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365" tabRatio="715" activeTab="0"/>
  </bookViews>
  <sheets>
    <sheet name="（旅）本省" sheetId="1" r:id="rId1"/>
    <sheet name="（旅）国総研" sheetId="2" r:id="rId2"/>
    <sheet name="（旅）地理院" sheetId="3" r:id="rId3"/>
    <sheet name="（旅）審判所" sheetId="4" r:id="rId4"/>
    <sheet name="（旅）地整" sheetId="5" r:id="rId5"/>
    <sheet name="（旅）北海道" sheetId="6" r:id="rId6"/>
    <sheet name="（旅）運輸" sheetId="7" r:id="rId7"/>
    <sheet name="（旅）航空" sheetId="8" r:id="rId8"/>
    <sheet name="（旅）観光" sheetId="9" r:id="rId9"/>
    <sheet name="(旅）気象" sheetId="10" r:id="rId10"/>
    <sheet name="（旅）運安" sheetId="11" r:id="rId11"/>
    <sheet name="（旅）海保" sheetId="12" r:id="rId12"/>
    <sheet name="（旅）空整" sheetId="13" r:id="rId13"/>
    <sheet name="（旅）業務" sheetId="14" r:id="rId14"/>
    <sheet name="（旅）車検" sheetId="15" r:id="rId15"/>
    <sheet name="（旅）特々" sheetId="16" r:id="rId16"/>
    <sheet name="（庁）本省 " sheetId="17" r:id="rId17"/>
    <sheet name="（庁）国総研" sheetId="18" r:id="rId18"/>
    <sheet name="（庁）地理院" sheetId="19" r:id="rId19"/>
    <sheet name="（庁）審判所" sheetId="20" r:id="rId20"/>
    <sheet name="（庁）地整 " sheetId="21" r:id="rId21"/>
    <sheet name="（庁）北海道 " sheetId="22" r:id="rId22"/>
    <sheet name="(庁）運輸" sheetId="23" r:id="rId23"/>
    <sheet name="（庁）航空" sheetId="24" r:id="rId24"/>
    <sheet name="（庁）観光" sheetId="25" r:id="rId25"/>
    <sheet name="(庁）気象" sheetId="26" r:id="rId26"/>
    <sheet name="（庁）運安" sheetId="27" r:id="rId27"/>
    <sheet name="（庁）海保" sheetId="28" r:id="rId28"/>
    <sheet name="（庁）空整 " sheetId="29" r:id="rId29"/>
    <sheet name="（庁）業務" sheetId="30" r:id="rId30"/>
    <sheet name="（庁）車検" sheetId="31" r:id="rId31"/>
    <sheet name="（庁）特々" sheetId="32" r:id="rId32"/>
  </sheets>
  <definedNames>
    <definedName name="_xlnm.Print_Area" localSheetId="26">'（庁）運安'!$A$1:$R$32</definedName>
    <definedName name="_xlnm.Print_Area" localSheetId="22">'(庁）運輸'!$A$1:$R$62</definedName>
    <definedName name="_xlnm.Print_Area" localSheetId="27">'（庁）海保'!$A$1:$R$90</definedName>
    <definedName name="_xlnm.Print_Area" localSheetId="24">'（庁）観光'!$A$1:$R$34</definedName>
    <definedName name="_xlnm.Print_Area" localSheetId="25">'(庁）気象'!$A$1:$R$80</definedName>
    <definedName name="_xlnm.Print_Area" localSheetId="29">'（庁）業務'!$A$1:$R$38</definedName>
    <definedName name="_xlnm.Print_Area" localSheetId="28">'（庁）空整 '!$A$1:$R$42</definedName>
    <definedName name="_xlnm.Print_Area" localSheetId="23">'（庁）航空'!$A$1:$R$30</definedName>
    <definedName name="_xlnm.Print_Area" localSheetId="17">'（庁）国総研'!$A$1:$R$46</definedName>
    <definedName name="_xlnm.Print_Area" localSheetId="30">'（庁）車検'!$A$1:$R$36</definedName>
    <definedName name="_xlnm.Print_Area" localSheetId="19">'（庁）審判所'!$A$1:$R$34</definedName>
    <definedName name="_xlnm.Print_Area" localSheetId="20">'（庁）地整 '!$A$1:$R$66</definedName>
    <definedName name="_xlnm.Print_Area" localSheetId="18">'（庁）地理院'!$A$1:$R$60</definedName>
    <definedName name="_xlnm.Print_Area" localSheetId="31">'（庁）特々'!$A$1:$R$34</definedName>
    <definedName name="_xlnm.Print_Area" localSheetId="21">'（庁）北海道 '!$A$1:$R$142</definedName>
    <definedName name="_xlnm.Print_Area" localSheetId="16">'（庁）本省 '!$A$1:$R$272</definedName>
    <definedName name="_xlnm.Print_Area" localSheetId="10">'（旅）運安'!$A$1:$R$26</definedName>
    <definedName name="_xlnm.Print_Area" localSheetId="6">'（旅）運輸'!$A$1:$R$36</definedName>
    <definedName name="_xlnm.Print_Area" localSheetId="11">'（旅）海保'!$A$1:$R$64</definedName>
    <definedName name="_xlnm.Print_Area" localSheetId="8">'（旅）観光'!$A$1:$R$28</definedName>
    <definedName name="_xlnm.Print_Area" localSheetId="9">'(旅）気象'!$A$1:$R$46</definedName>
    <definedName name="_xlnm.Print_Area" localSheetId="13">'（旅）業務'!$A$1:$R$28</definedName>
    <definedName name="_xlnm.Print_Area" localSheetId="12">'（旅）空整'!$A$1:$R$26</definedName>
    <definedName name="_xlnm.Print_Area" localSheetId="7">'（旅）航空'!$A$1:$R$28</definedName>
    <definedName name="_xlnm.Print_Area" localSheetId="1">'（旅）国総研'!$A$1:$R$36</definedName>
    <definedName name="_xlnm.Print_Area" localSheetId="14">'（旅）車検'!$A$1:$R$28</definedName>
    <definedName name="_xlnm.Print_Area" localSheetId="3">'（旅）審判所'!$A$1:$R$30</definedName>
    <definedName name="_xlnm.Print_Area" localSheetId="4">'（旅）地整'!$A$1:$R$42</definedName>
    <definedName name="_xlnm.Print_Area" localSheetId="2">'（旅）地理院'!$A$1:$R$46</definedName>
    <definedName name="_xlnm.Print_Area" localSheetId="15">'（旅）特々'!$A$1:$R$29</definedName>
    <definedName name="_xlnm.Print_Area" localSheetId="5">'（旅）北海道'!$A$1:$R$86</definedName>
    <definedName name="_xlnm.Print_Area" localSheetId="0">'（旅）本省'!$A$1:$R$270</definedName>
    <definedName name="_xlnm.Print_Titles" localSheetId="22">'(庁）運輸'!$2:$4</definedName>
    <definedName name="_xlnm.Print_Titles" localSheetId="27">'（庁）海保'!$2:$4</definedName>
    <definedName name="_xlnm.Print_Titles" localSheetId="25">'(庁）気象'!$2:$4</definedName>
    <definedName name="_xlnm.Print_Titles" localSheetId="17">'（庁）国総研'!$1:$1</definedName>
    <definedName name="_xlnm.Print_Titles" localSheetId="19">'（庁）審判所'!$2:$4</definedName>
    <definedName name="_xlnm.Print_Titles" localSheetId="20">'（庁）地整 '!$2:$4</definedName>
    <definedName name="_xlnm.Print_Titles" localSheetId="18">'（庁）地理院'!$3:$4</definedName>
    <definedName name="_xlnm.Print_Titles" localSheetId="21">'（庁）北海道 '!$2:$4</definedName>
    <definedName name="_xlnm.Print_Titles" localSheetId="16">'（庁）本省 '!$2:$4</definedName>
    <definedName name="_xlnm.Print_Titles" localSheetId="6">'（旅）運輸'!$2:$4</definedName>
    <definedName name="_xlnm.Print_Titles" localSheetId="11">'（旅）海保'!$2:$4</definedName>
    <definedName name="_xlnm.Print_Titles" localSheetId="9">'(旅）気象'!$2:$4</definedName>
    <definedName name="_xlnm.Print_Titles" localSheetId="1">'（旅）国総研'!$1:$1</definedName>
    <definedName name="_xlnm.Print_Titles" localSheetId="3">'（旅）審判所'!$2:$4</definedName>
    <definedName name="_xlnm.Print_Titles" localSheetId="4">'（旅）地整'!$2:$4</definedName>
    <definedName name="_xlnm.Print_Titles" localSheetId="2">'（旅）地理院'!$2:$4</definedName>
    <definedName name="_xlnm.Print_Titles" localSheetId="5">'（旅）北海道'!$2:$4</definedName>
    <definedName name="_xlnm.Print_Titles" localSheetId="0">'（旅）本省'!$2:$4</definedName>
  </definedNames>
  <calcPr fullCalcOnLoad="1"/>
</workbook>
</file>

<file path=xl/sharedStrings.xml><?xml version="1.0" encoding="utf-8"?>
<sst xmlns="http://schemas.openxmlformats.org/spreadsheetml/2006/main" count="3133" uniqueCount="390">
  <si>
    <t>計画</t>
  </si>
  <si>
    <t>４月</t>
  </si>
  <si>
    <t>５月</t>
  </si>
  <si>
    <t>６月</t>
  </si>
  <si>
    <t>７月</t>
  </si>
  <si>
    <t>８月</t>
  </si>
  <si>
    <t>９月</t>
  </si>
  <si>
    <t>１０月</t>
  </si>
  <si>
    <t>１１月</t>
  </si>
  <si>
    <t>１２月</t>
  </si>
  <si>
    <t>１月</t>
  </si>
  <si>
    <t>２月</t>
  </si>
  <si>
    <t>３月</t>
  </si>
  <si>
    <t>（単位：千円）</t>
  </si>
  <si>
    <t>実績</t>
  </si>
  <si>
    <t>－</t>
  </si>
  <si>
    <t>４月</t>
  </si>
  <si>
    <t>第１四半期</t>
  </si>
  <si>
    <t>第２四半期</t>
  </si>
  <si>
    <t>第３四半期</t>
  </si>
  <si>
    <t>第４四半期</t>
  </si>
  <si>
    <t>合計</t>
  </si>
  <si>
    <t>区分</t>
  </si>
  <si>
    <t>計画額</t>
  </si>
  <si>
    <t>職員旅費</t>
  </si>
  <si>
    <t>国土交通本省共通費</t>
  </si>
  <si>
    <t>項目名</t>
  </si>
  <si>
    <t>庁費</t>
  </si>
  <si>
    <t>合　計</t>
  </si>
  <si>
    <t>委員等旅費</t>
  </si>
  <si>
    <t>国会図書館支部庁費</t>
  </si>
  <si>
    <t>総合的バリアフリー推進費</t>
  </si>
  <si>
    <t>総合的バリアフリー推進調査費</t>
  </si>
  <si>
    <t>海洋環境対策費</t>
  </si>
  <si>
    <t>海洋環境対策調査費</t>
  </si>
  <si>
    <t>地球温暖化防止対策費</t>
  </si>
  <si>
    <t>地球温暖化防止等対策費</t>
  </si>
  <si>
    <t>地球温暖化防止等対策調査費</t>
  </si>
  <si>
    <t>社会資本整備・管理効率化推進費</t>
  </si>
  <si>
    <t>社会資本整備・管理効率化推進調査費</t>
  </si>
  <si>
    <t>不動産市場整備等推進費</t>
  </si>
  <si>
    <t>不動産市場整備等推進調査費</t>
  </si>
  <si>
    <t>情報処理業務庁費</t>
  </si>
  <si>
    <t>建設市場整備推進費</t>
  </si>
  <si>
    <t>資格検定国家試験費</t>
  </si>
  <si>
    <t>建設市場整備推進調査費</t>
  </si>
  <si>
    <t>電子計算機借料</t>
  </si>
  <si>
    <t>国土交通統計調査費</t>
  </si>
  <si>
    <t>統計調査費</t>
  </si>
  <si>
    <t>情報化推進費</t>
  </si>
  <si>
    <t>通信専用料</t>
  </si>
  <si>
    <t>国際協力費</t>
  </si>
  <si>
    <t>政府開発援助職員旅費</t>
  </si>
  <si>
    <t>庁費</t>
  </si>
  <si>
    <t>政府開発援助庁費</t>
  </si>
  <si>
    <t>官庁施設保全等推進費</t>
  </si>
  <si>
    <t>官庁営繕費</t>
  </si>
  <si>
    <t>情報処理業務庁費</t>
  </si>
  <si>
    <t>災害検査旅費</t>
  </si>
  <si>
    <t>景観形成推進費</t>
  </si>
  <si>
    <t>住宅・市街地防災対策費</t>
  </si>
  <si>
    <t>都市・地域づくり推進費</t>
  </si>
  <si>
    <t>国土形成推進費</t>
  </si>
  <si>
    <t>離島振興費</t>
  </si>
  <si>
    <t>都市開発事業調査諸費</t>
  </si>
  <si>
    <t>国営公園等事業調査諸費</t>
  </si>
  <si>
    <t>下水道事業調査諸費</t>
  </si>
  <si>
    <t>各所修繕</t>
  </si>
  <si>
    <t>水資源対策費</t>
  </si>
  <si>
    <t>水資源対策調査費</t>
  </si>
  <si>
    <t>都市・地域づくり推進調査費</t>
  </si>
  <si>
    <t>国土形成推進調査費</t>
  </si>
  <si>
    <t>水環境対策費</t>
  </si>
  <si>
    <t>水害・土砂災害対策費</t>
  </si>
  <si>
    <t>水環境対策調査費</t>
  </si>
  <si>
    <t>委員等旅費</t>
  </si>
  <si>
    <t>道路環境等対策費</t>
  </si>
  <si>
    <t>道路交通安全対策費</t>
  </si>
  <si>
    <t>道路交通円滑化推進費</t>
  </si>
  <si>
    <t>住宅市場整備推進費</t>
  </si>
  <si>
    <t>住宅建設事業調査諸費</t>
  </si>
  <si>
    <t>地方整備推進費</t>
  </si>
  <si>
    <t>地方整備局共通費</t>
  </si>
  <si>
    <t>校費</t>
  </si>
  <si>
    <t>自動車重量税</t>
  </si>
  <si>
    <t>（単位：千円）</t>
  </si>
  <si>
    <t>項目名</t>
  </si>
  <si>
    <t>区分</t>
  </si>
  <si>
    <t>計画額</t>
  </si>
  <si>
    <t>第１四半期</t>
  </si>
  <si>
    <t>合計</t>
  </si>
  <si>
    <t>４月</t>
  </si>
  <si>
    <t>計画</t>
  </si>
  <si>
    <t>実績</t>
  </si>
  <si>
    <t>職員旅費</t>
  </si>
  <si>
    <t>委員等旅費</t>
  </si>
  <si>
    <t>地理空間情報整備・活用推進費</t>
  </si>
  <si>
    <t>合　計</t>
  </si>
  <si>
    <t>情報処理業務庁費</t>
  </si>
  <si>
    <t>電子計算機借料</t>
  </si>
  <si>
    <t>地理空間情報整備・活用推進調査費</t>
  </si>
  <si>
    <t>参考人等旅費</t>
  </si>
  <si>
    <t>国土調査費</t>
  </si>
  <si>
    <t>水資源開発事業調査諸費</t>
  </si>
  <si>
    <t>日額旅費</t>
  </si>
  <si>
    <t>赴任旅費</t>
  </si>
  <si>
    <t>北海道総合開発推進費</t>
  </si>
  <si>
    <t>北海道開発局共通費</t>
  </si>
  <si>
    <t>北海道開発行政推進費</t>
  </si>
  <si>
    <t>建設産業監督旅費</t>
  </si>
  <si>
    <t>北海道治水海岸事業
工事諸費</t>
  </si>
  <si>
    <t>北海道道路整備事業
工事諸費</t>
  </si>
  <si>
    <t>北海道港湾空港整備事業
工事諸費</t>
  </si>
  <si>
    <t>北海道都市環境整備事業
工事諸費</t>
  </si>
  <si>
    <t>北海道国営公園事業
工事諸費</t>
  </si>
  <si>
    <t>通信専用料</t>
  </si>
  <si>
    <t>車両費</t>
  </si>
  <si>
    <t>広報費</t>
  </si>
  <si>
    <t>用地処理事務費</t>
  </si>
  <si>
    <t>工事雑費</t>
  </si>
  <si>
    <t>公共交通等安全対策費</t>
  </si>
  <si>
    <t>総合的物流体系整備推進費</t>
  </si>
  <si>
    <t>地域公共交通維持・活性化推進費</t>
  </si>
  <si>
    <t>技術研究開発推進費</t>
  </si>
  <si>
    <t>技術研究開発調査旅費</t>
  </si>
  <si>
    <t>公共交通等安全対策調査費</t>
  </si>
  <si>
    <t>総合的物流体系整備推進調査費</t>
  </si>
  <si>
    <t>地域公共交通維持・活性化推進調査費</t>
  </si>
  <si>
    <t>技術研究開発推進費</t>
  </si>
  <si>
    <t>技術研究開発調査費</t>
  </si>
  <si>
    <t>鉄道網整備推進費</t>
  </si>
  <si>
    <t>自動車運送業市場環境整備推進費</t>
  </si>
  <si>
    <t>海事産業市場整備等推進費</t>
  </si>
  <si>
    <t>国土交通本省施設費</t>
  </si>
  <si>
    <t>施設施工旅費</t>
  </si>
  <si>
    <t>庁費</t>
  </si>
  <si>
    <t>施設施工庁費</t>
  </si>
  <si>
    <t>赴任旅費</t>
  </si>
  <si>
    <t>航海日当食卓料</t>
  </si>
  <si>
    <t>情報処理業務庁費</t>
  </si>
  <si>
    <t>自動車重量税</t>
  </si>
  <si>
    <t>土地建物借料</t>
  </si>
  <si>
    <t>土地建物借料</t>
  </si>
  <si>
    <t>各所修繕</t>
  </si>
  <si>
    <t>公共交通等安全対策調査費</t>
  </si>
  <si>
    <t>地方航空局共通費</t>
  </si>
  <si>
    <t>地方航空行政推進費</t>
  </si>
  <si>
    <t>地方航空局共通費</t>
  </si>
  <si>
    <t>災害情報整備推進費</t>
  </si>
  <si>
    <t>国土技術政策総合研究所共通費</t>
  </si>
  <si>
    <t>委員等旅費</t>
  </si>
  <si>
    <t>技術研究開発推進費</t>
  </si>
  <si>
    <t>国会図書館支部庁費</t>
  </si>
  <si>
    <t>試験研究費</t>
  </si>
  <si>
    <t>　　</t>
  </si>
  <si>
    <t>各所修繕</t>
  </si>
  <si>
    <t>試験研究費</t>
  </si>
  <si>
    <t>海岸事業調査諸費</t>
  </si>
  <si>
    <t>（組織）国土交通本省</t>
  </si>
  <si>
    <t>国営公園事業工事諸費</t>
  </si>
  <si>
    <t>国土地理院共通費</t>
  </si>
  <si>
    <t>－</t>
  </si>
  <si>
    <t>受託測量旅費</t>
  </si>
  <si>
    <t>委員等旅費</t>
  </si>
  <si>
    <t>災害情報整備推進費</t>
  </si>
  <si>
    <t>地理空間情報整備・活用等推進費</t>
  </si>
  <si>
    <t>技術研究開発推進費</t>
  </si>
  <si>
    <t>庁　　費</t>
  </si>
  <si>
    <t>受託測量庁費</t>
  </si>
  <si>
    <t>測量庁費</t>
  </si>
  <si>
    <t>政府開発援助測量庁費</t>
  </si>
  <si>
    <t>地理地殻活動研究調査費</t>
  </si>
  <si>
    <t>国土技術政策総合研究所施設費</t>
  </si>
  <si>
    <t>出納整理期</t>
  </si>
  <si>
    <t>（組織）
国土技術政策総合研究所</t>
  </si>
  <si>
    <t>海難審判所共通費</t>
  </si>
  <si>
    <t>海難審判費</t>
  </si>
  <si>
    <t>海難審判臨検旅費</t>
  </si>
  <si>
    <t>　</t>
  </si>
  <si>
    <t>証人等旅費</t>
  </si>
  <si>
    <t>審判庁費</t>
  </si>
  <si>
    <t>（組織）北海道開発局</t>
  </si>
  <si>
    <t>地方運輸局共通費</t>
  </si>
  <si>
    <t>航海日当食卓料</t>
  </si>
  <si>
    <t>地方運輸行政推進費</t>
  </si>
  <si>
    <t>船舶運航費</t>
  </si>
  <si>
    <t>観光振興調査費</t>
  </si>
  <si>
    <t>鉄道網充実・活性化推進調査費</t>
  </si>
  <si>
    <t>自動車運送業市場環境整備推進調査費</t>
  </si>
  <si>
    <t>海事産業市場整備等推進調査費</t>
  </si>
  <si>
    <t>観光庁共通費</t>
  </si>
  <si>
    <t>観光振興費</t>
  </si>
  <si>
    <t>外国人旅行者訪日促進対策庁費</t>
  </si>
  <si>
    <t>気象官署共通費</t>
  </si>
  <si>
    <t>気象官署施設費</t>
  </si>
  <si>
    <t>施設施工旅費</t>
  </si>
  <si>
    <t>観測予報等業務費</t>
  </si>
  <si>
    <t>静止気象衛星業務旅費</t>
  </si>
  <si>
    <t>気象研究所</t>
  </si>
  <si>
    <t>各所修繕</t>
  </si>
  <si>
    <t>公共施設等維持管理運営費</t>
  </si>
  <si>
    <t>施設施工庁費</t>
  </si>
  <si>
    <t>観測予報庁費</t>
  </si>
  <si>
    <t>静止気象衛星業務庁費</t>
  </si>
  <si>
    <t>船舶運航費</t>
  </si>
  <si>
    <t>静止気象衛星業務通信専用料</t>
  </si>
  <si>
    <t>船舶気象通報料</t>
  </si>
  <si>
    <t>電子計算機等借料</t>
  </si>
  <si>
    <t>静止気象衛星業務電子計算機等借料</t>
  </si>
  <si>
    <t>静止気象衛星業務土地建物借料</t>
  </si>
  <si>
    <t>静止気象衛星製作費</t>
  </si>
  <si>
    <t>運輸安全委員会</t>
  </si>
  <si>
    <t>参考人等旅費</t>
  </si>
  <si>
    <t>海上保安官署共通費</t>
  </si>
  <si>
    <t>海上保安官署施設費</t>
  </si>
  <si>
    <t>船舶交通安全及海上治安対策費</t>
  </si>
  <si>
    <t>活動旅費</t>
  </si>
  <si>
    <t>測地観測旅費</t>
  </si>
  <si>
    <t>外地抑留者引取旅費</t>
  </si>
  <si>
    <t>証人等旅費</t>
  </si>
  <si>
    <t>帰住旅費</t>
  </si>
  <si>
    <t>船舶建造費</t>
  </si>
  <si>
    <t>船舶建造旅費</t>
  </si>
  <si>
    <t>航路標識整備事業工事諸費</t>
  </si>
  <si>
    <t>工事施行旅費</t>
  </si>
  <si>
    <t>海上保安官署共通費</t>
  </si>
  <si>
    <t>校費</t>
  </si>
  <si>
    <t>国会図書館支部庁費</t>
  </si>
  <si>
    <t>通信業務庁費</t>
  </si>
  <si>
    <t>通信専用料</t>
  </si>
  <si>
    <t>被服費</t>
  </si>
  <si>
    <t>施設施工庁費</t>
  </si>
  <si>
    <t>水路業務庁費</t>
  </si>
  <si>
    <t>航路標識庁費</t>
  </si>
  <si>
    <t>航空従事者研修費</t>
  </si>
  <si>
    <t>航空機及船舶運航費</t>
  </si>
  <si>
    <t>装備費</t>
  </si>
  <si>
    <t>弾薬費</t>
  </si>
  <si>
    <t>捜査費</t>
  </si>
  <si>
    <t>被収容者等食糧費</t>
  </si>
  <si>
    <t>船舶建造庁費</t>
  </si>
  <si>
    <t>工事雑費</t>
  </si>
  <si>
    <t>空港等維持運営費</t>
  </si>
  <si>
    <t>講師旅費</t>
  </si>
  <si>
    <t>消費税</t>
  </si>
  <si>
    <t>業務取扱費</t>
  </si>
  <si>
    <t>工事雑費</t>
  </si>
  <si>
    <t>自動車重量税</t>
  </si>
  <si>
    <t>業務取扱費</t>
  </si>
  <si>
    <t>施設整備費</t>
  </si>
  <si>
    <t>印紙売捌手数料</t>
  </si>
  <si>
    <t>施設施工庁費</t>
  </si>
  <si>
    <t>特定国有財産整備費</t>
  </si>
  <si>
    <t>事務取扱費</t>
  </si>
  <si>
    <t>（組織）地方航空局</t>
  </si>
  <si>
    <t>（組織）観光庁</t>
  </si>
  <si>
    <t>（組織）気象庁</t>
  </si>
  <si>
    <t>（組織）運輸安全委員会</t>
  </si>
  <si>
    <t>（組織）海上保安庁</t>
  </si>
  <si>
    <t>一般会計</t>
  </si>
  <si>
    <t>急傾斜地崩壊対策等事業調査諸費</t>
  </si>
  <si>
    <t>政府開発援助職員旅費</t>
  </si>
  <si>
    <t>（単位：千円）</t>
  </si>
  <si>
    <t>（単位：千円）</t>
  </si>
  <si>
    <t>（組織）
国土地理院</t>
  </si>
  <si>
    <t>（組織）
海難審判所</t>
  </si>
  <si>
    <t>（組織）
地方整備局</t>
  </si>
  <si>
    <t>（組織）地方運輸局</t>
  </si>
  <si>
    <t>（単位：千円）</t>
  </si>
  <si>
    <t>社会資本整備事業特別会計　空港整備勘定</t>
  </si>
  <si>
    <t>社会資本整備事業特別会計　業務勘定</t>
  </si>
  <si>
    <t>自動車安全特別会計　自動車検査登録勘定</t>
  </si>
  <si>
    <t>財政投融資特別会計　特定国有財産整備勘定</t>
  </si>
  <si>
    <t>一般会計</t>
  </si>
  <si>
    <t>一般会計</t>
  </si>
  <si>
    <t>建築基準監督旅費</t>
  </si>
  <si>
    <t>住宅瑕疵担保履行監督旅費</t>
  </si>
  <si>
    <t>技術研究開発委員等旅費</t>
  </si>
  <si>
    <t>技術研究開発調査旅費</t>
  </si>
  <si>
    <t>登録建築物調査機関等監督旅費</t>
  </si>
  <si>
    <t>技術研究開発委員等旅費</t>
  </si>
  <si>
    <t>河川水理調査旅費</t>
  </si>
  <si>
    <t>河川管理旅費</t>
  </si>
  <si>
    <t>橋梁調査旅費</t>
  </si>
  <si>
    <t>老朽化化学兵器廃棄処理業務旅費</t>
  </si>
  <si>
    <t>職員旅費</t>
  </si>
  <si>
    <t>委員等旅費</t>
  </si>
  <si>
    <t>政府開発援助委員等旅費</t>
  </si>
  <si>
    <t>受託営繕工事施工庁費</t>
  </si>
  <si>
    <t>通信専用料</t>
  </si>
  <si>
    <t>民間資金等活用事業運営費</t>
  </si>
  <si>
    <t>建築基準監督業務庁費</t>
  </si>
  <si>
    <t>住宅瑕疵担保履行監督業務庁費</t>
  </si>
  <si>
    <t>住宅市場整備推進調査費</t>
  </si>
  <si>
    <t>道路環境等対策調査費</t>
  </si>
  <si>
    <t>技術研究開発調査費</t>
  </si>
  <si>
    <t>登録建築物調査機関等監督業務庁費</t>
  </si>
  <si>
    <t>技術研究開発調査費</t>
  </si>
  <si>
    <t>災害情報整備推進調査費</t>
  </si>
  <si>
    <t>住宅・市街地防災対策調査費</t>
  </si>
  <si>
    <t>水害・土砂対策調査費</t>
  </si>
  <si>
    <t>河川管理費</t>
  </si>
  <si>
    <t>道路交通安全対策調査費</t>
  </si>
  <si>
    <t>老朽化化学兵器廃棄処理業務庁費</t>
  </si>
  <si>
    <t>景観形成推進調査費</t>
  </si>
  <si>
    <t>道路交通円滑化推進調査費</t>
  </si>
  <si>
    <t>庁舎管理改善設備整備費</t>
  </si>
  <si>
    <t>測量庁費</t>
  </si>
  <si>
    <t>海事産業市場整備等推進調査費</t>
  </si>
  <si>
    <t>船員手帳作成費</t>
  </si>
  <si>
    <t>離島振興調査費</t>
  </si>
  <si>
    <t>北海道総合開発推進調査費</t>
  </si>
  <si>
    <t>官庁施設保全等推進調査費</t>
  </si>
  <si>
    <t>通信専用料</t>
  </si>
  <si>
    <t>公共施設等維持管理運営費</t>
  </si>
  <si>
    <t>建設市場整備推進調査費</t>
  </si>
  <si>
    <t>広報費</t>
  </si>
  <si>
    <t>受託営繕工事施工旅費</t>
  </si>
  <si>
    <t>外国留学旅費</t>
  </si>
  <si>
    <t>航空行政推進費</t>
  </si>
  <si>
    <t>－</t>
  </si>
  <si>
    <t>－</t>
  </si>
  <si>
    <t>海上警備対策旅費</t>
  </si>
  <si>
    <t>北海道農業生産基盤保全管理・整備事業等工事諸費</t>
  </si>
  <si>
    <t>執行状況に関する評価</t>
  </si>
  <si>
    <t>国土交通省　</t>
  </si>
  <si>
    <t>（上期の評価）
　東日本大震災の被災地派遣等、計画した出張より回数が多くなったものもあるが、東日本大震災の影響により、予定していた出張や会議が中止・延期等となったことから執行がやや遅れている。</t>
  </si>
  <si>
    <t>（上期の評価）
　東日本大震災の被害調査等による旅費が見込みより多かった。また、計画の一部について上期から下期へ執行予定が変更となったことにより執行が計画額を下回った。</t>
  </si>
  <si>
    <t>（上期の評価）
　委員等旅費に関して、予定していた会議の中止、出席者の減少等により執行額が減少しているが、その他については概ね予定どおり執行している。</t>
  </si>
  <si>
    <t>（上期の評価）
　出張を必要とする海難事故調査等が少なかったことから、旅費の支出が少なかった。</t>
  </si>
  <si>
    <t>（上期の評価）
　概ね計画どおりの執行となったが、旅行行程が短いいわゆる外勤について回数券を活用したこと等のため、予定より支出が少なかった。</t>
  </si>
  <si>
    <t xml:space="preserve">（上期の評価）
　工事監督等の用務が見込みに比べ少なかったこと等のため、予定より支出が少なかった。 
</t>
  </si>
  <si>
    <t>（上期の評価）
　概ね計画どおりの執行となった。</t>
  </si>
  <si>
    <t>（上期の評価）
　概ね計画どおり執行することができた。</t>
  </si>
  <si>
    <t>（上期の評価）
　震災からの復興に向けた関係機関との打合せが増加したため、予定より支出が多かった。</t>
  </si>
  <si>
    <t>（上期の評価）
　人事異動に伴い必要となる旅費が見込みに比べ少なかった等のため、予定より支出が少なかった。</t>
  </si>
  <si>
    <t>（上期の評価）
　概ね計画額どおりに執行した。</t>
  </si>
  <si>
    <t>（上期の評価）
　概ね計画どおりの執行状況である。</t>
  </si>
  <si>
    <t>（上期の評価）
　概ね計画どおりに執行することができた。</t>
  </si>
  <si>
    <t>（上期の評価）
　日額旅費等において旅費の支給要件が見直されたこと等により支給額が減少したため、予定より支出が少なかった。</t>
  </si>
  <si>
    <t>（上期の評価）
　検査・監督等の用務が見込みに比べ少なかったこと及び旅費の節減（出張業務の統合・合理化など）等のため、予定より支出が少なかった。</t>
  </si>
  <si>
    <t>（上期の評価）
　施工に関する打ち合わせの回数が減ったこと等により、計画より少額の執行となっている。また、パック、回数券等の活用により計画に対し少額の執行となっている。</t>
  </si>
  <si>
    <t>（上期の評価）
　概ね計画通り執行した。</t>
  </si>
  <si>
    <t>（上期の評価）
　概ね計画通りに執行することができたが、一部省エネ対策等による光熱水料の減少等があり執行が計画額を下回った。</t>
  </si>
  <si>
    <t>（上期の評価）
　測量庁費等で天候不順や入札不調による執行の遅れや事業量変更のため執行額が減少しているが、その他に関しては概ね計画どおりに執行している。</t>
  </si>
  <si>
    <t>（上期の評価）
　海難事故調査関連経費の使用が見込みよりも少なかった。</t>
  </si>
  <si>
    <t>（上期の評価）
　概ね計画どおりの執行となったが、一部車両管理業務委託等の契約額が低かったこと等のため、予定より支出が少なかった。</t>
  </si>
  <si>
    <t xml:space="preserve">（上期の評価）
　車両管理業務委託等の契約額が低かったこと等のため、予定より支出が少なかった。 </t>
  </si>
  <si>
    <t>（上期の評価）
　入札差金の発生等により、予定よりも支出額が少なかった。</t>
  </si>
  <si>
    <t>（上期の評価）
　庁舎の高熱水料が見込より少なかったこと等のため、予定より支出が少なかった。</t>
  </si>
  <si>
    <t>（上期の評価）
　招請を予定していた者の都合による履行期限の変更や、台風の影響で予定していた事業が中止又は延期になったことにより、計画額よりも実績が下回った。</t>
  </si>
  <si>
    <t>（上期の評価）
　静止地球環境観測衛星の製造等請負業務契約の支払いは年２回としており、９月に第１回の支払いを行ったが、衛星製造の出来高確認検査において計画額を下回り、差額が生じたこと等により支出が少なかった。</t>
  </si>
  <si>
    <t>（上期の評価）
　調査費において、解析等多額の調査経費を要する事故が少なかったため、実績額が計画額を下回ったが、他は概ね計画額どおりに執行した。</t>
  </si>
  <si>
    <t>（上期の評価）
　震災により被災した航空機の修繕を行う際に必要な応急修理に時間を要したこと等により、計画に一部遅れが認められた。</t>
  </si>
  <si>
    <t>（上期の評価）
　庁舎管理業務等の契約額が低かったこと等のため、予定より支出が少なかった。</t>
  </si>
  <si>
    <t>（上期の評価）
　概ね計画通りに執行することができた。</t>
  </si>
  <si>
    <t>（上期の評価）
　建築工事の延期等による、設計・監理業務の遅延等により、計画より少額の執行となっている。</t>
  </si>
  <si>
    <t>平成23年度旅費・庁費に関する支出計画の執行結果</t>
  </si>
  <si>
    <t>（年間を通じた評価）
　　予定していた出張が中止になったことはあったが、概ね計画どおり執行することが出来た。</t>
  </si>
  <si>
    <t>（年間を通じた評価）
　　１　委員会の開催日程を調整し、集約化したことにより日数を減らしたため、計画に対し執行額が少なかった。
　　２　委員の勤務地等で会議を行ったことあるいは遠方の委員の欠席により、支出を要しなかったため、計画に対し執行額が少なかった。</t>
  </si>
  <si>
    <t>（年間を通じた評価）
　※事業計画の変更等による執行額の減少や、旅費の節減等により効率的な予算執行が図られた。</t>
  </si>
  <si>
    <t>（年間を通じた評価）
　海難事故調査関連経費の使用が見込みより少なかった。</t>
  </si>
  <si>
    <t>（年間を通じた評価）
　旅行行程が短いいわゆる外勤について回数券を活用したこと等のため、予定より支出が少なかった。</t>
  </si>
  <si>
    <t xml:space="preserve">（年間を通じた評価）
　工事監督等の用務が見込みに比べ少なかったこと等のため、予定より支出が少なかった。 </t>
  </si>
  <si>
    <t>（年間を通じた評価）
　計画に比して実績が低かったのは、日当の減額支給・パック商品の活用等をしたためと思われる。また、震災の影響によって当初予定していた業務が延期又は中止となったことも原因のひとつである。</t>
  </si>
  <si>
    <t>（年間を通じた評価）
　概ね計画どおりに執行することができた。</t>
  </si>
  <si>
    <t>（年間を通じた評価）
　年間を通じて概ね計画どおり支出することができ、年度末の駆け込み執行もなく、効率的な執行を行うことが出来た。</t>
  </si>
  <si>
    <t>（年間を通じた評価）
　赴任旅費が見込みに比べ少なかったが、旅費の節減に努め、概ね計画額どおりに執行できた。</t>
  </si>
  <si>
    <t>（年間を通じた評価）
　年間を通じ、参考人等を要する事故が少なかったため、参考人等旅費の実績は少なかったものの、概ね計画どおりに執行した。</t>
  </si>
  <si>
    <t>（年間を通じた評価）
　旅費の節減に努めたこと等により、計画に比して実績が少なかった。</t>
  </si>
  <si>
    <t>（年間を通じた評価）
　日額旅費等において旅費の支給要件が見直されたこと等により支給額が減少したため、予定より支出が少なかった。</t>
  </si>
  <si>
    <t>（年間を通じた評価）
　人事異動、研修及び委員会等実施に伴い必要となる旅費、検査・監督等の用務が見込みに比べ少なかったこと並びに旅費の節減（出張業務の統合・合理化など）等のため、予定より支出が少なかった。</t>
  </si>
  <si>
    <t>（年間を通じた評価）
　工期の遅れに伴い施工に関する打ち合わせ等も遅れが生じたため計画に対し少額の執行となった。また、パック、回数券等の活用により計画に対し少額の執行となった。</t>
  </si>
  <si>
    <t>（年間を通じた評価）
　概ね計画通り執行した。</t>
  </si>
  <si>
    <t>（年間を通じた評価）
　事業計画の変更による執行額の減少や年度前半に一部執行の遅れがあったが、概ね計画どおりに執行できた。</t>
  </si>
  <si>
    <t>（年間を通じた評価）
　庁舎の分担金及び海難事故調査関連経費の使用が見込みよりも少なかった。</t>
  </si>
  <si>
    <t>（年間を通じた評価）
　車両管理業務委託等の契約額が低かったこと等のため、予定より支出が少なかった。</t>
  </si>
  <si>
    <t xml:space="preserve">（年間を通じた評価）
　車両管理業務委託等の契約額が低かったこと等のため、予定より支出が少なかった。 </t>
  </si>
  <si>
    <t>（年間を通じた評価）
　年間を通じ概ね計画どおり執行されている。
（項）地方整備推進費の庁費において会議室借料の実績がないため支出がなかったが、全体としては概ね適正に執行されている。</t>
  </si>
  <si>
    <t>（年間を通じた評価）
　契約価格が予定を下回ったこと等により、、計画に比して実績が少なくなった。</t>
  </si>
  <si>
    <t>（年間を通じた評価）
　東日本大震災による計画の変更等があったが、概ね計画どおり執行できた。</t>
  </si>
  <si>
    <t>（年間を通じた評価）
　公共交通等安全対策調査費については事故発生件数や事故発生時の調査手法や調達機材の有無により、実績額が増減するため、年間を通じて計画額どおりに執行することができなかったが、他は概ね計画どおりに執行した。</t>
  </si>
  <si>
    <t>（年間を通じた評価）
　概ね計画どおりの執行状況であった。</t>
  </si>
  <si>
    <t>（年間を通じた評価）
　庁費等の節減に努め、また、消費税の支払いを要しなかったこと等により、計画に比して実績が少なかった。</t>
  </si>
  <si>
    <t>（年間を通じた評価）
　庁舎管理業務等の契約額が低かったこと等のため、予定より支出が少なかった。</t>
  </si>
  <si>
    <t>（年間を通じた評価）
　建築工事の延期等による、設計・監理業務の遅延等により計画より少額の執行となった。</t>
  </si>
  <si>
    <t>　　　　　　　　　　　平成23年度旅費・庁費に関する支出計画の執行結果</t>
  </si>
  <si>
    <t>資料２－２</t>
  </si>
  <si>
    <t>［ 旅費 ］</t>
  </si>
  <si>
    <t>［ 庁費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</si>
</sst>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0.000_);[Red]\(0.0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ゴシック"/>
      <family val="3"/>
    </font>
    <font>
      <sz val="12"/>
      <name val="ＭＳ Ｐゴシック"/>
      <family val="3"/>
    </font>
    <font>
      <sz val="11"/>
      <color indexed="10"/>
      <name val="ＭＳ Ｐゴシック"/>
      <family val="3"/>
    </font>
    <font>
      <sz val="9"/>
      <color indexed="8"/>
      <name val="ＭＳ Ｐゴシック"/>
      <family val="3"/>
    </font>
    <font>
      <sz val="10"/>
      <color indexed="8"/>
      <name val="ＭＳ Ｐゴシック"/>
      <family val="3"/>
    </font>
    <font>
      <sz val="22"/>
      <color indexed="8"/>
      <name val="ＭＳ Ｐゴシック"/>
      <family val="3"/>
    </font>
    <font>
      <sz val="1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
      <sz val="11"/>
      <color theme="1"/>
      <name val="Cambria"/>
      <family val="3"/>
    </font>
    <font>
      <sz val="11"/>
      <name val="Cambria"/>
      <family val="3"/>
    </font>
    <font>
      <sz val="22"/>
      <color theme="1"/>
      <name val="Calibri"/>
      <family val="3"/>
    </font>
    <font>
      <sz val="9"/>
      <color theme="1"/>
      <name val="Calibri"/>
      <family val="3"/>
    </font>
    <font>
      <sz val="10"/>
      <color theme="1"/>
      <name val="Calibri"/>
      <family val="3"/>
    </font>
    <font>
      <sz val="10"/>
      <color theme="1"/>
      <name val="ＭＳ Ｐゴシック"/>
      <family val="3"/>
    </font>
    <font>
      <sz val="11"/>
      <color theme="1"/>
      <name val="ＭＳ Ｐゴシック"/>
      <family val="3"/>
    </font>
    <font>
      <sz val="18"/>
      <color theme="1"/>
      <name val="Calibri"/>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top/>
      <bottom/>
    </border>
    <border>
      <left style="thin"/>
      <right style="thin"/>
      <top style="dotted"/>
      <bottom/>
    </border>
    <border>
      <left style="thin"/>
      <right/>
      <top style="dotted"/>
      <bottom style="thin"/>
    </border>
    <border>
      <left style="thin"/>
      <right/>
      <top style="dotted"/>
      <bottom/>
    </border>
    <border>
      <left style="thin"/>
      <right/>
      <top style="thin"/>
      <bottom style="dotted"/>
    </border>
    <border>
      <left style="thin"/>
      <right/>
      <top/>
      <bottom style="thin"/>
    </border>
    <border>
      <left style="thin"/>
      <right style="thin"/>
      <top style="thin"/>
      <bottom style="dashed"/>
    </border>
    <border>
      <left style="thin"/>
      <right/>
      <top style="dotted"/>
      <bottom style="dotted"/>
    </border>
    <border>
      <left style="thin"/>
      <right/>
      <top/>
      <bottom style="dotted"/>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style="hair"/>
      <top style="thin"/>
      <bottom style="thin"/>
    </border>
    <border>
      <left style="thin"/>
      <right style="hair"/>
      <top style="thin"/>
      <bottom style="dotted"/>
    </border>
    <border>
      <left style="thin"/>
      <right style="hair"/>
      <top style="dotted"/>
      <bottom style="dotted"/>
    </border>
    <border>
      <left style="thin"/>
      <right style="hair"/>
      <top style="thin"/>
      <bottom/>
    </border>
    <border>
      <left style="thin"/>
      <right style="hair"/>
      <top style="dotted"/>
      <bottom style="thin"/>
    </border>
    <border>
      <left style="thin"/>
      <right style="hair"/>
      <top/>
      <bottom style="dotted"/>
    </border>
    <border>
      <left style="thin"/>
      <right style="hair"/>
      <top/>
      <bottom/>
    </border>
    <border>
      <left style="thin"/>
      <right style="hair"/>
      <top style="dotted"/>
      <bottom/>
    </border>
    <border>
      <left/>
      <right style="thin"/>
      <top/>
      <bottom/>
    </border>
    <border>
      <left/>
      <right/>
      <top/>
      <bottom style="thin"/>
    </border>
    <border>
      <left/>
      <right/>
      <top style="thin"/>
      <bottom/>
    </border>
    <border>
      <left style="thin"/>
      <right style="thin"/>
      <top style="thin"/>
      <bottom style="thin"/>
    </border>
    <border>
      <left style="thin"/>
      <right/>
      <top style="thin"/>
      <bottom style="thin"/>
    </border>
    <border>
      <left/>
      <right style="thin"/>
      <top/>
      <bottom style="thin"/>
    </border>
    <border>
      <left/>
      <right/>
      <top style="thin"/>
      <bottom style="thin"/>
    </border>
    <border>
      <left style="thin"/>
      <right style="hair"/>
      <top/>
      <bottom style="thin"/>
    </border>
    <border>
      <left/>
      <right style="thin"/>
      <top style="thin"/>
      <bottom style="thin"/>
    </border>
    <border>
      <left/>
      <right style="thin"/>
      <top style="thin"/>
      <bottom/>
    </border>
    <border>
      <left style="medium"/>
      <right/>
      <top style="medium"/>
      <bottom style="medium"/>
    </border>
    <border>
      <left/>
      <right style="medium"/>
      <top style="medium"/>
      <bottom style="medium"/>
    </border>
    <border>
      <left style="thin"/>
      <right/>
      <top/>
      <bottom style="dashDot"/>
    </border>
    <border>
      <left/>
      <right style="thin"/>
      <top/>
      <bottom style="dashDot"/>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45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0" xfId="0" applyNumberFormat="1" applyBorder="1" applyAlignment="1">
      <alignment horizontal="right" vertical="center"/>
    </xf>
    <xf numFmtId="176" fontId="0" fillId="33" borderId="11" xfId="0" applyNumberFormat="1" applyFill="1" applyBorder="1" applyAlignment="1">
      <alignment horizontal="right" vertical="center"/>
    </xf>
    <xf numFmtId="0" fontId="0" fillId="0" borderId="12" xfId="0" applyBorder="1" applyAlignment="1">
      <alignment horizontal="center" vertical="center"/>
    </xf>
    <xf numFmtId="176" fontId="0" fillId="33" borderId="12" xfId="0" applyNumberFormat="1" applyFill="1" applyBorder="1" applyAlignment="1">
      <alignment horizontal="right" vertical="center"/>
    </xf>
    <xf numFmtId="0" fontId="0" fillId="34" borderId="0" xfId="0" applyFill="1" applyAlignment="1">
      <alignment vertical="center"/>
    </xf>
    <xf numFmtId="176" fontId="0" fillId="0" borderId="0" xfId="0" applyNumberForma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33" borderId="15" xfId="0" applyNumberFormat="1" applyFill="1" applyBorder="1" applyAlignment="1">
      <alignment horizontal="right" vertical="center"/>
    </xf>
    <xf numFmtId="0" fontId="0" fillId="0" borderId="10" xfId="0" applyFill="1" applyBorder="1" applyAlignment="1">
      <alignment horizontal="center" vertical="center"/>
    </xf>
    <xf numFmtId="176" fontId="0" fillId="0" borderId="10" xfId="0" applyNumberFormat="1" applyFill="1" applyBorder="1" applyAlignment="1">
      <alignment horizontal="right" vertical="center"/>
    </xf>
    <xf numFmtId="0" fontId="0" fillId="0" borderId="11" xfId="0" applyFill="1" applyBorder="1" applyAlignment="1">
      <alignment horizontal="center"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1" fillId="0" borderId="20" xfId="48" applyFont="1" applyFill="1" applyBorder="1" applyAlignment="1">
      <alignment vertical="center"/>
    </xf>
    <xf numFmtId="38" fontId="1" fillId="0" borderId="0" xfId="48" applyFont="1" applyFill="1"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23" xfId="0" applyBorder="1" applyAlignment="1">
      <alignment horizontal="center" vertical="center"/>
    </xf>
    <xf numFmtId="176" fontId="0" fillId="0" borderId="23" xfId="0" applyNumberFormat="1" applyBorder="1" applyAlignment="1">
      <alignment horizontal="right" vertical="center"/>
    </xf>
    <xf numFmtId="38" fontId="0" fillId="0" borderId="23" xfId="0" applyNumberFormat="1" applyFill="1" applyBorder="1" applyAlignment="1">
      <alignment vertical="center"/>
    </xf>
    <xf numFmtId="176" fontId="0" fillId="0" borderId="24" xfId="0" applyNumberFormat="1" applyFill="1" applyBorder="1" applyAlignment="1">
      <alignment horizontal="right" vertical="center"/>
    </xf>
    <xf numFmtId="176" fontId="0" fillId="0" borderId="19" xfId="0" applyNumberFormat="1" applyFill="1" applyBorder="1" applyAlignment="1">
      <alignment horizontal="right" vertical="center"/>
    </xf>
    <xf numFmtId="0" fontId="4" fillId="0" borderId="0" xfId="0" applyFont="1" applyAlignment="1">
      <alignment vertical="center"/>
    </xf>
    <xf numFmtId="0" fontId="4" fillId="0" borderId="10" xfId="0" applyFont="1" applyBorder="1" applyAlignment="1">
      <alignment horizontal="center" vertical="center"/>
    </xf>
    <xf numFmtId="177" fontId="4" fillId="0" borderId="0" xfId="0" applyNumberFormat="1"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1" xfId="0" applyFont="1" applyBorder="1" applyAlignment="1">
      <alignment horizontal="center" vertical="center"/>
    </xf>
    <xf numFmtId="176" fontId="4" fillId="0" borderId="10" xfId="0" applyNumberFormat="1" applyFont="1" applyBorder="1" applyAlignment="1">
      <alignment horizontal="right" vertical="center"/>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right"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15" xfId="0" applyFont="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right" vertical="center"/>
    </xf>
    <xf numFmtId="38" fontId="4" fillId="0" borderId="13" xfId="48" applyFont="1" applyFill="1" applyBorder="1" applyAlignment="1">
      <alignment vertical="center"/>
    </xf>
    <xf numFmtId="176" fontId="42" fillId="0" borderId="10" xfId="0" applyNumberFormat="1" applyFont="1" applyBorder="1" applyAlignment="1">
      <alignment horizontal="right" vertical="center"/>
    </xf>
    <xf numFmtId="176" fontId="42" fillId="33" borderId="11" xfId="0" applyNumberFormat="1" applyFont="1" applyFill="1" applyBorder="1" applyAlignment="1">
      <alignment horizontal="right" vertical="center"/>
    </xf>
    <xf numFmtId="176" fontId="42" fillId="33" borderId="11" xfId="0" applyNumberFormat="1" applyFont="1" applyFill="1" applyBorder="1" applyAlignment="1">
      <alignment horizontal="right" vertical="center"/>
    </xf>
    <xf numFmtId="176" fontId="42" fillId="0" borderId="10" xfId="0" applyNumberFormat="1" applyFont="1" applyBorder="1" applyAlignment="1">
      <alignment horizontal="right" vertical="center"/>
    </xf>
    <xf numFmtId="176" fontId="43" fillId="0" borderId="10" xfId="0" applyNumberFormat="1" applyFont="1" applyBorder="1" applyAlignment="1">
      <alignment horizontal="right" vertical="center" shrinkToFit="1"/>
    </xf>
    <xf numFmtId="176" fontId="43" fillId="33" borderId="11" xfId="0" applyNumberFormat="1" applyFont="1" applyFill="1" applyBorder="1" applyAlignment="1">
      <alignment horizontal="right" vertical="center" shrinkToFit="1"/>
    </xf>
    <xf numFmtId="176" fontId="43" fillId="33" borderId="11" xfId="0" applyNumberFormat="1" applyFont="1" applyFill="1" applyBorder="1" applyAlignment="1">
      <alignment horizontal="right" vertical="center" shrinkToFit="1"/>
    </xf>
    <xf numFmtId="176" fontId="43" fillId="0" borderId="23" xfId="0" applyNumberFormat="1" applyFont="1" applyBorder="1" applyAlignment="1">
      <alignment horizontal="right" vertical="center" shrinkToFit="1"/>
    </xf>
    <xf numFmtId="176" fontId="43" fillId="33" borderId="12" xfId="0" applyNumberFormat="1" applyFont="1" applyFill="1" applyBorder="1" applyAlignment="1">
      <alignment horizontal="right" vertical="center" shrinkToFit="1"/>
    </xf>
    <xf numFmtId="176" fontId="43" fillId="33" borderId="15" xfId="0" applyNumberFormat="1" applyFont="1" applyFill="1" applyBorder="1" applyAlignment="1">
      <alignment horizontal="right" vertical="center" shrinkToFit="1"/>
    </xf>
    <xf numFmtId="176" fontId="43" fillId="0" borderId="13" xfId="0" applyNumberFormat="1" applyFont="1" applyFill="1" applyBorder="1" applyAlignment="1">
      <alignment horizontal="right" vertical="center" shrinkToFit="1"/>
    </xf>
    <xf numFmtId="176" fontId="43" fillId="33" borderId="25" xfId="0" applyNumberFormat="1" applyFont="1" applyFill="1" applyBorder="1" applyAlignment="1">
      <alignment horizontal="right" vertical="center" shrinkToFit="1"/>
    </xf>
    <xf numFmtId="176" fontId="43" fillId="33" borderId="16" xfId="0" applyNumberFormat="1" applyFont="1" applyFill="1" applyBorder="1" applyAlignment="1">
      <alignment horizontal="right" vertical="center" shrinkToFit="1"/>
    </xf>
    <xf numFmtId="176" fontId="43" fillId="0" borderId="10" xfId="0" applyNumberFormat="1" applyFont="1" applyFill="1" applyBorder="1" applyAlignment="1">
      <alignment vertical="center" shrinkToFit="1"/>
    </xf>
    <xf numFmtId="176" fontId="43" fillId="0" borderId="10" xfId="0" applyNumberFormat="1" applyFont="1" applyBorder="1" applyAlignment="1">
      <alignment horizontal="right" vertical="center" shrinkToFit="1"/>
    </xf>
    <xf numFmtId="176" fontId="43" fillId="33" borderId="14" xfId="0" applyNumberFormat="1" applyFont="1" applyFill="1" applyBorder="1" applyAlignment="1">
      <alignment horizontal="right" vertical="center" shrinkToFit="1"/>
    </xf>
    <xf numFmtId="176" fontId="43" fillId="0" borderId="10" xfId="0" applyNumberFormat="1" applyFont="1" applyFill="1" applyBorder="1" applyAlignment="1">
      <alignment horizontal="right" vertical="center" shrinkToFit="1"/>
    </xf>
    <xf numFmtId="176" fontId="43" fillId="33" borderId="17" xfId="0" applyNumberFormat="1" applyFont="1" applyFill="1" applyBorder="1" applyAlignment="1">
      <alignment horizontal="right" vertical="center" shrinkToFit="1"/>
    </xf>
    <xf numFmtId="176" fontId="43" fillId="0" borderId="25" xfId="0" applyNumberFormat="1" applyFont="1" applyFill="1" applyBorder="1" applyAlignment="1">
      <alignment vertical="center" shrinkToFit="1"/>
    </xf>
    <xf numFmtId="176" fontId="43" fillId="0" borderId="14" xfId="0" applyNumberFormat="1" applyFont="1" applyFill="1" applyBorder="1" applyAlignment="1">
      <alignment vertical="center" shrinkToFit="1"/>
    </xf>
    <xf numFmtId="176" fontId="43" fillId="0" borderId="23" xfId="0" applyNumberFormat="1" applyFont="1" applyBorder="1" applyAlignment="1">
      <alignment vertical="center" shrinkToFit="1"/>
    </xf>
    <xf numFmtId="176" fontId="43" fillId="33" borderId="13" xfId="0" applyNumberFormat="1" applyFont="1" applyFill="1" applyBorder="1" applyAlignment="1">
      <alignment horizontal="right" vertical="center" shrinkToFit="1"/>
    </xf>
    <xf numFmtId="176" fontId="43" fillId="0" borderId="18" xfId="0" applyNumberFormat="1" applyFont="1" applyFill="1" applyBorder="1" applyAlignment="1">
      <alignment vertical="center" shrinkToFit="1"/>
    </xf>
    <xf numFmtId="176" fontId="43" fillId="0" borderId="10" xfId="0" applyNumberFormat="1" applyFont="1" applyBorder="1" applyAlignment="1">
      <alignment vertical="center" shrinkToFit="1"/>
    </xf>
    <xf numFmtId="176" fontId="43" fillId="0" borderId="26" xfId="0" applyNumberFormat="1" applyFont="1" applyBorder="1" applyAlignment="1">
      <alignment vertical="center" shrinkToFit="1"/>
    </xf>
    <xf numFmtId="176" fontId="43" fillId="34" borderId="10" xfId="0" applyNumberFormat="1" applyFont="1" applyFill="1" applyBorder="1" applyAlignment="1">
      <alignment horizontal="right" vertical="center" shrinkToFit="1"/>
    </xf>
    <xf numFmtId="176" fontId="4" fillId="33" borderId="12" xfId="0" applyNumberFormat="1" applyFont="1" applyFill="1" applyBorder="1" applyAlignment="1">
      <alignment horizontal="right" vertical="center"/>
    </xf>
    <xf numFmtId="176" fontId="4" fillId="33" borderId="11" xfId="0" applyNumberFormat="1" applyFont="1" applyFill="1" applyBorder="1" applyAlignment="1">
      <alignment horizontal="right" vertical="center"/>
    </xf>
    <xf numFmtId="176" fontId="4" fillId="33" borderId="15" xfId="0" applyNumberFormat="1" applyFont="1" applyFill="1" applyBorder="1" applyAlignment="1">
      <alignment horizontal="right" vertical="center"/>
    </xf>
    <xf numFmtId="176" fontId="5" fillId="0" borderId="10" xfId="0" applyNumberFormat="1" applyFont="1" applyBorder="1" applyAlignment="1">
      <alignment horizontal="right" vertical="center"/>
    </xf>
    <xf numFmtId="176" fontId="43" fillId="33" borderId="11" xfId="0" applyNumberFormat="1" applyFont="1" applyFill="1" applyBorder="1" applyAlignment="1">
      <alignment horizontal="right" vertical="center"/>
    </xf>
    <xf numFmtId="176" fontId="43" fillId="33" borderId="13" xfId="0" applyNumberFormat="1" applyFont="1" applyFill="1" applyBorder="1" applyAlignment="1">
      <alignment horizontal="right" vertical="center"/>
    </xf>
    <xf numFmtId="176" fontId="43" fillId="0" borderId="10" xfId="0" applyNumberFormat="1" applyFont="1" applyBorder="1" applyAlignment="1">
      <alignment horizontal="right" vertical="center"/>
    </xf>
    <xf numFmtId="176" fontId="43" fillId="0" borderId="18" xfId="0" applyNumberFormat="1" applyFont="1" applyBorder="1" applyAlignment="1">
      <alignment horizontal="right" vertical="center" shrinkToFit="1"/>
    </xf>
    <xf numFmtId="176" fontId="43" fillId="33" borderId="21" xfId="0" applyNumberFormat="1" applyFont="1" applyFill="1" applyBorder="1" applyAlignment="1">
      <alignment horizontal="right" vertical="center" shrinkToFit="1"/>
    </xf>
    <xf numFmtId="176" fontId="43" fillId="0" borderId="26" xfId="0" applyNumberFormat="1" applyFont="1" applyBorder="1" applyAlignment="1">
      <alignment horizontal="right" vertical="center" shrinkToFit="1"/>
    </xf>
    <xf numFmtId="176" fontId="43" fillId="0" borderId="22" xfId="0" applyNumberFormat="1" applyFont="1" applyFill="1" applyBorder="1" applyAlignment="1">
      <alignment horizontal="right" vertical="center" shrinkToFit="1"/>
    </xf>
    <xf numFmtId="176" fontId="43" fillId="0" borderId="26" xfId="0" applyNumberFormat="1" applyFont="1" applyFill="1" applyBorder="1" applyAlignment="1">
      <alignment vertical="center" shrinkToFit="1"/>
    </xf>
    <xf numFmtId="176" fontId="43" fillId="0" borderId="18" xfId="0" applyNumberFormat="1" applyFont="1" applyBorder="1" applyAlignment="1">
      <alignment horizontal="right" vertical="center" shrinkToFit="1"/>
    </xf>
    <xf numFmtId="176" fontId="43" fillId="0" borderId="18" xfId="0" applyNumberFormat="1" applyFont="1" applyFill="1" applyBorder="1" applyAlignment="1">
      <alignment horizontal="right" vertical="center" shrinkToFit="1"/>
    </xf>
    <xf numFmtId="176" fontId="43" fillId="0" borderId="18" xfId="0" applyNumberFormat="1" applyFont="1" applyBorder="1" applyAlignment="1">
      <alignment vertical="center" shrinkToFit="1"/>
    </xf>
    <xf numFmtId="176" fontId="43" fillId="34" borderId="18" xfId="0" applyNumberFormat="1" applyFont="1" applyFill="1" applyBorder="1" applyAlignment="1">
      <alignment horizontal="right" vertical="center" shrinkToFit="1"/>
    </xf>
    <xf numFmtId="0" fontId="0" fillId="0" borderId="27" xfId="0" applyBorder="1" applyAlignment="1">
      <alignment horizontal="center" vertical="center"/>
    </xf>
    <xf numFmtId="176" fontId="43" fillId="0" borderId="28" xfId="0" applyNumberFormat="1" applyFont="1" applyBorder="1" applyAlignment="1">
      <alignment horizontal="right" vertical="center" shrinkToFit="1"/>
    </xf>
    <xf numFmtId="176" fontId="43" fillId="33" borderId="29" xfId="0" applyNumberFormat="1" applyFont="1" applyFill="1" applyBorder="1" applyAlignment="1">
      <alignment horizontal="right" vertical="center" shrinkToFit="1"/>
    </xf>
    <xf numFmtId="176" fontId="43" fillId="0" borderId="30" xfId="0" applyNumberFormat="1" applyFont="1" applyBorder="1" applyAlignment="1">
      <alignment horizontal="right" vertical="center" shrinkToFit="1"/>
    </xf>
    <xf numFmtId="176" fontId="43" fillId="33" borderId="31" xfId="0" applyNumberFormat="1" applyFont="1" applyFill="1" applyBorder="1" applyAlignment="1">
      <alignment horizontal="right" vertical="center" shrinkToFit="1"/>
    </xf>
    <xf numFmtId="176" fontId="43" fillId="0" borderId="32" xfId="0" applyNumberFormat="1" applyFont="1" applyFill="1" applyBorder="1" applyAlignment="1">
      <alignment horizontal="right" vertical="center" shrinkToFit="1"/>
    </xf>
    <xf numFmtId="176" fontId="43" fillId="33" borderId="33" xfId="0" applyNumberFormat="1" applyFont="1" applyFill="1" applyBorder="1" applyAlignment="1">
      <alignment horizontal="right" vertical="center" shrinkToFit="1"/>
    </xf>
    <xf numFmtId="176" fontId="43" fillId="0" borderId="30" xfId="0" applyNumberFormat="1" applyFont="1" applyFill="1" applyBorder="1" applyAlignment="1">
      <alignment vertical="center" shrinkToFit="1"/>
    </xf>
    <xf numFmtId="176" fontId="43" fillId="0" borderId="28" xfId="0" applyNumberFormat="1" applyFont="1" applyFill="1" applyBorder="1" applyAlignment="1">
      <alignment vertical="center" shrinkToFit="1"/>
    </xf>
    <xf numFmtId="176" fontId="43" fillId="0" borderId="28" xfId="0" applyNumberFormat="1" applyFont="1" applyBorder="1" applyAlignment="1">
      <alignment horizontal="right" vertical="center" shrinkToFit="1"/>
    </xf>
    <xf numFmtId="176" fontId="43" fillId="33" borderId="34" xfId="0" applyNumberFormat="1" applyFont="1" applyFill="1" applyBorder="1" applyAlignment="1">
      <alignment horizontal="right" vertical="center" shrinkToFit="1"/>
    </xf>
    <xf numFmtId="176" fontId="43" fillId="0" borderId="28" xfId="0" applyNumberFormat="1" applyFont="1" applyFill="1" applyBorder="1" applyAlignment="1">
      <alignment horizontal="right" vertical="center" shrinkToFit="1"/>
    </xf>
    <xf numFmtId="176" fontId="43" fillId="0" borderId="33" xfId="0" applyNumberFormat="1" applyFont="1" applyFill="1" applyBorder="1" applyAlignment="1">
      <alignment vertical="center" shrinkToFit="1"/>
    </xf>
    <xf numFmtId="176" fontId="43" fillId="0" borderId="30" xfId="0" applyNumberFormat="1" applyFont="1" applyBorder="1" applyAlignment="1">
      <alignment vertical="center" shrinkToFit="1"/>
    </xf>
    <xf numFmtId="176" fontId="43" fillId="0" borderId="28" xfId="0" applyNumberFormat="1" applyFont="1" applyBorder="1" applyAlignment="1">
      <alignment vertical="center" shrinkToFit="1"/>
    </xf>
    <xf numFmtId="176" fontId="43" fillId="34" borderId="28" xfId="0" applyNumberFormat="1" applyFont="1" applyFill="1" applyBorder="1" applyAlignment="1">
      <alignment horizontal="right" vertical="center" shrinkToFit="1"/>
    </xf>
    <xf numFmtId="0" fontId="0" fillId="0" borderId="27" xfId="0" applyBorder="1" applyAlignment="1">
      <alignment horizontal="center" vertical="center" shrinkToFit="1"/>
    </xf>
    <xf numFmtId="176" fontId="0" fillId="0" borderId="0"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14" xfId="0" applyNumberFormat="1" applyBorder="1" applyAlignment="1">
      <alignment vertical="center"/>
    </xf>
    <xf numFmtId="176" fontId="0" fillId="0" borderId="19" xfId="0" applyNumberFormat="1" applyBorder="1" applyAlignment="1">
      <alignment vertical="center"/>
    </xf>
    <xf numFmtId="176" fontId="43" fillId="0" borderId="23" xfId="0" applyNumberFormat="1" applyFont="1" applyFill="1" applyBorder="1" applyAlignment="1">
      <alignment vertical="center" shrinkToFit="1"/>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6" xfId="0" applyFill="1" applyBorder="1" applyAlignment="1">
      <alignment horizontal="right" vertical="center"/>
    </xf>
    <xf numFmtId="0" fontId="0" fillId="0" borderId="36" xfId="0" applyFill="1" applyBorder="1" applyAlignment="1">
      <alignment vertical="center"/>
    </xf>
    <xf numFmtId="176" fontId="43" fillId="33" borderId="12" xfId="0" applyNumberFormat="1" applyFont="1" applyFill="1" applyBorder="1" applyAlignment="1">
      <alignment horizontal="right" vertical="center"/>
    </xf>
    <xf numFmtId="176" fontId="43" fillId="0" borderId="23" xfId="0" applyNumberFormat="1" applyFont="1" applyBorder="1" applyAlignment="1">
      <alignment horizontal="right" vertical="center"/>
    </xf>
    <xf numFmtId="176" fontId="5" fillId="0" borderId="10" xfId="0" applyNumberFormat="1" applyFont="1" applyBorder="1" applyAlignment="1">
      <alignment/>
    </xf>
    <xf numFmtId="176" fontId="5" fillId="0" borderId="23" xfId="0" applyNumberFormat="1" applyFont="1" applyBorder="1" applyAlignment="1">
      <alignment/>
    </xf>
    <xf numFmtId="38" fontId="1" fillId="0" borderId="10" xfId="48" applyFont="1" applyFill="1" applyBorder="1" applyAlignment="1">
      <alignment vertical="center"/>
    </xf>
    <xf numFmtId="38" fontId="1" fillId="0" borderId="10" xfId="48" applyNumberFormat="1" applyFont="1" applyFill="1" applyBorder="1" applyAlignment="1">
      <alignment vertical="center"/>
    </xf>
    <xf numFmtId="176" fontId="0" fillId="0" borderId="12" xfId="0" applyNumberFormat="1" applyBorder="1" applyAlignment="1">
      <alignment horizontal="center" vertical="center"/>
    </xf>
    <xf numFmtId="176" fontId="43" fillId="0" borderId="13" xfId="0" applyNumberFormat="1" applyFont="1" applyBorder="1" applyAlignment="1">
      <alignment horizontal="right" vertical="center" shrinkToFit="1"/>
    </xf>
    <xf numFmtId="0" fontId="0" fillId="0" borderId="0" xfId="0" applyFill="1" applyBorder="1" applyAlignment="1">
      <alignment vertical="center"/>
    </xf>
    <xf numFmtId="0" fontId="0" fillId="0" borderId="0" xfId="0" applyBorder="1" applyAlignment="1">
      <alignment horizontal="right" vertical="center"/>
    </xf>
    <xf numFmtId="176" fontId="0" fillId="0" borderId="36" xfId="0" applyNumberForma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shrinkToFit="1"/>
    </xf>
    <xf numFmtId="0" fontId="0" fillId="0" borderId="0" xfId="0" applyBorder="1" applyAlignment="1">
      <alignment horizontal="left" vertical="center"/>
    </xf>
    <xf numFmtId="0" fontId="0" fillId="0" borderId="0" xfId="0" applyAlignment="1">
      <alignment horizontal="left"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left" vertical="center"/>
    </xf>
    <xf numFmtId="176" fontId="0" fillId="0" borderId="37"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6" xfId="0" applyNumberFormat="1" applyBorder="1" applyAlignment="1">
      <alignment horizontal="left" vertical="center"/>
    </xf>
    <xf numFmtId="176" fontId="0" fillId="0" borderId="37" xfId="0" applyNumberFormat="1" applyFill="1" applyBorder="1" applyAlignment="1">
      <alignment horizontal="left" vertical="top" wrapText="1"/>
    </xf>
    <xf numFmtId="0" fontId="0" fillId="0" borderId="36" xfId="0" applyBorder="1" applyAlignment="1">
      <alignment horizontal="center" vertical="center"/>
    </xf>
    <xf numFmtId="0" fontId="0" fillId="0" borderId="36" xfId="0"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26" xfId="0" applyBorder="1" applyAlignment="1">
      <alignment horizontal="center" vertical="center"/>
    </xf>
    <xf numFmtId="176" fontId="43" fillId="33" borderId="24" xfId="0" applyNumberFormat="1" applyFont="1" applyFill="1" applyBorder="1" applyAlignment="1">
      <alignment horizontal="right" vertical="center"/>
    </xf>
    <xf numFmtId="0" fontId="0" fillId="0" borderId="19" xfId="0" applyBorder="1" applyAlignment="1">
      <alignment horizontal="center" vertical="center" wrapText="1"/>
    </xf>
    <xf numFmtId="0" fontId="0" fillId="0" borderId="26" xfId="0" applyBorder="1" applyAlignment="1">
      <alignment horizontal="center" vertical="center" wrapText="1"/>
    </xf>
    <xf numFmtId="176" fontId="0" fillId="33" borderId="17" xfId="0" applyNumberFormat="1" applyFill="1" applyBorder="1" applyAlignment="1">
      <alignment horizontal="right" vertical="center"/>
    </xf>
    <xf numFmtId="0" fontId="44" fillId="0" borderId="10" xfId="0" applyFont="1" applyBorder="1" applyAlignment="1">
      <alignment horizontal="center" vertical="center"/>
    </xf>
    <xf numFmtId="176" fontId="44" fillId="0" borderId="10" xfId="0" applyNumberFormat="1" applyFont="1" applyBorder="1" applyAlignment="1">
      <alignment horizontal="right" vertical="center"/>
    </xf>
    <xf numFmtId="176" fontId="44" fillId="0" borderId="0" xfId="0" applyNumberFormat="1" applyFont="1" applyAlignment="1">
      <alignment vertical="center"/>
    </xf>
    <xf numFmtId="0" fontId="44" fillId="0" borderId="11" xfId="0" applyFont="1" applyBorder="1" applyAlignment="1">
      <alignment horizontal="center" vertical="center"/>
    </xf>
    <xf numFmtId="176" fontId="44" fillId="33" borderId="11" xfId="0" applyNumberFormat="1" applyFont="1" applyFill="1" applyBorder="1" applyAlignment="1">
      <alignment horizontal="right" vertical="center"/>
    </xf>
    <xf numFmtId="176" fontId="44" fillId="0" borderId="23" xfId="0" applyNumberFormat="1" applyFont="1" applyBorder="1" applyAlignment="1">
      <alignment horizontal="right" vertical="center"/>
    </xf>
    <xf numFmtId="0" fontId="44" fillId="0" borderId="0" xfId="0" applyFont="1" applyAlignment="1">
      <alignment vertical="center"/>
    </xf>
    <xf numFmtId="176" fontId="44" fillId="33" borderId="12" xfId="0" applyNumberFormat="1" applyFont="1" applyFill="1" applyBorder="1" applyAlignment="1">
      <alignment horizontal="right" vertical="center"/>
    </xf>
    <xf numFmtId="176" fontId="44" fillId="33" borderId="13" xfId="0" applyNumberFormat="1" applyFont="1" applyFill="1" applyBorder="1" applyAlignment="1">
      <alignment horizontal="right" vertical="center"/>
    </xf>
    <xf numFmtId="176" fontId="5" fillId="0" borderId="23" xfId="0" applyNumberFormat="1" applyFont="1" applyBorder="1" applyAlignment="1">
      <alignment vertical="center"/>
    </xf>
    <xf numFmtId="176" fontId="5" fillId="0" borderId="10" xfId="0" applyNumberFormat="1" applyFont="1" applyBorder="1" applyAlignment="1">
      <alignment vertical="center"/>
    </xf>
    <xf numFmtId="178" fontId="0" fillId="0" borderId="0" xfId="0" applyNumberFormat="1" applyFill="1" applyAlignment="1">
      <alignment vertical="center"/>
    </xf>
    <xf numFmtId="178" fontId="0" fillId="0" borderId="0" xfId="0" applyNumberFormat="1" applyFill="1" applyBorder="1" applyAlignment="1">
      <alignment vertical="center"/>
    </xf>
    <xf numFmtId="178" fontId="0" fillId="0" borderId="0" xfId="0" applyNumberFormat="1" applyAlignment="1">
      <alignment vertical="center"/>
    </xf>
    <xf numFmtId="178" fontId="0" fillId="0" borderId="0" xfId="0" applyNumberFormat="1" applyBorder="1" applyAlignment="1">
      <alignment vertical="center"/>
    </xf>
    <xf numFmtId="176" fontId="43" fillId="0" borderId="0" xfId="0" applyNumberFormat="1" applyFont="1" applyFill="1" applyBorder="1" applyAlignment="1">
      <alignment horizontal="right" vertical="center" shrinkToFit="1"/>
    </xf>
    <xf numFmtId="0" fontId="4" fillId="0" borderId="0" xfId="0" applyNumberFormat="1" applyFont="1" applyAlignment="1">
      <alignment vertical="center"/>
    </xf>
    <xf numFmtId="38" fontId="43" fillId="0" borderId="10" xfId="48" applyFont="1" applyBorder="1" applyAlignment="1">
      <alignment horizontal="right" vertical="center" shrinkToFit="1"/>
    </xf>
    <xf numFmtId="38" fontId="43" fillId="0" borderId="18" xfId="48" applyFont="1" applyBorder="1" applyAlignment="1">
      <alignment horizontal="right" vertical="center" shrinkToFit="1"/>
    </xf>
    <xf numFmtId="38" fontId="43" fillId="0" borderId="28" xfId="48" applyFont="1" applyBorder="1" applyAlignment="1">
      <alignment horizontal="right" vertical="center" shrinkToFit="1"/>
    </xf>
    <xf numFmtId="38" fontId="0" fillId="0" borderId="10" xfId="48" applyFont="1" applyBorder="1" applyAlignment="1">
      <alignment horizontal="center" vertical="center"/>
    </xf>
    <xf numFmtId="38" fontId="0" fillId="0" borderId="0" xfId="48" applyFont="1" applyAlignment="1">
      <alignment vertical="center"/>
    </xf>
    <xf numFmtId="38" fontId="0" fillId="0" borderId="0" xfId="48" applyFont="1" applyFill="1" applyAlignment="1">
      <alignment vertical="center"/>
    </xf>
    <xf numFmtId="0" fontId="0" fillId="0" borderId="36" xfId="0" applyBorder="1" applyAlignment="1">
      <alignment horizontal="left" vertical="center"/>
    </xf>
    <xf numFmtId="176" fontId="45" fillId="0" borderId="26" xfId="0" applyNumberFormat="1" applyFont="1" applyBorder="1" applyAlignment="1">
      <alignment horizontal="center" vertical="top"/>
    </xf>
    <xf numFmtId="176" fontId="45" fillId="0" borderId="19" xfId="0" applyNumberFormat="1" applyFont="1" applyBorder="1" applyAlignment="1">
      <alignment horizontal="center" vertical="top"/>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176" fontId="0" fillId="0" borderId="39" xfId="0" applyNumberFormat="1" applyBorder="1" applyAlignment="1">
      <alignment horizontal="center" vertical="center"/>
    </xf>
    <xf numFmtId="176" fontId="0" fillId="0" borderId="38" xfId="0" applyNumberFormat="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36" xfId="0" applyBorder="1" applyAlignment="1">
      <alignment vertical="center"/>
    </xf>
    <xf numFmtId="0" fontId="0" fillId="0" borderId="36" xfId="0" applyBorder="1" applyAlignment="1">
      <alignment horizontal="right" vertical="center"/>
    </xf>
    <xf numFmtId="0" fontId="0" fillId="0" borderId="36" xfId="0" applyFill="1" applyBorder="1" applyAlignment="1">
      <alignment horizontal="left" vertical="center" wrapText="1"/>
    </xf>
    <xf numFmtId="0" fontId="0" fillId="0" borderId="36" xfId="0" applyFill="1" applyBorder="1" applyAlignment="1">
      <alignment horizontal="left" vertical="top" wrapText="1"/>
    </xf>
    <xf numFmtId="0" fontId="4" fillId="0" borderId="36" xfId="0" applyFont="1" applyBorder="1" applyAlignment="1">
      <alignment horizontal="left" vertical="center"/>
    </xf>
    <xf numFmtId="0" fontId="4" fillId="0" borderId="36" xfId="0" applyFont="1" applyBorder="1" applyAlignment="1">
      <alignment horizontal="center" vertical="center"/>
    </xf>
    <xf numFmtId="176" fontId="43" fillId="0" borderId="36" xfId="0" applyNumberFormat="1" applyFont="1" applyBorder="1" applyAlignment="1">
      <alignment horizontal="center" vertical="center" shrinkToFit="1"/>
    </xf>
    <xf numFmtId="176" fontId="43" fillId="0" borderId="36" xfId="0" applyNumberFormat="1" applyFont="1" applyBorder="1" applyAlignment="1">
      <alignment vertical="center" shrinkToFit="1"/>
    </xf>
    <xf numFmtId="0" fontId="0" fillId="0" borderId="14" xfId="0" applyBorder="1" applyAlignment="1">
      <alignment horizontal="center" vertical="center"/>
    </xf>
    <xf numFmtId="0" fontId="0" fillId="0" borderId="36" xfId="0" applyBorder="1" applyAlignment="1">
      <alignment horizontal="center" vertical="center"/>
    </xf>
    <xf numFmtId="176" fontId="43" fillId="0" borderId="22" xfId="0" applyNumberFormat="1" applyFont="1" applyBorder="1" applyAlignment="1">
      <alignment horizontal="right" vertical="center" shrinkToFit="1"/>
    </xf>
    <xf numFmtId="176" fontId="43" fillId="0" borderId="32" xfId="0" applyNumberFormat="1" applyFont="1" applyBorder="1" applyAlignment="1">
      <alignment horizontal="right" vertical="center" shrinkToFit="1"/>
    </xf>
    <xf numFmtId="176" fontId="5" fillId="0" borderId="13" xfId="0" applyNumberFormat="1" applyFont="1" applyBorder="1" applyAlignment="1">
      <alignment horizontal="right" vertical="center"/>
    </xf>
    <xf numFmtId="176" fontId="0" fillId="0" borderId="13" xfId="0" applyNumberFormat="1" applyBorder="1" applyAlignment="1">
      <alignment horizontal="right" vertical="center"/>
    </xf>
    <xf numFmtId="38" fontId="1" fillId="0" borderId="13" xfId="48" applyFont="1" applyFill="1" applyBorder="1" applyAlignment="1">
      <alignment vertical="center"/>
    </xf>
    <xf numFmtId="38" fontId="1" fillId="0" borderId="13" xfId="48" applyNumberFormat="1" applyFont="1" applyFill="1" applyBorder="1" applyAlignment="1">
      <alignment vertical="center"/>
    </xf>
    <xf numFmtId="176" fontId="0" fillId="0" borderId="13" xfId="0" applyNumberFormat="1" applyBorder="1" applyAlignment="1">
      <alignment horizontal="center" vertical="center"/>
    </xf>
    <xf numFmtId="0" fontId="0" fillId="0" borderId="14" xfId="0" applyBorder="1" applyAlignment="1">
      <alignment vertical="center"/>
    </xf>
    <xf numFmtId="0" fontId="0" fillId="0" borderId="35" xfId="0" applyBorder="1" applyAlignment="1">
      <alignment vertical="center"/>
    </xf>
    <xf numFmtId="0" fontId="0" fillId="0" borderId="19" xfId="0" applyBorder="1" applyAlignment="1">
      <alignment vertical="center"/>
    </xf>
    <xf numFmtId="0" fontId="0" fillId="0" borderId="40" xfId="0" applyBorder="1" applyAlignment="1">
      <alignment vertical="center"/>
    </xf>
    <xf numFmtId="0" fontId="0" fillId="0" borderId="14" xfId="0" applyFont="1" applyBorder="1" applyAlignment="1">
      <alignment vertical="center" shrinkToFit="1"/>
    </xf>
    <xf numFmtId="0" fontId="0" fillId="0" borderId="0" xfId="0" applyFont="1" applyBorder="1" applyAlignment="1">
      <alignment vertical="center" shrinkToFit="1"/>
    </xf>
    <xf numFmtId="0" fontId="0" fillId="0" borderId="19" xfId="0" applyFont="1" applyBorder="1" applyAlignment="1">
      <alignment vertical="center" shrinkToFit="1"/>
    </xf>
    <xf numFmtId="0" fontId="0" fillId="0" borderId="36" xfId="0" applyFont="1" applyBorder="1" applyAlignment="1">
      <alignment vertical="center" shrinkToFit="1"/>
    </xf>
    <xf numFmtId="0" fontId="0" fillId="0" borderId="14" xfId="0" applyFill="1" applyBorder="1" applyAlignment="1">
      <alignment vertical="center"/>
    </xf>
    <xf numFmtId="0" fontId="0" fillId="0" borderId="19" xfId="0" applyFill="1" applyBorder="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176" fontId="0" fillId="0" borderId="40" xfId="0" applyNumberFormat="1" applyBorder="1" applyAlignment="1">
      <alignment vertical="center"/>
    </xf>
    <xf numFmtId="0" fontId="0" fillId="0" borderId="13" xfId="0" applyFill="1" applyBorder="1" applyAlignment="1">
      <alignment horizontal="center" vertical="center"/>
    </xf>
    <xf numFmtId="0" fontId="0" fillId="34" borderId="13" xfId="0" applyFill="1" applyBorder="1" applyAlignment="1">
      <alignment horizontal="center" vertical="center"/>
    </xf>
    <xf numFmtId="176" fontId="43" fillId="34" borderId="13" xfId="0" applyNumberFormat="1" applyFont="1" applyFill="1" applyBorder="1" applyAlignment="1">
      <alignment horizontal="right" vertical="center" shrinkToFit="1"/>
    </xf>
    <xf numFmtId="176" fontId="43" fillId="34" borderId="22" xfId="0" applyNumberFormat="1" applyFont="1" applyFill="1" applyBorder="1" applyAlignment="1">
      <alignment horizontal="right" vertical="center" shrinkToFit="1"/>
    </xf>
    <xf numFmtId="176" fontId="43" fillId="34" borderId="32" xfId="0" applyNumberFormat="1" applyFont="1" applyFill="1" applyBorder="1" applyAlignment="1">
      <alignment horizontal="right" vertical="center" shrinkToFit="1"/>
    </xf>
    <xf numFmtId="0" fontId="0" fillId="0" borderId="12" xfId="0"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34"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Alignment="1">
      <alignment vertical="center"/>
    </xf>
    <xf numFmtId="0" fontId="0" fillId="0" borderId="37" xfId="0" applyBorder="1" applyAlignment="1">
      <alignmen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36" xfId="0" applyFill="1" applyBorder="1" applyAlignment="1">
      <alignment horizontal="left" vertical="top" wrapText="1"/>
    </xf>
    <xf numFmtId="0" fontId="0" fillId="0" borderId="36" xfId="0" applyBorder="1" applyAlignment="1">
      <alignment horizontal="center" vertical="center"/>
    </xf>
    <xf numFmtId="176" fontId="0" fillId="0" borderId="38" xfId="0" applyNumberFormat="1" applyBorder="1" applyAlignment="1">
      <alignment horizontal="center" vertical="center"/>
    </xf>
    <xf numFmtId="38" fontId="1" fillId="0" borderId="10" xfId="48" applyFont="1" applyFill="1" applyBorder="1" applyAlignment="1">
      <alignment vertical="center"/>
    </xf>
    <xf numFmtId="38" fontId="1" fillId="0" borderId="10" xfId="48" applyNumberFormat="1" applyFont="1" applyFill="1" applyBorder="1" applyAlignment="1">
      <alignment vertical="center"/>
    </xf>
    <xf numFmtId="38" fontId="1" fillId="0" borderId="13" xfId="48" applyNumberFormat="1" applyFon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176" fontId="0" fillId="0" borderId="38" xfId="0" applyNumberForma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6" xfId="0" applyFill="1" applyBorder="1" applyAlignment="1">
      <alignment horizontal="left" vertical="top" wrapText="1"/>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38" fontId="0" fillId="0" borderId="0" xfId="48" applyFont="1" applyAlignment="1">
      <alignment vertical="center"/>
    </xf>
    <xf numFmtId="38" fontId="0" fillId="0" borderId="0" xfId="48" applyFont="1" applyFill="1" applyAlignment="1">
      <alignment vertical="center"/>
    </xf>
    <xf numFmtId="38" fontId="0" fillId="0" borderId="0" xfId="0" applyNumberFormat="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46" fillId="0" borderId="0" xfId="0" applyFont="1" applyAlignment="1">
      <alignment vertical="center"/>
    </xf>
    <xf numFmtId="0" fontId="0" fillId="0" borderId="36"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34" borderId="39" xfId="0" applyFill="1" applyBorder="1" applyAlignment="1">
      <alignment horizontal="center" vertical="center"/>
    </xf>
    <xf numFmtId="0" fontId="0" fillId="34" borderId="43" xfId="0" applyFill="1" applyBorder="1" applyAlignment="1">
      <alignment horizontal="center" vertical="center"/>
    </xf>
    <xf numFmtId="0" fontId="0" fillId="0" borderId="38" xfId="0" applyBorder="1" applyAlignment="1">
      <alignment horizontal="center" vertical="center"/>
    </xf>
    <xf numFmtId="0" fontId="47" fillId="0" borderId="43"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0" fillId="34" borderId="26" xfId="0" applyFill="1" applyBorder="1" applyAlignment="1">
      <alignment horizontal="left" vertical="center" wrapText="1"/>
    </xf>
    <xf numFmtId="0" fontId="0" fillId="34" borderId="44" xfId="0" applyFill="1" applyBorder="1" applyAlignment="1">
      <alignment horizontal="left" vertical="center" wrapText="1"/>
    </xf>
    <xf numFmtId="0" fontId="0" fillId="34" borderId="19" xfId="0" applyFill="1" applyBorder="1" applyAlignment="1">
      <alignment horizontal="left" vertical="center" wrapText="1"/>
    </xf>
    <xf numFmtId="0" fontId="0" fillId="34" borderId="40" xfId="0" applyFill="1" applyBorder="1" applyAlignment="1">
      <alignment horizontal="left" vertical="center" wrapText="1"/>
    </xf>
    <xf numFmtId="0" fontId="0" fillId="0" borderId="43" xfId="0" applyFill="1" applyBorder="1" applyAlignment="1">
      <alignment horizontal="left" vertical="center" wrapText="1"/>
    </xf>
    <xf numFmtId="0" fontId="0" fillId="34" borderId="39" xfId="0" applyFill="1" applyBorder="1" applyAlignment="1">
      <alignment horizontal="left" vertical="center" wrapText="1"/>
    </xf>
    <xf numFmtId="0" fontId="0" fillId="0" borderId="39" xfId="0" applyBorder="1" applyAlignment="1">
      <alignment horizontal="center" vertical="top" wrapText="1"/>
    </xf>
    <xf numFmtId="0" fontId="0" fillId="34" borderId="43" xfId="0" applyFill="1" applyBorder="1" applyAlignment="1">
      <alignment horizontal="left" vertical="center" wrapText="1"/>
    </xf>
    <xf numFmtId="0" fontId="0" fillId="34" borderId="39" xfId="0" applyFill="1" applyBorder="1" applyAlignment="1">
      <alignment horizontal="center" vertical="top" wrapText="1"/>
    </xf>
    <xf numFmtId="0" fontId="0" fillId="0" borderId="39" xfId="0" applyBorder="1" applyAlignment="1">
      <alignment horizontal="left" vertical="center" wrapText="1"/>
    </xf>
    <xf numFmtId="0" fontId="0" fillId="0" borderId="43" xfId="0" applyBorder="1" applyAlignment="1">
      <alignment horizontal="left" vertical="center" wrapText="1"/>
    </xf>
    <xf numFmtId="38" fontId="49" fillId="0" borderId="43" xfId="51" applyFont="1" applyFill="1" applyBorder="1" applyAlignment="1" applyProtection="1">
      <alignment vertical="center" wrapText="1" shrinkToFit="1"/>
      <protection/>
    </xf>
    <xf numFmtId="0" fontId="0" fillId="0" borderId="19" xfId="0" applyBorder="1" applyAlignment="1">
      <alignment horizontal="left" vertical="center" wrapText="1"/>
    </xf>
    <xf numFmtId="0" fontId="0" fillId="0" borderId="39" xfId="0" applyFill="1" applyBorder="1" applyAlignment="1">
      <alignment horizontal="left" vertical="center" wrapText="1"/>
    </xf>
    <xf numFmtId="0" fontId="0" fillId="0" borderId="39" xfId="0" applyFill="1" applyBorder="1" applyAlignment="1">
      <alignment horizontal="center" vertical="top" wrapText="1"/>
    </xf>
    <xf numFmtId="0" fontId="0" fillId="0" borderId="39" xfId="0" applyFill="1" applyBorder="1" applyAlignment="1">
      <alignment horizontal="center" vertical="center" wrapText="1"/>
    </xf>
    <xf numFmtId="38" fontId="50" fillId="0" borderId="39" xfId="50" applyFont="1" applyFill="1" applyBorder="1" applyAlignment="1" applyProtection="1">
      <alignment vertical="center" wrapText="1" shrinkToFit="1"/>
      <protection/>
    </xf>
    <xf numFmtId="38" fontId="50" fillId="0" borderId="43" xfId="50" applyFont="1" applyFill="1" applyBorder="1" applyAlignment="1" applyProtection="1">
      <alignment vertical="center" wrapText="1" shrinkToFit="1"/>
      <protection/>
    </xf>
    <xf numFmtId="38" fontId="50" fillId="0" borderId="39" xfId="50" applyFont="1" applyFill="1" applyBorder="1" applyAlignment="1" applyProtection="1">
      <alignment horizontal="center" vertical="center" wrapText="1" shrinkToFit="1"/>
      <protection/>
    </xf>
    <xf numFmtId="0" fontId="0" fillId="0" borderId="40" xfId="0" applyBorder="1" applyAlignment="1">
      <alignment horizontal="left" vertical="center" wrapText="1"/>
    </xf>
    <xf numFmtId="0" fontId="0" fillId="0" borderId="19" xfId="0" applyFill="1" applyBorder="1" applyAlignment="1">
      <alignment horizontal="left" vertical="center" wrapText="1"/>
    </xf>
    <xf numFmtId="0" fontId="0" fillId="0" borderId="40" xfId="0" applyFill="1" applyBorder="1" applyAlignment="1">
      <alignment horizontal="left" vertical="center" wrapText="1"/>
    </xf>
    <xf numFmtId="0" fontId="0" fillId="34" borderId="19" xfId="0" applyFill="1" applyBorder="1" applyAlignment="1">
      <alignment horizontal="center" vertical="top" wrapText="1"/>
    </xf>
    <xf numFmtId="0" fontId="33" fillId="0" borderId="39" xfId="0" applyFont="1" applyBorder="1" applyAlignment="1">
      <alignment horizontal="center" vertical="top" wrapText="1"/>
    </xf>
    <xf numFmtId="0" fontId="46" fillId="0" borderId="0" xfId="0" applyFont="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47" fillId="0" borderId="26" xfId="0" applyFont="1" applyBorder="1" applyAlignment="1">
      <alignment horizontal="center" vertical="center"/>
    </xf>
    <xf numFmtId="0" fontId="47" fillId="0" borderId="37"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19" xfId="0" applyFont="1" applyBorder="1" applyAlignment="1">
      <alignment horizontal="center" vertical="center"/>
    </xf>
    <xf numFmtId="0" fontId="47" fillId="0" borderId="36" xfId="0" applyFont="1" applyBorder="1" applyAlignment="1">
      <alignment horizontal="center" vertical="center"/>
    </xf>
    <xf numFmtId="0" fontId="0" fillId="0" borderId="26" xfId="0" applyFill="1" applyBorder="1" applyAlignment="1">
      <alignment horizontal="left" vertical="top" wrapText="1"/>
    </xf>
    <xf numFmtId="0" fontId="0" fillId="0" borderId="37" xfId="0" applyFill="1" applyBorder="1" applyAlignment="1">
      <alignment horizontal="left" vertical="top" wrapText="1"/>
    </xf>
    <xf numFmtId="0" fontId="0" fillId="0" borderId="44"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0" fillId="0" borderId="19" xfId="0" applyFill="1" applyBorder="1" applyAlignment="1">
      <alignment horizontal="left" vertical="top" wrapText="1"/>
    </xf>
    <xf numFmtId="0" fontId="0" fillId="0" borderId="36" xfId="0" applyFill="1" applyBorder="1" applyAlignment="1">
      <alignment horizontal="left" vertical="top" wrapText="1"/>
    </xf>
    <xf numFmtId="0" fontId="0" fillId="0" borderId="40" xfId="0" applyFill="1" applyBorder="1" applyAlignment="1">
      <alignment horizontal="left" vertical="top" wrapText="1"/>
    </xf>
    <xf numFmtId="0" fontId="0" fillId="0" borderId="38" xfId="0" applyFill="1" applyBorder="1" applyAlignment="1">
      <alignment horizontal="left" vertical="top" wrapText="1"/>
    </xf>
    <xf numFmtId="0" fontId="0" fillId="34" borderId="39" xfId="0" applyFill="1" applyBorder="1" applyAlignment="1">
      <alignment horizontal="center" vertical="center" wrapText="1"/>
    </xf>
    <xf numFmtId="0" fontId="0" fillId="34" borderId="43" xfId="0" applyFill="1" applyBorder="1" applyAlignment="1">
      <alignment horizontal="center" vertical="center" wrapText="1"/>
    </xf>
    <xf numFmtId="0" fontId="0" fillId="0" borderId="43" xfId="0" applyFill="1" applyBorder="1" applyAlignment="1">
      <alignment vertical="center"/>
    </xf>
    <xf numFmtId="0" fontId="0" fillId="0" borderId="43" xfId="0" applyFill="1" applyBorder="1" applyAlignment="1">
      <alignment horizontal="left" vertical="center"/>
    </xf>
    <xf numFmtId="0" fontId="0" fillId="0" borderId="39" xfId="0" applyBorder="1" applyAlignment="1">
      <alignment horizontal="center" vertical="top"/>
    </xf>
    <xf numFmtId="0" fontId="0" fillId="0" borderId="39" xfId="0" applyBorder="1" applyAlignment="1">
      <alignment horizontal="left" vertical="center"/>
    </xf>
    <xf numFmtId="0" fontId="0" fillId="0" borderId="39" xfId="0" applyBorder="1" applyAlignment="1">
      <alignment vertical="center"/>
    </xf>
    <xf numFmtId="0" fontId="0" fillId="0" borderId="43" xfId="0" applyBorder="1" applyAlignment="1">
      <alignment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4" xfId="0" applyFill="1" applyBorder="1" applyAlignment="1">
      <alignment horizontal="left" vertical="top" wrapText="1"/>
    </xf>
    <xf numFmtId="0" fontId="0" fillId="0" borderId="43" xfId="0" applyBorder="1" applyAlignment="1">
      <alignment horizontal="center" vertical="center"/>
    </xf>
    <xf numFmtId="176" fontId="0" fillId="0" borderId="38" xfId="0" applyNumberFormat="1" applyBorder="1" applyAlignment="1">
      <alignment horizontal="center" vertical="center"/>
    </xf>
    <xf numFmtId="176" fontId="3" fillId="0" borderId="39" xfId="0" applyNumberFormat="1" applyFont="1" applyBorder="1" applyAlignment="1">
      <alignment horizontal="left" vertical="center"/>
    </xf>
    <xf numFmtId="176" fontId="3" fillId="0" borderId="43" xfId="0" applyNumberFormat="1" applyFont="1" applyBorder="1" applyAlignment="1">
      <alignment horizontal="left"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43" xfId="0" applyNumberFormat="1" applyBorder="1" applyAlignment="1">
      <alignment horizontal="center" vertical="center"/>
    </xf>
    <xf numFmtId="176" fontId="3" fillId="0" borderId="39" xfId="0" applyNumberFormat="1" applyFont="1" applyBorder="1" applyAlignment="1">
      <alignment horizontal="center" vertical="top"/>
    </xf>
    <xf numFmtId="176" fontId="3" fillId="0" borderId="26" xfId="0" applyNumberFormat="1" applyFont="1" applyBorder="1" applyAlignment="1">
      <alignment horizontal="left" vertical="center" wrapText="1"/>
    </xf>
    <xf numFmtId="176" fontId="3" fillId="0" borderId="44" xfId="0" applyNumberFormat="1" applyFont="1" applyBorder="1" applyAlignment="1">
      <alignment horizontal="left" vertical="center" wrapText="1"/>
    </xf>
    <xf numFmtId="176" fontId="3" fillId="0" borderId="19" xfId="0" applyNumberFormat="1" applyFont="1" applyBorder="1" applyAlignment="1">
      <alignment horizontal="left" vertical="center" wrapText="1"/>
    </xf>
    <xf numFmtId="176" fontId="3" fillId="0" borderId="40" xfId="0" applyNumberFormat="1" applyFont="1" applyBorder="1" applyAlignment="1">
      <alignment horizontal="left" vertical="center" wrapText="1"/>
    </xf>
    <xf numFmtId="176" fontId="0" fillId="0" borderId="26"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40" xfId="0" applyNumberFormat="1" applyBorder="1" applyAlignment="1">
      <alignment horizontal="center" vertical="center"/>
    </xf>
    <xf numFmtId="176" fontId="3" fillId="0" borderId="19" xfId="0" applyNumberFormat="1" applyFont="1" applyBorder="1" applyAlignment="1">
      <alignment horizontal="left" vertical="center"/>
    </xf>
    <xf numFmtId="176" fontId="3" fillId="0" borderId="35" xfId="0" applyNumberFormat="1" applyFont="1" applyBorder="1" applyAlignment="1">
      <alignment horizontal="left" vertical="center" wrapText="1"/>
    </xf>
    <xf numFmtId="0" fontId="44" fillId="0" borderId="39" xfId="0" applyFont="1" applyBorder="1" applyAlignment="1">
      <alignment horizontal="center" vertical="top"/>
    </xf>
    <xf numFmtId="0" fontId="44" fillId="0" borderId="43"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left" vertical="center"/>
    </xf>
    <xf numFmtId="0" fontId="0" fillId="0" borderId="40" xfId="0" applyBorder="1" applyAlignment="1">
      <alignment horizontal="left" vertical="center"/>
    </xf>
    <xf numFmtId="0" fontId="0" fillId="34" borderId="43" xfId="0" applyFill="1" applyBorder="1" applyAlignment="1">
      <alignment horizontal="left" vertical="center"/>
    </xf>
    <xf numFmtId="0" fontId="0" fillId="0" borderId="19" xfId="0" applyBorder="1" applyAlignment="1">
      <alignment horizontal="center" vertical="top"/>
    </xf>
    <xf numFmtId="0" fontId="0" fillId="34" borderId="40" xfId="0" applyFill="1" applyBorder="1" applyAlignment="1">
      <alignment horizontal="left" vertical="center"/>
    </xf>
    <xf numFmtId="0" fontId="0" fillId="0" borderId="26" xfId="0" applyBorder="1" applyAlignment="1">
      <alignment horizontal="left" vertical="center"/>
    </xf>
    <xf numFmtId="0" fontId="0" fillId="0" borderId="19" xfId="0" applyBorder="1" applyAlignment="1">
      <alignment horizontal="left" vertical="center"/>
    </xf>
    <xf numFmtId="0" fontId="44" fillId="0" borderId="39" xfId="0" applyFont="1" applyBorder="1" applyAlignment="1">
      <alignment horizontal="left" vertical="center"/>
    </xf>
    <xf numFmtId="0" fontId="0" fillId="0" borderId="26" xfId="0" applyFill="1" applyBorder="1" applyAlignment="1">
      <alignment horizontal="center" vertical="center"/>
    </xf>
    <xf numFmtId="0" fontId="0" fillId="0" borderId="44" xfId="0" applyFill="1" applyBorder="1" applyAlignment="1">
      <alignment horizontal="center" vertical="center"/>
    </xf>
    <xf numFmtId="0" fontId="0" fillId="0" borderId="19"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top"/>
    </xf>
    <xf numFmtId="0" fontId="0" fillId="0" borderId="39" xfId="0" applyFill="1" applyBorder="1" applyAlignment="1">
      <alignment horizontal="left" vertical="center"/>
    </xf>
    <xf numFmtId="0" fontId="44" fillId="0" borderId="39" xfId="0" applyFont="1" applyFill="1" applyBorder="1" applyAlignment="1">
      <alignment horizontal="center" vertical="top"/>
    </xf>
    <xf numFmtId="0" fontId="44" fillId="0" borderId="43" xfId="0" applyFont="1" applyFill="1" applyBorder="1" applyAlignment="1">
      <alignment horizontal="left" vertical="center"/>
    </xf>
    <xf numFmtId="0" fontId="0" fillId="0" borderId="39" xfId="0" applyFill="1" applyBorder="1" applyAlignment="1">
      <alignment horizontal="left" vertical="center" shrinkToFit="1"/>
    </xf>
    <xf numFmtId="0" fontId="0" fillId="0" borderId="43" xfId="0" applyFill="1" applyBorder="1" applyAlignment="1">
      <alignment horizontal="left" vertical="center" shrinkToFit="1"/>
    </xf>
    <xf numFmtId="0" fontId="0" fillId="0" borderId="39" xfId="0" applyFill="1" applyBorder="1" applyAlignment="1">
      <alignment horizontal="center" vertical="top" shrinkToFit="1"/>
    </xf>
    <xf numFmtId="0" fontId="0" fillId="0" borderId="39" xfId="0" applyFill="1" applyBorder="1" applyAlignment="1">
      <alignment horizontal="center" vertical="center"/>
    </xf>
    <xf numFmtId="0" fontId="0" fillId="0" borderId="43" xfId="0" applyFill="1" applyBorder="1" applyAlignment="1">
      <alignment horizontal="center" vertical="center"/>
    </xf>
    <xf numFmtId="0" fontId="0" fillId="0" borderId="19" xfId="0" applyFill="1" applyBorder="1" applyAlignment="1">
      <alignment horizontal="center" vertical="top" shrinkToFit="1"/>
    </xf>
    <xf numFmtId="0" fontId="0" fillId="0" borderId="40" xfId="0" applyFill="1" applyBorder="1" applyAlignment="1">
      <alignment horizontal="left" vertical="center" shrinkToFit="1"/>
    </xf>
    <xf numFmtId="0" fontId="0" fillId="0" borderId="26" xfId="0" applyBorder="1" applyAlignment="1">
      <alignment horizontal="left" vertical="center" wrapText="1"/>
    </xf>
    <xf numFmtId="0" fontId="0" fillId="0" borderId="44" xfId="0" applyBorder="1" applyAlignment="1">
      <alignment horizontal="left" vertical="center" wrapTex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1" fillId="0" borderId="39"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6" xfId="0" applyFont="1" applyBorder="1" applyAlignment="1">
      <alignment horizontal="left" vertical="center" wrapText="1" shrinkToFit="1"/>
    </xf>
    <xf numFmtId="0" fontId="1" fillId="0" borderId="44" xfId="0" applyFont="1" applyBorder="1" applyAlignment="1">
      <alignment horizontal="left" vertical="center" wrapText="1" shrinkToFit="1"/>
    </xf>
    <xf numFmtId="0" fontId="1" fillId="0" borderId="19" xfId="0" applyFont="1" applyBorder="1" applyAlignment="1">
      <alignment horizontal="left" vertical="center" wrapText="1" shrinkToFit="1"/>
    </xf>
    <xf numFmtId="0" fontId="1" fillId="0" borderId="40" xfId="0" applyFont="1" applyBorder="1" applyAlignment="1">
      <alignment horizontal="left" vertical="center" wrapText="1" shrinkToFit="1"/>
    </xf>
    <xf numFmtId="0" fontId="1" fillId="0" borderId="39"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19" xfId="0" applyFont="1" applyBorder="1" applyAlignment="1">
      <alignment horizontal="center" vertical="top" shrinkToFit="1"/>
    </xf>
    <xf numFmtId="0" fontId="1" fillId="0" borderId="39" xfId="0" applyFont="1" applyBorder="1" applyAlignment="1">
      <alignment horizontal="center" vertical="top" shrinkToFit="1"/>
    </xf>
    <xf numFmtId="0" fontId="1" fillId="0" borderId="40" xfId="0" applyFont="1" applyBorder="1" applyAlignment="1">
      <alignment horizontal="left" vertical="center" shrinkToFit="1"/>
    </xf>
    <xf numFmtId="0" fontId="1" fillId="0" borderId="44" xfId="0" applyFont="1" applyBorder="1" applyAlignment="1">
      <alignment horizontal="left" vertical="center" shrinkToFit="1"/>
    </xf>
    <xf numFmtId="0" fontId="0" fillId="0" borderId="26" xfId="0" applyFont="1" applyBorder="1" applyAlignment="1">
      <alignment horizontal="left" vertical="center"/>
    </xf>
    <xf numFmtId="0" fontId="0" fillId="0" borderId="44" xfId="0" applyFont="1" applyBorder="1" applyAlignment="1">
      <alignment horizontal="left" vertical="center"/>
    </xf>
    <xf numFmtId="0" fontId="0" fillId="0" borderId="19" xfId="0" applyFont="1" applyBorder="1" applyAlignment="1">
      <alignment horizontal="left" vertical="center"/>
    </xf>
    <xf numFmtId="0" fontId="0" fillId="0" borderId="40" xfId="0" applyFont="1" applyBorder="1" applyAlignment="1">
      <alignment horizontal="left" vertical="center"/>
    </xf>
    <xf numFmtId="0" fontId="1" fillId="0" borderId="26" xfId="0" applyFont="1" applyBorder="1" applyAlignment="1">
      <alignment horizontal="left" vertical="center" shrinkToFit="1"/>
    </xf>
    <xf numFmtId="0" fontId="1" fillId="0" borderId="26" xfId="0" applyFont="1" applyBorder="1" applyAlignment="1">
      <alignment horizontal="center" vertical="top" shrinkToFit="1"/>
    </xf>
    <xf numFmtId="0" fontId="1" fillId="0" borderId="1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6"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4" xfId="0" applyFont="1" applyBorder="1" applyAlignment="1">
      <alignment vertical="center" shrinkToFit="1"/>
    </xf>
    <xf numFmtId="0" fontId="1" fillId="0" borderId="19" xfId="0" applyFont="1" applyBorder="1" applyAlignment="1">
      <alignment vertical="center" shrinkToFit="1"/>
    </xf>
    <xf numFmtId="0" fontId="1" fillId="0" borderId="40" xfId="0" applyFont="1" applyBorder="1" applyAlignment="1">
      <alignment vertical="center" shrinkToFit="1"/>
    </xf>
    <xf numFmtId="0" fontId="0" fillId="0" borderId="26" xfId="0" applyBorder="1" applyAlignment="1">
      <alignment horizontal="center" vertical="top"/>
    </xf>
    <xf numFmtId="38" fontId="52" fillId="0" borderId="43" xfId="51" applyFont="1" applyFill="1" applyBorder="1" applyAlignment="1" applyProtection="1">
      <alignment vertical="center" wrapText="1" shrinkToFit="1"/>
      <protection/>
    </xf>
    <xf numFmtId="38" fontId="50" fillId="0" borderId="43" xfId="51" applyFont="1" applyFill="1" applyBorder="1" applyAlignment="1" applyProtection="1">
      <alignment vertical="center" wrapText="1" shrinkToFit="1"/>
      <protection/>
    </xf>
    <xf numFmtId="0" fontId="0" fillId="0" borderId="19" xfId="0" applyBorder="1" applyAlignment="1">
      <alignment horizontal="center" vertical="top" wrapText="1"/>
    </xf>
    <xf numFmtId="0" fontId="0" fillId="0" borderId="43" xfId="0" applyFill="1" applyBorder="1" applyAlignment="1">
      <alignment horizontal="left" vertical="center" wrapText="1" shrinkToFit="1"/>
    </xf>
    <xf numFmtId="0" fontId="47" fillId="0" borderId="40" xfId="0" applyFont="1" applyFill="1" applyBorder="1" applyAlignment="1">
      <alignment horizontal="left" vertical="center" wrapText="1"/>
    </xf>
    <xf numFmtId="176" fontId="43" fillId="0" borderId="26" xfId="0" applyNumberFormat="1" applyFont="1" applyBorder="1" applyAlignment="1">
      <alignment horizontal="center" vertical="center" shrinkToFit="1"/>
    </xf>
    <xf numFmtId="176" fontId="43" fillId="0" borderId="19" xfId="0" applyNumberFormat="1" applyFont="1" applyBorder="1" applyAlignment="1">
      <alignment horizontal="center" vertical="center" shrinkToFit="1"/>
    </xf>
    <xf numFmtId="176" fontId="43" fillId="0" borderId="30" xfId="0" applyNumberFormat="1" applyFont="1" applyBorder="1" applyAlignment="1">
      <alignment horizontal="center" vertical="center" shrinkToFit="1"/>
    </xf>
    <xf numFmtId="176" fontId="43" fillId="0" borderId="42" xfId="0" applyNumberFormat="1" applyFont="1" applyBorder="1" applyAlignment="1">
      <alignment horizontal="center" vertical="center" shrinkToFit="1"/>
    </xf>
    <xf numFmtId="0" fontId="0" fillId="34" borderId="36" xfId="0" applyFill="1" applyBorder="1" applyAlignment="1">
      <alignment horizontal="left" vertical="center" wrapText="1"/>
    </xf>
    <xf numFmtId="176" fontId="43" fillId="0" borderId="23" xfId="0" applyNumberFormat="1" applyFont="1" applyBorder="1" applyAlignment="1">
      <alignment horizontal="center" vertical="center" shrinkToFit="1"/>
    </xf>
    <xf numFmtId="176" fontId="43" fillId="0" borderId="24" xfId="0" applyNumberFormat="1" applyFont="1" applyBorder="1" applyAlignment="1">
      <alignment horizontal="center" vertical="center" shrinkToFit="1"/>
    </xf>
    <xf numFmtId="0" fontId="0" fillId="34" borderId="39"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0" borderId="40" xfId="0" applyFill="1" applyBorder="1" applyAlignment="1">
      <alignment horizontal="left" vertical="center"/>
    </xf>
    <xf numFmtId="0" fontId="0" fillId="0" borderId="14" xfId="0" applyBorder="1" applyAlignment="1">
      <alignment horizontal="left" vertical="center" wrapText="1"/>
    </xf>
    <xf numFmtId="176" fontId="45" fillId="0" borderId="43" xfId="62" applyNumberFormat="1" applyFont="1" applyFill="1" applyBorder="1" applyAlignment="1">
      <alignment horizontal="left" vertical="center"/>
      <protection/>
    </xf>
    <xf numFmtId="176" fontId="3" fillId="0" borderId="40" xfId="0" applyNumberFormat="1" applyFont="1" applyBorder="1" applyAlignment="1">
      <alignment horizontal="left" vertical="center"/>
    </xf>
    <xf numFmtId="0" fontId="0" fillId="0" borderId="35" xfId="0" applyBorder="1" applyAlignment="1">
      <alignment horizontal="left" vertical="center" wrapText="1"/>
    </xf>
    <xf numFmtId="0" fontId="0" fillId="0" borderId="44"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44" xfId="0" applyFill="1" applyBorder="1" applyAlignment="1">
      <alignment horizontal="left" vertical="center" wrapText="1" shrinkToFit="1"/>
    </xf>
    <xf numFmtId="0" fontId="0" fillId="0" borderId="40" xfId="0" applyFill="1" applyBorder="1" applyAlignment="1">
      <alignment horizontal="left" vertical="center" wrapText="1" shrinkToFit="1"/>
    </xf>
    <xf numFmtId="0" fontId="1" fillId="0" borderId="14" xfId="0" applyFont="1" applyBorder="1" applyAlignment="1">
      <alignment horizontal="left" vertical="center" wrapText="1" shrinkToFit="1"/>
    </xf>
    <xf numFmtId="0" fontId="1" fillId="0" borderId="35" xfId="0" applyFont="1" applyBorder="1" applyAlignment="1">
      <alignment horizontal="left" vertical="center" wrapText="1" shrinkToFit="1"/>
    </xf>
    <xf numFmtId="0" fontId="0" fillId="0" borderId="47" xfId="0" applyBorder="1" applyAlignment="1">
      <alignment horizontal="center" vertical="top"/>
    </xf>
    <xf numFmtId="0" fontId="0" fillId="0" borderId="48" xfId="0" applyBorder="1" applyAlignment="1">
      <alignment horizontal="left" vertical="center"/>
    </xf>
    <xf numFmtId="0" fontId="0" fillId="0" borderId="48" xfId="0"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桁区切り 7"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72"/>
  <sheetViews>
    <sheetView tabSelected="1" view="pageBreakPreview" zoomScale="75" zoomScaleSheetLayoutView="75" zoomScalePageLayoutView="0" workbookViewId="0" topLeftCell="A1">
      <pane xSplit="4" ySplit="4" topLeftCell="E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2.57421875" style="9" customWidth="1"/>
    <col min="2" max="2" width="15.57421875" style="134" customWidth="1"/>
    <col min="3" max="3" width="5.7109375" style="0" customWidth="1"/>
    <col min="4" max="4" width="8.421875" style="0" customWidth="1"/>
    <col min="5" max="18" width="9.57421875" style="0" customWidth="1"/>
    <col min="19" max="19" width="2.8515625" style="0" customWidth="1"/>
    <col min="20" max="20" width="13.57421875" style="170" bestFit="1" customWidth="1"/>
    <col min="23" max="23" width="9.57421875" style="0" bestFit="1" customWidth="1"/>
  </cols>
  <sheetData>
    <row r="1" spans="1:18" ht="26.25" thickBot="1">
      <c r="A1" s="309" t="s">
        <v>386</v>
      </c>
      <c r="B1" s="309"/>
      <c r="C1" s="309"/>
      <c r="D1" s="309"/>
      <c r="E1" s="309"/>
      <c r="F1" s="309"/>
      <c r="G1" s="309"/>
      <c r="H1" s="309"/>
      <c r="I1" s="309"/>
      <c r="J1" s="309"/>
      <c r="K1" s="309"/>
      <c r="L1" s="309"/>
      <c r="M1" s="309"/>
      <c r="N1" s="309"/>
      <c r="O1" s="309"/>
      <c r="P1" s="310" t="s">
        <v>387</v>
      </c>
      <c r="Q1" s="311"/>
      <c r="R1" s="269"/>
    </row>
    <row r="2" spans="1:20" s="25" customFormat="1" ht="18.75" customHeight="1">
      <c r="A2" s="270" t="s">
        <v>388</v>
      </c>
      <c r="B2" s="270"/>
      <c r="C2" s="268" t="s">
        <v>259</v>
      </c>
      <c r="D2" s="123"/>
      <c r="E2" s="123"/>
      <c r="F2" s="123"/>
      <c r="G2" s="123"/>
      <c r="H2" s="123"/>
      <c r="I2" s="123"/>
      <c r="J2" s="123"/>
      <c r="K2" s="123"/>
      <c r="L2" s="123"/>
      <c r="M2" s="123"/>
      <c r="N2" s="123"/>
      <c r="O2" s="123"/>
      <c r="P2" s="256"/>
      <c r="Q2" s="123"/>
      <c r="R2" s="2" t="s">
        <v>13</v>
      </c>
      <c r="T2" s="171"/>
    </row>
    <row r="3" spans="1:18" ht="13.5" customHeight="1">
      <c r="A3" s="279" t="s">
        <v>26</v>
      </c>
      <c r="B3" s="280"/>
      <c r="C3" s="281" t="s">
        <v>22</v>
      </c>
      <c r="D3" s="271" t="s">
        <v>23</v>
      </c>
      <c r="E3" s="273" t="s">
        <v>17</v>
      </c>
      <c r="F3" s="274"/>
      <c r="G3" s="274"/>
      <c r="H3" s="273" t="s">
        <v>18</v>
      </c>
      <c r="I3" s="274"/>
      <c r="J3" s="274"/>
      <c r="K3" s="273" t="s">
        <v>19</v>
      </c>
      <c r="L3" s="274"/>
      <c r="M3" s="274"/>
      <c r="N3" s="273" t="s">
        <v>20</v>
      </c>
      <c r="O3" s="274"/>
      <c r="P3" s="274"/>
      <c r="Q3" s="274"/>
      <c r="R3" s="271" t="s">
        <v>21</v>
      </c>
    </row>
    <row r="4" spans="1:18" ht="13.5" customHeight="1">
      <c r="A4" s="279"/>
      <c r="B4" s="280"/>
      <c r="C4" s="281"/>
      <c r="D4" s="272"/>
      <c r="E4" s="185" t="s">
        <v>1</v>
      </c>
      <c r="F4" s="98" t="s">
        <v>2</v>
      </c>
      <c r="G4" s="185" t="s">
        <v>3</v>
      </c>
      <c r="H4" s="185" t="s">
        <v>4</v>
      </c>
      <c r="I4" s="98" t="s">
        <v>5</v>
      </c>
      <c r="J4" s="185" t="s">
        <v>6</v>
      </c>
      <c r="K4" s="185" t="s">
        <v>7</v>
      </c>
      <c r="L4" s="185" t="s">
        <v>8</v>
      </c>
      <c r="M4" s="98" t="s">
        <v>9</v>
      </c>
      <c r="N4" s="185" t="s">
        <v>10</v>
      </c>
      <c r="O4" s="98" t="s">
        <v>11</v>
      </c>
      <c r="P4" s="253" t="s">
        <v>12</v>
      </c>
      <c r="Q4" s="114" t="s">
        <v>173</v>
      </c>
      <c r="R4" s="272"/>
    </row>
    <row r="5" spans="1:18" ht="18.75" customHeight="1">
      <c r="A5" s="285" t="s">
        <v>158</v>
      </c>
      <c r="B5" s="286"/>
      <c r="C5" s="271"/>
      <c r="D5" s="271"/>
      <c r="E5" s="277"/>
      <c r="F5" s="275"/>
      <c r="G5" s="277"/>
      <c r="H5" s="277"/>
      <c r="I5" s="275"/>
      <c r="J5" s="277"/>
      <c r="K5" s="277"/>
      <c r="L5" s="277"/>
      <c r="M5" s="275"/>
      <c r="N5" s="277"/>
      <c r="O5" s="275"/>
      <c r="P5" s="277"/>
      <c r="Q5" s="275"/>
      <c r="R5" s="271"/>
    </row>
    <row r="6" spans="1:18" ht="18.75" customHeight="1">
      <c r="A6" s="287"/>
      <c r="B6" s="288"/>
      <c r="C6" s="272"/>
      <c r="D6" s="272"/>
      <c r="E6" s="278"/>
      <c r="F6" s="276"/>
      <c r="G6" s="278"/>
      <c r="H6" s="278"/>
      <c r="I6" s="276"/>
      <c r="J6" s="278"/>
      <c r="K6" s="278"/>
      <c r="L6" s="278"/>
      <c r="M6" s="276"/>
      <c r="N6" s="278"/>
      <c r="O6" s="276"/>
      <c r="P6" s="278"/>
      <c r="Q6" s="276"/>
      <c r="R6" s="272"/>
    </row>
    <row r="7" spans="1:24" ht="18.75" customHeight="1">
      <c r="A7" s="290" t="s">
        <v>25</v>
      </c>
      <c r="B7" s="292"/>
      <c r="C7" s="3" t="s">
        <v>0</v>
      </c>
      <c r="D7" s="60">
        <f aca="true" t="shared" si="0" ref="D7:Q8">SUM(D9,D11,D13,D15,D17,D19,D21,D23)</f>
        <v>1530022</v>
      </c>
      <c r="E7" s="89">
        <f t="shared" si="0"/>
        <v>58716</v>
      </c>
      <c r="F7" s="99">
        <f t="shared" si="0"/>
        <v>262961</v>
      </c>
      <c r="G7" s="89">
        <f t="shared" si="0"/>
        <v>208585</v>
      </c>
      <c r="H7" s="89">
        <f t="shared" si="0"/>
        <v>146537</v>
      </c>
      <c r="I7" s="99">
        <f t="shared" si="0"/>
        <v>99774</v>
      </c>
      <c r="J7" s="89">
        <f t="shared" si="0"/>
        <v>81982</v>
      </c>
      <c r="K7" s="89">
        <f t="shared" si="0"/>
        <v>104488</v>
      </c>
      <c r="L7" s="89">
        <f t="shared" si="0"/>
        <v>111028</v>
      </c>
      <c r="M7" s="99">
        <f t="shared" si="0"/>
        <v>106248</v>
      </c>
      <c r="N7" s="89">
        <f t="shared" si="0"/>
        <v>73477</v>
      </c>
      <c r="O7" s="99">
        <f t="shared" si="0"/>
        <v>81149</v>
      </c>
      <c r="P7" s="94">
        <f t="shared" si="0"/>
        <v>98406</v>
      </c>
      <c r="Q7" s="99">
        <f t="shared" si="0"/>
        <v>96671</v>
      </c>
      <c r="R7" s="70">
        <f>SUM(E7:Q7)</f>
        <v>1530022</v>
      </c>
      <c r="S7" s="10"/>
      <c r="T7" s="170">
        <f aca="true" t="shared" si="1" ref="T7:T16">D7-R7</f>
        <v>0</v>
      </c>
      <c r="W7" s="264">
        <v>1530022</v>
      </c>
      <c r="X7" s="266">
        <f>R7-W7</f>
        <v>0</v>
      </c>
    </row>
    <row r="8" spans="1:23" ht="18.75" customHeight="1">
      <c r="A8" s="290"/>
      <c r="B8" s="292"/>
      <c r="C8" s="4" t="s">
        <v>14</v>
      </c>
      <c r="D8" s="61"/>
      <c r="E8" s="90">
        <f aca="true" t="shared" si="2" ref="E8:Q8">SUM(E10,E12,E14,E16,E18,E20,E22,E24)</f>
        <v>59673</v>
      </c>
      <c r="F8" s="100">
        <f t="shared" si="2"/>
        <v>166323</v>
      </c>
      <c r="G8" s="90">
        <f t="shared" si="2"/>
        <v>194474</v>
      </c>
      <c r="H8" s="90">
        <f t="shared" si="2"/>
        <v>92504</v>
      </c>
      <c r="I8" s="100">
        <f t="shared" si="2"/>
        <v>112603</v>
      </c>
      <c r="J8" s="90">
        <f t="shared" si="2"/>
        <v>69787</v>
      </c>
      <c r="K8" s="90">
        <f t="shared" si="2"/>
        <v>80472</v>
      </c>
      <c r="L8" s="90">
        <f t="shared" si="2"/>
        <v>111883</v>
      </c>
      <c r="M8" s="100">
        <f t="shared" si="2"/>
        <v>114232</v>
      </c>
      <c r="N8" s="90">
        <f t="shared" si="2"/>
        <v>56172</v>
      </c>
      <c r="O8" s="100">
        <f t="shared" si="2"/>
        <v>78533</v>
      </c>
      <c r="P8" s="90">
        <f t="shared" si="0"/>
        <v>88453</v>
      </c>
      <c r="Q8" s="100">
        <f t="shared" si="2"/>
        <v>93598</v>
      </c>
      <c r="R8" s="65">
        <f aca="true" t="shared" si="3" ref="R8:R21">SUM(E8:Q8)</f>
        <v>1318707</v>
      </c>
      <c r="S8" s="10"/>
      <c r="T8" s="170">
        <f>D8-R8</f>
        <v>-1318707</v>
      </c>
      <c r="W8" s="264">
        <v>887719</v>
      </c>
    </row>
    <row r="9" spans="1:24" ht="18.75" customHeight="1">
      <c r="A9" s="293"/>
      <c r="B9" s="289" t="s">
        <v>24</v>
      </c>
      <c r="C9" s="35" t="s">
        <v>0</v>
      </c>
      <c r="D9" s="63">
        <v>735877</v>
      </c>
      <c r="E9" s="91">
        <v>2140</v>
      </c>
      <c r="F9" s="101">
        <v>49176</v>
      </c>
      <c r="G9" s="91">
        <v>70573</v>
      </c>
      <c r="H9" s="91">
        <v>55899</v>
      </c>
      <c r="I9" s="101">
        <v>45421</v>
      </c>
      <c r="J9" s="91">
        <v>49038</v>
      </c>
      <c r="K9" s="91">
        <v>65983</v>
      </c>
      <c r="L9" s="91">
        <v>74720</v>
      </c>
      <c r="M9" s="101">
        <v>77516</v>
      </c>
      <c r="N9" s="91">
        <v>52311</v>
      </c>
      <c r="O9" s="101">
        <v>62488</v>
      </c>
      <c r="P9" s="91">
        <v>76100</v>
      </c>
      <c r="Q9" s="101">
        <v>54512</v>
      </c>
      <c r="R9" s="70">
        <f t="shared" si="3"/>
        <v>735877</v>
      </c>
      <c r="S9" s="10"/>
      <c r="T9" s="170">
        <f t="shared" si="1"/>
        <v>0</v>
      </c>
      <c r="U9">
        <v>1</v>
      </c>
      <c r="W9" s="264">
        <v>735877</v>
      </c>
      <c r="X9" s="266">
        <f>R9-W9</f>
        <v>0</v>
      </c>
    </row>
    <row r="10" spans="1:23" ht="18.75" customHeight="1">
      <c r="A10" s="293"/>
      <c r="B10" s="289"/>
      <c r="C10" s="7" t="s">
        <v>14</v>
      </c>
      <c r="D10" s="64"/>
      <c r="E10" s="68">
        <v>3097</v>
      </c>
      <c r="F10" s="102">
        <v>27558</v>
      </c>
      <c r="G10" s="68">
        <v>54753</v>
      </c>
      <c r="H10" s="68">
        <v>43689</v>
      </c>
      <c r="I10" s="102">
        <v>44188</v>
      </c>
      <c r="J10" s="68">
        <v>32620</v>
      </c>
      <c r="K10" s="68">
        <v>48686</v>
      </c>
      <c r="L10" s="68">
        <v>78715</v>
      </c>
      <c r="M10" s="102">
        <v>79496</v>
      </c>
      <c r="N10" s="68">
        <v>39148</v>
      </c>
      <c r="O10" s="102">
        <v>65004</v>
      </c>
      <c r="P10" s="68">
        <v>78057</v>
      </c>
      <c r="Q10" s="102">
        <v>73238</v>
      </c>
      <c r="R10" s="65">
        <f t="shared" si="3"/>
        <v>668249</v>
      </c>
      <c r="S10" s="10"/>
      <c r="T10" s="170">
        <f t="shared" si="1"/>
        <v>-668249</v>
      </c>
      <c r="W10" s="264">
        <v>333306</v>
      </c>
    </row>
    <row r="11" spans="1:24" ht="18.75" customHeight="1">
      <c r="A11" s="294"/>
      <c r="B11" s="289" t="s">
        <v>58</v>
      </c>
      <c r="C11" s="11" t="s">
        <v>0</v>
      </c>
      <c r="D11" s="66">
        <v>104182</v>
      </c>
      <c r="E11" s="92">
        <v>0</v>
      </c>
      <c r="F11" s="103">
        <v>9216</v>
      </c>
      <c r="G11" s="92">
        <v>20442</v>
      </c>
      <c r="H11" s="92">
        <v>17506</v>
      </c>
      <c r="I11" s="103">
        <v>8347</v>
      </c>
      <c r="J11" s="92">
        <v>6738</v>
      </c>
      <c r="K11" s="92">
        <v>6924</v>
      </c>
      <c r="L11" s="92">
        <v>6856</v>
      </c>
      <c r="M11" s="103">
        <v>7221</v>
      </c>
      <c r="N11" s="92">
        <v>5253</v>
      </c>
      <c r="O11" s="103">
        <v>5489</v>
      </c>
      <c r="P11" s="92">
        <v>5042</v>
      </c>
      <c r="Q11" s="103">
        <v>5148</v>
      </c>
      <c r="R11" s="70">
        <f t="shared" si="3"/>
        <v>104182</v>
      </c>
      <c r="S11" s="10"/>
      <c r="T11" s="170">
        <f t="shared" si="1"/>
        <v>0</v>
      </c>
      <c r="U11">
        <v>2</v>
      </c>
      <c r="W11" s="264">
        <v>104182</v>
      </c>
      <c r="X11" s="266">
        <f>R11-W11</f>
        <v>0</v>
      </c>
    </row>
    <row r="12" spans="1:23" ht="18.75" customHeight="1">
      <c r="A12" s="294"/>
      <c r="B12" s="289"/>
      <c r="C12" s="32" t="s">
        <v>14</v>
      </c>
      <c r="D12" s="67"/>
      <c r="E12" s="68">
        <v>0</v>
      </c>
      <c r="F12" s="102">
        <v>594</v>
      </c>
      <c r="G12" s="68">
        <v>8126</v>
      </c>
      <c r="H12" s="68">
        <v>8052</v>
      </c>
      <c r="I12" s="102">
        <v>13102</v>
      </c>
      <c r="J12" s="68">
        <v>10803</v>
      </c>
      <c r="K12" s="68">
        <v>10227</v>
      </c>
      <c r="L12" s="68">
        <v>14110</v>
      </c>
      <c r="M12" s="102">
        <v>19135</v>
      </c>
      <c r="N12" s="68">
        <v>10737</v>
      </c>
      <c r="O12" s="102">
        <v>4719</v>
      </c>
      <c r="P12" s="68">
        <v>2297</v>
      </c>
      <c r="Q12" s="102">
        <v>1412</v>
      </c>
      <c r="R12" s="65">
        <f>SUM(E12:Q12)</f>
        <v>103314</v>
      </c>
      <c r="S12" s="10"/>
      <c r="T12" s="170">
        <f t="shared" si="1"/>
        <v>-103314</v>
      </c>
      <c r="W12" s="264">
        <v>65014</v>
      </c>
    </row>
    <row r="13" spans="1:24" ht="18.75" customHeight="1">
      <c r="A13" s="157"/>
      <c r="B13" s="289" t="s">
        <v>104</v>
      </c>
      <c r="C13" s="20" t="s">
        <v>0</v>
      </c>
      <c r="D13" s="69">
        <v>42642</v>
      </c>
      <c r="E13" s="78">
        <v>0</v>
      </c>
      <c r="F13" s="106">
        <v>1369</v>
      </c>
      <c r="G13" s="78">
        <v>2681</v>
      </c>
      <c r="H13" s="78">
        <v>2778</v>
      </c>
      <c r="I13" s="106">
        <v>3897</v>
      </c>
      <c r="J13" s="78">
        <v>2425</v>
      </c>
      <c r="K13" s="78">
        <v>2922</v>
      </c>
      <c r="L13" s="78">
        <v>3683</v>
      </c>
      <c r="M13" s="106">
        <v>4147</v>
      </c>
      <c r="N13" s="78">
        <v>3259</v>
      </c>
      <c r="O13" s="106">
        <v>3776</v>
      </c>
      <c r="P13" s="78">
        <v>5339</v>
      </c>
      <c r="Q13" s="106">
        <v>6366</v>
      </c>
      <c r="R13" s="70">
        <f t="shared" si="3"/>
        <v>42642</v>
      </c>
      <c r="S13" s="10"/>
      <c r="T13" s="170">
        <f t="shared" si="1"/>
        <v>0</v>
      </c>
      <c r="U13">
        <v>3</v>
      </c>
      <c r="W13" s="264">
        <v>42642</v>
      </c>
      <c r="X13" s="266">
        <f>R13-W13</f>
        <v>0</v>
      </c>
    </row>
    <row r="14" spans="1:23" ht="18.75" customHeight="1">
      <c r="A14" s="156"/>
      <c r="B14" s="289"/>
      <c r="C14" s="33" t="s">
        <v>14</v>
      </c>
      <c r="D14" s="67"/>
      <c r="E14" s="68">
        <v>0</v>
      </c>
      <c r="F14" s="102">
        <v>1248</v>
      </c>
      <c r="G14" s="68">
        <v>2140</v>
      </c>
      <c r="H14" s="68">
        <v>2245</v>
      </c>
      <c r="I14" s="102">
        <v>2864</v>
      </c>
      <c r="J14" s="68">
        <v>1560</v>
      </c>
      <c r="K14" s="68">
        <v>2112</v>
      </c>
      <c r="L14" s="68">
        <v>2776</v>
      </c>
      <c r="M14" s="102">
        <v>2502</v>
      </c>
      <c r="N14" s="68">
        <v>1790</v>
      </c>
      <c r="O14" s="102">
        <v>2410</v>
      </c>
      <c r="P14" s="68">
        <v>2793</v>
      </c>
      <c r="Q14" s="102">
        <v>3072</v>
      </c>
      <c r="R14" s="65">
        <f>SUM(E14:Q14)</f>
        <v>27512</v>
      </c>
      <c r="S14" s="10"/>
      <c r="T14" s="170">
        <f t="shared" si="1"/>
        <v>-27512</v>
      </c>
      <c r="W14" s="264">
        <v>14945</v>
      </c>
    </row>
    <row r="15" spans="1:24" ht="18.75" customHeight="1">
      <c r="A15" s="294"/>
      <c r="B15" s="284" t="s">
        <v>317</v>
      </c>
      <c r="C15" s="3" t="s">
        <v>0</v>
      </c>
      <c r="D15" s="70">
        <v>4217</v>
      </c>
      <c r="E15" s="94">
        <v>0</v>
      </c>
      <c r="F15" s="107">
        <v>506</v>
      </c>
      <c r="G15" s="94">
        <v>205</v>
      </c>
      <c r="H15" s="94">
        <v>946</v>
      </c>
      <c r="I15" s="107">
        <v>354</v>
      </c>
      <c r="J15" s="94">
        <v>308</v>
      </c>
      <c r="K15" s="94">
        <v>316</v>
      </c>
      <c r="L15" s="94">
        <v>267</v>
      </c>
      <c r="M15" s="107">
        <v>267</v>
      </c>
      <c r="N15" s="94">
        <v>267</v>
      </c>
      <c r="O15" s="107">
        <v>267</v>
      </c>
      <c r="P15" s="94">
        <v>267</v>
      </c>
      <c r="Q15" s="107">
        <v>247</v>
      </c>
      <c r="R15" s="70">
        <f t="shared" si="3"/>
        <v>4217</v>
      </c>
      <c r="S15" s="10"/>
      <c r="T15" s="170">
        <f t="shared" si="1"/>
        <v>0</v>
      </c>
      <c r="U15">
        <v>4</v>
      </c>
      <c r="W15" s="264">
        <v>4217</v>
      </c>
      <c r="X15" s="266">
        <f>R15-W15</f>
        <v>0</v>
      </c>
    </row>
    <row r="16" spans="1:23" ht="18.75" customHeight="1">
      <c r="A16" s="294"/>
      <c r="B16" s="284"/>
      <c r="C16" s="32" t="s">
        <v>14</v>
      </c>
      <c r="D16" s="62"/>
      <c r="E16" s="68">
        <v>0</v>
      </c>
      <c r="F16" s="102">
        <v>91</v>
      </c>
      <c r="G16" s="68">
        <v>68</v>
      </c>
      <c r="H16" s="68">
        <v>73</v>
      </c>
      <c r="I16" s="102">
        <v>16</v>
      </c>
      <c r="J16" s="68">
        <v>64</v>
      </c>
      <c r="K16" s="68">
        <v>38</v>
      </c>
      <c r="L16" s="68">
        <v>156</v>
      </c>
      <c r="M16" s="102">
        <v>65</v>
      </c>
      <c r="N16" s="68">
        <v>55</v>
      </c>
      <c r="O16" s="102">
        <v>156</v>
      </c>
      <c r="P16" s="68">
        <v>504</v>
      </c>
      <c r="Q16" s="102">
        <v>309</v>
      </c>
      <c r="R16" s="65">
        <f>SUM(E16:Q16)</f>
        <v>1595</v>
      </c>
      <c r="T16" s="170">
        <f t="shared" si="1"/>
        <v>-1595</v>
      </c>
      <c r="W16" s="264">
        <v>506</v>
      </c>
    </row>
    <row r="17" spans="1:24" ht="18.75" customHeight="1">
      <c r="A17" s="157"/>
      <c r="B17" s="284" t="s">
        <v>105</v>
      </c>
      <c r="C17" s="3" t="s">
        <v>0</v>
      </c>
      <c r="D17" s="72">
        <v>447982</v>
      </c>
      <c r="E17" s="93">
        <v>44422</v>
      </c>
      <c r="F17" s="105">
        <v>151238</v>
      </c>
      <c r="G17" s="93">
        <v>96047</v>
      </c>
      <c r="H17" s="93">
        <v>31752</v>
      </c>
      <c r="I17" s="105">
        <v>25007</v>
      </c>
      <c r="J17" s="93">
        <v>15044</v>
      </c>
      <c r="K17" s="93">
        <v>23013</v>
      </c>
      <c r="L17" s="93">
        <v>21117</v>
      </c>
      <c r="M17" s="105">
        <v>9630</v>
      </c>
      <c r="N17" s="93">
        <v>7346</v>
      </c>
      <c r="O17" s="105">
        <v>5443</v>
      </c>
      <c r="P17" s="93">
        <v>4066</v>
      </c>
      <c r="Q17" s="105">
        <v>13857</v>
      </c>
      <c r="R17" s="70">
        <f t="shared" si="3"/>
        <v>447982</v>
      </c>
      <c r="S17" s="10"/>
      <c r="T17" s="170">
        <f>D17-R17</f>
        <v>0</v>
      </c>
      <c r="U17">
        <v>5</v>
      </c>
      <c r="W17" s="264">
        <v>447982</v>
      </c>
      <c r="X17" s="266">
        <f>R17-W17</f>
        <v>0</v>
      </c>
    </row>
    <row r="18" spans="1:23" ht="18.75" customHeight="1">
      <c r="A18" s="156"/>
      <c r="B18" s="284"/>
      <c r="C18" s="19" t="s">
        <v>14</v>
      </c>
      <c r="D18" s="65"/>
      <c r="E18" s="68">
        <v>44422</v>
      </c>
      <c r="F18" s="102">
        <v>108455</v>
      </c>
      <c r="G18" s="68">
        <v>85518</v>
      </c>
      <c r="H18" s="68">
        <v>19063</v>
      </c>
      <c r="I18" s="102">
        <v>40267</v>
      </c>
      <c r="J18" s="68">
        <v>16041</v>
      </c>
      <c r="K18" s="68">
        <v>14768</v>
      </c>
      <c r="L18" s="68">
        <v>13416</v>
      </c>
      <c r="M18" s="102">
        <v>7361</v>
      </c>
      <c r="N18" s="68">
        <v>2738</v>
      </c>
      <c r="O18" s="102">
        <v>3753</v>
      </c>
      <c r="P18" s="68">
        <v>2215</v>
      </c>
      <c r="Q18" s="102">
        <v>12673</v>
      </c>
      <c r="R18" s="65">
        <f>SUM(E18:Q18)</f>
        <v>370690</v>
      </c>
      <c r="T18" s="170">
        <f aca="true" t="shared" si="4" ref="T18:T81">D18-R18</f>
        <v>-370690</v>
      </c>
      <c r="W18" s="264">
        <v>341950</v>
      </c>
    </row>
    <row r="19" spans="1:24" ht="18.75" customHeight="1">
      <c r="A19" s="290"/>
      <c r="B19" s="289" t="s">
        <v>318</v>
      </c>
      <c r="C19" s="3" t="s">
        <v>0</v>
      </c>
      <c r="D19" s="72">
        <v>128224</v>
      </c>
      <c r="E19" s="95">
        <v>12154</v>
      </c>
      <c r="F19" s="109">
        <v>48674</v>
      </c>
      <c r="G19" s="95">
        <v>13866</v>
      </c>
      <c r="H19" s="95">
        <v>33175</v>
      </c>
      <c r="I19" s="109">
        <v>12352</v>
      </c>
      <c r="J19" s="95">
        <v>5292</v>
      </c>
      <c r="K19" s="95">
        <v>0</v>
      </c>
      <c r="L19" s="95">
        <v>0</v>
      </c>
      <c r="M19" s="109">
        <v>2584</v>
      </c>
      <c r="N19" s="95">
        <v>0</v>
      </c>
      <c r="O19" s="109">
        <v>100</v>
      </c>
      <c r="P19" s="95">
        <v>0</v>
      </c>
      <c r="Q19" s="109">
        <v>27</v>
      </c>
      <c r="R19" s="70">
        <f t="shared" si="3"/>
        <v>128224</v>
      </c>
      <c r="S19" s="10"/>
      <c r="T19" s="170">
        <f t="shared" si="4"/>
        <v>0</v>
      </c>
      <c r="U19">
        <v>6</v>
      </c>
      <c r="W19" s="264">
        <v>128224</v>
      </c>
      <c r="X19" s="266">
        <f>R19-W19</f>
        <v>0</v>
      </c>
    </row>
    <row r="20" spans="1:23" ht="18.75" customHeight="1">
      <c r="A20" s="290"/>
      <c r="B20" s="289"/>
      <c r="C20" s="4" t="s">
        <v>14</v>
      </c>
      <c r="D20" s="62"/>
      <c r="E20" s="68">
        <v>12154</v>
      </c>
      <c r="F20" s="102">
        <v>28109</v>
      </c>
      <c r="G20" s="68">
        <v>42503</v>
      </c>
      <c r="H20" s="68">
        <v>17011</v>
      </c>
      <c r="I20" s="102">
        <v>10337</v>
      </c>
      <c r="J20" s="68">
        <v>6875</v>
      </c>
      <c r="K20" s="68">
        <v>2174</v>
      </c>
      <c r="L20" s="68">
        <v>0</v>
      </c>
      <c r="M20" s="102">
        <v>2605</v>
      </c>
      <c r="N20" s="68">
        <v>0</v>
      </c>
      <c r="O20" s="102">
        <v>0</v>
      </c>
      <c r="P20" s="68">
        <v>0</v>
      </c>
      <c r="Q20" s="102">
        <v>-67</v>
      </c>
      <c r="R20" s="65">
        <f>SUM(E20:Q20)</f>
        <v>121701</v>
      </c>
      <c r="T20" s="170">
        <f t="shared" si="4"/>
        <v>-121701</v>
      </c>
      <c r="W20" s="264">
        <v>119163</v>
      </c>
    </row>
    <row r="21" spans="1:24" ht="18.75" customHeight="1">
      <c r="A21" s="290"/>
      <c r="B21" s="289" t="s">
        <v>29</v>
      </c>
      <c r="C21" s="3" t="s">
        <v>0</v>
      </c>
      <c r="D21" s="70">
        <v>66602</v>
      </c>
      <c r="E21" s="94">
        <v>0</v>
      </c>
      <c r="F21" s="107">
        <v>2782</v>
      </c>
      <c r="G21" s="94">
        <v>4771</v>
      </c>
      <c r="H21" s="94">
        <v>4481</v>
      </c>
      <c r="I21" s="107">
        <v>4396</v>
      </c>
      <c r="J21" s="94">
        <v>3137</v>
      </c>
      <c r="K21" s="94">
        <v>5330</v>
      </c>
      <c r="L21" s="94">
        <v>4385</v>
      </c>
      <c r="M21" s="107">
        <v>4783</v>
      </c>
      <c r="N21" s="94">
        <v>5041</v>
      </c>
      <c r="O21" s="107">
        <v>3390</v>
      </c>
      <c r="P21" s="94">
        <v>7592</v>
      </c>
      <c r="Q21" s="107">
        <v>16514</v>
      </c>
      <c r="R21" s="70">
        <f t="shared" si="3"/>
        <v>66602</v>
      </c>
      <c r="S21" s="10"/>
      <c r="T21" s="170">
        <f t="shared" si="4"/>
        <v>0</v>
      </c>
      <c r="U21">
        <v>7</v>
      </c>
      <c r="W21" s="264">
        <v>66602</v>
      </c>
      <c r="X21" s="266">
        <f>R21-W21</f>
        <v>0</v>
      </c>
    </row>
    <row r="22" spans="1:23" ht="18.75" customHeight="1">
      <c r="A22" s="290"/>
      <c r="B22" s="289"/>
      <c r="C22" s="32" t="s">
        <v>14</v>
      </c>
      <c r="D22" s="65"/>
      <c r="E22" s="68">
        <v>0</v>
      </c>
      <c r="F22" s="102">
        <v>268</v>
      </c>
      <c r="G22" s="68">
        <v>1366</v>
      </c>
      <c r="H22" s="68">
        <v>2371</v>
      </c>
      <c r="I22" s="102">
        <v>1829</v>
      </c>
      <c r="J22" s="68">
        <v>1824</v>
      </c>
      <c r="K22" s="68">
        <v>2467</v>
      </c>
      <c r="L22" s="68">
        <v>2710</v>
      </c>
      <c r="M22" s="102">
        <v>3068</v>
      </c>
      <c r="N22" s="68">
        <v>1704</v>
      </c>
      <c r="O22" s="102">
        <v>2491</v>
      </c>
      <c r="P22" s="68">
        <v>2587</v>
      </c>
      <c r="Q22" s="102">
        <v>2961</v>
      </c>
      <c r="R22" s="65">
        <f>SUM(E22:Q22)</f>
        <v>25646</v>
      </c>
      <c r="S22" s="10"/>
      <c r="T22" s="170">
        <f t="shared" si="4"/>
        <v>-25646</v>
      </c>
      <c r="W22" s="264">
        <v>12835</v>
      </c>
    </row>
    <row r="23" spans="1:24" ht="18.75" customHeight="1">
      <c r="A23" s="294"/>
      <c r="B23" s="289" t="s">
        <v>101</v>
      </c>
      <c r="C23" s="3" t="s">
        <v>0</v>
      </c>
      <c r="D23" s="70">
        <v>296</v>
      </c>
      <c r="E23" s="94">
        <v>0</v>
      </c>
      <c r="F23" s="107">
        <v>0</v>
      </c>
      <c r="G23" s="94">
        <v>0</v>
      </c>
      <c r="H23" s="94">
        <v>0</v>
      </c>
      <c r="I23" s="107">
        <v>0</v>
      </c>
      <c r="J23" s="94">
        <v>0</v>
      </c>
      <c r="K23" s="94">
        <v>0</v>
      </c>
      <c r="L23" s="94">
        <v>0</v>
      </c>
      <c r="M23" s="107">
        <v>100</v>
      </c>
      <c r="N23" s="94">
        <v>0</v>
      </c>
      <c r="O23" s="107">
        <v>196</v>
      </c>
      <c r="P23" s="94">
        <v>0</v>
      </c>
      <c r="Q23" s="107">
        <v>0</v>
      </c>
      <c r="R23" s="70">
        <f aca="true" t="shared" si="5" ref="R23:R42">SUM(E23:Q23)</f>
        <v>296</v>
      </c>
      <c r="S23" s="10"/>
      <c r="T23" s="170">
        <f t="shared" si="4"/>
        <v>0</v>
      </c>
      <c r="U23">
        <v>8</v>
      </c>
      <c r="W23" s="264">
        <v>296</v>
      </c>
      <c r="X23" s="266">
        <f>R23-W23</f>
        <v>0</v>
      </c>
    </row>
    <row r="24" spans="1:23" ht="18.75" customHeight="1">
      <c r="A24" s="294"/>
      <c r="B24" s="289"/>
      <c r="C24" s="32" t="s">
        <v>14</v>
      </c>
      <c r="D24" s="65"/>
      <c r="E24" s="68">
        <v>0</v>
      </c>
      <c r="F24" s="102">
        <v>0</v>
      </c>
      <c r="G24" s="68">
        <v>0</v>
      </c>
      <c r="H24" s="68">
        <v>0</v>
      </c>
      <c r="I24" s="102">
        <v>0</v>
      </c>
      <c r="J24" s="68">
        <v>0</v>
      </c>
      <c r="K24" s="68">
        <v>0</v>
      </c>
      <c r="L24" s="68">
        <v>0</v>
      </c>
      <c r="M24" s="102">
        <v>0</v>
      </c>
      <c r="N24" s="68">
        <v>0</v>
      </c>
      <c r="O24" s="102">
        <v>0</v>
      </c>
      <c r="P24" s="68">
        <v>0</v>
      </c>
      <c r="Q24" s="102">
        <v>0</v>
      </c>
      <c r="R24" s="65">
        <f t="shared" si="5"/>
        <v>0</v>
      </c>
      <c r="T24" s="170">
        <f t="shared" si="4"/>
        <v>0</v>
      </c>
      <c r="W24" s="264">
        <v>0</v>
      </c>
    </row>
    <row r="25" spans="1:24" ht="18.75" customHeight="1">
      <c r="A25" s="294" t="s">
        <v>133</v>
      </c>
      <c r="B25" s="295"/>
      <c r="C25" s="3" t="s">
        <v>92</v>
      </c>
      <c r="D25" s="70">
        <f>D27</f>
        <v>540</v>
      </c>
      <c r="E25" s="94">
        <f aca="true" t="shared" si="6" ref="E25:Q26">E27</f>
        <v>0</v>
      </c>
      <c r="F25" s="107">
        <f t="shared" si="6"/>
        <v>0</v>
      </c>
      <c r="G25" s="94">
        <f t="shared" si="6"/>
        <v>0</v>
      </c>
      <c r="H25" s="94">
        <f t="shared" si="6"/>
        <v>7</v>
      </c>
      <c r="I25" s="107">
        <f t="shared" si="6"/>
        <v>33</v>
      </c>
      <c r="J25" s="94">
        <f t="shared" si="6"/>
        <v>32</v>
      </c>
      <c r="K25" s="94">
        <f t="shared" si="6"/>
        <v>92</v>
      </c>
      <c r="L25" s="94">
        <f t="shared" si="6"/>
        <v>37</v>
      </c>
      <c r="M25" s="107">
        <f t="shared" si="6"/>
        <v>26</v>
      </c>
      <c r="N25" s="94">
        <f t="shared" si="6"/>
        <v>25</v>
      </c>
      <c r="O25" s="107">
        <f t="shared" si="6"/>
        <v>152</v>
      </c>
      <c r="P25" s="94">
        <f t="shared" si="6"/>
        <v>136</v>
      </c>
      <c r="Q25" s="107">
        <f t="shared" si="6"/>
        <v>0</v>
      </c>
      <c r="R25" s="70">
        <f t="shared" si="5"/>
        <v>540</v>
      </c>
      <c r="S25" s="10"/>
      <c r="T25" s="170">
        <f t="shared" si="4"/>
        <v>0</v>
      </c>
      <c r="W25" s="264">
        <v>540</v>
      </c>
      <c r="X25" s="266">
        <f>R25-W25</f>
        <v>0</v>
      </c>
    </row>
    <row r="26" spans="1:23" ht="18.75" customHeight="1">
      <c r="A26" s="294"/>
      <c r="B26" s="295"/>
      <c r="C26" s="4" t="s">
        <v>93</v>
      </c>
      <c r="D26" s="62"/>
      <c r="E26" s="90">
        <f t="shared" si="6"/>
        <v>0</v>
      </c>
      <c r="F26" s="100">
        <f t="shared" si="6"/>
        <v>0</v>
      </c>
      <c r="G26" s="90">
        <f t="shared" si="6"/>
        <v>0</v>
      </c>
      <c r="H26" s="90">
        <f t="shared" si="6"/>
        <v>5</v>
      </c>
      <c r="I26" s="100">
        <f t="shared" si="6"/>
        <v>70</v>
      </c>
      <c r="J26" s="90">
        <f t="shared" si="6"/>
        <v>26</v>
      </c>
      <c r="K26" s="90">
        <f t="shared" si="6"/>
        <v>38</v>
      </c>
      <c r="L26" s="90">
        <f t="shared" si="6"/>
        <v>10</v>
      </c>
      <c r="M26" s="100">
        <f t="shared" si="6"/>
        <v>6</v>
      </c>
      <c r="N26" s="90">
        <f t="shared" si="6"/>
        <v>10</v>
      </c>
      <c r="O26" s="100">
        <f t="shared" si="6"/>
        <v>11</v>
      </c>
      <c r="P26" s="90">
        <f t="shared" si="6"/>
        <v>0</v>
      </c>
      <c r="Q26" s="100">
        <f t="shared" si="6"/>
        <v>31</v>
      </c>
      <c r="R26" s="65">
        <f t="shared" si="5"/>
        <v>207</v>
      </c>
      <c r="T26" s="170">
        <f t="shared" si="4"/>
        <v>-207</v>
      </c>
      <c r="W26" s="264">
        <v>149</v>
      </c>
    </row>
    <row r="27" spans="1:24" ht="18.75" customHeight="1">
      <c r="A27" s="291"/>
      <c r="B27" s="289" t="s">
        <v>134</v>
      </c>
      <c r="C27" s="3" t="s">
        <v>92</v>
      </c>
      <c r="D27" s="70">
        <v>540</v>
      </c>
      <c r="E27" s="94">
        <v>0</v>
      </c>
      <c r="F27" s="107">
        <v>0</v>
      </c>
      <c r="G27" s="94">
        <v>0</v>
      </c>
      <c r="H27" s="94">
        <v>7</v>
      </c>
      <c r="I27" s="107">
        <v>33</v>
      </c>
      <c r="J27" s="94">
        <v>32</v>
      </c>
      <c r="K27" s="94">
        <v>92</v>
      </c>
      <c r="L27" s="94">
        <v>37</v>
      </c>
      <c r="M27" s="107">
        <v>26</v>
      </c>
      <c r="N27" s="94">
        <v>25</v>
      </c>
      <c r="O27" s="107">
        <v>152</v>
      </c>
      <c r="P27" s="94">
        <v>136</v>
      </c>
      <c r="Q27" s="107">
        <v>0</v>
      </c>
      <c r="R27" s="70">
        <f t="shared" si="5"/>
        <v>540</v>
      </c>
      <c r="S27" s="10"/>
      <c r="T27" s="170">
        <f t="shared" si="4"/>
        <v>0</v>
      </c>
      <c r="U27">
        <v>9</v>
      </c>
      <c r="W27" s="264">
        <v>540</v>
      </c>
      <c r="X27" s="266">
        <f>R27-W27</f>
        <v>0</v>
      </c>
    </row>
    <row r="28" spans="1:23" ht="18.75" customHeight="1">
      <c r="A28" s="291"/>
      <c r="B28" s="289"/>
      <c r="C28" s="32" t="s">
        <v>93</v>
      </c>
      <c r="D28" s="65"/>
      <c r="E28" s="68">
        <v>0</v>
      </c>
      <c r="F28" s="102">
        <v>0</v>
      </c>
      <c r="G28" s="68">
        <v>0</v>
      </c>
      <c r="H28" s="68">
        <v>5</v>
      </c>
      <c r="I28" s="102">
        <v>70</v>
      </c>
      <c r="J28" s="68">
        <v>26</v>
      </c>
      <c r="K28" s="68">
        <v>38</v>
      </c>
      <c r="L28" s="68">
        <v>10</v>
      </c>
      <c r="M28" s="102">
        <v>6</v>
      </c>
      <c r="N28" s="68">
        <v>10</v>
      </c>
      <c r="O28" s="102">
        <v>11</v>
      </c>
      <c r="P28" s="68">
        <v>0</v>
      </c>
      <c r="Q28" s="102">
        <v>31</v>
      </c>
      <c r="R28" s="65">
        <f t="shared" si="5"/>
        <v>207</v>
      </c>
      <c r="T28" s="170">
        <f t="shared" si="4"/>
        <v>-207</v>
      </c>
      <c r="W28" s="264">
        <v>149</v>
      </c>
    </row>
    <row r="29" spans="1:24" ht="18.75" customHeight="1">
      <c r="A29" s="294" t="s">
        <v>79</v>
      </c>
      <c r="B29" s="295"/>
      <c r="C29" s="3" t="s">
        <v>0</v>
      </c>
      <c r="D29" s="70">
        <f>SUM(D31,D35,D33,D37)</f>
        <v>13357</v>
      </c>
      <c r="E29" s="94">
        <f>SUM(E31,E35,E33,E37)</f>
        <v>0</v>
      </c>
      <c r="F29" s="107">
        <f>SUM(F31,F35,F33,F37)</f>
        <v>316</v>
      </c>
      <c r="G29" s="94">
        <f>SUM(G31,G35,G33,G37)</f>
        <v>512</v>
      </c>
      <c r="H29" s="94">
        <f aca="true" t="shared" si="7" ref="H29:J30">SUM(H31,H35,H33,H37)</f>
        <v>733</v>
      </c>
      <c r="I29" s="107">
        <f t="shared" si="7"/>
        <v>429</v>
      </c>
      <c r="J29" s="94">
        <f t="shared" si="7"/>
        <v>1258</v>
      </c>
      <c r="K29" s="94">
        <f aca="true" t="shared" si="8" ref="K29:M30">SUM(K31,K35,K33,K37)</f>
        <v>813</v>
      </c>
      <c r="L29" s="94">
        <f t="shared" si="8"/>
        <v>605</v>
      </c>
      <c r="M29" s="107">
        <f t="shared" si="8"/>
        <v>2037</v>
      </c>
      <c r="N29" s="94">
        <f aca="true" t="shared" si="9" ref="N29:Q30">SUM(N31,N35,N33,N37)</f>
        <v>2037</v>
      </c>
      <c r="O29" s="107">
        <f t="shared" si="9"/>
        <v>2251</v>
      </c>
      <c r="P29" s="94">
        <f t="shared" si="9"/>
        <v>1916</v>
      </c>
      <c r="Q29" s="107">
        <f t="shared" si="9"/>
        <v>450</v>
      </c>
      <c r="R29" s="70">
        <f t="shared" si="5"/>
        <v>13357</v>
      </c>
      <c r="S29" s="10"/>
      <c r="T29" s="170">
        <f t="shared" si="4"/>
        <v>0</v>
      </c>
      <c r="W29" s="264">
        <v>13357</v>
      </c>
      <c r="X29" s="266">
        <f>R29-W29</f>
        <v>0</v>
      </c>
    </row>
    <row r="30" spans="1:23" ht="18.75" customHeight="1">
      <c r="A30" s="294"/>
      <c r="B30" s="295"/>
      <c r="C30" s="4" t="s">
        <v>14</v>
      </c>
      <c r="D30" s="62"/>
      <c r="E30" s="90">
        <f>SUM(E32,E36,E34,E38)</f>
        <v>0</v>
      </c>
      <c r="F30" s="100">
        <f>SUM(F32,F36,F34,F38)</f>
        <v>471</v>
      </c>
      <c r="G30" s="90">
        <f>SUM(G32,G36,G34,G38)</f>
        <v>352</v>
      </c>
      <c r="H30" s="90">
        <f t="shared" si="7"/>
        <v>521</v>
      </c>
      <c r="I30" s="100">
        <f t="shared" si="7"/>
        <v>493</v>
      </c>
      <c r="J30" s="90">
        <f t="shared" si="7"/>
        <v>355</v>
      </c>
      <c r="K30" s="90">
        <f t="shared" si="8"/>
        <v>664</v>
      </c>
      <c r="L30" s="90">
        <f t="shared" si="8"/>
        <v>916</v>
      </c>
      <c r="M30" s="100">
        <f t="shared" si="8"/>
        <v>1478</v>
      </c>
      <c r="N30" s="90">
        <f t="shared" si="9"/>
        <v>1049</v>
      </c>
      <c r="O30" s="100">
        <f t="shared" si="9"/>
        <v>676</v>
      </c>
      <c r="P30" s="90">
        <f t="shared" si="9"/>
        <v>1262</v>
      </c>
      <c r="Q30" s="100">
        <f t="shared" si="9"/>
        <v>548</v>
      </c>
      <c r="R30" s="65">
        <f t="shared" si="5"/>
        <v>8785</v>
      </c>
      <c r="T30" s="170">
        <f t="shared" si="4"/>
        <v>-8785</v>
      </c>
      <c r="W30" s="264">
        <v>3772</v>
      </c>
    </row>
    <row r="31" spans="1:24" ht="18.75" customHeight="1">
      <c r="A31" s="291"/>
      <c r="B31" s="284" t="s">
        <v>24</v>
      </c>
      <c r="C31" s="3" t="s">
        <v>0</v>
      </c>
      <c r="D31" s="70">
        <v>462</v>
      </c>
      <c r="E31" s="94">
        <v>0</v>
      </c>
      <c r="F31" s="107">
        <v>0</v>
      </c>
      <c r="G31" s="94">
        <v>0</v>
      </c>
      <c r="H31" s="94">
        <v>0</v>
      </c>
      <c r="I31" s="107">
        <v>0</v>
      </c>
      <c r="J31" s="94">
        <v>400</v>
      </c>
      <c r="K31" s="94">
        <v>62</v>
      </c>
      <c r="L31" s="94">
        <v>0</v>
      </c>
      <c r="M31" s="107">
        <v>0</v>
      </c>
      <c r="N31" s="94">
        <v>0</v>
      </c>
      <c r="O31" s="107">
        <v>0</v>
      </c>
      <c r="P31" s="94">
        <v>0</v>
      </c>
      <c r="Q31" s="107">
        <v>0</v>
      </c>
      <c r="R31" s="70">
        <f t="shared" si="5"/>
        <v>462</v>
      </c>
      <c r="S31" s="10"/>
      <c r="T31" s="170">
        <f t="shared" si="4"/>
        <v>0</v>
      </c>
      <c r="U31">
        <v>10</v>
      </c>
      <c r="W31" s="264">
        <v>462</v>
      </c>
      <c r="X31" s="266">
        <f>R31-W31</f>
        <v>0</v>
      </c>
    </row>
    <row r="32" spans="1:23" ht="18.75" customHeight="1">
      <c r="A32" s="291"/>
      <c r="B32" s="284"/>
      <c r="C32" s="7" t="s">
        <v>14</v>
      </c>
      <c r="D32" s="64"/>
      <c r="E32" s="68">
        <v>0</v>
      </c>
      <c r="F32" s="102">
        <v>0</v>
      </c>
      <c r="G32" s="68">
        <v>2</v>
      </c>
      <c r="H32" s="68">
        <v>0</v>
      </c>
      <c r="I32" s="102">
        <v>22</v>
      </c>
      <c r="J32" s="68">
        <v>0</v>
      </c>
      <c r="K32" s="68">
        <v>256</v>
      </c>
      <c r="L32" s="68">
        <v>174</v>
      </c>
      <c r="M32" s="102">
        <v>0</v>
      </c>
      <c r="N32" s="68">
        <v>0</v>
      </c>
      <c r="O32" s="102">
        <v>0</v>
      </c>
      <c r="P32" s="68">
        <v>0</v>
      </c>
      <c r="Q32" s="102">
        <v>0</v>
      </c>
      <c r="R32" s="64">
        <f t="shared" si="5"/>
        <v>454</v>
      </c>
      <c r="T32" s="170">
        <f t="shared" si="4"/>
        <v>-454</v>
      </c>
      <c r="W32" s="264">
        <v>454</v>
      </c>
    </row>
    <row r="33" spans="1:24" ht="18.75" customHeight="1">
      <c r="A33" s="297"/>
      <c r="B33" s="306" t="s">
        <v>275</v>
      </c>
      <c r="C33" s="11" t="s">
        <v>0</v>
      </c>
      <c r="D33" s="133">
        <v>4290</v>
      </c>
      <c r="E33" s="206">
        <v>0</v>
      </c>
      <c r="F33" s="207">
        <v>215</v>
      </c>
      <c r="G33" s="206">
        <v>429</v>
      </c>
      <c r="H33" s="206">
        <v>643</v>
      </c>
      <c r="I33" s="207">
        <v>429</v>
      </c>
      <c r="J33" s="206">
        <v>858</v>
      </c>
      <c r="K33" s="206">
        <v>429</v>
      </c>
      <c r="L33" s="206">
        <v>215</v>
      </c>
      <c r="M33" s="207">
        <v>215</v>
      </c>
      <c r="N33" s="206">
        <v>215</v>
      </c>
      <c r="O33" s="207">
        <v>429</v>
      </c>
      <c r="P33" s="206">
        <v>85</v>
      </c>
      <c r="Q33" s="207">
        <v>128</v>
      </c>
      <c r="R33" s="133">
        <f t="shared" si="5"/>
        <v>4290</v>
      </c>
      <c r="S33" s="10"/>
      <c r="T33" s="170">
        <f t="shared" si="4"/>
        <v>0</v>
      </c>
      <c r="U33">
        <v>11</v>
      </c>
      <c r="W33" s="264">
        <v>4290</v>
      </c>
      <c r="X33" s="266">
        <f>R33-W33</f>
        <v>0</v>
      </c>
    </row>
    <row r="34" spans="1:23" ht="18.75" customHeight="1">
      <c r="A34" s="294"/>
      <c r="B34" s="289"/>
      <c r="C34" s="7" t="s">
        <v>14</v>
      </c>
      <c r="D34" s="64"/>
      <c r="E34" s="68">
        <v>0</v>
      </c>
      <c r="F34" s="102">
        <v>437</v>
      </c>
      <c r="G34" s="68">
        <v>57</v>
      </c>
      <c r="H34" s="68">
        <v>371</v>
      </c>
      <c r="I34" s="102">
        <v>216</v>
      </c>
      <c r="J34" s="68">
        <v>257</v>
      </c>
      <c r="K34" s="68">
        <v>173</v>
      </c>
      <c r="L34" s="68">
        <v>597</v>
      </c>
      <c r="M34" s="102">
        <v>519</v>
      </c>
      <c r="N34" s="68">
        <v>758</v>
      </c>
      <c r="O34" s="102">
        <v>92</v>
      </c>
      <c r="P34" s="68">
        <v>397</v>
      </c>
      <c r="Q34" s="102">
        <v>71</v>
      </c>
      <c r="R34" s="64">
        <f t="shared" si="5"/>
        <v>3945</v>
      </c>
      <c r="T34" s="170">
        <f t="shared" si="4"/>
        <v>-3945</v>
      </c>
      <c r="W34" s="264">
        <v>2108</v>
      </c>
    </row>
    <row r="35" spans="1:24" ht="18.75" customHeight="1">
      <c r="A35" s="294"/>
      <c r="B35" s="282" t="s">
        <v>276</v>
      </c>
      <c r="C35" s="3" t="s">
        <v>0</v>
      </c>
      <c r="D35" s="70">
        <v>6009</v>
      </c>
      <c r="E35" s="94">
        <v>0</v>
      </c>
      <c r="F35" s="107">
        <v>0</v>
      </c>
      <c r="G35" s="94">
        <v>0</v>
      </c>
      <c r="H35" s="94">
        <v>0</v>
      </c>
      <c r="I35" s="107">
        <v>0</v>
      </c>
      <c r="J35" s="94">
        <v>0</v>
      </c>
      <c r="K35" s="94">
        <v>0</v>
      </c>
      <c r="L35" s="94">
        <v>0</v>
      </c>
      <c r="M35" s="107">
        <v>1500</v>
      </c>
      <c r="N35" s="94">
        <v>1500</v>
      </c>
      <c r="O35" s="107">
        <v>1500</v>
      </c>
      <c r="P35" s="94">
        <v>1509</v>
      </c>
      <c r="Q35" s="107">
        <v>0</v>
      </c>
      <c r="R35" s="70">
        <f t="shared" si="5"/>
        <v>6009</v>
      </c>
      <c r="S35" s="10"/>
      <c r="T35" s="170">
        <f t="shared" si="4"/>
        <v>0</v>
      </c>
      <c r="U35">
        <v>12</v>
      </c>
      <c r="W35" s="264">
        <v>6009</v>
      </c>
      <c r="X35" s="266">
        <f>R35-W35</f>
        <v>0</v>
      </c>
    </row>
    <row r="36" spans="1:23" ht="18.75" customHeight="1">
      <c r="A36" s="294"/>
      <c r="B36" s="282"/>
      <c r="C36" s="7" t="s">
        <v>14</v>
      </c>
      <c r="D36" s="64"/>
      <c r="E36" s="68">
        <v>0</v>
      </c>
      <c r="F36" s="102">
        <v>34</v>
      </c>
      <c r="G36" s="68">
        <v>170</v>
      </c>
      <c r="H36" s="68">
        <v>84</v>
      </c>
      <c r="I36" s="102">
        <v>252</v>
      </c>
      <c r="J36" s="68">
        <v>7</v>
      </c>
      <c r="K36" s="68">
        <v>232</v>
      </c>
      <c r="L36" s="68">
        <v>59</v>
      </c>
      <c r="M36" s="102">
        <v>785</v>
      </c>
      <c r="N36" s="68">
        <v>288</v>
      </c>
      <c r="O36" s="102">
        <v>552</v>
      </c>
      <c r="P36" s="68">
        <v>862</v>
      </c>
      <c r="Q36" s="102">
        <v>477</v>
      </c>
      <c r="R36" s="64">
        <f t="shared" si="5"/>
        <v>3802</v>
      </c>
      <c r="T36" s="170">
        <f t="shared" si="4"/>
        <v>-3802</v>
      </c>
      <c r="W36" s="264">
        <v>838</v>
      </c>
    </row>
    <row r="37" spans="1:24" ht="18.75" customHeight="1">
      <c r="A37" s="297"/>
      <c r="B37" s="283" t="s">
        <v>29</v>
      </c>
      <c r="C37" s="11" t="s">
        <v>0</v>
      </c>
      <c r="D37" s="133">
        <v>2596</v>
      </c>
      <c r="E37" s="206">
        <v>0</v>
      </c>
      <c r="F37" s="207">
        <v>101</v>
      </c>
      <c r="G37" s="206">
        <v>83</v>
      </c>
      <c r="H37" s="206">
        <v>90</v>
      </c>
      <c r="I37" s="207">
        <v>0</v>
      </c>
      <c r="J37" s="206">
        <v>0</v>
      </c>
      <c r="K37" s="206">
        <v>322</v>
      </c>
      <c r="L37" s="206">
        <v>390</v>
      </c>
      <c r="M37" s="207">
        <v>322</v>
      </c>
      <c r="N37" s="206">
        <v>322</v>
      </c>
      <c r="O37" s="207">
        <v>322</v>
      </c>
      <c r="P37" s="206">
        <v>322</v>
      </c>
      <c r="Q37" s="207">
        <v>322</v>
      </c>
      <c r="R37" s="133">
        <f t="shared" si="5"/>
        <v>2596</v>
      </c>
      <c r="S37" s="10"/>
      <c r="T37" s="170">
        <f t="shared" si="4"/>
        <v>0</v>
      </c>
      <c r="U37">
        <v>13</v>
      </c>
      <c r="W37" s="264">
        <v>2596</v>
      </c>
      <c r="X37" s="266">
        <f>R37-W37</f>
        <v>0</v>
      </c>
    </row>
    <row r="38" spans="1:23" ht="18.75" customHeight="1">
      <c r="A38" s="294"/>
      <c r="B38" s="284"/>
      <c r="C38" s="4" t="s">
        <v>14</v>
      </c>
      <c r="D38" s="62"/>
      <c r="E38" s="68">
        <v>0</v>
      </c>
      <c r="F38" s="102">
        <v>0</v>
      </c>
      <c r="G38" s="68">
        <v>123</v>
      </c>
      <c r="H38" s="68">
        <v>66</v>
      </c>
      <c r="I38" s="102">
        <v>3</v>
      </c>
      <c r="J38" s="68">
        <v>91</v>
      </c>
      <c r="K38" s="68">
        <v>3</v>
      </c>
      <c r="L38" s="68">
        <v>86</v>
      </c>
      <c r="M38" s="102">
        <v>174</v>
      </c>
      <c r="N38" s="68">
        <v>3</v>
      </c>
      <c r="O38" s="102">
        <v>32</v>
      </c>
      <c r="P38" s="68">
        <v>3</v>
      </c>
      <c r="Q38" s="102">
        <v>0</v>
      </c>
      <c r="R38" s="65">
        <f t="shared" si="5"/>
        <v>584</v>
      </c>
      <c r="T38" s="170">
        <f t="shared" si="4"/>
        <v>-584</v>
      </c>
      <c r="W38" s="264">
        <v>372</v>
      </c>
    </row>
    <row r="39" spans="1:24" ht="18.75" customHeight="1">
      <c r="A39" s="290" t="s">
        <v>31</v>
      </c>
      <c r="B39" s="292"/>
      <c r="C39" s="3" t="s">
        <v>0</v>
      </c>
      <c r="D39" s="70">
        <f aca="true" t="shared" si="10" ref="D39:Q40">SUM(D41,D43)</f>
        <v>2706</v>
      </c>
      <c r="E39" s="94">
        <f t="shared" si="10"/>
        <v>0</v>
      </c>
      <c r="F39" s="107">
        <f t="shared" si="10"/>
        <v>35</v>
      </c>
      <c r="G39" s="94">
        <f t="shared" si="10"/>
        <v>106</v>
      </c>
      <c r="H39" s="94">
        <f t="shared" si="10"/>
        <v>54</v>
      </c>
      <c r="I39" s="107">
        <f t="shared" si="10"/>
        <v>89</v>
      </c>
      <c r="J39" s="94">
        <f t="shared" si="10"/>
        <v>82</v>
      </c>
      <c r="K39" s="94">
        <f t="shared" si="10"/>
        <v>266</v>
      </c>
      <c r="L39" s="94">
        <f t="shared" si="10"/>
        <v>265</v>
      </c>
      <c r="M39" s="107">
        <f t="shared" si="10"/>
        <v>624</v>
      </c>
      <c r="N39" s="94">
        <f t="shared" si="10"/>
        <v>473</v>
      </c>
      <c r="O39" s="107">
        <f t="shared" si="10"/>
        <v>71</v>
      </c>
      <c r="P39" s="94">
        <f t="shared" si="10"/>
        <v>249</v>
      </c>
      <c r="Q39" s="107">
        <f t="shared" si="10"/>
        <v>392</v>
      </c>
      <c r="R39" s="70">
        <f t="shared" si="5"/>
        <v>2706</v>
      </c>
      <c r="S39" s="10"/>
      <c r="T39" s="170">
        <f t="shared" si="4"/>
        <v>0</v>
      </c>
      <c r="W39" s="264">
        <v>2706</v>
      </c>
      <c r="X39" s="266">
        <f>R39-W39</f>
        <v>0</v>
      </c>
    </row>
    <row r="40" spans="1:23" ht="18.75" customHeight="1">
      <c r="A40" s="290"/>
      <c r="B40" s="292"/>
      <c r="C40" s="4" t="s">
        <v>14</v>
      </c>
      <c r="D40" s="62"/>
      <c r="E40" s="90">
        <f aca="true" t="shared" si="11" ref="E40:Q40">SUM(E42,E44)</f>
        <v>0</v>
      </c>
      <c r="F40" s="100">
        <f t="shared" si="11"/>
        <v>4</v>
      </c>
      <c r="G40" s="90">
        <f t="shared" si="11"/>
        <v>56</v>
      </c>
      <c r="H40" s="90">
        <f t="shared" si="11"/>
        <v>2</v>
      </c>
      <c r="I40" s="100">
        <f t="shared" si="11"/>
        <v>56</v>
      </c>
      <c r="J40" s="90">
        <f t="shared" si="11"/>
        <v>0</v>
      </c>
      <c r="K40" s="90">
        <f t="shared" si="11"/>
        <v>9</v>
      </c>
      <c r="L40" s="90">
        <f t="shared" si="11"/>
        <v>18</v>
      </c>
      <c r="M40" s="100">
        <f t="shared" si="11"/>
        <v>153</v>
      </c>
      <c r="N40" s="90">
        <f t="shared" si="11"/>
        <v>295</v>
      </c>
      <c r="O40" s="100">
        <f t="shared" si="11"/>
        <v>204</v>
      </c>
      <c r="P40" s="90">
        <f t="shared" si="10"/>
        <v>259</v>
      </c>
      <c r="Q40" s="100">
        <f t="shared" si="11"/>
        <v>288</v>
      </c>
      <c r="R40" s="65">
        <f t="shared" si="5"/>
        <v>1344</v>
      </c>
      <c r="S40" s="10"/>
      <c r="T40" s="170">
        <f t="shared" si="4"/>
        <v>-1344</v>
      </c>
      <c r="W40" s="264">
        <v>145</v>
      </c>
    </row>
    <row r="41" spans="1:24" ht="18.75" customHeight="1">
      <c r="A41" s="293"/>
      <c r="B41" s="289" t="s">
        <v>24</v>
      </c>
      <c r="C41" s="3" t="s">
        <v>0</v>
      </c>
      <c r="D41" s="70">
        <v>927</v>
      </c>
      <c r="E41" s="94">
        <v>0</v>
      </c>
      <c r="F41" s="107">
        <v>0</v>
      </c>
      <c r="G41" s="94">
        <v>0</v>
      </c>
      <c r="H41" s="94">
        <v>0</v>
      </c>
      <c r="I41" s="107">
        <v>0</v>
      </c>
      <c r="J41" s="94">
        <v>28</v>
      </c>
      <c r="K41" s="94">
        <v>0</v>
      </c>
      <c r="L41" s="94">
        <v>140</v>
      </c>
      <c r="M41" s="107">
        <v>482</v>
      </c>
      <c r="N41" s="94">
        <v>277</v>
      </c>
      <c r="O41" s="107">
        <v>0</v>
      </c>
      <c r="P41" s="94">
        <v>0</v>
      </c>
      <c r="Q41" s="107">
        <v>0</v>
      </c>
      <c r="R41" s="70">
        <f t="shared" si="5"/>
        <v>927</v>
      </c>
      <c r="S41" s="10"/>
      <c r="T41" s="170">
        <f t="shared" si="4"/>
        <v>0</v>
      </c>
      <c r="U41">
        <v>14</v>
      </c>
      <c r="W41" s="264">
        <v>927</v>
      </c>
      <c r="X41" s="266">
        <f>R41-W41</f>
        <v>0</v>
      </c>
    </row>
    <row r="42" spans="1:23" ht="18.75" customHeight="1">
      <c r="A42" s="293"/>
      <c r="B42" s="289"/>
      <c r="C42" s="32" t="s">
        <v>14</v>
      </c>
      <c r="D42" s="65"/>
      <c r="E42" s="68">
        <v>0</v>
      </c>
      <c r="F42" s="102">
        <v>4</v>
      </c>
      <c r="G42" s="68">
        <v>11</v>
      </c>
      <c r="H42" s="68">
        <v>2</v>
      </c>
      <c r="I42" s="102">
        <v>56</v>
      </c>
      <c r="J42" s="68">
        <v>0</v>
      </c>
      <c r="K42" s="68">
        <v>9</v>
      </c>
      <c r="L42" s="68">
        <v>18</v>
      </c>
      <c r="M42" s="102">
        <v>43</v>
      </c>
      <c r="N42" s="68">
        <v>105</v>
      </c>
      <c r="O42" s="102">
        <v>35</v>
      </c>
      <c r="P42" s="68">
        <v>211</v>
      </c>
      <c r="Q42" s="102">
        <v>269</v>
      </c>
      <c r="R42" s="65">
        <f t="shared" si="5"/>
        <v>763</v>
      </c>
      <c r="S42" s="10"/>
      <c r="T42" s="170">
        <f t="shared" si="4"/>
        <v>-763</v>
      </c>
      <c r="W42" s="264">
        <v>100</v>
      </c>
    </row>
    <row r="43" spans="1:24" ht="18.75" customHeight="1">
      <c r="A43" s="290"/>
      <c r="B43" s="289" t="s">
        <v>29</v>
      </c>
      <c r="C43" s="3" t="s">
        <v>0</v>
      </c>
      <c r="D43" s="70">
        <v>1779</v>
      </c>
      <c r="E43" s="94">
        <v>0</v>
      </c>
      <c r="F43" s="107">
        <v>35</v>
      </c>
      <c r="G43" s="94">
        <v>106</v>
      </c>
      <c r="H43" s="94">
        <v>54</v>
      </c>
      <c r="I43" s="107">
        <v>89</v>
      </c>
      <c r="J43" s="94">
        <v>54</v>
      </c>
      <c r="K43" s="94">
        <v>266</v>
      </c>
      <c r="L43" s="94">
        <v>125</v>
      </c>
      <c r="M43" s="107">
        <v>142</v>
      </c>
      <c r="N43" s="94">
        <v>196</v>
      </c>
      <c r="O43" s="107">
        <v>71</v>
      </c>
      <c r="P43" s="94">
        <v>249</v>
      </c>
      <c r="Q43" s="107">
        <v>392</v>
      </c>
      <c r="R43" s="70">
        <f aca="true" t="shared" si="12" ref="R43:R74">SUM(E43:Q43)</f>
        <v>1779</v>
      </c>
      <c r="S43" s="10"/>
      <c r="T43" s="170">
        <f t="shared" si="4"/>
        <v>0</v>
      </c>
      <c r="U43">
        <v>15</v>
      </c>
      <c r="W43" s="264">
        <v>1779</v>
      </c>
      <c r="X43" s="266">
        <f>R43-W43</f>
        <v>0</v>
      </c>
    </row>
    <row r="44" spans="1:23" ht="18.75" customHeight="1">
      <c r="A44" s="290"/>
      <c r="B44" s="289"/>
      <c r="C44" s="32" t="s">
        <v>14</v>
      </c>
      <c r="D44" s="65"/>
      <c r="E44" s="68">
        <v>0</v>
      </c>
      <c r="F44" s="102">
        <v>0</v>
      </c>
      <c r="G44" s="68">
        <v>45</v>
      </c>
      <c r="H44" s="68">
        <v>0</v>
      </c>
      <c r="I44" s="102">
        <v>0</v>
      </c>
      <c r="J44" s="68">
        <v>0</v>
      </c>
      <c r="K44" s="68">
        <v>0</v>
      </c>
      <c r="L44" s="68">
        <v>0</v>
      </c>
      <c r="M44" s="102">
        <v>110</v>
      </c>
      <c r="N44" s="68">
        <v>190</v>
      </c>
      <c r="O44" s="102">
        <v>169</v>
      </c>
      <c r="P44" s="68">
        <v>48</v>
      </c>
      <c r="Q44" s="102">
        <v>19</v>
      </c>
      <c r="R44" s="65">
        <f t="shared" si="12"/>
        <v>581</v>
      </c>
      <c r="S44" s="10"/>
      <c r="T44" s="170">
        <f t="shared" si="4"/>
        <v>-581</v>
      </c>
      <c r="W44" s="264">
        <v>45</v>
      </c>
    </row>
    <row r="45" spans="1:24" ht="18.75" customHeight="1">
      <c r="A45" s="290" t="s">
        <v>33</v>
      </c>
      <c r="B45" s="292"/>
      <c r="C45" s="3" t="s">
        <v>0</v>
      </c>
      <c r="D45" s="70">
        <f aca="true" t="shared" si="13" ref="D45:Q46">SUM(D47,D49)</f>
        <v>2548</v>
      </c>
      <c r="E45" s="94">
        <f t="shared" si="13"/>
        <v>0</v>
      </c>
      <c r="F45" s="107">
        <f t="shared" si="13"/>
        <v>300</v>
      </c>
      <c r="G45" s="94">
        <f t="shared" si="13"/>
        <v>99</v>
      </c>
      <c r="H45" s="94">
        <f t="shared" si="13"/>
        <v>148</v>
      </c>
      <c r="I45" s="107">
        <f t="shared" si="13"/>
        <v>357</v>
      </c>
      <c r="J45" s="94">
        <f t="shared" si="13"/>
        <v>303</v>
      </c>
      <c r="K45" s="94">
        <f t="shared" si="13"/>
        <v>50</v>
      </c>
      <c r="L45" s="94">
        <f t="shared" si="13"/>
        <v>97</v>
      </c>
      <c r="M45" s="107">
        <f t="shared" si="13"/>
        <v>100</v>
      </c>
      <c r="N45" s="94">
        <f t="shared" si="13"/>
        <v>130</v>
      </c>
      <c r="O45" s="107">
        <f t="shared" si="13"/>
        <v>450</v>
      </c>
      <c r="P45" s="94">
        <f t="shared" si="13"/>
        <v>378</v>
      </c>
      <c r="Q45" s="107">
        <f t="shared" si="13"/>
        <v>136</v>
      </c>
      <c r="R45" s="70">
        <f t="shared" si="12"/>
        <v>2548</v>
      </c>
      <c r="S45" s="10"/>
      <c r="T45" s="170">
        <f t="shared" si="4"/>
        <v>0</v>
      </c>
      <c r="W45" s="264">
        <v>2548</v>
      </c>
      <c r="X45" s="266">
        <f>R45-W45</f>
        <v>0</v>
      </c>
    </row>
    <row r="46" spans="1:23" ht="18.75" customHeight="1">
      <c r="A46" s="290"/>
      <c r="B46" s="292"/>
      <c r="C46" s="4" t="s">
        <v>14</v>
      </c>
      <c r="D46" s="62"/>
      <c r="E46" s="90">
        <f aca="true" t="shared" si="14" ref="E46:Q46">SUM(E48,E50)</f>
        <v>0</v>
      </c>
      <c r="F46" s="100">
        <f t="shared" si="14"/>
        <v>3</v>
      </c>
      <c r="G46" s="90">
        <f t="shared" si="14"/>
        <v>2</v>
      </c>
      <c r="H46" s="90">
        <f t="shared" si="14"/>
        <v>88</v>
      </c>
      <c r="I46" s="100">
        <f t="shared" si="14"/>
        <v>85</v>
      </c>
      <c r="J46" s="90">
        <f t="shared" si="14"/>
        <v>80</v>
      </c>
      <c r="K46" s="90">
        <f t="shared" si="14"/>
        <v>106</v>
      </c>
      <c r="L46" s="90">
        <f t="shared" si="14"/>
        <v>703</v>
      </c>
      <c r="M46" s="100">
        <f t="shared" si="14"/>
        <v>128</v>
      </c>
      <c r="N46" s="90">
        <f t="shared" si="14"/>
        <v>33</v>
      </c>
      <c r="O46" s="100">
        <f t="shared" si="14"/>
        <v>112</v>
      </c>
      <c r="P46" s="90">
        <f t="shared" si="13"/>
        <v>330</v>
      </c>
      <c r="Q46" s="100">
        <f t="shared" si="14"/>
        <v>246</v>
      </c>
      <c r="R46" s="65">
        <f t="shared" si="12"/>
        <v>1916</v>
      </c>
      <c r="S46" s="10"/>
      <c r="T46" s="170">
        <f t="shared" si="4"/>
        <v>-1916</v>
      </c>
      <c r="W46" s="264">
        <v>1067</v>
      </c>
    </row>
    <row r="47" spans="1:24" ht="18.75" customHeight="1">
      <c r="A47" s="291"/>
      <c r="B47" s="289" t="s">
        <v>24</v>
      </c>
      <c r="C47" s="3" t="s">
        <v>0</v>
      </c>
      <c r="D47" s="70">
        <v>2083</v>
      </c>
      <c r="E47" s="94">
        <v>0</v>
      </c>
      <c r="F47" s="107">
        <v>300</v>
      </c>
      <c r="G47" s="94">
        <v>80</v>
      </c>
      <c r="H47" s="94">
        <v>148</v>
      </c>
      <c r="I47" s="107">
        <v>107</v>
      </c>
      <c r="J47" s="94">
        <v>303</v>
      </c>
      <c r="K47" s="94">
        <v>50</v>
      </c>
      <c r="L47" s="94">
        <v>67</v>
      </c>
      <c r="M47" s="107">
        <v>100</v>
      </c>
      <c r="N47" s="94">
        <v>100</v>
      </c>
      <c r="O47" s="107">
        <v>450</v>
      </c>
      <c r="P47" s="94">
        <v>378</v>
      </c>
      <c r="Q47" s="107">
        <v>0</v>
      </c>
      <c r="R47" s="70">
        <f t="shared" si="12"/>
        <v>2083</v>
      </c>
      <c r="S47" s="10"/>
      <c r="T47" s="170">
        <f t="shared" si="4"/>
        <v>0</v>
      </c>
      <c r="U47">
        <v>16</v>
      </c>
      <c r="W47" s="264">
        <v>2083</v>
      </c>
      <c r="X47" s="266">
        <f>R47-W47</f>
        <v>0</v>
      </c>
    </row>
    <row r="48" spans="1:23" ht="18.75" customHeight="1">
      <c r="A48" s="291"/>
      <c r="B48" s="289"/>
      <c r="C48" s="32" t="s">
        <v>14</v>
      </c>
      <c r="D48" s="65"/>
      <c r="E48" s="68">
        <v>0</v>
      </c>
      <c r="F48" s="102">
        <v>3</v>
      </c>
      <c r="G48" s="68">
        <v>2</v>
      </c>
      <c r="H48" s="68">
        <v>79</v>
      </c>
      <c r="I48" s="102">
        <v>85</v>
      </c>
      <c r="J48" s="68">
        <v>80</v>
      </c>
      <c r="K48" s="68">
        <v>83</v>
      </c>
      <c r="L48" s="68">
        <v>700</v>
      </c>
      <c r="M48" s="102">
        <v>101</v>
      </c>
      <c r="N48" s="68">
        <v>0</v>
      </c>
      <c r="O48" s="102">
        <v>112</v>
      </c>
      <c r="P48" s="68">
        <v>321</v>
      </c>
      <c r="Q48" s="102">
        <v>246</v>
      </c>
      <c r="R48" s="65">
        <f t="shared" si="12"/>
        <v>1812</v>
      </c>
      <c r="T48" s="170">
        <f t="shared" si="4"/>
        <v>-1812</v>
      </c>
      <c r="W48" s="264">
        <v>1032</v>
      </c>
    </row>
    <row r="49" spans="1:24" ht="18.75" customHeight="1">
      <c r="A49" s="293"/>
      <c r="B49" s="289" t="s">
        <v>29</v>
      </c>
      <c r="C49" s="3" t="s">
        <v>0</v>
      </c>
      <c r="D49" s="70">
        <v>465</v>
      </c>
      <c r="E49" s="94">
        <v>0</v>
      </c>
      <c r="F49" s="107">
        <v>0</v>
      </c>
      <c r="G49" s="94">
        <v>19</v>
      </c>
      <c r="H49" s="94">
        <v>0</v>
      </c>
      <c r="I49" s="107">
        <v>250</v>
      </c>
      <c r="J49" s="94">
        <v>0</v>
      </c>
      <c r="K49" s="94">
        <v>0</v>
      </c>
      <c r="L49" s="94">
        <v>30</v>
      </c>
      <c r="M49" s="107">
        <v>0</v>
      </c>
      <c r="N49" s="94">
        <v>30</v>
      </c>
      <c r="O49" s="107">
        <v>0</v>
      </c>
      <c r="P49" s="94">
        <v>0</v>
      </c>
      <c r="Q49" s="107">
        <v>136</v>
      </c>
      <c r="R49" s="70">
        <f t="shared" si="12"/>
        <v>465</v>
      </c>
      <c r="S49" s="10"/>
      <c r="T49" s="170">
        <f t="shared" si="4"/>
        <v>0</v>
      </c>
      <c r="U49">
        <v>17</v>
      </c>
      <c r="W49" s="264">
        <v>465</v>
      </c>
      <c r="X49" s="266">
        <f>R49-W49</f>
        <v>0</v>
      </c>
    </row>
    <row r="50" spans="1:23" ht="18.75" customHeight="1">
      <c r="A50" s="293"/>
      <c r="B50" s="289"/>
      <c r="C50" s="32" t="s">
        <v>14</v>
      </c>
      <c r="D50" s="65"/>
      <c r="E50" s="68">
        <v>0</v>
      </c>
      <c r="F50" s="102">
        <v>0</v>
      </c>
      <c r="G50" s="68">
        <v>0</v>
      </c>
      <c r="H50" s="68">
        <v>9</v>
      </c>
      <c r="I50" s="102">
        <v>0</v>
      </c>
      <c r="J50" s="68">
        <v>0</v>
      </c>
      <c r="K50" s="68">
        <v>23</v>
      </c>
      <c r="L50" s="68">
        <v>3</v>
      </c>
      <c r="M50" s="102">
        <v>27</v>
      </c>
      <c r="N50" s="68">
        <v>33</v>
      </c>
      <c r="O50" s="102">
        <v>0</v>
      </c>
      <c r="P50" s="68">
        <v>9</v>
      </c>
      <c r="Q50" s="102">
        <v>0</v>
      </c>
      <c r="R50" s="65">
        <f t="shared" si="12"/>
        <v>104</v>
      </c>
      <c r="S50" s="10"/>
      <c r="T50" s="170">
        <f t="shared" si="4"/>
        <v>-104</v>
      </c>
      <c r="W50" s="264">
        <v>35</v>
      </c>
    </row>
    <row r="51" spans="1:24" ht="18.75" customHeight="1">
      <c r="A51" s="294" t="s">
        <v>76</v>
      </c>
      <c r="B51" s="295"/>
      <c r="C51" s="3" t="s">
        <v>0</v>
      </c>
      <c r="D51" s="70">
        <f>SUM(D53,D55,D57)</f>
        <v>1685</v>
      </c>
      <c r="E51" s="94">
        <f aca="true" t="shared" si="15" ref="E51:Q52">SUM(E53,E55,E57)</f>
        <v>0</v>
      </c>
      <c r="F51" s="107">
        <f t="shared" si="15"/>
        <v>0</v>
      </c>
      <c r="G51" s="94">
        <f t="shared" si="15"/>
        <v>97</v>
      </c>
      <c r="H51" s="94">
        <f t="shared" si="15"/>
        <v>0</v>
      </c>
      <c r="I51" s="107">
        <f t="shared" si="15"/>
        <v>0</v>
      </c>
      <c r="J51" s="94">
        <f t="shared" si="15"/>
        <v>97</v>
      </c>
      <c r="K51" s="94">
        <f t="shared" si="15"/>
        <v>0</v>
      </c>
      <c r="L51" s="94">
        <f t="shared" si="15"/>
        <v>0</v>
      </c>
      <c r="M51" s="107">
        <f t="shared" si="15"/>
        <v>745</v>
      </c>
      <c r="N51" s="94">
        <f t="shared" si="15"/>
        <v>0</v>
      </c>
      <c r="O51" s="107">
        <f t="shared" si="15"/>
        <v>0</v>
      </c>
      <c r="P51" s="94">
        <f t="shared" si="15"/>
        <v>64</v>
      </c>
      <c r="Q51" s="107">
        <f t="shared" si="15"/>
        <v>682</v>
      </c>
      <c r="R51" s="70">
        <f t="shared" si="12"/>
        <v>1685</v>
      </c>
      <c r="S51" s="10"/>
      <c r="T51" s="170">
        <f t="shared" si="4"/>
        <v>0</v>
      </c>
      <c r="W51" s="264">
        <v>1685</v>
      </c>
      <c r="X51" s="266">
        <f>R51-W51</f>
        <v>0</v>
      </c>
    </row>
    <row r="52" spans="1:23" ht="18.75" customHeight="1">
      <c r="A52" s="294"/>
      <c r="B52" s="295"/>
      <c r="C52" s="4" t="s">
        <v>14</v>
      </c>
      <c r="D52" s="62"/>
      <c r="E52" s="90">
        <f t="shared" si="15"/>
        <v>0</v>
      </c>
      <c r="F52" s="100">
        <f t="shared" si="15"/>
        <v>0</v>
      </c>
      <c r="G52" s="90">
        <f t="shared" si="15"/>
        <v>0</v>
      </c>
      <c r="H52" s="90">
        <f t="shared" si="15"/>
        <v>1</v>
      </c>
      <c r="I52" s="100">
        <f t="shared" si="15"/>
        <v>7</v>
      </c>
      <c r="J52" s="90">
        <f t="shared" si="15"/>
        <v>55</v>
      </c>
      <c r="K52" s="90">
        <f t="shared" si="15"/>
        <v>0</v>
      </c>
      <c r="L52" s="90">
        <f t="shared" si="15"/>
        <v>0</v>
      </c>
      <c r="M52" s="100">
        <f t="shared" si="15"/>
        <v>12</v>
      </c>
      <c r="N52" s="90">
        <f t="shared" si="15"/>
        <v>1</v>
      </c>
      <c r="O52" s="100">
        <f t="shared" si="15"/>
        <v>0</v>
      </c>
      <c r="P52" s="90">
        <f t="shared" si="15"/>
        <v>5</v>
      </c>
      <c r="Q52" s="100">
        <f t="shared" si="15"/>
        <v>57</v>
      </c>
      <c r="R52" s="65">
        <f t="shared" si="12"/>
        <v>138</v>
      </c>
      <c r="T52" s="170">
        <f t="shared" si="4"/>
        <v>-138</v>
      </c>
      <c r="W52" s="264">
        <v>63</v>
      </c>
    </row>
    <row r="53" spans="1:24" ht="18.75" customHeight="1">
      <c r="A53" s="291"/>
      <c r="B53" s="284" t="s">
        <v>124</v>
      </c>
      <c r="C53" s="3" t="s">
        <v>0</v>
      </c>
      <c r="D53" s="70">
        <v>136</v>
      </c>
      <c r="E53" s="94">
        <v>0</v>
      </c>
      <c r="F53" s="107">
        <v>0</v>
      </c>
      <c r="G53" s="94">
        <v>34</v>
      </c>
      <c r="H53" s="94">
        <v>0</v>
      </c>
      <c r="I53" s="107">
        <v>0</v>
      </c>
      <c r="J53" s="94">
        <v>34</v>
      </c>
      <c r="K53" s="94">
        <v>0</v>
      </c>
      <c r="L53" s="94">
        <v>0</v>
      </c>
      <c r="M53" s="107">
        <v>34</v>
      </c>
      <c r="N53" s="94">
        <v>0</v>
      </c>
      <c r="O53" s="107">
        <v>0</v>
      </c>
      <c r="P53" s="94">
        <v>0</v>
      </c>
      <c r="Q53" s="107">
        <v>34</v>
      </c>
      <c r="R53" s="70">
        <f t="shared" si="12"/>
        <v>136</v>
      </c>
      <c r="S53" s="10"/>
      <c r="T53" s="170">
        <f t="shared" si="4"/>
        <v>0</v>
      </c>
      <c r="U53">
        <v>18</v>
      </c>
      <c r="W53" s="264">
        <v>136</v>
      </c>
      <c r="X53" s="266">
        <f>R53-W53</f>
        <v>0</v>
      </c>
    </row>
    <row r="54" spans="1:23" ht="18.75" customHeight="1">
      <c r="A54" s="291"/>
      <c r="B54" s="284"/>
      <c r="C54" s="4" t="s">
        <v>14</v>
      </c>
      <c r="D54" s="62"/>
      <c r="E54" s="68">
        <v>0</v>
      </c>
      <c r="F54" s="102">
        <v>0</v>
      </c>
      <c r="G54" s="68">
        <v>0</v>
      </c>
      <c r="H54" s="68">
        <v>1</v>
      </c>
      <c r="I54" s="102">
        <v>3</v>
      </c>
      <c r="J54" s="68">
        <v>22</v>
      </c>
      <c r="K54" s="68">
        <v>0</v>
      </c>
      <c r="L54" s="68">
        <v>0</v>
      </c>
      <c r="M54" s="102">
        <v>12</v>
      </c>
      <c r="N54" s="68">
        <v>1</v>
      </c>
      <c r="O54" s="102">
        <v>0</v>
      </c>
      <c r="P54" s="68">
        <v>1</v>
      </c>
      <c r="Q54" s="102">
        <v>53</v>
      </c>
      <c r="R54" s="65">
        <f t="shared" si="12"/>
        <v>93</v>
      </c>
      <c r="T54" s="170">
        <f t="shared" si="4"/>
        <v>-93</v>
      </c>
      <c r="W54" s="264">
        <v>26</v>
      </c>
    </row>
    <row r="55" spans="1:24" ht="18.75" customHeight="1">
      <c r="A55" s="291"/>
      <c r="B55" s="284" t="s">
        <v>75</v>
      </c>
      <c r="C55" s="3" t="s">
        <v>0</v>
      </c>
      <c r="D55" s="70">
        <v>253</v>
      </c>
      <c r="E55" s="94">
        <v>0</v>
      </c>
      <c r="F55" s="107">
        <v>0</v>
      </c>
      <c r="G55" s="94">
        <v>63</v>
      </c>
      <c r="H55" s="94">
        <v>0</v>
      </c>
      <c r="I55" s="107">
        <v>0</v>
      </c>
      <c r="J55" s="94">
        <v>63</v>
      </c>
      <c r="K55" s="94">
        <v>0</v>
      </c>
      <c r="L55" s="94">
        <v>0</v>
      </c>
      <c r="M55" s="107">
        <v>63</v>
      </c>
      <c r="N55" s="94">
        <v>0</v>
      </c>
      <c r="O55" s="107">
        <v>0</v>
      </c>
      <c r="P55" s="94">
        <v>64</v>
      </c>
      <c r="Q55" s="107">
        <v>0</v>
      </c>
      <c r="R55" s="70">
        <f t="shared" si="12"/>
        <v>253</v>
      </c>
      <c r="S55" s="10"/>
      <c r="T55" s="170">
        <f t="shared" si="4"/>
        <v>0</v>
      </c>
      <c r="U55">
        <v>19</v>
      </c>
      <c r="W55" s="264">
        <v>253</v>
      </c>
      <c r="X55" s="266">
        <f>R55-W55</f>
        <v>0</v>
      </c>
    </row>
    <row r="56" spans="1:23" ht="18.75" customHeight="1">
      <c r="A56" s="291"/>
      <c r="B56" s="284"/>
      <c r="C56" s="4" t="s">
        <v>14</v>
      </c>
      <c r="D56" s="62"/>
      <c r="E56" s="68">
        <v>0</v>
      </c>
      <c r="F56" s="102">
        <v>0</v>
      </c>
      <c r="G56" s="68">
        <v>0</v>
      </c>
      <c r="H56" s="68">
        <v>0</v>
      </c>
      <c r="I56" s="102">
        <v>0</v>
      </c>
      <c r="J56" s="68">
        <v>0</v>
      </c>
      <c r="K56" s="68">
        <v>0</v>
      </c>
      <c r="L56" s="68">
        <v>0</v>
      </c>
      <c r="M56" s="102">
        <v>0</v>
      </c>
      <c r="N56" s="68">
        <v>0</v>
      </c>
      <c r="O56" s="102">
        <v>0</v>
      </c>
      <c r="P56" s="68">
        <v>0</v>
      </c>
      <c r="Q56" s="102">
        <v>0</v>
      </c>
      <c r="R56" s="65">
        <f t="shared" si="12"/>
        <v>0</v>
      </c>
      <c r="T56" s="170">
        <f t="shared" si="4"/>
        <v>0</v>
      </c>
      <c r="W56" s="264">
        <v>0</v>
      </c>
    </row>
    <row r="57" spans="1:24" ht="18.75" customHeight="1">
      <c r="A57" s="294"/>
      <c r="B57" s="284" t="s">
        <v>277</v>
      </c>
      <c r="C57" s="3" t="s">
        <v>0</v>
      </c>
      <c r="D57" s="70">
        <v>1296</v>
      </c>
      <c r="E57" s="94">
        <v>0</v>
      </c>
      <c r="F57" s="107">
        <v>0</v>
      </c>
      <c r="G57" s="94">
        <v>0</v>
      </c>
      <c r="H57" s="94">
        <v>0</v>
      </c>
      <c r="I57" s="107">
        <v>0</v>
      </c>
      <c r="J57" s="94">
        <v>0</v>
      </c>
      <c r="K57" s="94">
        <v>0</v>
      </c>
      <c r="L57" s="94">
        <v>0</v>
      </c>
      <c r="M57" s="107">
        <v>648</v>
      </c>
      <c r="N57" s="94">
        <v>0</v>
      </c>
      <c r="O57" s="107">
        <v>0</v>
      </c>
      <c r="P57" s="94">
        <v>0</v>
      </c>
      <c r="Q57" s="107">
        <v>648</v>
      </c>
      <c r="R57" s="70">
        <f t="shared" si="12"/>
        <v>1296</v>
      </c>
      <c r="S57" s="10"/>
      <c r="T57" s="170">
        <f t="shared" si="4"/>
        <v>0</v>
      </c>
      <c r="U57">
        <v>20</v>
      </c>
      <c r="W57" s="264">
        <v>1296</v>
      </c>
      <c r="X57" s="266">
        <f>R57-W57</f>
        <v>0</v>
      </c>
    </row>
    <row r="58" spans="1:23" ht="18.75" customHeight="1">
      <c r="A58" s="294"/>
      <c r="B58" s="284"/>
      <c r="C58" s="4" t="s">
        <v>14</v>
      </c>
      <c r="D58" s="62"/>
      <c r="E58" s="68">
        <v>0</v>
      </c>
      <c r="F58" s="102">
        <v>0</v>
      </c>
      <c r="G58" s="68">
        <v>0</v>
      </c>
      <c r="H58" s="68">
        <v>0</v>
      </c>
      <c r="I58" s="102">
        <v>4</v>
      </c>
      <c r="J58" s="68">
        <v>33</v>
      </c>
      <c r="K58" s="68">
        <v>0</v>
      </c>
      <c r="L58" s="68">
        <v>0</v>
      </c>
      <c r="M58" s="102">
        <v>0</v>
      </c>
      <c r="N58" s="68">
        <v>0</v>
      </c>
      <c r="O58" s="102">
        <v>0</v>
      </c>
      <c r="P58" s="68">
        <v>4</v>
      </c>
      <c r="Q58" s="102">
        <v>4</v>
      </c>
      <c r="R58" s="65">
        <f t="shared" si="12"/>
        <v>45</v>
      </c>
      <c r="T58" s="170">
        <f t="shared" si="4"/>
        <v>-45</v>
      </c>
      <c r="W58" s="264">
        <v>37</v>
      </c>
    </row>
    <row r="59" spans="1:24" ht="18.75" customHeight="1">
      <c r="A59" s="294" t="s">
        <v>68</v>
      </c>
      <c r="B59" s="295"/>
      <c r="C59" s="3" t="s">
        <v>0</v>
      </c>
      <c r="D59" s="70">
        <f aca="true" t="shared" si="16" ref="D59:Q60">SUM(D61,D63)</f>
        <v>18271</v>
      </c>
      <c r="E59" s="94">
        <f t="shared" si="16"/>
        <v>0</v>
      </c>
      <c r="F59" s="107">
        <f t="shared" si="16"/>
        <v>246</v>
      </c>
      <c r="G59" s="94">
        <f t="shared" si="16"/>
        <v>758</v>
      </c>
      <c r="H59" s="94">
        <f t="shared" si="16"/>
        <v>406</v>
      </c>
      <c r="I59" s="107">
        <f t="shared" si="16"/>
        <v>1009</v>
      </c>
      <c r="J59" s="94">
        <f t="shared" si="16"/>
        <v>1064</v>
      </c>
      <c r="K59" s="94">
        <f t="shared" si="16"/>
        <v>1352</v>
      </c>
      <c r="L59" s="94">
        <f t="shared" si="16"/>
        <v>1194</v>
      </c>
      <c r="M59" s="107">
        <f t="shared" si="16"/>
        <v>1541</v>
      </c>
      <c r="N59" s="94">
        <f t="shared" si="16"/>
        <v>2581</v>
      </c>
      <c r="O59" s="107">
        <f t="shared" si="16"/>
        <v>1735</v>
      </c>
      <c r="P59" s="94">
        <f t="shared" si="16"/>
        <v>2689</v>
      </c>
      <c r="Q59" s="107">
        <f t="shared" si="16"/>
        <v>3696</v>
      </c>
      <c r="R59" s="70">
        <f t="shared" si="12"/>
        <v>18271</v>
      </c>
      <c r="S59" s="10"/>
      <c r="T59" s="170">
        <f t="shared" si="4"/>
        <v>0</v>
      </c>
      <c r="W59" s="264">
        <v>18271</v>
      </c>
      <c r="X59" s="266">
        <f>R59-W59</f>
        <v>0</v>
      </c>
    </row>
    <row r="60" spans="1:23" ht="18.75" customHeight="1">
      <c r="A60" s="294"/>
      <c r="B60" s="295"/>
      <c r="C60" s="4" t="s">
        <v>14</v>
      </c>
      <c r="D60" s="62"/>
      <c r="E60" s="90">
        <f aca="true" t="shared" si="17" ref="E60:Q60">SUM(E62,E64)</f>
        <v>0</v>
      </c>
      <c r="F60" s="100">
        <f t="shared" si="17"/>
        <v>118</v>
      </c>
      <c r="G60" s="90">
        <f t="shared" si="17"/>
        <v>488</v>
      </c>
      <c r="H60" s="90">
        <f t="shared" si="17"/>
        <v>96</v>
      </c>
      <c r="I60" s="100">
        <f t="shared" si="17"/>
        <v>330</v>
      </c>
      <c r="J60" s="90">
        <f t="shared" si="17"/>
        <v>580</v>
      </c>
      <c r="K60" s="90">
        <f t="shared" si="17"/>
        <v>1399</v>
      </c>
      <c r="L60" s="90">
        <f t="shared" si="17"/>
        <v>1813</v>
      </c>
      <c r="M60" s="100">
        <f t="shared" si="17"/>
        <v>769</v>
      </c>
      <c r="N60" s="90">
        <f t="shared" si="17"/>
        <v>1175</v>
      </c>
      <c r="O60" s="100">
        <f t="shared" si="17"/>
        <v>2009</v>
      </c>
      <c r="P60" s="90">
        <f t="shared" si="16"/>
        <v>1251</v>
      </c>
      <c r="Q60" s="100">
        <f t="shared" si="17"/>
        <v>5692</v>
      </c>
      <c r="R60" s="65">
        <f t="shared" si="12"/>
        <v>15720</v>
      </c>
      <c r="T60" s="170">
        <f t="shared" si="4"/>
        <v>-15720</v>
      </c>
      <c r="W60" s="264">
        <v>4824</v>
      </c>
    </row>
    <row r="61" spans="1:24" ht="18.75" customHeight="1">
      <c r="A61" s="291"/>
      <c r="B61" s="289" t="s">
        <v>24</v>
      </c>
      <c r="C61" s="3" t="s">
        <v>0</v>
      </c>
      <c r="D61" s="70">
        <v>13984</v>
      </c>
      <c r="E61" s="94">
        <v>0</v>
      </c>
      <c r="F61" s="107">
        <v>246</v>
      </c>
      <c r="G61" s="94">
        <v>511</v>
      </c>
      <c r="H61" s="94">
        <v>400</v>
      </c>
      <c r="I61" s="107">
        <v>689</v>
      </c>
      <c r="J61" s="94">
        <v>479</v>
      </c>
      <c r="K61" s="94">
        <v>817</v>
      </c>
      <c r="L61" s="94">
        <v>595</v>
      </c>
      <c r="M61" s="107">
        <v>1021</v>
      </c>
      <c r="N61" s="94">
        <v>2376</v>
      </c>
      <c r="O61" s="107">
        <v>1221</v>
      </c>
      <c r="P61" s="94">
        <v>2052</v>
      </c>
      <c r="Q61" s="107">
        <v>3577</v>
      </c>
      <c r="R61" s="70">
        <f t="shared" si="12"/>
        <v>13984</v>
      </c>
      <c r="S61" s="10"/>
      <c r="T61" s="170">
        <f t="shared" si="4"/>
        <v>0</v>
      </c>
      <c r="U61">
        <v>21</v>
      </c>
      <c r="W61" s="264">
        <v>13984</v>
      </c>
      <c r="X61" s="266">
        <f>R61-W61</f>
        <v>0</v>
      </c>
    </row>
    <row r="62" spans="1:23" ht="18.75" customHeight="1">
      <c r="A62" s="291"/>
      <c r="B62" s="289"/>
      <c r="C62" s="7" t="s">
        <v>14</v>
      </c>
      <c r="D62" s="64"/>
      <c r="E62" s="68">
        <v>0</v>
      </c>
      <c r="F62" s="102">
        <v>96</v>
      </c>
      <c r="G62" s="68">
        <v>398</v>
      </c>
      <c r="H62" s="68">
        <v>94</v>
      </c>
      <c r="I62" s="102">
        <v>220</v>
      </c>
      <c r="J62" s="68">
        <v>9</v>
      </c>
      <c r="K62" s="68">
        <v>1228</v>
      </c>
      <c r="L62" s="68">
        <v>1485</v>
      </c>
      <c r="M62" s="102">
        <v>559</v>
      </c>
      <c r="N62" s="68">
        <v>882</v>
      </c>
      <c r="O62" s="102">
        <v>1864</v>
      </c>
      <c r="P62" s="68">
        <v>888</v>
      </c>
      <c r="Q62" s="102">
        <v>5061</v>
      </c>
      <c r="R62" s="64">
        <f t="shared" si="12"/>
        <v>12784</v>
      </c>
      <c r="T62" s="170">
        <f t="shared" si="4"/>
        <v>-12784</v>
      </c>
      <c r="W62" s="264">
        <v>3530</v>
      </c>
    </row>
    <row r="63" spans="1:24" ht="18.75" customHeight="1">
      <c r="A63" s="297"/>
      <c r="B63" s="306" t="s">
        <v>29</v>
      </c>
      <c r="C63" s="11" t="s">
        <v>0</v>
      </c>
      <c r="D63" s="133">
        <v>4287</v>
      </c>
      <c r="E63" s="206">
        <v>0</v>
      </c>
      <c r="F63" s="207">
        <v>0</v>
      </c>
      <c r="G63" s="206">
        <v>247</v>
      </c>
      <c r="H63" s="206">
        <v>6</v>
      </c>
      <c r="I63" s="207">
        <v>320</v>
      </c>
      <c r="J63" s="206">
        <v>585</v>
      </c>
      <c r="K63" s="206">
        <v>535</v>
      </c>
      <c r="L63" s="206">
        <v>599</v>
      </c>
      <c r="M63" s="207">
        <v>520</v>
      </c>
      <c r="N63" s="206">
        <v>205</v>
      </c>
      <c r="O63" s="207">
        <v>514</v>
      </c>
      <c r="P63" s="206">
        <v>637</v>
      </c>
      <c r="Q63" s="207">
        <v>119</v>
      </c>
      <c r="R63" s="133">
        <f t="shared" si="12"/>
        <v>4287</v>
      </c>
      <c r="S63" s="10"/>
      <c r="T63" s="170">
        <f t="shared" si="4"/>
        <v>0</v>
      </c>
      <c r="U63">
        <v>22</v>
      </c>
      <c r="W63" s="264">
        <v>4287</v>
      </c>
      <c r="X63" s="266">
        <f>R63-W63</f>
        <v>0</v>
      </c>
    </row>
    <row r="64" spans="1:23" ht="18.75" customHeight="1">
      <c r="A64" s="294"/>
      <c r="B64" s="289"/>
      <c r="C64" s="7" t="s">
        <v>14</v>
      </c>
      <c r="D64" s="64"/>
      <c r="E64" s="68">
        <v>0</v>
      </c>
      <c r="F64" s="102">
        <v>22</v>
      </c>
      <c r="G64" s="68">
        <v>90</v>
      </c>
      <c r="H64" s="68">
        <v>2</v>
      </c>
      <c r="I64" s="102">
        <v>110</v>
      </c>
      <c r="J64" s="68">
        <v>571</v>
      </c>
      <c r="K64" s="68">
        <v>171</v>
      </c>
      <c r="L64" s="68">
        <v>328</v>
      </c>
      <c r="M64" s="102">
        <v>210</v>
      </c>
      <c r="N64" s="68">
        <v>293</v>
      </c>
      <c r="O64" s="102">
        <v>145</v>
      </c>
      <c r="P64" s="68">
        <v>363</v>
      </c>
      <c r="Q64" s="102">
        <v>631</v>
      </c>
      <c r="R64" s="64">
        <f t="shared" si="12"/>
        <v>2936</v>
      </c>
      <c r="S64" s="10"/>
      <c r="T64" s="170">
        <f t="shared" si="4"/>
        <v>-2936</v>
      </c>
      <c r="W64" s="264">
        <v>1294</v>
      </c>
    </row>
    <row r="65" spans="1:24" ht="18.75" customHeight="1">
      <c r="A65" s="297" t="s">
        <v>72</v>
      </c>
      <c r="B65" s="304"/>
      <c r="C65" s="11" t="s">
        <v>0</v>
      </c>
      <c r="D65" s="133">
        <f>SUM(D67,D69)</f>
        <v>2068</v>
      </c>
      <c r="E65" s="206">
        <f aca="true" t="shared" si="18" ref="E65:Q66">SUM(E67,E69)</f>
        <v>0</v>
      </c>
      <c r="F65" s="207">
        <f t="shared" si="18"/>
        <v>0</v>
      </c>
      <c r="G65" s="206">
        <f t="shared" si="18"/>
        <v>0</v>
      </c>
      <c r="H65" s="206">
        <f t="shared" si="18"/>
        <v>201</v>
      </c>
      <c r="I65" s="207">
        <f t="shared" si="18"/>
        <v>545</v>
      </c>
      <c r="J65" s="206">
        <f t="shared" si="18"/>
        <v>201</v>
      </c>
      <c r="K65" s="206">
        <f t="shared" si="18"/>
        <v>573</v>
      </c>
      <c r="L65" s="206">
        <f t="shared" si="18"/>
        <v>65</v>
      </c>
      <c r="M65" s="207">
        <f t="shared" si="18"/>
        <v>136</v>
      </c>
      <c r="N65" s="206">
        <f t="shared" si="18"/>
        <v>136</v>
      </c>
      <c r="O65" s="207">
        <f t="shared" si="18"/>
        <v>75</v>
      </c>
      <c r="P65" s="206">
        <f t="shared" si="18"/>
        <v>136</v>
      </c>
      <c r="Q65" s="207">
        <f t="shared" si="18"/>
        <v>0</v>
      </c>
      <c r="R65" s="133">
        <f t="shared" si="12"/>
        <v>2068</v>
      </c>
      <c r="S65" s="10"/>
      <c r="T65" s="170">
        <f t="shared" si="4"/>
        <v>0</v>
      </c>
      <c r="W65" s="264">
        <v>2068</v>
      </c>
      <c r="X65" s="266">
        <f>R65-W65</f>
        <v>0</v>
      </c>
    </row>
    <row r="66" spans="1:23" ht="18.75" customHeight="1">
      <c r="A66" s="294"/>
      <c r="B66" s="295"/>
      <c r="C66" s="4" t="s">
        <v>14</v>
      </c>
      <c r="D66" s="62"/>
      <c r="E66" s="90">
        <f t="shared" si="18"/>
        <v>0</v>
      </c>
      <c r="F66" s="100">
        <f t="shared" si="18"/>
        <v>0</v>
      </c>
      <c r="G66" s="90">
        <f t="shared" si="18"/>
        <v>1</v>
      </c>
      <c r="H66" s="90">
        <f t="shared" si="18"/>
        <v>69</v>
      </c>
      <c r="I66" s="100">
        <f t="shared" si="18"/>
        <v>59</v>
      </c>
      <c r="J66" s="90">
        <f t="shared" si="18"/>
        <v>170</v>
      </c>
      <c r="K66" s="90">
        <f t="shared" si="18"/>
        <v>0</v>
      </c>
      <c r="L66" s="90">
        <f t="shared" si="18"/>
        <v>60</v>
      </c>
      <c r="M66" s="100">
        <f t="shared" si="18"/>
        <v>272</v>
      </c>
      <c r="N66" s="90">
        <f t="shared" si="18"/>
        <v>224</v>
      </c>
      <c r="O66" s="100">
        <f t="shared" si="18"/>
        <v>118</v>
      </c>
      <c r="P66" s="90">
        <f t="shared" si="18"/>
        <v>96</v>
      </c>
      <c r="Q66" s="100">
        <f t="shared" si="18"/>
        <v>2</v>
      </c>
      <c r="R66" s="65">
        <f t="shared" si="12"/>
        <v>1071</v>
      </c>
      <c r="T66" s="170">
        <f t="shared" si="4"/>
        <v>-1071</v>
      </c>
      <c r="W66" s="264">
        <v>359</v>
      </c>
    </row>
    <row r="67" spans="1:24" ht="18.75" customHeight="1">
      <c r="A67" s="291"/>
      <c r="B67" s="284" t="s">
        <v>24</v>
      </c>
      <c r="C67" s="3" t="s">
        <v>0</v>
      </c>
      <c r="D67" s="70">
        <v>862</v>
      </c>
      <c r="E67" s="94">
        <v>0</v>
      </c>
      <c r="F67" s="107">
        <v>0</v>
      </c>
      <c r="G67" s="94">
        <v>0</v>
      </c>
      <c r="H67" s="94">
        <v>65</v>
      </c>
      <c r="I67" s="107">
        <v>155</v>
      </c>
      <c r="J67" s="94">
        <v>65</v>
      </c>
      <c r="K67" s="94">
        <v>437</v>
      </c>
      <c r="L67" s="94">
        <v>65</v>
      </c>
      <c r="M67" s="107">
        <v>0</v>
      </c>
      <c r="N67" s="94">
        <v>0</v>
      </c>
      <c r="O67" s="107">
        <v>75</v>
      </c>
      <c r="P67" s="94">
        <v>0</v>
      </c>
      <c r="Q67" s="107">
        <v>0</v>
      </c>
      <c r="R67" s="70">
        <f t="shared" si="12"/>
        <v>862</v>
      </c>
      <c r="S67" s="10"/>
      <c r="T67" s="170">
        <f t="shared" si="4"/>
        <v>0</v>
      </c>
      <c r="U67">
        <v>23</v>
      </c>
      <c r="W67" s="264">
        <v>862</v>
      </c>
      <c r="X67" s="266">
        <f>R67-W67</f>
        <v>0</v>
      </c>
    </row>
    <row r="68" spans="1:23" ht="18.75" customHeight="1">
      <c r="A68" s="291"/>
      <c r="B68" s="284"/>
      <c r="C68" s="4" t="s">
        <v>14</v>
      </c>
      <c r="D68" s="62"/>
      <c r="E68" s="68">
        <v>0</v>
      </c>
      <c r="F68" s="102">
        <v>0</v>
      </c>
      <c r="G68" s="68">
        <v>1</v>
      </c>
      <c r="H68" s="68">
        <v>69</v>
      </c>
      <c r="I68" s="102">
        <v>59</v>
      </c>
      <c r="J68" s="68">
        <v>0</v>
      </c>
      <c r="K68" s="68">
        <v>0</v>
      </c>
      <c r="L68" s="68">
        <v>6</v>
      </c>
      <c r="M68" s="102">
        <v>131</v>
      </c>
      <c r="N68" s="68">
        <v>83</v>
      </c>
      <c r="O68" s="102">
        <v>4</v>
      </c>
      <c r="P68" s="68">
        <v>0</v>
      </c>
      <c r="Q68" s="102">
        <v>2</v>
      </c>
      <c r="R68" s="65">
        <f t="shared" si="12"/>
        <v>355</v>
      </c>
      <c r="T68" s="170">
        <f t="shared" si="4"/>
        <v>-355</v>
      </c>
      <c r="W68" s="264">
        <v>135</v>
      </c>
    </row>
    <row r="69" spans="1:24" ht="18.75" customHeight="1">
      <c r="A69" s="294"/>
      <c r="B69" s="284" t="s">
        <v>29</v>
      </c>
      <c r="C69" s="3" t="s">
        <v>0</v>
      </c>
      <c r="D69" s="70">
        <v>1206</v>
      </c>
      <c r="E69" s="94">
        <v>0</v>
      </c>
      <c r="F69" s="107">
        <v>0</v>
      </c>
      <c r="G69" s="94">
        <v>0</v>
      </c>
      <c r="H69" s="94">
        <v>136</v>
      </c>
      <c r="I69" s="107">
        <v>390</v>
      </c>
      <c r="J69" s="94">
        <v>136</v>
      </c>
      <c r="K69" s="94">
        <v>136</v>
      </c>
      <c r="L69" s="94">
        <v>0</v>
      </c>
      <c r="M69" s="107">
        <v>136</v>
      </c>
      <c r="N69" s="94">
        <v>136</v>
      </c>
      <c r="O69" s="107">
        <v>0</v>
      </c>
      <c r="P69" s="94">
        <v>136</v>
      </c>
      <c r="Q69" s="107">
        <v>0</v>
      </c>
      <c r="R69" s="70">
        <f t="shared" si="12"/>
        <v>1206</v>
      </c>
      <c r="S69" s="10"/>
      <c r="T69" s="170">
        <f t="shared" si="4"/>
        <v>0</v>
      </c>
      <c r="U69">
        <v>24</v>
      </c>
      <c r="W69" s="264">
        <v>1206</v>
      </c>
      <c r="X69" s="266">
        <f>R69-W69</f>
        <v>0</v>
      </c>
    </row>
    <row r="70" spans="1:23" ht="18.75" customHeight="1">
      <c r="A70" s="294"/>
      <c r="B70" s="284"/>
      <c r="C70" s="4" t="s">
        <v>14</v>
      </c>
      <c r="D70" s="62"/>
      <c r="E70" s="68">
        <v>0</v>
      </c>
      <c r="F70" s="102">
        <v>0</v>
      </c>
      <c r="G70" s="68">
        <v>0</v>
      </c>
      <c r="H70" s="68">
        <v>0</v>
      </c>
      <c r="I70" s="102">
        <v>0</v>
      </c>
      <c r="J70" s="68">
        <v>170</v>
      </c>
      <c r="K70" s="68">
        <v>0</v>
      </c>
      <c r="L70" s="68">
        <v>54</v>
      </c>
      <c r="M70" s="102">
        <v>141</v>
      </c>
      <c r="N70" s="68">
        <v>141</v>
      </c>
      <c r="O70" s="102">
        <v>114</v>
      </c>
      <c r="P70" s="68">
        <v>96</v>
      </c>
      <c r="Q70" s="102">
        <v>0</v>
      </c>
      <c r="R70" s="65">
        <f t="shared" si="12"/>
        <v>716</v>
      </c>
      <c r="T70" s="170">
        <f t="shared" si="4"/>
        <v>-716</v>
      </c>
      <c r="W70" s="264">
        <v>224</v>
      </c>
    </row>
    <row r="71" spans="1:24" ht="18.75" customHeight="1">
      <c r="A71" s="290" t="s">
        <v>35</v>
      </c>
      <c r="B71" s="292"/>
      <c r="C71" s="3" t="s">
        <v>0</v>
      </c>
      <c r="D71" s="70">
        <f>SUM(D73,D75,D77,D79,D81)</f>
        <v>11730</v>
      </c>
      <c r="E71" s="94">
        <f aca="true" t="shared" si="19" ref="E71:Q72">SUM(E73,E75,E77,E79,E81)</f>
        <v>1</v>
      </c>
      <c r="F71" s="107">
        <f t="shared" si="19"/>
        <v>515</v>
      </c>
      <c r="G71" s="94">
        <f t="shared" si="19"/>
        <v>182</v>
      </c>
      <c r="H71" s="94">
        <f t="shared" si="19"/>
        <v>1159</v>
      </c>
      <c r="I71" s="107">
        <f t="shared" si="19"/>
        <v>845</v>
      </c>
      <c r="J71" s="94">
        <f t="shared" si="19"/>
        <v>1270</v>
      </c>
      <c r="K71" s="94">
        <f t="shared" si="19"/>
        <v>652</v>
      </c>
      <c r="L71" s="94">
        <f t="shared" si="19"/>
        <v>59</v>
      </c>
      <c r="M71" s="107">
        <f t="shared" si="19"/>
        <v>739</v>
      </c>
      <c r="N71" s="94">
        <f t="shared" si="19"/>
        <v>903</v>
      </c>
      <c r="O71" s="107">
        <f t="shared" si="19"/>
        <v>856</v>
      </c>
      <c r="P71" s="94">
        <f t="shared" si="19"/>
        <v>2210</v>
      </c>
      <c r="Q71" s="107">
        <f t="shared" si="19"/>
        <v>2339</v>
      </c>
      <c r="R71" s="70">
        <f t="shared" si="12"/>
        <v>11730</v>
      </c>
      <c r="S71" s="10"/>
      <c r="T71" s="170">
        <f t="shared" si="4"/>
        <v>0</v>
      </c>
      <c r="W71" s="264">
        <v>11730</v>
      </c>
      <c r="X71" s="266">
        <f>R71-W71</f>
        <v>0</v>
      </c>
    </row>
    <row r="72" spans="1:23" ht="18.75" customHeight="1">
      <c r="A72" s="290"/>
      <c r="B72" s="292"/>
      <c r="C72" s="4" t="s">
        <v>14</v>
      </c>
      <c r="D72" s="62"/>
      <c r="E72" s="90">
        <f>SUM(E74,E76,E78,E80,E82)</f>
        <v>0</v>
      </c>
      <c r="F72" s="100">
        <f aca="true" t="shared" si="20" ref="F72:Q72">SUM(F74,F76,F78,F80,F82)</f>
        <v>79</v>
      </c>
      <c r="G72" s="90">
        <f t="shared" si="20"/>
        <v>119</v>
      </c>
      <c r="H72" s="90">
        <f t="shared" si="20"/>
        <v>714</v>
      </c>
      <c r="I72" s="100">
        <f t="shared" si="20"/>
        <v>521</v>
      </c>
      <c r="J72" s="90">
        <f t="shared" si="20"/>
        <v>766</v>
      </c>
      <c r="K72" s="90">
        <f t="shared" si="20"/>
        <v>330</v>
      </c>
      <c r="L72" s="90">
        <f t="shared" si="20"/>
        <v>304</v>
      </c>
      <c r="M72" s="100">
        <f t="shared" si="20"/>
        <v>926</v>
      </c>
      <c r="N72" s="90">
        <f t="shared" si="20"/>
        <v>305</v>
      </c>
      <c r="O72" s="100">
        <f t="shared" si="20"/>
        <v>1290</v>
      </c>
      <c r="P72" s="90">
        <f t="shared" si="19"/>
        <v>611</v>
      </c>
      <c r="Q72" s="100">
        <f t="shared" si="20"/>
        <v>1256</v>
      </c>
      <c r="R72" s="65">
        <f t="shared" si="12"/>
        <v>7221</v>
      </c>
      <c r="S72" s="10"/>
      <c r="T72" s="170">
        <f t="shared" si="4"/>
        <v>-7221</v>
      </c>
      <c r="W72" s="264">
        <v>2833</v>
      </c>
    </row>
    <row r="73" spans="1:24" ht="18.75" customHeight="1">
      <c r="A73" s="293"/>
      <c r="B73" s="289" t="s">
        <v>24</v>
      </c>
      <c r="C73" s="3" t="s">
        <v>0</v>
      </c>
      <c r="D73" s="70">
        <v>2821</v>
      </c>
      <c r="E73" s="94">
        <v>0</v>
      </c>
      <c r="F73" s="107">
        <v>2</v>
      </c>
      <c r="G73" s="94">
        <v>98</v>
      </c>
      <c r="H73" s="94">
        <v>193</v>
      </c>
      <c r="I73" s="107">
        <v>165</v>
      </c>
      <c r="J73" s="94">
        <v>272</v>
      </c>
      <c r="K73" s="94">
        <v>24</v>
      </c>
      <c r="L73" s="94">
        <v>13</v>
      </c>
      <c r="M73" s="107">
        <v>493</v>
      </c>
      <c r="N73" s="94">
        <v>187</v>
      </c>
      <c r="O73" s="107">
        <v>583</v>
      </c>
      <c r="P73" s="94">
        <v>791</v>
      </c>
      <c r="Q73" s="107">
        <v>0</v>
      </c>
      <c r="R73" s="70">
        <f t="shared" si="12"/>
        <v>2821</v>
      </c>
      <c r="S73" s="10"/>
      <c r="T73" s="170">
        <f t="shared" si="4"/>
        <v>0</v>
      </c>
      <c r="U73">
        <v>25</v>
      </c>
      <c r="W73" s="264">
        <v>2821</v>
      </c>
      <c r="X73" s="266">
        <f>R73-W73</f>
        <v>0</v>
      </c>
    </row>
    <row r="74" spans="1:23" ht="18.75" customHeight="1">
      <c r="A74" s="293"/>
      <c r="B74" s="289"/>
      <c r="C74" s="32" t="s">
        <v>14</v>
      </c>
      <c r="D74" s="65"/>
      <c r="E74" s="68">
        <v>0</v>
      </c>
      <c r="F74" s="102">
        <v>27</v>
      </c>
      <c r="G74" s="68">
        <v>52</v>
      </c>
      <c r="H74" s="68">
        <v>119</v>
      </c>
      <c r="I74" s="102">
        <v>75</v>
      </c>
      <c r="J74" s="68">
        <v>160</v>
      </c>
      <c r="K74" s="68">
        <v>17</v>
      </c>
      <c r="L74" s="68">
        <v>175</v>
      </c>
      <c r="M74" s="102">
        <v>18</v>
      </c>
      <c r="N74" s="68">
        <v>75</v>
      </c>
      <c r="O74" s="102">
        <v>228</v>
      </c>
      <c r="P74" s="68">
        <v>518</v>
      </c>
      <c r="Q74" s="102">
        <v>247</v>
      </c>
      <c r="R74" s="65">
        <f t="shared" si="12"/>
        <v>1711</v>
      </c>
      <c r="S74" s="10"/>
      <c r="T74" s="170">
        <f t="shared" si="4"/>
        <v>-1711</v>
      </c>
      <c r="W74" s="264">
        <v>625</v>
      </c>
    </row>
    <row r="75" spans="1:24" ht="18.75" customHeight="1">
      <c r="A75" s="303"/>
      <c r="B75" s="296" t="s">
        <v>278</v>
      </c>
      <c r="C75" s="3" t="s">
        <v>0</v>
      </c>
      <c r="D75" s="70">
        <v>5482</v>
      </c>
      <c r="E75" s="94">
        <v>1</v>
      </c>
      <c r="F75" s="107">
        <v>349</v>
      </c>
      <c r="G75" s="94">
        <v>0</v>
      </c>
      <c r="H75" s="94">
        <v>900</v>
      </c>
      <c r="I75" s="107">
        <v>663</v>
      </c>
      <c r="J75" s="94">
        <v>85</v>
      </c>
      <c r="K75" s="94">
        <v>350</v>
      </c>
      <c r="L75" s="94">
        <v>0</v>
      </c>
      <c r="M75" s="107">
        <v>0</v>
      </c>
      <c r="N75" s="94">
        <v>435</v>
      </c>
      <c r="O75" s="107">
        <v>0</v>
      </c>
      <c r="P75" s="94">
        <v>577</v>
      </c>
      <c r="Q75" s="107">
        <v>2122</v>
      </c>
      <c r="R75" s="70">
        <f aca="true" t="shared" si="21" ref="R75:R114">SUM(E75:Q75)</f>
        <v>5482</v>
      </c>
      <c r="S75" s="10"/>
      <c r="T75" s="170">
        <f t="shared" si="4"/>
        <v>0</v>
      </c>
      <c r="U75">
        <v>26</v>
      </c>
      <c r="W75" s="264">
        <v>5482</v>
      </c>
      <c r="X75" s="266">
        <f>R75-W75</f>
        <v>0</v>
      </c>
    </row>
    <row r="76" spans="1:23" ht="18.75" customHeight="1">
      <c r="A76" s="303"/>
      <c r="B76" s="296"/>
      <c r="C76" s="4" t="s">
        <v>14</v>
      </c>
      <c r="D76" s="62"/>
      <c r="E76" s="90">
        <v>0</v>
      </c>
      <c r="F76" s="100">
        <v>1</v>
      </c>
      <c r="G76" s="90">
        <v>0</v>
      </c>
      <c r="H76" s="90">
        <v>452</v>
      </c>
      <c r="I76" s="100">
        <v>446</v>
      </c>
      <c r="J76" s="90">
        <v>606</v>
      </c>
      <c r="K76" s="90">
        <v>243</v>
      </c>
      <c r="L76" s="90">
        <v>97</v>
      </c>
      <c r="M76" s="100">
        <v>456</v>
      </c>
      <c r="N76" s="90">
        <v>0</v>
      </c>
      <c r="O76" s="100">
        <v>821</v>
      </c>
      <c r="P76" s="90">
        <v>38</v>
      </c>
      <c r="Q76" s="100">
        <v>941</v>
      </c>
      <c r="R76" s="65">
        <f t="shared" si="21"/>
        <v>4101</v>
      </c>
      <c r="T76" s="170">
        <f t="shared" si="4"/>
        <v>-4101</v>
      </c>
      <c r="W76" s="264">
        <v>1845</v>
      </c>
    </row>
    <row r="77" spans="1:24" ht="18.75" customHeight="1">
      <c r="A77" s="291"/>
      <c r="B77" s="284" t="s">
        <v>279</v>
      </c>
      <c r="C77" s="3" t="s">
        <v>0</v>
      </c>
      <c r="D77" s="70">
        <v>1976</v>
      </c>
      <c r="E77" s="94">
        <v>0</v>
      </c>
      <c r="F77" s="107">
        <v>10</v>
      </c>
      <c r="G77" s="94">
        <v>15</v>
      </c>
      <c r="H77" s="94">
        <v>0</v>
      </c>
      <c r="I77" s="107">
        <v>5</v>
      </c>
      <c r="J77" s="94">
        <v>906</v>
      </c>
      <c r="K77" s="94">
        <v>50</v>
      </c>
      <c r="L77" s="94">
        <v>30</v>
      </c>
      <c r="M77" s="107">
        <v>70</v>
      </c>
      <c r="N77" s="94">
        <v>40</v>
      </c>
      <c r="O77" s="107">
        <v>40</v>
      </c>
      <c r="P77" s="94">
        <v>810</v>
      </c>
      <c r="Q77" s="107">
        <v>0</v>
      </c>
      <c r="R77" s="70">
        <f t="shared" si="21"/>
        <v>1976</v>
      </c>
      <c r="S77" s="10"/>
      <c r="T77" s="170">
        <f t="shared" si="4"/>
        <v>0</v>
      </c>
      <c r="U77">
        <v>27</v>
      </c>
      <c r="W77" s="264">
        <v>1976</v>
      </c>
      <c r="X77" s="266">
        <f>R77-W77</f>
        <v>0</v>
      </c>
    </row>
    <row r="78" spans="1:23" ht="18.75" customHeight="1">
      <c r="A78" s="291"/>
      <c r="B78" s="284"/>
      <c r="C78" s="4" t="s">
        <v>14</v>
      </c>
      <c r="D78" s="62"/>
      <c r="E78" s="68">
        <v>0</v>
      </c>
      <c r="F78" s="102">
        <v>0</v>
      </c>
      <c r="G78" s="68">
        <v>0</v>
      </c>
      <c r="H78" s="68">
        <v>110</v>
      </c>
      <c r="I78" s="102">
        <v>0</v>
      </c>
      <c r="J78" s="68">
        <v>0</v>
      </c>
      <c r="K78" s="68">
        <v>55</v>
      </c>
      <c r="L78" s="68">
        <v>32</v>
      </c>
      <c r="M78" s="102">
        <v>336</v>
      </c>
      <c r="N78" s="68">
        <v>51</v>
      </c>
      <c r="O78" s="102">
        <v>93</v>
      </c>
      <c r="P78" s="68">
        <v>4</v>
      </c>
      <c r="Q78" s="102">
        <v>30</v>
      </c>
      <c r="R78" s="65">
        <f t="shared" si="21"/>
        <v>711</v>
      </c>
      <c r="T78" s="170">
        <f t="shared" si="4"/>
        <v>-711</v>
      </c>
      <c r="W78" s="264">
        <v>197</v>
      </c>
    </row>
    <row r="79" spans="1:24" ht="18.75" customHeight="1">
      <c r="A79" s="293"/>
      <c r="B79" s="289" t="s">
        <v>29</v>
      </c>
      <c r="C79" s="3" t="s">
        <v>0</v>
      </c>
      <c r="D79" s="70">
        <v>881</v>
      </c>
      <c r="E79" s="94">
        <v>0</v>
      </c>
      <c r="F79" s="107">
        <v>5</v>
      </c>
      <c r="G79" s="94">
        <v>69</v>
      </c>
      <c r="H79" s="94">
        <v>7</v>
      </c>
      <c r="I79" s="107">
        <v>12</v>
      </c>
      <c r="J79" s="94">
        <v>7</v>
      </c>
      <c r="K79" s="94">
        <v>90</v>
      </c>
      <c r="L79" s="94">
        <v>16</v>
      </c>
      <c r="M79" s="107">
        <v>176</v>
      </c>
      <c r="N79" s="94">
        <v>183</v>
      </c>
      <c r="O79" s="107">
        <v>233</v>
      </c>
      <c r="P79" s="94">
        <v>32</v>
      </c>
      <c r="Q79" s="107">
        <v>51</v>
      </c>
      <c r="R79" s="70">
        <f t="shared" si="21"/>
        <v>881</v>
      </c>
      <c r="S79" s="10"/>
      <c r="T79" s="170">
        <f t="shared" si="4"/>
        <v>0</v>
      </c>
      <c r="U79">
        <v>28</v>
      </c>
      <c r="W79" s="264">
        <v>881</v>
      </c>
      <c r="X79" s="266">
        <f>R79-W79</f>
        <v>0</v>
      </c>
    </row>
    <row r="80" spans="1:23" ht="18.75" customHeight="1">
      <c r="A80" s="293"/>
      <c r="B80" s="289"/>
      <c r="C80" s="32" t="s">
        <v>14</v>
      </c>
      <c r="D80" s="65"/>
      <c r="E80" s="68">
        <v>0</v>
      </c>
      <c r="F80" s="102">
        <v>0</v>
      </c>
      <c r="G80" s="68">
        <v>0</v>
      </c>
      <c r="H80" s="68">
        <v>0</v>
      </c>
      <c r="I80" s="102">
        <v>0</v>
      </c>
      <c r="J80" s="68">
        <v>0</v>
      </c>
      <c r="K80" s="68">
        <v>15</v>
      </c>
      <c r="L80" s="68">
        <v>0</v>
      </c>
      <c r="M80" s="102">
        <v>116</v>
      </c>
      <c r="N80" s="68">
        <v>45</v>
      </c>
      <c r="O80" s="102">
        <v>148</v>
      </c>
      <c r="P80" s="68">
        <v>51</v>
      </c>
      <c r="Q80" s="102">
        <v>0</v>
      </c>
      <c r="R80" s="65">
        <f t="shared" si="21"/>
        <v>375</v>
      </c>
      <c r="S80" s="10"/>
      <c r="T80" s="170">
        <f t="shared" si="4"/>
        <v>-375</v>
      </c>
      <c r="W80" s="264">
        <v>15</v>
      </c>
    </row>
    <row r="81" spans="1:24" ht="18.75" customHeight="1">
      <c r="A81" s="303"/>
      <c r="B81" s="296" t="s">
        <v>280</v>
      </c>
      <c r="C81" s="3" t="s">
        <v>0</v>
      </c>
      <c r="D81" s="70">
        <v>570</v>
      </c>
      <c r="E81" s="94">
        <v>0</v>
      </c>
      <c r="F81" s="107">
        <v>149</v>
      </c>
      <c r="G81" s="94">
        <v>0</v>
      </c>
      <c r="H81" s="94">
        <v>59</v>
      </c>
      <c r="I81" s="107">
        <v>0</v>
      </c>
      <c r="J81" s="94">
        <v>0</v>
      </c>
      <c r="K81" s="94">
        <v>138</v>
      </c>
      <c r="L81" s="94">
        <v>0</v>
      </c>
      <c r="M81" s="107">
        <v>0</v>
      </c>
      <c r="N81" s="94">
        <v>58</v>
      </c>
      <c r="O81" s="107">
        <v>0</v>
      </c>
      <c r="P81" s="94">
        <v>0</v>
      </c>
      <c r="Q81" s="107">
        <v>166</v>
      </c>
      <c r="R81" s="70">
        <f t="shared" si="21"/>
        <v>570</v>
      </c>
      <c r="S81" s="10"/>
      <c r="T81" s="170">
        <f t="shared" si="4"/>
        <v>0</v>
      </c>
      <c r="U81">
        <v>29</v>
      </c>
      <c r="W81" s="264">
        <v>570</v>
      </c>
      <c r="X81" s="266">
        <f>R81-W81</f>
        <v>0</v>
      </c>
    </row>
    <row r="82" spans="1:23" ht="18.75" customHeight="1">
      <c r="A82" s="303"/>
      <c r="B82" s="296"/>
      <c r="C82" s="4" t="s">
        <v>14</v>
      </c>
      <c r="D82" s="62"/>
      <c r="E82" s="68">
        <v>0</v>
      </c>
      <c r="F82" s="102">
        <v>51</v>
      </c>
      <c r="G82" s="68">
        <v>67</v>
      </c>
      <c r="H82" s="68">
        <v>33</v>
      </c>
      <c r="I82" s="102">
        <v>0</v>
      </c>
      <c r="J82" s="68">
        <v>0</v>
      </c>
      <c r="K82" s="68">
        <v>0</v>
      </c>
      <c r="L82" s="68">
        <v>0</v>
      </c>
      <c r="M82" s="102">
        <v>0</v>
      </c>
      <c r="N82" s="68">
        <v>134</v>
      </c>
      <c r="O82" s="102">
        <v>0</v>
      </c>
      <c r="P82" s="68">
        <v>0</v>
      </c>
      <c r="Q82" s="102">
        <v>38</v>
      </c>
      <c r="R82" s="65">
        <f t="shared" si="21"/>
        <v>323</v>
      </c>
      <c r="T82" s="170">
        <f aca="true" t="shared" si="22" ref="T82:T145">D82-R82</f>
        <v>-323</v>
      </c>
      <c r="W82" s="264">
        <v>151</v>
      </c>
    </row>
    <row r="83" spans="1:24" ht="18.75" customHeight="1">
      <c r="A83" s="294" t="s">
        <v>148</v>
      </c>
      <c r="B83" s="295"/>
      <c r="C83" s="3" t="s">
        <v>0</v>
      </c>
      <c r="D83" s="70">
        <f>SUM(D85)</f>
        <v>90</v>
      </c>
      <c r="E83" s="94">
        <f aca="true" t="shared" si="23" ref="E83:Q84">SUM(E85)</f>
        <v>0</v>
      </c>
      <c r="F83" s="107">
        <f t="shared" si="23"/>
        <v>0</v>
      </c>
      <c r="G83" s="94">
        <f t="shared" si="23"/>
        <v>0</v>
      </c>
      <c r="H83" s="94">
        <f t="shared" si="23"/>
        <v>0</v>
      </c>
      <c r="I83" s="107">
        <f t="shared" si="23"/>
        <v>0</v>
      </c>
      <c r="J83" s="94">
        <f t="shared" si="23"/>
        <v>0</v>
      </c>
      <c r="K83" s="94">
        <f t="shared" si="23"/>
        <v>0</v>
      </c>
      <c r="L83" s="94">
        <f t="shared" si="23"/>
        <v>70</v>
      </c>
      <c r="M83" s="107">
        <f t="shared" si="23"/>
        <v>0</v>
      </c>
      <c r="N83" s="94">
        <f t="shared" si="23"/>
        <v>0</v>
      </c>
      <c r="O83" s="107">
        <f t="shared" si="23"/>
        <v>0</v>
      </c>
      <c r="P83" s="94">
        <f t="shared" si="23"/>
        <v>20</v>
      </c>
      <c r="Q83" s="107">
        <f t="shared" si="23"/>
        <v>0</v>
      </c>
      <c r="R83" s="70">
        <f t="shared" si="21"/>
        <v>90</v>
      </c>
      <c r="S83" s="10"/>
      <c r="T83" s="170">
        <f t="shared" si="22"/>
        <v>0</v>
      </c>
      <c r="W83" s="264">
        <v>90</v>
      </c>
      <c r="X83" s="266">
        <f>R83-W83</f>
        <v>0</v>
      </c>
    </row>
    <row r="84" spans="1:23" ht="18.75" customHeight="1">
      <c r="A84" s="294"/>
      <c r="B84" s="295"/>
      <c r="C84" s="4" t="s">
        <v>14</v>
      </c>
      <c r="D84" s="62"/>
      <c r="E84" s="90">
        <f t="shared" si="23"/>
        <v>0</v>
      </c>
      <c r="F84" s="100">
        <f t="shared" si="23"/>
        <v>0</v>
      </c>
      <c r="G84" s="90">
        <f t="shared" si="23"/>
        <v>0</v>
      </c>
      <c r="H84" s="90">
        <f t="shared" si="23"/>
        <v>0</v>
      </c>
      <c r="I84" s="100">
        <f t="shared" si="23"/>
        <v>0</v>
      </c>
      <c r="J84" s="90">
        <f t="shared" si="23"/>
        <v>0</v>
      </c>
      <c r="K84" s="90">
        <f t="shared" si="23"/>
        <v>0</v>
      </c>
      <c r="L84" s="90">
        <f t="shared" si="23"/>
        <v>0</v>
      </c>
      <c r="M84" s="100">
        <f t="shared" si="23"/>
        <v>0</v>
      </c>
      <c r="N84" s="90">
        <f t="shared" si="23"/>
        <v>0</v>
      </c>
      <c r="O84" s="100">
        <f t="shared" si="23"/>
        <v>29</v>
      </c>
      <c r="P84" s="90">
        <f t="shared" si="23"/>
        <v>1</v>
      </c>
      <c r="Q84" s="100">
        <f t="shared" si="23"/>
        <v>0</v>
      </c>
      <c r="R84" s="65">
        <f t="shared" si="21"/>
        <v>30</v>
      </c>
      <c r="S84" s="10"/>
      <c r="T84" s="170">
        <f t="shared" si="22"/>
        <v>-30</v>
      </c>
      <c r="W84" s="264">
        <v>0</v>
      </c>
    </row>
    <row r="85" spans="1:24" ht="18.75" customHeight="1">
      <c r="A85" s="291"/>
      <c r="B85" s="289" t="s">
        <v>29</v>
      </c>
      <c r="C85" s="3" t="s">
        <v>0</v>
      </c>
      <c r="D85" s="70">
        <v>90</v>
      </c>
      <c r="E85" s="94">
        <v>0</v>
      </c>
      <c r="F85" s="107">
        <v>0</v>
      </c>
      <c r="G85" s="94">
        <v>0</v>
      </c>
      <c r="H85" s="94">
        <v>0</v>
      </c>
      <c r="I85" s="107">
        <v>0</v>
      </c>
      <c r="J85" s="94">
        <v>0</v>
      </c>
      <c r="K85" s="94">
        <v>0</v>
      </c>
      <c r="L85" s="94">
        <v>70</v>
      </c>
      <c r="M85" s="107">
        <v>0</v>
      </c>
      <c r="N85" s="94">
        <v>0</v>
      </c>
      <c r="O85" s="107">
        <v>0</v>
      </c>
      <c r="P85" s="94">
        <v>20</v>
      </c>
      <c r="Q85" s="107">
        <v>0</v>
      </c>
      <c r="R85" s="70">
        <f t="shared" si="21"/>
        <v>90</v>
      </c>
      <c r="S85" s="10"/>
      <c r="T85" s="170">
        <f t="shared" si="22"/>
        <v>0</v>
      </c>
      <c r="U85">
        <v>30</v>
      </c>
      <c r="W85" s="264">
        <v>90</v>
      </c>
      <c r="X85" s="266">
        <f>R85-W85</f>
        <v>0</v>
      </c>
    </row>
    <row r="86" spans="1:23" ht="18.75" customHeight="1">
      <c r="A86" s="291"/>
      <c r="B86" s="289"/>
      <c r="C86" s="4" t="s">
        <v>14</v>
      </c>
      <c r="D86" s="62"/>
      <c r="E86" s="68">
        <v>0</v>
      </c>
      <c r="F86" s="102">
        <v>0</v>
      </c>
      <c r="G86" s="68">
        <v>0</v>
      </c>
      <c r="H86" s="68">
        <v>0</v>
      </c>
      <c r="I86" s="102">
        <v>0</v>
      </c>
      <c r="J86" s="68">
        <v>0</v>
      </c>
      <c r="K86" s="68">
        <v>0</v>
      </c>
      <c r="L86" s="68">
        <v>0</v>
      </c>
      <c r="M86" s="102">
        <v>0</v>
      </c>
      <c r="N86" s="68">
        <v>0</v>
      </c>
      <c r="O86" s="102">
        <v>29</v>
      </c>
      <c r="P86" s="68">
        <v>1</v>
      </c>
      <c r="Q86" s="102">
        <v>0</v>
      </c>
      <c r="R86" s="65">
        <f t="shared" si="21"/>
        <v>30</v>
      </c>
      <c r="S86" s="10"/>
      <c r="T86" s="170">
        <f t="shared" si="22"/>
        <v>-30</v>
      </c>
      <c r="W86" s="264">
        <v>0</v>
      </c>
    </row>
    <row r="87" spans="1:24" ht="18.75" customHeight="1">
      <c r="A87" s="294" t="s">
        <v>73</v>
      </c>
      <c r="B87" s="295"/>
      <c r="C87" s="3" t="s">
        <v>0</v>
      </c>
      <c r="D87" s="70">
        <f>SUM(D89,D91,D93,D95)</f>
        <v>26437</v>
      </c>
      <c r="E87" s="94">
        <f aca="true" t="shared" si="24" ref="E87:Q88">SUM(E89,E91,E93,E95)</f>
        <v>0</v>
      </c>
      <c r="F87" s="107">
        <f t="shared" si="24"/>
        <v>2308</v>
      </c>
      <c r="G87" s="94">
        <f t="shared" si="24"/>
        <v>2429</v>
      </c>
      <c r="H87" s="94">
        <f t="shared" si="24"/>
        <v>3076</v>
      </c>
      <c r="I87" s="107">
        <f t="shared" si="24"/>
        <v>2954</v>
      </c>
      <c r="J87" s="94">
        <f t="shared" si="24"/>
        <v>1719</v>
      </c>
      <c r="K87" s="94">
        <f t="shared" si="24"/>
        <v>2155</v>
      </c>
      <c r="L87" s="94">
        <f t="shared" si="24"/>
        <v>1778</v>
      </c>
      <c r="M87" s="107">
        <f t="shared" si="24"/>
        <v>3710</v>
      </c>
      <c r="N87" s="94">
        <f t="shared" si="24"/>
        <v>1881</v>
      </c>
      <c r="O87" s="107">
        <f t="shared" si="24"/>
        <v>1886</v>
      </c>
      <c r="P87" s="94">
        <f t="shared" si="24"/>
        <v>1940</v>
      </c>
      <c r="Q87" s="107">
        <f t="shared" si="24"/>
        <v>601</v>
      </c>
      <c r="R87" s="70">
        <f t="shared" si="21"/>
        <v>26437</v>
      </c>
      <c r="S87" s="10"/>
      <c r="T87" s="170">
        <f t="shared" si="22"/>
        <v>0</v>
      </c>
      <c r="W87" s="264">
        <v>26437</v>
      </c>
      <c r="X87" s="266">
        <f>R87-W87</f>
        <v>0</v>
      </c>
    </row>
    <row r="88" spans="1:23" ht="18.75" customHeight="1">
      <c r="A88" s="294"/>
      <c r="B88" s="295"/>
      <c r="C88" s="4" t="s">
        <v>14</v>
      </c>
      <c r="D88" s="62"/>
      <c r="E88" s="90">
        <f t="shared" si="24"/>
        <v>0</v>
      </c>
      <c r="F88" s="100">
        <f t="shared" si="24"/>
        <v>712</v>
      </c>
      <c r="G88" s="90">
        <f t="shared" si="24"/>
        <v>1980</v>
      </c>
      <c r="H88" s="90">
        <f t="shared" si="24"/>
        <v>2263</v>
      </c>
      <c r="I88" s="100">
        <f t="shared" si="24"/>
        <v>1837</v>
      </c>
      <c r="J88" s="90">
        <f t="shared" si="24"/>
        <v>1804</v>
      </c>
      <c r="K88" s="90">
        <f t="shared" si="24"/>
        <v>1320</v>
      </c>
      <c r="L88" s="90">
        <f t="shared" si="24"/>
        <v>1492</v>
      </c>
      <c r="M88" s="100">
        <f t="shared" si="24"/>
        <v>2597</v>
      </c>
      <c r="N88" s="90">
        <f t="shared" si="24"/>
        <v>1454</v>
      </c>
      <c r="O88" s="100">
        <f t="shared" si="24"/>
        <v>2699</v>
      </c>
      <c r="P88" s="90">
        <f t="shared" si="24"/>
        <v>3000</v>
      </c>
      <c r="Q88" s="100">
        <f t="shared" si="24"/>
        <v>2084</v>
      </c>
      <c r="R88" s="65">
        <f t="shared" si="21"/>
        <v>23242</v>
      </c>
      <c r="T88" s="170">
        <f t="shared" si="22"/>
        <v>-23242</v>
      </c>
      <c r="W88" s="264">
        <v>11408</v>
      </c>
    </row>
    <row r="89" spans="1:24" ht="18.75" customHeight="1">
      <c r="A89" s="291"/>
      <c r="B89" s="289" t="s">
        <v>24</v>
      </c>
      <c r="C89" s="3" t="s">
        <v>0</v>
      </c>
      <c r="D89" s="70">
        <v>821</v>
      </c>
      <c r="E89" s="94">
        <v>0</v>
      </c>
      <c r="F89" s="107">
        <v>0</v>
      </c>
      <c r="G89" s="94">
        <v>80</v>
      </c>
      <c r="H89" s="94">
        <v>184</v>
      </c>
      <c r="I89" s="107">
        <v>97</v>
      </c>
      <c r="J89" s="94">
        <v>79</v>
      </c>
      <c r="K89" s="94">
        <v>0</v>
      </c>
      <c r="L89" s="94">
        <v>0</v>
      </c>
      <c r="M89" s="107">
        <v>205</v>
      </c>
      <c r="N89" s="94">
        <v>97</v>
      </c>
      <c r="O89" s="107">
        <v>0</v>
      </c>
      <c r="P89" s="94">
        <v>79</v>
      </c>
      <c r="Q89" s="107">
        <v>0</v>
      </c>
      <c r="R89" s="70">
        <f t="shared" si="21"/>
        <v>821</v>
      </c>
      <c r="S89" s="10"/>
      <c r="T89" s="170">
        <f t="shared" si="22"/>
        <v>0</v>
      </c>
      <c r="U89">
        <v>31</v>
      </c>
      <c r="W89" s="264">
        <v>821</v>
      </c>
      <c r="X89" s="266">
        <f>R89-W89</f>
        <v>0</v>
      </c>
    </row>
    <row r="90" spans="1:23" ht="18.75" customHeight="1">
      <c r="A90" s="291"/>
      <c r="B90" s="289"/>
      <c r="C90" s="4" t="s">
        <v>14</v>
      </c>
      <c r="D90" s="62"/>
      <c r="E90" s="68">
        <v>0</v>
      </c>
      <c r="F90" s="102">
        <v>0</v>
      </c>
      <c r="G90" s="68">
        <v>0</v>
      </c>
      <c r="H90" s="68">
        <v>0</v>
      </c>
      <c r="I90" s="102">
        <v>0</v>
      </c>
      <c r="J90" s="68">
        <v>22</v>
      </c>
      <c r="K90" s="68">
        <v>158</v>
      </c>
      <c r="L90" s="68">
        <v>220</v>
      </c>
      <c r="M90" s="102">
        <v>181</v>
      </c>
      <c r="N90" s="68">
        <v>55</v>
      </c>
      <c r="O90" s="102">
        <v>0</v>
      </c>
      <c r="P90" s="68">
        <v>86</v>
      </c>
      <c r="Q90" s="102">
        <v>18</v>
      </c>
      <c r="R90" s="65">
        <f t="shared" si="21"/>
        <v>740</v>
      </c>
      <c r="T90" s="170">
        <f t="shared" si="22"/>
        <v>-740</v>
      </c>
      <c r="W90" s="264">
        <v>400</v>
      </c>
    </row>
    <row r="91" spans="1:24" ht="18.75" customHeight="1">
      <c r="A91" s="294"/>
      <c r="B91" s="289" t="s">
        <v>281</v>
      </c>
      <c r="C91" s="3" t="s">
        <v>0</v>
      </c>
      <c r="D91" s="70">
        <v>6701</v>
      </c>
      <c r="E91" s="94">
        <v>0</v>
      </c>
      <c r="F91" s="107">
        <v>383</v>
      </c>
      <c r="G91" s="94">
        <v>451</v>
      </c>
      <c r="H91" s="94">
        <v>809</v>
      </c>
      <c r="I91" s="107">
        <v>836</v>
      </c>
      <c r="J91" s="94">
        <v>613</v>
      </c>
      <c r="K91" s="94">
        <v>592</v>
      </c>
      <c r="L91" s="94">
        <v>465</v>
      </c>
      <c r="M91" s="107">
        <v>777</v>
      </c>
      <c r="N91" s="94">
        <v>731</v>
      </c>
      <c r="O91" s="107">
        <v>568</v>
      </c>
      <c r="P91" s="94">
        <v>367</v>
      </c>
      <c r="Q91" s="107">
        <v>109</v>
      </c>
      <c r="R91" s="70">
        <f t="shared" si="21"/>
        <v>6701</v>
      </c>
      <c r="S91" s="10"/>
      <c r="T91" s="170">
        <f t="shared" si="22"/>
        <v>0</v>
      </c>
      <c r="U91">
        <v>32</v>
      </c>
      <c r="W91" s="264">
        <v>6701</v>
      </c>
      <c r="X91" s="266">
        <f>R91-W91</f>
        <v>0</v>
      </c>
    </row>
    <row r="92" spans="1:23" ht="18.75" customHeight="1">
      <c r="A92" s="294"/>
      <c r="B92" s="289"/>
      <c r="C92" s="7" t="s">
        <v>14</v>
      </c>
      <c r="D92" s="64"/>
      <c r="E92" s="68">
        <v>0</v>
      </c>
      <c r="F92" s="102">
        <v>91</v>
      </c>
      <c r="G92" s="68">
        <v>340</v>
      </c>
      <c r="H92" s="68">
        <v>582</v>
      </c>
      <c r="I92" s="102">
        <v>550</v>
      </c>
      <c r="J92" s="68">
        <v>697</v>
      </c>
      <c r="K92" s="68">
        <v>428</v>
      </c>
      <c r="L92" s="68">
        <v>539</v>
      </c>
      <c r="M92" s="102">
        <v>845</v>
      </c>
      <c r="N92" s="68">
        <v>545</v>
      </c>
      <c r="O92" s="102">
        <v>870</v>
      </c>
      <c r="P92" s="68">
        <v>568</v>
      </c>
      <c r="Q92" s="102">
        <v>212</v>
      </c>
      <c r="R92" s="64">
        <f t="shared" si="21"/>
        <v>6267</v>
      </c>
      <c r="T92" s="170">
        <f t="shared" si="22"/>
        <v>-6267</v>
      </c>
      <c r="W92" s="264">
        <v>3227</v>
      </c>
    </row>
    <row r="93" spans="1:24" ht="18.75" customHeight="1">
      <c r="A93" s="297"/>
      <c r="B93" s="306" t="s">
        <v>282</v>
      </c>
      <c r="C93" s="11" t="s">
        <v>0</v>
      </c>
      <c r="D93" s="133">
        <v>16997</v>
      </c>
      <c r="E93" s="206">
        <v>0</v>
      </c>
      <c r="F93" s="207">
        <v>1640</v>
      </c>
      <c r="G93" s="206">
        <v>1712</v>
      </c>
      <c r="H93" s="206">
        <v>2083</v>
      </c>
      <c r="I93" s="207">
        <v>2021</v>
      </c>
      <c r="J93" s="206">
        <v>1027</v>
      </c>
      <c r="K93" s="206">
        <v>1301</v>
      </c>
      <c r="L93" s="206">
        <v>1313</v>
      </c>
      <c r="M93" s="207">
        <v>2026</v>
      </c>
      <c r="N93" s="206">
        <v>1053</v>
      </c>
      <c r="O93" s="207">
        <v>1220</v>
      </c>
      <c r="P93" s="206">
        <v>1109</v>
      </c>
      <c r="Q93" s="207">
        <v>492</v>
      </c>
      <c r="R93" s="133">
        <f t="shared" si="21"/>
        <v>16997</v>
      </c>
      <c r="S93" s="10"/>
      <c r="T93" s="170">
        <f t="shared" si="22"/>
        <v>0</v>
      </c>
      <c r="U93">
        <v>33</v>
      </c>
      <c r="W93" s="264">
        <v>16997</v>
      </c>
      <c r="X93" s="266">
        <f>R93-W93</f>
        <v>0</v>
      </c>
    </row>
    <row r="94" spans="1:23" ht="18.75" customHeight="1">
      <c r="A94" s="294"/>
      <c r="B94" s="289"/>
      <c r="C94" s="7" t="s">
        <v>14</v>
      </c>
      <c r="D94" s="64"/>
      <c r="E94" s="68">
        <v>0</v>
      </c>
      <c r="F94" s="102">
        <v>562</v>
      </c>
      <c r="G94" s="68">
        <v>1613</v>
      </c>
      <c r="H94" s="68">
        <v>1465</v>
      </c>
      <c r="I94" s="102">
        <v>1287</v>
      </c>
      <c r="J94" s="68">
        <v>875</v>
      </c>
      <c r="K94" s="68">
        <v>720</v>
      </c>
      <c r="L94" s="68">
        <v>733</v>
      </c>
      <c r="M94" s="102">
        <v>1516</v>
      </c>
      <c r="N94" s="68">
        <v>805</v>
      </c>
      <c r="O94" s="102">
        <v>1815</v>
      </c>
      <c r="P94" s="68">
        <v>2222</v>
      </c>
      <c r="Q94" s="102">
        <v>1697</v>
      </c>
      <c r="R94" s="64">
        <f t="shared" si="21"/>
        <v>15310</v>
      </c>
      <c r="T94" s="170">
        <f t="shared" si="22"/>
        <v>-15310</v>
      </c>
      <c r="W94" s="264">
        <v>7255</v>
      </c>
    </row>
    <row r="95" spans="1:24" ht="18.75" customHeight="1">
      <c r="A95" s="297"/>
      <c r="B95" s="306" t="s">
        <v>29</v>
      </c>
      <c r="C95" s="11" t="s">
        <v>0</v>
      </c>
      <c r="D95" s="133">
        <v>1918</v>
      </c>
      <c r="E95" s="206">
        <v>0</v>
      </c>
      <c r="F95" s="207">
        <v>285</v>
      </c>
      <c r="G95" s="206">
        <v>186</v>
      </c>
      <c r="H95" s="206">
        <v>0</v>
      </c>
      <c r="I95" s="207">
        <v>0</v>
      </c>
      <c r="J95" s="206">
        <v>0</v>
      </c>
      <c r="K95" s="206">
        <v>262</v>
      </c>
      <c r="L95" s="206">
        <v>0</v>
      </c>
      <c r="M95" s="207">
        <v>702</v>
      </c>
      <c r="N95" s="206">
        <v>0</v>
      </c>
      <c r="O95" s="207">
        <v>98</v>
      </c>
      <c r="P95" s="206">
        <v>385</v>
      </c>
      <c r="Q95" s="207">
        <v>0</v>
      </c>
      <c r="R95" s="133">
        <f t="shared" si="21"/>
        <v>1918</v>
      </c>
      <c r="S95" s="10"/>
      <c r="T95" s="170">
        <f t="shared" si="22"/>
        <v>0</v>
      </c>
      <c r="U95">
        <v>34</v>
      </c>
      <c r="W95" s="264">
        <v>1918</v>
      </c>
      <c r="X95" s="266">
        <f>R95-W95</f>
        <v>0</v>
      </c>
    </row>
    <row r="96" spans="1:23" ht="18.75" customHeight="1">
      <c r="A96" s="294"/>
      <c r="B96" s="289"/>
      <c r="C96" s="4" t="s">
        <v>14</v>
      </c>
      <c r="D96" s="62"/>
      <c r="E96" s="68">
        <v>0</v>
      </c>
      <c r="F96" s="102">
        <v>59</v>
      </c>
      <c r="G96" s="68">
        <v>27</v>
      </c>
      <c r="H96" s="68">
        <v>216</v>
      </c>
      <c r="I96" s="102">
        <v>0</v>
      </c>
      <c r="J96" s="68">
        <v>210</v>
      </c>
      <c r="K96" s="68">
        <v>14</v>
      </c>
      <c r="L96" s="68">
        <v>0</v>
      </c>
      <c r="M96" s="102">
        <v>55</v>
      </c>
      <c r="N96" s="68">
        <v>49</v>
      </c>
      <c r="O96" s="102">
        <v>14</v>
      </c>
      <c r="P96" s="68">
        <v>124</v>
      </c>
      <c r="Q96" s="102">
        <v>157</v>
      </c>
      <c r="R96" s="65">
        <f t="shared" si="21"/>
        <v>925</v>
      </c>
      <c r="T96" s="170">
        <f t="shared" si="22"/>
        <v>-925</v>
      </c>
      <c r="W96" s="264">
        <v>526</v>
      </c>
    </row>
    <row r="97" spans="1:24" ht="18.75" customHeight="1">
      <c r="A97" s="294" t="s">
        <v>120</v>
      </c>
      <c r="B97" s="295"/>
      <c r="C97" s="3" t="s">
        <v>0</v>
      </c>
      <c r="D97" s="70">
        <f>SUM(D99,D101,D103)</f>
        <v>152823</v>
      </c>
      <c r="E97" s="94">
        <f>SUM(E99,E101,E103)</f>
        <v>202</v>
      </c>
      <c r="F97" s="107">
        <f>SUM(F99,F101,F103)</f>
        <v>8411</v>
      </c>
      <c r="G97" s="94">
        <f>SUM(G99,G101,G103)</f>
        <v>9223</v>
      </c>
      <c r="H97" s="94">
        <f aca="true" t="shared" si="25" ref="H97:J98">SUM(H99,H101,H103)</f>
        <v>13335</v>
      </c>
      <c r="I97" s="107">
        <f t="shared" si="25"/>
        <v>10832</v>
      </c>
      <c r="J97" s="94">
        <f t="shared" si="25"/>
        <v>9537</v>
      </c>
      <c r="K97" s="94">
        <f aca="true" t="shared" si="26" ref="K97:M98">SUM(K99,K101,K103)</f>
        <v>12194</v>
      </c>
      <c r="L97" s="94">
        <f t="shared" si="26"/>
        <v>14456</v>
      </c>
      <c r="M97" s="107">
        <f t="shared" si="26"/>
        <v>16461</v>
      </c>
      <c r="N97" s="94">
        <f aca="true" t="shared" si="27" ref="N97:Q98">SUM(N99,N101,N103)</f>
        <v>12216</v>
      </c>
      <c r="O97" s="107">
        <f t="shared" si="27"/>
        <v>13274</v>
      </c>
      <c r="P97" s="94">
        <f t="shared" si="27"/>
        <v>11402</v>
      </c>
      <c r="Q97" s="107">
        <f t="shared" si="27"/>
        <v>21280</v>
      </c>
      <c r="R97" s="70">
        <f t="shared" si="21"/>
        <v>152823</v>
      </c>
      <c r="S97" s="10"/>
      <c r="T97" s="170">
        <f t="shared" si="22"/>
        <v>0</v>
      </c>
      <c r="W97" s="264">
        <v>152823</v>
      </c>
      <c r="X97" s="266">
        <f>R97-W97</f>
        <v>0</v>
      </c>
    </row>
    <row r="98" spans="1:23" ht="18.75" customHeight="1">
      <c r="A98" s="294"/>
      <c r="B98" s="295"/>
      <c r="C98" s="4" t="s">
        <v>14</v>
      </c>
      <c r="D98" s="62"/>
      <c r="E98" s="90">
        <f>SUM(E100,E102,E104)</f>
        <v>0</v>
      </c>
      <c r="F98" s="100">
        <f>SUM(F100,F102,F104)</f>
        <v>2089</v>
      </c>
      <c r="G98" s="90">
        <f>SUM(G100,G102,G104)</f>
        <v>2614</v>
      </c>
      <c r="H98" s="90">
        <f t="shared" si="25"/>
        <v>10040</v>
      </c>
      <c r="I98" s="100">
        <f t="shared" si="25"/>
        <v>9669</v>
      </c>
      <c r="J98" s="90">
        <f t="shared" si="25"/>
        <v>7500</v>
      </c>
      <c r="K98" s="90">
        <f t="shared" si="26"/>
        <v>14506</v>
      </c>
      <c r="L98" s="90">
        <f t="shared" si="26"/>
        <v>5991</v>
      </c>
      <c r="M98" s="100">
        <f t="shared" si="26"/>
        <v>11021</v>
      </c>
      <c r="N98" s="90">
        <f t="shared" si="27"/>
        <v>6991</v>
      </c>
      <c r="O98" s="100">
        <f t="shared" si="27"/>
        <v>8973</v>
      </c>
      <c r="P98" s="90">
        <f t="shared" si="27"/>
        <v>24044</v>
      </c>
      <c r="Q98" s="100">
        <f t="shared" si="27"/>
        <v>31593</v>
      </c>
      <c r="R98" s="65">
        <f t="shared" si="21"/>
        <v>135031</v>
      </c>
      <c r="T98" s="170">
        <f t="shared" si="22"/>
        <v>-135031</v>
      </c>
      <c r="W98" s="264">
        <v>52409</v>
      </c>
    </row>
    <row r="99" spans="1:24" ht="18.75" customHeight="1">
      <c r="A99" s="291"/>
      <c r="B99" s="289" t="s">
        <v>24</v>
      </c>
      <c r="C99" s="3" t="s">
        <v>0</v>
      </c>
      <c r="D99" s="70">
        <v>149590</v>
      </c>
      <c r="E99" s="94">
        <v>202</v>
      </c>
      <c r="F99" s="107">
        <v>8045</v>
      </c>
      <c r="G99" s="94">
        <v>9077</v>
      </c>
      <c r="H99" s="94">
        <v>13058</v>
      </c>
      <c r="I99" s="107">
        <v>10783</v>
      </c>
      <c r="J99" s="94">
        <v>9314</v>
      </c>
      <c r="K99" s="94">
        <v>11978</v>
      </c>
      <c r="L99" s="94">
        <v>14442</v>
      </c>
      <c r="M99" s="107">
        <v>16456</v>
      </c>
      <c r="N99" s="94">
        <v>11078</v>
      </c>
      <c r="O99" s="107">
        <v>13272</v>
      </c>
      <c r="P99" s="94">
        <v>11249</v>
      </c>
      <c r="Q99" s="107">
        <v>20636</v>
      </c>
      <c r="R99" s="70">
        <f t="shared" si="21"/>
        <v>149590</v>
      </c>
      <c r="S99" s="10"/>
      <c r="T99" s="170">
        <f t="shared" si="22"/>
        <v>0</v>
      </c>
      <c r="U99">
        <v>35</v>
      </c>
      <c r="W99" s="264">
        <v>149590</v>
      </c>
      <c r="X99" s="266">
        <f>R99-W99</f>
        <v>0</v>
      </c>
    </row>
    <row r="100" spans="1:23" ht="18.75" customHeight="1">
      <c r="A100" s="291"/>
      <c r="B100" s="289"/>
      <c r="C100" s="4" t="s">
        <v>14</v>
      </c>
      <c r="D100" s="77"/>
      <c r="E100" s="68">
        <v>0</v>
      </c>
      <c r="F100" s="102">
        <v>2040</v>
      </c>
      <c r="G100" s="68">
        <v>2576</v>
      </c>
      <c r="H100" s="68">
        <v>10048</v>
      </c>
      <c r="I100" s="102">
        <v>9606</v>
      </c>
      <c r="J100" s="68">
        <v>7500</v>
      </c>
      <c r="K100" s="68">
        <v>14202</v>
      </c>
      <c r="L100" s="68">
        <v>5963</v>
      </c>
      <c r="M100" s="102">
        <v>10956</v>
      </c>
      <c r="N100" s="68">
        <v>6735</v>
      </c>
      <c r="O100" s="102">
        <v>8965</v>
      </c>
      <c r="P100" s="68">
        <v>23953</v>
      </c>
      <c r="Q100" s="102">
        <v>31123</v>
      </c>
      <c r="R100" s="65">
        <f t="shared" si="21"/>
        <v>133667</v>
      </c>
      <c r="T100" s="170">
        <f t="shared" si="22"/>
        <v>-133667</v>
      </c>
      <c r="W100" s="264">
        <v>51935</v>
      </c>
    </row>
    <row r="101" spans="1:24" ht="18.75" customHeight="1">
      <c r="A101" s="294"/>
      <c r="B101" s="282" t="s">
        <v>124</v>
      </c>
      <c r="C101" s="3" t="s">
        <v>0</v>
      </c>
      <c r="D101" s="70">
        <v>301</v>
      </c>
      <c r="E101" s="94">
        <v>0</v>
      </c>
      <c r="F101" s="107">
        <v>0</v>
      </c>
      <c r="G101" s="94">
        <v>0</v>
      </c>
      <c r="H101" s="94">
        <v>0</v>
      </c>
      <c r="I101" s="107">
        <v>0</v>
      </c>
      <c r="J101" s="94">
        <v>187</v>
      </c>
      <c r="K101" s="94">
        <v>99</v>
      </c>
      <c r="L101" s="94">
        <v>12</v>
      </c>
      <c r="M101" s="107">
        <v>3</v>
      </c>
      <c r="N101" s="94">
        <v>0</v>
      </c>
      <c r="O101" s="107">
        <v>0</v>
      </c>
      <c r="P101" s="94">
        <v>0</v>
      </c>
      <c r="Q101" s="107">
        <v>0</v>
      </c>
      <c r="R101" s="70">
        <f t="shared" si="21"/>
        <v>301</v>
      </c>
      <c r="S101" s="10"/>
      <c r="T101" s="170">
        <f t="shared" si="22"/>
        <v>0</v>
      </c>
      <c r="U101">
        <v>36</v>
      </c>
      <c r="W101" s="264">
        <v>301</v>
      </c>
      <c r="X101" s="266">
        <f>R101-W101</f>
        <v>0</v>
      </c>
    </row>
    <row r="102" spans="1:23" ht="18.75" customHeight="1">
      <c r="A102" s="294"/>
      <c r="B102" s="282"/>
      <c r="C102" s="4" t="s">
        <v>14</v>
      </c>
      <c r="D102" s="62"/>
      <c r="E102" s="68">
        <v>0</v>
      </c>
      <c r="F102" s="102">
        <v>49</v>
      </c>
      <c r="G102" s="68">
        <v>0</v>
      </c>
      <c r="H102" s="68">
        <v>-49</v>
      </c>
      <c r="I102" s="102">
        <v>0</v>
      </c>
      <c r="J102" s="68">
        <v>0</v>
      </c>
      <c r="K102" s="68">
        <v>162</v>
      </c>
      <c r="L102" s="68">
        <v>0</v>
      </c>
      <c r="M102" s="102">
        <v>0</v>
      </c>
      <c r="N102" s="68">
        <v>30</v>
      </c>
      <c r="O102" s="102">
        <v>7</v>
      </c>
      <c r="P102" s="68">
        <v>0</v>
      </c>
      <c r="Q102" s="102">
        <v>87</v>
      </c>
      <c r="R102" s="65">
        <f t="shared" si="21"/>
        <v>286</v>
      </c>
      <c r="T102" s="170">
        <f t="shared" si="22"/>
        <v>-286</v>
      </c>
      <c r="W102" s="264">
        <v>162</v>
      </c>
    </row>
    <row r="103" spans="1:24" ht="18.75" customHeight="1">
      <c r="A103" s="294"/>
      <c r="B103" s="289" t="s">
        <v>29</v>
      </c>
      <c r="C103" s="3" t="s">
        <v>0</v>
      </c>
      <c r="D103" s="70">
        <v>2932</v>
      </c>
      <c r="E103" s="94">
        <v>0</v>
      </c>
      <c r="F103" s="107">
        <v>366</v>
      </c>
      <c r="G103" s="94">
        <v>146</v>
      </c>
      <c r="H103" s="94">
        <v>277</v>
      </c>
      <c r="I103" s="107">
        <v>49</v>
      </c>
      <c r="J103" s="94">
        <v>36</v>
      </c>
      <c r="K103" s="94">
        <v>117</v>
      </c>
      <c r="L103" s="94">
        <v>2</v>
      </c>
      <c r="M103" s="107">
        <v>2</v>
      </c>
      <c r="N103" s="94">
        <v>1138</v>
      </c>
      <c r="O103" s="107">
        <v>2</v>
      </c>
      <c r="P103" s="94">
        <v>153</v>
      </c>
      <c r="Q103" s="107">
        <v>644</v>
      </c>
      <c r="R103" s="70">
        <f t="shared" si="21"/>
        <v>2932</v>
      </c>
      <c r="S103" s="10"/>
      <c r="T103" s="170">
        <f t="shared" si="22"/>
        <v>0</v>
      </c>
      <c r="U103">
        <v>37</v>
      </c>
      <c r="W103" s="264">
        <v>2932</v>
      </c>
      <c r="X103" s="266">
        <f>R103-W103</f>
        <v>0</v>
      </c>
    </row>
    <row r="104" spans="1:23" ht="18.75" customHeight="1">
      <c r="A104" s="294"/>
      <c r="B104" s="289"/>
      <c r="C104" s="32" t="s">
        <v>14</v>
      </c>
      <c r="D104" s="65"/>
      <c r="E104" s="68">
        <v>0</v>
      </c>
      <c r="F104" s="102">
        <v>0</v>
      </c>
      <c r="G104" s="68">
        <v>38</v>
      </c>
      <c r="H104" s="68">
        <v>41</v>
      </c>
      <c r="I104" s="102">
        <v>63</v>
      </c>
      <c r="J104" s="68">
        <v>0</v>
      </c>
      <c r="K104" s="68">
        <v>142</v>
      </c>
      <c r="L104" s="68">
        <v>28</v>
      </c>
      <c r="M104" s="102">
        <v>65</v>
      </c>
      <c r="N104" s="68">
        <v>226</v>
      </c>
      <c r="O104" s="102">
        <v>1</v>
      </c>
      <c r="P104" s="68">
        <v>91</v>
      </c>
      <c r="Q104" s="102">
        <v>383</v>
      </c>
      <c r="R104" s="65">
        <f t="shared" si="21"/>
        <v>1078</v>
      </c>
      <c r="T104" s="170">
        <f t="shared" si="22"/>
        <v>-1078</v>
      </c>
      <c r="W104" s="264">
        <v>312</v>
      </c>
    </row>
    <row r="105" spans="1:24" ht="18.75" customHeight="1">
      <c r="A105" s="294" t="s">
        <v>77</v>
      </c>
      <c r="B105" s="295"/>
      <c r="C105" s="3" t="s">
        <v>0</v>
      </c>
      <c r="D105" s="70">
        <f>SUM(D107,D109)</f>
        <v>9782</v>
      </c>
      <c r="E105" s="94">
        <f aca="true" t="shared" si="28" ref="E105:Q106">SUM(E107,E109)</f>
        <v>4</v>
      </c>
      <c r="F105" s="107">
        <f t="shared" si="28"/>
        <v>100</v>
      </c>
      <c r="G105" s="94">
        <f t="shared" si="28"/>
        <v>60</v>
      </c>
      <c r="H105" s="94">
        <f t="shared" si="28"/>
        <v>267.5</v>
      </c>
      <c r="I105" s="107">
        <f t="shared" si="28"/>
        <v>560</v>
      </c>
      <c r="J105" s="94">
        <f t="shared" si="28"/>
        <v>757.5</v>
      </c>
      <c r="K105" s="94">
        <f t="shared" si="28"/>
        <v>747.5</v>
      </c>
      <c r="L105" s="94">
        <f t="shared" si="28"/>
        <v>700</v>
      </c>
      <c r="M105" s="107">
        <f t="shared" si="28"/>
        <v>747.5</v>
      </c>
      <c r="N105" s="94">
        <f t="shared" si="28"/>
        <v>1900</v>
      </c>
      <c r="O105" s="107">
        <f t="shared" si="28"/>
        <v>1900</v>
      </c>
      <c r="P105" s="94">
        <f t="shared" si="28"/>
        <v>2038</v>
      </c>
      <c r="Q105" s="107">
        <f t="shared" si="28"/>
        <v>0</v>
      </c>
      <c r="R105" s="70">
        <f t="shared" si="21"/>
        <v>9782</v>
      </c>
      <c r="S105" s="10"/>
      <c r="T105" s="170">
        <f t="shared" si="22"/>
        <v>0</v>
      </c>
      <c r="W105" s="264">
        <v>9782</v>
      </c>
      <c r="X105" s="266">
        <f>R105-W105</f>
        <v>0</v>
      </c>
    </row>
    <row r="106" spans="1:23" ht="18.75" customHeight="1">
      <c r="A106" s="294"/>
      <c r="B106" s="295"/>
      <c r="C106" s="4" t="s">
        <v>14</v>
      </c>
      <c r="D106" s="62"/>
      <c r="E106" s="90">
        <f t="shared" si="28"/>
        <v>0</v>
      </c>
      <c r="F106" s="100">
        <f t="shared" si="28"/>
        <v>4</v>
      </c>
      <c r="G106" s="90">
        <f t="shared" si="28"/>
        <v>102</v>
      </c>
      <c r="H106" s="90">
        <f t="shared" si="28"/>
        <v>22</v>
      </c>
      <c r="I106" s="100">
        <f t="shared" si="28"/>
        <v>203</v>
      </c>
      <c r="J106" s="90">
        <f t="shared" si="28"/>
        <v>166</v>
      </c>
      <c r="K106" s="90">
        <f t="shared" si="28"/>
        <v>219</v>
      </c>
      <c r="L106" s="90">
        <f t="shared" si="28"/>
        <v>467</v>
      </c>
      <c r="M106" s="100">
        <f t="shared" si="28"/>
        <v>502</v>
      </c>
      <c r="N106" s="90">
        <f t="shared" si="28"/>
        <v>870</v>
      </c>
      <c r="O106" s="100">
        <f t="shared" si="28"/>
        <v>518</v>
      </c>
      <c r="P106" s="90">
        <f t="shared" si="28"/>
        <v>786</v>
      </c>
      <c r="Q106" s="100">
        <f t="shared" si="28"/>
        <v>677</v>
      </c>
      <c r="R106" s="65">
        <f t="shared" si="21"/>
        <v>4536</v>
      </c>
      <c r="T106" s="170">
        <f t="shared" si="22"/>
        <v>-4536</v>
      </c>
      <c r="W106" s="264">
        <v>1183</v>
      </c>
    </row>
    <row r="107" spans="1:24" ht="18.75" customHeight="1">
      <c r="A107" s="291"/>
      <c r="B107" s="289" t="s">
        <v>283</v>
      </c>
      <c r="C107" s="3" t="s">
        <v>0</v>
      </c>
      <c r="D107" s="70">
        <v>6300</v>
      </c>
      <c r="E107" s="94">
        <v>4</v>
      </c>
      <c r="F107" s="107">
        <v>100</v>
      </c>
      <c r="G107" s="94">
        <v>60</v>
      </c>
      <c r="H107" s="94">
        <v>160</v>
      </c>
      <c r="I107" s="107">
        <v>560</v>
      </c>
      <c r="J107" s="94">
        <v>660</v>
      </c>
      <c r="K107" s="94">
        <v>700</v>
      </c>
      <c r="L107" s="94">
        <v>700</v>
      </c>
      <c r="M107" s="107">
        <v>700</v>
      </c>
      <c r="N107" s="94">
        <v>900</v>
      </c>
      <c r="O107" s="107">
        <v>900</v>
      </c>
      <c r="P107" s="94">
        <v>856</v>
      </c>
      <c r="Q107" s="107">
        <v>0</v>
      </c>
      <c r="R107" s="70">
        <f t="shared" si="21"/>
        <v>6300</v>
      </c>
      <c r="S107" s="10"/>
      <c r="T107" s="170">
        <f t="shared" si="22"/>
        <v>0</v>
      </c>
      <c r="U107">
        <v>38</v>
      </c>
      <c r="W107" s="264">
        <v>6300</v>
      </c>
      <c r="X107" s="266">
        <f>R107-W107</f>
        <v>0</v>
      </c>
    </row>
    <row r="108" spans="1:23" ht="18.75" customHeight="1">
      <c r="A108" s="291"/>
      <c r="B108" s="289"/>
      <c r="C108" s="4" t="s">
        <v>14</v>
      </c>
      <c r="D108" s="62"/>
      <c r="E108" s="68">
        <v>0</v>
      </c>
      <c r="F108" s="102">
        <v>4</v>
      </c>
      <c r="G108" s="68">
        <v>102</v>
      </c>
      <c r="H108" s="68">
        <v>22</v>
      </c>
      <c r="I108" s="102">
        <v>99</v>
      </c>
      <c r="J108" s="68">
        <v>166</v>
      </c>
      <c r="K108" s="68">
        <v>187</v>
      </c>
      <c r="L108" s="68">
        <v>458</v>
      </c>
      <c r="M108" s="102">
        <v>421</v>
      </c>
      <c r="N108" s="68">
        <v>548</v>
      </c>
      <c r="O108" s="102">
        <v>207</v>
      </c>
      <c r="P108" s="68">
        <v>777</v>
      </c>
      <c r="Q108" s="102">
        <v>677</v>
      </c>
      <c r="R108" s="65">
        <f t="shared" si="21"/>
        <v>3668</v>
      </c>
      <c r="T108" s="170">
        <f t="shared" si="22"/>
        <v>-3668</v>
      </c>
      <c r="W108" s="264">
        <v>1038</v>
      </c>
    </row>
    <row r="109" spans="1:24" ht="18.75" customHeight="1">
      <c r="A109" s="294"/>
      <c r="B109" s="284" t="s">
        <v>75</v>
      </c>
      <c r="C109" s="3" t="s">
        <v>0</v>
      </c>
      <c r="D109" s="70">
        <v>3482</v>
      </c>
      <c r="E109" s="94">
        <v>0</v>
      </c>
      <c r="F109" s="107">
        <v>0</v>
      </c>
      <c r="G109" s="94">
        <v>0</v>
      </c>
      <c r="H109" s="94">
        <v>107.5</v>
      </c>
      <c r="I109" s="107">
        <v>0</v>
      </c>
      <c r="J109" s="94">
        <v>97.5</v>
      </c>
      <c r="K109" s="94">
        <v>47.5</v>
      </c>
      <c r="L109" s="94">
        <v>0</v>
      </c>
      <c r="M109" s="107">
        <v>47.5</v>
      </c>
      <c r="N109" s="94">
        <v>1000</v>
      </c>
      <c r="O109" s="107">
        <v>1000</v>
      </c>
      <c r="P109" s="94">
        <v>1182</v>
      </c>
      <c r="Q109" s="107">
        <v>0</v>
      </c>
      <c r="R109" s="70">
        <f t="shared" si="21"/>
        <v>3482</v>
      </c>
      <c r="S109" s="10"/>
      <c r="T109" s="170">
        <f t="shared" si="22"/>
        <v>0</v>
      </c>
      <c r="U109">
        <v>39</v>
      </c>
      <c r="W109" s="264">
        <v>3482</v>
      </c>
      <c r="X109" s="266">
        <f>R109-W109</f>
        <v>0</v>
      </c>
    </row>
    <row r="110" spans="1:23" ht="18.75" customHeight="1">
      <c r="A110" s="294"/>
      <c r="B110" s="284"/>
      <c r="C110" s="4" t="s">
        <v>14</v>
      </c>
      <c r="D110" s="62"/>
      <c r="E110" s="68">
        <v>0</v>
      </c>
      <c r="F110" s="102">
        <v>0</v>
      </c>
      <c r="G110" s="68">
        <v>0</v>
      </c>
      <c r="H110" s="68">
        <v>0</v>
      </c>
      <c r="I110" s="102">
        <v>104</v>
      </c>
      <c r="J110" s="68">
        <v>0</v>
      </c>
      <c r="K110" s="68">
        <v>32</v>
      </c>
      <c r="L110" s="68">
        <v>9</v>
      </c>
      <c r="M110" s="102">
        <v>81</v>
      </c>
      <c r="N110" s="68">
        <v>322</v>
      </c>
      <c r="O110" s="102">
        <v>311</v>
      </c>
      <c r="P110" s="68">
        <v>9</v>
      </c>
      <c r="Q110" s="102">
        <v>0</v>
      </c>
      <c r="R110" s="65">
        <f t="shared" si="21"/>
        <v>868</v>
      </c>
      <c r="T110" s="170">
        <f t="shared" si="22"/>
        <v>-868</v>
      </c>
      <c r="W110" s="264">
        <v>145</v>
      </c>
    </row>
    <row r="111" spans="1:24" ht="18.75" customHeight="1">
      <c r="A111" s="294" t="s">
        <v>121</v>
      </c>
      <c r="B111" s="295"/>
      <c r="C111" s="3" t="s">
        <v>0</v>
      </c>
      <c r="D111" s="70">
        <f aca="true" t="shared" si="29" ref="D111:Q112">SUM(D113,D115,D117)</f>
        <v>63135</v>
      </c>
      <c r="E111" s="94">
        <f t="shared" si="29"/>
        <v>34</v>
      </c>
      <c r="F111" s="107">
        <f t="shared" si="29"/>
        <v>1651</v>
      </c>
      <c r="G111" s="94">
        <f t="shared" si="29"/>
        <v>5101</v>
      </c>
      <c r="H111" s="94">
        <f t="shared" si="29"/>
        <v>6135</v>
      </c>
      <c r="I111" s="107">
        <f t="shared" si="29"/>
        <v>4401</v>
      </c>
      <c r="J111" s="94">
        <f t="shared" si="29"/>
        <v>4080</v>
      </c>
      <c r="K111" s="94">
        <f t="shared" si="29"/>
        <v>5065</v>
      </c>
      <c r="L111" s="94">
        <f t="shared" si="29"/>
        <v>5099</v>
      </c>
      <c r="M111" s="107">
        <f t="shared" si="29"/>
        <v>4217</v>
      </c>
      <c r="N111" s="94">
        <f t="shared" si="29"/>
        <v>3570</v>
      </c>
      <c r="O111" s="107">
        <f t="shared" si="29"/>
        <v>4575</v>
      </c>
      <c r="P111" s="94">
        <f t="shared" si="29"/>
        <v>11860</v>
      </c>
      <c r="Q111" s="107">
        <f t="shared" si="29"/>
        <v>7347</v>
      </c>
      <c r="R111" s="70">
        <f t="shared" si="21"/>
        <v>63135</v>
      </c>
      <c r="S111" s="10"/>
      <c r="T111" s="170">
        <f t="shared" si="22"/>
        <v>0</v>
      </c>
      <c r="W111" s="264">
        <v>63135</v>
      </c>
      <c r="X111" s="266">
        <f>R111-W111</f>
        <v>0</v>
      </c>
    </row>
    <row r="112" spans="1:23" ht="18.75" customHeight="1">
      <c r="A112" s="294"/>
      <c r="B112" s="295"/>
      <c r="C112" s="4" t="s">
        <v>14</v>
      </c>
      <c r="D112" s="62"/>
      <c r="E112" s="90">
        <f aca="true" t="shared" si="30" ref="E112:Q112">SUM(E114,E116,E118)</f>
        <v>34</v>
      </c>
      <c r="F112" s="100">
        <f t="shared" si="30"/>
        <v>1047</v>
      </c>
      <c r="G112" s="90">
        <f t="shared" si="30"/>
        <v>1352</v>
      </c>
      <c r="H112" s="90">
        <f t="shared" si="30"/>
        <v>4587</v>
      </c>
      <c r="I112" s="100">
        <f t="shared" si="30"/>
        <v>3809</v>
      </c>
      <c r="J112" s="90">
        <f t="shared" si="30"/>
        <v>1992</v>
      </c>
      <c r="K112" s="90">
        <f t="shared" si="30"/>
        <v>3684</v>
      </c>
      <c r="L112" s="90">
        <f t="shared" si="30"/>
        <v>6280</v>
      </c>
      <c r="M112" s="100">
        <f t="shared" si="30"/>
        <v>3551</v>
      </c>
      <c r="N112" s="90">
        <f t="shared" si="30"/>
        <v>5125</v>
      </c>
      <c r="O112" s="100">
        <f t="shared" si="30"/>
        <v>7460</v>
      </c>
      <c r="P112" s="90">
        <f t="shared" si="29"/>
        <v>9063</v>
      </c>
      <c r="Q112" s="100">
        <f t="shared" si="30"/>
        <v>10201</v>
      </c>
      <c r="R112" s="65">
        <f t="shared" si="21"/>
        <v>58185</v>
      </c>
      <c r="T112" s="170">
        <f t="shared" si="22"/>
        <v>-58185</v>
      </c>
      <c r="W112" s="264">
        <v>22785</v>
      </c>
    </row>
    <row r="113" spans="1:24" ht="18.75" customHeight="1">
      <c r="A113" s="291"/>
      <c r="B113" s="289" t="s">
        <v>24</v>
      </c>
      <c r="C113" s="3" t="s">
        <v>0</v>
      </c>
      <c r="D113" s="70">
        <v>60121</v>
      </c>
      <c r="E113" s="94">
        <v>34</v>
      </c>
      <c r="F113" s="107">
        <v>1644</v>
      </c>
      <c r="G113" s="94">
        <v>4615</v>
      </c>
      <c r="H113" s="94">
        <v>5435</v>
      </c>
      <c r="I113" s="107">
        <v>4097</v>
      </c>
      <c r="J113" s="94">
        <v>3745</v>
      </c>
      <c r="K113" s="94">
        <v>4945</v>
      </c>
      <c r="L113" s="94">
        <v>4881</v>
      </c>
      <c r="M113" s="107">
        <v>3863</v>
      </c>
      <c r="N113" s="94">
        <v>3570</v>
      </c>
      <c r="O113" s="107">
        <v>4361</v>
      </c>
      <c r="P113" s="94">
        <v>11717</v>
      </c>
      <c r="Q113" s="107">
        <v>7214</v>
      </c>
      <c r="R113" s="70">
        <f t="shared" si="21"/>
        <v>60121</v>
      </c>
      <c r="S113" s="10"/>
      <c r="T113" s="170">
        <f t="shared" si="22"/>
        <v>0</v>
      </c>
      <c r="U113">
        <v>40</v>
      </c>
      <c r="W113" s="264">
        <v>60121</v>
      </c>
      <c r="X113" s="266">
        <f>R113-W113</f>
        <v>0</v>
      </c>
    </row>
    <row r="114" spans="1:23" ht="18.75" customHeight="1">
      <c r="A114" s="291"/>
      <c r="B114" s="289"/>
      <c r="C114" s="32" t="s">
        <v>14</v>
      </c>
      <c r="D114" s="65"/>
      <c r="E114" s="68">
        <v>34</v>
      </c>
      <c r="F114" s="102">
        <v>1041</v>
      </c>
      <c r="G114" s="68">
        <v>1251</v>
      </c>
      <c r="H114" s="68">
        <v>4046</v>
      </c>
      <c r="I114" s="102">
        <v>3660</v>
      </c>
      <c r="J114" s="68">
        <v>1821</v>
      </c>
      <c r="K114" s="68">
        <v>3535</v>
      </c>
      <c r="L114" s="68">
        <v>6189</v>
      </c>
      <c r="M114" s="102">
        <v>3550</v>
      </c>
      <c r="N114" s="68">
        <v>5005</v>
      </c>
      <c r="O114" s="102">
        <v>7281</v>
      </c>
      <c r="P114" s="68">
        <v>8494</v>
      </c>
      <c r="Q114" s="102">
        <v>10199</v>
      </c>
      <c r="R114" s="65">
        <f t="shared" si="21"/>
        <v>56106</v>
      </c>
      <c r="T114" s="170">
        <f t="shared" si="22"/>
        <v>-56106</v>
      </c>
      <c r="W114" s="264">
        <v>21577</v>
      </c>
    </row>
    <row r="115" spans="1:24" ht="18.75" customHeight="1">
      <c r="A115" s="294"/>
      <c r="B115" s="289" t="s">
        <v>29</v>
      </c>
      <c r="C115" s="3" t="s">
        <v>0</v>
      </c>
      <c r="D115" s="70">
        <v>1663</v>
      </c>
      <c r="E115" s="94">
        <v>0</v>
      </c>
      <c r="F115" s="107">
        <v>0</v>
      </c>
      <c r="G115" s="94">
        <v>150</v>
      </c>
      <c r="H115" s="94">
        <v>700</v>
      </c>
      <c r="I115" s="107">
        <v>0</v>
      </c>
      <c r="J115" s="94">
        <v>115</v>
      </c>
      <c r="K115" s="94">
        <v>0</v>
      </c>
      <c r="L115" s="94">
        <v>216</v>
      </c>
      <c r="M115" s="107">
        <v>133</v>
      </c>
      <c r="N115" s="94">
        <v>0</v>
      </c>
      <c r="O115" s="107">
        <v>116</v>
      </c>
      <c r="P115" s="94">
        <v>100</v>
      </c>
      <c r="Q115" s="107">
        <v>133</v>
      </c>
      <c r="R115" s="70">
        <f aca="true" t="shared" si="31" ref="R115:R140">SUM(E115:Q115)</f>
        <v>1663</v>
      </c>
      <c r="S115" s="10"/>
      <c r="T115" s="170">
        <f t="shared" si="22"/>
        <v>0</v>
      </c>
      <c r="U115">
        <v>41</v>
      </c>
      <c r="W115" s="264">
        <v>1663</v>
      </c>
      <c r="X115" s="266">
        <f>R115-W115</f>
        <v>0</v>
      </c>
    </row>
    <row r="116" spans="1:23" ht="18.75" customHeight="1">
      <c r="A116" s="294"/>
      <c r="B116" s="289"/>
      <c r="C116" s="32" t="s">
        <v>14</v>
      </c>
      <c r="D116" s="65"/>
      <c r="E116" s="68">
        <v>0</v>
      </c>
      <c r="F116" s="102">
        <v>0</v>
      </c>
      <c r="G116" s="68">
        <v>0</v>
      </c>
      <c r="H116" s="68">
        <v>541</v>
      </c>
      <c r="I116" s="102">
        <v>96</v>
      </c>
      <c r="J116" s="68">
        <v>1</v>
      </c>
      <c r="K116" s="68">
        <v>149</v>
      </c>
      <c r="L116" s="68">
        <v>91</v>
      </c>
      <c r="M116" s="102">
        <v>0</v>
      </c>
      <c r="N116" s="68">
        <v>0</v>
      </c>
      <c r="O116" s="102">
        <v>51</v>
      </c>
      <c r="P116" s="68">
        <v>351</v>
      </c>
      <c r="Q116" s="102">
        <v>0</v>
      </c>
      <c r="R116" s="65">
        <f t="shared" si="31"/>
        <v>1280</v>
      </c>
      <c r="T116" s="170">
        <f t="shared" si="22"/>
        <v>-1280</v>
      </c>
      <c r="W116" s="264">
        <v>878</v>
      </c>
    </row>
    <row r="117" spans="1:24" ht="18.75" customHeight="1">
      <c r="A117" s="308"/>
      <c r="B117" s="284" t="s">
        <v>284</v>
      </c>
      <c r="C117" s="3" t="s">
        <v>92</v>
      </c>
      <c r="D117" s="70">
        <v>1351</v>
      </c>
      <c r="E117" s="94">
        <v>0</v>
      </c>
      <c r="F117" s="107">
        <v>7</v>
      </c>
      <c r="G117" s="94">
        <v>336</v>
      </c>
      <c r="H117" s="94">
        <v>0</v>
      </c>
      <c r="I117" s="107">
        <v>304</v>
      </c>
      <c r="J117" s="94">
        <v>220</v>
      </c>
      <c r="K117" s="94">
        <v>120</v>
      </c>
      <c r="L117" s="94">
        <v>2</v>
      </c>
      <c r="M117" s="107">
        <v>221</v>
      </c>
      <c r="N117" s="94">
        <v>0</v>
      </c>
      <c r="O117" s="107">
        <v>98</v>
      </c>
      <c r="P117" s="94">
        <v>43</v>
      </c>
      <c r="Q117" s="107">
        <v>0</v>
      </c>
      <c r="R117" s="70">
        <f t="shared" si="31"/>
        <v>1351</v>
      </c>
      <c r="S117" s="10"/>
      <c r="T117" s="170">
        <f t="shared" si="22"/>
        <v>0</v>
      </c>
      <c r="U117">
        <v>42</v>
      </c>
      <c r="W117" s="264">
        <v>1351</v>
      </c>
      <c r="X117" s="266">
        <f>R117-W117</f>
        <v>0</v>
      </c>
    </row>
    <row r="118" spans="1:23" ht="18.75" customHeight="1">
      <c r="A118" s="308"/>
      <c r="B118" s="284"/>
      <c r="C118" s="4" t="s">
        <v>93</v>
      </c>
      <c r="D118" s="62"/>
      <c r="E118" s="68">
        <v>0</v>
      </c>
      <c r="F118" s="102">
        <v>6</v>
      </c>
      <c r="G118" s="68">
        <v>101</v>
      </c>
      <c r="H118" s="68">
        <v>0</v>
      </c>
      <c r="I118" s="102">
        <v>53</v>
      </c>
      <c r="J118" s="68">
        <v>170</v>
      </c>
      <c r="K118" s="68">
        <v>0</v>
      </c>
      <c r="L118" s="68">
        <v>0</v>
      </c>
      <c r="M118" s="102">
        <v>1</v>
      </c>
      <c r="N118" s="68">
        <v>120</v>
      </c>
      <c r="O118" s="102">
        <v>128</v>
      </c>
      <c r="P118" s="68">
        <v>218</v>
      </c>
      <c r="Q118" s="102">
        <v>2</v>
      </c>
      <c r="R118" s="65">
        <f t="shared" si="31"/>
        <v>799</v>
      </c>
      <c r="T118" s="170">
        <f t="shared" si="22"/>
        <v>-799</v>
      </c>
      <c r="W118" s="264">
        <v>330</v>
      </c>
    </row>
    <row r="119" spans="1:24" ht="18.75" customHeight="1">
      <c r="A119" s="294" t="s">
        <v>61</v>
      </c>
      <c r="B119" s="295"/>
      <c r="C119" s="3" t="s">
        <v>0</v>
      </c>
      <c r="D119" s="70">
        <f>SUM(D121,D123)</f>
        <v>1134</v>
      </c>
      <c r="E119" s="94">
        <f>SUM(E121,E123)</f>
        <v>0</v>
      </c>
      <c r="F119" s="107">
        <f>SUM(F121,F123)</f>
        <v>1058</v>
      </c>
      <c r="G119" s="94">
        <f>SUM(G121,G123)</f>
        <v>0</v>
      </c>
      <c r="H119" s="94">
        <f aca="true" t="shared" si="32" ref="H119:J120">SUM(H121,H123)</f>
        <v>0</v>
      </c>
      <c r="I119" s="107">
        <f t="shared" si="32"/>
        <v>0</v>
      </c>
      <c r="J119" s="94">
        <f t="shared" si="32"/>
        <v>0</v>
      </c>
      <c r="K119" s="94">
        <f aca="true" t="shared" si="33" ref="K119:M120">SUM(K121,K123)</f>
        <v>0</v>
      </c>
      <c r="L119" s="94">
        <f t="shared" si="33"/>
        <v>0</v>
      </c>
      <c r="M119" s="107">
        <f t="shared" si="33"/>
        <v>76</v>
      </c>
      <c r="N119" s="94">
        <f aca="true" t="shared" si="34" ref="N119:Q120">SUM(N121,N123)</f>
        <v>0</v>
      </c>
      <c r="O119" s="107">
        <f t="shared" si="34"/>
        <v>0</v>
      </c>
      <c r="P119" s="94">
        <f t="shared" si="34"/>
        <v>0</v>
      </c>
      <c r="Q119" s="107">
        <f t="shared" si="34"/>
        <v>0</v>
      </c>
      <c r="R119" s="70">
        <f t="shared" si="31"/>
        <v>1134</v>
      </c>
      <c r="S119" s="10"/>
      <c r="T119" s="170">
        <f t="shared" si="22"/>
        <v>0</v>
      </c>
      <c r="W119" s="264">
        <v>1134</v>
      </c>
      <c r="X119" s="266">
        <f>R119-W119</f>
        <v>0</v>
      </c>
    </row>
    <row r="120" spans="1:23" ht="18.75" customHeight="1">
      <c r="A120" s="294"/>
      <c r="B120" s="295"/>
      <c r="C120" s="4" t="s">
        <v>14</v>
      </c>
      <c r="D120" s="62"/>
      <c r="E120" s="90">
        <f>SUM(E122,E124)</f>
        <v>0</v>
      </c>
      <c r="F120" s="100">
        <f>SUM(F122,F124)</f>
        <v>0</v>
      </c>
      <c r="G120" s="90">
        <f>SUM(G122,G124)</f>
        <v>0</v>
      </c>
      <c r="H120" s="90">
        <f t="shared" si="32"/>
        <v>0</v>
      </c>
      <c r="I120" s="100">
        <f t="shared" si="32"/>
        <v>0</v>
      </c>
      <c r="J120" s="90">
        <f t="shared" si="32"/>
        <v>0</v>
      </c>
      <c r="K120" s="90">
        <f t="shared" si="33"/>
        <v>0</v>
      </c>
      <c r="L120" s="90">
        <f t="shared" si="33"/>
        <v>0</v>
      </c>
      <c r="M120" s="100">
        <f t="shared" si="33"/>
        <v>0</v>
      </c>
      <c r="N120" s="90">
        <f t="shared" si="34"/>
        <v>61</v>
      </c>
      <c r="O120" s="100">
        <f t="shared" si="34"/>
        <v>0</v>
      </c>
      <c r="P120" s="90">
        <f t="shared" si="34"/>
        <v>0</v>
      </c>
      <c r="Q120" s="100">
        <f t="shared" si="34"/>
        <v>0</v>
      </c>
      <c r="R120" s="65">
        <f t="shared" si="31"/>
        <v>61</v>
      </c>
      <c r="T120" s="170">
        <f t="shared" si="22"/>
        <v>-61</v>
      </c>
      <c r="W120" s="264">
        <v>0</v>
      </c>
    </row>
    <row r="121" spans="1:24" ht="18.75" customHeight="1">
      <c r="A121" s="291"/>
      <c r="B121" s="284" t="s">
        <v>24</v>
      </c>
      <c r="C121" s="3" t="s">
        <v>0</v>
      </c>
      <c r="D121" s="70">
        <v>1058</v>
      </c>
      <c r="E121" s="94">
        <v>0</v>
      </c>
      <c r="F121" s="107">
        <v>1058</v>
      </c>
      <c r="G121" s="94">
        <v>0</v>
      </c>
      <c r="H121" s="94">
        <v>0</v>
      </c>
      <c r="I121" s="107">
        <v>0</v>
      </c>
      <c r="J121" s="94">
        <v>0</v>
      </c>
      <c r="K121" s="94">
        <v>0</v>
      </c>
      <c r="L121" s="94">
        <v>0</v>
      </c>
      <c r="M121" s="107">
        <v>0</v>
      </c>
      <c r="N121" s="94">
        <v>0</v>
      </c>
      <c r="O121" s="107">
        <v>0</v>
      </c>
      <c r="P121" s="94">
        <v>0</v>
      </c>
      <c r="Q121" s="107">
        <v>0</v>
      </c>
      <c r="R121" s="70">
        <f t="shared" si="31"/>
        <v>1058</v>
      </c>
      <c r="S121" s="10"/>
      <c r="T121" s="170">
        <f t="shared" si="22"/>
        <v>0</v>
      </c>
      <c r="U121">
        <v>43</v>
      </c>
      <c r="W121" s="264">
        <v>1058</v>
      </c>
      <c r="X121" s="266">
        <f>R121-W121</f>
        <v>0</v>
      </c>
    </row>
    <row r="122" spans="1:23" ht="18.75" customHeight="1">
      <c r="A122" s="291"/>
      <c r="B122" s="284"/>
      <c r="C122" s="7" t="s">
        <v>14</v>
      </c>
      <c r="D122" s="64"/>
      <c r="E122" s="68">
        <v>0</v>
      </c>
      <c r="F122" s="102">
        <v>0</v>
      </c>
      <c r="G122" s="68">
        <v>0</v>
      </c>
      <c r="H122" s="68">
        <v>0</v>
      </c>
      <c r="I122" s="102">
        <v>0</v>
      </c>
      <c r="J122" s="68">
        <v>0</v>
      </c>
      <c r="K122" s="68">
        <v>0</v>
      </c>
      <c r="L122" s="68">
        <v>0</v>
      </c>
      <c r="M122" s="102">
        <v>0</v>
      </c>
      <c r="N122" s="68">
        <v>0</v>
      </c>
      <c r="O122" s="102">
        <v>0</v>
      </c>
      <c r="P122" s="68">
        <v>0</v>
      </c>
      <c r="Q122" s="102">
        <v>0</v>
      </c>
      <c r="R122" s="64">
        <f t="shared" si="31"/>
        <v>0</v>
      </c>
      <c r="T122" s="170">
        <f t="shared" si="22"/>
        <v>0</v>
      </c>
      <c r="W122" s="264">
        <v>0</v>
      </c>
    </row>
    <row r="123" spans="1:24" ht="18.75" customHeight="1">
      <c r="A123" s="297"/>
      <c r="B123" s="283" t="s">
        <v>29</v>
      </c>
      <c r="C123" s="11" t="s">
        <v>0</v>
      </c>
      <c r="D123" s="133">
        <v>76</v>
      </c>
      <c r="E123" s="206">
        <v>0</v>
      </c>
      <c r="F123" s="207">
        <v>0</v>
      </c>
      <c r="G123" s="206">
        <v>0</v>
      </c>
      <c r="H123" s="206">
        <v>0</v>
      </c>
      <c r="I123" s="207">
        <v>0</v>
      </c>
      <c r="J123" s="206">
        <v>0</v>
      </c>
      <c r="K123" s="206">
        <v>0</v>
      </c>
      <c r="L123" s="206">
        <v>0</v>
      </c>
      <c r="M123" s="207">
        <v>76</v>
      </c>
      <c r="N123" s="206">
        <v>0</v>
      </c>
      <c r="O123" s="207">
        <v>0</v>
      </c>
      <c r="P123" s="206">
        <v>0</v>
      </c>
      <c r="Q123" s="207">
        <v>0</v>
      </c>
      <c r="R123" s="133">
        <f t="shared" si="31"/>
        <v>76</v>
      </c>
      <c r="S123" s="10"/>
      <c r="T123" s="170">
        <f t="shared" si="22"/>
        <v>0</v>
      </c>
      <c r="U123">
        <v>44</v>
      </c>
      <c r="W123" s="264">
        <v>76</v>
      </c>
      <c r="X123" s="266">
        <f>R123-W123</f>
        <v>0</v>
      </c>
    </row>
    <row r="124" spans="1:23" ht="18.75" customHeight="1">
      <c r="A124" s="294"/>
      <c r="B124" s="284"/>
      <c r="C124" s="7" t="s">
        <v>14</v>
      </c>
      <c r="D124" s="64"/>
      <c r="E124" s="68">
        <v>0</v>
      </c>
      <c r="F124" s="102">
        <v>0</v>
      </c>
      <c r="G124" s="68">
        <v>0</v>
      </c>
      <c r="H124" s="68">
        <v>0</v>
      </c>
      <c r="I124" s="102">
        <v>0</v>
      </c>
      <c r="J124" s="68">
        <v>0</v>
      </c>
      <c r="K124" s="68">
        <v>0</v>
      </c>
      <c r="L124" s="68">
        <v>0</v>
      </c>
      <c r="M124" s="102">
        <v>0</v>
      </c>
      <c r="N124" s="68">
        <v>61</v>
      </c>
      <c r="O124" s="102">
        <v>0</v>
      </c>
      <c r="P124" s="68">
        <v>0</v>
      </c>
      <c r="Q124" s="102">
        <v>0</v>
      </c>
      <c r="R124" s="64">
        <f t="shared" si="31"/>
        <v>61</v>
      </c>
      <c r="T124" s="170">
        <f t="shared" si="22"/>
        <v>-61</v>
      </c>
      <c r="W124" s="264">
        <v>0</v>
      </c>
    </row>
    <row r="125" spans="1:24" ht="18.75" customHeight="1">
      <c r="A125" s="297" t="s">
        <v>130</v>
      </c>
      <c r="B125" s="304"/>
      <c r="C125" s="11" t="s">
        <v>0</v>
      </c>
      <c r="D125" s="133">
        <f>SUM(D127)</f>
        <v>82</v>
      </c>
      <c r="E125" s="206">
        <f aca="true" t="shared" si="35" ref="E125:Q126">SUM(E127)</f>
        <v>0</v>
      </c>
      <c r="F125" s="207">
        <f t="shared" si="35"/>
        <v>0</v>
      </c>
      <c r="G125" s="206">
        <f t="shared" si="35"/>
        <v>82</v>
      </c>
      <c r="H125" s="206">
        <f t="shared" si="35"/>
        <v>0</v>
      </c>
      <c r="I125" s="207">
        <f t="shared" si="35"/>
        <v>0</v>
      </c>
      <c r="J125" s="206">
        <f t="shared" si="35"/>
        <v>0</v>
      </c>
      <c r="K125" s="206">
        <f t="shared" si="35"/>
        <v>0</v>
      </c>
      <c r="L125" s="206">
        <f t="shared" si="35"/>
        <v>0</v>
      </c>
      <c r="M125" s="207">
        <f t="shared" si="35"/>
        <v>0</v>
      </c>
      <c r="N125" s="206">
        <f t="shared" si="35"/>
        <v>0</v>
      </c>
      <c r="O125" s="207">
        <f t="shared" si="35"/>
        <v>0</v>
      </c>
      <c r="P125" s="206">
        <f t="shared" si="35"/>
        <v>0</v>
      </c>
      <c r="Q125" s="207">
        <f t="shared" si="35"/>
        <v>0</v>
      </c>
      <c r="R125" s="133">
        <f t="shared" si="31"/>
        <v>82</v>
      </c>
      <c r="S125" s="10"/>
      <c r="T125" s="170">
        <f t="shared" si="22"/>
        <v>0</v>
      </c>
      <c r="W125" s="264">
        <v>82</v>
      </c>
      <c r="X125" s="266">
        <f>R125-W125</f>
        <v>0</v>
      </c>
    </row>
    <row r="126" spans="1:23" ht="18.75" customHeight="1">
      <c r="A126" s="294"/>
      <c r="B126" s="295"/>
      <c r="C126" s="4" t="s">
        <v>14</v>
      </c>
      <c r="D126" s="62"/>
      <c r="E126" s="90">
        <f t="shared" si="35"/>
        <v>0</v>
      </c>
      <c r="F126" s="100">
        <f t="shared" si="35"/>
        <v>0</v>
      </c>
      <c r="G126" s="90">
        <f t="shared" si="35"/>
        <v>0</v>
      </c>
      <c r="H126" s="90">
        <f t="shared" si="35"/>
        <v>0</v>
      </c>
      <c r="I126" s="100">
        <f t="shared" si="35"/>
        <v>0</v>
      </c>
      <c r="J126" s="90">
        <f t="shared" si="35"/>
        <v>0</v>
      </c>
      <c r="K126" s="90">
        <f t="shared" si="35"/>
        <v>0</v>
      </c>
      <c r="L126" s="90">
        <f t="shared" si="35"/>
        <v>0</v>
      </c>
      <c r="M126" s="100">
        <f t="shared" si="35"/>
        <v>1</v>
      </c>
      <c r="N126" s="90">
        <f t="shared" si="35"/>
        <v>30</v>
      </c>
      <c r="O126" s="100">
        <f t="shared" si="35"/>
        <v>6</v>
      </c>
      <c r="P126" s="90">
        <f t="shared" si="35"/>
        <v>2</v>
      </c>
      <c r="Q126" s="100">
        <f t="shared" si="35"/>
        <v>34</v>
      </c>
      <c r="R126" s="65">
        <f t="shared" si="31"/>
        <v>73</v>
      </c>
      <c r="T126" s="170">
        <f t="shared" si="22"/>
        <v>-73</v>
      </c>
      <c r="W126" s="264">
        <v>0</v>
      </c>
    </row>
    <row r="127" spans="1:24" ht="18.75" customHeight="1">
      <c r="A127" s="291"/>
      <c r="B127" s="289" t="s">
        <v>24</v>
      </c>
      <c r="C127" s="3" t="s">
        <v>0</v>
      </c>
      <c r="D127" s="70">
        <v>82</v>
      </c>
      <c r="E127" s="94">
        <v>0</v>
      </c>
      <c r="F127" s="107">
        <v>0</v>
      </c>
      <c r="G127" s="94">
        <v>82</v>
      </c>
      <c r="H127" s="94">
        <v>0</v>
      </c>
      <c r="I127" s="107">
        <v>0</v>
      </c>
      <c r="J127" s="94">
        <v>0</v>
      </c>
      <c r="K127" s="94">
        <v>0</v>
      </c>
      <c r="L127" s="94">
        <v>0</v>
      </c>
      <c r="M127" s="107">
        <v>0</v>
      </c>
      <c r="N127" s="94">
        <v>0</v>
      </c>
      <c r="O127" s="107">
        <v>0</v>
      </c>
      <c r="P127" s="94">
        <v>0</v>
      </c>
      <c r="Q127" s="107">
        <v>0</v>
      </c>
      <c r="R127" s="70">
        <f t="shared" si="31"/>
        <v>82</v>
      </c>
      <c r="S127" s="10"/>
      <c r="T127" s="170">
        <f t="shared" si="22"/>
        <v>0</v>
      </c>
      <c r="U127">
        <v>45</v>
      </c>
      <c r="W127" s="264">
        <v>82</v>
      </c>
      <c r="X127" s="266">
        <f>R127-W127</f>
        <v>0</v>
      </c>
    </row>
    <row r="128" spans="1:23" ht="18.75" customHeight="1">
      <c r="A128" s="291"/>
      <c r="B128" s="289"/>
      <c r="C128" s="4" t="s">
        <v>14</v>
      </c>
      <c r="D128" s="62"/>
      <c r="E128" s="68">
        <v>0</v>
      </c>
      <c r="F128" s="102">
        <v>0</v>
      </c>
      <c r="G128" s="68">
        <v>0</v>
      </c>
      <c r="H128" s="68">
        <v>0</v>
      </c>
      <c r="I128" s="102">
        <v>0</v>
      </c>
      <c r="J128" s="68">
        <v>0</v>
      </c>
      <c r="K128" s="68">
        <v>0</v>
      </c>
      <c r="L128" s="68">
        <v>0</v>
      </c>
      <c r="M128" s="102">
        <v>1</v>
      </c>
      <c r="N128" s="68">
        <v>30</v>
      </c>
      <c r="O128" s="102">
        <v>6</v>
      </c>
      <c r="P128" s="68">
        <v>2</v>
      </c>
      <c r="Q128" s="102">
        <v>34</v>
      </c>
      <c r="R128" s="65">
        <f t="shared" si="31"/>
        <v>73</v>
      </c>
      <c r="T128" s="170">
        <f t="shared" si="22"/>
        <v>-73</v>
      </c>
      <c r="W128" s="264">
        <v>0</v>
      </c>
    </row>
    <row r="129" spans="1:24" ht="18.75" customHeight="1">
      <c r="A129" s="294" t="s">
        <v>122</v>
      </c>
      <c r="B129" s="295"/>
      <c r="C129" s="3" t="s">
        <v>0</v>
      </c>
      <c r="D129" s="70">
        <f>SUM(D131,,D133)</f>
        <v>7418</v>
      </c>
      <c r="E129" s="94">
        <f aca="true" t="shared" si="36" ref="E129:Q130">SUM(E131,E133)</f>
        <v>0</v>
      </c>
      <c r="F129" s="107">
        <f t="shared" si="36"/>
        <v>168</v>
      </c>
      <c r="G129" s="94">
        <f t="shared" si="36"/>
        <v>163</v>
      </c>
      <c r="H129" s="94">
        <f t="shared" si="36"/>
        <v>0</v>
      </c>
      <c r="I129" s="107">
        <f t="shared" si="36"/>
        <v>0</v>
      </c>
      <c r="J129" s="94">
        <f t="shared" si="36"/>
        <v>822</v>
      </c>
      <c r="K129" s="94">
        <f t="shared" si="36"/>
        <v>0</v>
      </c>
      <c r="L129" s="94">
        <f t="shared" si="36"/>
        <v>3864</v>
      </c>
      <c r="M129" s="107">
        <f t="shared" si="36"/>
        <v>297</v>
      </c>
      <c r="N129" s="94">
        <f t="shared" si="36"/>
        <v>500</v>
      </c>
      <c r="O129" s="107">
        <f t="shared" si="36"/>
        <v>0</v>
      </c>
      <c r="P129" s="94">
        <f t="shared" si="36"/>
        <v>503</v>
      </c>
      <c r="Q129" s="107">
        <f t="shared" si="36"/>
        <v>1101</v>
      </c>
      <c r="R129" s="70">
        <f t="shared" si="31"/>
        <v>7418</v>
      </c>
      <c r="S129" s="10"/>
      <c r="T129" s="170">
        <f t="shared" si="22"/>
        <v>0</v>
      </c>
      <c r="W129" s="264">
        <v>7418</v>
      </c>
      <c r="X129" s="266">
        <f>R129-W129</f>
        <v>0</v>
      </c>
    </row>
    <row r="130" spans="1:23" ht="18.75" customHeight="1">
      <c r="A130" s="294"/>
      <c r="B130" s="295"/>
      <c r="C130" s="4" t="s">
        <v>14</v>
      </c>
      <c r="D130" s="62"/>
      <c r="E130" s="90">
        <f aca="true" t="shared" si="37" ref="E130:Q130">SUM(E132,E134)</f>
        <v>0</v>
      </c>
      <c r="F130" s="100">
        <f t="shared" si="37"/>
        <v>0</v>
      </c>
      <c r="G130" s="90">
        <f t="shared" si="37"/>
        <v>0</v>
      </c>
      <c r="H130" s="90">
        <f t="shared" si="37"/>
        <v>39</v>
      </c>
      <c r="I130" s="100">
        <f t="shared" si="37"/>
        <v>50</v>
      </c>
      <c r="J130" s="90">
        <f t="shared" si="37"/>
        <v>217</v>
      </c>
      <c r="K130" s="90">
        <f t="shared" si="37"/>
        <v>56</v>
      </c>
      <c r="L130" s="90">
        <f t="shared" si="37"/>
        <v>699</v>
      </c>
      <c r="M130" s="100">
        <f t="shared" si="37"/>
        <v>386</v>
      </c>
      <c r="N130" s="90">
        <f t="shared" si="37"/>
        <v>321</v>
      </c>
      <c r="O130" s="100">
        <f t="shared" si="37"/>
        <v>798</v>
      </c>
      <c r="P130" s="90">
        <f t="shared" si="36"/>
        <v>1524</v>
      </c>
      <c r="Q130" s="100">
        <f t="shared" si="37"/>
        <v>1569</v>
      </c>
      <c r="R130" s="65">
        <f t="shared" si="31"/>
        <v>5659</v>
      </c>
      <c r="T130" s="170">
        <f t="shared" si="22"/>
        <v>-5659</v>
      </c>
      <c r="W130" s="264">
        <v>1061</v>
      </c>
    </row>
    <row r="131" spans="1:24" ht="18.75" customHeight="1">
      <c r="A131" s="291"/>
      <c r="B131" s="289" t="s">
        <v>24</v>
      </c>
      <c r="C131" s="3" t="s">
        <v>0</v>
      </c>
      <c r="D131" s="70">
        <v>6193</v>
      </c>
      <c r="E131" s="94">
        <v>0</v>
      </c>
      <c r="F131" s="107">
        <v>168</v>
      </c>
      <c r="G131" s="94">
        <v>151</v>
      </c>
      <c r="H131" s="94">
        <v>0</v>
      </c>
      <c r="I131" s="107">
        <v>0</v>
      </c>
      <c r="J131" s="94">
        <v>822</v>
      </c>
      <c r="K131" s="94">
        <v>0</v>
      </c>
      <c r="L131" s="94">
        <v>2906</v>
      </c>
      <c r="M131" s="107">
        <v>151</v>
      </c>
      <c r="N131" s="94">
        <v>391</v>
      </c>
      <c r="O131" s="107">
        <v>0</v>
      </c>
      <c r="P131" s="94">
        <v>503</v>
      </c>
      <c r="Q131" s="107">
        <v>1101</v>
      </c>
      <c r="R131" s="70">
        <f t="shared" si="31"/>
        <v>6193</v>
      </c>
      <c r="S131" s="10"/>
      <c r="T131" s="170">
        <f t="shared" si="22"/>
        <v>0</v>
      </c>
      <c r="U131">
        <v>46</v>
      </c>
      <c r="W131" s="264">
        <v>6193</v>
      </c>
      <c r="X131" s="266">
        <f>R131-W131</f>
        <v>0</v>
      </c>
    </row>
    <row r="132" spans="1:23" ht="18.75" customHeight="1">
      <c r="A132" s="291"/>
      <c r="B132" s="289"/>
      <c r="C132" s="32" t="s">
        <v>14</v>
      </c>
      <c r="D132" s="65"/>
      <c r="E132" s="68">
        <v>0</v>
      </c>
      <c r="F132" s="102">
        <v>0</v>
      </c>
      <c r="G132" s="68">
        <v>0</v>
      </c>
      <c r="H132" s="68">
        <v>39</v>
      </c>
      <c r="I132" s="102">
        <v>50</v>
      </c>
      <c r="J132" s="68">
        <v>217</v>
      </c>
      <c r="K132" s="68">
        <v>56</v>
      </c>
      <c r="L132" s="68">
        <v>499</v>
      </c>
      <c r="M132" s="102">
        <v>249</v>
      </c>
      <c r="N132" s="68">
        <v>219</v>
      </c>
      <c r="O132" s="102">
        <v>798</v>
      </c>
      <c r="P132" s="68">
        <v>1524</v>
      </c>
      <c r="Q132" s="102">
        <v>1511</v>
      </c>
      <c r="R132" s="65">
        <f t="shared" si="31"/>
        <v>5162</v>
      </c>
      <c r="T132" s="170">
        <f t="shared" si="22"/>
        <v>-5162</v>
      </c>
      <c r="W132" s="264">
        <v>861</v>
      </c>
    </row>
    <row r="133" spans="1:24" ht="18.75" customHeight="1">
      <c r="A133" s="294"/>
      <c r="B133" s="289" t="s">
        <v>29</v>
      </c>
      <c r="C133" s="3" t="s">
        <v>0</v>
      </c>
      <c r="D133" s="70">
        <v>1225</v>
      </c>
      <c r="E133" s="94">
        <v>0</v>
      </c>
      <c r="F133" s="107">
        <v>0</v>
      </c>
      <c r="G133" s="94">
        <v>12</v>
      </c>
      <c r="H133" s="94">
        <v>0</v>
      </c>
      <c r="I133" s="107">
        <v>0</v>
      </c>
      <c r="J133" s="94">
        <v>0</v>
      </c>
      <c r="K133" s="94">
        <v>0</v>
      </c>
      <c r="L133" s="94">
        <v>958</v>
      </c>
      <c r="M133" s="107">
        <v>146</v>
      </c>
      <c r="N133" s="94">
        <v>109</v>
      </c>
      <c r="O133" s="107">
        <v>0</v>
      </c>
      <c r="P133" s="94">
        <v>0</v>
      </c>
      <c r="Q133" s="107">
        <v>0</v>
      </c>
      <c r="R133" s="70">
        <f t="shared" si="31"/>
        <v>1225</v>
      </c>
      <c r="S133" s="10"/>
      <c r="T133" s="170">
        <f t="shared" si="22"/>
        <v>0</v>
      </c>
      <c r="U133">
        <v>47</v>
      </c>
      <c r="W133" s="264">
        <v>1225</v>
      </c>
      <c r="X133" s="266">
        <f>R133-W133</f>
        <v>0</v>
      </c>
    </row>
    <row r="134" spans="1:23" ht="18.75" customHeight="1">
      <c r="A134" s="294"/>
      <c r="B134" s="289"/>
      <c r="C134" s="32" t="s">
        <v>14</v>
      </c>
      <c r="D134" s="65"/>
      <c r="E134" s="68">
        <v>0</v>
      </c>
      <c r="F134" s="102">
        <v>0</v>
      </c>
      <c r="G134" s="68">
        <v>0</v>
      </c>
      <c r="H134" s="68">
        <v>0</v>
      </c>
      <c r="I134" s="102">
        <v>0</v>
      </c>
      <c r="J134" s="68">
        <v>0</v>
      </c>
      <c r="K134" s="68">
        <v>0</v>
      </c>
      <c r="L134" s="68">
        <v>200</v>
      </c>
      <c r="M134" s="102">
        <v>137</v>
      </c>
      <c r="N134" s="68">
        <v>102</v>
      </c>
      <c r="O134" s="102">
        <v>0</v>
      </c>
      <c r="P134" s="68">
        <v>0</v>
      </c>
      <c r="Q134" s="102">
        <v>58</v>
      </c>
      <c r="R134" s="65">
        <f t="shared" si="31"/>
        <v>497</v>
      </c>
      <c r="T134" s="170">
        <f t="shared" si="22"/>
        <v>-497</v>
      </c>
      <c r="W134" s="264">
        <v>200</v>
      </c>
    </row>
    <row r="135" spans="1:24" ht="18.75" customHeight="1">
      <c r="A135" s="290" t="s">
        <v>38</v>
      </c>
      <c r="B135" s="292"/>
      <c r="C135" s="3" t="s">
        <v>0</v>
      </c>
      <c r="D135" s="70">
        <f aca="true" t="shared" si="38" ref="D135:Q136">SUM(D137,D139)</f>
        <v>129867</v>
      </c>
      <c r="E135" s="94">
        <f t="shared" si="38"/>
        <v>6277</v>
      </c>
      <c r="F135" s="107">
        <f t="shared" si="38"/>
        <v>13674</v>
      </c>
      <c r="G135" s="94">
        <f t="shared" si="38"/>
        <v>14035</v>
      </c>
      <c r="H135" s="94">
        <f t="shared" si="38"/>
        <v>14514</v>
      </c>
      <c r="I135" s="107">
        <f t="shared" si="38"/>
        <v>11354</v>
      </c>
      <c r="J135" s="94">
        <f t="shared" si="38"/>
        <v>5730</v>
      </c>
      <c r="K135" s="94">
        <f t="shared" si="38"/>
        <v>17511</v>
      </c>
      <c r="L135" s="94">
        <f t="shared" si="38"/>
        <v>12758</v>
      </c>
      <c r="M135" s="107">
        <f t="shared" si="38"/>
        <v>12121</v>
      </c>
      <c r="N135" s="94">
        <f t="shared" si="38"/>
        <v>8028</v>
      </c>
      <c r="O135" s="107">
        <f t="shared" si="38"/>
        <v>6325</v>
      </c>
      <c r="P135" s="94">
        <f t="shared" si="38"/>
        <v>5836</v>
      </c>
      <c r="Q135" s="107">
        <f t="shared" si="38"/>
        <v>1704</v>
      </c>
      <c r="R135" s="70">
        <f t="shared" si="31"/>
        <v>129867</v>
      </c>
      <c r="S135" s="10"/>
      <c r="T135" s="170">
        <f t="shared" si="22"/>
        <v>0</v>
      </c>
      <c r="W135" s="264">
        <v>129867</v>
      </c>
      <c r="X135" s="266">
        <f>R135-W135</f>
        <v>0</v>
      </c>
    </row>
    <row r="136" spans="1:23" ht="18.75" customHeight="1">
      <c r="A136" s="290"/>
      <c r="B136" s="292"/>
      <c r="C136" s="4" t="s">
        <v>14</v>
      </c>
      <c r="D136" s="62"/>
      <c r="E136" s="90">
        <f aca="true" t="shared" si="39" ref="E136:Q136">SUM(E138,E140)</f>
        <v>6276</v>
      </c>
      <c r="F136" s="100">
        <f t="shared" si="39"/>
        <v>9212</v>
      </c>
      <c r="G136" s="90">
        <f t="shared" si="39"/>
        <v>12419</v>
      </c>
      <c r="H136" s="90">
        <f t="shared" si="39"/>
        <v>14290</v>
      </c>
      <c r="I136" s="100">
        <f t="shared" si="39"/>
        <v>7034</v>
      </c>
      <c r="J136" s="90">
        <f t="shared" si="39"/>
        <v>10314</v>
      </c>
      <c r="K136" s="90">
        <f t="shared" si="39"/>
        <v>11765</v>
      </c>
      <c r="L136" s="90">
        <f t="shared" si="39"/>
        <v>10248</v>
      </c>
      <c r="M136" s="100">
        <f t="shared" si="39"/>
        <v>14486</v>
      </c>
      <c r="N136" s="90">
        <f t="shared" si="39"/>
        <v>2994</v>
      </c>
      <c r="O136" s="100">
        <f t="shared" si="39"/>
        <v>8878</v>
      </c>
      <c r="P136" s="90">
        <f t="shared" si="38"/>
        <v>7850</v>
      </c>
      <c r="Q136" s="100">
        <f t="shared" si="39"/>
        <v>3460</v>
      </c>
      <c r="R136" s="65">
        <f t="shared" si="31"/>
        <v>119226</v>
      </c>
      <c r="S136" s="10"/>
      <c r="T136" s="170">
        <f t="shared" si="22"/>
        <v>-119226</v>
      </c>
      <c r="W136" s="264">
        <v>81558</v>
      </c>
    </row>
    <row r="137" spans="1:24" ht="18.75" customHeight="1">
      <c r="A137" s="293"/>
      <c r="B137" s="289" t="s">
        <v>24</v>
      </c>
      <c r="C137" s="3" t="s">
        <v>0</v>
      </c>
      <c r="D137" s="70">
        <v>115872</v>
      </c>
      <c r="E137" s="94">
        <v>6255</v>
      </c>
      <c r="F137" s="107">
        <v>13027</v>
      </c>
      <c r="G137" s="94">
        <v>12411</v>
      </c>
      <c r="H137" s="94">
        <v>13293</v>
      </c>
      <c r="I137" s="107">
        <v>10840</v>
      </c>
      <c r="J137" s="94">
        <v>4569</v>
      </c>
      <c r="K137" s="94">
        <v>16753</v>
      </c>
      <c r="L137" s="94">
        <v>11045</v>
      </c>
      <c r="M137" s="107">
        <v>10659</v>
      </c>
      <c r="N137" s="94">
        <v>7015</v>
      </c>
      <c r="O137" s="107">
        <v>4155</v>
      </c>
      <c r="P137" s="94">
        <v>4767</v>
      </c>
      <c r="Q137" s="107">
        <v>1083</v>
      </c>
      <c r="R137" s="70">
        <f t="shared" si="31"/>
        <v>115872</v>
      </c>
      <c r="S137" s="10"/>
      <c r="T137" s="170">
        <f t="shared" si="22"/>
        <v>0</v>
      </c>
      <c r="U137">
        <v>48</v>
      </c>
      <c r="W137" s="264">
        <v>115872</v>
      </c>
      <c r="X137" s="266">
        <f>R137-W137</f>
        <v>0</v>
      </c>
    </row>
    <row r="138" spans="1:23" ht="18.75" customHeight="1">
      <c r="A138" s="293"/>
      <c r="B138" s="289"/>
      <c r="C138" s="32" t="s">
        <v>14</v>
      </c>
      <c r="D138" s="65"/>
      <c r="E138" s="68">
        <v>6255</v>
      </c>
      <c r="F138" s="102">
        <v>9020</v>
      </c>
      <c r="G138" s="68">
        <v>11322</v>
      </c>
      <c r="H138" s="68">
        <v>12324</v>
      </c>
      <c r="I138" s="102">
        <v>6452</v>
      </c>
      <c r="J138" s="68">
        <v>9688</v>
      </c>
      <c r="K138" s="68">
        <v>10759</v>
      </c>
      <c r="L138" s="68">
        <v>9472</v>
      </c>
      <c r="M138" s="102">
        <v>13861</v>
      </c>
      <c r="N138" s="68">
        <v>2714</v>
      </c>
      <c r="O138" s="102">
        <v>7155</v>
      </c>
      <c r="P138" s="68">
        <v>7026</v>
      </c>
      <c r="Q138" s="102">
        <v>2517</v>
      </c>
      <c r="R138" s="65">
        <f t="shared" si="31"/>
        <v>108565</v>
      </c>
      <c r="S138" s="10"/>
      <c r="T138" s="170">
        <f t="shared" si="22"/>
        <v>-108565</v>
      </c>
      <c r="W138" s="264">
        <v>75292</v>
      </c>
    </row>
    <row r="139" spans="1:24" ht="18.75" customHeight="1">
      <c r="A139" s="293"/>
      <c r="B139" s="289" t="s">
        <v>29</v>
      </c>
      <c r="C139" s="3" t="s">
        <v>0</v>
      </c>
      <c r="D139" s="70">
        <v>13995</v>
      </c>
      <c r="E139" s="94">
        <v>22</v>
      </c>
      <c r="F139" s="107">
        <v>647</v>
      </c>
      <c r="G139" s="94">
        <v>1624</v>
      </c>
      <c r="H139" s="94">
        <v>1221</v>
      </c>
      <c r="I139" s="107">
        <v>514</v>
      </c>
      <c r="J139" s="94">
        <v>1161</v>
      </c>
      <c r="K139" s="94">
        <v>758</v>
      </c>
      <c r="L139" s="94">
        <v>1713</v>
      </c>
      <c r="M139" s="107">
        <v>1462</v>
      </c>
      <c r="N139" s="94">
        <v>1013</v>
      </c>
      <c r="O139" s="107">
        <v>2170</v>
      </c>
      <c r="P139" s="94">
        <v>1069</v>
      </c>
      <c r="Q139" s="107">
        <v>621</v>
      </c>
      <c r="R139" s="70">
        <f t="shared" si="31"/>
        <v>13995</v>
      </c>
      <c r="S139" s="10"/>
      <c r="T139" s="170">
        <f t="shared" si="22"/>
        <v>0</v>
      </c>
      <c r="U139">
        <v>49</v>
      </c>
      <c r="W139" s="264">
        <v>13995</v>
      </c>
      <c r="X139" s="266">
        <f>R139-W139</f>
        <v>0</v>
      </c>
    </row>
    <row r="140" spans="1:23" ht="18.75" customHeight="1">
      <c r="A140" s="293"/>
      <c r="B140" s="289"/>
      <c r="C140" s="32" t="s">
        <v>14</v>
      </c>
      <c r="D140" s="65"/>
      <c r="E140" s="68">
        <v>21</v>
      </c>
      <c r="F140" s="102">
        <v>192</v>
      </c>
      <c r="G140" s="68">
        <v>1097</v>
      </c>
      <c r="H140" s="68">
        <v>1966</v>
      </c>
      <c r="I140" s="102">
        <v>582</v>
      </c>
      <c r="J140" s="68">
        <v>626</v>
      </c>
      <c r="K140" s="68">
        <v>1006</v>
      </c>
      <c r="L140" s="68">
        <v>776</v>
      </c>
      <c r="M140" s="102">
        <v>625</v>
      </c>
      <c r="N140" s="68">
        <v>280</v>
      </c>
      <c r="O140" s="102">
        <v>1723</v>
      </c>
      <c r="P140" s="68">
        <v>824</v>
      </c>
      <c r="Q140" s="102">
        <v>943</v>
      </c>
      <c r="R140" s="65">
        <f t="shared" si="31"/>
        <v>10661</v>
      </c>
      <c r="S140" s="10"/>
      <c r="T140" s="170">
        <f t="shared" si="22"/>
        <v>-10661</v>
      </c>
      <c r="W140" s="264">
        <v>6266</v>
      </c>
    </row>
    <row r="141" spans="1:24" ht="18.75" customHeight="1">
      <c r="A141" s="290" t="s">
        <v>40</v>
      </c>
      <c r="B141" s="292"/>
      <c r="C141" s="3" t="s">
        <v>0</v>
      </c>
      <c r="D141" s="70">
        <f aca="true" t="shared" si="40" ref="D141:Q142">SUM(D143,D145,D147)</f>
        <v>21484</v>
      </c>
      <c r="E141" s="94">
        <f t="shared" si="40"/>
        <v>36</v>
      </c>
      <c r="F141" s="107">
        <f t="shared" si="40"/>
        <v>593</v>
      </c>
      <c r="G141" s="94">
        <f t="shared" si="40"/>
        <v>3488</v>
      </c>
      <c r="H141" s="94">
        <f t="shared" si="40"/>
        <v>1612</v>
      </c>
      <c r="I141" s="107">
        <f t="shared" si="40"/>
        <v>1882</v>
      </c>
      <c r="J141" s="94">
        <f t="shared" si="40"/>
        <v>1275</v>
      </c>
      <c r="K141" s="94">
        <f t="shared" si="40"/>
        <v>1993</v>
      </c>
      <c r="L141" s="94">
        <f t="shared" si="40"/>
        <v>2031</v>
      </c>
      <c r="M141" s="107">
        <f t="shared" si="40"/>
        <v>2962</v>
      </c>
      <c r="N141" s="94">
        <f t="shared" si="40"/>
        <v>2351</v>
      </c>
      <c r="O141" s="107">
        <f t="shared" si="40"/>
        <v>1491</v>
      </c>
      <c r="P141" s="94">
        <f t="shared" si="40"/>
        <v>1036</v>
      </c>
      <c r="Q141" s="107">
        <f t="shared" si="40"/>
        <v>734</v>
      </c>
      <c r="R141" s="70">
        <f aca="true" t="shared" si="41" ref="R141:R166">SUM(E141:Q141)</f>
        <v>21484</v>
      </c>
      <c r="S141" s="10"/>
      <c r="T141" s="170">
        <f t="shared" si="22"/>
        <v>0</v>
      </c>
      <c r="W141" s="264">
        <v>21484</v>
      </c>
      <c r="X141" s="266">
        <f>R141-W141</f>
        <v>0</v>
      </c>
    </row>
    <row r="142" spans="1:23" ht="18.75" customHeight="1">
      <c r="A142" s="290"/>
      <c r="B142" s="292"/>
      <c r="C142" s="4" t="s">
        <v>14</v>
      </c>
      <c r="D142" s="62"/>
      <c r="E142" s="90">
        <f aca="true" t="shared" si="42" ref="E142:Q142">SUM(E144,E146,E148)</f>
        <v>0</v>
      </c>
      <c r="F142" s="100">
        <f t="shared" si="42"/>
        <v>370</v>
      </c>
      <c r="G142" s="90">
        <f t="shared" si="42"/>
        <v>2891</v>
      </c>
      <c r="H142" s="90">
        <f t="shared" si="42"/>
        <v>1059</v>
      </c>
      <c r="I142" s="100">
        <f t="shared" si="42"/>
        <v>1998</v>
      </c>
      <c r="J142" s="90">
        <f t="shared" si="42"/>
        <v>1345</v>
      </c>
      <c r="K142" s="90">
        <f t="shared" si="42"/>
        <v>1185</v>
      </c>
      <c r="L142" s="90">
        <f t="shared" si="42"/>
        <v>606</v>
      </c>
      <c r="M142" s="100">
        <f t="shared" si="42"/>
        <v>1811</v>
      </c>
      <c r="N142" s="90">
        <f t="shared" si="42"/>
        <v>1921</v>
      </c>
      <c r="O142" s="100">
        <f t="shared" si="42"/>
        <v>1266</v>
      </c>
      <c r="P142" s="90">
        <f t="shared" si="40"/>
        <v>1496</v>
      </c>
      <c r="Q142" s="100">
        <f t="shared" si="42"/>
        <v>515</v>
      </c>
      <c r="R142" s="65">
        <f t="shared" si="41"/>
        <v>16463</v>
      </c>
      <c r="S142" s="10"/>
      <c r="T142" s="170">
        <f t="shared" si="22"/>
        <v>-16463</v>
      </c>
      <c r="W142" s="264">
        <v>9454</v>
      </c>
    </row>
    <row r="143" spans="1:24" ht="18.75" customHeight="1">
      <c r="A143" s="293"/>
      <c r="B143" s="289" t="s">
        <v>24</v>
      </c>
      <c r="C143" s="3" t="s">
        <v>0</v>
      </c>
      <c r="D143" s="70">
        <v>19328</v>
      </c>
      <c r="E143" s="94">
        <v>36</v>
      </c>
      <c r="F143" s="107">
        <v>473</v>
      </c>
      <c r="G143" s="94">
        <v>3022</v>
      </c>
      <c r="H143" s="94">
        <v>1406</v>
      </c>
      <c r="I143" s="107">
        <v>1777</v>
      </c>
      <c r="J143" s="94">
        <v>1031</v>
      </c>
      <c r="K143" s="94">
        <v>1916</v>
      </c>
      <c r="L143" s="94">
        <v>1845</v>
      </c>
      <c r="M143" s="107">
        <v>2771</v>
      </c>
      <c r="N143" s="94">
        <v>2130</v>
      </c>
      <c r="O143" s="107">
        <v>1388</v>
      </c>
      <c r="P143" s="94">
        <v>902</v>
      </c>
      <c r="Q143" s="107">
        <v>631</v>
      </c>
      <c r="R143" s="70">
        <f t="shared" si="41"/>
        <v>19328</v>
      </c>
      <c r="S143" s="10"/>
      <c r="T143" s="170">
        <f t="shared" si="22"/>
        <v>0</v>
      </c>
      <c r="U143">
        <v>50</v>
      </c>
      <c r="W143" s="264">
        <v>19328</v>
      </c>
      <c r="X143" s="266">
        <f>R143-W143</f>
        <v>0</v>
      </c>
    </row>
    <row r="144" spans="1:23" ht="18.75" customHeight="1">
      <c r="A144" s="293"/>
      <c r="B144" s="289"/>
      <c r="C144" s="32" t="s">
        <v>14</v>
      </c>
      <c r="D144" s="65"/>
      <c r="E144" s="68">
        <v>0</v>
      </c>
      <c r="F144" s="102">
        <v>320</v>
      </c>
      <c r="G144" s="68">
        <v>2714</v>
      </c>
      <c r="H144" s="68">
        <v>987</v>
      </c>
      <c r="I144" s="102">
        <v>1998</v>
      </c>
      <c r="J144" s="68">
        <v>1305</v>
      </c>
      <c r="K144" s="68">
        <v>1184</v>
      </c>
      <c r="L144" s="68">
        <v>606</v>
      </c>
      <c r="M144" s="102">
        <v>1809</v>
      </c>
      <c r="N144" s="68">
        <v>1890</v>
      </c>
      <c r="O144" s="102">
        <v>1196</v>
      </c>
      <c r="P144" s="68">
        <v>1323</v>
      </c>
      <c r="Q144" s="102">
        <v>487</v>
      </c>
      <c r="R144" s="65">
        <f t="shared" si="41"/>
        <v>15819</v>
      </c>
      <c r="S144" s="10"/>
      <c r="T144" s="170">
        <f t="shared" si="22"/>
        <v>-15819</v>
      </c>
      <c r="W144" s="264">
        <v>9114</v>
      </c>
    </row>
    <row r="145" spans="1:24" ht="18.75" customHeight="1">
      <c r="A145" s="293"/>
      <c r="B145" s="289" t="s">
        <v>29</v>
      </c>
      <c r="C145" s="3" t="s">
        <v>0</v>
      </c>
      <c r="D145" s="70">
        <v>2109</v>
      </c>
      <c r="E145" s="94">
        <v>0</v>
      </c>
      <c r="F145" s="107">
        <v>120</v>
      </c>
      <c r="G145" s="94">
        <v>419</v>
      </c>
      <c r="H145" s="94">
        <v>206</v>
      </c>
      <c r="I145" s="107">
        <v>105</v>
      </c>
      <c r="J145" s="94">
        <v>244</v>
      </c>
      <c r="K145" s="94">
        <v>77</v>
      </c>
      <c r="L145" s="94">
        <v>186</v>
      </c>
      <c r="M145" s="107">
        <v>191</v>
      </c>
      <c r="N145" s="94">
        <v>221</v>
      </c>
      <c r="O145" s="107">
        <v>103</v>
      </c>
      <c r="P145" s="94">
        <v>134</v>
      </c>
      <c r="Q145" s="107">
        <v>103</v>
      </c>
      <c r="R145" s="70">
        <f t="shared" si="41"/>
        <v>2109</v>
      </c>
      <c r="S145" s="10"/>
      <c r="T145" s="170">
        <f t="shared" si="22"/>
        <v>0</v>
      </c>
      <c r="U145">
        <v>51</v>
      </c>
      <c r="W145" s="264">
        <v>2109</v>
      </c>
      <c r="X145" s="266">
        <f>R145-W145</f>
        <v>0</v>
      </c>
    </row>
    <row r="146" spans="1:23" ht="18.75" customHeight="1">
      <c r="A146" s="293"/>
      <c r="B146" s="289"/>
      <c r="C146" s="32" t="s">
        <v>14</v>
      </c>
      <c r="D146" s="65"/>
      <c r="E146" s="68">
        <v>0</v>
      </c>
      <c r="F146" s="102">
        <v>50</v>
      </c>
      <c r="G146" s="68">
        <v>177</v>
      </c>
      <c r="H146" s="68">
        <v>72</v>
      </c>
      <c r="I146" s="102">
        <v>0</v>
      </c>
      <c r="J146" s="68">
        <v>40</v>
      </c>
      <c r="K146" s="68">
        <v>1</v>
      </c>
      <c r="L146" s="68">
        <v>0</v>
      </c>
      <c r="M146" s="102">
        <v>2</v>
      </c>
      <c r="N146" s="68">
        <v>31</v>
      </c>
      <c r="O146" s="102">
        <v>70</v>
      </c>
      <c r="P146" s="68">
        <v>173</v>
      </c>
      <c r="Q146" s="102">
        <v>28</v>
      </c>
      <c r="R146" s="65">
        <f t="shared" si="41"/>
        <v>644</v>
      </c>
      <c r="S146" s="10"/>
      <c r="T146" s="170">
        <f aca="true" t="shared" si="43" ref="T146:T209">D146-R146</f>
        <v>-644</v>
      </c>
      <c r="W146" s="264">
        <v>340</v>
      </c>
    </row>
    <row r="147" spans="1:24" ht="18.75" customHeight="1">
      <c r="A147" s="294"/>
      <c r="B147" s="289" t="s">
        <v>101</v>
      </c>
      <c r="C147" s="3" t="s">
        <v>0</v>
      </c>
      <c r="D147" s="70">
        <v>47</v>
      </c>
      <c r="E147" s="94">
        <v>0</v>
      </c>
      <c r="F147" s="107">
        <v>0</v>
      </c>
      <c r="G147" s="94">
        <v>47</v>
      </c>
      <c r="H147" s="94">
        <v>0</v>
      </c>
      <c r="I147" s="107">
        <v>0</v>
      </c>
      <c r="J147" s="94">
        <v>0</v>
      </c>
      <c r="K147" s="94">
        <v>0</v>
      </c>
      <c r="L147" s="94">
        <v>0</v>
      </c>
      <c r="M147" s="107">
        <v>0</v>
      </c>
      <c r="N147" s="94">
        <v>0</v>
      </c>
      <c r="O147" s="107">
        <v>0</v>
      </c>
      <c r="P147" s="94">
        <v>0</v>
      </c>
      <c r="Q147" s="107">
        <v>0</v>
      </c>
      <c r="R147" s="70">
        <f t="shared" si="41"/>
        <v>47</v>
      </c>
      <c r="S147" s="10"/>
      <c r="T147" s="170">
        <f t="shared" si="43"/>
        <v>0</v>
      </c>
      <c r="U147">
        <v>52</v>
      </c>
      <c r="W147" s="264">
        <v>47</v>
      </c>
      <c r="X147" s="266">
        <f>R147-W147</f>
        <v>0</v>
      </c>
    </row>
    <row r="148" spans="1:23" ht="18.75" customHeight="1">
      <c r="A148" s="294"/>
      <c r="B148" s="289"/>
      <c r="C148" s="4" t="s">
        <v>14</v>
      </c>
      <c r="D148" s="62"/>
      <c r="E148" s="68">
        <v>0</v>
      </c>
      <c r="F148" s="102">
        <v>0</v>
      </c>
      <c r="G148" s="68">
        <v>0</v>
      </c>
      <c r="H148" s="68">
        <v>0</v>
      </c>
      <c r="I148" s="102">
        <v>0</v>
      </c>
      <c r="J148" s="68">
        <v>0</v>
      </c>
      <c r="K148" s="68">
        <v>0</v>
      </c>
      <c r="L148" s="68">
        <v>0</v>
      </c>
      <c r="M148" s="102">
        <v>0</v>
      </c>
      <c r="N148" s="68">
        <v>0</v>
      </c>
      <c r="O148" s="102">
        <v>0</v>
      </c>
      <c r="P148" s="68">
        <v>0</v>
      </c>
      <c r="Q148" s="102">
        <v>0</v>
      </c>
      <c r="R148" s="65">
        <f t="shared" si="41"/>
        <v>0</v>
      </c>
      <c r="T148" s="170">
        <f t="shared" si="43"/>
        <v>0</v>
      </c>
      <c r="W148" s="264">
        <v>0</v>
      </c>
    </row>
    <row r="149" spans="1:24" ht="18.75" customHeight="1">
      <c r="A149" s="290" t="s">
        <v>43</v>
      </c>
      <c r="B149" s="292"/>
      <c r="C149" s="3" t="s">
        <v>0</v>
      </c>
      <c r="D149" s="70">
        <f aca="true" t="shared" si="44" ref="D149:Q150">SUM(D151,D153)</f>
        <v>59260</v>
      </c>
      <c r="E149" s="94">
        <f t="shared" si="44"/>
        <v>0</v>
      </c>
      <c r="F149" s="107">
        <f t="shared" si="44"/>
        <v>1943</v>
      </c>
      <c r="G149" s="94">
        <f t="shared" si="44"/>
        <v>4677</v>
      </c>
      <c r="H149" s="94">
        <f t="shared" si="44"/>
        <v>6166</v>
      </c>
      <c r="I149" s="107">
        <f t="shared" si="44"/>
        <v>6648</v>
      </c>
      <c r="J149" s="94">
        <f t="shared" si="44"/>
        <v>1480</v>
      </c>
      <c r="K149" s="94">
        <f t="shared" si="44"/>
        <v>6944</v>
      </c>
      <c r="L149" s="94">
        <f t="shared" si="44"/>
        <v>4494</v>
      </c>
      <c r="M149" s="107">
        <f t="shared" si="44"/>
        <v>6042</v>
      </c>
      <c r="N149" s="94">
        <f t="shared" si="44"/>
        <v>7153</v>
      </c>
      <c r="O149" s="107">
        <f t="shared" si="44"/>
        <v>3727</v>
      </c>
      <c r="P149" s="94">
        <f t="shared" si="44"/>
        <v>5056</v>
      </c>
      <c r="Q149" s="107">
        <f t="shared" si="44"/>
        <v>4930</v>
      </c>
      <c r="R149" s="70">
        <f t="shared" si="41"/>
        <v>59260</v>
      </c>
      <c r="S149" s="10"/>
      <c r="T149" s="170">
        <f t="shared" si="43"/>
        <v>0</v>
      </c>
      <c r="W149" s="264">
        <v>59260</v>
      </c>
      <c r="X149" s="266">
        <f>R149-W149</f>
        <v>0</v>
      </c>
    </row>
    <row r="150" spans="1:23" ht="18.75" customHeight="1">
      <c r="A150" s="290"/>
      <c r="B150" s="292"/>
      <c r="C150" s="4" t="s">
        <v>14</v>
      </c>
      <c r="D150" s="62"/>
      <c r="E150" s="90">
        <f aca="true" t="shared" si="45" ref="E150:Q150">SUM(E152,E154)</f>
        <v>0</v>
      </c>
      <c r="F150" s="100">
        <f t="shared" si="45"/>
        <v>299</v>
      </c>
      <c r="G150" s="90">
        <f t="shared" si="45"/>
        <v>3545</v>
      </c>
      <c r="H150" s="90">
        <f t="shared" si="45"/>
        <v>77</v>
      </c>
      <c r="I150" s="100">
        <f t="shared" si="45"/>
        <v>853</v>
      </c>
      <c r="J150" s="90">
        <f t="shared" si="45"/>
        <v>2187</v>
      </c>
      <c r="K150" s="90">
        <f t="shared" si="45"/>
        <v>478</v>
      </c>
      <c r="L150" s="90">
        <f t="shared" si="45"/>
        <v>7112</v>
      </c>
      <c r="M150" s="100">
        <f t="shared" si="45"/>
        <v>3273</v>
      </c>
      <c r="N150" s="90">
        <f t="shared" si="45"/>
        <v>11497</v>
      </c>
      <c r="O150" s="100">
        <f t="shared" si="45"/>
        <v>6361</v>
      </c>
      <c r="P150" s="90">
        <f t="shared" si="44"/>
        <v>11408</v>
      </c>
      <c r="Q150" s="100">
        <f t="shared" si="45"/>
        <v>4716</v>
      </c>
      <c r="R150" s="65">
        <f t="shared" si="41"/>
        <v>51806</v>
      </c>
      <c r="S150" s="10"/>
      <c r="T150" s="170">
        <f t="shared" si="43"/>
        <v>-51806</v>
      </c>
      <c r="W150" s="264">
        <v>14551</v>
      </c>
    </row>
    <row r="151" spans="1:24" ht="18.75" customHeight="1">
      <c r="A151" s="293"/>
      <c r="B151" s="289" t="s">
        <v>24</v>
      </c>
      <c r="C151" s="3" t="s">
        <v>0</v>
      </c>
      <c r="D151" s="70">
        <v>53964</v>
      </c>
      <c r="E151" s="94">
        <v>0</v>
      </c>
      <c r="F151" s="107">
        <v>1738</v>
      </c>
      <c r="G151" s="94">
        <v>4240</v>
      </c>
      <c r="H151" s="94">
        <v>5694</v>
      </c>
      <c r="I151" s="107">
        <v>6237</v>
      </c>
      <c r="J151" s="94">
        <v>1044</v>
      </c>
      <c r="K151" s="94">
        <v>6590</v>
      </c>
      <c r="L151" s="94">
        <v>3887</v>
      </c>
      <c r="M151" s="107">
        <v>5669</v>
      </c>
      <c r="N151" s="94">
        <v>6603</v>
      </c>
      <c r="O151" s="107">
        <v>3319</v>
      </c>
      <c r="P151" s="94">
        <v>4693</v>
      </c>
      <c r="Q151" s="107">
        <v>4250</v>
      </c>
      <c r="R151" s="70">
        <f t="shared" si="41"/>
        <v>53964</v>
      </c>
      <c r="S151" s="10"/>
      <c r="T151" s="170">
        <f t="shared" si="43"/>
        <v>0</v>
      </c>
      <c r="U151">
        <v>53</v>
      </c>
      <c r="W151" s="264">
        <v>53964</v>
      </c>
      <c r="X151" s="266">
        <f>R151-W151</f>
        <v>0</v>
      </c>
    </row>
    <row r="152" spans="1:23" ht="18.75" customHeight="1">
      <c r="A152" s="293"/>
      <c r="B152" s="289"/>
      <c r="C152" s="7" t="s">
        <v>14</v>
      </c>
      <c r="D152" s="64"/>
      <c r="E152" s="68">
        <v>0</v>
      </c>
      <c r="F152" s="102">
        <v>247</v>
      </c>
      <c r="G152" s="68">
        <v>3460</v>
      </c>
      <c r="H152" s="68">
        <v>77</v>
      </c>
      <c r="I152" s="102">
        <v>849</v>
      </c>
      <c r="J152" s="68">
        <v>1938</v>
      </c>
      <c r="K152" s="68">
        <v>473</v>
      </c>
      <c r="L152" s="68">
        <v>6943</v>
      </c>
      <c r="M152" s="102">
        <v>3219</v>
      </c>
      <c r="N152" s="68">
        <v>11268</v>
      </c>
      <c r="O152" s="102">
        <v>6312</v>
      </c>
      <c r="P152" s="68">
        <v>11185</v>
      </c>
      <c r="Q152" s="102">
        <v>4648</v>
      </c>
      <c r="R152" s="64">
        <f t="shared" si="41"/>
        <v>50619</v>
      </c>
      <c r="S152" s="10"/>
      <c r="T152" s="170">
        <f t="shared" si="43"/>
        <v>-50619</v>
      </c>
      <c r="W152" s="264">
        <v>13987</v>
      </c>
    </row>
    <row r="153" spans="1:24" ht="18.75" customHeight="1">
      <c r="A153" s="307"/>
      <c r="B153" s="306" t="s">
        <v>29</v>
      </c>
      <c r="C153" s="11" t="s">
        <v>0</v>
      </c>
      <c r="D153" s="133">
        <v>5296</v>
      </c>
      <c r="E153" s="206">
        <v>0</v>
      </c>
      <c r="F153" s="207">
        <v>205</v>
      </c>
      <c r="G153" s="206">
        <v>437</v>
      </c>
      <c r="H153" s="206">
        <v>472</v>
      </c>
      <c r="I153" s="207">
        <v>411</v>
      </c>
      <c r="J153" s="206">
        <v>436</v>
      </c>
      <c r="K153" s="206">
        <v>354</v>
      </c>
      <c r="L153" s="206">
        <v>607</v>
      </c>
      <c r="M153" s="207">
        <v>373</v>
      </c>
      <c r="N153" s="206">
        <v>550</v>
      </c>
      <c r="O153" s="207">
        <v>408</v>
      </c>
      <c r="P153" s="206">
        <v>363</v>
      </c>
      <c r="Q153" s="207">
        <v>680</v>
      </c>
      <c r="R153" s="133">
        <f t="shared" si="41"/>
        <v>5296</v>
      </c>
      <c r="S153" s="10"/>
      <c r="T153" s="170">
        <f t="shared" si="43"/>
        <v>0</v>
      </c>
      <c r="U153">
        <v>54</v>
      </c>
      <c r="W153" s="264">
        <v>5296</v>
      </c>
      <c r="X153" s="266">
        <f>R153-W153</f>
        <v>0</v>
      </c>
    </row>
    <row r="154" spans="1:23" ht="18.75" customHeight="1">
      <c r="A154" s="293"/>
      <c r="B154" s="289"/>
      <c r="C154" s="7" t="s">
        <v>14</v>
      </c>
      <c r="D154" s="64"/>
      <c r="E154" s="68">
        <v>0</v>
      </c>
      <c r="F154" s="102">
        <v>52</v>
      </c>
      <c r="G154" s="68">
        <v>85</v>
      </c>
      <c r="H154" s="68">
        <v>0</v>
      </c>
      <c r="I154" s="102">
        <v>4</v>
      </c>
      <c r="J154" s="68">
        <v>249</v>
      </c>
      <c r="K154" s="68">
        <v>5</v>
      </c>
      <c r="L154" s="68">
        <v>169</v>
      </c>
      <c r="M154" s="102">
        <v>54</v>
      </c>
      <c r="N154" s="68">
        <v>229</v>
      </c>
      <c r="O154" s="102">
        <v>49</v>
      </c>
      <c r="P154" s="68">
        <v>223</v>
      </c>
      <c r="Q154" s="102">
        <v>68</v>
      </c>
      <c r="R154" s="64">
        <f t="shared" si="41"/>
        <v>1187</v>
      </c>
      <c r="S154" s="10"/>
      <c r="T154" s="170">
        <f t="shared" si="43"/>
        <v>-1187</v>
      </c>
      <c r="W154" s="264">
        <v>564</v>
      </c>
    </row>
    <row r="155" spans="1:24" ht="18.75" customHeight="1">
      <c r="A155" s="287" t="s">
        <v>47</v>
      </c>
      <c r="B155" s="288"/>
      <c r="C155" s="11" t="s">
        <v>0</v>
      </c>
      <c r="D155" s="133">
        <f aca="true" t="shared" si="46" ref="D155:Q156">SUM(D157,D159)</f>
        <v>2461</v>
      </c>
      <c r="E155" s="206">
        <f t="shared" si="46"/>
        <v>0</v>
      </c>
      <c r="F155" s="207">
        <f t="shared" si="46"/>
        <v>10</v>
      </c>
      <c r="G155" s="206">
        <f t="shared" si="46"/>
        <v>121</v>
      </c>
      <c r="H155" s="206">
        <f t="shared" si="46"/>
        <v>30</v>
      </c>
      <c r="I155" s="207">
        <f t="shared" si="46"/>
        <v>41</v>
      </c>
      <c r="J155" s="206">
        <f t="shared" si="46"/>
        <v>67</v>
      </c>
      <c r="K155" s="206">
        <f t="shared" si="46"/>
        <v>124</v>
      </c>
      <c r="L155" s="206">
        <f t="shared" si="46"/>
        <v>165</v>
      </c>
      <c r="M155" s="207">
        <f t="shared" si="46"/>
        <v>1082</v>
      </c>
      <c r="N155" s="206">
        <f t="shared" si="46"/>
        <v>181</v>
      </c>
      <c r="O155" s="207">
        <f t="shared" si="46"/>
        <v>0</v>
      </c>
      <c r="P155" s="206">
        <f t="shared" si="46"/>
        <v>352</v>
      </c>
      <c r="Q155" s="207">
        <f t="shared" si="46"/>
        <v>288</v>
      </c>
      <c r="R155" s="133">
        <f t="shared" si="41"/>
        <v>2461</v>
      </c>
      <c r="S155" s="10"/>
      <c r="T155" s="170">
        <f t="shared" si="43"/>
        <v>0</v>
      </c>
      <c r="W155" s="264">
        <v>2461</v>
      </c>
      <c r="X155" s="266">
        <f>R155-W155</f>
        <v>0</v>
      </c>
    </row>
    <row r="156" spans="1:23" ht="18.75" customHeight="1">
      <c r="A156" s="290"/>
      <c r="B156" s="292"/>
      <c r="C156" s="4" t="s">
        <v>14</v>
      </c>
      <c r="D156" s="62"/>
      <c r="E156" s="90">
        <f aca="true" t="shared" si="47" ref="E156:Q156">SUM(E158,E160)</f>
        <v>0</v>
      </c>
      <c r="F156" s="100">
        <f t="shared" si="47"/>
        <v>1</v>
      </c>
      <c r="G156" s="90">
        <f t="shared" si="47"/>
        <v>87</v>
      </c>
      <c r="H156" s="90">
        <f t="shared" si="47"/>
        <v>52</v>
      </c>
      <c r="I156" s="100">
        <f t="shared" si="47"/>
        <v>200</v>
      </c>
      <c r="J156" s="90">
        <f t="shared" si="47"/>
        <v>21</v>
      </c>
      <c r="K156" s="90">
        <f t="shared" si="47"/>
        <v>256</v>
      </c>
      <c r="L156" s="90">
        <f t="shared" si="47"/>
        <v>448</v>
      </c>
      <c r="M156" s="100">
        <f t="shared" si="47"/>
        <v>361</v>
      </c>
      <c r="N156" s="90">
        <f t="shared" si="47"/>
        <v>145</v>
      </c>
      <c r="O156" s="100">
        <f t="shared" si="47"/>
        <v>445</v>
      </c>
      <c r="P156" s="90">
        <f t="shared" si="46"/>
        <v>4</v>
      </c>
      <c r="Q156" s="100">
        <f t="shared" si="47"/>
        <v>4</v>
      </c>
      <c r="R156" s="65">
        <f t="shared" si="41"/>
        <v>2024</v>
      </c>
      <c r="S156" s="10"/>
      <c r="T156" s="170">
        <f t="shared" si="43"/>
        <v>-2024</v>
      </c>
      <c r="W156" s="264">
        <v>1065</v>
      </c>
    </row>
    <row r="157" spans="1:24" ht="18.75" customHeight="1">
      <c r="A157" s="293"/>
      <c r="B157" s="289" t="s">
        <v>24</v>
      </c>
      <c r="C157" s="3" t="s">
        <v>0</v>
      </c>
      <c r="D157" s="70">
        <v>2452</v>
      </c>
      <c r="E157" s="94">
        <v>0</v>
      </c>
      <c r="F157" s="107">
        <v>10</v>
      </c>
      <c r="G157" s="94">
        <v>118</v>
      </c>
      <c r="H157" s="94">
        <v>30</v>
      </c>
      <c r="I157" s="107">
        <v>41</v>
      </c>
      <c r="J157" s="94">
        <v>64</v>
      </c>
      <c r="K157" s="94">
        <v>124</v>
      </c>
      <c r="L157" s="94">
        <v>165</v>
      </c>
      <c r="M157" s="107">
        <v>1079</v>
      </c>
      <c r="N157" s="94">
        <v>181</v>
      </c>
      <c r="O157" s="107">
        <v>0</v>
      </c>
      <c r="P157" s="94">
        <v>352</v>
      </c>
      <c r="Q157" s="107">
        <v>288</v>
      </c>
      <c r="R157" s="70">
        <f t="shared" si="41"/>
        <v>2452</v>
      </c>
      <c r="S157" s="10"/>
      <c r="T157" s="170">
        <f t="shared" si="43"/>
        <v>0</v>
      </c>
      <c r="U157">
        <v>55</v>
      </c>
      <c r="W157" s="264">
        <v>2452</v>
      </c>
      <c r="X157" s="266">
        <f>R157-W157</f>
        <v>0</v>
      </c>
    </row>
    <row r="158" spans="1:23" ht="18.75" customHeight="1">
      <c r="A158" s="293"/>
      <c r="B158" s="289"/>
      <c r="C158" s="32" t="s">
        <v>14</v>
      </c>
      <c r="D158" s="65"/>
      <c r="E158" s="68">
        <v>0</v>
      </c>
      <c r="F158" s="102">
        <v>0</v>
      </c>
      <c r="G158" s="68">
        <v>87</v>
      </c>
      <c r="H158" s="68">
        <v>52</v>
      </c>
      <c r="I158" s="102">
        <v>200</v>
      </c>
      <c r="J158" s="68">
        <v>21</v>
      </c>
      <c r="K158" s="68">
        <v>256</v>
      </c>
      <c r="L158" s="68">
        <v>448</v>
      </c>
      <c r="M158" s="102">
        <v>361</v>
      </c>
      <c r="N158" s="68">
        <v>145</v>
      </c>
      <c r="O158" s="102">
        <v>445</v>
      </c>
      <c r="P158" s="68">
        <v>4</v>
      </c>
      <c r="Q158" s="102">
        <v>4</v>
      </c>
      <c r="R158" s="65">
        <f t="shared" si="41"/>
        <v>2023</v>
      </c>
      <c r="S158" s="10"/>
      <c r="T158" s="170">
        <f t="shared" si="43"/>
        <v>-2023</v>
      </c>
      <c r="W158" s="264">
        <v>1064</v>
      </c>
    </row>
    <row r="159" spans="1:24" ht="18.75" customHeight="1">
      <c r="A159" s="293"/>
      <c r="B159" s="289" t="s">
        <v>29</v>
      </c>
      <c r="C159" s="3" t="s">
        <v>0</v>
      </c>
      <c r="D159" s="70">
        <v>9</v>
      </c>
      <c r="E159" s="94">
        <v>0</v>
      </c>
      <c r="F159" s="107">
        <v>0</v>
      </c>
      <c r="G159" s="94">
        <v>3</v>
      </c>
      <c r="H159" s="94">
        <v>0</v>
      </c>
      <c r="I159" s="107">
        <v>0</v>
      </c>
      <c r="J159" s="94">
        <v>3</v>
      </c>
      <c r="K159" s="94">
        <v>0</v>
      </c>
      <c r="L159" s="94">
        <v>0</v>
      </c>
      <c r="M159" s="107">
        <v>3</v>
      </c>
      <c r="N159" s="94">
        <v>0</v>
      </c>
      <c r="O159" s="107">
        <v>0</v>
      </c>
      <c r="P159" s="94">
        <v>0</v>
      </c>
      <c r="Q159" s="107">
        <v>0</v>
      </c>
      <c r="R159" s="70">
        <f t="shared" si="41"/>
        <v>9</v>
      </c>
      <c r="S159" s="10"/>
      <c r="T159" s="170">
        <f t="shared" si="43"/>
        <v>0</v>
      </c>
      <c r="U159">
        <v>56</v>
      </c>
      <c r="W159" s="264">
        <v>9</v>
      </c>
      <c r="X159" s="266">
        <f>R159-W159</f>
        <v>0</v>
      </c>
    </row>
    <row r="160" spans="1:23" ht="18.75" customHeight="1">
      <c r="A160" s="293"/>
      <c r="B160" s="289"/>
      <c r="C160" s="4" t="s">
        <v>14</v>
      </c>
      <c r="D160" s="62"/>
      <c r="E160" s="68">
        <v>0</v>
      </c>
      <c r="F160" s="102">
        <v>1</v>
      </c>
      <c r="G160" s="68">
        <v>0</v>
      </c>
      <c r="H160" s="68">
        <v>0</v>
      </c>
      <c r="I160" s="102">
        <v>0</v>
      </c>
      <c r="J160" s="68">
        <v>0</v>
      </c>
      <c r="K160" s="68">
        <v>0</v>
      </c>
      <c r="L160" s="68">
        <v>0</v>
      </c>
      <c r="M160" s="102">
        <v>0</v>
      </c>
      <c r="N160" s="68">
        <v>0</v>
      </c>
      <c r="O160" s="102">
        <v>0</v>
      </c>
      <c r="P160" s="68">
        <v>0</v>
      </c>
      <c r="Q160" s="102">
        <v>0</v>
      </c>
      <c r="R160" s="65">
        <f t="shared" si="41"/>
        <v>1</v>
      </c>
      <c r="S160" s="10"/>
      <c r="T160" s="170">
        <f t="shared" si="43"/>
        <v>-1</v>
      </c>
      <c r="W160" s="264">
        <v>1</v>
      </c>
    </row>
    <row r="161" spans="1:24" ht="18.75" customHeight="1">
      <c r="A161" s="294" t="s">
        <v>102</v>
      </c>
      <c r="B161" s="295"/>
      <c r="C161" s="3" t="s">
        <v>0</v>
      </c>
      <c r="D161" s="70">
        <f>SUM(D163,D165)</f>
        <v>23234</v>
      </c>
      <c r="E161" s="94">
        <f>SUM(E163,E165)</f>
        <v>1195</v>
      </c>
      <c r="F161" s="107">
        <f>SUM(F163,F165)</f>
        <v>795</v>
      </c>
      <c r="G161" s="94">
        <f>SUM(G163,G165)</f>
        <v>1183</v>
      </c>
      <c r="H161" s="94">
        <f aca="true" t="shared" si="48" ref="H161:J162">SUM(H163,H165)</f>
        <v>1602</v>
      </c>
      <c r="I161" s="107">
        <f t="shared" si="48"/>
        <v>1902</v>
      </c>
      <c r="J161" s="94">
        <f t="shared" si="48"/>
        <v>3218</v>
      </c>
      <c r="K161" s="94">
        <f aca="true" t="shared" si="49" ref="K161:M162">SUM(K163,K165)</f>
        <v>2601</v>
      </c>
      <c r="L161" s="94">
        <f t="shared" si="49"/>
        <v>2992</v>
      </c>
      <c r="M161" s="107">
        <f t="shared" si="49"/>
        <v>2577</v>
      </c>
      <c r="N161" s="94">
        <f aca="true" t="shared" si="50" ref="N161:Q162">SUM(N163,N165)</f>
        <v>1672</v>
      </c>
      <c r="O161" s="107">
        <f t="shared" si="50"/>
        <v>1620</v>
      </c>
      <c r="P161" s="94">
        <f t="shared" si="50"/>
        <v>1877</v>
      </c>
      <c r="Q161" s="107">
        <f t="shared" si="50"/>
        <v>0</v>
      </c>
      <c r="R161" s="70">
        <f t="shared" si="41"/>
        <v>23234</v>
      </c>
      <c r="S161" s="10"/>
      <c r="T161" s="170">
        <f t="shared" si="43"/>
        <v>0</v>
      </c>
      <c r="W161" s="264">
        <v>23234</v>
      </c>
      <c r="X161" s="266">
        <f>R161-W161</f>
        <v>0</v>
      </c>
    </row>
    <row r="162" spans="1:23" ht="18.75" customHeight="1">
      <c r="A162" s="294"/>
      <c r="B162" s="295"/>
      <c r="C162" s="4" t="s">
        <v>14</v>
      </c>
      <c r="D162" s="62"/>
      <c r="E162" s="90">
        <f>SUM(E164,E166)</f>
        <v>300</v>
      </c>
      <c r="F162" s="100">
        <f>SUM(F164,F166)</f>
        <v>1180</v>
      </c>
      <c r="G162" s="90">
        <f>SUM(G164,G166)</f>
        <v>916</v>
      </c>
      <c r="H162" s="90">
        <f t="shared" si="48"/>
        <v>574</v>
      </c>
      <c r="I162" s="100">
        <f t="shared" si="48"/>
        <v>1239</v>
      </c>
      <c r="J162" s="90">
        <f t="shared" si="48"/>
        <v>531</v>
      </c>
      <c r="K162" s="90">
        <f t="shared" si="49"/>
        <v>1233</v>
      </c>
      <c r="L162" s="90">
        <f t="shared" si="49"/>
        <v>955</v>
      </c>
      <c r="M162" s="100">
        <f t="shared" si="49"/>
        <v>1566</v>
      </c>
      <c r="N162" s="90">
        <f t="shared" si="50"/>
        <v>503</v>
      </c>
      <c r="O162" s="100">
        <f t="shared" si="50"/>
        <v>1330</v>
      </c>
      <c r="P162" s="90">
        <f t="shared" si="50"/>
        <v>1255</v>
      </c>
      <c r="Q162" s="100">
        <f t="shared" si="50"/>
        <v>-392</v>
      </c>
      <c r="R162" s="65">
        <f t="shared" si="41"/>
        <v>11190</v>
      </c>
      <c r="T162" s="170">
        <f t="shared" si="43"/>
        <v>-11190</v>
      </c>
      <c r="W162" s="264">
        <v>6928</v>
      </c>
    </row>
    <row r="163" spans="1:24" ht="18.75" customHeight="1">
      <c r="A163" s="294"/>
      <c r="B163" s="284" t="s">
        <v>24</v>
      </c>
      <c r="C163" s="3" t="s">
        <v>0</v>
      </c>
      <c r="D163" s="70">
        <v>22878</v>
      </c>
      <c r="E163" s="94">
        <v>1195</v>
      </c>
      <c r="F163" s="107">
        <v>795</v>
      </c>
      <c r="G163" s="94">
        <v>980</v>
      </c>
      <c r="H163" s="94">
        <v>1602</v>
      </c>
      <c r="I163" s="107">
        <v>1902</v>
      </c>
      <c r="J163" s="94">
        <v>3065</v>
      </c>
      <c r="K163" s="94">
        <v>2601</v>
      </c>
      <c r="L163" s="94">
        <v>2992</v>
      </c>
      <c r="M163" s="107">
        <v>2577</v>
      </c>
      <c r="N163" s="94">
        <v>1672</v>
      </c>
      <c r="O163" s="107">
        <v>1620</v>
      </c>
      <c r="P163" s="94">
        <v>1877</v>
      </c>
      <c r="Q163" s="107">
        <v>0</v>
      </c>
      <c r="R163" s="70">
        <f t="shared" si="41"/>
        <v>22878</v>
      </c>
      <c r="S163" s="10"/>
      <c r="T163" s="170">
        <f t="shared" si="43"/>
        <v>0</v>
      </c>
      <c r="U163">
        <v>57</v>
      </c>
      <c r="W163" s="264">
        <v>22878</v>
      </c>
      <c r="X163" s="266">
        <f>R163-W163</f>
        <v>0</v>
      </c>
    </row>
    <row r="164" spans="1:23" ht="18.75" customHeight="1">
      <c r="A164" s="294"/>
      <c r="B164" s="284"/>
      <c r="C164" s="4" t="s">
        <v>14</v>
      </c>
      <c r="D164" s="62"/>
      <c r="E164" s="68">
        <v>300</v>
      </c>
      <c r="F164" s="102">
        <v>1177</v>
      </c>
      <c r="G164" s="68">
        <v>865</v>
      </c>
      <c r="H164" s="68">
        <v>574</v>
      </c>
      <c r="I164" s="102">
        <v>1239</v>
      </c>
      <c r="J164" s="68">
        <v>531</v>
      </c>
      <c r="K164" s="68">
        <v>1233</v>
      </c>
      <c r="L164" s="68">
        <v>955</v>
      </c>
      <c r="M164" s="102">
        <v>1566</v>
      </c>
      <c r="N164" s="68">
        <v>503</v>
      </c>
      <c r="O164" s="102">
        <v>1330</v>
      </c>
      <c r="P164" s="68">
        <v>1255</v>
      </c>
      <c r="Q164" s="102">
        <v>-392</v>
      </c>
      <c r="R164" s="65">
        <f t="shared" si="41"/>
        <v>11136</v>
      </c>
      <c r="T164" s="170">
        <f t="shared" si="43"/>
        <v>-11136</v>
      </c>
      <c r="W164" s="264">
        <v>6874</v>
      </c>
    </row>
    <row r="165" spans="1:24" ht="18.75" customHeight="1">
      <c r="A165" s="294"/>
      <c r="B165" s="284" t="s">
        <v>29</v>
      </c>
      <c r="C165" s="3" t="s">
        <v>0</v>
      </c>
      <c r="D165" s="70">
        <v>356</v>
      </c>
      <c r="E165" s="94">
        <v>0</v>
      </c>
      <c r="F165" s="107">
        <v>0</v>
      </c>
      <c r="G165" s="94">
        <v>203</v>
      </c>
      <c r="H165" s="94">
        <v>0</v>
      </c>
      <c r="I165" s="107">
        <v>0</v>
      </c>
      <c r="J165" s="94">
        <v>153</v>
      </c>
      <c r="K165" s="94">
        <v>0</v>
      </c>
      <c r="L165" s="94">
        <v>0</v>
      </c>
      <c r="M165" s="107">
        <v>0</v>
      </c>
      <c r="N165" s="94">
        <v>0</v>
      </c>
      <c r="O165" s="107">
        <v>0</v>
      </c>
      <c r="P165" s="94">
        <v>0</v>
      </c>
      <c r="Q165" s="107">
        <v>0</v>
      </c>
      <c r="R165" s="70">
        <f t="shared" si="41"/>
        <v>356</v>
      </c>
      <c r="S165" s="10"/>
      <c r="T165" s="170">
        <f t="shared" si="43"/>
        <v>0</v>
      </c>
      <c r="U165">
        <v>58</v>
      </c>
      <c r="W165" s="264">
        <v>356</v>
      </c>
      <c r="X165" s="266">
        <f>R165-W165</f>
        <v>0</v>
      </c>
    </row>
    <row r="166" spans="1:23" ht="18.75" customHeight="1">
      <c r="A166" s="294"/>
      <c r="B166" s="284"/>
      <c r="C166" s="4" t="s">
        <v>14</v>
      </c>
      <c r="D166" s="62"/>
      <c r="E166" s="68">
        <v>0</v>
      </c>
      <c r="F166" s="102">
        <v>3</v>
      </c>
      <c r="G166" s="68">
        <v>51</v>
      </c>
      <c r="H166" s="68">
        <v>0</v>
      </c>
      <c r="I166" s="102">
        <v>0</v>
      </c>
      <c r="J166" s="68">
        <v>0</v>
      </c>
      <c r="K166" s="68">
        <v>0</v>
      </c>
      <c r="L166" s="68">
        <v>0</v>
      </c>
      <c r="M166" s="102">
        <v>0</v>
      </c>
      <c r="N166" s="68">
        <v>0</v>
      </c>
      <c r="O166" s="102">
        <v>0</v>
      </c>
      <c r="P166" s="68">
        <v>0</v>
      </c>
      <c r="Q166" s="102">
        <v>0</v>
      </c>
      <c r="R166" s="65">
        <f t="shared" si="41"/>
        <v>54</v>
      </c>
      <c r="T166" s="170">
        <f t="shared" si="43"/>
        <v>-54</v>
      </c>
      <c r="W166" s="264">
        <v>54</v>
      </c>
    </row>
    <row r="167" spans="1:24" ht="18.75" customHeight="1">
      <c r="A167" s="294" t="s">
        <v>131</v>
      </c>
      <c r="B167" s="295"/>
      <c r="C167" s="3" t="s">
        <v>0</v>
      </c>
      <c r="D167" s="70">
        <f>SUM(D169,D171)</f>
        <v>1364</v>
      </c>
      <c r="E167" s="94">
        <f aca="true" t="shared" si="51" ref="E167:Q168">SUM(E169,E171)</f>
        <v>0</v>
      </c>
      <c r="F167" s="107">
        <f t="shared" si="51"/>
        <v>0</v>
      </c>
      <c r="G167" s="94">
        <f t="shared" si="51"/>
        <v>340</v>
      </c>
      <c r="H167" s="94">
        <f t="shared" si="51"/>
        <v>0</v>
      </c>
      <c r="I167" s="107">
        <f t="shared" si="51"/>
        <v>0</v>
      </c>
      <c r="J167" s="94">
        <f t="shared" si="51"/>
        <v>340</v>
      </c>
      <c r="K167" s="94">
        <f t="shared" si="51"/>
        <v>0</v>
      </c>
      <c r="L167" s="94">
        <f t="shared" si="51"/>
        <v>0</v>
      </c>
      <c r="M167" s="107">
        <f t="shared" si="51"/>
        <v>342</v>
      </c>
      <c r="N167" s="94">
        <f t="shared" si="51"/>
        <v>0</v>
      </c>
      <c r="O167" s="107">
        <f t="shared" si="51"/>
        <v>0</v>
      </c>
      <c r="P167" s="94">
        <f t="shared" si="51"/>
        <v>0</v>
      </c>
      <c r="Q167" s="107">
        <f t="shared" si="51"/>
        <v>342</v>
      </c>
      <c r="R167" s="70">
        <f aca="true" t="shared" si="52" ref="R167:R204">SUM(E167:Q167)</f>
        <v>1364</v>
      </c>
      <c r="S167" s="10"/>
      <c r="T167" s="170">
        <f t="shared" si="43"/>
        <v>0</v>
      </c>
      <c r="W167" s="264">
        <v>1364</v>
      </c>
      <c r="X167" s="266">
        <f>R167-W167</f>
        <v>0</v>
      </c>
    </row>
    <row r="168" spans="1:23" ht="18.75" customHeight="1">
      <c r="A168" s="294"/>
      <c r="B168" s="295"/>
      <c r="C168" s="4" t="s">
        <v>14</v>
      </c>
      <c r="D168" s="62"/>
      <c r="E168" s="90">
        <f t="shared" si="51"/>
        <v>0</v>
      </c>
      <c r="F168" s="100">
        <f t="shared" si="51"/>
        <v>0</v>
      </c>
      <c r="G168" s="90">
        <f t="shared" si="51"/>
        <v>0</v>
      </c>
      <c r="H168" s="90">
        <f t="shared" si="51"/>
        <v>3</v>
      </c>
      <c r="I168" s="100">
        <f t="shared" si="51"/>
        <v>46</v>
      </c>
      <c r="J168" s="90">
        <f t="shared" si="51"/>
        <v>29</v>
      </c>
      <c r="K168" s="90">
        <f t="shared" si="51"/>
        <v>38</v>
      </c>
      <c r="L168" s="90">
        <f t="shared" si="51"/>
        <v>48</v>
      </c>
      <c r="M168" s="100">
        <f t="shared" si="51"/>
        <v>222</v>
      </c>
      <c r="N168" s="90">
        <f t="shared" si="51"/>
        <v>36</v>
      </c>
      <c r="O168" s="100">
        <f t="shared" si="51"/>
        <v>262</v>
      </c>
      <c r="P168" s="90">
        <f t="shared" si="51"/>
        <v>43</v>
      </c>
      <c r="Q168" s="100">
        <f t="shared" si="51"/>
        <v>82</v>
      </c>
      <c r="R168" s="65">
        <f t="shared" si="52"/>
        <v>809</v>
      </c>
      <c r="T168" s="170">
        <f t="shared" si="43"/>
        <v>-809</v>
      </c>
      <c r="W168" s="264">
        <v>164</v>
      </c>
    </row>
    <row r="169" spans="1:24" ht="18.75" customHeight="1">
      <c r="A169" s="291"/>
      <c r="B169" s="284" t="s">
        <v>24</v>
      </c>
      <c r="C169" s="3" t="s">
        <v>0</v>
      </c>
      <c r="D169" s="70">
        <v>1014</v>
      </c>
      <c r="E169" s="94">
        <v>0</v>
      </c>
      <c r="F169" s="107">
        <v>0</v>
      </c>
      <c r="G169" s="94">
        <v>253</v>
      </c>
      <c r="H169" s="94">
        <v>0</v>
      </c>
      <c r="I169" s="107">
        <v>0</v>
      </c>
      <c r="J169" s="94">
        <v>253</v>
      </c>
      <c r="K169" s="94">
        <v>0</v>
      </c>
      <c r="L169" s="94">
        <v>0</v>
      </c>
      <c r="M169" s="107">
        <v>254</v>
      </c>
      <c r="N169" s="94">
        <v>0</v>
      </c>
      <c r="O169" s="107">
        <v>0</v>
      </c>
      <c r="P169" s="94">
        <v>0</v>
      </c>
      <c r="Q169" s="107">
        <v>254</v>
      </c>
      <c r="R169" s="70">
        <f t="shared" si="52"/>
        <v>1014</v>
      </c>
      <c r="S169" s="10"/>
      <c r="T169" s="170">
        <f t="shared" si="43"/>
        <v>0</v>
      </c>
      <c r="U169">
        <v>59</v>
      </c>
      <c r="W169" s="264">
        <v>1014</v>
      </c>
      <c r="X169" s="266">
        <f>R169-W169</f>
        <v>0</v>
      </c>
    </row>
    <row r="170" spans="1:23" ht="18.75" customHeight="1">
      <c r="A170" s="291"/>
      <c r="B170" s="284"/>
      <c r="C170" s="4" t="s">
        <v>14</v>
      </c>
      <c r="D170" s="62"/>
      <c r="E170" s="68">
        <v>0</v>
      </c>
      <c r="F170" s="102">
        <v>0</v>
      </c>
      <c r="G170" s="68">
        <v>0</v>
      </c>
      <c r="H170" s="68">
        <v>0</v>
      </c>
      <c r="I170" s="102">
        <v>46</v>
      </c>
      <c r="J170" s="68">
        <v>29</v>
      </c>
      <c r="K170" s="68">
        <v>34</v>
      </c>
      <c r="L170" s="68">
        <v>48</v>
      </c>
      <c r="M170" s="102">
        <v>222</v>
      </c>
      <c r="N170" s="68">
        <v>36</v>
      </c>
      <c r="O170" s="102">
        <v>258</v>
      </c>
      <c r="P170" s="68">
        <v>43</v>
      </c>
      <c r="Q170" s="102">
        <v>82</v>
      </c>
      <c r="R170" s="65">
        <f t="shared" si="52"/>
        <v>798</v>
      </c>
      <c r="T170" s="170">
        <f t="shared" si="43"/>
        <v>-798</v>
      </c>
      <c r="W170" s="264">
        <v>157</v>
      </c>
    </row>
    <row r="171" spans="1:24" ht="18.75" customHeight="1">
      <c r="A171" s="294"/>
      <c r="B171" s="284" t="s">
        <v>29</v>
      </c>
      <c r="C171" s="3" t="s">
        <v>0</v>
      </c>
      <c r="D171" s="70">
        <v>350</v>
      </c>
      <c r="E171" s="94">
        <v>0</v>
      </c>
      <c r="F171" s="107">
        <v>0</v>
      </c>
      <c r="G171" s="94">
        <v>87</v>
      </c>
      <c r="H171" s="94">
        <v>0</v>
      </c>
      <c r="I171" s="107">
        <v>0</v>
      </c>
      <c r="J171" s="94">
        <v>87</v>
      </c>
      <c r="K171" s="94">
        <v>0</v>
      </c>
      <c r="L171" s="94">
        <v>0</v>
      </c>
      <c r="M171" s="107">
        <v>88</v>
      </c>
      <c r="N171" s="94">
        <v>0</v>
      </c>
      <c r="O171" s="107">
        <v>0</v>
      </c>
      <c r="P171" s="94">
        <v>0</v>
      </c>
      <c r="Q171" s="107">
        <v>88</v>
      </c>
      <c r="R171" s="70">
        <f t="shared" si="52"/>
        <v>350</v>
      </c>
      <c r="S171" s="10"/>
      <c r="T171" s="170">
        <f t="shared" si="43"/>
        <v>0</v>
      </c>
      <c r="U171">
        <v>60</v>
      </c>
      <c r="W171" s="264">
        <v>350</v>
      </c>
      <c r="X171" s="266">
        <f>R171-W171</f>
        <v>0</v>
      </c>
    </row>
    <row r="172" spans="1:23" ht="18.75" customHeight="1">
      <c r="A172" s="294"/>
      <c r="B172" s="284"/>
      <c r="C172" s="4" t="s">
        <v>14</v>
      </c>
      <c r="D172" s="62"/>
      <c r="E172" s="68">
        <v>0</v>
      </c>
      <c r="F172" s="102">
        <v>0</v>
      </c>
      <c r="G172" s="68">
        <v>0</v>
      </c>
      <c r="H172" s="68">
        <v>3</v>
      </c>
      <c r="I172" s="102">
        <v>0</v>
      </c>
      <c r="J172" s="68">
        <v>0</v>
      </c>
      <c r="K172" s="68">
        <v>4</v>
      </c>
      <c r="L172" s="68">
        <v>0</v>
      </c>
      <c r="M172" s="102">
        <v>0</v>
      </c>
      <c r="N172" s="68">
        <v>0</v>
      </c>
      <c r="O172" s="102">
        <v>4</v>
      </c>
      <c r="P172" s="68">
        <v>0</v>
      </c>
      <c r="Q172" s="102">
        <v>0</v>
      </c>
      <c r="R172" s="65">
        <f t="shared" si="52"/>
        <v>11</v>
      </c>
      <c r="T172" s="170">
        <f t="shared" si="43"/>
        <v>-11</v>
      </c>
      <c r="W172" s="264">
        <v>7</v>
      </c>
    </row>
    <row r="173" spans="1:24" ht="18.75" customHeight="1">
      <c r="A173" s="301" t="s">
        <v>132</v>
      </c>
      <c r="B173" s="302"/>
      <c r="C173" s="3" t="s">
        <v>0</v>
      </c>
      <c r="D173" s="70">
        <f>SUM(D175,D177)</f>
        <v>17308</v>
      </c>
      <c r="E173" s="94">
        <f>SUM(E175,E177)</f>
        <v>24</v>
      </c>
      <c r="F173" s="107">
        <f>SUM(F175,F177)</f>
        <v>3020</v>
      </c>
      <c r="G173" s="94">
        <f>SUM(G175,G177)</f>
        <v>2107</v>
      </c>
      <c r="H173" s="94">
        <f aca="true" t="shared" si="53" ref="H173:J174">SUM(H175,H177)</f>
        <v>791</v>
      </c>
      <c r="I173" s="107">
        <f t="shared" si="53"/>
        <v>846</v>
      </c>
      <c r="J173" s="94">
        <f t="shared" si="53"/>
        <v>1836</v>
      </c>
      <c r="K173" s="94">
        <f aca="true" t="shared" si="54" ref="K173:M174">SUM(K175,K177)</f>
        <v>2532</v>
      </c>
      <c r="L173" s="94">
        <f t="shared" si="54"/>
        <v>1389</v>
      </c>
      <c r="M173" s="107">
        <f t="shared" si="54"/>
        <v>1399</v>
      </c>
      <c r="N173" s="94">
        <f aca="true" t="shared" si="55" ref="N173:Q174">SUM(N175,N177)</f>
        <v>672</v>
      </c>
      <c r="O173" s="107">
        <f t="shared" si="55"/>
        <v>582</v>
      </c>
      <c r="P173" s="94">
        <f t="shared" si="55"/>
        <v>907</v>
      </c>
      <c r="Q173" s="107">
        <f t="shared" si="55"/>
        <v>1203</v>
      </c>
      <c r="R173" s="70">
        <f t="shared" si="52"/>
        <v>17308</v>
      </c>
      <c r="S173" s="10"/>
      <c r="T173" s="170">
        <f t="shared" si="43"/>
        <v>0</v>
      </c>
      <c r="W173" s="264">
        <v>17308</v>
      </c>
      <c r="X173" s="266">
        <f>R173-W173</f>
        <v>0</v>
      </c>
    </row>
    <row r="174" spans="1:23" ht="18.75" customHeight="1">
      <c r="A174" s="301"/>
      <c r="B174" s="302"/>
      <c r="C174" s="4" t="s">
        <v>14</v>
      </c>
      <c r="D174" s="62"/>
      <c r="E174" s="90">
        <f>SUM(E176,E178)</f>
        <v>0</v>
      </c>
      <c r="F174" s="100">
        <f>SUM(F176,F178)</f>
        <v>179</v>
      </c>
      <c r="G174" s="90">
        <f>SUM(G176,G178)</f>
        <v>723</v>
      </c>
      <c r="H174" s="90">
        <f t="shared" si="53"/>
        <v>1705</v>
      </c>
      <c r="I174" s="100">
        <f t="shared" si="53"/>
        <v>2101</v>
      </c>
      <c r="J174" s="90">
        <f t="shared" si="53"/>
        <v>1621</v>
      </c>
      <c r="K174" s="90">
        <f t="shared" si="54"/>
        <v>610</v>
      </c>
      <c r="L174" s="90">
        <f t="shared" si="54"/>
        <v>751</v>
      </c>
      <c r="M174" s="100">
        <f t="shared" si="54"/>
        <v>3835</v>
      </c>
      <c r="N174" s="90">
        <f t="shared" si="55"/>
        <v>929</v>
      </c>
      <c r="O174" s="100">
        <f t="shared" si="55"/>
        <v>778</v>
      </c>
      <c r="P174" s="90">
        <f t="shared" si="55"/>
        <v>956</v>
      </c>
      <c r="Q174" s="100">
        <f t="shared" si="55"/>
        <v>1116</v>
      </c>
      <c r="R174" s="65">
        <f t="shared" si="52"/>
        <v>15304</v>
      </c>
      <c r="T174" s="170">
        <f t="shared" si="43"/>
        <v>-15304</v>
      </c>
      <c r="W174" s="264">
        <v>7690</v>
      </c>
    </row>
    <row r="175" spans="1:24" ht="18.75" customHeight="1">
      <c r="A175" s="303"/>
      <c r="B175" s="296" t="s">
        <v>285</v>
      </c>
      <c r="C175" s="3" t="s">
        <v>0</v>
      </c>
      <c r="D175" s="70">
        <v>14574</v>
      </c>
      <c r="E175" s="94">
        <v>1</v>
      </c>
      <c r="F175" s="107">
        <v>2131</v>
      </c>
      <c r="G175" s="94">
        <v>2107</v>
      </c>
      <c r="H175" s="94">
        <v>791</v>
      </c>
      <c r="I175" s="107">
        <v>684</v>
      </c>
      <c r="J175" s="94">
        <v>1306</v>
      </c>
      <c r="K175" s="94">
        <v>2498</v>
      </c>
      <c r="L175" s="94">
        <v>859</v>
      </c>
      <c r="M175" s="107">
        <v>1358</v>
      </c>
      <c r="N175" s="94">
        <v>672</v>
      </c>
      <c r="O175" s="107">
        <v>582</v>
      </c>
      <c r="P175" s="94">
        <v>873</v>
      </c>
      <c r="Q175" s="107">
        <v>712</v>
      </c>
      <c r="R175" s="70">
        <f t="shared" si="52"/>
        <v>14574</v>
      </c>
      <c r="S175" s="10"/>
      <c r="T175" s="170">
        <f t="shared" si="43"/>
        <v>0</v>
      </c>
      <c r="U175">
        <v>61</v>
      </c>
      <c r="W175" s="264">
        <v>14574</v>
      </c>
      <c r="X175" s="266">
        <f>R175-W175</f>
        <v>0</v>
      </c>
    </row>
    <row r="176" spans="1:23" ht="18.75" customHeight="1">
      <c r="A176" s="303"/>
      <c r="B176" s="296"/>
      <c r="C176" s="4" t="s">
        <v>14</v>
      </c>
      <c r="D176" s="62"/>
      <c r="E176" s="68">
        <v>0</v>
      </c>
      <c r="F176" s="102">
        <v>156</v>
      </c>
      <c r="G176" s="68">
        <v>468</v>
      </c>
      <c r="H176" s="68">
        <v>1614</v>
      </c>
      <c r="I176" s="102">
        <v>1977</v>
      </c>
      <c r="J176" s="68">
        <v>1621</v>
      </c>
      <c r="K176" s="68">
        <v>608</v>
      </c>
      <c r="L176" s="68">
        <v>160</v>
      </c>
      <c r="M176" s="102">
        <v>3806</v>
      </c>
      <c r="N176" s="68">
        <v>929</v>
      </c>
      <c r="O176" s="102">
        <v>680</v>
      </c>
      <c r="P176" s="68">
        <v>951</v>
      </c>
      <c r="Q176" s="102">
        <v>681</v>
      </c>
      <c r="R176" s="65">
        <f t="shared" si="52"/>
        <v>13651</v>
      </c>
      <c r="T176" s="170">
        <f t="shared" si="43"/>
        <v>-13651</v>
      </c>
      <c r="W176" s="264">
        <v>6604</v>
      </c>
    </row>
    <row r="177" spans="1:24" ht="18.75" customHeight="1">
      <c r="A177" s="303"/>
      <c r="B177" s="296" t="s">
        <v>286</v>
      </c>
      <c r="C177" s="3" t="s">
        <v>0</v>
      </c>
      <c r="D177" s="70">
        <v>2734</v>
      </c>
      <c r="E177" s="94">
        <v>23</v>
      </c>
      <c r="F177" s="107">
        <v>889</v>
      </c>
      <c r="G177" s="94">
        <v>0</v>
      </c>
      <c r="H177" s="94">
        <v>0</v>
      </c>
      <c r="I177" s="107">
        <v>162</v>
      </c>
      <c r="J177" s="94">
        <v>530</v>
      </c>
      <c r="K177" s="94">
        <v>34</v>
      </c>
      <c r="L177" s="94">
        <v>530</v>
      </c>
      <c r="M177" s="107">
        <v>41</v>
      </c>
      <c r="N177" s="94">
        <v>0</v>
      </c>
      <c r="O177" s="107">
        <v>0</v>
      </c>
      <c r="P177" s="94">
        <v>34</v>
      </c>
      <c r="Q177" s="107">
        <v>491</v>
      </c>
      <c r="R177" s="70">
        <f t="shared" si="52"/>
        <v>2734</v>
      </c>
      <c r="S177" s="10"/>
      <c r="T177" s="170">
        <f t="shared" si="43"/>
        <v>0</v>
      </c>
      <c r="U177">
        <v>62</v>
      </c>
      <c r="W177" s="264">
        <v>2734</v>
      </c>
      <c r="X177" s="266">
        <f>R177-W177</f>
        <v>0</v>
      </c>
    </row>
    <row r="178" spans="1:23" ht="18.75" customHeight="1">
      <c r="A178" s="303"/>
      <c r="B178" s="296"/>
      <c r="C178" s="4" t="s">
        <v>14</v>
      </c>
      <c r="D178" s="62"/>
      <c r="E178" s="68">
        <v>0</v>
      </c>
      <c r="F178" s="102">
        <v>23</v>
      </c>
      <c r="G178" s="68">
        <v>255</v>
      </c>
      <c r="H178" s="68">
        <v>91</v>
      </c>
      <c r="I178" s="102">
        <v>124</v>
      </c>
      <c r="J178" s="68">
        <v>0</v>
      </c>
      <c r="K178" s="68">
        <v>2</v>
      </c>
      <c r="L178" s="68">
        <v>591</v>
      </c>
      <c r="M178" s="102">
        <v>29</v>
      </c>
      <c r="N178" s="68">
        <v>0</v>
      </c>
      <c r="O178" s="102">
        <v>98</v>
      </c>
      <c r="P178" s="68">
        <v>5</v>
      </c>
      <c r="Q178" s="102">
        <v>435</v>
      </c>
      <c r="R178" s="65">
        <f t="shared" si="52"/>
        <v>1653</v>
      </c>
      <c r="T178" s="170">
        <f t="shared" si="43"/>
        <v>-1653</v>
      </c>
      <c r="W178" s="264">
        <v>1086</v>
      </c>
    </row>
    <row r="179" spans="1:24" ht="18.75" customHeight="1">
      <c r="A179" s="294" t="s">
        <v>62</v>
      </c>
      <c r="B179" s="295"/>
      <c r="C179" s="3" t="s">
        <v>0</v>
      </c>
      <c r="D179" s="70">
        <f aca="true" t="shared" si="56" ref="D179:Q180">SUM(D181,D183)</f>
        <v>51681</v>
      </c>
      <c r="E179" s="94">
        <f t="shared" si="56"/>
        <v>97</v>
      </c>
      <c r="F179" s="107">
        <f t="shared" si="56"/>
        <v>906</v>
      </c>
      <c r="G179" s="94">
        <f t="shared" si="56"/>
        <v>12197</v>
      </c>
      <c r="H179" s="94">
        <f t="shared" si="56"/>
        <v>2451</v>
      </c>
      <c r="I179" s="107">
        <f t="shared" si="56"/>
        <v>1296</v>
      </c>
      <c r="J179" s="94">
        <f t="shared" si="56"/>
        <v>948</v>
      </c>
      <c r="K179" s="94">
        <f t="shared" si="56"/>
        <v>2348</v>
      </c>
      <c r="L179" s="94">
        <f t="shared" si="56"/>
        <v>5216</v>
      </c>
      <c r="M179" s="107">
        <f t="shared" si="56"/>
        <v>7249</v>
      </c>
      <c r="N179" s="94">
        <f t="shared" si="56"/>
        <v>6833</v>
      </c>
      <c r="O179" s="107">
        <f t="shared" si="56"/>
        <v>4823</v>
      </c>
      <c r="P179" s="94">
        <f t="shared" si="56"/>
        <v>5126</v>
      </c>
      <c r="Q179" s="107">
        <f t="shared" si="56"/>
        <v>2191</v>
      </c>
      <c r="R179" s="70">
        <f t="shared" si="52"/>
        <v>51681</v>
      </c>
      <c r="S179" s="10"/>
      <c r="T179" s="170">
        <f t="shared" si="43"/>
        <v>0</v>
      </c>
      <c r="W179" s="264">
        <v>51681</v>
      </c>
      <c r="X179" s="266">
        <f>R179-W179</f>
        <v>0</v>
      </c>
    </row>
    <row r="180" spans="1:23" ht="18.75" customHeight="1">
      <c r="A180" s="294"/>
      <c r="B180" s="295"/>
      <c r="C180" s="4" t="s">
        <v>14</v>
      </c>
      <c r="D180" s="62"/>
      <c r="E180" s="90">
        <f aca="true" t="shared" si="57" ref="E180:Q180">SUM(E182,E184)</f>
        <v>0</v>
      </c>
      <c r="F180" s="100">
        <f t="shared" si="57"/>
        <v>119</v>
      </c>
      <c r="G180" s="90">
        <f t="shared" si="57"/>
        <v>2536</v>
      </c>
      <c r="H180" s="90">
        <f t="shared" si="57"/>
        <v>825</v>
      </c>
      <c r="I180" s="100">
        <f t="shared" si="57"/>
        <v>1586</v>
      </c>
      <c r="J180" s="90">
        <f t="shared" si="57"/>
        <v>1105</v>
      </c>
      <c r="K180" s="90">
        <f t="shared" si="57"/>
        <v>1563</v>
      </c>
      <c r="L180" s="90">
        <f t="shared" si="57"/>
        <v>2376</v>
      </c>
      <c r="M180" s="100">
        <f t="shared" si="57"/>
        <v>2902</v>
      </c>
      <c r="N180" s="90">
        <f t="shared" si="57"/>
        <v>3616</v>
      </c>
      <c r="O180" s="100">
        <f t="shared" si="57"/>
        <v>5463</v>
      </c>
      <c r="P180" s="90">
        <f t="shared" si="56"/>
        <v>8002</v>
      </c>
      <c r="Q180" s="100">
        <f t="shared" si="57"/>
        <v>3937</v>
      </c>
      <c r="R180" s="65">
        <f t="shared" si="52"/>
        <v>34030</v>
      </c>
      <c r="T180" s="170">
        <f t="shared" si="43"/>
        <v>-34030</v>
      </c>
      <c r="W180" s="264">
        <v>10110</v>
      </c>
    </row>
    <row r="181" spans="1:24" ht="18.75" customHeight="1">
      <c r="A181" s="291"/>
      <c r="B181" s="289" t="s">
        <v>24</v>
      </c>
      <c r="C181" s="3" t="s">
        <v>0</v>
      </c>
      <c r="D181" s="70">
        <v>38245</v>
      </c>
      <c r="E181" s="94">
        <v>97</v>
      </c>
      <c r="F181" s="107">
        <v>889</v>
      </c>
      <c r="G181" s="94">
        <v>11976</v>
      </c>
      <c r="H181" s="94">
        <v>2303</v>
      </c>
      <c r="I181" s="107">
        <v>1182</v>
      </c>
      <c r="J181" s="94">
        <v>787</v>
      </c>
      <c r="K181" s="94">
        <v>2127</v>
      </c>
      <c r="L181" s="94">
        <v>2540</v>
      </c>
      <c r="M181" s="107">
        <v>2296</v>
      </c>
      <c r="N181" s="94">
        <v>3667</v>
      </c>
      <c r="O181" s="107">
        <v>4406</v>
      </c>
      <c r="P181" s="94">
        <v>3871</v>
      </c>
      <c r="Q181" s="107">
        <v>2104</v>
      </c>
      <c r="R181" s="70">
        <f t="shared" si="52"/>
        <v>38245</v>
      </c>
      <c r="S181" s="10"/>
      <c r="T181" s="170">
        <f t="shared" si="43"/>
        <v>0</v>
      </c>
      <c r="U181">
        <v>63</v>
      </c>
      <c r="W181" s="264">
        <v>38245</v>
      </c>
      <c r="X181" s="266">
        <f>R181-W181</f>
        <v>0</v>
      </c>
    </row>
    <row r="182" spans="1:23" ht="18.75" customHeight="1">
      <c r="A182" s="291"/>
      <c r="B182" s="289"/>
      <c r="C182" s="7" t="s">
        <v>14</v>
      </c>
      <c r="D182" s="64"/>
      <c r="E182" s="68">
        <v>0</v>
      </c>
      <c r="F182" s="102">
        <v>116</v>
      </c>
      <c r="G182" s="68">
        <v>2331</v>
      </c>
      <c r="H182" s="68">
        <v>533</v>
      </c>
      <c r="I182" s="102">
        <v>1488</v>
      </c>
      <c r="J182" s="68">
        <v>901</v>
      </c>
      <c r="K182" s="68">
        <v>1511</v>
      </c>
      <c r="L182" s="68">
        <v>2181</v>
      </c>
      <c r="M182" s="102">
        <v>2302</v>
      </c>
      <c r="N182" s="68">
        <v>3123</v>
      </c>
      <c r="O182" s="102">
        <v>4587</v>
      </c>
      <c r="P182" s="68">
        <v>7602</v>
      </c>
      <c r="Q182" s="102">
        <v>3738</v>
      </c>
      <c r="R182" s="64">
        <f t="shared" si="52"/>
        <v>30413</v>
      </c>
      <c r="T182" s="170">
        <f t="shared" si="43"/>
        <v>-30413</v>
      </c>
      <c r="W182" s="264">
        <v>9061</v>
      </c>
    </row>
    <row r="183" spans="1:24" ht="18.75" customHeight="1">
      <c r="A183" s="297"/>
      <c r="B183" s="306" t="s">
        <v>29</v>
      </c>
      <c r="C183" s="11" t="s">
        <v>0</v>
      </c>
      <c r="D183" s="133">
        <v>13436</v>
      </c>
      <c r="E183" s="206">
        <v>0</v>
      </c>
      <c r="F183" s="207">
        <v>17</v>
      </c>
      <c r="G183" s="206">
        <v>221</v>
      </c>
      <c r="H183" s="206">
        <v>148</v>
      </c>
      <c r="I183" s="207">
        <v>114</v>
      </c>
      <c r="J183" s="206">
        <v>161</v>
      </c>
      <c r="K183" s="206">
        <v>221</v>
      </c>
      <c r="L183" s="206">
        <v>2676</v>
      </c>
      <c r="M183" s="207">
        <v>4953</v>
      </c>
      <c r="N183" s="206">
        <v>3166</v>
      </c>
      <c r="O183" s="207">
        <v>417</v>
      </c>
      <c r="P183" s="206">
        <v>1255</v>
      </c>
      <c r="Q183" s="207">
        <v>87</v>
      </c>
      <c r="R183" s="133">
        <f t="shared" si="52"/>
        <v>13436</v>
      </c>
      <c r="S183" s="10"/>
      <c r="T183" s="170">
        <f t="shared" si="43"/>
        <v>0</v>
      </c>
      <c r="U183">
        <v>64</v>
      </c>
      <c r="W183" s="264">
        <v>13436</v>
      </c>
      <c r="X183" s="266">
        <f>R183-W183</f>
        <v>0</v>
      </c>
    </row>
    <row r="184" spans="1:23" ht="18.75" customHeight="1">
      <c r="A184" s="294"/>
      <c r="B184" s="289"/>
      <c r="C184" s="7" t="s">
        <v>14</v>
      </c>
      <c r="D184" s="64"/>
      <c r="E184" s="68">
        <v>0</v>
      </c>
      <c r="F184" s="102">
        <v>3</v>
      </c>
      <c r="G184" s="68">
        <v>205</v>
      </c>
      <c r="H184" s="68">
        <v>292</v>
      </c>
      <c r="I184" s="102">
        <v>98</v>
      </c>
      <c r="J184" s="68">
        <v>204</v>
      </c>
      <c r="K184" s="68">
        <v>52</v>
      </c>
      <c r="L184" s="68">
        <v>195</v>
      </c>
      <c r="M184" s="102">
        <v>600</v>
      </c>
      <c r="N184" s="68">
        <v>493</v>
      </c>
      <c r="O184" s="102">
        <v>876</v>
      </c>
      <c r="P184" s="68">
        <v>400</v>
      </c>
      <c r="Q184" s="102">
        <v>199</v>
      </c>
      <c r="R184" s="64">
        <f t="shared" si="52"/>
        <v>3617</v>
      </c>
      <c r="T184" s="170">
        <f t="shared" si="43"/>
        <v>-3617</v>
      </c>
      <c r="W184" s="264">
        <v>1049</v>
      </c>
    </row>
    <row r="185" spans="1:24" s="17" customFormat="1" ht="18.75" customHeight="1">
      <c r="A185" s="305" t="s">
        <v>96</v>
      </c>
      <c r="B185" s="306"/>
      <c r="C185" s="226" t="s">
        <v>92</v>
      </c>
      <c r="D185" s="66">
        <f>SUM(D187)</f>
        <v>1871</v>
      </c>
      <c r="E185" s="92">
        <f aca="true" t="shared" si="58" ref="E185:Q186">SUM(E187)</f>
        <v>3</v>
      </c>
      <c r="F185" s="103">
        <f t="shared" si="58"/>
        <v>0</v>
      </c>
      <c r="G185" s="92">
        <f t="shared" si="58"/>
        <v>714</v>
      </c>
      <c r="H185" s="92">
        <f t="shared" si="58"/>
        <v>41</v>
      </c>
      <c r="I185" s="103">
        <f t="shared" si="58"/>
        <v>267</v>
      </c>
      <c r="J185" s="92">
        <f t="shared" si="58"/>
        <v>55</v>
      </c>
      <c r="K185" s="92">
        <f t="shared" si="58"/>
        <v>243</v>
      </c>
      <c r="L185" s="92">
        <f t="shared" si="58"/>
        <v>170</v>
      </c>
      <c r="M185" s="103">
        <f t="shared" si="58"/>
        <v>266</v>
      </c>
      <c r="N185" s="92">
        <f t="shared" si="58"/>
        <v>108</v>
      </c>
      <c r="O185" s="103">
        <f t="shared" si="58"/>
        <v>4</v>
      </c>
      <c r="P185" s="92">
        <f t="shared" si="58"/>
        <v>0</v>
      </c>
      <c r="Q185" s="103">
        <f t="shared" si="58"/>
        <v>0</v>
      </c>
      <c r="R185" s="133">
        <f t="shared" si="52"/>
        <v>1871</v>
      </c>
      <c r="S185" s="10"/>
      <c r="T185" s="170">
        <f t="shared" si="43"/>
        <v>0</v>
      </c>
      <c r="W185" s="265">
        <v>1871</v>
      </c>
      <c r="X185" s="266">
        <f>R185-W185</f>
        <v>0</v>
      </c>
    </row>
    <row r="186" spans="1:24" s="17" customFormat="1" ht="18.75" customHeight="1">
      <c r="A186" s="298"/>
      <c r="B186" s="289"/>
      <c r="C186" s="16" t="s">
        <v>93</v>
      </c>
      <c r="D186" s="62"/>
      <c r="E186" s="90">
        <f t="shared" si="58"/>
        <v>0</v>
      </c>
      <c r="F186" s="100">
        <f t="shared" si="58"/>
        <v>0</v>
      </c>
      <c r="G186" s="90">
        <f t="shared" si="58"/>
        <v>59</v>
      </c>
      <c r="H186" s="90">
        <f t="shared" si="58"/>
        <v>557</v>
      </c>
      <c r="I186" s="100">
        <f t="shared" si="58"/>
        <v>131</v>
      </c>
      <c r="J186" s="90">
        <f t="shared" si="58"/>
        <v>94</v>
      </c>
      <c r="K186" s="90">
        <f t="shared" si="58"/>
        <v>55</v>
      </c>
      <c r="L186" s="90">
        <f t="shared" si="58"/>
        <v>178</v>
      </c>
      <c r="M186" s="100">
        <f t="shared" si="58"/>
        <v>485</v>
      </c>
      <c r="N186" s="90">
        <f t="shared" si="58"/>
        <v>98</v>
      </c>
      <c r="O186" s="100">
        <f t="shared" si="58"/>
        <v>125</v>
      </c>
      <c r="P186" s="90">
        <f t="shared" si="58"/>
        <v>47</v>
      </c>
      <c r="Q186" s="100">
        <f t="shared" si="58"/>
        <v>0</v>
      </c>
      <c r="R186" s="65">
        <f t="shared" si="52"/>
        <v>1829</v>
      </c>
      <c r="T186" s="170">
        <f t="shared" si="43"/>
        <v>-1829</v>
      </c>
      <c r="W186" s="265">
        <v>1074</v>
      </c>
      <c r="X186"/>
    </row>
    <row r="187" spans="1:24" s="17" customFormat="1" ht="18.75" customHeight="1">
      <c r="A187" s="299"/>
      <c r="B187" s="284" t="s">
        <v>94</v>
      </c>
      <c r="C187" s="14" t="s">
        <v>92</v>
      </c>
      <c r="D187" s="72">
        <v>1871</v>
      </c>
      <c r="E187" s="95">
        <v>3</v>
      </c>
      <c r="F187" s="109">
        <v>0</v>
      </c>
      <c r="G187" s="95">
        <v>714</v>
      </c>
      <c r="H187" s="95">
        <v>41</v>
      </c>
      <c r="I187" s="109">
        <v>267</v>
      </c>
      <c r="J187" s="95">
        <v>55</v>
      </c>
      <c r="K187" s="95">
        <v>243</v>
      </c>
      <c r="L187" s="95">
        <v>170</v>
      </c>
      <c r="M187" s="109">
        <v>266</v>
      </c>
      <c r="N187" s="95">
        <v>108</v>
      </c>
      <c r="O187" s="109">
        <v>4</v>
      </c>
      <c r="P187" s="95">
        <v>0</v>
      </c>
      <c r="Q187" s="109">
        <v>0</v>
      </c>
      <c r="R187" s="70">
        <f t="shared" si="52"/>
        <v>1871</v>
      </c>
      <c r="S187" s="10"/>
      <c r="T187" s="170">
        <f t="shared" si="43"/>
        <v>0</v>
      </c>
      <c r="U187" s="17">
        <v>65</v>
      </c>
      <c r="W187" s="265">
        <v>1871</v>
      </c>
      <c r="X187" s="266">
        <f>R187-W187</f>
        <v>0</v>
      </c>
    </row>
    <row r="188" spans="1:24" s="17" customFormat="1" ht="18.75" customHeight="1">
      <c r="A188" s="299"/>
      <c r="B188" s="284"/>
      <c r="C188" s="16" t="s">
        <v>93</v>
      </c>
      <c r="D188" s="62"/>
      <c r="E188" s="68">
        <v>0</v>
      </c>
      <c r="F188" s="102">
        <v>0</v>
      </c>
      <c r="G188" s="68">
        <v>59</v>
      </c>
      <c r="H188" s="68">
        <v>557</v>
      </c>
      <c r="I188" s="102">
        <v>131</v>
      </c>
      <c r="J188" s="68">
        <v>94</v>
      </c>
      <c r="K188" s="68">
        <v>55</v>
      </c>
      <c r="L188" s="68">
        <v>178</v>
      </c>
      <c r="M188" s="102">
        <v>485</v>
      </c>
      <c r="N188" s="68">
        <v>98</v>
      </c>
      <c r="O188" s="102">
        <v>125</v>
      </c>
      <c r="P188" s="68">
        <v>47</v>
      </c>
      <c r="Q188" s="102">
        <v>0</v>
      </c>
      <c r="R188" s="65">
        <f t="shared" si="52"/>
        <v>1829</v>
      </c>
      <c r="T188" s="170">
        <f t="shared" si="43"/>
        <v>-1829</v>
      </c>
      <c r="W188" s="265">
        <v>1074</v>
      </c>
      <c r="X188"/>
    </row>
    <row r="189" spans="1:24" ht="18.75" customHeight="1">
      <c r="A189" s="294" t="s">
        <v>106</v>
      </c>
      <c r="B189" s="295"/>
      <c r="C189" s="20" t="s">
        <v>0</v>
      </c>
      <c r="D189" s="69">
        <f>SUM(D191,D193)</f>
        <v>17888</v>
      </c>
      <c r="E189" s="78">
        <f>SUM(E191,E193)</f>
        <v>0</v>
      </c>
      <c r="F189" s="106">
        <f>SUM(F191,F193)</f>
        <v>953</v>
      </c>
      <c r="G189" s="78">
        <f>SUM(G191,G193)</f>
        <v>957</v>
      </c>
      <c r="H189" s="78">
        <f aca="true" t="shared" si="59" ref="H189:J190">SUM(H191,H193)</f>
        <v>739</v>
      </c>
      <c r="I189" s="106">
        <f t="shared" si="59"/>
        <v>1362</v>
      </c>
      <c r="J189" s="78">
        <f t="shared" si="59"/>
        <v>883</v>
      </c>
      <c r="K189" s="78">
        <f aca="true" t="shared" si="60" ref="K189:M190">SUM(K191,K193)</f>
        <v>922</v>
      </c>
      <c r="L189" s="78">
        <f t="shared" si="60"/>
        <v>3308</v>
      </c>
      <c r="M189" s="106">
        <f t="shared" si="60"/>
        <v>1261</v>
      </c>
      <c r="N189" s="78">
        <f aca="true" t="shared" si="61" ref="N189:Q190">SUM(N191,N193)</f>
        <v>900</v>
      </c>
      <c r="O189" s="106">
        <f t="shared" si="61"/>
        <v>2537</v>
      </c>
      <c r="P189" s="78">
        <f t="shared" si="61"/>
        <v>2664</v>
      </c>
      <c r="Q189" s="106">
        <f t="shared" si="61"/>
        <v>1402</v>
      </c>
      <c r="R189" s="70">
        <f t="shared" si="52"/>
        <v>17888</v>
      </c>
      <c r="S189" s="10"/>
      <c r="T189" s="170">
        <f t="shared" si="43"/>
        <v>0</v>
      </c>
      <c r="W189" s="264">
        <v>17888</v>
      </c>
      <c r="X189" s="266">
        <f>R189-W189</f>
        <v>0</v>
      </c>
    </row>
    <row r="190" spans="1:23" ht="18.75" customHeight="1">
      <c r="A190" s="294"/>
      <c r="B190" s="295"/>
      <c r="C190" s="21" t="s">
        <v>14</v>
      </c>
      <c r="D190" s="67"/>
      <c r="E190" s="71">
        <f>SUM(E192,E194)</f>
        <v>0</v>
      </c>
      <c r="F190" s="104">
        <f>SUM(F192,F194)</f>
        <v>326</v>
      </c>
      <c r="G190" s="71">
        <f>SUM(G192,G194)</f>
        <v>622</v>
      </c>
      <c r="H190" s="71">
        <f t="shared" si="59"/>
        <v>486</v>
      </c>
      <c r="I190" s="104">
        <f t="shared" si="59"/>
        <v>1304</v>
      </c>
      <c r="J190" s="71">
        <f t="shared" si="59"/>
        <v>486</v>
      </c>
      <c r="K190" s="71">
        <f t="shared" si="60"/>
        <v>572</v>
      </c>
      <c r="L190" s="71">
        <f t="shared" si="60"/>
        <v>1691</v>
      </c>
      <c r="M190" s="104">
        <f t="shared" si="60"/>
        <v>861</v>
      </c>
      <c r="N190" s="71">
        <f t="shared" si="61"/>
        <v>371</v>
      </c>
      <c r="O190" s="104">
        <f t="shared" si="61"/>
        <v>1983</v>
      </c>
      <c r="P190" s="71">
        <f t="shared" si="61"/>
        <v>1467</v>
      </c>
      <c r="Q190" s="104">
        <f t="shared" si="61"/>
        <v>1879</v>
      </c>
      <c r="R190" s="65">
        <f t="shared" si="52"/>
        <v>12048</v>
      </c>
      <c r="T190" s="170">
        <f t="shared" si="43"/>
        <v>-12048</v>
      </c>
      <c r="W190" s="264">
        <v>5487</v>
      </c>
    </row>
    <row r="191" spans="1:24" ht="18.75" customHeight="1">
      <c r="A191" s="157"/>
      <c r="B191" s="284" t="s">
        <v>24</v>
      </c>
      <c r="C191" s="154" t="s">
        <v>0</v>
      </c>
      <c r="D191" s="120">
        <v>16176</v>
      </c>
      <c r="E191" s="93">
        <v>0</v>
      </c>
      <c r="F191" s="105">
        <v>953</v>
      </c>
      <c r="G191" s="93">
        <v>957</v>
      </c>
      <c r="H191" s="93">
        <v>739</v>
      </c>
      <c r="I191" s="105">
        <v>1362</v>
      </c>
      <c r="J191" s="93">
        <v>883</v>
      </c>
      <c r="K191" s="93">
        <v>922</v>
      </c>
      <c r="L191" s="93">
        <v>3108</v>
      </c>
      <c r="M191" s="105">
        <v>1261</v>
      </c>
      <c r="N191" s="93">
        <v>900</v>
      </c>
      <c r="O191" s="105">
        <v>1466</v>
      </c>
      <c r="P191" s="93">
        <v>2352</v>
      </c>
      <c r="Q191" s="105">
        <v>1273</v>
      </c>
      <c r="R191" s="70">
        <f t="shared" si="52"/>
        <v>16176</v>
      </c>
      <c r="S191" s="10"/>
      <c r="T191" s="170">
        <f t="shared" si="43"/>
        <v>0</v>
      </c>
      <c r="U191">
        <v>66</v>
      </c>
      <c r="W191" s="264">
        <v>16176</v>
      </c>
      <c r="X191" s="266">
        <f>R191-W191</f>
        <v>0</v>
      </c>
    </row>
    <row r="192" spans="1:23" ht="18.75" customHeight="1">
      <c r="A192" s="156"/>
      <c r="B192" s="284"/>
      <c r="C192" s="18" t="s">
        <v>14</v>
      </c>
      <c r="D192" s="64"/>
      <c r="E192" s="68">
        <v>0</v>
      </c>
      <c r="F192" s="102">
        <v>326</v>
      </c>
      <c r="G192" s="68">
        <v>534</v>
      </c>
      <c r="H192" s="68">
        <v>486</v>
      </c>
      <c r="I192" s="102">
        <v>1304</v>
      </c>
      <c r="J192" s="68">
        <v>486</v>
      </c>
      <c r="K192" s="68">
        <v>459</v>
      </c>
      <c r="L192" s="68">
        <v>1691</v>
      </c>
      <c r="M192" s="102">
        <v>751</v>
      </c>
      <c r="N192" s="68">
        <v>371</v>
      </c>
      <c r="O192" s="102">
        <v>1939</v>
      </c>
      <c r="P192" s="68">
        <v>1412</v>
      </c>
      <c r="Q192" s="102">
        <v>1701</v>
      </c>
      <c r="R192" s="65">
        <f t="shared" si="52"/>
        <v>11460</v>
      </c>
      <c r="T192" s="170">
        <f t="shared" si="43"/>
        <v>-11460</v>
      </c>
      <c r="W192" s="264">
        <v>5286</v>
      </c>
    </row>
    <row r="193" spans="1:24" ht="18.75" customHeight="1">
      <c r="A193" s="157"/>
      <c r="B193" s="284" t="s">
        <v>29</v>
      </c>
      <c r="C193" s="12" t="s">
        <v>0</v>
      </c>
      <c r="D193" s="74">
        <v>1712</v>
      </c>
      <c r="E193" s="75">
        <v>0</v>
      </c>
      <c r="F193" s="110">
        <v>0</v>
      </c>
      <c r="G193" s="75">
        <v>0</v>
      </c>
      <c r="H193" s="75">
        <v>0</v>
      </c>
      <c r="I193" s="110">
        <v>0</v>
      </c>
      <c r="J193" s="75">
        <v>0</v>
      </c>
      <c r="K193" s="75">
        <v>0</v>
      </c>
      <c r="L193" s="75">
        <v>200</v>
      </c>
      <c r="M193" s="110">
        <v>0</v>
      </c>
      <c r="N193" s="75">
        <v>0</v>
      </c>
      <c r="O193" s="110">
        <v>1071</v>
      </c>
      <c r="P193" s="75">
        <v>312</v>
      </c>
      <c r="Q193" s="110">
        <v>129</v>
      </c>
      <c r="R193" s="133">
        <f t="shared" si="52"/>
        <v>1712</v>
      </c>
      <c r="S193" s="10"/>
      <c r="T193" s="170">
        <f t="shared" si="43"/>
        <v>0</v>
      </c>
      <c r="U193">
        <v>67</v>
      </c>
      <c r="W193" s="264">
        <v>1712</v>
      </c>
      <c r="X193" s="266">
        <f>R193-W193</f>
        <v>0</v>
      </c>
    </row>
    <row r="194" spans="1:23" ht="18.75" customHeight="1">
      <c r="A194" s="156"/>
      <c r="B194" s="284"/>
      <c r="C194" s="7" t="s">
        <v>14</v>
      </c>
      <c r="D194" s="64"/>
      <c r="E194" s="68">
        <v>0</v>
      </c>
      <c r="F194" s="102">
        <v>0</v>
      </c>
      <c r="G194" s="68">
        <v>88</v>
      </c>
      <c r="H194" s="68">
        <v>0</v>
      </c>
      <c r="I194" s="102">
        <v>0</v>
      </c>
      <c r="J194" s="68">
        <v>0</v>
      </c>
      <c r="K194" s="68">
        <v>113</v>
      </c>
      <c r="L194" s="68">
        <v>0</v>
      </c>
      <c r="M194" s="102">
        <v>110</v>
      </c>
      <c r="N194" s="68">
        <v>0</v>
      </c>
      <c r="O194" s="102">
        <v>44</v>
      </c>
      <c r="P194" s="68">
        <v>55</v>
      </c>
      <c r="Q194" s="102">
        <v>178</v>
      </c>
      <c r="R194" s="65">
        <f t="shared" si="52"/>
        <v>588</v>
      </c>
      <c r="T194" s="170">
        <f t="shared" si="43"/>
        <v>-588</v>
      </c>
      <c r="W194" s="264">
        <v>201</v>
      </c>
    </row>
    <row r="195" spans="1:24" ht="18.75" customHeight="1">
      <c r="A195" s="294" t="s">
        <v>123</v>
      </c>
      <c r="B195" s="295"/>
      <c r="C195" s="3" t="s">
        <v>0</v>
      </c>
      <c r="D195" s="70">
        <f aca="true" t="shared" si="62" ref="D195:Q196">SUM(D197,D199)</f>
        <v>16453</v>
      </c>
      <c r="E195" s="94">
        <f t="shared" si="62"/>
        <v>0</v>
      </c>
      <c r="F195" s="107">
        <f t="shared" si="62"/>
        <v>771</v>
      </c>
      <c r="G195" s="94">
        <f t="shared" si="62"/>
        <v>1221</v>
      </c>
      <c r="H195" s="94">
        <f t="shared" si="62"/>
        <v>1666</v>
      </c>
      <c r="I195" s="107">
        <f t="shared" si="62"/>
        <v>1398</v>
      </c>
      <c r="J195" s="94">
        <f t="shared" si="62"/>
        <v>2023</v>
      </c>
      <c r="K195" s="94">
        <f t="shared" si="62"/>
        <v>1378</v>
      </c>
      <c r="L195" s="94">
        <f t="shared" si="62"/>
        <v>1313</v>
      </c>
      <c r="M195" s="107">
        <f t="shared" si="62"/>
        <v>1418</v>
      </c>
      <c r="N195" s="94">
        <f t="shared" si="62"/>
        <v>1387</v>
      </c>
      <c r="O195" s="107">
        <f t="shared" si="62"/>
        <v>1719</v>
      </c>
      <c r="P195" s="94">
        <f t="shared" si="62"/>
        <v>1403</v>
      </c>
      <c r="Q195" s="107">
        <f t="shared" si="62"/>
        <v>756</v>
      </c>
      <c r="R195" s="70">
        <f t="shared" si="52"/>
        <v>16453</v>
      </c>
      <c r="S195" s="10"/>
      <c r="T195" s="170">
        <f t="shared" si="43"/>
        <v>0</v>
      </c>
      <c r="W195" s="264">
        <v>16453</v>
      </c>
      <c r="X195" s="266">
        <f>R195-W195</f>
        <v>0</v>
      </c>
    </row>
    <row r="196" spans="1:23" ht="18.75" customHeight="1">
      <c r="A196" s="294"/>
      <c r="B196" s="295"/>
      <c r="C196" s="4" t="s">
        <v>14</v>
      </c>
      <c r="D196" s="62"/>
      <c r="E196" s="90">
        <f aca="true" t="shared" si="63" ref="E196:Q196">SUM(E198,E200)</f>
        <v>0</v>
      </c>
      <c r="F196" s="100">
        <f t="shared" si="63"/>
        <v>233</v>
      </c>
      <c r="G196" s="90">
        <f t="shared" si="63"/>
        <v>999</v>
      </c>
      <c r="H196" s="90">
        <f t="shared" si="63"/>
        <v>623</v>
      </c>
      <c r="I196" s="100">
        <f t="shared" si="63"/>
        <v>739</v>
      </c>
      <c r="J196" s="90">
        <f t="shared" si="63"/>
        <v>772</v>
      </c>
      <c r="K196" s="90">
        <f t="shared" si="63"/>
        <v>851</v>
      </c>
      <c r="L196" s="90">
        <f t="shared" si="63"/>
        <v>1063</v>
      </c>
      <c r="M196" s="100">
        <f t="shared" si="63"/>
        <v>1206</v>
      </c>
      <c r="N196" s="90">
        <f t="shared" si="63"/>
        <v>1029</v>
      </c>
      <c r="O196" s="100">
        <f t="shared" si="63"/>
        <v>1139</v>
      </c>
      <c r="P196" s="90">
        <f t="shared" si="62"/>
        <v>1115</v>
      </c>
      <c r="Q196" s="100">
        <f t="shared" si="63"/>
        <v>2155</v>
      </c>
      <c r="R196" s="65">
        <f t="shared" si="52"/>
        <v>11924</v>
      </c>
      <c r="T196" s="170">
        <f t="shared" si="43"/>
        <v>-11924</v>
      </c>
      <c r="W196" s="264">
        <v>5280</v>
      </c>
    </row>
    <row r="197" spans="1:24" ht="18.75" customHeight="1">
      <c r="A197" s="291"/>
      <c r="B197" s="289" t="s">
        <v>24</v>
      </c>
      <c r="C197" s="3" t="s">
        <v>0</v>
      </c>
      <c r="D197" s="70">
        <v>12996</v>
      </c>
      <c r="E197" s="94">
        <v>0</v>
      </c>
      <c r="F197" s="107">
        <v>567</v>
      </c>
      <c r="G197" s="94">
        <v>1176</v>
      </c>
      <c r="H197" s="94">
        <v>958</v>
      </c>
      <c r="I197" s="107">
        <v>1338</v>
      </c>
      <c r="J197" s="94">
        <v>1388</v>
      </c>
      <c r="K197" s="94">
        <v>1155</v>
      </c>
      <c r="L197" s="94">
        <v>1228</v>
      </c>
      <c r="M197" s="107">
        <v>1218</v>
      </c>
      <c r="N197" s="94">
        <v>1058</v>
      </c>
      <c r="O197" s="107">
        <v>1333</v>
      </c>
      <c r="P197" s="94">
        <v>1130</v>
      </c>
      <c r="Q197" s="107">
        <v>447</v>
      </c>
      <c r="R197" s="70">
        <f t="shared" si="52"/>
        <v>12996</v>
      </c>
      <c r="S197" s="10"/>
      <c r="T197" s="170">
        <f t="shared" si="43"/>
        <v>0</v>
      </c>
      <c r="U197">
        <v>68</v>
      </c>
      <c r="W197" s="264">
        <v>12996</v>
      </c>
      <c r="X197" s="266">
        <f>R197-W197</f>
        <v>0</v>
      </c>
    </row>
    <row r="198" spans="1:23" ht="18.75" customHeight="1">
      <c r="A198" s="291"/>
      <c r="B198" s="289"/>
      <c r="C198" s="32" t="s">
        <v>14</v>
      </c>
      <c r="D198" s="65"/>
      <c r="E198" s="68">
        <v>0</v>
      </c>
      <c r="F198" s="102">
        <v>233</v>
      </c>
      <c r="G198" s="68">
        <v>732</v>
      </c>
      <c r="H198" s="68">
        <v>581</v>
      </c>
      <c r="I198" s="102">
        <v>734</v>
      </c>
      <c r="J198" s="68">
        <v>772</v>
      </c>
      <c r="K198" s="68">
        <v>851</v>
      </c>
      <c r="L198" s="68">
        <v>1063</v>
      </c>
      <c r="M198" s="102">
        <v>1169</v>
      </c>
      <c r="N198" s="68">
        <v>1029</v>
      </c>
      <c r="O198" s="102">
        <v>1045</v>
      </c>
      <c r="P198" s="68">
        <v>876</v>
      </c>
      <c r="Q198" s="102">
        <v>1536</v>
      </c>
      <c r="R198" s="65">
        <f t="shared" si="52"/>
        <v>10621</v>
      </c>
      <c r="T198" s="170">
        <f t="shared" si="43"/>
        <v>-10621</v>
      </c>
      <c r="W198" s="264">
        <v>4966</v>
      </c>
    </row>
    <row r="199" spans="1:24" ht="18.75" customHeight="1">
      <c r="A199" s="294"/>
      <c r="B199" s="284" t="s">
        <v>29</v>
      </c>
      <c r="C199" s="3" t="s">
        <v>0</v>
      </c>
      <c r="D199" s="70">
        <v>3457</v>
      </c>
      <c r="E199" s="94">
        <v>0</v>
      </c>
      <c r="F199" s="107">
        <v>204</v>
      </c>
      <c r="G199" s="94">
        <v>45</v>
      </c>
      <c r="H199" s="94">
        <v>708</v>
      </c>
      <c r="I199" s="107">
        <v>60</v>
      </c>
      <c r="J199" s="94">
        <v>635</v>
      </c>
      <c r="K199" s="94">
        <v>223</v>
      </c>
      <c r="L199" s="94">
        <v>85</v>
      </c>
      <c r="M199" s="107">
        <v>200</v>
      </c>
      <c r="N199" s="94">
        <v>329</v>
      </c>
      <c r="O199" s="107">
        <v>386</v>
      </c>
      <c r="P199" s="94">
        <v>273</v>
      </c>
      <c r="Q199" s="107">
        <v>309</v>
      </c>
      <c r="R199" s="70">
        <f t="shared" si="52"/>
        <v>3457</v>
      </c>
      <c r="S199" s="10"/>
      <c r="T199" s="170">
        <f t="shared" si="43"/>
        <v>0</v>
      </c>
      <c r="U199">
        <v>69</v>
      </c>
      <c r="W199" s="264">
        <v>3457</v>
      </c>
      <c r="X199" s="266">
        <f>R199-W199</f>
        <v>0</v>
      </c>
    </row>
    <row r="200" spans="1:23" ht="18.75" customHeight="1">
      <c r="A200" s="294"/>
      <c r="B200" s="284"/>
      <c r="C200" s="32" t="s">
        <v>14</v>
      </c>
      <c r="D200" s="65"/>
      <c r="E200" s="68">
        <v>0</v>
      </c>
      <c r="F200" s="102">
        <v>0</v>
      </c>
      <c r="G200" s="68">
        <v>267</v>
      </c>
      <c r="H200" s="68">
        <v>42</v>
      </c>
      <c r="I200" s="102">
        <v>5</v>
      </c>
      <c r="J200" s="68">
        <v>0</v>
      </c>
      <c r="K200" s="68">
        <v>0</v>
      </c>
      <c r="L200" s="68">
        <v>0</v>
      </c>
      <c r="M200" s="102">
        <v>37</v>
      </c>
      <c r="N200" s="68">
        <v>0</v>
      </c>
      <c r="O200" s="102">
        <v>94</v>
      </c>
      <c r="P200" s="68">
        <v>239</v>
      </c>
      <c r="Q200" s="102">
        <v>619</v>
      </c>
      <c r="R200" s="65">
        <f t="shared" si="52"/>
        <v>1303</v>
      </c>
      <c r="T200" s="170">
        <f t="shared" si="43"/>
        <v>-1303</v>
      </c>
      <c r="W200" s="264">
        <v>314</v>
      </c>
    </row>
    <row r="201" spans="1:24" ht="18.75" customHeight="1">
      <c r="A201" s="290" t="s">
        <v>49</v>
      </c>
      <c r="B201" s="292"/>
      <c r="C201" s="3" t="s">
        <v>0</v>
      </c>
      <c r="D201" s="70">
        <f>SUM(D203)</f>
        <v>2902</v>
      </c>
      <c r="E201" s="94">
        <f aca="true" t="shared" si="64" ref="E201:Q202">SUM(E203)</f>
        <v>20</v>
      </c>
      <c r="F201" s="107">
        <f t="shared" si="64"/>
        <v>0</v>
      </c>
      <c r="G201" s="94">
        <f t="shared" si="64"/>
        <v>76</v>
      </c>
      <c r="H201" s="94">
        <f t="shared" si="64"/>
        <v>199</v>
      </c>
      <c r="I201" s="107">
        <f t="shared" si="64"/>
        <v>23</v>
      </c>
      <c r="J201" s="94">
        <f t="shared" si="64"/>
        <v>0</v>
      </c>
      <c r="K201" s="94">
        <f t="shared" si="64"/>
        <v>0</v>
      </c>
      <c r="L201" s="94">
        <f t="shared" si="64"/>
        <v>0</v>
      </c>
      <c r="M201" s="107">
        <f t="shared" si="64"/>
        <v>300</v>
      </c>
      <c r="N201" s="94">
        <f t="shared" si="64"/>
        <v>461</v>
      </c>
      <c r="O201" s="107">
        <f t="shared" si="64"/>
        <v>1096</v>
      </c>
      <c r="P201" s="94">
        <f t="shared" si="64"/>
        <v>632</v>
      </c>
      <c r="Q201" s="107">
        <f t="shared" si="64"/>
        <v>95</v>
      </c>
      <c r="R201" s="70">
        <f t="shared" si="52"/>
        <v>2902</v>
      </c>
      <c r="S201" s="10"/>
      <c r="T201" s="170">
        <f t="shared" si="43"/>
        <v>0</v>
      </c>
      <c r="W201" s="264">
        <v>2902</v>
      </c>
      <c r="X201" s="266">
        <f>R201-W201</f>
        <v>0</v>
      </c>
    </row>
    <row r="202" spans="1:23" ht="18.75" customHeight="1">
      <c r="A202" s="290"/>
      <c r="B202" s="292"/>
      <c r="C202" s="4" t="s">
        <v>14</v>
      </c>
      <c r="D202" s="62"/>
      <c r="E202" s="90">
        <f t="shared" si="64"/>
        <v>0</v>
      </c>
      <c r="F202" s="100">
        <f t="shared" si="64"/>
        <v>41</v>
      </c>
      <c r="G202" s="90">
        <f t="shared" si="64"/>
        <v>0</v>
      </c>
      <c r="H202" s="90">
        <f t="shared" si="64"/>
        <v>168</v>
      </c>
      <c r="I202" s="100">
        <f t="shared" si="64"/>
        <v>3</v>
      </c>
      <c r="J202" s="90">
        <f t="shared" si="64"/>
        <v>2</v>
      </c>
      <c r="K202" s="90">
        <f t="shared" si="64"/>
        <v>0</v>
      </c>
      <c r="L202" s="90">
        <f t="shared" si="64"/>
        <v>0</v>
      </c>
      <c r="M202" s="100">
        <f t="shared" si="64"/>
        <v>159</v>
      </c>
      <c r="N202" s="90">
        <f t="shared" si="64"/>
        <v>427</v>
      </c>
      <c r="O202" s="100">
        <f t="shared" si="64"/>
        <v>845</v>
      </c>
      <c r="P202" s="90">
        <f t="shared" si="64"/>
        <v>601</v>
      </c>
      <c r="Q202" s="100">
        <f t="shared" si="64"/>
        <v>198</v>
      </c>
      <c r="R202" s="65">
        <f t="shared" si="52"/>
        <v>2444</v>
      </c>
      <c r="S202" s="10"/>
      <c r="T202" s="170">
        <f t="shared" si="43"/>
        <v>-2444</v>
      </c>
      <c r="W202" s="264">
        <v>214</v>
      </c>
    </row>
    <row r="203" spans="1:24" ht="18.75" customHeight="1">
      <c r="A203" s="293"/>
      <c r="B203" s="289" t="s">
        <v>24</v>
      </c>
      <c r="C203" s="3" t="s">
        <v>0</v>
      </c>
      <c r="D203" s="70">
        <v>2902</v>
      </c>
      <c r="E203" s="94">
        <v>20</v>
      </c>
      <c r="F203" s="107">
        <v>0</v>
      </c>
      <c r="G203" s="94">
        <v>76</v>
      </c>
      <c r="H203" s="94">
        <v>199</v>
      </c>
      <c r="I203" s="107">
        <v>23</v>
      </c>
      <c r="J203" s="94">
        <v>0</v>
      </c>
      <c r="K203" s="94">
        <v>0</v>
      </c>
      <c r="L203" s="94">
        <v>0</v>
      </c>
      <c r="M203" s="107">
        <v>300</v>
      </c>
      <c r="N203" s="94">
        <v>461</v>
      </c>
      <c r="O203" s="107">
        <v>1096</v>
      </c>
      <c r="P203" s="94">
        <v>632</v>
      </c>
      <c r="Q203" s="107">
        <v>95</v>
      </c>
      <c r="R203" s="70">
        <f t="shared" si="52"/>
        <v>2902</v>
      </c>
      <c r="S203" s="10"/>
      <c r="T203" s="170">
        <f t="shared" si="43"/>
        <v>0</v>
      </c>
      <c r="U203">
        <v>70</v>
      </c>
      <c r="W203" s="264">
        <v>2902</v>
      </c>
      <c r="X203" s="266">
        <f>R203-W203</f>
        <v>0</v>
      </c>
    </row>
    <row r="204" spans="1:23" ht="18.75" customHeight="1">
      <c r="A204" s="293"/>
      <c r="B204" s="289"/>
      <c r="C204" s="32" t="s">
        <v>14</v>
      </c>
      <c r="D204" s="65"/>
      <c r="E204" s="68">
        <v>0</v>
      </c>
      <c r="F204" s="102">
        <v>41</v>
      </c>
      <c r="G204" s="68">
        <v>0</v>
      </c>
      <c r="H204" s="68">
        <v>168</v>
      </c>
      <c r="I204" s="102">
        <v>3</v>
      </c>
      <c r="J204" s="68">
        <v>2</v>
      </c>
      <c r="K204" s="68">
        <v>0</v>
      </c>
      <c r="L204" s="68">
        <v>0</v>
      </c>
      <c r="M204" s="102">
        <v>159</v>
      </c>
      <c r="N204" s="68">
        <v>427</v>
      </c>
      <c r="O204" s="102">
        <v>845</v>
      </c>
      <c r="P204" s="68">
        <v>601</v>
      </c>
      <c r="Q204" s="102">
        <v>198</v>
      </c>
      <c r="R204" s="65">
        <f t="shared" si="52"/>
        <v>2444</v>
      </c>
      <c r="S204" s="10"/>
      <c r="T204" s="170">
        <f t="shared" si="43"/>
        <v>-2444</v>
      </c>
      <c r="W204" s="264">
        <v>214</v>
      </c>
    </row>
    <row r="205" spans="1:24" ht="18.75" customHeight="1">
      <c r="A205" s="290" t="s">
        <v>51</v>
      </c>
      <c r="B205" s="292"/>
      <c r="C205" s="3" t="s">
        <v>0</v>
      </c>
      <c r="D205" s="70">
        <f aca="true" t="shared" si="65" ref="D205:Q206">SUM(D207,D209,D211,D213)</f>
        <v>113755</v>
      </c>
      <c r="E205" s="94">
        <f t="shared" si="65"/>
        <v>0</v>
      </c>
      <c r="F205" s="107">
        <f t="shared" si="65"/>
        <v>7283</v>
      </c>
      <c r="G205" s="94">
        <f t="shared" si="65"/>
        <v>1247</v>
      </c>
      <c r="H205" s="94">
        <f t="shared" si="65"/>
        <v>21342</v>
      </c>
      <c r="I205" s="107">
        <f t="shared" si="65"/>
        <v>1622</v>
      </c>
      <c r="J205" s="94">
        <f t="shared" si="65"/>
        <v>7327</v>
      </c>
      <c r="K205" s="94">
        <f t="shared" si="65"/>
        <v>14528</v>
      </c>
      <c r="L205" s="94">
        <f t="shared" si="65"/>
        <v>7318</v>
      </c>
      <c r="M205" s="107">
        <f t="shared" si="65"/>
        <v>273</v>
      </c>
      <c r="N205" s="94">
        <f t="shared" si="65"/>
        <v>4124</v>
      </c>
      <c r="O205" s="107">
        <f t="shared" si="65"/>
        <v>4529</v>
      </c>
      <c r="P205" s="94">
        <f t="shared" si="65"/>
        <v>35673</v>
      </c>
      <c r="Q205" s="107">
        <f t="shared" si="65"/>
        <v>8489</v>
      </c>
      <c r="R205" s="70">
        <f aca="true" t="shared" si="66" ref="R205:R252">SUM(E205:Q205)</f>
        <v>113755</v>
      </c>
      <c r="S205" s="10"/>
      <c r="T205" s="170">
        <f t="shared" si="43"/>
        <v>0</v>
      </c>
      <c r="W205" s="264">
        <v>113755</v>
      </c>
      <c r="X205" s="266">
        <f>R205-W205</f>
        <v>0</v>
      </c>
    </row>
    <row r="206" spans="1:23" ht="18.75" customHeight="1">
      <c r="A206" s="290"/>
      <c r="B206" s="292"/>
      <c r="C206" s="4" t="s">
        <v>14</v>
      </c>
      <c r="D206" s="62"/>
      <c r="E206" s="90">
        <f aca="true" t="shared" si="67" ref="E206:Q206">SUM(E208,E210,E212,E214)</f>
        <v>0</v>
      </c>
      <c r="F206" s="100">
        <f t="shared" si="67"/>
        <v>1687</v>
      </c>
      <c r="G206" s="90">
        <f t="shared" si="67"/>
        <v>8367</v>
      </c>
      <c r="H206" s="90">
        <f t="shared" si="67"/>
        <v>3917</v>
      </c>
      <c r="I206" s="100">
        <f t="shared" si="67"/>
        <v>6774</v>
      </c>
      <c r="J206" s="90">
        <f t="shared" si="67"/>
        <v>11507</v>
      </c>
      <c r="K206" s="90">
        <f t="shared" si="67"/>
        <v>15542</v>
      </c>
      <c r="L206" s="90">
        <f t="shared" si="67"/>
        <v>9148</v>
      </c>
      <c r="M206" s="100">
        <f t="shared" si="67"/>
        <v>5194</v>
      </c>
      <c r="N206" s="90">
        <f t="shared" si="67"/>
        <v>4640</v>
      </c>
      <c r="O206" s="100">
        <f t="shared" si="67"/>
        <v>11704</v>
      </c>
      <c r="P206" s="90">
        <f t="shared" si="65"/>
        <v>8454</v>
      </c>
      <c r="Q206" s="100">
        <f t="shared" si="67"/>
        <v>11936</v>
      </c>
      <c r="R206" s="65">
        <f t="shared" si="66"/>
        <v>98870</v>
      </c>
      <c r="S206" s="10"/>
      <c r="T206" s="170">
        <f t="shared" si="43"/>
        <v>-98870</v>
      </c>
      <c r="W206" s="264">
        <v>56942</v>
      </c>
    </row>
    <row r="207" spans="1:24" ht="18.75" customHeight="1">
      <c r="A207" s="293"/>
      <c r="B207" s="289" t="s">
        <v>24</v>
      </c>
      <c r="C207" s="3" t="s">
        <v>0</v>
      </c>
      <c r="D207" s="70">
        <v>77386</v>
      </c>
      <c r="E207" s="94">
        <v>0</v>
      </c>
      <c r="F207" s="107">
        <v>6201</v>
      </c>
      <c r="G207" s="94">
        <v>57</v>
      </c>
      <c r="H207" s="94">
        <v>16506</v>
      </c>
      <c r="I207" s="107">
        <v>0</v>
      </c>
      <c r="J207" s="94">
        <v>57</v>
      </c>
      <c r="K207" s="94">
        <v>3130</v>
      </c>
      <c r="L207" s="94">
        <v>4609</v>
      </c>
      <c r="M207" s="107">
        <v>57</v>
      </c>
      <c r="N207" s="94">
        <v>2362</v>
      </c>
      <c r="O207" s="107">
        <v>3898</v>
      </c>
      <c r="P207" s="94">
        <v>35132</v>
      </c>
      <c r="Q207" s="107">
        <v>5377</v>
      </c>
      <c r="R207" s="70">
        <f t="shared" si="66"/>
        <v>77386</v>
      </c>
      <c r="S207" s="10"/>
      <c r="T207" s="170">
        <f t="shared" si="43"/>
        <v>0</v>
      </c>
      <c r="U207">
        <v>71</v>
      </c>
      <c r="W207" s="264">
        <v>77386</v>
      </c>
      <c r="X207" s="266">
        <f>R207-W207</f>
        <v>0</v>
      </c>
    </row>
    <row r="208" spans="1:23" ht="18.75" customHeight="1">
      <c r="A208" s="293"/>
      <c r="B208" s="289"/>
      <c r="C208" s="32" t="s">
        <v>14</v>
      </c>
      <c r="D208" s="65"/>
      <c r="E208" s="68">
        <v>0</v>
      </c>
      <c r="F208" s="102">
        <v>767</v>
      </c>
      <c r="G208" s="68">
        <v>7359</v>
      </c>
      <c r="H208" s="68">
        <v>3343</v>
      </c>
      <c r="I208" s="102">
        <v>4126</v>
      </c>
      <c r="J208" s="68">
        <v>8668</v>
      </c>
      <c r="K208" s="68">
        <v>12512</v>
      </c>
      <c r="L208" s="68">
        <v>7769</v>
      </c>
      <c r="M208" s="102">
        <v>4258</v>
      </c>
      <c r="N208" s="68">
        <v>2046</v>
      </c>
      <c r="O208" s="102">
        <v>7581</v>
      </c>
      <c r="P208" s="68">
        <v>4501</v>
      </c>
      <c r="Q208" s="102">
        <v>8188</v>
      </c>
      <c r="R208" s="65">
        <f t="shared" si="66"/>
        <v>71118</v>
      </c>
      <c r="S208" s="10"/>
      <c r="T208" s="170">
        <f t="shared" si="43"/>
        <v>-71118</v>
      </c>
      <c r="W208" s="264">
        <v>44544</v>
      </c>
    </row>
    <row r="209" spans="1:24" ht="18.75" customHeight="1">
      <c r="A209" s="290"/>
      <c r="B209" s="289" t="s">
        <v>52</v>
      </c>
      <c r="C209" s="3" t="s">
        <v>0</v>
      </c>
      <c r="D209" s="70">
        <v>10996</v>
      </c>
      <c r="E209" s="94">
        <v>0</v>
      </c>
      <c r="F209" s="107">
        <v>1082</v>
      </c>
      <c r="G209" s="94">
        <v>1190</v>
      </c>
      <c r="H209" s="94">
        <v>0</v>
      </c>
      <c r="I209" s="107">
        <v>1622</v>
      </c>
      <c r="J209" s="94">
        <v>865</v>
      </c>
      <c r="K209" s="94">
        <v>261</v>
      </c>
      <c r="L209" s="94">
        <v>2317</v>
      </c>
      <c r="M209" s="107">
        <v>216</v>
      </c>
      <c r="N209" s="94">
        <v>108</v>
      </c>
      <c r="O209" s="107">
        <v>631</v>
      </c>
      <c r="P209" s="94">
        <v>541</v>
      </c>
      <c r="Q209" s="107">
        <v>2163</v>
      </c>
      <c r="R209" s="70">
        <f t="shared" si="66"/>
        <v>10996</v>
      </c>
      <c r="S209" s="10"/>
      <c r="T209" s="170">
        <f t="shared" si="43"/>
        <v>0</v>
      </c>
      <c r="U209">
        <v>72</v>
      </c>
      <c r="W209" s="264">
        <v>10996</v>
      </c>
      <c r="X209" s="266">
        <f>R209-W209</f>
        <v>0</v>
      </c>
    </row>
    <row r="210" spans="1:23" ht="18.75" customHeight="1">
      <c r="A210" s="290"/>
      <c r="B210" s="289"/>
      <c r="C210" s="7" t="s">
        <v>14</v>
      </c>
      <c r="D210" s="64"/>
      <c r="E210" s="68">
        <v>0</v>
      </c>
      <c r="F210" s="102">
        <v>920</v>
      </c>
      <c r="G210" s="68">
        <v>949</v>
      </c>
      <c r="H210" s="68">
        <v>0</v>
      </c>
      <c r="I210" s="102">
        <v>552</v>
      </c>
      <c r="J210" s="68">
        <v>0</v>
      </c>
      <c r="K210" s="68">
        <v>876</v>
      </c>
      <c r="L210" s="68">
        <v>403</v>
      </c>
      <c r="M210" s="102">
        <v>698</v>
      </c>
      <c r="N210" s="68">
        <v>1426</v>
      </c>
      <c r="O210" s="102">
        <v>2354</v>
      </c>
      <c r="P210" s="68">
        <v>807</v>
      </c>
      <c r="Q210" s="102">
        <v>615</v>
      </c>
      <c r="R210" s="64">
        <f t="shared" si="66"/>
        <v>9600</v>
      </c>
      <c r="S210" s="10"/>
      <c r="T210" s="170">
        <f aca="true" t="shared" si="68" ref="T210:T260">D210-R210</f>
        <v>-9600</v>
      </c>
      <c r="W210" s="264">
        <v>3700</v>
      </c>
    </row>
    <row r="211" spans="1:24" ht="18.75" customHeight="1">
      <c r="A211" s="297"/>
      <c r="B211" s="306" t="s">
        <v>29</v>
      </c>
      <c r="C211" s="11" t="s">
        <v>0</v>
      </c>
      <c r="D211" s="133">
        <v>18839</v>
      </c>
      <c r="E211" s="206">
        <v>0</v>
      </c>
      <c r="F211" s="207">
        <v>0</v>
      </c>
      <c r="G211" s="206">
        <v>0</v>
      </c>
      <c r="H211" s="206">
        <v>2602</v>
      </c>
      <c r="I211" s="207">
        <v>0</v>
      </c>
      <c r="J211" s="206">
        <v>6405</v>
      </c>
      <c r="K211" s="206">
        <v>8478</v>
      </c>
      <c r="L211" s="206">
        <v>0</v>
      </c>
      <c r="M211" s="207">
        <v>0</v>
      </c>
      <c r="N211" s="206">
        <v>601</v>
      </c>
      <c r="O211" s="207">
        <v>0</v>
      </c>
      <c r="P211" s="206">
        <v>0</v>
      </c>
      <c r="Q211" s="207">
        <v>753</v>
      </c>
      <c r="R211" s="133">
        <f t="shared" si="66"/>
        <v>18839</v>
      </c>
      <c r="S211" s="10"/>
      <c r="T211" s="170">
        <f t="shared" si="68"/>
        <v>0</v>
      </c>
      <c r="U211">
        <v>73</v>
      </c>
      <c r="W211" s="264">
        <v>18839</v>
      </c>
      <c r="X211" s="266">
        <f>R211-W211</f>
        <v>0</v>
      </c>
    </row>
    <row r="212" spans="1:23" ht="18.75" customHeight="1">
      <c r="A212" s="294"/>
      <c r="B212" s="289"/>
      <c r="C212" s="4" t="s">
        <v>14</v>
      </c>
      <c r="D212" s="62"/>
      <c r="E212" s="68">
        <v>0</v>
      </c>
      <c r="F212" s="102">
        <v>0</v>
      </c>
      <c r="G212" s="68">
        <v>59</v>
      </c>
      <c r="H212" s="68">
        <v>574</v>
      </c>
      <c r="I212" s="102">
        <v>574</v>
      </c>
      <c r="J212" s="68">
        <v>1940</v>
      </c>
      <c r="K212" s="68">
        <v>2154</v>
      </c>
      <c r="L212" s="68">
        <v>976</v>
      </c>
      <c r="M212" s="102">
        <v>238</v>
      </c>
      <c r="N212" s="68">
        <v>-4</v>
      </c>
      <c r="O212" s="102">
        <v>1118</v>
      </c>
      <c r="P212" s="68">
        <v>1637</v>
      </c>
      <c r="Q212" s="102">
        <v>3133</v>
      </c>
      <c r="R212" s="65">
        <f t="shared" si="66"/>
        <v>12399</v>
      </c>
      <c r="T212" s="170">
        <f t="shared" si="68"/>
        <v>-12399</v>
      </c>
      <c r="W212" s="264">
        <v>6277</v>
      </c>
    </row>
    <row r="213" spans="1:24" ht="18.75" customHeight="1">
      <c r="A213" s="294"/>
      <c r="B213" s="282" t="s">
        <v>287</v>
      </c>
      <c r="C213" s="3" t="s">
        <v>0</v>
      </c>
      <c r="D213" s="70">
        <v>6534</v>
      </c>
      <c r="E213" s="94">
        <v>0</v>
      </c>
      <c r="F213" s="107">
        <v>0</v>
      </c>
      <c r="G213" s="94">
        <v>0</v>
      </c>
      <c r="H213" s="94">
        <v>2234</v>
      </c>
      <c r="I213" s="107">
        <v>0</v>
      </c>
      <c r="J213" s="94">
        <v>0</v>
      </c>
      <c r="K213" s="94">
        <v>2659</v>
      </c>
      <c r="L213" s="94">
        <v>392</v>
      </c>
      <c r="M213" s="107">
        <v>0</v>
      </c>
      <c r="N213" s="94">
        <v>1053</v>
      </c>
      <c r="O213" s="107">
        <v>0</v>
      </c>
      <c r="P213" s="94">
        <v>0</v>
      </c>
      <c r="Q213" s="107">
        <v>196</v>
      </c>
      <c r="R213" s="70">
        <f t="shared" si="66"/>
        <v>6534</v>
      </c>
      <c r="S213" s="10"/>
      <c r="T213" s="170">
        <f t="shared" si="68"/>
        <v>0</v>
      </c>
      <c r="U213">
        <v>74</v>
      </c>
      <c r="W213" s="264">
        <v>6534</v>
      </c>
      <c r="X213" s="266">
        <f>R213-W213</f>
        <v>0</v>
      </c>
    </row>
    <row r="214" spans="1:23" ht="18.75" customHeight="1">
      <c r="A214" s="294"/>
      <c r="B214" s="282"/>
      <c r="C214" s="7" t="s">
        <v>14</v>
      </c>
      <c r="D214" s="64"/>
      <c r="E214" s="68">
        <v>0</v>
      </c>
      <c r="F214" s="102">
        <v>0</v>
      </c>
      <c r="G214" s="68">
        <v>0</v>
      </c>
      <c r="H214" s="68">
        <v>0</v>
      </c>
      <c r="I214" s="102">
        <v>1522</v>
      </c>
      <c r="J214" s="68">
        <v>899</v>
      </c>
      <c r="K214" s="68">
        <v>0</v>
      </c>
      <c r="L214" s="68">
        <v>0</v>
      </c>
      <c r="M214" s="102">
        <v>0</v>
      </c>
      <c r="N214" s="68">
        <v>1172</v>
      </c>
      <c r="O214" s="102">
        <v>651</v>
      </c>
      <c r="P214" s="68">
        <v>1509</v>
      </c>
      <c r="Q214" s="102">
        <v>0</v>
      </c>
      <c r="R214" s="64">
        <f t="shared" si="66"/>
        <v>5753</v>
      </c>
      <c r="T214" s="170">
        <f t="shared" si="68"/>
        <v>-5753</v>
      </c>
      <c r="W214" s="264">
        <v>2421</v>
      </c>
    </row>
    <row r="215" spans="1:24" ht="18.75" customHeight="1">
      <c r="A215" s="297" t="s">
        <v>55</v>
      </c>
      <c r="B215" s="304"/>
      <c r="C215" s="11" t="s">
        <v>0</v>
      </c>
      <c r="D215" s="133">
        <f>SUM(D217,D219)</f>
        <v>7043</v>
      </c>
      <c r="E215" s="206">
        <f aca="true" t="shared" si="69" ref="E215:Q216">SUM(E217,E219)</f>
        <v>0</v>
      </c>
      <c r="F215" s="207">
        <f t="shared" si="69"/>
        <v>1312</v>
      </c>
      <c r="G215" s="206">
        <f t="shared" si="69"/>
        <v>1283</v>
      </c>
      <c r="H215" s="206">
        <f t="shared" si="69"/>
        <v>370</v>
      </c>
      <c r="I215" s="207">
        <f t="shared" si="69"/>
        <v>608</v>
      </c>
      <c r="J215" s="206">
        <f t="shared" si="69"/>
        <v>856</v>
      </c>
      <c r="K215" s="206">
        <f t="shared" si="69"/>
        <v>778</v>
      </c>
      <c r="L215" s="206">
        <f t="shared" si="69"/>
        <v>406</v>
      </c>
      <c r="M215" s="207">
        <f t="shared" si="69"/>
        <v>613</v>
      </c>
      <c r="N215" s="206">
        <f t="shared" si="69"/>
        <v>283</v>
      </c>
      <c r="O215" s="207">
        <f t="shared" si="69"/>
        <v>345</v>
      </c>
      <c r="P215" s="206">
        <f t="shared" si="69"/>
        <v>189</v>
      </c>
      <c r="Q215" s="207">
        <f t="shared" si="69"/>
        <v>0</v>
      </c>
      <c r="R215" s="133">
        <f t="shared" si="66"/>
        <v>7043</v>
      </c>
      <c r="S215" s="10"/>
      <c r="T215" s="170">
        <f t="shared" si="68"/>
        <v>0</v>
      </c>
      <c r="W215" s="264">
        <v>7043</v>
      </c>
      <c r="X215" s="266">
        <f>R215-W215</f>
        <v>0</v>
      </c>
    </row>
    <row r="216" spans="1:23" ht="18.75" customHeight="1">
      <c r="A216" s="294"/>
      <c r="B216" s="295"/>
      <c r="C216" s="4" t="s">
        <v>14</v>
      </c>
      <c r="D216" s="62"/>
      <c r="E216" s="90">
        <f t="shared" si="69"/>
        <v>0</v>
      </c>
      <c r="F216" s="100">
        <f t="shared" si="69"/>
        <v>213</v>
      </c>
      <c r="G216" s="90">
        <f t="shared" si="69"/>
        <v>736</v>
      </c>
      <c r="H216" s="90">
        <f t="shared" si="69"/>
        <v>355</v>
      </c>
      <c r="I216" s="100">
        <f t="shared" si="69"/>
        <v>987</v>
      </c>
      <c r="J216" s="90">
        <f t="shared" si="69"/>
        <v>498</v>
      </c>
      <c r="K216" s="90">
        <f t="shared" si="69"/>
        <v>256</v>
      </c>
      <c r="L216" s="90">
        <f t="shared" si="69"/>
        <v>1003</v>
      </c>
      <c r="M216" s="100">
        <f t="shared" si="69"/>
        <v>1260</v>
      </c>
      <c r="N216" s="90">
        <f t="shared" si="69"/>
        <v>540</v>
      </c>
      <c r="O216" s="100">
        <f t="shared" si="69"/>
        <v>351</v>
      </c>
      <c r="P216" s="90">
        <f t="shared" si="69"/>
        <v>298</v>
      </c>
      <c r="Q216" s="100">
        <f t="shared" si="69"/>
        <v>38</v>
      </c>
      <c r="R216" s="65">
        <f t="shared" si="66"/>
        <v>6535</v>
      </c>
      <c r="T216" s="170">
        <f t="shared" si="68"/>
        <v>-6535</v>
      </c>
      <c r="W216" s="264">
        <v>4048</v>
      </c>
    </row>
    <row r="217" spans="1:24" ht="18.75" customHeight="1">
      <c r="A217" s="291"/>
      <c r="B217" s="284" t="s">
        <v>24</v>
      </c>
      <c r="C217" s="3" t="s">
        <v>0</v>
      </c>
      <c r="D217" s="70">
        <v>6619</v>
      </c>
      <c r="E217" s="94">
        <v>0</v>
      </c>
      <c r="F217" s="107">
        <v>1312</v>
      </c>
      <c r="G217" s="94">
        <v>1281</v>
      </c>
      <c r="H217" s="94">
        <v>370</v>
      </c>
      <c r="I217" s="107">
        <v>608</v>
      </c>
      <c r="J217" s="94">
        <v>856</v>
      </c>
      <c r="K217" s="94">
        <v>703</v>
      </c>
      <c r="L217" s="94">
        <v>341</v>
      </c>
      <c r="M217" s="107">
        <v>538</v>
      </c>
      <c r="N217" s="94">
        <v>217</v>
      </c>
      <c r="O217" s="107">
        <v>279</v>
      </c>
      <c r="P217" s="94">
        <v>114</v>
      </c>
      <c r="Q217" s="107">
        <v>0</v>
      </c>
      <c r="R217" s="70">
        <f t="shared" si="66"/>
        <v>6619</v>
      </c>
      <c r="S217" s="10"/>
      <c r="T217" s="170">
        <f t="shared" si="68"/>
        <v>0</v>
      </c>
      <c r="U217">
        <v>75</v>
      </c>
      <c r="W217" s="264">
        <v>6619</v>
      </c>
      <c r="X217" s="266">
        <f>R217-W217</f>
        <v>0</v>
      </c>
    </row>
    <row r="218" spans="1:23" ht="18.75" customHeight="1">
      <c r="A218" s="291"/>
      <c r="B218" s="284"/>
      <c r="C218" s="4" t="s">
        <v>14</v>
      </c>
      <c r="D218" s="62"/>
      <c r="E218" s="68">
        <v>0</v>
      </c>
      <c r="F218" s="102">
        <v>213</v>
      </c>
      <c r="G218" s="68">
        <v>736</v>
      </c>
      <c r="H218" s="68">
        <v>355</v>
      </c>
      <c r="I218" s="102">
        <v>987</v>
      </c>
      <c r="J218" s="68">
        <v>488</v>
      </c>
      <c r="K218" s="68">
        <v>256</v>
      </c>
      <c r="L218" s="68">
        <v>994</v>
      </c>
      <c r="M218" s="102">
        <v>1259</v>
      </c>
      <c r="N218" s="68">
        <v>531</v>
      </c>
      <c r="O218" s="102">
        <v>345</v>
      </c>
      <c r="P218" s="68">
        <v>290</v>
      </c>
      <c r="Q218" s="102">
        <v>20</v>
      </c>
      <c r="R218" s="65">
        <f t="shared" si="66"/>
        <v>6474</v>
      </c>
      <c r="T218" s="170">
        <f t="shared" si="68"/>
        <v>-6474</v>
      </c>
      <c r="W218" s="264">
        <v>4029</v>
      </c>
    </row>
    <row r="219" spans="1:24" ht="18.75" customHeight="1">
      <c r="A219" s="294"/>
      <c r="B219" s="284" t="s">
        <v>29</v>
      </c>
      <c r="C219" s="3" t="s">
        <v>0</v>
      </c>
      <c r="D219" s="70">
        <v>424</v>
      </c>
      <c r="E219" s="94">
        <v>0</v>
      </c>
      <c r="F219" s="107">
        <v>0</v>
      </c>
      <c r="G219" s="94">
        <v>2</v>
      </c>
      <c r="H219" s="94">
        <v>0</v>
      </c>
      <c r="I219" s="107">
        <v>0</v>
      </c>
      <c r="J219" s="94">
        <v>0</v>
      </c>
      <c r="K219" s="94">
        <v>75</v>
      </c>
      <c r="L219" s="94">
        <v>65</v>
      </c>
      <c r="M219" s="107">
        <v>75</v>
      </c>
      <c r="N219" s="94">
        <v>66</v>
      </c>
      <c r="O219" s="107">
        <v>66</v>
      </c>
      <c r="P219" s="94">
        <v>75</v>
      </c>
      <c r="Q219" s="107">
        <v>0</v>
      </c>
      <c r="R219" s="70">
        <f t="shared" si="66"/>
        <v>424</v>
      </c>
      <c r="S219" s="10"/>
      <c r="T219" s="170">
        <f t="shared" si="68"/>
        <v>0</v>
      </c>
      <c r="U219">
        <v>76</v>
      </c>
      <c r="W219" s="264">
        <v>424</v>
      </c>
      <c r="X219" s="266">
        <f>R219-W219</f>
        <v>0</v>
      </c>
    </row>
    <row r="220" spans="1:23" ht="18.75" customHeight="1">
      <c r="A220" s="294"/>
      <c r="B220" s="284"/>
      <c r="C220" s="4" t="s">
        <v>14</v>
      </c>
      <c r="D220" s="62"/>
      <c r="E220" s="68">
        <v>0</v>
      </c>
      <c r="F220" s="102">
        <v>0</v>
      </c>
      <c r="G220" s="68">
        <v>0</v>
      </c>
      <c r="H220" s="68">
        <v>0</v>
      </c>
      <c r="I220" s="102">
        <v>0</v>
      </c>
      <c r="J220" s="68">
        <v>10</v>
      </c>
      <c r="K220" s="68">
        <v>0</v>
      </c>
      <c r="L220" s="68">
        <v>9</v>
      </c>
      <c r="M220" s="102">
        <v>1</v>
      </c>
      <c r="N220" s="68">
        <v>9</v>
      </c>
      <c r="O220" s="102">
        <v>6</v>
      </c>
      <c r="P220" s="68">
        <v>8</v>
      </c>
      <c r="Q220" s="102">
        <v>18</v>
      </c>
      <c r="R220" s="65">
        <f t="shared" si="66"/>
        <v>61</v>
      </c>
      <c r="T220" s="170">
        <f t="shared" si="68"/>
        <v>-61</v>
      </c>
      <c r="W220" s="264">
        <v>19</v>
      </c>
    </row>
    <row r="221" spans="1:24" ht="18.75" customHeight="1">
      <c r="A221" s="294" t="s">
        <v>56</v>
      </c>
      <c r="B221" s="295"/>
      <c r="C221" s="3" t="s">
        <v>0</v>
      </c>
      <c r="D221" s="70">
        <f>SUM(D223)</f>
        <v>147997</v>
      </c>
      <c r="E221" s="94">
        <f aca="true" t="shared" si="70" ref="E221:Q222">SUM(E223)</f>
        <v>654</v>
      </c>
      <c r="F221" s="107">
        <f t="shared" si="70"/>
        <v>18055</v>
      </c>
      <c r="G221" s="94">
        <f t="shared" si="70"/>
        <v>19045</v>
      </c>
      <c r="H221" s="94">
        <f t="shared" si="70"/>
        <v>15908</v>
      </c>
      <c r="I221" s="107">
        <f t="shared" si="70"/>
        <v>14049</v>
      </c>
      <c r="J221" s="94">
        <f t="shared" si="70"/>
        <v>12018</v>
      </c>
      <c r="K221" s="94">
        <f t="shared" si="70"/>
        <v>9966</v>
      </c>
      <c r="L221" s="94">
        <f t="shared" si="70"/>
        <v>9052</v>
      </c>
      <c r="M221" s="107">
        <f t="shared" si="70"/>
        <v>9914</v>
      </c>
      <c r="N221" s="94">
        <f t="shared" si="70"/>
        <v>10115</v>
      </c>
      <c r="O221" s="107">
        <f t="shared" si="70"/>
        <v>6933</v>
      </c>
      <c r="P221" s="94">
        <f t="shared" si="70"/>
        <v>6424</v>
      </c>
      <c r="Q221" s="107">
        <f t="shared" si="70"/>
        <v>15864</v>
      </c>
      <c r="R221" s="70">
        <f t="shared" si="66"/>
        <v>147997</v>
      </c>
      <c r="S221" s="10"/>
      <c r="T221" s="170">
        <f t="shared" si="68"/>
        <v>0</v>
      </c>
      <c r="W221" s="264">
        <v>147997</v>
      </c>
      <c r="X221" s="266">
        <f>R221-W221</f>
        <v>0</v>
      </c>
    </row>
    <row r="222" spans="1:23" ht="18.75" customHeight="1">
      <c r="A222" s="294"/>
      <c r="B222" s="295"/>
      <c r="C222" s="4" t="s">
        <v>14</v>
      </c>
      <c r="D222" s="62"/>
      <c r="E222" s="90">
        <f t="shared" si="70"/>
        <v>654</v>
      </c>
      <c r="F222" s="100">
        <f t="shared" si="70"/>
        <v>2186</v>
      </c>
      <c r="G222" s="90">
        <f t="shared" si="70"/>
        <v>6938</v>
      </c>
      <c r="H222" s="90">
        <f t="shared" si="70"/>
        <v>11220</v>
      </c>
      <c r="I222" s="100">
        <f t="shared" si="70"/>
        <v>7953</v>
      </c>
      <c r="J222" s="90">
        <f t="shared" si="70"/>
        <v>5536</v>
      </c>
      <c r="K222" s="90">
        <f t="shared" si="70"/>
        <v>6360</v>
      </c>
      <c r="L222" s="90">
        <f t="shared" si="70"/>
        <v>6204</v>
      </c>
      <c r="M222" s="100">
        <f t="shared" si="70"/>
        <v>9391</v>
      </c>
      <c r="N222" s="90">
        <f t="shared" si="70"/>
        <v>4412</v>
      </c>
      <c r="O222" s="100">
        <f t="shared" si="70"/>
        <v>4735</v>
      </c>
      <c r="P222" s="90">
        <f t="shared" si="70"/>
        <v>7174</v>
      </c>
      <c r="Q222" s="100">
        <f t="shared" si="70"/>
        <v>7620</v>
      </c>
      <c r="R222" s="65">
        <f t="shared" si="66"/>
        <v>80383</v>
      </c>
      <c r="T222" s="170">
        <f t="shared" si="68"/>
        <v>-80383</v>
      </c>
      <c r="W222" s="264">
        <v>47051</v>
      </c>
    </row>
    <row r="223" spans="1:24" ht="18.75" customHeight="1">
      <c r="A223" s="291"/>
      <c r="B223" s="289" t="s">
        <v>195</v>
      </c>
      <c r="C223" s="3" t="s">
        <v>0</v>
      </c>
      <c r="D223" s="70">
        <v>147997</v>
      </c>
      <c r="E223" s="94">
        <v>654</v>
      </c>
      <c r="F223" s="107">
        <v>18055</v>
      </c>
      <c r="G223" s="94">
        <v>19045</v>
      </c>
      <c r="H223" s="94">
        <v>15908</v>
      </c>
      <c r="I223" s="107">
        <v>14049</v>
      </c>
      <c r="J223" s="94">
        <v>12018</v>
      </c>
      <c r="K223" s="94">
        <v>9966</v>
      </c>
      <c r="L223" s="94">
        <v>9052</v>
      </c>
      <c r="M223" s="107">
        <v>9914</v>
      </c>
      <c r="N223" s="94">
        <v>10115</v>
      </c>
      <c r="O223" s="107">
        <v>6933</v>
      </c>
      <c r="P223" s="94">
        <v>6424</v>
      </c>
      <c r="Q223" s="107">
        <v>15864</v>
      </c>
      <c r="R223" s="70">
        <f t="shared" si="66"/>
        <v>147997</v>
      </c>
      <c r="S223" s="10"/>
      <c r="T223" s="170">
        <f>D223-R223</f>
        <v>0</v>
      </c>
      <c r="U223">
        <v>77</v>
      </c>
      <c r="W223" s="264">
        <v>147997</v>
      </c>
      <c r="X223" s="266">
        <f>R223-W223</f>
        <v>0</v>
      </c>
    </row>
    <row r="224" spans="1:23" ht="18.75" customHeight="1">
      <c r="A224" s="291"/>
      <c r="B224" s="289"/>
      <c r="C224" s="4" t="s">
        <v>14</v>
      </c>
      <c r="D224" s="62"/>
      <c r="E224" s="68">
        <v>654</v>
      </c>
      <c r="F224" s="102">
        <v>2186</v>
      </c>
      <c r="G224" s="68">
        <v>6938</v>
      </c>
      <c r="H224" s="68">
        <v>11220</v>
      </c>
      <c r="I224" s="102">
        <v>7953</v>
      </c>
      <c r="J224" s="68">
        <v>5536</v>
      </c>
      <c r="K224" s="68">
        <v>6360</v>
      </c>
      <c r="L224" s="68">
        <v>6204</v>
      </c>
      <c r="M224" s="102">
        <v>9391</v>
      </c>
      <c r="N224" s="68">
        <v>4412</v>
      </c>
      <c r="O224" s="102">
        <v>4735</v>
      </c>
      <c r="P224" s="68">
        <v>7174</v>
      </c>
      <c r="Q224" s="102">
        <v>7620</v>
      </c>
      <c r="R224" s="65">
        <f t="shared" si="66"/>
        <v>80383</v>
      </c>
      <c r="T224" s="170">
        <f>D224-R224</f>
        <v>-80383</v>
      </c>
      <c r="W224" s="264">
        <v>47051</v>
      </c>
    </row>
    <row r="225" spans="1:24" ht="18.75" customHeight="1">
      <c r="A225" s="294" t="s">
        <v>252</v>
      </c>
      <c r="B225" s="295"/>
      <c r="C225" s="3" t="s">
        <v>0</v>
      </c>
      <c r="D225" s="70">
        <f>SUM(D227)</f>
        <v>221</v>
      </c>
      <c r="E225" s="94">
        <f aca="true" t="shared" si="71" ref="E225:Q225">SUM(E227)</f>
        <v>0</v>
      </c>
      <c r="F225" s="107">
        <f t="shared" si="71"/>
        <v>74</v>
      </c>
      <c r="G225" s="94">
        <f t="shared" si="71"/>
        <v>0</v>
      </c>
      <c r="H225" s="94">
        <f t="shared" si="71"/>
        <v>74</v>
      </c>
      <c r="I225" s="107">
        <f t="shared" si="71"/>
        <v>0</v>
      </c>
      <c r="J225" s="94">
        <f t="shared" si="71"/>
        <v>0</v>
      </c>
      <c r="K225" s="94">
        <f t="shared" si="71"/>
        <v>73</v>
      </c>
      <c r="L225" s="94">
        <f t="shared" si="71"/>
        <v>0</v>
      </c>
      <c r="M225" s="107">
        <f t="shared" si="71"/>
        <v>0</v>
      </c>
      <c r="N225" s="94">
        <f t="shared" si="71"/>
        <v>0</v>
      </c>
      <c r="O225" s="107">
        <f t="shared" si="71"/>
        <v>0</v>
      </c>
      <c r="P225" s="94">
        <f t="shared" si="71"/>
        <v>0</v>
      </c>
      <c r="Q225" s="107">
        <f t="shared" si="71"/>
        <v>0</v>
      </c>
      <c r="R225" s="70">
        <f>SUM(E225:Q225)</f>
        <v>221</v>
      </c>
      <c r="S225" s="10"/>
      <c r="T225" s="170">
        <f t="shared" si="68"/>
        <v>0</v>
      </c>
      <c r="W225" s="264">
        <v>221</v>
      </c>
      <c r="X225" s="266">
        <f>R225-W225</f>
        <v>0</v>
      </c>
    </row>
    <row r="226" spans="1:23" ht="18.75" customHeight="1">
      <c r="A226" s="294"/>
      <c r="B226" s="295"/>
      <c r="C226" s="4" t="s">
        <v>14</v>
      </c>
      <c r="D226" s="62"/>
      <c r="E226" s="90">
        <f aca="true" t="shared" si="72" ref="E226:Q226">SUM(E228)</f>
        <v>0</v>
      </c>
      <c r="F226" s="100">
        <f t="shared" si="72"/>
        <v>0</v>
      </c>
      <c r="G226" s="90">
        <f t="shared" si="72"/>
        <v>0</v>
      </c>
      <c r="H226" s="90">
        <f t="shared" si="72"/>
        <v>0</v>
      </c>
      <c r="I226" s="100">
        <f t="shared" si="72"/>
        <v>0</v>
      </c>
      <c r="J226" s="90">
        <f t="shared" si="72"/>
        <v>0</v>
      </c>
      <c r="K226" s="90">
        <f t="shared" si="72"/>
        <v>0</v>
      </c>
      <c r="L226" s="90">
        <f t="shared" si="72"/>
        <v>0</v>
      </c>
      <c r="M226" s="100">
        <f t="shared" si="72"/>
        <v>118</v>
      </c>
      <c r="N226" s="90">
        <f t="shared" si="72"/>
        <v>33</v>
      </c>
      <c r="O226" s="100">
        <f t="shared" si="72"/>
        <v>43</v>
      </c>
      <c r="P226" s="90">
        <f>SUM(P228)</f>
        <v>27</v>
      </c>
      <c r="Q226" s="100">
        <f t="shared" si="72"/>
        <v>0</v>
      </c>
      <c r="R226" s="65">
        <f>SUM(E226:Q226)</f>
        <v>221</v>
      </c>
      <c r="T226" s="170">
        <f t="shared" si="68"/>
        <v>-221</v>
      </c>
      <c r="W226" s="264">
        <v>0</v>
      </c>
    </row>
    <row r="227" spans="1:24" ht="18.75" customHeight="1">
      <c r="A227" s="291"/>
      <c r="B227" s="289" t="s">
        <v>195</v>
      </c>
      <c r="C227" s="3" t="s">
        <v>0</v>
      </c>
      <c r="D227" s="70">
        <v>221</v>
      </c>
      <c r="E227" s="94">
        <v>0</v>
      </c>
      <c r="F227" s="107">
        <v>74</v>
      </c>
      <c r="G227" s="94">
        <v>0</v>
      </c>
      <c r="H227" s="94">
        <v>74</v>
      </c>
      <c r="I227" s="107">
        <v>0</v>
      </c>
      <c r="J227" s="94">
        <v>0</v>
      </c>
      <c r="K227" s="94">
        <v>73</v>
      </c>
      <c r="L227" s="94">
        <v>0</v>
      </c>
      <c r="M227" s="107">
        <v>0</v>
      </c>
      <c r="N227" s="94">
        <v>0</v>
      </c>
      <c r="O227" s="107">
        <v>0</v>
      </c>
      <c r="P227" s="94">
        <v>0</v>
      </c>
      <c r="Q227" s="107">
        <v>0</v>
      </c>
      <c r="R227" s="70">
        <f>SUM(E227:Q227)</f>
        <v>221</v>
      </c>
      <c r="S227" s="10"/>
      <c r="T227" s="170">
        <f t="shared" si="68"/>
        <v>0</v>
      </c>
      <c r="U227">
        <v>78</v>
      </c>
      <c r="W227" s="264">
        <v>221</v>
      </c>
      <c r="X227" s="266">
        <f>R227-W227</f>
        <v>0</v>
      </c>
    </row>
    <row r="228" spans="1:23" ht="18.75" customHeight="1">
      <c r="A228" s="291"/>
      <c r="B228" s="289"/>
      <c r="C228" s="4" t="s">
        <v>14</v>
      </c>
      <c r="D228" s="62"/>
      <c r="E228" s="68">
        <v>0</v>
      </c>
      <c r="F228" s="102">
        <v>0</v>
      </c>
      <c r="G228" s="68">
        <v>0</v>
      </c>
      <c r="H228" s="68">
        <v>0</v>
      </c>
      <c r="I228" s="102">
        <v>0</v>
      </c>
      <c r="J228" s="68">
        <v>0</v>
      </c>
      <c r="K228" s="68">
        <v>0</v>
      </c>
      <c r="L228" s="68">
        <v>0</v>
      </c>
      <c r="M228" s="102">
        <v>118</v>
      </c>
      <c r="N228" s="68">
        <v>33</v>
      </c>
      <c r="O228" s="102">
        <v>43</v>
      </c>
      <c r="P228" s="68">
        <v>27</v>
      </c>
      <c r="Q228" s="102">
        <v>0</v>
      </c>
      <c r="R228" s="65">
        <f>SUM(E228:Q228)</f>
        <v>221</v>
      </c>
      <c r="T228" s="170">
        <f t="shared" si="68"/>
        <v>-221</v>
      </c>
      <c r="W228" s="264">
        <v>0</v>
      </c>
    </row>
    <row r="229" spans="1:24" ht="18.75" customHeight="1">
      <c r="A229" s="298" t="s">
        <v>103</v>
      </c>
      <c r="B229" s="289"/>
      <c r="C229" s="14" t="s">
        <v>0</v>
      </c>
      <c r="D229" s="72">
        <f>SUM(D231)</f>
        <v>2471</v>
      </c>
      <c r="E229" s="95">
        <f aca="true" t="shared" si="73" ref="E229:Q230">SUM(E231)</f>
        <v>0</v>
      </c>
      <c r="F229" s="109">
        <f t="shared" si="73"/>
        <v>596</v>
      </c>
      <c r="G229" s="95">
        <f t="shared" si="73"/>
        <v>165</v>
      </c>
      <c r="H229" s="95">
        <f t="shared" si="73"/>
        <v>118</v>
      </c>
      <c r="I229" s="109">
        <f t="shared" si="73"/>
        <v>208</v>
      </c>
      <c r="J229" s="95">
        <f t="shared" si="73"/>
        <v>151</v>
      </c>
      <c r="K229" s="95">
        <f t="shared" si="73"/>
        <v>120</v>
      </c>
      <c r="L229" s="95">
        <f t="shared" si="73"/>
        <v>365</v>
      </c>
      <c r="M229" s="109">
        <f t="shared" si="73"/>
        <v>240</v>
      </c>
      <c r="N229" s="95">
        <f t="shared" si="73"/>
        <v>71</v>
      </c>
      <c r="O229" s="109">
        <f t="shared" si="73"/>
        <v>240</v>
      </c>
      <c r="P229" s="95">
        <f>SUM(P231)</f>
        <v>197</v>
      </c>
      <c r="Q229" s="109">
        <f t="shared" si="73"/>
        <v>0</v>
      </c>
      <c r="R229" s="70">
        <f t="shared" si="66"/>
        <v>2471</v>
      </c>
      <c r="S229" s="10"/>
      <c r="T229" s="170">
        <f t="shared" si="68"/>
        <v>0</v>
      </c>
      <c r="W229" s="264">
        <v>2471</v>
      </c>
      <c r="X229" s="266">
        <f>R229-W229</f>
        <v>0</v>
      </c>
    </row>
    <row r="230" spans="1:23" ht="18.75" customHeight="1">
      <c r="A230" s="298"/>
      <c r="B230" s="289"/>
      <c r="C230" s="16" t="s">
        <v>14</v>
      </c>
      <c r="D230" s="62"/>
      <c r="E230" s="90">
        <f t="shared" si="73"/>
        <v>0</v>
      </c>
      <c r="F230" s="100">
        <f t="shared" si="73"/>
        <v>135</v>
      </c>
      <c r="G230" s="90">
        <f t="shared" si="73"/>
        <v>407</v>
      </c>
      <c r="H230" s="90">
        <f t="shared" si="73"/>
        <v>29</v>
      </c>
      <c r="I230" s="100">
        <f t="shared" si="73"/>
        <v>164</v>
      </c>
      <c r="J230" s="90">
        <f t="shared" si="73"/>
        <v>207</v>
      </c>
      <c r="K230" s="90">
        <f t="shared" si="73"/>
        <v>275</v>
      </c>
      <c r="L230" s="90">
        <f t="shared" si="73"/>
        <v>0</v>
      </c>
      <c r="M230" s="100">
        <f t="shared" si="73"/>
        <v>105</v>
      </c>
      <c r="N230" s="90">
        <f t="shared" si="73"/>
        <v>228</v>
      </c>
      <c r="O230" s="100">
        <f t="shared" si="73"/>
        <v>0</v>
      </c>
      <c r="P230" s="90">
        <f>SUM(P232)</f>
        <v>157</v>
      </c>
      <c r="Q230" s="100">
        <f t="shared" si="73"/>
        <v>373</v>
      </c>
      <c r="R230" s="65">
        <f t="shared" si="66"/>
        <v>2080</v>
      </c>
      <c r="T230" s="170">
        <f t="shared" si="68"/>
        <v>-2080</v>
      </c>
      <c r="W230" s="264">
        <v>1217</v>
      </c>
    </row>
    <row r="231" spans="1:24" ht="18.75" customHeight="1">
      <c r="A231" s="300"/>
      <c r="B231" s="284" t="s">
        <v>24</v>
      </c>
      <c r="C231" s="14" t="s">
        <v>0</v>
      </c>
      <c r="D231" s="72">
        <v>2471</v>
      </c>
      <c r="E231" s="95">
        <v>0</v>
      </c>
      <c r="F231" s="109">
        <v>596</v>
      </c>
      <c r="G231" s="95">
        <v>165</v>
      </c>
      <c r="H231" s="95">
        <v>118</v>
      </c>
      <c r="I231" s="109">
        <v>208</v>
      </c>
      <c r="J231" s="95">
        <v>151</v>
      </c>
      <c r="K231" s="95">
        <v>120</v>
      </c>
      <c r="L231" s="95">
        <v>365</v>
      </c>
      <c r="M231" s="109">
        <v>240</v>
      </c>
      <c r="N231" s="95">
        <v>71</v>
      </c>
      <c r="O231" s="109">
        <v>240</v>
      </c>
      <c r="P231" s="95">
        <v>197</v>
      </c>
      <c r="Q231" s="109">
        <v>0</v>
      </c>
      <c r="R231" s="70">
        <f t="shared" si="66"/>
        <v>2471</v>
      </c>
      <c r="S231" s="10"/>
      <c r="T231" s="170">
        <f t="shared" si="68"/>
        <v>0</v>
      </c>
      <c r="U231">
        <v>79</v>
      </c>
      <c r="W231" s="264">
        <v>2471</v>
      </c>
      <c r="X231" s="266">
        <f>R231-W231</f>
        <v>0</v>
      </c>
    </row>
    <row r="232" spans="1:23" ht="18.75" customHeight="1">
      <c r="A232" s="300"/>
      <c r="B232" s="284"/>
      <c r="C232" s="16" t="s">
        <v>14</v>
      </c>
      <c r="D232" s="62"/>
      <c r="E232" s="68">
        <v>0</v>
      </c>
      <c r="F232" s="102">
        <v>135</v>
      </c>
      <c r="G232" s="68">
        <v>407</v>
      </c>
      <c r="H232" s="68">
        <v>29</v>
      </c>
      <c r="I232" s="102">
        <v>164</v>
      </c>
      <c r="J232" s="68">
        <v>207</v>
      </c>
      <c r="K232" s="68">
        <v>275</v>
      </c>
      <c r="L232" s="68">
        <v>0</v>
      </c>
      <c r="M232" s="102">
        <v>105</v>
      </c>
      <c r="N232" s="68">
        <v>228</v>
      </c>
      <c r="O232" s="102">
        <v>0</v>
      </c>
      <c r="P232" s="68">
        <v>157</v>
      </c>
      <c r="Q232" s="102">
        <v>373</v>
      </c>
      <c r="R232" s="65">
        <f t="shared" si="66"/>
        <v>2080</v>
      </c>
      <c r="T232" s="170">
        <f t="shared" si="68"/>
        <v>-2080</v>
      </c>
      <c r="W232" s="264">
        <v>1217</v>
      </c>
    </row>
    <row r="233" spans="1:24" ht="18.75" customHeight="1">
      <c r="A233" s="294" t="s">
        <v>260</v>
      </c>
      <c r="B233" s="295"/>
      <c r="C233" s="3" t="s">
        <v>0</v>
      </c>
      <c r="D233" s="70">
        <f>SUM(D235)</f>
        <v>4100</v>
      </c>
      <c r="E233" s="94">
        <f aca="true" t="shared" si="74" ref="E233:Q234">SUM(E235)</f>
        <v>0</v>
      </c>
      <c r="F233" s="107">
        <f t="shared" si="74"/>
        <v>450</v>
      </c>
      <c r="G233" s="94">
        <f t="shared" si="74"/>
        <v>450</v>
      </c>
      <c r="H233" s="94">
        <f t="shared" si="74"/>
        <v>370</v>
      </c>
      <c r="I233" s="107">
        <f t="shared" si="74"/>
        <v>380</v>
      </c>
      <c r="J233" s="94">
        <f t="shared" si="74"/>
        <v>370</v>
      </c>
      <c r="K233" s="94">
        <f t="shared" si="74"/>
        <v>570</v>
      </c>
      <c r="L233" s="94">
        <f t="shared" si="74"/>
        <v>570</v>
      </c>
      <c r="M233" s="107">
        <f t="shared" si="74"/>
        <v>570</v>
      </c>
      <c r="N233" s="94">
        <f t="shared" si="74"/>
        <v>100</v>
      </c>
      <c r="O233" s="107">
        <f t="shared" si="74"/>
        <v>90</v>
      </c>
      <c r="P233" s="94">
        <f>SUM(P235)</f>
        <v>90</v>
      </c>
      <c r="Q233" s="107">
        <f t="shared" si="74"/>
        <v>90</v>
      </c>
      <c r="R233" s="70">
        <f t="shared" si="66"/>
        <v>4100</v>
      </c>
      <c r="S233" s="10"/>
      <c r="T233" s="170">
        <f t="shared" si="68"/>
        <v>0</v>
      </c>
      <c r="W233" s="264">
        <v>4100</v>
      </c>
      <c r="X233" s="266">
        <f>R233-W233</f>
        <v>0</v>
      </c>
    </row>
    <row r="234" spans="1:23" ht="18.75" customHeight="1">
      <c r="A234" s="294"/>
      <c r="B234" s="295"/>
      <c r="C234" s="4" t="s">
        <v>14</v>
      </c>
      <c r="D234" s="62"/>
      <c r="E234" s="90">
        <f t="shared" si="74"/>
        <v>0</v>
      </c>
      <c r="F234" s="100">
        <f t="shared" si="74"/>
        <v>64</v>
      </c>
      <c r="G234" s="90">
        <f t="shared" si="74"/>
        <v>188</v>
      </c>
      <c r="H234" s="90">
        <f t="shared" si="74"/>
        <v>233</v>
      </c>
      <c r="I234" s="100">
        <f t="shared" si="74"/>
        <v>141</v>
      </c>
      <c r="J234" s="90">
        <f t="shared" si="74"/>
        <v>148</v>
      </c>
      <c r="K234" s="90">
        <f t="shared" si="74"/>
        <v>485</v>
      </c>
      <c r="L234" s="90">
        <f t="shared" si="74"/>
        <v>340</v>
      </c>
      <c r="M234" s="100">
        <f t="shared" si="74"/>
        <v>141</v>
      </c>
      <c r="N234" s="90">
        <f t="shared" si="74"/>
        <v>539</v>
      </c>
      <c r="O234" s="100">
        <f t="shared" si="74"/>
        <v>145</v>
      </c>
      <c r="P234" s="90">
        <f>SUM(P236)</f>
        <v>497</v>
      </c>
      <c r="Q234" s="100">
        <f t="shared" si="74"/>
        <v>164</v>
      </c>
      <c r="R234" s="65">
        <f t="shared" si="66"/>
        <v>3085</v>
      </c>
      <c r="T234" s="170">
        <f t="shared" si="68"/>
        <v>-3085</v>
      </c>
      <c r="W234" s="264">
        <v>1599</v>
      </c>
    </row>
    <row r="235" spans="1:24" ht="18.75" customHeight="1">
      <c r="A235" s="291"/>
      <c r="B235" s="284" t="s">
        <v>24</v>
      </c>
      <c r="C235" s="3" t="s">
        <v>0</v>
      </c>
      <c r="D235" s="70">
        <v>4100</v>
      </c>
      <c r="E235" s="94">
        <v>0</v>
      </c>
      <c r="F235" s="107">
        <v>450</v>
      </c>
      <c r="G235" s="94">
        <v>450</v>
      </c>
      <c r="H235" s="94">
        <v>370</v>
      </c>
      <c r="I235" s="107">
        <v>380</v>
      </c>
      <c r="J235" s="94">
        <v>370</v>
      </c>
      <c r="K235" s="94">
        <v>570</v>
      </c>
      <c r="L235" s="94">
        <v>570</v>
      </c>
      <c r="M235" s="107">
        <v>570</v>
      </c>
      <c r="N235" s="94">
        <v>100</v>
      </c>
      <c r="O235" s="107">
        <v>90</v>
      </c>
      <c r="P235" s="94">
        <v>90</v>
      </c>
      <c r="Q235" s="107">
        <v>90</v>
      </c>
      <c r="R235" s="70">
        <f t="shared" si="66"/>
        <v>4100</v>
      </c>
      <c r="S235" s="10"/>
      <c r="T235" s="170">
        <f t="shared" si="68"/>
        <v>0</v>
      </c>
      <c r="U235">
        <v>80</v>
      </c>
      <c r="W235" s="264">
        <v>4100</v>
      </c>
      <c r="X235" s="266">
        <f>R235-W235</f>
        <v>0</v>
      </c>
    </row>
    <row r="236" spans="1:23" ht="18.75" customHeight="1">
      <c r="A236" s="291"/>
      <c r="B236" s="284"/>
      <c r="C236" s="4" t="s">
        <v>14</v>
      </c>
      <c r="D236" s="62"/>
      <c r="E236" s="68">
        <v>0</v>
      </c>
      <c r="F236" s="102">
        <v>64</v>
      </c>
      <c r="G236" s="68">
        <v>188</v>
      </c>
      <c r="H236" s="68">
        <v>233</v>
      </c>
      <c r="I236" s="102">
        <v>141</v>
      </c>
      <c r="J236" s="68">
        <v>148</v>
      </c>
      <c r="K236" s="68">
        <v>485</v>
      </c>
      <c r="L236" s="68">
        <v>340</v>
      </c>
      <c r="M236" s="102">
        <v>141</v>
      </c>
      <c r="N236" s="68">
        <v>539</v>
      </c>
      <c r="O236" s="102">
        <v>145</v>
      </c>
      <c r="P236" s="68">
        <v>497</v>
      </c>
      <c r="Q236" s="102">
        <v>164</v>
      </c>
      <c r="R236" s="65">
        <f t="shared" si="66"/>
        <v>3085</v>
      </c>
      <c r="T236" s="170">
        <f t="shared" si="68"/>
        <v>-3085</v>
      </c>
      <c r="W236" s="264">
        <v>1599</v>
      </c>
    </row>
    <row r="237" spans="1:24" ht="18.75" customHeight="1">
      <c r="A237" s="294" t="s">
        <v>157</v>
      </c>
      <c r="B237" s="295"/>
      <c r="C237" s="3" t="s">
        <v>0</v>
      </c>
      <c r="D237" s="70">
        <f>SUM(D239)</f>
        <v>47298</v>
      </c>
      <c r="E237" s="94">
        <f aca="true" t="shared" si="75" ref="E237:Q238">SUM(E239)</f>
        <v>112</v>
      </c>
      <c r="F237" s="107">
        <f t="shared" si="75"/>
        <v>3989</v>
      </c>
      <c r="G237" s="94">
        <f t="shared" si="75"/>
        <v>4424</v>
      </c>
      <c r="H237" s="94">
        <f t="shared" si="75"/>
        <v>6079</v>
      </c>
      <c r="I237" s="107">
        <f t="shared" si="75"/>
        <v>4610</v>
      </c>
      <c r="J237" s="94">
        <f t="shared" si="75"/>
        <v>2791</v>
      </c>
      <c r="K237" s="94">
        <f t="shared" si="75"/>
        <v>3546</v>
      </c>
      <c r="L237" s="94">
        <f t="shared" si="75"/>
        <v>3962</v>
      </c>
      <c r="M237" s="107">
        <f t="shared" si="75"/>
        <v>4567</v>
      </c>
      <c r="N237" s="94">
        <f t="shared" si="75"/>
        <v>4383</v>
      </c>
      <c r="O237" s="107">
        <f t="shared" si="75"/>
        <v>2640</v>
      </c>
      <c r="P237" s="94">
        <f>SUM(P239)</f>
        <v>4553</v>
      </c>
      <c r="Q237" s="107">
        <f t="shared" si="75"/>
        <v>1642</v>
      </c>
      <c r="R237" s="70">
        <f t="shared" si="66"/>
        <v>47298</v>
      </c>
      <c r="S237" s="10"/>
      <c r="T237" s="170">
        <f t="shared" si="68"/>
        <v>0</v>
      </c>
      <c r="W237" s="264">
        <v>47298</v>
      </c>
      <c r="X237" s="266">
        <f>R237-W237</f>
        <v>0</v>
      </c>
    </row>
    <row r="238" spans="1:23" ht="18.75" customHeight="1">
      <c r="A238" s="294"/>
      <c r="B238" s="295"/>
      <c r="C238" s="4" t="s">
        <v>14</v>
      </c>
      <c r="D238" s="62"/>
      <c r="E238" s="90">
        <f t="shared" si="75"/>
        <v>2</v>
      </c>
      <c r="F238" s="100">
        <f t="shared" si="75"/>
        <v>897</v>
      </c>
      <c r="G238" s="90">
        <f t="shared" si="75"/>
        <v>2746</v>
      </c>
      <c r="H238" s="90">
        <f t="shared" si="75"/>
        <v>3811</v>
      </c>
      <c r="I238" s="100">
        <f t="shared" si="75"/>
        <v>2612</v>
      </c>
      <c r="J238" s="90">
        <f t="shared" si="75"/>
        <v>3542</v>
      </c>
      <c r="K238" s="90">
        <f t="shared" si="75"/>
        <v>3552</v>
      </c>
      <c r="L238" s="90">
        <f t="shared" si="75"/>
        <v>4617</v>
      </c>
      <c r="M238" s="100">
        <f t="shared" si="75"/>
        <v>5901</v>
      </c>
      <c r="N238" s="90">
        <f t="shared" si="75"/>
        <v>2691</v>
      </c>
      <c r="O238" s="100">
        <f t="shared" si="75"/>
        <v>3998</v>
      </c>
      <c r="P238" s="90">
        <f>SUM(P240)</f>
        <v>5728</v>
      </c>
      <c r="Q238" s="100">
        <f t="shared" si="75"/>
        <v>2412</v>
      </c>
      <c r="R238" s="65">
        <f t="shared" si="66"/>
        <v>42509</v>
      </c>
      <c r="T238" s="170">
        <f t="shared" si="68"/>
        <v>-42509</v>
      </c>
      <c r="W238" s="264">
        <v>21779</v>
      </c>
    </row>
    <row r="239" spans="1:24" ht="18.75" customHeight="1">
      <c r="A239" s="291"/>
      <c r="B239" s="289" t="s">
        <v>24</v>
      </c>
      <c r="C239" s="3" t="s">
        <v>0</v>
      </c>
      <c r="D239" s="70">
        <v>47298</v>
      </c>
      <c r="E239" s="94">
        <v>112</v>
      </c>
      <c r="F239" s="107">
        <v>3989</v>
      </c>
      <c r="G239" s="94">
        <v>4424</v>
      </c>
      <c r="H239" s="94">
        <v>6079</v>
      </c>
      <c r="I239" s="107">
        <v>4610</v>
      </c>
      <c r="J239" s="94">
        <v>2791</v>
      </c>
      <c r="K239" s="94">
        <v>3546</v>
      </c>
      <c r="L239" s="94">
        <v>3962</v>
      </c>
      <c r="M239" s="107">
        <v>4567</v>
      </c>
      <c r="N239" s="94">
        <v>4383</v>
      </c>
      <c r="O239" s="107">
        <v>2640</v>
      </c>
      <c r="P239" s="94">
        <v>4553</v>
      </c>
      <c r="Q239" s="107">
        <v>1642</v>
      </c>
      <c r="R239" s="70">
        <f t="shared" si="66"/>
        <v>47298</v>
      </c>
      <c r="S239" s="10"/>
      <c r="T239" s="170">
        <f t="shared" si="68"/>
        <v>0</v>
      </c>
      <c r="U239">
        <v>81</v>
      </c>
      <c r="W239" s="264">
        <v>47298</v>
      </c>
      <c r="X239" s="266">
        <f>R239-W239</f>
        <v>0</v>
      </c>
    </row>
    <row r="240" spans="1:23" ht="18.75" customHeight="1">
      <c r="A240" s="291"/>
      <c r="B240" s="289"/>
      <c r="C240" s="7" t="s">
        <v>14</v>
      </c>
      <c r="D240" s="64"/>
      <c r="E240" s="68">
        <v>2</v>
      </c>
      <c r="F240" s="102">
        <v>897</v>
      </c>
      <c r="G240" s="68">
        <v>2746</v>
      </c>
      <c r="H240" s="68">
        <v>3811</v>
      </c>
      <c r="I240" s="102">
        <v>2612</v>
      </c>
      <c r="J240" s="68">
        <v>3542</v>
      </c>
      <c r="K240" s="68">
        <v>3552</v>
      </c>
      <c r="L240" s="68">
        <v>4617</v>
      </c>
      <c r="M240" s="102">
        <v>5901</v>
      </c>
      <c r="N240" s="68">
        <v>2691</v>
      </c>
      <c r="O240" s="102">
        <v>3998</v>
      </c>
      <c r="P240" s="68">
        <v>5728</v>
      </c>
      <c r="Q240" s="102">
        <v>2412</v>
      </c>
      <c r="R240" s="64">
        <f t="shared" si="66"/>
        <v>42509</v>
      </c>
      <c r="T240" s="170">
        <f t="shared" si="68"/>
        <v>-42509</v>
      </c>
      <c r="W240" s="264">
        <v>21779</v>
      </c>
    </row>
    <row r="241" spans="1:24" ht="18.75" customHeight="1">
      <c r="A241" s="305" t="s">
        <v>64</v>
      </c>
      <c r="B241" s="306"/>
      <c r="C241" s="226" t="s">
        <v>0</v>
      </c>
      <c r="D241" s="66">
        <f>SUM(D243)</f>
        <v>7636</v>
      </c>
      <c r="E241" s="92">
        <f aca="true" t="shared" si="76" ref="E241:Q242">SUM(E243)</f>
        <v>0</v>
      </c>
      <c r="F241" s="103">
        <f t="shared" si="76"/>
        <v>423</v>
      </c>
      <c r="G241" s="92">
        <f t="shared" si="76"/>
        <v>885</v>
      </c>
      <c r="H241" s="92">
        <f t="shared" si="76"/>
        <v>1265</v>
      </c>
      <c r="I241" s="103">
        <f t="shared" si="76"/>
        <v>395</v>
      </c>
      <c r="J241" s="92">
        <f t="shared" si="76"/>
        <v>589</v>
      </c>
      <c r="K241" s="92">
        <f t="shared" si="76"/>
        <v>645</v>
      </c>
      <c r="L241" s="92">
        <f t="shared" si="76"/>
        <v>536</v>
      </c>
      <c r="M241" s="103">
        <f t="shared" si="76"/>
        <v>524</v>
      </c>
      <c r="N241" s="92">
        <f t="shared" si="76"/>
        <v>420</v>
      </c>
      <c r="O241" s="103">
        <f t="shared" si="76"/>
        <v>650</v>
      </c>
      <c r="P241" s="92">
        <f>SUM(P243)</f>
        <v>798</v>
      </c>
      <c r="Q241" s="103">
        <f t="shared" si="76"/>
        <v>506</v>
      </c>
      <c r="R241" s="133">
        <f t="shared" si="66"/>
        <v>7636</v>
      </c>
      <c r="S241" s="10"/>
      <c r="T241" s="170">
        <f t="shared" si="68"/>
        <v>0</v>
      </c>
      <c r="W241" s="264">
        <v>7636</v>
      </c>
      <c r="X241" s="266">
        <f>R241-W241</f>
        <v>0</v>
      </c>
    </row>
    <row r="242" spans="1:23" ht="18.75" customHeight="1">
      <c r="A242" s="298"/>
      <c r="B242" s="289"/>
      <c r="C242" s="16" t="s">
        <v>14</v>
      </c>
      <c r="D242" s="62"/>
      <c r="E242" s="90">
        <f t="shared" si="76"/>
        <v>0</v>
      </c>
      <c r="F242" s="100">
        <f t="shared" si="76"/>
        <v>101</v>
      </c>
      <c r="G242" s="90">
        <f t="shared" si="76"/>
        <v>450</v>
      </c>
      <c r="H242" s="90">
        <f t="shared" si="76"/>
        <v>8</v>
      </c>
      <c r="I242" s="100">
        <f t="shared" si="76"/>
        <v>974</v>
      </c>
      <c r="J242" s="90">
        <f t="shared" si="76"/>
        <v>275</v>
      </c>
      <c r="K242" s="90">
        <f t="shared" si="76"/>
        <v>484</v>
      </c>
      <c r="L242" s="90">
        <f t="shared" si="76"/>
        <v>632</v>
      </c>
      <c r="M242" s="100">
        <f t="shared" si="76"/>
        <v>2449</v>
      </c>
      <c r="N242" s="90">
        <f t="shared" si="76"/>
        <v>884</v>
      </c>
      <c r="O242" s="100">
        <f t="shared" si="76"/>
        <v>301</v>
      </c>
      <c r="P242" s="90">
        <f>SUM(P244)</f>
        <v>643</v>
      </c>
      <c r="Q242" s="100">
        <f t="shared" si="76"/>
        <v>166</v>
      </c>
      <c r="R242" s="65">
        <f t="shared" si="66"/>
        <v>7367</v>
      </c>
      <c r="T242" s="170">
        <f t="shared" si="68"/>
        <v>-7367</v>
      </c>
      <c r="W242" s="264">
        <v>2924</v>
      </c>
    </row>
    <row r="243" spans="1:24" ht="18.75" customHeight="1">
      <c r="A243" s="299"/>
      <c r="B243" s="284" t="s">
        <v>24</v>
      </c>
      <c r="C243" s="14" t="s">
        <v>0</v>
      </c>
      <c r="D243" s="72">
        <v>7636</v>
      </c>
      <c r="E243" s="95">
        <v>0</v>
      </c>
      <c r="F243" s="109">
        <v>423</v>
      </c>
      <c r="G243" s="95">
        <v>885</v>
      </c>
      <c r="H243" s="95">
        <v>1265</v>
      </c>
      <c r="I243" s="109">
        <v>395</v>
      </c>
      <c r="J243" s="95">
        <v>589</v>
      </c>
      <c r="K243" s="95">
        <v>645</v>
      </c>
      <c r="L243" s="95">
        <v>536</v>
      </c>
      <c r="M243" s="109">
        <v>524</v>
      </c>
      <c r="N243" s="95">
        <v>420</v>
      </c>
      <c r="O243" s="109">
        <v>650</v>
      </c>
      <c r="P243" s="95">
        <v>798</v>
      </c>
      <c r="Q243" s="109">
        <v>506</v>
      </c>
      <c r="R243" s="70">
        <f t="shared" si="66"/>
        <v>7636</v>
      </c>
      <c r="S243" s="10"/>
      <c r="T243" s="170">
        <f t="shared" si="68"/>
        <v>0</v>
      </c>
      <c r="U243">
        <v>82</v>
      </c>
      <c r="W243" s="264">
        <v>7636</v>
      </c>
      <c r="X243" s="266">
        <f>R243-W243</f>
        <v>0</v>
      </c>
    </row>
    <row r="244" spans="1:23" ht="18.75" customHeight="1">
      <c r="A244" s="299"/>
      <c r="B244" s="284"/>
      <c r="C244" s="231" t="s">
        <v>14</v>
      </c>
      <c r="D244" s="64"/>
      <c r="E244" s="68">
        <v>0</v>
      </c>
      <c r="F244" s="102">
        <v>101</v>
      </c>
      <c r="G244" s="68">
        <v>450</v>
      </c>
      <c r="H244" s="68">
        <v>8</v>
      </c>
      <c r="I244" s="102">
        <v>974</v>
      </c>
      <c r="J244" s="68">
        <v>275</v>
      </c>
      <c r="K244" s="68">
        <v>484</v>
      </c>
      <c r="L244" s="68">
        <v>632</v>
      </c>
      <c r="M244" s="102">
        <v>2449</v>
      </c>
      <c r="N244" s="68">
        <v>884</v>
      </c>
      <c r="O244" s="102">
        <v>301</v>
      </c>
      <c r="P244" s="68">
        <v>643</v>
      </c>
      <c r="Q244" s="102">
        <v>166</v>
      </c>
      <c r="R244" s="64">
        <f t="shared" si="66"/>
        <v>7367</v>
      </c>
      <c r="T244" s="170">
        <f t="shared" si="68"/>
        <v>-7367</v>
      </c>
      <c r="W244" s="264">
        <v>2924</v>
      </c>
    </row>
    <row r="245" spans="1:24" ht="18.75" customHeight="1">
      <c r="A245" s="305" t="s">
        <v>80</v>
      </c>
      <c r="B245" s="306"/>
      <c r="C245" s="226" t="s">
        <v>0</v>
      </c>
      <c r="D245" s="66">
        <f aca="true" t="shared" si="77" ref="D245:Q246">SUM(D247)</f>
        <v>32963</v>
      </c>
      <c r="E245" s="92">
        <f t="shared" si="77"/>
        <v>0</v>
      </c>
      <c r="F245" s="103">
        <f t="shared" si="77"/>
        <v>1474</v>
      </c>
      <c r="G245" s="92">
        <f t="shared" si="77"/>
        <v>3264</v>
      </c>
      <c r="H245" s="92">
        <f t="shared" si="77"/>
        <v>4277</v>
      </c>
      <c r="I245" s="103">
        <f t="shared" si="77"/>
        <v>3733</v>
      </c>
      <c r="J245" s="92">
        <f t="shared" si="77"/>
        <v>2413</v>
      </c>
      <c r="K245" s="92">
        <f t="shared" si="77"/>
        <v>1864</v>
      </c>
      <c r="L245" s="92">
        <f t="shared" si="77"/>
        <v>2755</v>
      </c>
      <c r="M245" s="103">
        <f t="shared" si="77"/>
        <v>2176</v>
      </c>
      <c r="N245" s="92">
        <f t="shared" si="77"/>
        <v>2286</v>
      </c>
      <c r="O245" s="103">
        <f t="shared" si="77"/>
        <v>4449</v>
      </c>
      <c r="P245" s="92">
        <f>SUM(P247)</f>
        <v>3444</v>
      </c>
      <c r="Q245" s="103">
        <f t="shared" si="77"/>
        <v>828</v>
      </c>
      <c r="R245" s="133">
        <f t="shared" si="66"/>
        <v>32963</v>
      </c>
      <c r="S245" s="10"/>
      <c r="T245" s="170">
        <f t="shared" si="68"/>
        <v>0</v>
      </c>
      <c r="W245" s="264">
        <v>32963</v>
      </c>
      <c r="X245" s="266">
        <f>R245-W245</f>
        <v>0</v>
      </c>
    </row>
    <row r="246" spans="1:23" ht="18.75" customHeight="1">
      <c r="A246" s="298"/>
      <c r="B246" s="289"/>
      <c r="C246" s="16" t="s">
        <v>14</v>
      </c>
      <c r="D246" s="62"/>
      <c r="E246" s="90">
        <f t="shared" si="77"/>
        <v>0</v>
      </c>
      <c r="F246" s="100">
        <f t="shared" si="77"/>
        <v>2126</v>
      </c>
      <c r="G246" s="90">
        <f t="shared" si="77"/>
        <v>837</v>
      </c>
      <c r="H246" s="90">
        <f t="shared" si="77"/>
        <v>3701</v>
      </c>
      <c r="I246" s="100">
        <f t="shared" si="77"/>
        <v>4282</v>
      </c>
      <c r="J246" s="90">
        <f t="shared" si="77"/>
        <v>2426</v>
      </c>
      <c r="K246" s="90">
        <f t="shared" si="77"/>
        <v>2411</v>
      </c>
      <c r="L246" s="90">
        <f t="shared" si="77"/>
        <v>3082</v>
      </c>
      <c r="M246" s="100">
        <f t="shared" si="77"/>
        <v>3609</v>
      </c>
      <c r="N246" s="90">
        <f t="shared" si="77"/>
        <v>3130</v>
      </c>
      <c r="O246" s="100">
        <f t="shared" si="77"/>
        <v>2716</v>
      </c>
      <c r="P246" s="90">
        <f>SUM(P248)</f>
        <v>1589</v>
      </c>
      <c r="Q246" s="100">
        <f t="shared" si="77"/>
        <v>1363</v>
      </c>
      <c r="R246" s="65">
        <f t="shared" si="66"/>
        <v>31272</v>
      </c>
      <c r="T246" s="170">
        <f t="shared" si="68"/>
        <v>-31272</v>
      </c>
      <c r="W246" s="264">
        <v>18865</v>
      </c>
    </row>
    <row r="247" spans="1:24" ht="18.75" customHeight="1">
      <c r="A247" s="298"/>
      <c r="B247" s="284" t="s">
        <v>24</v>
      </c>
      <c r="C247" s="14" t="s">
        <v>0</v>
      </c>
      <c r="D247" s="72">
        <v>32963</v>
      </c>
      <c r="E247" s="95">
        <v>0</v>
      </c>
      <c r="F247" s="109">
        <v>1474</v>
      </c>
      <c r="G247" s="95">
        <v>3264</v>
      </c>
      <c r="H247" s="95">
        <v>4277</v>
      </c>
      <c r="I247" s="109">
        <v>3733</v>
      </c>
      <c r="J247" s="95">
        <v>2413</v>
      </c>
      <c r="K247" s="95">
        <v>1864</v>
      </c>
      <c r="L247" s="95">
        <v>2755</v>
      </c>
      <c r="M247" s="109">
        <v>2176</v>
      </c>
      <c r="N247" s="95">
        <v>2286</v>
      </c>
      <c r="O247" s="109">
        <v>4449</v>
      </c>
      <c r="P247" s="95">
        <v>3444</v>
      </c>
      <c r="Q247" s="109">
        <v>828</v>
      </c>
      <c r="R247" s="70">
        <f t="shared" si="66"/>
        <v>32963</v>
      </c>
      <c r="S247" s="10"/>
      <c r="T247" s="170">
        <f t="shared" si="68"/>
        <v>0</v>
      </c>
      <c r="U247">
        <v>83</v>
      </c>
      <c r="W247" s="264">
        <v>32963</v>
      </c>
      <c r="X247" s="266">
        <f>R247-W247</f>
        <v>0</v>
      </c>
    </row>
    <row r="248" spans="1:23" ht="18.75" customHeight="1">
      <c r="A248" s="298"/>
      <c r="B248" s="284"/>
      <c r="C248" s="16" t="s">
        <v>14</v>
      </c>
      <c r="D248" s="62"/>
      <c r="E248" s="68">
        <v>0</v>
      </c>
      <c r="F248" s="102">
        <v>2126</v>
      </c>
      <c r="G248" s="68">
        <v>837</v>
      </c>
      <c r="H248" s="68">
        <v>3701</v>
      </c>
      <c r="I248" s="102">
        <v>4282</v>
      </c>
      <c r="J248" s="68">
        <v>2426</v>
      </c>
      <c r="K248" s="68">
        <v>2411</v>
      </c>
      <c r="L248" s="68">
        <v>3082</v>
      </c>
      <c r="M248" s="102">
        <v>3609</v>
      </c>
      <c r="N248" s="68">
        <v>3130</v>
      </c>
      <c r="O248" s="102">
        <v>2716</v>
      </c>
      <c r="P248" s="68">
        <v>1589</v>
      </c>
      <c r="Q248" s="102">
        <v>1363</v>
      </c>
      <c r="R248" s="65">
        <f t="shared" si="66"/>
        <v>31272</v>
      </c>
      <c r="T248" s="170">
        <f t="shared" si="68"/>
        <v>-31272</v>
      </c>
      <c r="W248" s="264">
        <v>18865</v>
      </c>
    </row>
    <row r="249" spans="1:24" ht="18.75" customHeight="1">
      <c r="A249" s="298" t="s">
        <v>65</v>
      </c>
      <c r="B249" s="289"/>
      <c r="C249" s="14" t="s">
        <v>0</v>
      </c>
      <c r="D249" s="72">
        <f>SUM(D251)</f>
        <v>23947</v>
      </c>
      <c r="E249" s="95">
        <f aca="true" t="shared" si="78" ref="E249:Q250">SUM(E251)</f>
        <v>0</v>
      </c>
      <c r="F249" s="109">
        <f t="shared" si="78"/>
        <v>2470</v>
      </c>
      <c r="G249" s="95">
        <f t="shared" si="78"/>
        <v>1866</v>
      </c>
      <c r="H249" s="95">
        <f t="shared" si="78"/>
        <v>3473</v>
      </c>
      <c r="I249" s="109">
        <f t="shared" si="78"/>
        <v>1417</v>
      </c>
      <c r="J249" s="95">
        <f t="shared" si="78"/>
        <v>1263</v>
      </c>
      <c r="K249" s="95">
        <f t="shared" si="78"/>
        <v>1343</v>
      </c>
      <c r="L249" s="95">
        <f t="shared" si="78"/>
        <v>2200</v>
      </c>
      <c r="M249" s="109">
        <f t="shared" si="78"/>
        <v>3359</v>
      </c>
      <c r="N249" s="95">
        <f t="shared" si="78"/>
        <v>1338</v>
      </c>
      <c r="O249" s="109">
        <f t="shared" si="78"/>
        <v>1592</v>
      </c>
      <c r="P249" s="95">
        <f>SUM(P251)</f>
        <v>3174</v>
      </c>
      <c r="Q249" s="109">
        <f t="shared" si="78"/>
        <v>452</v>
      </c>
      <c r="R249" s="70">
        <f t="shared" si="66"/>
        <v>23947</v>
      </c>
      <c r="S249" s="10"/>
      <c r="T249" s="170">
        <f t="shared" si="68"/>
        <v>0</v>
      </c>
      <c r="W249" s="264">
        <v>23947</v>
      </c>
      <c r="X249" s="266">
        <f>R249-W249</f>
        <v>0</v>
      </c>
    </row>
    <row r="250" spans="1:23" ht="18.75" customHeight="1">
      <c r="A250" s="298"/>
      <c r="B250" s="289"/>
      <c r="C250" s="16" t="s">
        <v>14</v>
      </c>
      <c r="D250" s="62"/>
      <c r="E250" s="90">
        <f t="shared" si="78"/>
        <v>100</v>
      </c>
      <c r="F250" s="100">
        <f t="shared" si="78"/>
        <v>1052</v>
      </c>
      <c r="G250" s="90">
        <f t="shared" si="78"/>
        <v>1564</v>
      </c>
      <c r="H250" s="90">
        <f t="shared" si="78"/>
        <v>2955</v>
      </c>
      <c r="I250" s="100">
        <f t="shared" si="78"/>
        <v>1742</v>
      </c>
      <c r="J250" s="90">
        <f t="shared" si="78"/>
        <v>1277</v>
      </c>
      <c r="K250" s="90">
        <f t="shared" si="78"/>
        <v>1165</v>
      </c>
      <c r="L250" s="90">
        <f t="shared" si="78"/>
        <v>1598</v>
      </c>
      <c r="M250" s="100">
        <f t="shared" si="78"/>
        <v>2225</v>
      </c>
      <c r="N250" s="90">
        <f t="shared" si="78"/>
        <v>752</v>
      </c>
      <c r="O250" s="100">
        <f t="shared" si="78"/>
        <v>2632</v>
      </c>
      <c r="P250" s="90">
        <f>SUM(P252)</f>
        <v>2841</v>
      </c>
      <c r="Q250" s="100">
        <f t="shared" si="78"/>
        <v>1782</v>
      </c>
      <c r="R250" s="65">
        <f t="shared" si="66"/>
        <v>21685</v>
      </c>
      <c r="T250" s="170">
        <f t="shared" si="68"/>
        <v>-21685</v>
      </c>
      <c r="W250" s="264">
        <v>11453</v>
      </c>
    </row>
    <row r="251" spans="1:24" ht="18.75" customHeight="1">
      <c r="A251" s="299"/>
      <c r="B251" s="284" t="s">
        <v>24</v>
      </c>
      <c r="C251" s="14" t="s">
        <v>0</v>
      </c>
      <c r="D251" s="72">
        <v>23947</v>
      </c>
      <c r="E251" s="95">
        <v>0</v>
      </c>
      <c r="F251" s="109">
        <v>2470</v>
      </c>
      <c r="G251" s="95">
        <v>1866</v>
      </c>
      <c r="H251" s="95">
        <v>3473</v>
      </c>
      <c r="I251" s="109">
        <v>1417</v>
      </c>
      <c r="J251" s="95">
        <v>1263</v>
      </c>
      <c r="K251" s="95">
        <v>1343</v>
      </c>
      <c r="L251" s="95">
        <v>2200</v>
      </c>
      <c r="M251" s="109">
        <v>3359</v>
      </c>
      <c r="N251" s="95">
        <v>1338</v>
      </c>
      <c r="O251" s="109">
        <v>1592</v>
      </c>
      <c r="P251" s="95">
        <v>3174</v>
      </c>
      <c r="Q251" s="109">
        <v>452</v>
      </c>
      <c r="R251" s="70">
        <f t="shared" si="66"/>
        <v>23947</v>
      </c>
      <c r="S251" s="10"/>
      <c r="T251" s="170">
        <f t="shared" si="68"/>
        <v>0</v>
      </c>
      <c r="U251">
        <v>84</v>
      </c>
      <c r="W251" s="264">
        <v>23947</v>
      </c>
      <c r="X251" s="266">
        <f>R251-W251</f>
        <v>0</v>
      </c>
    </row>
    <row r="252" spans="1:23" ht="18.75" customHeight="1">
      <c r="A252" s="299"/>
      <c r="B252" s="284"/>
      <c r="C252" s="16" t="s">
        <v>14</v>
      </c>
      <c r="D252" s="62"/>
      <c r="E252" s="68">
        <v>100</v>
      </c>
      <c r="F252" s="102">
        <v>1052</v>
      </c>
      <c r="G252" s="68">
        <v>1564</v>
      </c>
      <c r="H252" s="68">
        <v>2955</v>
      </c>
      <c r="I252" s="102">
        <v>1742</v>
      </c>
      <c r="J252" s="68">
        <v>1277</v>
      </c>
      <c r="K252" s="68">
        <v>1165</v>
      </c>
      <c r="L252" s="68">
        <v>1598</v>
      </c>
      <c r="M252" s="102">
        <v>2225</v>
      </c>
      <c r="N252" s="68">
        <v>752</v>
      </c>
      <c r="O252" s="102">
        <v>2632</v>
      </c>
      <c r="P252" s="68">
        <v>2841</v>
      </c>
      <c r="Q252" s="102">
        <v>1782</v>
      </c>
      <c r="R252" s="65">
        <f t="shared" si="66"/>
        <v>21685</v>
      </c>
      <c r="T252" s="170">
        <f t="shared" si="68"/>
        <v>-21685</v>
      </c>
      <c r="W252" s="264">
        <v>11453</v>
      </c>
    </row>
    <row r="253" spans="1:24" ht="18.75" customHeight="1">
      <c r="A253" s="298" t="s">
        <v>66</v>
      </c>
      <c r="B253" s="289"/>
      <c r="C253" s="14" t="s">
        <v>0</v>
      </c>
      <c r="D253" s="72">
        <f>SUM(D255,D257)</f>
        <v>28200</v>
      </c>
      <c r="E253" s="95">
        <f aca="true" t="shared" si="79" ref="E253:Q254">SUM(E255,E257)</f>
        <v>0</v>
      </c>
      <c r="F253" s="109">
        <f t="shared" si="79"/>
        <v>1526</v>
      </c>
      <c r="G253" s="95">
        <f t="shared" si="79"/>
        <v>1526</v>
      </c>
      <c r="H253" s="95">
        <f t="shared" si="79"/>
        <v>2063</v>
      </c>
      <c r="I253" s="109">
        <f t="shared" si="79"/>
        <v>2063</v>
      </c>
      <c r="J253" s="95">
        <f t="shared" si="79"/>
        <v>2063</v>
      </c>
      <c r="K253" s="95">
        <f t="shared" si="79"/>
        <v>2131</v>
      </c>
      <c r="L253" s="95">
        <f t="shared" si="79"/>
        <v>2131</v>
      </c>
      <c r="M253" s="109">
        <f t="shared" si="79"/>
        <v>2936</v>
      </c>
      <c r="N253" s="95">
        <f t="shared" si="79"/>
        <v>2936</v>
      </c>
      <c r="O253" s="109">
        <f t="shared" si="79"/>
        <v>2936</v>
      </c>
      <c r="P253" s="95">
        <f t="shared" si="79"/>
        <v>2936</v>
      </c>
      <c r="Q253" s="109">
        <f t="shared" si="79"/>
        <v>2953</v>
      </c>
      <c r="R253" s="70">
        <f aca="true" t="shared" si="80" ref="R253:R260">SUM(E253:Q253)</f>
        <v>28200</v>
      </c>
      <c r="S253" s="10"/>
      <c r="T253" s="170">
        <f t="shared" si="68"/>
        <v>0</v>
      </c>
      <c r="W253" s="264">
        <v>28200</v>
      </c>
      <c r="X253" s="266">
        <f>R253-W253</f>
        <v>0</v>
      </c>
    </row>
    <row r="254" spans="1:23" ht="18.75" customHeight="1">
      <c r="A254" s="298"/>
      <c r="B254" s="289"/>
      <c r="C254" s="16" t="s">
        <v>14</v>
      </c>
      <c r="D254" s="62"/>
      <c r="E254" s="90">
        <f t="shared" si="79"/>
        <v>0</v>
      </c>
      <c r="F254" s="100">
        <f t="shared" si="79"/>
        <v>1144</v>
      </c>
      <c r="G254" s="90">
        <f t="shared" si="79"/>
        <v>2000</v>
      </c>
      <c r="H254" s="90">
        <f t="shared" si="79"/>
        <v>1251</v>
      </c>
      <c r="I254" s="100">
        <f t="shared" si="79"/>
        <v>1436</v>
      </c>
      <c r="J254" s="90">
        <f t="shared" si="79"/>
        <v>2377</v>
      </c>
      <c r="K254" s="90">
        <f t="shared" si="79"/>
        <v>2277</v>
      </c>
      <c r="L254" s="90">
        <f t="shared" si="79"/>
        <v>1784</v>
      </c>
      <c r="M254" s="100">
        <f t="shared" si="79"/>
        <v>3504</v>
      </c>
      <c r="N254" s="90">
        <f t="shared" si="79"/>
        <v>2493</v>
      </c>
      <c r="O254" s="100">
        <f t="shared" si="79"/>
        <v>3922</v>
      </c>
      <c r="P254" s="90">
        <f t="shared" si="79"/>
        <v>2048</v>
      </c>
      <c r="Q254" s="100">
        <f t="shared" si="79"/>
        <v>784</v>
      </c>
      <c r="R254" s="65">
        <f t="shared" si="80"/>
        <v>25020</v>
      </c>
      <c r="T254" s="170">
        <f t="shared" si="68"/>
        <v>-25020</v>
      </c>
      <c r="W254" s="264">
        <v>12269</v>
      </c>
    </row>
    <row r="255" spans="1:24" ht="18.75" customHeight="1">
      <c r="A255" s="299"/>
      <c r="B255" s="284" t="s">
        <v>24</v>
      </c>
      <c r="C255" s="14" t="s">
        <v>0</v>
      </c>
      <c r="D255" s="72">
        <v>26840</v>
      </c>
      <c r="E255" s="95">
        <v>0</v>
      </c>
      <c r="F255" s="109">
        <v>1453</v>
      </c>
      <c r="G255" s="95">
        <v>1453</v>
      </c>
      <c r="H255" s="95">
        <v>1990</v>
      </c>
      <c r="I255" s="109">
        <v>1990</v>
      </c>
      <c r="J255" s="95">
        <v>1990</v>
      </c>
      <c r="K255" s="95">
        <v>1990</v>
      </c>
      <c r="L255" s="95">
        <v>1990</v>
      </c>
      <c r="M255" s="109">
        <v>2795</v>
      </c>
      <c r="N255" s="95">
        <v>2795</v>
      </c>
      <c r="O255" s="109">
        <v>2795</v>
      </c>
      <c r="P255" s="95">
        <v>2795</v>
      </c>
      <c r="Q255" s="109">
        <v>2804</v>
      </c>
      <c r="R255" s="70">
        <f t="shared" si="80"/>
        <v>26840</v>
      </c>
      <c r="S255" s="10"/>
      <c r="T255" s="170">
        <f t="shared" si="68"/>
        <v>0</v>
      </c>
      <c r="U255">
        <v>85</v>
      </c>
      <c r="W255" s="264">
        <v>26840</v>
      </c>
      <c r="X255" s="266">
        <f>R255-W255</f>
        <v>0</v>
      </c>
    </row>
    <row r="256" spans="1:23" ht="18.75" customHeight="1">
      <c r="A256" s="299"/>
      <c r="B256" s="284"/>
      <c r="C256" s="16" t="s">
        <v>14</v>
      </c>
      <c r="D256" s="62"/>
      <c r="E256" s="68">
        <v>0</v>
      </c>
      <c r="F256" s="102">
        <v>1144</v>
      </c>
      <c r="G256" s="68">
        <v>1938</v>
      </c>
      <c r="H256" s="68">
        <v>1251</v>
      </c>
      <c r="I256" s="102">
        <v>1436</v>
      </c>
      <c r="J256" s="68">
        <v>2377</v>
      </c>
      <c r="K256" s="68">
        <v>2277</v>
      </c>
      <c r="L256" s="68">
        <v>1784</v>
      </c>
      <c r="M256" s="102">
        <v>3504</v>
      </c>
      <c r="N256" s="68">
        <v>2262</v>
      </c>
      <c r="O256" s="102">
        <v>3893</v>
      </c>
      <c r="P256" s="68">
        <v>2047</v>
      </c>
      <c r="Q256" s="102">
        <v>756</v>
      </c>
      <c r="R256" s="65">
        <f t="shared" si="80"/>
        <v>24669</v>
      </c>
      <c r="T256" s="170">
        <f t="shared" si="68"/>
        <v>-24669</v>
      </c>
      <c r="W256" s="264">
        <v>12207</v>
      </c>
    </row>
    <row r="257" spans="1:24" ht="18.75" customHeight="1">
      <c r="A257" s="299"/>
      <c r="B257" s="284" t="s">
        <v>29</v>
      </c>
      <c r="C257" s="14" t="s">
        <v>0</v>
      </c>
      <c r="D257" s="72">
        <v>1360</v>
      </c>
      <c r="E257" s="95">
        <v>0</v>
      </c>
      <c r="F257" s="109">
        <v>73</v>
      </c>
      <c r="G257" s="95">
        <v>73</v>
      </c>
      <c r="H257" s="95">
        <v>73</v>
      </c>
      <c r="I257" s="109">
        <v>73</v>
      </c>
      <c r="J257" s="95">
        <v>73</v>
      </c>
      <c r="K257" s="95">
        <v>141</v>
      </c>
      <c r="L257" s="95">
        <v>141</v>
      </c>
      <c r="M257" s="109">
        <v>141</v>
      </c>
      <c r="N257" s="95">
        <v>141</v>
      </c>
      <c r="O257" s="109">
        <v>141</v>
      </c>
      <c r="P257" s="95">
        <v>141</v>
      </c>
      <c r="Q257" s="109">
        <v>149</v>
      </c>
      <c r="R257" s="70">
        <f t="shared" si="80"/>
        <v>1360</v>
      </c>
      <c r="S257" s="10"/>
      <c r="T257" s="170">
        <f t="shared" si="68"/>
        <v>0</v>
      </c>
      <c r="U257">
        <v>86</v>
      </c>
      <c r="W257" s="264">
        <v>1360</v>
      </c>
      <c r="X257" s="266">
        <f>R257-W257</f>
        <v>0</v>
      </c>
    </row>
    <row r="258" spans="1:23" ht="18.75" customHeight="1">
      <c r="A258" s="299"/>
      <c r="B258" s="284"/>
      <c r="C258" s="16" t="s">
        <v>14</v>
      </c>
      <c r="D258" s="62"/>
      <c r="E258" s="68">
        <v>0</v>
      </c>
      <c r="F258" s="102">
        <v>0</v>
      </c>
      <c r="G258" s="68">
        <v>62</v>
      </c>
      <c r="H258" s="68">
        <v>0</v>
      </c>
      <c r="I258" s="102">
        <v>0</v>
      </c>
      <c r="J258" s="68">
        <v>0</v>
      </c>
      <c r="K258" s="68">
        <v>0</v>
      </c>
      <c r="L258" s="68">
        <v>0</v>
      </c>
      <c r="M258" s="102">
        <v>0</v>
      </c>
      <c r="N258" s="68">
        <v>231</v>
      </c>
      <c r="O258" s="102">
        <v>29</v>
      </c>
      <c r="P258" s="68">
        <v>1</v>
      </c>
      <c r="Q258" s="102">
        <v>28</v>
      </c>
      <c r="R258" s="65">
        <f t="shared" si="80"/>
        <v>351</v>
      </c>
      <c r="T258" s="170">
        <f t="shared" si="68"/>
        <v>-351</v>
      </c>
      <c r="W258" s="264">
        <v>62</v>
      </c>
    </row>
    <row r="259" spans="1:24" ht="18.75" customHeight="1">
      <c r="A259" s="328" t="s">
        <v>28</v>
      </c>
      <c r="B259" s="329"/>
      <c r="C259" s="3" t="s">
        <v>0</v>
      </c>
      <c r="D259" s="94">
        <f>D7+D25+D29+D39+D45+D51+D59+D65+D71+D83++D87+D97+D105+D111+D119+D125+D129+D135+D141+D149+D155+D161+D167+D173+D179+D185+D189+D195+D201+D205+D215+D221+D225+D229+D233+D237+D241+D245+D249+D253</f>
        <v>2605232</v>
      </c>
      <c r="E259" s="94">
        <f aca="true" t="shared" si="81" ref="E259:Q259">E7+E25+E29+E39+E45+E51+E59+E65+E71+E83++E87+E97+E105+E111+E119+E125+E129+E135+E141+E149+E155+E161+E167+E173+E179+E185+E189+E195+E201+E205+E215+E221+E225+E229+E233+E237+E241+E245+E249+E253</f>
        <v>67375</v>
      </c>
      <c r="F259" s="107">
        <f t="shared" si="81"/>
        <v>338386</v>
      </c>
      <c r="G259" s="94">
        <f t="shared" si="81"/>
        <v>302668</v>
      </c>
      <c r="H259" s="94">
        <f t="shared" si="81"/>
        <v>257208.5</v>
      </c>
      <c r="I259" s="107">
        <f t="shared" si="81"/>
        <v>177932</v>
      </c>
      <c r="J259" s="94">
        <f t="shared" si="81"/>
        <v>150900.5</v>
      </c>
      <c r="K259" s="94">
        <f t="shared" si="81"/>
        <v>200607.5</v>
      </c>
      <c r="L259" s="94">
        <f t="shared" si="81"/>
        <v>202448</v>
      </c>
      <c r="M259" s="107">
        <f t="shared" si="81"/>
        <v>199895.5</v>
      </c>
      <c r="N259" s="94">
        <f t="shared" si="81"/>
        <v>155631</v>
      </c>
      <c r="O259" s="107">
        <f t="shared" si="81"/>
        <v>156702</v>
      </c>
      <c r="P259" s="94">
        <f t="shared" si="81"/>
        <v>216314</v>
      </c>
      <c r="Q259" s="107">
        <f t="shared" si="81"/>
        <v>179164</v>
      </c>
      <c r="R259" s="70">
        <f t="shared" si="80"/>
        <v>2605232</v>
      </c>
      <c r="S259" s="10"/>
      <c r="T259" s="170">
        <f t="shared" si="68"/>
        <v>0</v>
      </c>
      <c r="W259" s="264">
        <v>2605232</v>
      </c>
      <c r="X259" s="266">
        <f>R259-W259</f>
        <v>0</v>
      </c>
    </row>
    <row r="260" spans="1:23" ht="18.75" customHeight="1">
      <c r="A260" s="328"/>
      <c r="B260" s="329"/>
      <c r="C260" s="7" t="s">
        <v>14</v>
      </c>
      <c r="D260" s="64"/>
      <c r="E260" s="68">
        <f>E8+E26+E30+E40+E46+E52+E60+E66+E72+E84+E88+E98+E106+E112+E120+E126+E130+E136+E142+E150+E156+E162+E168+E174+E180+E186+E190+E196+E202+E206+E216+E222+E226+E230+E234+E238+E242+E246+E250+E254</f>
        <v>67039</v>
      </c>
      <c r="F260" s="102">
        <f aca="true" t="shared" si="82" ref="F260:Q260">F8+F26+F30+F40+F46+F52+F60+F66+F72+F84+F88+F98+F106+F112+F120+F126+F130+F136+F142+F150+F156+F162+F168+F174+F180+F186+F190+F196+F202+F206+F216+F222+F226+F230+F234+F238+F242+F246+F250+F254</f>
        <v>192415</v>
      </c>
      <c r="G260" s="68">
        <f t="shared" si="82"/>
        <v>250570</v>
      </c>
      <c r="H260" s="68">
        <f t="shared" si="82"/>
        <v>158850</v>
      </c>
      <c r="I260" s="102">
        <f t="shared" si="82"/>
        <v>174091</v>
      </c>
      <c r="J260" s="68">
        <f t="shared" si="82"/>
        <v>129798</v>
      </c>
      <c r="K260" s="68">
        <f t="shared" si="82"/>
        <v>154216</v>
      </c>
      <c r="L260" s="68">
        <f t="shared" si="82"/>
        <v>184520</v>
      </c>
      <c r="M260" s="102">
        <f t="shared" si="82"/>
        <v>201098</v>
      </c>
      <c r="N260" s="68">
        <f t="shared" si="82"/>
        <v>118024</v>
      </c>
      <c r="O260" s="102">
        <f t="shared" si="82"/>
        <v>162858</v>
      </c>
      <c r="P260" s="68">
        <f t="shared" si="82"/>
        <v>194387</v>
      </c>
      <c r="Q260" s="102">
        <f t="shared" si="82"/>
        <v>192184</v>
      </c>
      <c r="R260" s="64">
        <f t="shared" si="80"/>
        <v>2180050</v>
      </c>
      <c r="S260" s="10"/>
      <c r="T260" s="170">
        <f t="shared" si="68"/>
        <v>-2180050</v>
      </c>
      <c r="W260" s="264">
        <v>1311499</v>
      </c>
    </row>
    <row r="261" spans="1:20" ht="12" customHeight="1">
      <c r="A261" s="312" t="s">
        <v>324</v>
      </c>
      <c r="B261" s="313"/>
      <c r="C261" s="318" t="s">
        <v>326</v>
      </c>
      <c r="D261" s="319"/>
      <c r="E261" s="319"/>
      <c r="F261" s="319"/>
      <c r="G261" s="319"/>
      <c r="H261" s="319"/>
      <c r="I261" s="319"/>
      <c r="J261" s="319"/>
      <c r="K261" s="319"/>
      <c r="L261" s="319"/>
      <c r="M261" s="319"/>
      <c r="N261" s="319"/>
      <c r="O261" s="319"/>
      <c r="P261" s="319"/>
      <c r="Q261" s="319"/>
      <c r="R261" s="320"/>
      <c r="T261"/>
    </row>
    <row r="262" spans="1:20" ht="12" customHeight="1">
      <c r="A262" s="314"/>
      <c r="B262" s="315"/>
      <c r="C262" s="321"/>
      <c r="D262" s="322"/>
      <c r="E262" s="322"/>
      <c r="F262" s="322"/>
      <c r="G262" s="322"/>
      <c r="H262" s="322"/>
      <c r="I262" s="322"/>
      <c r="J262" s="322"/>
      <c r="K262" s="322"/>
      <c r="L262" s="322"/>
      <c r="M262" s="322"/>
      <c r="N262" s="322"/>
      <c r="O262" s="322"/>
      <c r="P262" s="322"/>
      <c r="Q262" s="322"/>
      <c r="R262" s="323"/>
      <c r="T262"/>
    </row>
    <row r="263" spans="1:20" ht="12" customHeight="1">
      <c r="A263" s="314"/>
      <c r="B263" s="315"/>
      <c r="C263" s="321"/>
      <c r="D263" s="322"/>
      <c r="E263" s="322"/>
      <c r="F263" s="322"/>
      <c r="G263" s="322"/>
      <c r="H263" s="322"/>
      <c r="I263" s="322"/>
      <c r="J263" s="322"/>
      <c r="K263" s="322"/>
      <c r="L263" s="322"/>
      <c r="M263" s="322"/>
      <c r="N263" s="322"/>
      <c r="O263" s="322"/>
      <c r="P263" s="322"/>
      <c r="Q263" s="322"/>
      <c r="R263" s="323"/>
      <c r="T263"/>
    </row>
    <row r="264" spans="1:20" ht="12" customHeight="1">
      <c r="A264" s="314"/>
      <c r="B264" s="315"/>
      <c r="C264" s="321"/>
      <c r="D264" s="322"/>
      <c r="E264" s="322"/>
      <c r="F264" s="322"/>
      <c r="G264" s="322"/>
      <c r="H264" s="322"/>
      <c r="I264" s="322"/>
      <c r="J264" s="322"/>
      <c r="K264" s="322"/>
      <c r="L264" s="322"/>
      <c r="M264" s="322"/>
      <c r="N264" s="322"/>
      <c r="O264" s="322"/>
      <c r="P264" s="322"/>
      <c r="Q264" s="322"/>
      <c r="R264" s="323"/>
      <c r="T264"/>
    </row>
    <row r="265" spans="1:20" ht="12" customHeight="1">
      <c r="A265" s="314"/>
      <c r="B265" s="315"/>
      <c r="C265" s="324"/>
      <c r="D265" s="325"/>
      <c r="E265" s="325"/>
      <c r="F265" s="325"/>
      <c r="G265" s="325"/>
      <c r="H265" s="325"/>
      <c r="I265" s="325"/>
      <c r="J265" s="325"/>
      <c r="K265" s="325"/>
      <c r="L265" s="325"/>
      <c r="M265" s="325"/>
      <c r="N265" s="325"/>
      <c r="O265" s="325"/>
      <c r="P265" s="325"/>
      <c r="Q265" s="325"/>
      <c r="R265" s="326"/>
      <c r="T265"/>
    </row>
    <row r="266" spans="1:20" ht="12" customHeight="1">
      <c r="A266" s="314"/>
      <c r="B266" s="315"/>
      <c r="C266" s="327" t="s">
        <v>358</v>
      </c>
      <c r="D266" s="327"/>
      <c r="E266" s="327"/>
      <c r="F266" s="327"/>
      <c r="G266" s="327"/>
      <c r="H266" s="327"/>
      <c r="I266" s="327"/>
      <c r="J266" s="327"/>
      <c r="K266" s="327"/>
      <c r="L266" s="327"/>
      <c r="M266" s="327"/>
      <c r="N266" s="327"/>
      <c r="O266" s="327"/>
      <c r="P266" s="327"/>
      <c r="Q266" s="327"/>
      <c r="R266" s="327"/>
      <c r="T266"/>
    </row>
    <row r="267" spans="1:20" ht="12" customHeight="1">
      <c r="A267" s="314"/>
      <c r="B267" s="315"/>
      <c r="C267" s="327"/>
      <c r="D267" s="327"/>
      <c r="E267" s="327"/>
      <c r="F267" s="327"/>
      <c r="G267" s="327"/>
      <c r="H267" s="327"/>
      <c r="I267" s="327"/>
      <c r="J267" s="327"/>
      <c r="K267" s="327"/>
      <c r="L267" s="327"/>
      <c r="M267" s="327"/>
      <c r="N267" s="327"/>
      <c r="O267" s="327"/>
      <c r="P267" s="327"/>
      <c r="Q267" s="327"/>
      <c r="R267" s="327"/>
      <c r="T267"/>
    </row>
    <row r="268" spans="1:20" ht="12" customHeight="1">
      <c r="A268" s="314"/>
      <c r="B268" s="315"/>
      <c r="C268" s="327"/>
      <c r="D268" s="327"/>
      <c r="E268" s="327"/>
      <c r="F268" s="327"/>
      <c r="G268" s="327"/>
      <c r="H268" s="327"/>
      <c r="I268" s="327"/>
      <c r="J268" s="327"/>
      <c r="K268" s="327"/>
      <c r="L268" s="327"/>
      <c r="M268" s="327"/>
      <c r="N268" s="327"/>
      <c r="O268" s="327"/>
      <c r="P268" s="327"/>
      <c r="Q268" s="327"/>
      <c r="R268" s="327"/>
      <c r="T268"/>
    </row>
    <row r="269" spans="1:20" ht="12" customHeight="1">
      <c r="A269" s="314"/>
      <c r="B269" s="315"/>
      <c r="C269" s="327"/>
      <c r="D269" s="327"/>
      <c r="E269" s="327"/>
      <c r="F269" s="327"/>
      <c r="G269" s="327"/>
      <c r="H269" s="327"/>
      <c r="I269" s="327"/>
      <c r="J269" s="327"/>
      <c r="K269" s="327"/>
      <c r="L269" s="327"/>
      <c r="M269" s="327"/>
      <c r="N269" s="327"/>
      <c r="O269" s="327"/>
      <c r="P269" s="327"/>
      <c r="Q269" s="327"/>
      <c r="R269" s="327"/>
      <c r="T269"/>
    </row>
    <row r="270" spans="1:20" ht="12" customHeight="1">
      <c r="A270" s="316"/>
      <c r="B270" s="317"/>
      <c r="C270" s="327"/>
      <c r="D270" s="327"/>
      <c r="E270" s="327"/>
      <c r="F270" s="327"/>
      <c r="G270" s="327"/>
      <c r="H270" s="327"/>
      <c r="I270" s="327"/>
      <c r="J270" s="327"/>
      <c r="K270" s="327"/>
      <c r="L270" s="327"/>
      <c r="M270" s="327"/>
      <c r="N270" s="327"/>
      <c r="O270" s="327"/>
      <c r="P270" s="327"/>
      <c r="Q270" s="327"/>
      <c r="R270" s="327"/>
      <c r="T270"/>
    </row>
    <row r="271" spans="1:2" ht="21" customHeight="1">
      <c r="A271" s="234"/>
      <c r="B271" s="235"/>
    </row>
    <row r="272" spans="1:2" ht="21" customHeight="1">
      <c r="A272" s="234"/>
      <c r="B272" s="235"/>
    </row>
    <row r="273" ht="21" customHeight="1"/>
    <row r="274" ht="21" customHeight="1"/>
    <row r="275" ht="21" customHeight="1"/>
    <row r="276" ht="21" customHeight="1"/>
    <row r="277" ht="21" customHeight="1"/>
    <row r="278" ht="21" customHeight="1"/>
    <row r="279" ht="21" customHeight="1"/>
    <row r="280" ht="21" customHeight="1"/>
  </sheetData>
  <sheetProtection/>
  <mergeCells count="240">
    <mergeCell ref="A1:O1"/>
    <mergeCell ref="P1:Q1"/>
    <mergeCell ref="A261:B270"/>
    <mergeCell ref="C261:R265"/>
    <mergeCell ref="C266:R270"/>
    <mergeCell ref="A225:B226"/>
    <mergeCell ref="A227:A228"/>
    <mergeCell ref="B227:B228"/>
    <mergeCell ref="B239:B240"/>
    <mergeCell ref="A257:A258"/>
    <mergeCell ref="B257:B258"/>
    <mergeCell ref="A249:B250"/>
    <mergeCell ref="B151:B152"/>
    <mergeCell ref="A259:B260"/>
    <mergeCell ref="B153:B154"/>
    <mergeCell ref="A209:A210"/>
    <mergeCell ref="A215:B216"/>
    <mergeCell ref="A217:A218"/>
    <mergeCell ref="B217:B218"/>
    <mergeCell ref="A223:A224"/>
    <mergeCell ref="B223:B224"/>
    <mergeCell ref="B157:B158"/>
    <mergeCell ref="A141:B142"/>
    <mergeCell ref="A109:A110"/>
    <mergeCell ref="B43:B44"/>
    <mergeCell ref="A59:B60"/>
    <mergeCell ref="A113:A114"/>
    <mergeCell ref="B113:B114"/>
    <mergeCell ref="A89:A90"/>
    <mergeCell ref="A117:A118"/>
    <mergeCell ref="B93:B94"/>
    <mergeCell ref="B117:B118"/>
    <mergeCell ref="A115:A116"/>
    <mergeCell ref="A103:A104"/>
    <mergeCell ref="A95:A96"/>
    <mergeCell ref="B95:B96"/>
    <mergeCell ref="B103:B104"/>
    <mergeCell ref="A97:B98"/>
    <mergeCell ref="A65:B66"/>
    <mergeCell ref="A61:A62"/>
    <mergeCell ref="B61:B62"/>
    <mergeCell ref="A63:A64"/>
    <mergeCell ref="B63:B64"/>
    <mergeCell ref="A119:B120"/>
    <mergeCell ref="B109:B110"/>
    <mergeCell ref="B127:B128"/>
    <mergeCell ref="A111:B112"/>
    <mergeCell ref="B115:B116"/>
    <mergeCell ref="A127:A128"/>
    <mergeCell ref="A121:A122"/>
    <mergeCell ref="A33:A34"/>
    <mergeCell ref="B33:B34"/>
    <mergeCell ref="A29:B30"/>
    <mergeCell ref="B17:B18"/>
    <mergeCell ref="A37:A38"/>
    <mergeCell ref="B21:B22"/>
    <mergeCell ref="B121:B122"/>
    <mergeCell ref="A107:A108"/>
    <mergeCell ref="B47:B48"/>
    <mergeCell ref="A57:A58"/>
    <mergeCell ref="B57:B58"/>
    <mergeCell ref="A67:A68"/>
    <mergeCell ref="B67:B68"/>
    <mergeCell ref="A69:A70"/>
    <mergeCell ref="A51:B52"/>
    <mergeCell ref="A55:A56"/>
    <mergeCell ref="B55:B56"/>
    <mergeCell ref="B69:B70"/>
    <mergeCell ref="A91:A92"/>
    <mergeCell ref="B91:B92"/>
    <mergeCell ref="A101:A102"/>
    <mergeCell ref="B101:B102"/>
    <mergeCell ref="A99:A100"/>
    <mergeCell ref="B53:B54"/>
    <mergeCell ref="A11:A12"/>
    <mergeCell ref="B11:B12"/>
    <mergeCell ref="A25:B26"/>
    <mergeCell ref="A27:A28"/>
    <mergeCell ref="B27:B28"/>
    <mergeCell ref="A19:A20"/>
    <mergeCell ref="B15:B16"/>
    <mergeCell ref="A15:A16"/>
    <mergeCell ref="A7:B8"/>
    <mergeCell ref="A9:A10"/>
    <mergeCell ref="A21:A22"/>
    <mergeCell ref="B13:B14"/>
    <mergeCell ref="A23:A24"/>
    <mergeCell ref="B23:B24"/>
    <mergeCell ref="A39:B40"/>
    <mergeCell ref="A41:A42"/>
    <mergeCell ref="B107:B108"/>
    <mergeCell ref="B41:B42"/>
    <mergeCell ref="B9:B10"/>
    <mergeCell ref="A35:A36"/>
    <mergeCell ref="B35:B36"/>
    <mergeCell ref="A159:A160"/>
    <mergeCell ref="B159:B160"/>
    <mergeCell ref="A153:A154"/>
    <mergeCell ref="A155:B156"/>
    <mergeCell ref="B73:B74"/>
    <mergeCell ref="A75:A76"/>
    <mergeCell ref="B75:B76"/>
    <mergeCell ref="A81:A82"/>
    <mergeCell ref="B99:B100"/>
    <mergeCell ref="B85:B86"/>
    <mergeCell ref="B89:B90"/>
    <mergeCell ref="B77:B78"/>
    <mergeCell ref="A87:B88"/>
    <mergeCell ref="A93:A94"/>
    <mergeCell ref="A79:A80"/>
    <mergeCell ref="B79:B80"/>
    <mergeCell ref="B131:B132"/>
    <mergeCell ref="B193:B194"/>
    <mergeCell ref="A187:A188"/>
    <mergeCell ref="A185:B186"/>
    <mergeCell ref="B171:B172"/>
    <mergeCell ref="A165:A166"/>
    <mergeCell ref="A221:B222"/>
    <mergeCell ref="A199:A200"/>
    <mergeCell ref="B199:B200"/>
    <mergeCell ref="B207:B208"/>
    <mergeCell ref="B209:B210"/>
    <mergeCell ref="A211:A212"/>
    <mergeCell ref="B211:B212"/>
    <mergeCell ref="A213:A214"/>
    <mergeCell ref="B187:B188"/>
    <mergeCell ref="B191:B192"/>
    <mergeCell ref="B183:B184"/>
    <mergeCell ref="A219:A220"/>
    <mergeCell ref="B219:B220"/>
    <mergeCell ref="A207:A208"/>
    <mergeCell ref="B165:B166"/>
    <mergeCell ref="B169:B170"/>
    <mergeCell ref="B181:B182"/>
    <mergeCell ref="A161:B162"/>
    <mergeCell ref="A163:A164"/>
    <mergeCell ref="A137:A138"/>
    <mergeCell ref="A105:B106"/>
    <mergeCell ref="A239:A240"/>
    <mergeCell ref="A177:A178"/>
    <mergeCell ref="B177:B178"/>
    <mergeCell ref="A245:B246"/>
    <mergeCell ref="A235:A236"/>
    <mergeCell ref="B235:B236"/>
    <mergeCell ref="A237:B238"/>
    <mergeCell ref="A241:B242"/>
    <mergeCell ref="B197:B198"/>
    <mergeCell ref="A189:B190"/>
    <mergeCell ref="B175:B176"/>
    <mergeCell ref="A205:B206"/>
    <mergeCell ref="A201:B202"/>
    <mergeCell ref="A169:A170"/>
    <mergeCell ref="A203:A204"/>
    <mergeCell ref="B203:B204"/>
    <mergeCell ref="A197:A198"/>
    <mergeCell ref="A179:B180"/>
    <mergeCell ref="A181:A182"/>
    <mergeCell ref="A195:B196"/>
    <mergeCell ref="A123:A124"/>
    <mergeCell ref="A253:B254"/>
    <mergeCell ref="A255:A256"/>
    <mergeCell ref="B145:B146"/>
    <mergeCell ref="A157:A158"/>
    <mergeCell ref="A171:A172"/>
    <mergeCell ref="A183:A184"/>
    <mergeCell ref="B163:B164"/>
    <mergeCell ref="B255:B256"/>
    <mergeCell ref="A251:A252"/>
    <mergeCell ref="B251:B252"/>
    <mergeCell ref="A145:A146"/>
    <mergeCell ref="A167:B168"/>
    <mergeCell ref="B247:B248"/>
    <mergeCell ref="A233:B234"/>
    <mergeCell ref="A243:A244"/>
    <mergeCell ref="B243:B244"/>
    <mergeCell ref="A247:A248"/>
    <mergeCell ref="A229:B230"/>
    <mergeCell ref="A231:A232"/>
    <mergeCell ref="A173:B174"/>
    <mergeCell ref="A175:A176"/>
    <mergeCell ref="B231:B232"/>
    <mergeCell ref="A125:B126"/>
    <mergeCell ref="A147:A148"/>
    <mergeCell ref="B147:B148"/>
    <mergeCell ref="A129:B130"/>
    <mergeCell ref="A131:A132"/>
    <mergeCell ref="A133:A134"/>
    <mergeCell ref="A143:A144"/>
    <mergeCell ref="B143:B144"/>
    <mergeCell ref="B133:B134"/>
    <mergeCell ref="A149:B150"/>
    <mergeCell ref="A135:B136"/>
    <mergeCell ref="B137:B138"/>
    <mergeCell ref="A139:A140"/>
    <mergeCell ref="B139:B140"/>
    <mergeCell ref="B213:B214"/>
    <mergeCell ref="D5:D6"/>
    <mergeCell ref="E5:E6"/>
    <mergeCell ref="F5:F6"/>
    <mergeCell ref="B37:B38"/>
    <mergeCell ref="A5:B6"/>
    <mergeCell ref="C5:C6"/>
    <mergeCell ref="B19:B20"/>
    <mergeCell ref="A43:A44"/>
    <mergeCell ref="A31:A32"/>
    <mergeCell ref="B31:B32"/>
    <mergeCell ref="A77:A78"/>
    <mergeCell ref="A45:B46"/>
    <mergeCell ref="B49:B50"/>
    <mergeCell ref="A49:A50"/>
    <mergeCell ref="A73:A74"/>
    <mergeCell ref="A53:A54"/>
    <mergeCell ref="A71:B72"/>
    <mergeCell ref="A83:B84"/>
    <mergeCell ref="A85:A86"/>
    <mergeCell ref="A47:A48"/>
    <mergeCell ref="B81:B82"/>
    <mergeCell ref="B123:B124"/>
    <mergeCell ref="A151:A152"/>
    <mergeCell ref="A2:B2"/>
    <mergeCell ref="R3:R4"/>
    <mergeCell ref="E3:G3"/>
    <mergeCell ref="I5:I6"/>
    <mergeCell ref="J5:J6"/>
    <mergeCell ref="K5:K6"/>
    <mergeCell ref="L5:L6"/>
    <mergeCell ref="K3:M3"/>
    <mergeCell ref="M5:M6"/>
    <mergeCell ref="N5:N6"/>
    <mergeCell ref="A3:B4"/>
    <mergeCell ref="H3:J3"/>
    <mergeCell ref="O5:O6"/>
    <mergeCell ref="P5:P6"/>
    <mergeCell ref="Q5:Q6"/>
    <mergeCell ref="R5:R6"/>
    <mergeCell ref="C3:C4"/>
    <mergeCell ref="D3:D4"/>
    <mergeCell ref="N3:Q3"/>
    <mergeCell ref="G5:G6"/>
    <mergeCell ref="H5:H6"/>
  </mergeCells>
  <printOptions horizontalCentered="1"/>
  <pageMargins left="0.1968503937007874" right="0.1968503937007874" top="0.5905511811023623" bottom="0.5905511811023623" header="0" footer="0"/>
  <pageSetup errors="dash" fitToHeight="127" horizontalDpi="600" verticalDpi="600" orientation="landscape" paperSize="9" scale="87" r:id="rId1"/>
  <headerFooter>
    <oddFooter>&amp;C&amp;16-&amp;P -</oddFooter>
  </headerFooter>
  <rowBreaks count="7" manualBreakCount="7">
    <brk id="64" max="17" man="1"/>
    <brk id="94" max="17" man="1"/>
    <brk id="124" max="17" man="1"/>
    <brk id="154" max="17" man="1"/>
    <brk id="184" max="17" man="1"/>
    <brk id="214" max="17" man="1"/>
    <brk id="244" max="17" man="1"/>
  </rowBreaks>
</worksheet>
</file>

<file path=xl/worksheets/sheet10.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7" customWidth="1"/>
    <col min="2" max="2" width="20.57421875" style="17" customWidth="1"/>
    <col min="3" max="3" width="9.00390625" style="0" customWidth="1"/>
    <col min="4" max="18" width="11.57421875" style="0" customWidth="1"/>
    <col min="20" max="20" width="9.421875" style="0" bestFit="1"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1" customHeight="1">
      <c r="A2" s="270" t="s">
        <v>388</v>
      </c>
      <c r="B2" s="270"/>
      <c r="C2" s="268" t="s">
        <v>259</v>
      </c>
      <c r="D2" s="267"/>
      <c r="E2" s="122"/>
      <c r="F2" s="122"/>
      <c r="G2" s="122"/>
      <c r="H2" s="122"/>
      <c r="I2" s="122"/>
      <c r="J2" s="122"/>
      <c r="K2" s="122"/>
      <c r="L2" s="122"/>
      <c r="M2" s="122"/>
      <c r="N2" s="122"/>
      <c r="O2" s="122"/>
      <c r="P2" s="255"/>
      <c r="Q2" s="122"/>
      <c r="R2" s="122" t="s">
        <v>268</v>
      </c>
    </row>
    <row r="3" spans="1:18" ht="13.5">
      <c r="A3" s="385" t="s">
        <v>26</v>
      </c>
      <c r="B3" s="386"/>
      <c r="C3" s="281" t="s">
        <v>22</v>
      </c>
      <c r="D3" s="271" t="s">
        <v>23</v>
      </c>
      <c r="E3" s="273" t="s">
        <v>17</v>
      </c>
      <c r="F3" s="274"/>
      <c r="G3" s="274"/>
      <c r="H3" s="273" t="s">
        <v>18</v>
      </c>
      <c r="I3" s="274"/>
      <c r="J3" s="274"/>
      <c r="K3" s="273" t="s">
        <v>19</v>
      </c>
      <c r="L3" s="274"/>
      <c r="M3" s="274"/>
      <c r="N3" s="273" t="s">
        <v>20</v>
      </c>
      <c r="O3" s="274"/>
      <c r="P3" s="274"/>
      <c r="Q3" s="274"/>
      <c r="R3" s="271" t="s">
        <v>21</v>
      </c>
    </row>
    <row r="4" spans="1:18" ht="13.5">
      <c r="A4" s="385"/>
      <c r="B4" s="386"/>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256</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82" t="s">
        <v>193</v>
      </c>
      <c r="B7" s="383"/>
      <c r="C7" s="3" t="s">
        <v>0</v>
      </c>
      <c r="D7" s="5">
        <f aca="true" t="shared" si="0" ref="D7:Q8">SUM(D9,D11,D13)</f>
        <v>251259</v>
      </c>
      <c r="E7" s="5">
        <f t="shared" si="0"/>
        <v>103082</v>
      </c>
      <c r="F7" s="5">
        <f t="shared" si="0"/>
        <v>1385</v>
      </c>
      <c r="G7" s="5">
        <f t="shared" si="0"/>
        <v>44322</v>
      </c>
      <c r="H7" s="5">
        <f t="shared" si="0"/>
        <v>13252</v>
      </c>
      <c r="I7" s="5">
        <f t="shared" si="0"/>
        <v>3963</v>
      </c>
      <c r="J7" s="5">
        <f t="shared" si="0"/>
        <v>3340</v>
      </c>
      <c r="K7" s="5">
        <f t="shared" si="0"/>
        <v>38411</v>
      </c>
      <c r="L7" s="5">
        <f t="shared" si="0"/>
        <v>5497</v>
      </c>
      <c r="M7" s="5">
        <f t="shared" si="0"/>
        <v>7470</v>
      </c>
      <c r="N7" s="5">
        <f t="shared" si="0"/>
        <v>9447</v>
      </c>
      <c r="O7" s="5">
        <f t="shared" si="0"/>
        <v>5370</v>
      </c>
      <c r="P7" s="5">
        <f t="shared" si="0"/>
        <v>9086</v>
      </c>
      <c r="Q7" s="5">
        <f t="shared" si="0"/>
        <v>6634</v>
      </c>
      <c r="R7" s="5">
        <f aca="true" t="shared" si="1" ref="R7:R36">SUM(E7:Q7)</f>
        <v>251259</v>
      </c>
      <c r="T7" s="172">
        <f aca="true" t="shared" si="2" ref="T7:T36">D7-R7</f>
        <v>0</v>
      </c>
    </row>
    <row r="8" spans="1:20" ht="21" customHeight="1">
      <c r="A8" s="382"/>
      <c r="B8" s="383"/>
      <c r="C8" s="4" t="s">
        <v>14</v>
      </c>
      <c r="D8" s="6"/>
      <c r="E8" s="6">
        <f aca="true" t="shared" si="3" ref="E8:Q8">SUM(E10,E12,E14)</f>
        <v>103082</v>
      </c>
      <c r="F8" s="6">
        <f t="shared" si="3"/>
        <v>17467</v>
      </c>
      <c r="G8" s="6">
        <f t="shared" si="3"/>
        <v>7815</v>
      </c>
      <c r="H8" s="6">
        <f t="shared" si="3"/>
        <v>9240</v>
      </c>
      <c r="I8" s="6">
        <f t="shared" si="3"/>
        <v>3542</v>
      </c>
      <c r="J8" s="6">
        <f t="shared" si="3"/>
        <v>5085</v>
      </c>
      <c r="K8" s="6">
        <f t="shared" si="3"/>
        <v>7044</v>
      </c>
      <c r="L8" s="6">
        <f t="shared" si="3"/>
        <v>10091</v>
      </c>
      <c r="M8" s="6">
        <f t="shared" si="3"/>
        <v>5629</v>
      </c>
      <c r="N8" s="6">
        <f t="shared" si="3"/>
        <v>6052</v>
      </c>
      <c r="O8" s="6">
        <f t="shared" si="3"/>
        <v>5788</v>
      </c>
      <c r="P8" s="6">
        <f t="shared" si="0"/>
        <v>9649</v>
      </c>
      <c r="Q8" s="6">
        <f t="shared" si="3"/>
        <v>3807</v>
      </c>
      <c r="R8" s="6">
        <f t="shared" si="1"/>
        <v>194291</v>
      </c>
      <c r="T8" s="172">
        <f t="shared" si="2"/>
        <v>-194291</v>
      </c>
    </row>
    <row r="9" spans="1:21" ht="21" customHeight="1">
      <c r="A9" s="384"/>
      <c r="B9" s="383" t="s">
        <v>24</v>
      </c>
      <c r="C9" s="3" t="s">
        <v>0</v>
      </c>
      <c r="D9" s="5">
        <v>61284</v>
      </c>
      <c r="E9" s="5">
        <v>110</v>
      </c>
      <c r="F9" s="5">
        <v>1385</v>
      </c>
      <c r="G9" s="5">
        <v>4494</v>
      </c>
      <c r="H9" s="5">
        <v>2210</v>
      </c>
      <c r="I9" s="5">
        <v>3963</v>
      </c>
      <c r="J9" s="5">
        <v>3330</v>
      </c>
      <c r="K9" s="5">
        <v>6411</v>
      </c>
      <c r="L9" s="5">
        <v>5497</v>
      </c>
      <c r="M9" s="5">
        <v>7470</v>
      </c>
      <c r="N9" s="5">
        <v>5710</v>
      </c>
      <c r="O9" s="5">
        <v>5270</v>
      </c>
      <c r="P9" s="5">
        <v>8800</v>
      </c>
      <c r="Q9" s="5">
        <v>6634</v>
      </c>
      <c r="R9" s="5">
        <f t="shared" si="1"/>
        <v>61284</v>
      </c>
      <c r="T9" s="172">
        <f t="shared" si="2"/>
        <v>0</v>
      </c>
      <c r="U9">
        <v>1</v>
      </c>
    </row>
    <row r="10" spans="1:20" ht="21" customHeight="1">
      <c r="A10" s="384"/>
      <c r="B10" s="383"/>
      <c r="C10" s="4" t="s">
        <v>14</v>
      </c>
      <c r="D10" s="6"/>
      <c r="E10" s="6">
        <v>110</v>
      </c>
      <c r="F10" s="6">
        <v>815</v>
      </c>
      <c r="G10" s="6">
        <v>4439</v>
      </c>
      <c r="H10" s="6">
        <v>2492</v>
      </c>
      <c r="I10" s="6">
        <v>3339</v>
      </c>
      <c r="J10" s="6">
        <v>4856</v>
      </c>
      <c r="K10" s="6">
        <v>4924</v>
      </c>
      <c r="L10" s="6">
        <v>9754</v>
      </c>
      <c r="M10" s="6">
        <v>5462</v>
      </c>
      <c r="N10" s="6">
        <v>5822</v>
      </c>
      <c r="O10" s="6">
        <v>5679</v>
      </c>
      <c r="P10" s="6">
        <v>7278</v>
      </c>
      <c r="Q10" s="6">
        <v>2098</v>
      </c>
      <c r="R10" s="6">
        <f t="shared" si="1"/>
        <v>57068</v>
      </c>
      <c r="T10" s="172">
        <f t="shared" si="2"/>
        <v>-57068</v>
      </c>
    </row>
    <row r="11" spans="1:21" ht="21" customHeight="1">
      <c r="A11" s="382"/>
      <c r="B11" s="383" t="s">
        <v>105</v>
      </c>
      <c r="C11" s="3" t="s">
        <v>0</v>
      </c>
      <c r="D11" s="5">
        <v>189537</v>
      </c>
      <c r="E11" s="5">
        <v>102972</v>
      </c>
      <c r="F11" s="5">
        <v>0</v>
      </c>
      <c r="G11" s="5">
        <v>39828</v>
      </c>
      <c r="H11" s="5">
        <v>11000</v>
      </c>
      <c r="I11" s="5">
        <v>0</v>
      </c>
      <c r="J11" s="5">
        <v>0</v>
      </c>
      <c r="K11" s="5">
        <v>32000</v>
      </c>
      <c r="L11" s="5">
        <v>0</v>
      </c>
      <c r="M11" s="5">
        <v>0</v>
      </c>
      <c r="N11" s="5">
        <v>3737</v>
      </c>
      <c r="O11" s="5">
        <v>0</v>
      </c>
      <c r="P11" s="5">
        <v>0</v>
      </c>
      <c r="Q11" s="5">
        <v>0</v>
      </c>
      <c r="R11" s="5">
        <f t="shared" si="1"/>
        <v>189537</v>
      </c>
      <c r="T11" s="172">
        <f t="shared" si="2"/>
        <v>0</v>
      </c>
      <c r="U11">
        <v>2</v>
      </c>
    </row>
    <row r="12" spans="1:20" ht="21" customHeight="1">
      <c r="A12" s="382"/>
      <c r="B12" s="383"/>
      <c r="C12" s="4" t="s">
        <v>14</v>
      </c>
      <c r="D12" s="6"/>
      <c r="E12" s="6">
        <v>102972</v>
      </c>
      <c r="F12" s="6">
        <v>16652</v>
      </c>
      <c r="G12" s="6">
        <v>3329</v>
      </c>
      <c r="H12" s="6">
        <v>6748</v>
      </c>
      <c r="I12" s="6">
        <v>200</v>
      </c>
      <c r="J12" s="6">
        <v>229</v>
      </c>
      <c r="K12" s="6">
        <v>2092</v>
      </c>
      <c r="L12" s="6">
        <v>337</v>
      </c>
      <c r="M12" s="6">
        <v>167</v>
      </c>
      <c r="N12" s="6">
        <v>230</v>
      </c>
      <c r="O12" s="6">
        <v>109</v>
      </c>
      <c r="P12" s="6">
        <v>2365</v>
      </c>
      <c r="Q12" s="6">
        <v>1709</v>
      </c>
      <c r="R12" s="6">
        <f t="shared" si="1"/>
        <v>137139</v>
      </c>
      <c r="T12" s="172">
        <f t="shared" si="2"/>
        <v>-137139</v>
      </c>
    </row>
    <row r="13" spans="1:21" ht="21" customHeight="1">
      <c r="A13" s="382"/>
      <c r="B13" s="383" t="s">
        <v>75</v>
      </c>
      <c r="C13" s="3" t="s">
        <v>0</v>
      </c>
      <c r="D13" s="5">
        <v>438</v>
      </c>
      <c r="E13" s="5">
        <v>0</v>
      </c>
      <c r="F13" s="5">
        <v>0</v>
      </c>
      <c r="G13" s="5">
        <v>0</v>
      </c>
      <c r="H13" s="5">
        <v>42</v>
      </c>
      <c r="I13" s="5">
        <v>0</v>
      </c>
      <c r="J13" s="5">
        <v>10</v>
      </c>
      <c r="K13" s="5">
        <v>0</v>
      </c>
      <c r="L13" s="5">
        <v>0</v>
      </c>
      <c r="M13" s="5">
        <v>0</v>
      </c>
      <c r="N13" s="5">
        <v>0</v>
      </c>
      <c r="O13" s="5">
        <v>100</v>
      </c>
      <c r="P13" s="5">
        <v>286</v>
      </c>
      <c r="Q13" s="5">
        <v>0</v>
      </c>
      <c r="R13" s="5">
        <f t="shared" si="1"/>
        <v>438</v>
      </c>
      <c r="T13" s="172">
        <f t="shared" si="2"/>
        <v>0</v>
      </c>
      <c r="U13">
        <v>3</v>
      </c>
    </row>
    <row r="14" spans="1:20" ht="21" customHeight="1">
      <c r="A14" s="382"/>
      <c r="B14" s="383"/>
      <c r="C14" s="4" t="s">
        <v>14</v>
      </c>
      <c r="D14" s="6"/>
      <c r="E14" s="6">
        <v>0</v>
      </c>
      <c r="F14" s="6">
        <v>0</v>
      </c>
      <c r="G14" s="6">
        <v>47</v>
      </c>
      <c r="H14" s="6">
        <v>0</v>
      </c>
      <c r="I14" s="6">
        <v>3</v>
      </c>
      <c r="J14" s="6">
        <v>0</v>
      </c>
      <c r="K14" s="6">
        <v>28</v>
      </c>
      <c r="L14" s="6">
        <v>0</v>
      </c>
      <c r="M14" s="6">
        <v>0</v>
      </c>
      <c r="N14" s="6">
        <v>0</v>
      </c>
      <c r="O14" s="6">
        <v>0</v>
      </c>
      <c r="P14" s="6">
        <v>6</v>
      </c>
      <c r="Q14" s="6">
        <v>0</v>
      </c>
      <c r="R14" s="6">
        <f t="shared" si="1"/>
        <v>84</v>
      </c>
      <c r="T14" s="172">
        <f t="shared" si="2"/>
        <v>-84</v>
      </c>
    </row>
    <row r="15" spans="1:20" ht="21" customHeight="1">
      <c r="A15" s="382" t="s">
        <v>194</v>
      </c>
      <c r="B15" s="383"/>
      <c r="C15" s="3" t="s">
        <v>0</v>
      </c>
      <c r="D15" s="5">
        <f>SUM(D17)</f>
        <v>38791</v>
      </c>
      <c r="E15" s="5">
        <f aca="true" t="shared" si="4" ref="E15:Q16">SUM(E17)</f>
        <v>0</v>
      </c>
      <c r="F15" s="5">
        <f t="shared" si="4"/>
        <v>109</v>
      </c>
      <c r="G15" s="5">
        <f t="shared" si="4"/>
        <v>5949</v>
      </c>
      <c r="H15" s="5">
        <f t="shared" si="4"/>
        <v>5861</v>
      </c>
      <c r="I15" s="5">
        <f t="shared" si="4"/>
        <v>2976</v>
      </c>
      <c r="J15" s="5">
        <f t="shared" si="4"/>
        <v>3595</v>
      </c>
      <c r="K15" s="5">
        <f t="shared" si="4"/>
        <v>3624</v>
      </c>
      <c r="L15" s="5">
        <f t="shared" si="4"/>
        <v>2896</v>
      </c>
      <c r="M15" s="5">
        <f t="shared" si="4"/>
        <v>2953</v>
      </c>
      <c r="N15" s="5">
        <f t="shared" si="4"/>
        <v>3544</v>
      </c>
      <c r="O15" s="5">
        <f t="shared" si="4"/>
        <v>2931</v>
      </c>
      <c r="P15" s="5">
        <f t="shared" si="4"/>
        <v>3116</v>
      </c>
      <c r="Q15" s="5">
        <f t="shared" si="4"/>
        <v>1237</v>
      </c>
      <c r="R15" s="5">
        <f t="shared" si="1"/>
        <v>38791</v>
      </c>
      <c r="T15" s="172">
        <f t="shared" si="2"/>
        <v>0</v>
      </c>
    </row>
    <row r="16" spans="1:20" ht="21" customHeight="1">
      <c r="A16" s="382"/>
      <c r="B16" s="383"/>
      <c r="C16" s="4" t="s">
        <v>14</v>
      </c>
      <c r="D16" s="6"/>
      <c r="E16" s="6">
        <f t="shared" si="4"/>
        <v>0</v>
      </c>
      <c r="F16" s="6">
        <f t="shared" si="4"/>
        <v>43</v>
      </c>
      <c r="G16" s="6">
        <f t="shared" si="4"/>
        <v>1010</v>
      </c>
      <c r="H16" s="6">
        <f t="shared" si="4"/>
        <v>1559</v>
      </c>
      <c r="I16" s="6">
        <f t="shared" si="4"/>
        <v>2199</v>
      </c>
      <c r="J16" s="6">
        <f t="shared" si="4"/>
        <v>1914</v>
      </c>
      <c r="K16" s="6">
        <f t="shared" si="4"/>
        <v>1667</v>
      </c>
      <c r="L16" s="6">
        <f t="shared" si="4"/>
        <v>3102</v>
      </c>
      <c r="M16" s="6">
        <f t="shared" si="4"/>
        <v>3090</v>
      </c>
      <c r="N16" s="6">
        <f t="shared" si="4"/>
        <v>2688</v>
      </c>
      <c r="O16" s="6">
        <f t="shared" si="4"/>
        <v>4427</v>
      </c>
      <c r="P16" s="6">
        <f t="shared" si="4"/>
        <v>6237</v>
      </c>
      <c r="Q16" s="6">
        <f t="shared" si="4"/>
        <v>1612</v>
      </c>
      <c r="R16" s="6">
        <f t="shared" si="1"/>
        <v>29548</v>
      </c>
      <c r="T16" s="172">
        <f t="shared" si="2"/>
        <v>-29548</v>
      </c>
    </row>
    <row r="17" spans="1:21" ht="21" customHeight="1">
      <c r="A17" s="382"/>
      <c r="B17" s="383" t="s">
        <v>195</v>
      </c>
      <c r="C17" s="3" t="s">
        <v>0</v>
      </c>
      <c r="D17" s="5">
        <v>38791</v>
      </c>
      <c r="E17" s="5">
        <v>0</v>
      </c>
      <c r="F17" s="5">
        <v>109</v>
      </c>
      <c r="G17" s="5">
        <v>5949</v>
      </c>
      <c r="H17" s="5">
        <v>5861</v>
      </c>
      <c r="I17" s="5">
        <v>2976</v>
      </c>
      <c r="J17" s="5">
        <v>3595</v>
      </c>
      <c r="K17" s="5">
        <v>3624</v>
      </c>
      <c r="L17" s="5">
        <v>2896</v>
      </c>
      <c r="M17" s="5">
        <v>2953</v>
      </c>
      <c r="N17" s="5">
        <v>3544</v>
      </c>
      <c r="O17" s="5">
        <v>2931</v>
      </c>
      <c r="P17" s="5">
        <v>3116</v>
      </c>
      <c r="Q17" s="5">
        <v>1237</v>
      </c>
      <c r="R17" s="5">
        <f t="shared" si="1"/>
        <v>38791</v>
      </c>
      <c r="T17" s="172">
        <f t="shared" si="2"/>
        <v>0</v>
      </c>
      <c r="U17">
        <v>4</v>
      </c>
    </row>
    <row r="18" spans="1:20" ht="21" customHeight="1">
      <c r="A18" s="382"/>
      <c r="B18" s="383"/>
      <c r="C18" s="4" t="s">
        <v>14</v>
      </c>
      <c r="D18" s="6"/>
      <c r="E18" s="6">
        <v>0</v>
      </c>
      <c r="F18" s="6">
        <v>43</v>
      </c>
      <c r="G18" s="6">
        <v>1010</v>
      </c>
      <c r="H18" s="6">
        <v>1559</v>
      </c>
      <c r="I18" s="6">
        <v>2199</v>
      </c>
      <c r="J18" s="6">
        <v>1914</v>
      </c>
      <c r="K18" s="6">
        <v>1667</v>
      </c>
      <c r="L18" s="6">
        <v>3102</v>
      </c>
      <c r="M18" s="6">
        <v>3090</v>
      </c>
      <c r="N18" s="6">
        <v>2688</v>
      </c>
      <c r="O18" s="6">
        <v>4427</v>
      </c>
      <c r="P18" s="6">
        <v>6237</v>
      </c>
      <c r="Q18" s="6">
        <v>1612</v>
      </c>
      <c r="R18" s="6">
        <f t="shared" si="1"/>
        <v>29548</v>
      </c>
      <c r="T18" s="172">
        <f t="shared" si="2"/>
        <v>-29548</v>
      </c>
    </row>
    <row r="19" spans="1:20" ht="21" customHeight="1">
      <c r="A19" s="382" t="s">
        <v>196</v>
      </c>
      <c r="B19" s="383"/>
      <c r="C19" s="3" t="s">
        <v>0</v>
      </c>
      <c r="D19" s="5">
        <f aca="true" t="shared" si="5" ref="D19:Q20">SUM(D21,D23,D25,D27)</f>
        <v>296843</v>
      </c>
      <c r="E19" s="5">
        <f t="shared" si="5"/>
        <v>8791</v>
      </c>
      <c r="F19" s="5">
        <f t="shared" si="5"/>
        <v>16002</v>
      </c>
      <c r="G19" s="5">
        <f t="shared" si="5"/>
        <v>41481</v>
      </c>
      <c r="H19" s="5">
        <f t="shared" si="5"/>
        <v>15842</v>
      </c>
      <c r="I19" s="5">
        <f t="shared" si="5"/>
        <v>21148</v>
      </c>
      <c r="J19" s="5">
        <f t="shared" si="5"/>
        <v>20244</v>
      </c>
      <c r="K19" s="5">
        <f t="shared" si="5"/>
        <v>20108</v>
      </c>
      <c r="L19" s="5">
        <f t="shared" si="5"/>
        <v>23316</v>
      </c>
      <c r="M19" s="5">
        <f t="shared" si="5"/>
        <v>32682</v>
      </c>
      <c r="N19" s="5">
        <f t="shared" si="5"/>
        <v>24862</v>
      </c>
      <c r="O19" s="5">
        <f t="shared" si="5"/>
        <v>24754</v>
      </c>
      <c r="P19" s="5">
        <f t="shared" si="5"/>
        <v>35199</v>
      </c>
      <c r="Q19" s="5">
        <f t="shared" si="5"/>
        <v>12414</v>
      </c>
      <c r="R19" s="5">
        <f t="shared" si="1"/>
        <v>296843</v>
      </c>
      <c r="T19" s="172">
        <f t="shared" si="2"/>
        <v>0</v>
      </c>
    </row>
    <row r="20" spans="1:20" ht="21" customHeight="1">
      <c r="A20" s="382"/>
      <c r="B20" s="383"/>
      <c r="C20" s="4" t="s">
        <v>14</v>
      </c>
      <c r="D20" s="6"/>
      <c r="E20" s="6">
        <f aca="true" t="shared" si="6" ref="E20:Q20">SUM(E22,E24,E26,E28)</f>
        <v>8791</v>
      </c>
      <c r="F20" s="6">
        <f t="shared" si="6"/>
        <v>21280</v>
      </c>
      <c r="G20" s="6">
        <f t="shared" si="6"/>
        <v>32432</v>
      </c>
      <c r="H20" s="6">
        <f t="shared" si="6"/>
        <v>19811</v>
      </c>
      <c r="I20" s="6">
        <f t="shared" si="6"/>
        <v>16734</v>
      </c>
      <c r="J20" s="6">
        <f t="shared" si="6"/>
        <v>21501</v>
      </c>
      <c r="K20" s="6">
        <f t="shared" si="6"/>
        <v>19200</v>
      </c>
      <c r="L20" s="6">
        <f t="shared" si="6"/>
        <v>24107</v>
      </c>
      <c r="M20" s="6">
        <f t="shared" si="6"/>
        <v>30487</v>
      </c>
      <c r="N20" s="6">
        <f t="shared" si="6"/>
        <v>20915</v>
      </c>
      <c r="O20" s="6">
        <f t="shared" si="6"/>
        <v>21865</v>
      </c>
      <c r="P20" s="6">
        <f t="shared" si="5"/>
        <v>33824</v>
      </c>
      <c r="Q20" s="6">
        <f t="shared" si="6"/>
        <v>9604</v>
      </c>
      <c r="R20" s="6">
        <f t="shared" si="1"/>
        <v>280551</v>
      </c>
      <c r="T20" s="172">
        <f t="shared" si="2"/>
        <v>-280551</v>
      </c>
    </row>
    <row r="21" spans="1:21" ht="21" customHeight="1">
      <c r="A21" s="382"/>
      <c r="B21" s="383" t="s">
        <v>24</v>
      </c>
      <c r="C21" s="3" t="s">
        <v>0</v>
      </c>
      <c r="D21" s="5">
        <v>227148</v>
      </c>
      <c r="E21" s="5">
        <v>3912</v>
      </c>
      <c r="F21" s="5">
        <v>12109</v>
      </c>
      <c r="G21" s="5">
        <v>24617</v>
      </c>
      <c r="H21" s="5">
        <v>13397</v>
      </c>
      <c r="I21" s="5">
        <v>16010</v>
      </c>
      <c r="J21" s="5">
        <v>13621</v>
      </c>
      <c r="K21" s="5">
        <v>16881</v>
      </c>
      <c r="L21" s="5">
        <v>18233</v>
      </c>
      <c r="M21" s="5">
        <v>24337</v>
      </c>
      <c r="N21" s="5">
        <v>18200</v>
      </c>
      <c r="O21" s="5">
        <v>20782</v>
      </c>
      <c r="P21" s="5">
        <v>33433</v>
      </c>
      <c r="Q21" s="5">
        <v>11616</v>
      </c>
      <c r="R21" s="5">
        <f t="shared" si="1"/>
        <v>227148</v>
      </c>
      <c r="T21" s="172">
        <f t="shared" si="2"/>
        <v>0</v>
      </c>
      <c r="U21">
        <v>5</v>
      </c>
    </row>
    <row r="22" spans="1:20" ht="21" customHeight="1">
      <c r="A22" s="382"/>
      <c r="B22" s="383"/>
      <c r="C22" s="4" t="s">
        <v>14</v>
      </c>
      <c r="D22" s="6"/>
      <c r="E22" s="6">
        <v>3912</v>
      </c>
      <c r="F22" s="6">
        <v>14707</v>
      </c>
      <c r="G22" s="6">
        <v>21523</v>
      </c>
      <c r="H22" s="6">
        <v>17417</v>
      </c>
      <c r="I22" s="6">
        <v>12423</v>
      </c>
      <c r="J22" s="6">
        <v>15129</v>
      </c>
      <c r="K22" s="6">
        <v>17303</v>
      </c>
      <c r="L22" s="6">
        <v>19881</v>
      </c>
      <c r="M22" s="6">
        <v>22513</v>
      </c>
      <c r="N22" s="6">
        <v>14692</v>
      </c>
      <c r="O22" s="6">
        <v>21531</v>
      </c>
      <c r="P22" s="6">
        <v>29010</v>
      </c>
      <c r="Q22" s="6">
        <v>9078</v>
      </c>
      <c r="R22" s="6">
        <f t="shared" si="1"/>
        <v>219119</v>
      </c>
      <c r="T22" s="172">
        <f t="shared" si="2"/>
        <v>-219119</v>
      </c>
    </row>
    <row r="23" spans="1:21" ht="21" customHeight="1">
      <c r="A23" s="382"/>
      <c r="B23" s="383" t="s">
        <v>197</v>
      </c>
      <c r="C23" s="3" t="s">
        <v>0</v>
      </c>
      <c r="D23" s="5">
        <v>8865</v>
      </c>
      <c r="E23" s="5">
        <v>0</v>
      </c>
      <c r="F23" s="5">
        <v>10</v>
      </c>
      <c r="G23" s="5">
        <v>2837</v>
      </c>
      <c r="H23" s="5">
        <v>412</v>
      </c>
      <c r="I23" s="5">
        <v>653</v>
      </c>
      <c r="J23" s="5">
        <v>50</v>
      </c>
      <c r="K23" s="5">
        <v>1092</v>
      </c>
      <c r="L23" s="5">
        <v>700</v>
      </c>
      <c r="M23" s="5">
        <v>761</v>
      </c>
      <c r="N23" s="5">
        <v>819</v>
      </c>
      <c r="O23" s="5">
        <v>738</v>
      </c>
      <c r="P23" s="5">
        <v>480</v>
      </c>
      <c r="Q23" s="5">
        <v>313</v>
      </c>
      <c r="R23" s="5">
        <f t="shared" si="1"/>
        <v>8865</v>
      </c>
      <c r="T23" s="172">
        <f t="shared" si="2"/>
        <v>0</v>
      </c>
      <c r="U23">
        <v>6</v>
      </c>
    </row>
    <row r="24" spans="1:20" ht="21" customHeight="1">
      <c r="A24" s="382"/>
      <c r="B24" s="383"/>
      <c r="C24" s="4" t="s">
        <v>14</v>
      </c>
      <c r="D24" s="6"/>
      <c r="E24" s="6">
        <v>0</v>
      </c>
      <c r="F24" s="6">
        <v>1434</v>
      </c>
      <c r="G24" s="6">
        <v>337</v>
      </c>
      <c r="H24" s="6">
        <v>64</v>
      </c>
      <c r="I24" s="6">
        <v>726</v>
      </c>
      <c r="J24" s="6">
        <v>570</v>
      </c>
      <c r="K24" s="6">
        <v>4</v>
      </c>
      <c r="L24" s="6">
        <v>368</v>
      </c>
      <c r="M24" s="6">
        <v>119</v>
      </c>
      <c r="N24" s="6">
        <v>1033</v>
      </c>
      <c r="O24" s="6">
        <v>333</v>
      </c>
      <c r="P24" s="6">
        <v>1933</v>
      </c>
      <c r="Q24" s="6">
        <v>266</v>
      </c>
      <c r="R24" s="6">
        <f t="shared" si="1"/>
        <v>7187</v>
      </c>
      <c r="T24" s="172">
        <f t="shared" si="2"/>
        <v>-7187</v>
      </c>
    </row>
    <row r="25" spans="1:21" ht="21" customHeight="1">
      <c r="A25" s="382"/>
      <c r="B25" s="383" t="s">
        <v>183</v>
      </c>
      <c r="C25" s="3" t="s">
        <v>0</v>
      </c>
      <c r="D25" s="5">
        <v>56009</v>
      </c>
      <c r="E25" s="5">
        <v>4879</v>
      </c>
      <c r="F25" s="5">
        <v>3883</v>
      </c>
      <c r="G25" s="5">
        <v>13987</v>
      </c>
      <c r="H25" s="5">
        <v>1933</v>
      </c>
      <c r="I25" s="5">
        <v>3733</v>
      </c>
      <c r="J25" s="5">
        <v>6233</v>
      </c>
      <c r="K25" s="5">
        <v>1983</v>
      </c>
      <c r="L25" s="5">
        <v>3933</v>
      </c>
      <c r="M25" s="5">
        <v>7433</v>
      </c>
      <c r="N25" s="5">
        <v>5733</v>
      </c>
      <c r="O25" s="5">
        <v>2133</v>
      </c>
      <c r="P25" s="5">
        <v>146</v>
      </c>
      <c r="Q25" s="5"/>
      <c r="R25" s="5">
        <f t="shared" si="1"/>
        <v>56009</v>
      </c>
      <c r="T25" s="172">
        <f t="shared" si="2"/>
        <v>0</v>
      </c>
      <c r="U25">
        <v>7</v>
      </c>
    </row>
    <row r="26" spans="1:20" ht="21" customHeight="1">
      <c r="A26" s="382"/>
      <c r="B26" s="383"/>
      <c r="C26" s="4" t="s">
        <v>14</v>
      </c>
      <c r="D26" s="6"/>
      <c r="E26" s="6">
        <v>4879</v>
      </c>
      <c r="F26" s="6">
        <v>5139</v>
      </c>
      <c r="G26" s="6">
        <v>10572</v>
      </c>
      <c r="H26" s="6">
        <v>1773</v>
      </c>
      <c r="I26" s="6">
        <v>3559</v>
      </c>
      <c r="J26" s="6">
        <v>5802</v>
      </c>
      <c r="K26" s="6">
        <v>1662</v>
      </c>
      <c r="L26" s="6">
        <v>3307</v>
      </c>
      <c r="M26" s="6">
        <v>7669</v>
      </c>
      <c r="N26" s="6">
        <v>5190</v>
      </c>
      <c r="O26" s="6">
        <v>1</v>
      </c>
      <c r="P26" s="6">
        <v>2008</v>
      </c>
      <c r="Q26" s="6">
        <v>208</v>
      </c>
      <c r="R26" s="6">
        <f t="shared" si="1"/>
        <v>51769</v>
      </c>
      <c r="T26" s="172">
        <f t="shared" si="2"/>
        <v>-51769</v>
      </c>
    </row>
    <row r="27" spans="1:21" ht="21" customHeight="1">
      <c r="A27" s="382"/>
      <c r="B27" s="383" t="s">
        <v>75</v>
      </c>
      <c r="C27" s="3" t="s">
        <v>0</v>
      </c>
      <c r="D27" s="5">
        <v>4821</v>
      </c>
      <c r="E27" s="5">
        <v>0</v>
      </c>
      <c r="F27" s="5">
        <v>0</v>
      </c>
      <c r="G27" s="5">
        <v>40</v>
      </c>
      <c r="H27" s="5">
        <v>100</v>
      </c>
      <c r="I27" s="5">
        <v>752</v>
      </c>
      <c r="J27" s="5">
        <v>340</v>
      </c>
      <c r="K27" s="5">
        <v>152</v>
      </c>
      <c r="L27" s="5">
        <v>450</v>
      </c>
      <c r="M27" s="5">
        <v>151</v>
      </c>
      <c r="N27" s="5">
        <v>110</v>
      </c>
      <c r="O27" s="5">
        <v>1101</v>
      </c>
      <c r="P27" s="5">
        <v>1140</v>
      </c>
      <c r="Q27" s="5">
        <v>485</v>
      </c>
      <c r="R27" s="5">
        <f t="shared" si="1"/>
        <v>4821</v>
      </c>
      <c r="T27" s="172">
        <f t="shared" si="2"/>
        <v>0</v>
      </c>
      <c r="U27">
        <v>8</v>
      </c>
    </row>
    <row r="28" spans="1:20" ht="21" customHeight="1">
      <c r="A28" s="382"/>
      <c r="B28" s="383"/>
      <c r="C28" s="4" t="s">
        <v>14</v>
      </c>
      <c r="D28" s="6"/>
      <c r="E28" s="6">
        <v>0</v>
      </c>
      <c r="F28" s="6">
        <v>0</v>
      </c>
      <c r="G28" s="6">
        <v>0</v>
      </c>
      <c r="H28" s="6">
        <v>557</v>
      </c>
      <c r="I28" s="6">
        <v>26</v>
      </c>
      <c r="J28" s="6">
        <v>0</v>
      </c>
      <c r="K28" s="6">
        <v>231</v>
      </c>
      <c r="L28" s="6">
        <v>551</v>
      </c>
      <c r="M28" s="6">
        <v>186</v>
      </c>
      <c r="N28" s="6">
        <v>0</v>
      </c>
      <c r="O28" s="6">
        <v>0</v>
      </c>
      <c r="P28" s="6">
        <v>873</v>
      </c>
      <c r="Q28" s="6">
        <v>52</v>
      </c>
      <c r="R28" s="6">
        <f t="shared" si="1"/>
        <v>2476</v>
      </c>
      <c r="T28" s="172">
        <f t="shared" si="2"/>
        <v>-2476</v>
      </c>
    </row>
    <row r="29" spans="1:20" ht="21" customHeight="1">
      <c r="A29" s="382" t="s">
        <v>198</v>
      </c>
      <c r="B29" s="383"/>
      <c r="C29" s="3" t="s">
        <v>0</v>
      </c>
      <c r="D29" s="5">
        <f aca="true" t="shared" si="7" ref="D29:Q30">SUM(D31,D33)</f>
        <v>7931</v>
      </c>
      <c r="E29" s="5">
        <f t="shared" si="7"/>
        <v>7</v>
      </c>
      <c r="F29" s="5">
        <f t="shared" si="7"/>
        <v>300</v>
      </c>
      <c r="G29" s="5">
        <f t="shared" si="7"/>
        <v>293</v>
      </c>
      <c r="H29" s="5">
        <f t="shared" si="7"/>
        <v>300</v>
      </c>
      <c r="I29" s="5">
        <f t="shared" si="7"/>
        <v>300</v>
      </c>
      <c r="J29" s="5">
        <f t="shared" si="7"/>
        <v>1300</v>
      </c>
      <c r="K29" s="5">
        <f t="shared" si="7"/>
        <v>496</v>
      </c>
      <c r="L29" s="5">
        <f t="shared" si="7"/>
        <v>3300</v>
      </c>
      <c r="M29" s="5">
        <f t="shared" si="7"/>
        <v>471</v>
      </c>
      <c r="N29" s="5">
        <f t="shared" si="7"/>
        <v>600</v>
      </c>
      <c r="O29" s="5">
        <f t="shared" si="7"/>
        <v>300</v>
      </c>
      <c r="P29" s="5">
        <f t="shared" si="7"/>
        <v>264</v>
      </c>
      <c r="Q29" s="5">
        <f t="shared" si="7"/>
        <v>0</v>
      </c>
      <c r="R29" s="5">
        <f t="shared" si="1"/>
        <v>7931</v>
      </c>
      <c r="T29" s="172">
        <f t="shared" si="2"/>
        <v>0</v>
      </c>
    </row>
    <row r="30" spans="1:20" ht="21" customHeight="1">
      <c r="A30" s="382"/>
      <c r="B30" s="383"/>
      <c r="C30" s="4" t="s">
        <v>14</v>
      </c>
      <c r="D30" s="6"/>
      <c r="E30" s="6">
        <f aca="true" t="shared" si="8" ref="E30:Q30">SUM(E32,E34)</f>
        <v>7</v>
      </c>
      <c r="F30" s="6">
        <f t="shared" si="8"/>
        <v>58</v>
      </c>
      <c r="G30" s="6">
        <f t="shared" si="8"/>
        <v>213</v>
      </c>
      <c r="H30" s="6">
        <f t="shared" si="8"/>
        <v>134</v>
      </c>
      <c r="I30" s="6">
        <f t="shared" si="8"/>
        <v>38</v>
      </c>
      <c r="J30" s="6">
        <f t="shared" si="8"/>
        <v>320</v>
      </c>
      <c r="K30" s="6">
        <f t="shared" si="8"/>
        <v>1925</v>
      </c>
      <c r="L30" s="6">
        <f t="shared" si="8"/>
        <v>2644</v>
      </c>
      <c r="M30" s="6">
        <f t="shared" si="8"/>
        <v>407</v>
      </c>
      <c r="N30" s="6">
        <f t="shared" si="8"/>
        <v>260</v>
      </c>
      <c r="O30" s="6">
        <f t="shared" si="8"/>
        <v>481</v>
      </c>
      <c r="P30" s="6">
        <f t="shared" si="7"/>
        <v>932</v>
      </c>
      <c r="Q30" s="6">
        <f t="shared" si="8"/>
        <v>361</v>
      </c>
      <c r="R30" s="6">
        <f t="shared" si="1"/>
        <v>7780</v>
      </c>
      <c r="T30" s="172">
        <f t="shared" si="2"/>
        <v>-7780</v>
      </c>
    </row>
    <row r="31" spans="1:21" ht="21" customHeight="1">
      <c r="A31" s="382"/>
      <c r="B31" s="383" t="s">
        <v>24</v>
      </c>
      <c r="C31" s="3" t="s">
        <v>0</v>
      </c>
      <c r="D31" s="5">
        <v>7564</v>
      </c>
      <c r="E31" s="5">
        <v>7</v>
      </c>
      <c r="F31" s="5">
        <v>300</v>
      </c>
      <c r="G31" s="5">
        <v>293</v>
      </c>
      <c r="H31" s="5">
        <v>300</v>
      </c>
      <c r="I31" s="5">
        <v>300</v>
      </c>
      <c r="J31" s="5">
        <v>1300</v>
      </c>
      <c r="K31" s="5">
        <v>300</v>
      </c>
      <c r="L31" s="5">
        <v>3300</v>
      </c>
      <c r="M31" s="5">
        <v>300</v>
      </c>
      <c r="N31" s="5">
        <v>600</v>
      </c>
      <c r="O31" s="5">
        <v>300</v>
      </c>
      <c r="P31" s="5">
        <v>264</v>
      </c>
      <c r="Q31" s="5">
        <v>0</v>
      </c>
      <c r="R31" s="5">
        <f t="shared" si="1"/>
        <v>7564</v>
      </c>
      <c r="T31" s="172">
        <f t="shared" si="2"/>
        <v>0</v>
      </c>
      <c r="U31">
        <v>9</v>
      </c>
    </row>
    <row r="32" spans="1:20" ht="21" customHeight="1">
      <c r="A32" s="382"/>
      <c r="B32" s="383"/>
      <c r="C32" s="7" t="s">
        <v>14</v>
      </c>
      <c r="D32" s="8"/>
      <c r="E32" s="8">
        <v>7</v>
      </c>
      <c r="F32" s="8">
        <v>58</v>
      </c>
      <c r="G32" s="8">
        <v>213</v>
      </c>
      <c r="H32" s="8">
        <v>134</v>
      </c>
      <c r="I32" s="8">
        <v>38</v>
      </c>
      <c r="J32" s="8">
        <v>320</v>
      </c>
      <c r="K32" s="8">
        <v>1778</v>
      </c>
      <c r="L32" s="8">
        <v>2644</v>
      </c>
      <c r="M32" s="8">
        <v>347</v>
      </c>
      <c r="N32" s="8">
        <v>260</v>
      </c>
      <c r="O32" s="8">
        <v>380</v>
      </c>
      <c r="P32" s="8">
        <v>932</v>
      </c>
      <c r="Q32" s="8">
        <v>361</v>
      </c>
      <c r="R32" s="8">
        <f t="shared" si="1"/>
        <v>7472</v>
      </c>
      <c r="T32" s="172">
        <f t="shared" si="2"/>
        <v>-7472</v>
      </c>
    </row>
    <row r="33" spans="1:21" ht="21" customHeight="1">
      <c r="A33" s="387"/>
      <c r="B33" s="388" t="s">
        <v>75</v>
      </c>
      <c r="C33" s="11" t="s">
        <v>0</v>
      </c>
      <c r="D33" s="209">
        <v>367</v>
      </c>
      <c r="E33" s="209">
        <v>0</v>
      </c>
      <c r="F33" s="209">
        <v>0</v>
      </c>
      <c r="G33" s="209">
        <v>0</v>
      </c>
      <c r="H33" s="209">
        <v>0</v>
      </c>
      <c r="I33" s="209">
        <v>0</v>
      </c>
      <c r="J33" s="209">
        <v>0</v>
      </c>
      <c r="K33" s="209">
        <v>196</v>
      </c>
      <c r="L33" s="209">
        <v>0</v>
      </c>
      <c r="M33" s="209">
        <v>171</v>
      </c>
      <c r="N33" s="209">
        <v>0</v>
      </c>
      <c r="O33" s="209">
        <v>0</v>
      </c>
      <c r="P33" s="209">
        <v>0</v>
      </c>
      <c r="Q33" s="209">
        <v>0</v>
      </c>
      <c r="R33" s="209">
        <f t="shared" si="1"/>
        <v>367</v>
      </c>
      <c r="T33" s="172">
        <f t="shared" si="2"/>
        <v>0</v>
      </c>
      <c r="U33">
        <v>10</v>
      </c>
    </row>
    <row r="34" spans="1:20" ht="21" customHeight="1">
      <c r="A34" s="384"/>
      <c r="B34" s="383"/>
      <c r="C34" s="7" t="s">
        <v>14</v>
      </c>
      <c r="D34" s="8"/>
      <c r="E34" s="8">
        <v>0</v>
      </c>
      <c r="F34" s="8">
        <v>0</v>
      </c>
      <c r="G34" s="8">
        <v>0</v>
      </c>
      <c r="H34" s="8">
        <v>0</v>
      </c>
      <c r="I34" s="8">
        <v>0</v>
      </c>
      <c r="J34" s="8">
        <v>0</v>
      </c>
      <c r="K34" s="8">
        <v>147</v>
      </c>
      <c r="L34" s="8">
        <v>0</v>
      </c>
      <c r="M34" s="8">
        <v>60</v>
      </c>
      <c r="N34" s="8">
        <v>0</v>
      </c>
      <c r="O34" s="8">
        <v>101</v>
      </c>
      <c r="P34" s="8">
        <v>0</v>
      </c>
      <c r="Q34" s="8">
        <v>0</v>
      </c>
      <c r="R34" s="8">
        <f t="shared" si="1"/>
        <v>308</v>
      </c>
      <c r="T34" s="172">
        <f t="shared" si="2"/>
        <v>-308</v>
      </c>
    </row>
    <row r="35" spans="1:22" ht="20.25" customHeight="1">
      <c r="A35" s="374" t="s">
        <v>28</v>
      </c>
      <c r="B35" s="375"/>
      <c r="C35" s="3" t="s">
        <v>0</v>
      </c>
      <c r="D35" s="5">
        <f aca="true" t="shared" si="9" ref="D35:Q36">SUM(D7,D15,D19,D29)</f>
        <v>594824</v>
      </c>
      <c r="E35" s="5">
        <f t="shared" si="9"/>
        <v>111880</v>
      </c>
      <c r="F35" s="5">
        <f t="shared" si="9"/>
        <v>17796</v>
      </c>
      <c r="G35" s="5">
        <f t="shared" si="9"/>
        <v>92045</v>
      </c>
      <c r="H35" s="5">
        <f t="shared" si="9"/>
        <v>35255</v>
      </c>
      <c r="I35" s="5">
        <f t="shared" si="9"/>
        <v>28387</v>
      </c>
      <c r="J35" s="5">
        <f t="shared" si="9"/>
        <v>28479</v>
      </c>
      <c r="K35" s="5">
        <f t="shared" si="9"/>
        <v>62639</v>
      </c>
      <c r="L35" s="5">
        <f t="shared" si="9"/>
        <v>35009</v>
      </c>
      <c r="M35" s="5">
        <f t="shared" si="9"/>
        <v>43576</v>
      </c>
      <c r="N35" s="5">
        <f t="shared" si="9"/>
        <v>38453</v>
      </c>
      <c r="O35" s="5">
        <f t="shared" si="9"/>
        <v>33355</v>
      </c>
      <c r="P35" s="5">
        <f t="shared" si="9"/>
        <v>47665</v>
      </c>
      <c r="Q35" s="5">
        <f t="shared" si="9"/>
        <v>20285</v>
      </c>
      <c r="R35" s="5">
        <f t="shared" si="1"/>
        <v>594824</v>
      </c>
      <c r="T35" s="172">
        <f t="shared" si="2"/>
        <v>0</v>
      </c>
      <c r="U35">
        <v>594824</v>
      </c>
      <c r="V35" s="10">
        <f>R35-U35</f>
        <v>0</v>
      </c>
    </row>
    <row r="36" spans="1:20" ht="20.25" customHeight="1">
      <c r="A36" s="376"/>
      <c r="B36" s="377"/>
      <c r="C36" s="7" t="s">
        <v>14</v>
      </c>
      <c r="D36" s="8"/>
      <c r="E36" s="8">
        <f aca="true" t="shared" si="10" ref="E36:Q36">SUM(E8,E16,E20,E30)</f>
        <v>111880</v>
      </c>
      <c r="F36" s="8">
        <f t="shared" si="10"/>
        <v>38848</v>
      </c>
      <c r="G36" s="8">
        <f t="shared" si="10"/>
        <v>41470</v>
      </c>
      <c r="H36" s="8">
        <f t="shared" si="10"/>
        <v>30744</v>
      </c>
      <c r="I36" s="8">
        <f t="shared" si="10"/>
        <v>22513</v>
      </c>
      <c r="J36" s="8">
        <f t="shared" si="10"/>
        <v>28820</v>
      </c>
      <c r="K36" s="8">
        <f t="shared" si="10"/>
        <v>29836</v>
      </c>
      <c r="L36" s="8">
        <f t="shared" si="10"/>
        <v>39944</v>
      </c>
      <c r="M36" s="8">
        <f t="shared" si="10"/>
        <v>39613</v>
      </c>
      <c r="N36" s="8">
        <f t="shared" si="10"/>
        <v>29915</v>
      </c>
      <c r="O36" s="8">
        <f t="shared" si="10"/>
        <v>32561</v>
      </c>
      <c r="P36" s="8">
        <f t="shared" si="9"/>
        <v>50642</v>
      </c>
      <c r="Q36" s="8">
        <f t="shared" si="10"/>
        <v>15384</v>
      </c>
      <c r="R36" s="8">
        <f t="shared" si="1"/>
        <v>512170</v>
      </c>
      <c r="T36" s="172">
        <f t="shared" si="2"/>
        <v>-512170</v>
      </c>
    </row>
    <row r="37" spans="1:18" ht="12" customHeight="1">
      <c r="A37" s="337" t="s">
        <v>324</v>
      </c>
      <c r="B37" s="338"/>
      <c r="C37" s="321" t="s">
        <v>335</v>
      </c>
      <c r="D37" s="322"/>
      <c r="E37" s="322"/>
      <c r="F37" s="322"/>
      <c r="G37" s="322"/>
      <c r="H37" s="322"/>
      <c r="I37" s="322"/>
      <c r="J37" s="322"/>
      <c r="K37" s="322"/>
      <c r="L37" s="322"/>
      <c r="M37" s="322"/>
      <c r="N37" s="322"/>
      <c r="O37" s="322"/>
      <c r="P37" s="322"/>
      <c r="Q37" s="322"/>
      <c r="R37" s="323"/>
    </row>
    <row r="38" spans="1:18" ht="12" customHeight="1">
      <c r="A38" s="337"/>
      <c r="B38" s="338"/>
      <c r="C38" s="321"/>
      <c r="D38" s="322"/>
      <c r="E38" s="322"/>
      <c r="F38" s="322"/>
      <c r="G38" s="322"/>
      <c r="H38" s="322"/>
      <c r="I38" s="322"/>
      <c r="J38" s="322"/>
      <c r="K38" s="322"/>
      <c r="L38" s="322"/>
      <c r="M38" s="322"/>
      <c r="N38" s="322"/>
      <c r="O38" s="322"/>
      <c r="P38" s="322"/>
      <c r="Q38" s="322"/>
      <c r="R38" s="323"/>
    </row>
    <row r="39" spans="1:18" ht="12" customHeight="1">
      <c r="A39" s="337"/>
      <c r="B39" s="338"/>
      <c r="C39" s="321"/>
      <c r="D39" s="322"/>
      <c r="E39" s="322"/>
      <c r="F39" s="322"/>
      <c r="G39" s="322"/>
      <c r="H39" s="322"/>
      <c r="I39" s="322"/>
      <c r="J39" s="322"/>
      <c r="K39" s="322"/>
      <c r="L39" s="322"/>
      <c r="M39" s="322"/>
      <c r="N39" s="322"/>
      <c r="O39" s="322"/>
      <c r="P39" s="322"/>
      <c r="Q39" s="322"/>
      <c r="R39" s="323"/>
    </row>
    <row r="40" spans="1:18" ht="12" customHeight="1">
      <c r="A40" s="337"/>
      <c r="B40" s="338"/>
      <c r="C40" s="321"/>
      <c r="D40" s="322"/>
      <c r="E40" s="322"/>
      <c r="F40" s="322"/>
      <c r="G40" s="322"/>
      <c r="H40" s="322"/>
      <c r="I40" s="322"/>
      <c r="J40" s="322"/>
      <c r="K40" s="322"/>
      <c r="L40" s="322"/>
      <c r="M40" s="322"/>
      <c r="N40" s="322"/>
      <c r="O40" s="322"/>
      <c r="P40" s="322"/>
      <c r="Q40" s="322"/>
      <c r="R40" s="323"/>
    </row>
    <row r="41" spans="1:18" ht="12" customHeight="1">
      <c r="A41" s="337"/>
      <c r="B41" s="338"/>
      <c r="C41" s="324"/>
      <c r="D41" s="325"/>
      <c r="E41" s="325"/>
      <c r="F41" s="325"/>
      <c r="G41" s="325"/>
      <c r="H41" s="325"/>
      <c r="I41" s="325"/>
      <c r="J41" s="325"/>
      <c r="K41" s="325"/>
      <c r="L41" s="325"/>
      <c r="M41" s="325"/>
      <c r="N41" s="325"/>
      <c r="O41" s="325"/>
      <c r="P41" s="325"/>
      <c r="Q41" s="325"/>
      <c r="R41" s="326"/>
    </row>
    <row r="42" spans="1:18" ht="12" customHeight="1">
      <c r="A42" s="337"/>
      <c r="B42" s="338"/>
      <c r="C42" s="327" t="s">
        <v>367</v>
      </c>
      <c r="D42" s="327"/>
      <c r="E42" s="327"/>
      <c r="F42" s="327"/>
      <c r="G42" s="327"/>
      <c r="H42" s="327"/>
      <c r="I42" s="327"/>
      <c r="J42" s="327"/>
      <c r="K42" s="327"/>
      <c r="L42" s="327"/>
      <c r="M42" s="327"/>
      <c r="N42" s="327"/>
      <c r="O42" s="327"/>
      <c r="P42" s="327"/>
      <c r="Q42" s="327"/>
      <c r="R42" s="327"/>
    </row>
    <row r="43" spans="1:18" ht="12" customHeight="1">
      <c r="A43" s="337"/>
      <c r="B43" s="338"/>
      <c r="C43" s="327"/>
      <c r="D43" s="327"/>
      <c r="E43" s="327"/>
      <c r="F43" s="327"/>
      <c r="G43" s="327"/>
      <c r="H43" s="327"/>
      <c r="I43" s="327"/>
      <c r="J43" s="327"/>
      <c r="K43" s="327"/>
      <c r="L43" s="327"/>
      <c r="M43" s="327"/>
      <c r="N43" s="327"/>
      <c r="O43" s="327"/>
      <c r="P43" s="327"/>
      <c r="Q43" s="327"/>
      <c r="R43" s="327"/>
    </row>
    <row r="44" spans="1:18" ht="12" customHeight="1">
      <c r="A44" s="337"/>
      <c r="B44" s="338"/>
      <c r="C44" s="327"/>
      <c r="D44" s="327"/>
      <c r="E44" s="327"/>
      <c r="F44" s="327"/>
      <c r="G44" s="327"/>
      <c r="H44" s="327"/>
      <c r="I44" s="327"/>
      <c r="J44" s="327"/>
      <c r="K44" s="327"/>
      <c r="L44" s="327"/>
      <c r="M44" s="327"/>
      <c r="N44" s="327"/>
      <c r="O44" s="327"/>
      <c r="P44" s="327"/>
      <c r="Q44" s="327"/>
      <c r="R44" s="327"/>
    </row>
    <row r="45" spans="1:18" ht="12" customHeight="1">
      <c r="A45" s="337"/>
      <c r="B45" s="338"/>
      <c r="C45" s="327"/>
      <c r="D45" s="327"/>
      <c r="E45" s="327"/>
      <c r="F45" s="327"/>
      <c r="G45" s="327"/>
      <c r="H45" s="327"/>
      <c r="I45" s="327"/>
      <c r="J45" s="327"/>
      <c r="K45" s="327"/>
      <c r="L45" s="327"/>
      <c r="M45" s="327"/>
      <c r="N45" s="327"/>
      <c r="O45" s="327"/>
      <c r="P45" s="327"/>
      <c r="Q45" s="327"/>
      <c r="R45" s="327"/>
    </row>
    <row r="46" spans="1:18" ht="12" customHeight="1">
      <c r="A46" s="278"/>
      <c r="B46" s="339"/>
      <c r="C46" s="327"/>
      <c r="D46" s="327"/>
      <c r="E46" s="327"/>
      <c r="F46" s="327"/>
      <c r="G46" s="327"/>
      <c r="H46" s="327"/>
      <c r="I46" s="327"/>
      <c r="J46" s="327"/>
      <c r="K46" s="327"/>
      <c r="L46" s="327"/>
      <c r="M46" s="327"/>
      <c r="N46" s="327"/>
      <c r="O46" s="327"/>
      <c r="P46" s="327"/>
      <c r="Q46" s="327"/>
      <c r="R46" s="327"/>
    </row>
    <row r="61" spans="1:18" ht="13.5">
      <c r="A61" s="221"/>
      <c r="B61" s="134"/>
      <c r="C61" s="25"/>
      <c r="D61" s="25"/>
      <c r="E61" s="25"/>
      <c r="F61" s="25"/>
      <c r="G61" s="25"/>
      <c r="H61" s="25"/>
      <c r="I61" s="25"/>
      <c r="J61" s="25"/>
      <c r="K61" s="25"/>
      <c r="L61" s="25"/>
      <c r="M61" s="25"/>
      <c r="N61" s="25"/>
      <c r="O61" s="25"/>
      <c r="P61" s="25"/>
      <c r="Q61" s="25"/>
      <c r="R61" s="214"/>
    </row>
    <row r="62" spans="1:18" ht="13.5">
      <c r="A62" s="222"/>
      <c r="B62" s="125"/>
      <c r="C62" s="196"/>
      <c r="D62" s="196"/>
      <c r="E62" s="196"/>
      <c r="F62" s="196"/>
      <c r="G62" s="196"/>
      <c r="H62" s="196"/>
      <c r="I62" s="196"/>
      <c r="J62" s="196"/>
      <c r="K62" s="196"/>
      <c r="L62" s="196"/>
      <c r="M62" s="196"/>
      <c r="N62" s="196"/>
      <c r="O62" s="196"/>
      <c r="P62" s="196"/>
      <c r="Q62" s="196"/>
      <c r="R62" s="216"/>
    </row>
    <row r="63" spans="1:18" ht="13.5">
      <c r="A63" s="134"/>
      <c r="B63" s="134"/>
      <c r="C63" s="25"/>
      <c r="D63" s="25"/>
      <c r="E63" s="25"/>
      <c r="F63" s="25"/>
      <c r="G63" s="25"/>
      <c r="H63" s="25"/>
      <c r="I63" s="25"/>
      <c r="J63" s="25"/>
      <c r="K63" s="25"/>
      <c r="L63" s="25"/>
      <c r="M63" s="25"/>
      <c r="N63" s="25"/>
      <c r="O63" s="25"/>
      <c r="P63" s="25"/>
      <c r="Q63" s="25"/>
      <c r="R63" s="25"/>
    </row>
    <row r="64" spans="1:18" ht="13.5">
      <c r="A64" s="125"/>
      <c r="B64" s="125"/>
      <c r="C64" s="196"/>
      <c r="D64" s="196"/>
      <c r="E64" s="196"/>
      <c r="F64" s="196"/>
      <c r="G64" s="196"/>
      <c r="H64" s="196"/>
      <c r="I64" s="196"/>
      <c r="J64" s="196"/>
      <c r="K64" s="196"/>
      <c r="L64" s="196"/>
      <c r="M64" s="196"/>
      <c r="N64" s="196"/>
      <c r="O64" s="196"/>
      <c r="P64" s="196"/>
      <c r="Q64" s="196"/>
      <c r="R64" s="196"/>
    </row>
    <row r="91" spans="1:18" ht="13.5">
      <c r="A91" s="221"/>
      <c r="B91" s="134"/>
      <c r="C91" s="25"/>
      <c r="D91" s="25"/>
      <c r="E91" s="25"/>
      <c r="F91" s="25"/>
      <c r="G91" s="25"/>
      <c r="H91" s="25"/>
      <c r="I91" s="25"/>
      <c r="J91" s="25"/>
      <c r="K91" s="25"/>
      <c r="L91" s="25"/>
      <c r="M91" s="25"/>
      <c r="N91" s="25"/>
      <c r="O91" s="25"/>
      <c r="P91" s="25"/>
      <c r="Q91" s="25"/>
      <c r="R91" s="214"/>
    </row>
    <row r="92" spans="1:18" ht="13.5">
      <c r="A92" s="222"/>
      <c r="B92" s="125"/>
      <c r="C92" s="196"/>
      <c r="D92" s="196"/>
      <c r="E92" s="196"/>
      <c r="F92" s="196"/>
      <c r="G92" s="196"/>
      <c r="H92" s="196"/>
      <c r="I92" s="196"/>
      <c r="J92" s="196"/>
      <c r="K92" s="196"/>
      <c r="L92" s="196"/>
      <c r="M92" s="196"/>
      <c r="N92" s="196"/>
      <c r="O92" s="196"/>
      <c r="P92" s="196"/>
      <c r="Q92" s="196"/>
      <c r="R92" s="216"/>
    </row>
    <row r="93" spans="1:18" ht="13.5">
      <c r="A93" s="221"/>
      <c r="B93" s="134"/>
      <c r="C93" s="25"/>
      <c r="D93" s="25"/>
      <c r="E93" s="25"/>
      <c r="F93" s="25"/>
      <c r="G93" s="25"/>
      <c r="H93" s="25"/>
      <c r="I93" s="25"/>
      <c r="J93" s="25"/>
      <c r="K93" s="25"/>
      <c r="L93" s="25"/>
      <c r="M93" s="25"/>
      <c r="N93" s="25"/>
      <c r="O93" s="25"/>
      <c r="P93" s="25"/>
      <c r="Q93" s="25"/>
      <c r="R93" s="214"/>
    </row>
    <row r="94" spans="1:18" ht="13.5">
      <c r="A94" s="222"/>
      <c r="B94" s="125"/>
      <c r="C94" s="196"/>
      <c r="D94" s="196"/>
      <c r="E94" s="196"/>
      <c r="F94" s="196"/>
      <c r="G94" s="196"/>
      <c r="H94" s="196"/>
      <c r="I94" s="196"/>
      <c r="J94" s="196"/>
      <c r="K94" s="196"/>
      <c r="L94" s="196"/>
      <c r="M94" s="196"/>
      <c r="N94" s="196"/>
      <c r="O94" s="196"/>
      <c r="P94" s="196"/>
      <c r="Q94" s="196"/>
      <c r="R94" s="216"/>
    </row>
    <row r="121" spans="1:18" ht="13.5">
      <c r="A121" s="221"/>
      <c r="B121" s="134"/>
      <c r="C121" s="25"/>
      <c r="D121" s="25"/>
      <c r="E121" s="25"/>
      <c r="F121" s="25"/>
      <c r="G121" s="25"/>
      <c r="H121" s="25"/>
      <c r="I121" s="25"/>
      <c r="J121" s="25"/>
      <c r="K121" s="25"/>
      <c r="L121" s="25"/>
      <c r="M121" s="25"/>
      <c r="N121" s="25"/>
      <c r="O121" s="25"/>
      <c r="P121" s="25"/>
      <c r="Q121" s="25"/>
      <c r="R121" s="214"/>
    </row>
    <row r="122" spans="1:18" ht="13.5">
      <c r="A122" s="222"/>
      <c r="B122" s="125"/>
      <c r="C122" s="196"/>
      <c r="D122" s="196"/>
      <c r="E122" s="196"/>
      <c r="F122" s="196"/>
      <c r="G122" s="196"/>
      <c r="H122" s="196"/>
      <c r="I122" s="196"/>
      <c r="J122" s="196"/>
      <c r="K122" s="196"/>
      <c r="L122" s="196"/>
      <c r="M122" s="196"/>
      <c r="N122" s="196"/>
      <c r="O122" s="196"/>
      <c r="P122" s="196"/>
      <c r="Q122" s="196"/>
      <c r="R122" s="216"/>
    </row>
    <row r="123" spans="1:18" ht="13.5">
      <c r="A123" s="221"/>
      <c r="B123" s="134"/>
      <c r="C123" s="25"/>
      <c r="D123" s="25"/>
      <c r="E123" s="25"/>
      <c r="F123" s="25"/>
      <c r="G123" s="25"/>
      <c r="H123" s="25"/>
      <c r="I123" s="25"/>
      <c r="J123" s="25"/>
      <c r="K123" s="25"/>
      <c r="L123" s="25"/>
      <c r="M123" s="25"/>
      <c r="N123" s="25"/>
      <c r="O123" s="25"/>
      <c r="P123" s="25"/>
      <c r="Q123" s="25"/>
      <c r="R123" s="214"/>
    </row>
    <row r="124" spans="1:18" ht="13.5">
      <c r="A124" s="222"/>
      <c r="B124" s="125"/>
      <c r="C124" s="196"/>
      <c r="D124" s="196"/>
      <c r="E124" s="196"/>
      <c r="F124" s="196"/>
      <c r="G124" s="196"/>
      <c r="H124" s="196"/>
      <c r="I124" s="196"/>
      <c r="J124" s="196"/>
      <c r="K124" s="196"/>
      <c r="L124" s="196"/>
      <c r="M124" s="196"/>
      <c r="N124" s="196"/>
      <c r="O124" s="196"/>
      <c r="P124" s="196"/>
      <c r="Q124" s="196"/>
      <c r="R124" s="216"/>
    </row>
    <row r="151" spans="1:18" ht="13.5">
      <c r="A151" s="221"/>
      <c r="B151" s="134"/>
      <c r="C151" s="25"/>
      <c r="D151" s="25"/>
      <c r="E151" s="25"/>
      <c r="F151" s="25"/>
      <c r="G151" s="25"/>
      <c r="H151" s="25"/>
      <c r="I151" s="25"/>
      <c r="J151" s="25"/>
      <c r="K151" s="25"/>
      <c r="L151" s="25"/>
      <c r="M151" s="25"/>
      <c r="N151" s="25"/>
      <c r="O151" s="25"/>
      <c r="P151" s="25"/>
      <c r="Q151" s="25"/>
      <c r="R151" s="214"/>
    </row>
    <row r="152" spans="1:18" ht="13.5">
      <c r="A152" s="222"/>
      <c r="B152" s="125"/>
      <c r="C152" s="196"/>
      <c r="D152" s="196"/>
      <c r="E152" s="196"/>
      <c r="F152" s="196"/>
      <c r="G152" s="196"/>
      <c r="H152" s="196"/>
      <c r="I152" s="196"/>
      <c r="J152" s="196"/>
      <c r="K152" s="196"/>
      <c r="L152" s="196"/>
      <c r="M152" s="196"/>
      <c r="N152" s="196"/>
      <c r="O152" s="196"/>
      <c r="P152" s="196"/>
      <c r="Q152" s="196"/>
      <c r="R152" s="216"/>
    </row>
    <row r="153" spans="1:18" ht="13.5">
      <c r="A153" s="221"/>
      <c r="B153" s="134"/>
      <c r="C153" s="25"/>
      <c r="D153" s="25"/>
      <c r="E153" s="25"/>
      <c r="F153" s="25"/>
      <c r="G153" s="25"/>
      <c r="H153" s="25"/>
      <c r="I153" s="25"/>
      <c r="J153" s="25"/>
      <c r="K153" s="25"/>
      <c r="L153" s="25"/>
      <c r="M153" s="25"/>
      <c r="N153" s="25"/>
      <c r="O153" s="25"/>
      <c r="P153" s="25"/>
      <c r="Q153" s="25"/>
      <c r="R153" s="214"/>
    </row>
    <row r="154" spans="1:18" ht="13.5">
      <c r="A154" s="222"/>
      <c r="B154" s="125"/>
      <c r="C154" s="196"/>
      <c r="D154" s="196"/>
      <c r="E154" s="196"/>
      <c r="F154" s="196"/>
      <c r="G154" s="196"/>
      <c r="H154" s="196"/>
      <c r="I154" s="196"/>
      <c r="J154" s="196"/>
      <c r="K154" s="196"/>
      <c r="L154" s="196"/>
      <c r="M154" s="196"/>
      <c r="N154" s="196"/>
      <c r="O154" s="196"/>
      <c r="P154" s="196"/>
      <c r="Q154" s="196"/>
      <c r="R154" s="216"/>
    </row>
    <row r="181" spans="1:18" ht="13.5">
      <c r="A181" s="221"/>
      <c r="B181" s="134"/>
      <c r="C181" s="25"/>
      <c r="D181" s="25"/>
      <c r="E181" s="25"/>
      <c r="F181" s="25"/>
      <c r="G181" s="25"/>
      <c r="H181" s="25"/>
      <c r="I181" s="25"/>
      <c r="J181" s="25"/>
      <c r="K181" s="25"/>
      <c r="L181" s="25"/>
      <c r="M181" s="25"/>
      <c r="N181" s="25"/>
      <c r="O181" s="25"/>
      <c r="P181" s="25"/>
      <c r="Q181" s="25"/>
      <c r="R181" s="214"/>
    </row>
    <row r="182" spans="1:18" ht="13.5">
      <c r="A182" s="222"/>
      <c r="B182" s="125"/>
      <c r="C182" s="196"/>
      <c r="D182" s="196"/>
      <c r="E182" s="196"/>
      <c r="F182" s="196"/>
      <c r="G182" s="196"/>
      <c r="H182" s="196"/>
      <c r="I182" s="196"/>
      <c r="J182" s="196"/>
      <c r="K182" s="196"/>
      <c r="L182" s="196"/>
      <c r="M182" s="196"/>
      <c r="N182" s="196"/>
      <c r="O182" s="196"/>
      <c r="P182" s="196"/>
      <c r="Q182" s="196"/>
      <c r="R182" s="216"/>
    </row>
    <row r="183" spans="1:18" ht="13.5">
      <c r="A183" s="221"/>
      <c r="B183" s="134"/>
      <c r="C183" s="25"/>
      <c r="D183" s="25"/>
      <c r="E183" s="25"/>
      <c r="F183" s="25"/>
      <c r="G183" s="25"/>
      <c r="H183" s="25"/>
      <c r="I183" s="25"/>
      <c r="J183" s="25"/>
      <c r="K183" s="25"/>
      <c r="L183" s="25"/>
      <c r="M183" s="25"/>
      <c r="N183" s="25"/>
      <c r="O183" s="25"/>
      <c r="P183" s="25"/>
      <c r="Q183" s="25"/>
      <c r="R183" s="214"/>
    </row>
    <row r="184" spans="1:18" ht="13.5">
      <c r="A184" s="222"/>
      <c r="B184" s="125"/>
      <c r="C184" s="196"/>
      <c r="D184" s="196"/>
      <c r="E184" s="196"/>
      <c r="F184" s="196"/>
      <c r="G184" s="196"/>
      <c r="H184" s="196"/>
      <c r="I184" s="196"/>
      <c r="J184" s="196"/>
      <c r="K184" s="196"/>
      <c r="L184" s="196"/>
      <c r="M184" s="196"/>
      <c r="N184" s="196"/>
      <c r="O184" s="196"/>
      <c r="P184" s="196"/>
      <c r="Q184" s="196"/>
      <c r="R184" s="216"/>
    </row>
    <row r="209" spans="1:18" ht="13.5">
      <c r="A209" s="221"/>
      <c r="B209" s="134"/>
      <c r="C209" s="25"/>
      <c r="D209" s="25"/>
      <c r="E209" s="25"/>
      <c r="F209" s="25"/>
      <c r="G209" s="25"/>
      <c r="H209" s="25"/>
      <c r="I209" s="25"/>
      <c r="J209" s="25"/>
      <c r="K209" s="25"/>
      <c r="L209" s="25"/>
      <c r="M209" s="25"/>
      <c r="N209" s="25"/>
      <c r="O209" s="25"/>
      <c r="P209" s="25"/>
      <c r="Q209" s="25"/>
      <c r="R209" s="214"/>
    </row>
    <row r="210" spans="1:18" ht="13.5">
      <c r="A210" s="222"/>
      <c r="B210" s="125"/>
      <c r="C210" s="196"/>
      <c r="D210" s="196"/>
      <c r="E210" s="196"/>
      <c r="F210" s="196"/>
      <c r="G210" s="196"/>
      <c r="H210" s="196"/>
      <c r="I210" s="196"/>
      <c r="J210" s="196"/>
      <c r="K210" s="196"/>
      <c r="L210" s="196"/>
      <c r="M210" s="196"/>
      <c r="N210" s="196"/>
      <c r="O210" s="196"/>
      <c r="P210" s="196"/>
      <c r="Q210" s="196"/>
      <c r="R210" s="216"/>
    </row>
    <row r="213" spans="1:18" ht="13.5">
      <c r="A213" s="221"/>
      <c r="B213" s="134"/>
      <c r="C213" s="25"/>
      <c r="D213" s="25"/>
      <c r="E213" s="25"/>
      <c r="F213" s="25"/>
      <c r="G213" s="25"/>
      <c r="H213" s="25"/>
      <c r="I213" s="25"/>
      <c r="J213" s="25"/>
      <c r="K213" s="25"/>
      <c r="L213" s="25"/>
      <c r="M213" s="25"/>
      <c r="N213" s="25"/>
      <c r="O213" s="25"/>
      <c r="P213" s="25"/>
      <c r="Q213" s="25"/>
      <c r="R213" s="214"/>
    </row>
    <row r="214" spans="1:18" ht="13.5">
      <c r="A214" s="222"/>
      <c r="B214" s="125"/>
      <c r="C214" s="196"/>
      <c r="D214" s="196"/>
      <c r="E214" s="196"/>
      <c r="F214" s="196"/>
      <c r="G214" s="196"/>
      <c r="H214" s="196"/>
      <c r="I214" s="196"/>
      <c r="J214" s="196"/>
      <c r="K214" s="196"/>
      <c r="L214" s="196"/>
      <c r="M214" s="196"/>
      <c r="N214" s="196"/>
      <c r="O214" s="196"/>
      <c r="P214" s="196"/>
      <c r="Q214" s="196"/>
      <c r="R214" s="216"/>
    </row>
    <row r="239" spans="1:18" ht="13.5">
      <c r="A239" s="221"/>
      <c r="B239" s="134"/>
      <c r="C239" s="25"/>
      <c r="D239" s="25"/>
      <c r="E239" s="25"/>
      <c r="F239" s="25"/>
      <c r="G239" s="25"/>
      <c r="H239" s="25"/>
      <c r="I239" s="25"/>
      <c r="J239" s="25"/>
      <c r="K239" s="25"/>
      <c r="L239" s="25"/>
      <c r="M239" s="25"/>
      <c r="N239" s="25"/>
      <c r="O239" s="25"/>
      <c r="P239" s="25"/>
      <c r="Q239" s="25"/>
      <c r="R239" s="214"/>
    </row>
    <row r="240" spans="1:18" ht="13.5">
      <c r="A240" s="222"/>
      <c r="B240" s="125"/>
      <c r="C240" s="196"/>
      <c r="D240" s="196"/>
      <c r="E240" s="196"/>
      <c r="F240" s="196"/>
      <c r="G240" s="196"/>
      <c r="H240" s="196"/>
      <c r="I240" s="196"/>
      <c r="J240" s="196"/>
      <c r="K240" s="196"/>
      <c r="L240" s="196"/>
      <c r="M240" s="196"/>
      <c r="N240" s="196"/>
      <c r="O240" s="196"/>
      <c r="P240" s="196"/>
      <c r="Q240" s="196"/>
      <c r="R240" s="216"/>
    </row>
    <row r="243" spans="1:18" ht="13.5">
      <c r="A243" s="221"/>
      <c r="B243" s="134"/>
      <c r="C243" s="25"/>
      <c r="D243" s="25"/>
      <c r="E243" s="25"/>
      <c r="F243" s="25"/>
      <c r="G243" s="25"/>
      <c r="H243" s="25"/>
      <c r="I243" s="25"/>
      <c r="J243" s="25"/>
      <c r="K243" s="25"/>
      <c r="L243" s="25"/>
      <c r="M243" s="25"/>
      <c r="N243" s="25"/>
      <c r="O243" s="25"/>
      <c r="P243" s="25"/>
      <c r="Q243" s="25"/>
      <c r="R243" s="214"/>
    </row>
    <row r="244" spans="1:18" ht="13.5">
      <c r="A244" s="222"/>
      <c r="B244" s="125"/>
      <c r="C244" s="196"/>
      <c r="D244" s="196"/>
      <c r="E244" s="196"/>
      <c r="F244" s="196"/>
      <c r="G244" s="196"/>
      <c r="H244" s="196"/>
      <c r="I244" s="196"/>
      <c r="J244" s="196"/>
      <c r="K244" s="196"/>
      <c r="L244" s="196"/>
      <c r="M244" s="196"/>
      <c r="N244" s="196"/>
      <c r="O244" s="196"/>
      <c r="P244" s="196"/>
      <c r="Q244" s="196"/>
      <c r="R244" s="216"/>
    </row>
    <row r="261" spans="1:2" ht="13.5">
      <c r="A261" s="233"/>
      <c r="B261" s="233"/>
    </row>
    <row r="262" spans="1:2" ht="13.5">
      <c r="A262" s="233"/>
      <c r="B262" s="233"/>
    </row>
    <row r="263" spans="1:2" ht="13.5">
      <c r="A263" s="233"/>
      <c r="B263" s="233"/>
    </row>
    <row r="264" spans="1:2" ht="13.5">
      <c r="A264" s="233"/>
      <c r="B264" s="233"/>
    </row>
    <row r="265" spans="1:2" ht="13.5">
      <c r="A265" s="233"/>
      <c r="B265" s="233"/>
    </row>
    <row r="266" spans="1:2" ht="13.5">
      <c r="A266" s="233"/>
      <c r="B266" s="233"/>
    </row>
    <row r="267" spans="1:2" ht="13.5">
      <c r="A267" s="233"/>
      <c r="B267" s="233"/>
    </row>
    <row r="268" spans="1:2" ht="13.5">
      <c r="A268" s="233"/>
      <c r="B268" s="233"/>
    </row>
    <row r="269" spans="1:2" ht="13.5">
      <c r="A269" s="233"/>
      <c r="B269" s="233"/>
    </row>
    <row r="270" spans="1:2" ht="13.5">
      <c r="A270" s="233"/>
      <c r="B270" s="233"/>
    </row>
    <row r="271" spans="1:2" ht="13.5">
      <c r="A271" s="233"/>
      <c r="B271" s="233"/>
    </row>
    <row r="272" spans="1:2" ht="13.5">
      <c r="A272" s="233"/>
      <c r="B272" s="233"/>
    </row>
  </sheetData>
  <sheetProtection/>
  <mergeCells count="39">
    <mergeCell ref="A29:B30"/>
    <mergeCell ref="A37:B46"/>
    <mergeCell ref="C37:R41"/>
    <mergeCell ref="C42:R46"/>
    <mergeCell ref="A35:B36"/>
    <mergeCell ref="A33:A34"/>
    <mergeCell ref="B33:B34"/>
    <mergeCell ref="A31:A32"/>
    <mergeCell ref="B31:B32"/>
    <mergeCell ref="R3:R4"/>
    <mergeCell ref="K3:M3"/>
    <mergeCell ref="B17:B18"/>
    <mergeCell ref="A19:B20"/>
    <mergeCell ref="A21:A22"/>
    <mergeCell ref="B21:B22"/>
    <mergeCell ref="A23:A24"/>
    <mergeCell ref="B23:B24"/>
    <mergeCell ref="A15:B16"/>
    <mergeCell ref="A17:A18"/>
    <mergeCell ref="A25:A26"/>
    <mergeCell ref="B25:B26"/>
    <mergeCell ref="A27:A28"/>
    <mergeCell ref="B27:B28"/>
    <mergeCell ref="A13:A14"/>
    <mergeCell ref="B13:B14"/>
    <mergeCell ref="E3:G3"/>
    <mergeCell ref="H3:J3"/>
    <mergeCell ref="A5:B6"/>
    <mergeCell ref="A1:R1"/>
    <mergeCell ref="A11:A12"/>
    <mergeCell ref="B11:B12"/>
    <mergeCell ref="A7:B8"/>
    <mergeCell ref="A9:A10"/>
    <mergeCell ref="A3:B4"/>
    <mergeCell ref="C3:C4"/>
    <mergeCell ref="D3:D4"/>
    <mergeCell ref="B9:B10"/>
    <mergeCell ref="N3:Q3"/>
    <mergeCell ref="A2:B2"/>
  </mergeCells>
  <dataValidations count="1">
    <dataValidation allowBlank="1" showInputMessage="1" showErrorMessage="1" imeMode="off" sqref="D6:R36"/>
  </dataValidations>
  <printOptions horizontalCentered="1"/>
  <pageMargins left="0.1968503937007874" right="0.1968503937007874" top="0.1968503937007874" bottom="0.1968503937007874" header="0" footer="0"/>
  <pageSetup errors="dash" fitToHeight="127" fitToWidth="1" horizontalDpi="600" verticalDpi="600" orientation="landscape" paperSize="9" scale="70" r:id="rId1"/>
  <headerFooter>
    <oddFooter>&amp;C&amp;16-&amp;P -&amp;R&amp;A
&amp;P／&amp;N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272"/>
  <sheetViews>
    <sheetView view="pageBreakPreview" zoomScale="73" zoomScaleSheetLayoutView="73"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1.75" customHeight="1">
      <c r="A2" s="270" t="s">
        <v>388</v>
      </c>
      <c r="B2" s="270"/>
      <c r="C2" s="268" t="s">
        <v>259</v>
      </c>
      <c r="D2" s="267"/>
      <c r="E2" s="122"/>
      <c r="F2" s="122"/>
      <c r="G2" s="122"/>
      <c r="H2" s="122"/>
      <c r="I2" s="122"/>
      <c r="J2" s="122"/>
      <c r="K2" s="122"/>
      <c r="L2" s="122"/>
      <c r="M2" s="122"/>
      <c r="N2" s="122"/>
      <c r="O2" s="122"/>
      <c r="P2" s="255"/>
      <c r="Q2" s="122"/>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257</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89" t="s">
        <v>211</v>
      </c>
      <c r="B7" s="390"/>
      <c r="C7" s="3" t="s">
        <v>0</v>
      </c>
      <c r="D7" s="5">
        <f aca="true" t="shared" si="0" ref="D7:Q8">SUM(D9,D11,D13)</f>
        <v>41351</v>
      </c>
      <c r="E7" s="5">
        <f t="shared" si="0"/>
        <v>1918</v>
      </c>
      <c r="F7" s="5">
        <f t="shared" si="0"/>
        <v>2240</v>
      </c>
      <c r="G7" s="5">
        <f t="shared" si="0"/>
        <v>3010</v>
      </c>
      <c r="H7" s="5">
        <f t="shared" si="0"/>
        <v>3853</v>
      </c>
      <c r="I7" s="5">
        <f t="shared" si="0"/>
        <v>4205</v>
      </c>
      <c r="J7" s="5">
        <f t="shared" si="0"/>
        <v>3320</v>
      </c>
      <c r="K7" s="5">
        <f t="shared" si="0"/>
        <v>4208</v>
      </c>
      <c r="L7" s="5">
        <f t="shared" si="0"/>
        <v>4220</v>
      </c>
      <c r="M7" s="5">
        <f t="shared" si="0"/>
        <v>3120</v>
      </c>
      <c r="N7" s="5">
        <f t="shared" si="0"/>
        <v>3641</v>
      </c>
      <c r="O7" s="5">
        <f t="shared" si="0"/>
        <v>3848</v>
      </c>
      <c r="P7" s="5">
        <f t="shared" si="0"/>
        <v>2866</v>
      </c>
      <c r="Q7" s="5">
        <f t="shared" si="0"/>
        <v>902</v>
      </c>
      <c r="R7" s="5">
        <f aca="true" t="shared" si="1" ref="R7:R16">SUM(E7:Q7)</f>
        <v>41351</v>
      </c>
      <c r="T7" s="172">
        <f aca="true" t="shared" si="2" ref="T7:T16">D7-R7</f>
        <v>0</v>
      </c>
    </row>
    <row r="8" spans="1:20" ht="21" customHeight="1">
      <c r="A8" s="297"/>
      <c r="B8" s="304"/>
      <c r="C8" s="4" t="s">
        <v>14</v>
      </c>
      <c r="D8" s="6"/>
      <c r="E8" s="6">
        <f aca="true" t="shared" si="3" ref="E8:Q8">SUM(E10,E12,E14)</f>
        <v>1918</v>
      </c>
      <c r="F8" s="6">
        <f t="shared" si="3"/>
        <v>1120</v>
      </c>
      <c r="G8" s="6">
        <f t="shared" si="3"/>
        <v>2498</v>
      </c>
      <c r="H8" s="6">
        <f t="shared" si="3"/>
        <v>3625</v>
      </c>
      <c r="I8" s="6">
        <f t="shared" si="3"/>
        <v>3409</v>
      </c>
      <c r="J8" s="6">
        <f t="shared" si="3"/>
        <v>2484</v>
      </c>
      <c r="K8" s="6">
        <f t="shared" si="3"/>
        <v>2002</v>
      </c>
      <c r="L8" s="6">
        <f t="shared" si="3"/>
        <v>3209</v>
      </c>
      <c r="M8" s="6">
        <f t="shared" si="3"/>
        <v>2700</v>
      </c>
      <c r="N8" s="6">
        <f t="shared" si="3"/>
        <v>3246</v>
      </c>
      <c r="O8" s="6">
        <f t="shared" si="3"/>
        <v>4247</v>
      </c>
      <c r="P8" s="6">
        <f t="shared" si="0"/>
        <v>6565</v>
      </c>
      <c r="Q8" s="6">
        <f t="shared" si="3"/>
        <v>2151</v>
      </c>
      <c r="R8" s="6">
        <f t="shared" si="1"/>
        <v>39174</v>
      </c>
      <c r="T8" s="172">
        <f t="shared" si="2"/>
        <v>-39174</v>
      </c>
    </row>
    <row r="9" spans="1:21" ht="21" customHeight="1">
      <c r="A9" s="332"/>
      <c r="B9" s="363" t="s">
        <v>24</v>
      </c>
      <c r="C9" s="3" t="s">
        <v>0</v>
      </c>
      <c r="D9" s="5">
        <v>39179</v>
      </c>
      <c r="E9" s="5">
        <v>1918</v>
      </c>
      <c r="F9" s="5">
        <v>2200</v>
      </c>
      <c r="G9" s="5">
        <v>2970</v>
      </c>
      <c r="H9" s="5">
        <v>3200</v>
      </c>
      <c r="I9" s="5">
        <v>4165</v>
      </c>
      <c r="J9" s="5">
        <v>3280</v>
      </c>
      <c r="K9" s="5">
        <v>3355</v>
      </c>
      <c r="L9" s="5">
        <v>4180</v>
      </c>
      <c r="M9" s="5">
        <v>3080</v>
      </c>
      <c r="N9" s="5">
        <v>3335</v>
      </c>
      <c r="O9" s="5">
        <v>3808</v>
      </c>
      <c r="P9" s="5">
        <v>2826</v>
      </c>
      <c r="Q9" s="5">
        <v>862</v>
      </c>
      <c r="R9" s="5">
        <f t="shared" si="1"/>
        <v>39179</v>
      </c>
      <c r="T9" s="172">
        <f t="shared" si="2"/>
        <v>0</v>
      </c>
      <c r="U9">
        <v>1</v>
      </c>
    </row>
    <row r="10" spans="1:20" ht="21" customHeight="1">
      <c r="A10" s="332"/>
      <c r="B10" s="363"/>
      <c r="C10" s="4" t="s">
        <v>14</v>
      </c>
      <c r="D10" s="6"/>
      <c r="E10" s="6">
        <v>1918</v>
      </c>
      <c r="F10" s="6">
        <v>824</v>
      </c>
      <c r="G10" s="6">
        <v>2471</v>
      </c>
      <c r="H10" s="6">
        <v>3608</v>
      </c>
      <c r="I10" s="6">
        <v>3311</v>
      </c>
      <c r="J10" s="6">
        <v>2458</v>
      </c>
      <c r="K10" s="6">
        <v>1978</v>
      </c>
      <c r="L10" s="6">
        <v>2780</v>
      </c>
      <c r="M10" s="6">
        <v>2619</v>
      </c>
      <c r="N10" s="6">
        <v>3232</v>
      </c>
      <c r="O10" s="6">
        <v>4131</v>
      </c>
      <c r="P10" s="6">
        <v>6440</v>
      </c>
      <c r="Q10" s="6">
        <v>2061</v>
      </c>
      <c r="R10" s="6">
        <f t="shared" si="1"/>
        <v>37831</v>
      </c>
      <c r="T10" s="172">
        <f t="shared" si="2"/>
        <v>-37831</v>
      </c>
    </row>
    <row r="11" spans="1:21" ht="21" customHeight="1">
      <c r="A11" s="333"/>
      <c r="B11" s="363" t="s">
        <v>29</v>
      </c>
      <c r="C11" s="3" t="s">
        <v>0</v>
      </c>
      <c r="D11" s="5">
        <v>1506</v>
      </c>
      <c r="E11" s="5">
        <v>0</v>
      </c>
      <c r="F11" s="5">
        <v>40</v>
      </c>
      <c r="G11" s="5">
        <v>40</v>
      </c>
      <c r="H11" s="5">
        <v>320</v>
      </c>
      <c r="I11" s="5">
        <v>40</v>
      </c>
      <c r="J11" s="5">
        <v>40</v>
      </c>
      <c r="K11" s="5">
        <v>520</v>
      </c>
      <c r="L11" s="5">
        <v>40</v>
      </c>
      <c r="M11" s="5">
        <v>40</v>
      </c>
      <c r="N11" s="5">
        <v>306</v>
      </c>
      <c r="O11" s="5">
        <v>40</v>
      </c>
      <c r="P11" s="5">
        <v>40</v>
      </c>
      <c r="Q11" s="5">
        <v>40</v>
      </c>
      <c r="R11" s="5">
        <f t="shared" si="1"/>
        <v>1506</v>
      </c>
      <c r="T11" s="172">
        <f t="shared" si="2"/>
        <v>0</v>
      </c>
      <c r="U11">
        <v>2</v>
      </c>
    </row>
    <row r="12" spans="1:20" ht="21" customHeight="1">
      <c r="A12" s="333"/>
      <c r="B12" s="363"/>
      <c r="C12" s="4" t="s">
        <v>14</v>
      </c>
      <c r="D12" s="6"/>
      <c r="E12" s="6">
        <v>0</v>
      </c>
      <c r="F12" s="6">
        <v>295</v>
      </c>
      <c r="G12" s="6">
        <v>27</v>
      </c>
      <c r="H12" s="6">
        <v>17</v>
      </c>
      <c r="I12" s="6">
        <v>98</v>
      </c>
      <c r="J12" s="6">
        <v>26</v>
      </c>
      <c r="K12" s="6">
        <v>24</v>
      </c>
      <c r="L12" s="6">
        <v>429</v>
      </c>
      <c r="M12" s="6">
        <v>81</v>
      </c>
      <c r="N12" s="6">
        <v>14</v>
      </c>
      <c r="O12" s="6">
        <v>116</v>
      </c>
      <c r="P12" s="6">
        <v>125</v>
      </c>
      <c r="Q12" s="6">
        <v>90</v>
      </c>
      <c r="R12" s="6">
        <f t="shared" si="1"/>
        <v>1342</v>
      </c>
      <c r="T12" s="172">
        <f t="shared" si="2"/>
        <v>-1342</v>
      </c>
    </row>
    <row r="13" spans="1:21" ht="21" customHeight="1">
      <c r="A13" s="332"/>
      <c r="B13" s="363" t="s">
        <v>212</v>
      </c>
      <c r="C13" s="3" t="s">
        <v>0</v>
      </c>
      <c r="D13" s="5">
        <v>666</v>
      </c>
      <c r="E13" s="5">
        <v>0</v>
      </c>
      <c r="F13" s="5">
        <v>0</v>
      </c>
      <c r="G13" s="5">
        <v>0</v>
      </c>
      <c r="H13" s="5">
        <v>333</v>
      </c>
      <c r="I13" s="5">
        <v>0</v>
      </c>
      <c r="J13" s="5">
        <v>0</v>
      </c>
      <c r="K13" s="5">
        <v>333</v>
      </c>
      <c r="L13" s="5">
        <v>0</v>
      </c>
      <c r="M13" s="5">
        <v>0</v>
      </c>
      <c r="N13" s="5">
        <v>0</v>
      </c>
      <c r="O13" s="5">
        <v>0</v>
      </c>
      <c r="P13" s="5">
        <v>0</v>
      </c>
      <c r="Q13" s="5">
        <v>0</v>
      </c>
      <c r="R13" s="5">
        <f t="shared" si="1"/>
        <v>666</v>
      </c>
      <c r="T13" s="172">
        <f t="shared" si="2"/>
        <v>0</v>
      </c>
      <c r="U13">
        <v>3</v>
      </c>
    </row>
    <row r="14" spans="1:20" ht="21" customHeight="1">
      <c r="A14" s="332"/>
      <c r="B14" s="363"/>
      <c r="C14" s="4" t="s">
        <v>14</v>
      </c>
      <c r="D14" s="6"/>
      <c r="E14" s="6">
        <v>0</v>
      </c>
      <c r="F14" s="6">
        <v>1</v>
      </c>
      <c r="G14" s="6">
        <v>0</v>
      </c>
      <c r="H14" s="6">
        <v>0</v>
      </c>
      <c r="I14" s="6">
        <v>0</v>
      </c>
      <c r="J14" s="6">
        <v>0</v>
      </c>
      <c r="K14" s="6">
        <v>0</v>
      </c>
      <c r="L14" s="6">
        <v>0</v>
      </c>
      <c r="M14" s="6">
        <v>0</v>
      </c>
      <c r="N14" s="6">
        <v>0</v>
      </c>
      <c r="O14" s="6">
        <v>0</v>
      </c>
      <c r="P14" s="6">
        <v>0</v>
      </c>
      <c r="Q14" s="6">
        <v>0</v>
      </c>
      <c r="R14" s="6">
        <f t="shared" si="1"/>
        <v>1</v>
      </c>
      <c r="T14" s="172">
        <f t="shared" si="2"/>
        <v>-1</v>
      </c>
    </row>
    <row r="15" spans="1:22" ht="21" customHeight="1">
      <c r="A15" s="277" t="s">
        <v>28</v>
      </c>
      <c r="B15" s="364"/>
      <c r="C15" s="3" t="s">
        <v>0</v>
      </c>
      <c r="D15" s="5">
        <f>D7</f>
        <v>41351</v>
      </c>
      <c r="E15" s="5">
        <f aca="true" t="shared" si="4" ref="E15:Q16">E7</f>
        <v>1918</v>
      </c>
      <c r="F15" s="5">
        <f t="shared" si="4"/>
        <v>2240</v>
      </c>
      <c r="G15" s="5">
        <f t="shared" si="4"/>
        <v>3010</v>
      </c>
      <c r="H15" s="5">
        <f t="shared" si="4"/>
        <v>3853</v>
      </c>
      <c r="I15" s="5">
        <f t="shared" si="4"/>
        <v>4205</v>
      </c>
      <c r="J15" s="5">
        <f t="shared" si="4"/>
        <v>3320</v>
      </c>
      <c r="K15" s="5">
        <f t="shared" si="4"/>
        <v>4208</v>
      </c>
      <c r="L15" s="5">
        <f t="shared" si="4"/>
        <v>4220</v>
      </c>
      <c r="M15" s="5">
        <f t="shared" si="4"/>
        <v>3120</v>
      </c>
      <c r="N15" s="5">
        <f t="shared" si="4"/>
        <v>3641</v>
      </c>
      <c r="O15" s="5">
        <f t="shared" si="4"/>
        <v>3848</v>
      </c>
      <c r="P15" s="5">
        <f t="shared" si="4"/>
        <v>2866</v>
      </c>
      <c r="Q15" s="5">
        <f t="shared" si="4"/>
        <v>902</v>
      </c>
      <c r="R15" s="5">
        <f t="shared" si="1"/>
        <v>41351</v>
      </c>
      <c r="T15" s="172">
        <f t="shared" si="2"/>
        <v>0</v>
      </c>
      <c r="U15">
        <v>41351</v>
      </c>
      <c r="V15" s="10">
        <f>R15-U15</f>
        <v>0</v>
      </c>
    </row>
    <row r="16" spans="1:20" ht="21" customHeight="1">
      <c r="A16" s="278"/>
      <c r="B16" s="365"/>
      <c r="C16" s="7" t="s">
        <v>14</v>
      </c>
      <c r="D16" s="8"/>
      <c r="E16" s="8">
        <f>E8</f>
        <v>1918</v>
      </c>
      <c r="F16" s="8">
        <f aca="true" t="shared" si="5" ref="F16:Q16">F8</f>
        <v>1120</v>
      </c>
      <c r="G16" s="8">
        <f t="shared" si="5"/>
        <v>2498</v>
      </c>
      <c r="H16" s="8">
        <f t="shared" si="5"/>
        <v>3625</v>
      </c>
      <c r="I16" s="8">
        <f t="shared" si="5"/>
        <v>3409</v>
      </c>
      <c r="J16" s="8">
        <f t="shared" si="5"/>
        <v>2484</v>
      </c>
      <c r="K16" s="8">
        <f t="shared" si="5"/>
        <v>2002</v>
      </c>
      <c r="L16" s="8">
        <f t="shared" si="5"/>
        <v>3209</v>
      </c>
      <c r="M16" s="8">
        <f t="shared" si="5"/>
        <v>2700</v>
      </c>
      <c r="N16" s="8">
        <f t="shared" si="5"/>
        <v>3246</v>
      </c>
      <c r="O16" s="8">
        <f t="shared" si="5"/>
        <v>4247</v>
      </c>
      <c r="P16" s="8">
        <f t="shared" si="4"/>
        <v>6565</v>
      </c>
      <c r="Q16" s="8">
        <f t="shared" si="5"/>
        <v>2151</v>
      </c>
      <c r="R16" s="8">
        <f t="shared" si="1"/>
        <v>39174</v>
      </c>
      <c r="T16" s="172">
        <f t="shared" si="2"/>
        <v>-39174</v>
      </c>
    </row>
    <row r="17" spans="1:18" ht="12" customHeight="1">
      <c r="A17" s="277" t="s">
        <v>324</v>
      </c>
      <c r="B17" s="336"/>
      <c r="C17" s="318" t="s">
        <v>336</v>
      </c>
      <c r="D17" s="319"/>
      <c r="E17" s="319"/>
      <c r="F17" s="319"/>
      <c r="G17" s="319"/>
      <c r="H17" s="319"/>
      <c r="I17" s="319"/>
      <c r="J17" s="319"/>
      <c r="K17" s="319"/>
      <c r="L17" s="319"/>
      <c r="M17" s="319"/>
      <c r="N17" s="319"/>
      <c r="O17" s="319"/>
      <c r="P17" s="319"/>
      <c r="Q17" s="319"/>
      <c r="R17" s="320"/>
    </row>
    <row r="18" spans="1:18" ht="12" customHeight="1">
      <c r="A18" s="337"/>
      <c r="B18" s="338"/>
      <c r="C18" s="321"/>
      <c r="D18" s="322"/>
      <c r="E18" s="322"/>
      <c r="F18" s="322"/>
      <c r="G18" s="322"/>
      <c r="H18" s="322"/>
      <c r="I18" s="322"/>
      <c r="J18" s="322"/>
      <c r="K18" s="322"/>
      <c r="L18" s="322"/>
      <c r="M18" s="322"/>
      <c r="N18" s="322"/>
      <c r="O18" s="322"/>
      <c r="P18" s="322"/>
      <c r="Q18" s="322"/>
      <c r="R18" s="323"/>
    </row>
    <row r="19" spans="1:18" ht="12" customHeight="1">
      <c r="A19" s="337"/>
      <c r="B19" s="338"/>
      <c r="C19" s="321"/>
      <c r="D19" s="322"/>
      <c r="E19" s="322"/>
      <c r="F19" s="322"/>
      <c r="G19" s="322"/>
      <c r="H19" s="322"/>
      <c r="I19" s="322"/>
      <c r="J19" s="322"/>
      <c r="K19" s="322"/>
      <c r="L19" s="322"/>
      <c r="M19" s="322"/>
      <c r="N19" s="322"/>
      <c r="O19" s="322"/>
      <c r="P19" s="322"/>
      <c r="Q19" s="322"/>
      <c r="R19" s="323"/>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4"/>
      <c r="D21" s="325"/>
      <c r="E21" s="325"/>
      <c r="F21" s="325"/>
      <c r="G21" s="325"/>
      <c r="H21" s="325"/>
      <c r="I21" s="325"/>
      <c r="J21" s="325"/>
      <c r="K21" s="325"/>
      <c r="L21" s="325"/>
      <c r="M21" s="325"/>
      <c r="N21" s="325"/>
      <c r="O21" s="325"/>
      <c r="P21" s="325"/>
      <c r="Q21" s="325"/>
      <c r="R21" s="326"/>
    </row>
    <row r="22" spans="1:18" ht="12" customHeight="1">
      <c r="A22" s="337"/>
      <c r="B22" s="338"/>
      <c r="C22" s="327" t="s">
        <v>368</v>
      </c>
      <c r="D22" s="327"/>
      <c r="E22" s="327"/>
      <c r="F22" s="327"/>
      <c r="G22" s="327"/>
      <c r="H22" s="327"/>
      <c r="I22" s="327"/>
      <c r="J22" s="327"/>
      <c r="K22" s="327"/>
      <c r="L22" s="327"/>
      <c r="M22" s="327"/>
      <c r="N22" s="327"/>
      <c r="O22" s="327"/>
      <c r="P22" s="327"/>
      <c r="Q22" s="327"/>
      <c r="R22" s="327"/>
    </row>
    <row r="23" spans="1:18" ht="12" customHeight="1">
      <c r="A23" s="337"/>
      <c r="B23" s="338"/>
      <c r="C23" s="327"/>
      <c r="D23" s="327"/>
      <c r="E23" s="327"/>
      <c r="F23" s="327"/>
      <c r="G23" s="327"/>
      <c r="H23" s="327"/>
      <c r="I23" s="327"/>
      <c r="J23" s="327"/>
      <c r="K23" s="327"/>
      <c r="L23" s="327"/>
      <c r="M23" s="327"/>
      <c r="N23" s="327"/>
      <c r="O23" s="327"/>
      <c r="P23" s="327"/>
      <c r="Q23" s="327"/>
      <c r="R23" s="327"/>
    </row>
    <row r="24" spans="1:18" ht="12" customHeight="1">
      <c r="A24" s="337"/>
      <c r="B24" s="338"/>
      <c r="C24" s="327"/>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278"/>
      <c r="B26" s="339"/>
      <c r="C26" s="327"/>
      <c r="D26" s="327"/>
      <c r="E26" s="327"/>
      <c r="F26" s="327"/>
      <c r="G26" s="327"/>
      <c r="H26" s="327"/>
      <c r="I26" s="327"/>
      <c r="J26" s="327"/>
      <c r="K26" s="327"/>
      <c r="L26" s="327"/>
      <c r="M26" s="327"/>
      <c r="N26" s="327"/>
      <c r="O26" s="327"/>
      <c r="P26" s="327"/>
      <c r="Q26" s="327"/>
      <c r="R26"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2">
    <mergeCell ref="A13:A14"/>
    <mergeCell ref="A9:A10"/>
    <mergeCell ref="C3:C4"/>
    <mergeCell ref="D3:D4"/>
    <mergeCell ref="A17:B26"/>
    <mergeCell ref="C17:R21"/>
    <mergeCell ref="C22:R26"/>
    <mergeCell ref="B13:B14"/>
    <mergeCell ref="A15:B16"/>
    <mergeCell ref="A5:B6"/>
    <mergeCell ref="A11:A12"/>
    <mergeCell ref="B11:B12"/>
    <mergeCell ref="E3:G3"/>
    <mergeCell ref="H3:J3"/>
    <mergeCell ref="B9:B10"/>
    <mergeCell ref="A7:B8"/>
    <mergeCell ref="A1:R1"/>
    <mergeCell ref="A2:B2"/>
    <mergeCell ref="K3:M3"/>
    <mergeCell ref="N3:Q3"/>
    <mergeCell ref="R3:R4"/>
    <mergeCell ref="A3:B4"/>
  </mergeCells>
  <dataValidations count="1">
    <dataValidation allowBlank="1" showInputMessage="1" showErrorMessage="1" imeMode="off" sqref="D6:R1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244"/>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40" customWidth="1"/>
    <col min="2" max="2" width="18.140625" style="140" customWidth="1"/>
    <col min="3" max="3" width="6.00390625" style="0" bestFit="1" customWidth="1"/>
    <col min="4" max="4" width="11.00390625" style="0" bestFit="1" customWidth="1"/>
    <col min="5" max="17" width="10.8515625" style="0" customWidth="1"/>
    <col min="18" max="18" width="11.00390625" style="0" customWidth="1"/>
    <col min="19" max="19" width="14.421875" style="0" bestFit="1" customWidth="1"/>
  </cols>
  <sheetData>
    <row r="1" spans="1:18" ht="25.5">
      <c r="A1" s="309" t="s">
        <v>357</v>
      </c>
      <c r="B1" s="309"/>
      <c r="C1" s="309"/>
      <c r="D1" s="309"/>
      <c r="E1" s="309"/>
      <c r="F1" s="309"/>
      <c r="G1" s="309"/>
      <c r="H1" s="309"/>
      <c r="I1" s="309"/>
      <c r="J1" s="309"/>
      <c r="K1" s="309"/>
      <c r="L1" s="309"/>
      <c r="M1" s="309"/>
      <c r="N1" s="309"/>
      <c r="O1" s="309"/>
      <c r="P1" s="309"/>
      <c r="Q1" s="309"/>
      <c r="R1" s="309"/>
    </row>
    <row r="2" spans="1:19" s="138" customFormat="1" ht="21.75" customHeight="1">
      <c r="A2" s="270" t="s">
        <v>388</v>
      </c>
      <c r="B2" s="270"/>
      <c r="C2" s="268" t="s">
        <v>259</v>
      </c>
      <c r="D2" s="267"/>
      <c r="E2" s="137"/>
      <c r="F2" s="137"/>
      <c r="G2" s="137"/>
      <c r="H2" s="137"/>
      <c r="I2" s="137"/>
      <c r="J2" s="137"/>
      <c r="K2" s="137"/>
      <c r="L2" s="137"/>
      <c r="M2" s="137"/>
      <c r="N2" s="137"/>
      <c r="O2" s="137"/>
      <c r="P2" s="137"/>
      <c r="Q2" s="137"/>
      <c r="R2" s="139" t="s">
        <v>85</v>
      </c>
      <c r="S2" s="139"/>
    </row>
    <row r="3" spans="1:18" s="40" customFormat="1" ht="16.5" customHeight="1">
      <c r="A3" s="396" t="s">
        <v>86</v>
      </c>
      <c r="B3" s="397"/>
      <c r="C3" s="395" t="s">
        <v>87</v>
      </c>
      <c r="D3" s="393" t="s">
        <v>88</v>
      </c>
      <c r="E3" s="391" t="s">
        <v>89</v>
      </c>
      <c r="F3" s="392"/>
      <c r="G3" s="392"/>
      <c r="H3" s="391" t="s">
        <v>18</v>
      </c>
      <c r="I3" s="392"/>
      <c r="J3" s="392"/>
      <c r="K3" s="391" t="s">
        <v>19</v>
      </c>
      <c r="L3" s="392"/>
      <c r="M3" s="392"/>
      <c r="N3" s="391" t="s">
        <v>20</v>
      </c>
      <c r="O3" s="392"/>
      <c r="P3" s="392"/>
      <c r="Q3" s="392"/>
      <c r="R3" s="393" t="s">
        <v>90</v>
      </c>
    </row>
    <row r="4" spans="1:18" s="40" customFormat="1" ht="12.75" customHeight="1">
      <c r="A4" s="396"/>
      <c r="B4" s="397"/>
      <c r="C4" s="395"/>
      <c r="D4" s="394"/>
      <c r="E4" s="152" t="s">
        <v>91</v>
      </c>
      <c r="F4" s="152" t="s">
        <v>2</v>
      </c>
      <c r="G4" s="152" t="s">
        <v>3</v>
      </c>
      <c r="H4" s="152" t="s">
        <v>4</v>
      </c>
      <c r="I4" s="152" t="s">
        <v>5</v>
      </c>
      <c r="J4" s="152" t="s">
        <v>6</v>
      </c>
      <c r="K4" s="152" t="s">
        <v>7</v>
      </c>
      <c r="L4" s="152" t="s">
        <v>8</v>
      </c>
      <c r="M4" s="152" t="s">
        <v>9</v>
      </c>
      <c r="N4" s="152" t="s">
        <v>10</v>
      </c>
      <c r="O4" s="152" t="s">
        <v>11</v>
      </c>
      <c r="P4" s="152" t="s">
        <v>12</v>
      </c>
      <c r="Q4" s="153" t="s">
        <v>16</v>
      </c>
      <c r="R4" s="394"/>
    </row>
    <row r="5" spans="1:18" ht="20.25" customHeight="1">
      <c r="A5" s="408" t="s">
        <v>258</v>
      </c>
      <c r="B5" s="409"/>
      <c r="C5" s="194"/>
      <c r="D5" s="37"/>
      <c r="E5" s="37"/>
      <c r="F5" s="37"/>
      <c r="G5" s="37"/>
      <c r="H5" s="37"/>
      <c r="I5" s="37"/>
      <c r="J5" s="37"/>
      <c r="K5" s="37"/>
      <c r="L5" s="37"/>
      <c r="M5" s="37"/>
      <c r="N5" s="37"/>
      <c r="O5" s="37"/>
      <c r="P5" s="37"/>
      <c r="Q5" s="37"/>
      <c r="R5" s="37"/>
    </row>
    <row r="6" spans="1:18" ht="20.25" customHeight="1">
      <c r="A6" s="410"/>
      <c r="B6" s="411"/>
      <c r="C6" s="195"/>
      <c r="D6" s="38"/>
      <c r="E6" s="38"/>
      <c r="F6" s="38"/>
      <c r="G6" s="38"/>
      <c r="H6" s="38"/>
      <c r="I6" s="38"/>
      <c r="J6" s="38"/>
      <c r="K6" s="38"/>
      <c r="L6" s="38"/>
      <c r="M6" s="38"/>
      <c r="N6" s="38"/>
      <c r="O6" s="38"/>
      <c r="P6" s="38"/>
      <c r="Q6" s="39"/>
      <c r="R6" s="38"/>
    </row>
    <row r="7" spans="1:20" s="40" customFormat="1" ht="20.25" customHeight="1">
      <c r="A7" s="402" t="s">
        <v>213</v>
      </c>
      <c r="B7" s="403"/>
      <c r="C7" s="41" t="s">
        <v>92</v>
      </c>
      <c r="D7" s="85">
        <f aca="true" t="shared" si="0" ref="D7:Q8">SUM(D9,D11,D13,D15)</f>
        <v>720048</v>
      </c>
      <c r="E7" s="85">
        <f t="shared" si="0"/>
        <v>174950</v>
      </c>
      <c r="F7" s="85">
        <f t="shared" si="0"/>
        <v>255912</v>
      </c>
      <c r="G7" s="85">
        <f t="shared" si="0"/>
        <v>26238</v>
      </c>
      <c r="H7" s="85">
        <f t="shared" si="0"/>
        <v>22669</v>
      </c>
      <c r="I7" s="85">
        <f t="shared" si="0"/>
        <v>5784</v>
      </c>
      <c r="J7" s="85">
        <f t="shared" si="0"/>
        <v>4202</v>
      </c>
      <c r="K7" s="85">
        <f t="shared" si="0"/>
        <v>68108</v>
      </c>
      <c r="L7" s="85">
        <f t="shared" si="0"/>
        <v>6249</v>
      </c>
      <c r="M7" s="85">
        <f t="shared" si="0"/>
        <v>14676</v>
      </c>
      <c r="N7" s="85">
        <f t="shared" si="0"/>
        <v>18296</v>
      </c>
      <c r="O7" s="85">
        <f t="shared" si="0"/>
        <v>8775</v>
      </c>
      <c r="P7" s="85">
        <f t="shared" si="0"/>
        <v>13117</v>
      </c>
      <c r="Q7" s="85">
        <f t="shared" si="0"/>
        <v>101072</v>
      </c>
      <c r="R7" s="85">
        <f aca="true" t="shared" si="1" ref="R7:R30">SUM(E7:Q7)</f>
        <v>720048</v>
      </c>
      <c r="S7" s="42"/>
      <c r="T7" s="172">
        <f aca="true" t="shared" si="2" ref="T7:T54">D7-R7</f>
        <v>0</v>
      </c>
    </row>
    <row r="8" spans="1:20" s="40" customFormat="1" ht="20.25" customHeight="1">
      <c r="A8" s="402"/>
      <c r="B8" s="403"/>
      <c r="C8" s="43" t="s">
        <v>93</v>
      </c>
      <c r="D8" s="82"/>
      <c r="E8" s="82">
        <f aca="true" t="shared" si="3" ref="E8:Q8">SUM(E10,E12,E14,E16)</f>
        <v>174950</v>
      </c>
      <c r="F8" s="82">
        <f t="shared" si="3"/>
        <v>192679</v>
      </c>
      <c r="G8" s="82">
        <f t="shared" si="3"/>
        <v>59680</v>
      </c>
      <c r="H8" s="82">
        <f t="shared" si="3"/>
        <v>35732</v>
      </c>
      <c r="I8" s="82">
        <f t="shared" si="3"/>
        <v>13522</v>
      </c>
      <c r="J8" s="82">
        <f t="shared" si="3"/>
        <v>7980</v>
      </c>
      <c r="K8" s="82">
        <f t="shared" si="3"/>
        <v>43135</v>
      </c>
      <c r="L8" s="82">
        <f t="shared" si="3"/>
        <v>40921</v>
      </c>
      <c r="M8" s="82">
        <f t="shared" si="3"/>
        <v>28793</v>
      </c>
      <c r="N8" s="82">
        <f t="shared" si="3"/>
        <v>13196</v>
      </c>
      <c r="O8" s="82">
        <f t="shared" si="3"/>
        <v>21835</v>
      </c>
      <c r="P8" s="82">
        <f t="shared" si="0"/>
        <v>22609</v>
      </c>
      <c r="Q8" s="82">
        <f t="shared" si="3"/>
        <v>61244</v>
      </c>
      <c r="R8" s="82">
        <f t="shared" si="1"/>
        <v>716276</v>
      </c>
      <c r="S8" s="42"/>
      <c r="T8" s="172">
        <f t="shared" si="2"/>
        <v>-716276</v>
      </c>
    </row>
    <row r="9" spans="1:33" s="40" customFormat="1" ht="20.25" customHeight="1">
      <c r="A9" s="404"/>
      <c r="B9" s="406" t="s">
        <v>94</v>
      </c>
      <c r="C9" s="44" t="s">
        <v>92</v>
      </c>
      <c r="D9" s="45">
        <v>87255</v>
      </c>
      <c r="E9" s="45">
        <v>71</v>
      </c>
      <c r="F9" s="45">
        <v>2704</v>
      </c>
      <c r="G9" s="45">
        <v>6220</v>
      </c>
      <c r="H9" s="45">
        <v>7369</v>
      </c>
      <c r="I9" s="45">
        <v>5702</v>
      </c>
      <c r="J9" s="45">
        <v>4173</v>
      </c>
      <c r="K9" s="45">
        <v>7104</v>
      </c>
      <c r="L9" s="45">
        <v>6245</v>
      </c>
      <c r="M9" s="45">
        <v>12397</v>
      </c>
      <c r="N9" s="45">
        <v>6862</v>
      </c>
      <c r="O9" s="45">
        <v>8771</v>
      </c>
      <c r="P9" s="45">
        <v>13096</v>
      </c>
      <c r="Q9" s="45">
        <v>6541</v>
      </c>
      <c r="R9" s="85">
        <f t="shared" si="1"/>
        <v>87255</v>
      </c>
      <c r="S9" s="42"/>
      <c r="T9" s="172">
        <f t="shared" si="2"/>
        <v>0</v>
      </c>
      <c r="U9" s="175">
        <v>1</v>
      </c>
      <c r="V9" s="42"/>
      <c r="W9" s="42"/>
      <c r="X9" s="42"/>
      <c r="Y9" s="42"/>
      <c r="Z9" s="42"/>
      <c r="AA9" s="42"/>
      <c r="AB9" s="42"/>
      <c r="AC9" s="42"/>
      <c r="AD9" s="42"/>
      <c r="AE9" s="42"/>
      <c r="AF9" s="42"/>
      <c r="AG9" s="42"/>
    </row>
    <row r="10" spans="1:32" s="40" customFormat="1" ht="20.25" customHeight="1">
      <c r="A10" s="405"/>
      <c r="B10" s="403"/>
      <c r="C10" s="46" t="s">
        <v>93</v>
      </c>
      <c r="D10" s="83" t="s">
        <v>321</v>
      </c>
      <c r="E10" s="83">
        <v>71</v>
      </c>
      <c r="F10" s="83">
        <v>2280</v>
      </c>
      <c r="G10" s="83">
        <v>5439</v>
      </c>
      <c r="H10" s="83">
        <v>5714</v>
      </c>
      <c r="I10" s="83">
        <v>4932</v>
      </c>
      <c r="J10" s="83">
        <v>3894</v>
      </c>
      <c r="K10" s="83">
        <v>7073</v>
      </c>
      <c r="L10" s="83">
        <v>7457</v>
      </c>
      <c r="M10" s="83">
        <v>9307</v>
      </c>
      <c r="N10" s="83">
        <v>4819</v>
      </c>
      <c r="O10" s="83">
        <v>10175</v>
      </c>
      <c r="P10" s="83">
        <v>15228</v>
      </c>
      <c r="Q10" s="83">
        <v>7526</v>
      </c>
      <c r="R10" s="82">
        <f t="shared" si="1"/>
        <v>83915</v>
      </c>
      <c r="S10" s="42"/>
      <c r="T10" s="172" t="e">
        <f t="shared" si="2"/>
        <v>#VALUE!</v>
      </c>
      <c r="AF10" s="42"/>
    </row>
    <row r="11" spans="1:21" s="51" customFormat="1" ht="20.25" customHeight="1">
      <c r="A11" s="402"/>
      <c r="B11" s="403" t="s">
        <v>137</v>
      </c>
      <c r="C11" s="48" t="s">
        <v>92</v>
      </c>
      <c r="D11" s="49">
        <v>623660</v>
      </c>
      <c r="E11" s="49">
        <v>168197</v>
      </c>
      <c r="F11" s="49">
        <v>253208</v>
      </c>
      <c r="G11" s="49">
        <v>20000</v>
      </c>
      <c r="H11" s="49">
        <v>15300</v>
      </c>
      <c r="I11" s="49">
        <v>0</v>
      </c>
      <c r="J11" s="49">
        <v>0</v>
      </c>
      <c r="K11" s="49">
        <v>61000</v>
      </c>
      <c r="L11" s="49">
        <v>0</v>
      </c>
      <c r="M11" s="49">
        <v>0</v>
      </c>
      <c r="N11" s="49">
        <v>11430</v>
      </c>
      <c r="O11" s="49">
        <v>0</v>
      </c>
      <c r="P11" s="49">
        <v>0</v>
      </c>
      <c r="Q11" s="49">
        <v>94525</v>
      </c>
      <c r="R11" s="85">
        <f t="shared" si="1"/>
        <v>623660</v>
      </c>
      <c r="S11" s="50"/>
      <c r="T11" s="172">
        <f t="shared" si="2"/>
        <v>0</v>
      </c>
      <c r="U11" s="51">
        <v>2</v>
      </c>
    </row>
    <row r="12" spans="1:20" s="40" customFormat="1" ht="20.25" customHeight="1">
      <c r="A12" s="402"/>
      <c r="B12" s="403"/>
      <c r="C12" s="46" t="s">
        <v>93</v>
      </c>
      <c r="D12" s="83" t="s">
        <v>321</v>
      </c>
      <c r="E12" s="83">
        <v>168197</v>
      </c>
      <c r="F12" s="83">
        <v>190399</v>
      </c>
      <c r="G12" s="83">
        <v>54241</v>
      </c>
      <c r="H12" s="83">
        <v>30018</v>
      </c>
      <c r="I12" s="83">
        <v>8585</v>
      </c>
      <c r="J12" s="83">
        <v>4120</v>
      </c>
      <c r="K12" s="83">
        <v>35985</v>
      </c>
      <c r="L12" s="83">
        <v>33464</v>
      </c>
      <c r="M12" s="83">
        <v>17685</v>
      </c>
      <c r="N12" s="83">
        <v>8018</v>
      </c>
      <c r="O12" s="83">
        <v>11477</v>
      </c>
      <c r="P12" s="83">
        <v>7376</v>
      </c>
      <c r="Q12" s="83">
        <v>53713</v>
      </c>
      <c r="R12" s="82">
        <f t="shared" si="1"/>
        <v>623278</v>
      </c>
      <c r="S12" s="42"/>
      <c r="T12" s="172" t="e">
        <f t="shared" si="2"/>
        <v>#VALUE!</v>
      </c>
    </row>
    <row r="13" spans="1:21" s="40" customFormat="1" ht="20.25" customHeight="1">
      <c r="A13" s="402"/>
      <c r="B13" s="407" t="s">
        <v>138</v>
      </c>
      <c r="C13" s="41" t="s">
        <v>92</v>
      </c>
      <c r="D13" s="47">
        <v>8949</v>
      </c>
      <c r="E13" s="49">
        <v>6682</v>
      </c>
      <c r="F13" s="49">
        <v>0</v>
      </c>
      <c r="G13" s="49">
        <v>0</v>
      </c>
      <c r="H13" s="49">
        <v>0</v>
      </c>
      <c r="I13" s="49">
        <v>0</v>
      </c>
      <c r="J13" s="49">
        <v>0</v>
      </c>
      <c r="K13" s="49">
        <v>0</v>
      </c>
      <c r="L13" s="49">
        <v>0</v>
      </c>
      <c r="M13" s="49">
        <v>2267</v>
      </c>
      <c r="N13" s="49">
        <v>0</v>
      </c>
      <c r="O13" s="49">
        <v>0</v>
      </c>
      <c r="P13" s="49">
        <v>0</v>
      </c>
      <c r="Q13" s="49">
        <v>0</v>
      </c>
      <c r="R13" s="85">
        <f t="shared" si="1"/>
        <v>8949</v>
      </c>
      <c r="S13" s="42"/>
      <c r="T13" s="172">
        <f t="shared" si="2"/>
        <v>0</v>
      </c>
      <c r="U13" s="40">
        <v>3</v>
      </c>
    </row>
    <row r="14" spans="1:20" s="40" customFormat="1" ht="20.25" customHeight="1">
      <c r="A14" s="402"/>
      <c r="B14" s="406"/>
      <c r="C14" s="46" t="s">
        <v>93</v>
      </c>
      <c r="D14" s="83" t="s">
        <v>321</v>
      </c>
      <c r="E14" s="83">
        <v>6682</v>
      </c>
      <c r="F14" s="83">
        <v>0</v>
      </c>
      <c r="G14" s="83">
        <v>0</v>
      </c>
      <c r="H14" s="83">
        <v>0</v>
      </c>
      <c r="I14" s="83">
        <v>0</v>
      </c>
      <c r="J14" s="83">
        <v>-34</v>
      </c>
      <c r="K14" s="83">
        <v>0</v>
      </c>
      <c r="L14" s="83">
        <v>0</v>
      </c>
      <c r="M14" s="83">
        <v>1801</v>
      </c>
      <c r="N14" s="83">
        <v>354</v>
      </c>
      <c r="O14" s="83">
        <v>130</v>
      </c>
      <c r="P14" s="83">
        <v>0</v>
      </c>
      <c r="Q14" s="83">
        <v>0</v>
      </c>
      <c r="R14" s="82">
        <f t="shared" si="1"/>
        <v>8933</v>
      </c>
      <c r="S14" s="42"/>
      <c r="T14" s="172" t="e">
        <f t="shared" si="2"/>
        <v>#VALUE!</v>
      </c>
    </row>
    <row r="15" spans="1:21" s="40" customFormat="1" ht="20.25" customHeight="1">
      <c r="A15" s="402"/>
      <c r="B15" s="403" t="s">
        <v>95</v>
      </c>
      <c r="C15" s="41" t="s">
        <v>92</v>
      </c>
      <c r="D15" s="47">
        <v>184</v>
      </c>
      <c r="E15" s="47">
        <v>0</v>
      </c>
      <c r="F15" s="47">
        <v>0</v>
      </c>
      <c r="G15" s="47">
        <v>18</v>
      </c>
      <c r="H15" s="47">
        <v>0</v>
      </c>
      <c r="I15" s="47">
        <v>82</v>
      </c>
      <c r="J15" s="47">
        <v>29</v>
      </c>
      <c r="K15" s="47">
        <v>4</v>
      </c>
      <c r="L15" s="47">
        <v>4</v>
      </c>
      <c r="M15" s="47">
        <v>12</v>
      </c>
      <c r="N15" s="47">
        <v>4</v>
      </c>
      <c r="O15" s="47">
        <v>4</v>
      </c>
      <c r="P15" s="47">
        <v>21</v>
      </c>
      <c r="Q15" s="47">
        <v>6</v>
      </c>
      <c r="R15" s="85">
        <f t="shared" si="1"/>
        <v>184</v>
      </c>
      <c r="S15" s="42"/>
      <c r="T15" s="172">
        <f t="shared" si="2"/>
        <v>0</v>
      </c>
      <c r="U15" s="40">
        <v>4</v>
      </c>
    </row>
    <row r="16" spans="1:20" s="40" customFormat="1" ht="20.25" customHeight="1">
      <c r="A16" s="412"/>
      <c r="B16" s="407"/>
      <c r="C16" s="52" t="s">
        <v>93</v>
      </c>
      <c r="D16" s="84"/>
      <c r="E16" s="84">
        <v>0</v>
      </c>
      <c r="F16" s="84">
        <v>0</v>
      </c>
      <c r="G16" s="84">
        <v>0</v>
      </c>
      <c r="H16" s="84">
        <v>0</v>
      </c>
      <c r="I16" s="84">
        <v>5</v>
      </c>
      <c r="J16" s="84">
        <v>0</v>
      </c>
      <c r="K16" s="84">
        <v>77</v>
      </c>
      <c r="L16" s="84">
        <v>0</v>
      </c>
      <c r="M16" s="84">
        <v>0</v>
      </c>
      <c r="N16" s="84">
        <v>5</v>
      </c>
      <c r="O16" s="84">
        <v>53</v>
      </c>
      <c r="P16" s="84">
        <v>5</v>
      </c>
      <c r="Q16" s="84">
        <v>5</v>
      </c>
      <c r="R16" s="82">
        <f t="shared" si="1"/>
        <v>150</v>
      </c>
      <c r="S16" s="42"/>
      <c r="T16" s="172">
        <f t="shared" si="2"/>
        <v>-150</v>
      </c>
    </row>
    <row r="17" spans="1:20" s="40" customFormat="1" ht="20.25" customHeight="1">
      <c r="A17" s="402" t="s">
        <v>214</v>
      </c>
      <c r="B17" s="403"/>
      <c r="C17" s="41" t="s">
        <v>92</v>
      </c>
      <c r="D17" s="85">
        <f>SUM(D19)</f>
        <v>13643</v>
      </c>
      <c r="E17" s="85">
        <f aca="true" t="shared" si="4" ref="E17:Q18">SUM(E19)</f>
        <v>22</v>
      </c>
      <c r="F17" s="85">
        <f t="shared" si="4"/>
        <v>2194</v>
      </c>
      <c r="G17" s="85">
        <f t="shared" si="4"/>
        <v>4102</v>
      </c>
      <c r="H17" s="85">
        <f t="shared" si="4"/>
        <v>1628</v>
      </c>
      <c r="I17" s="85">
        <f t="shared" si="4"/>
        <v>130</v>
      </c>
      <c r="J17" s="85">
        <f t="shared" si="4"/>
        <v>230</v>
      </c>
      <c r="K17" s="85">
        <f t="shared" si="4"/>
        <v>3262</v>
      </c>
      <c r="L17" s="85">
        <f t="shared" si="4"/>
        <v>300</v>
      </c>
      <c r="M17" s="85">
        <f t="shared" si="4"/>
        <v>100</v>
      </c>
      <c r="N17" s="85">
        <f t="shared" si="4"/>
        <v>1675</v>
      </c>
      <c r="O17" s="85">
        <f t="shared" si="4"/>
        <v>0</v>
      </c>
      <c r="P17" s="85">
        <f>SUM(P19)</f>
        <v>0</v>
      </c>
      <c r="Q17" s="85">
        <f t="shared" si="4"/>
        <v>0</v>
      </c>
      <c r="R17" s="85">
        <f t="shared" si="1"/>
        <v>13643</v>
      </c>
      <c r="S17" s="42"/>
      <c r="T17" s="172">
        <f t="shared" si="2"/>
        <v>0</v>
      </c>
    </row>
    <row r="18" spans="1:20" s="40" customFormat="1" ht="20.25" customHeight="1">
      <c r="A18" s="402"/>
      <c r="B18" s="403"/>
      <c r="C18" s="43" t="s">
        <v>93</v>
      </c>
      <c r="D18" s="82"/>
      <c r="E18" s="82">
        <f t="shared" si="4"/>
        <v>22</v>
      </c>
      <c r="F18" s="82">
        <f t="shared" si="4"/>
        <v>356</v>
      </c>
      <c r="G18" s="82">
        <f t="shared" si="4"/>
        <v>728</v>
      </c>
      <c r="H18" s="82">
        <f t="shared" si="4"/>
        <v>585</v>
      </c>
      <c r="I18" s="82">
        <f t="shared" si="4"/>
        <v>724</v>
      </c>
      <c r="J18" s="82">
        <f t="shared" si="4"/>
        <v>395</v>
      </c>
      <c r="K18" s="82">
        <f t="shared" si="4"/>
        <v>773</v>
      </c>
      <c r="L18" s="82">
        <f t="shared" si="4"/>
        <v>1080</v>
      </c>
      <c r="M18" s="82">
        <f t="shared" si="4"/>
        <v>1654</v>
      </c>
      <c r="N18" s="82">
        <f t="shared" si="4"/>
        <v>765</v>
      </c>
      <c r="O18" s="82">
        <f t="shared" si="4"/>
        <v>2086</v>
      </c>
      <c r="P18" s="82">
        <f>SUM(P20)</f>
        <v>1479</v>
      </c>
      <c r="Q18" s="82">
        <f t="shared" si="4"/>
        <v>836</v>
      </c>
      <c r="R18" s="82">
        <f t="shared" si="1"/>
        <v>11483</v>
      </c>
      <c r="S18" s="42"/>
      <c r="T18" s="172">
        <f t="shared" si="2"/>
        <v>-11483</v>
      </c>
    </row>
    <row r="19" spans="1:21" s="51" customFormat="1" ht="20.25" customHeight="1">
      <c r="A19" s="404"/>
      <c r="B19" s="406" t="s">
        <v>134</v>
      </c>
      <c r="C19" s="53" t="s">
        <v>92</v>
      </c>
      <c r="D19" s="54">
        <v>13643</v>
      </c>
      <c r="E19" s="54">
        <v>22</v>
      </c>
      <c r="F19" s="54">
        <v>2194</v>
      </c>
      <c r="G19" s="54">
        <v>4102</v>
      </c>
      <c r="H19" s="54">
        <v>1628</v>
      </c>
      <c r="I19" s="54">
        <v>130</v>
      </c>
      <c r="J19" s="54">
        <v>230</v>
      </c>
      <c r="K19" s="54">
        <v>3262</v>
      </c>
      <c r="L19" s="54">
        <v>300</v>
      </c>
      <c r="M19" s="54">
        <v>100</v>
      </c>
      <c r="N19" s="54">
        <v>1675</v>
      </c>
      <c r="O19" s="54">
        <v>0</v>
      </c>
      <c r="P19" s="54">
        <v>0</v>
      </c>
      <c r="Q19" s="54">
        <v>0</v>
      </c>
      <c r="R19" s="85">
        <f t="shared" si="1"/>
        <v>13643</v>
      </c>
      <c r="S19" s="50"/>
      <c r="T19" s="172">
        <f t="shared" si="2"/>
        <v>0</v>
      </c>
      <c r="U19" s="51">
        <v>5</v>
      </c>
    </row>
    <row r="20" spans="1:20" s="40" customFormat="1" ht="20.25" customHeight="1">
      <c r="A20" s="413"/>
      <c r="B20" s="407"/>
      <c r="C20" s="52" t="s">
        <v>93</v>
      </c>
      <c r="D20" s="84"/>
      <c r="E20" s="84">
        <v>22</v>
      </c>
      <c r="F20" s="84">
        <v>356</v>
      </c>
      <c r="G20" s="84">
        <v>728</v>
      </c>
      <c r="H20" s="84">
        <v>585</v>
      </c>
      <c r="I20" s="84">
        <v>724</v>
      </c>
      <c r="J20" s="84">
        <v>395</v>
      </c>
      <c r="K20" s="84">
        <v>773</v>
      </c>
      <c r="L20" s="84">
        <v>1080</v>
      </c>
      <c r="M20" s="84">
        <v>1654</v>
      </c>
      <c r="N20" s="84">
        <v>765</v>
      </c>
      <c r="O20" s="84">
        <v>2086</v>
      </c>
      <c r="P20" s="84">
        <v>1479</v>
      </c>
      <c r="Q20" s="84">
        <v>836</v>
      </c>
      <c r="R20" s="82">
        <f t="shared" si="1"/>
        <v>11483</v>
      </c>
      <c r="S20" s="42"/>
      <c r="T20" s="172">
        <f t="shared" si="2"/>
        <v>-11483</v>
      </c>
    </row>
    <row r="21" spans="1:20" s="40" customFormat="1" ht="20.25" customHeight="1">
      <c r="A21" s="398" t="s">
        <v>215</v>
      </c>
      <c r="B21" s="399"/>
      <c r="C21" s="41" t="s">
        <v>92</v>
      </c>
      <c r="D21" s="85">
        <f aca="true" t="shared" si="5" ref="D21:Q22">SUM(D23,D25,D27,D29,D31,D33,D35,D37,D39)</f>
        <v>3142237</v>
      </c>
      <c r="E21" s="85">
        <f t="shared" si="5"/>
        <v>21091</v>
      </c>
      <c r="F21" s="85">
        <f t="shared" si="5"/>
        <v>448443</v>
      </c>
      <c r="G21" s="85">
        <f t="shared" si="5"/>
        <v>249128</v>
      </c>
      <c r="H21" s="85">
        <f t="shared" si="5"/>
        <v>227120</v>
      </c>
      <c r="I21" s="85">
        <f t="shared" si="5"/>
        <v>228508</v>
      </c>
      <c r="J21" s="85">
        <f t="shared" si="5"/>
        <v>210478</v>
      </c>
      <c r="K21" s="85">
        <f t="shared" si="5"/>
        <v>221419</v>
      </c>
      <c r="L21" s="85">
        <f t="shared" si="5"/>
        <v>256651</v>
      </c>
      <c r="M21" s="85">
        <f t="shared" si="5"/>
        <v>256026</v>
      </c>
      <c r="N21" s="85">
        <f t="shared" si="5"/>
        <v>236792</v>
      </c>
      <c r="O21" s="85">
        <f t="shared" si="5"/>
        <v>237908</v>
      </c>
      <c r="P21" s="85">
        <f t="shared" si="5"/>
        <v>329628</v>
      </c>
      <c r="Q21" s="85">
        <f t="shared" si="5"/>
        <v>219045</v>
      </c>
      <c r="R21" s="85">
        <f t="shared" si="1"/>
        <v>3142237</v>
      </c>
      <c r="S21" s="42"/>
      <c r="T21" s="172">
        <f t="shared" si="2"/>
        <v>0</v>
      </c>
    </row>
    <row r="22" spans="1:20" s="40" customFormat="1" ht="20.25" customHeight="1">
      <c r="A22" s="400"/>
      <c r="B22" s="401"/>
      <c r="C22" s="43" t="s">
        <v>93</v>
      </c>
      <c r="D22" s="82"/>
      <c r="E22" s="82">
        <f aca="true" t="shared" si="6" ref="E22:Q22">SUM(E24,E26,E28,E30,E32,E34,E36,E38,E40)</f>
        <v>21091</v>
      </c>
      <c r="F22" s="82">
        <f t="shared" si="6"/>
        <v>223629</v>
      </c>
      <c r="G22" s="82">
        <f t="shared" si="6"/>
        <v>263753</v>
      </c>
      <c r="H22" s="82">
        <f t="shared" si="6"/>
        <v>267851</v>
      </c>
      <c r="I22" s="82">
        <f t="shared" si="6"/>
        <v>260613</v>
      </c>
      <c r="J22" s="82">
        <f t="shared" si="6"/>
        <v>234536</v>
      </c>
      <c r="K22" s="82">
        <f t="shared" si="6"/>
        <v>229268</v>
      </c>
      <c r="L22" s="82">
        <f t="shared" si="6"/>
        <v>254159</v>
      </c>
      <c r="M22" s="82">
        <f t="shared" si="6"/>
        <v>280052</v>
      </c>
      <c r="N22" s="82">
        <f t="shared" si="6"/>
        <v>267866</v>
      </c>
      <c r="O22" s="82">
        <f t="shared" si="6"/>
        <v>269013</v>
      </c>
      <c r="P22" s="82">
        <f t="shared" si="5"/>
        <v>282908</v>
      </c>
      <c r="Q22" s="82">
        <f t="shared" si="6"/>
        <v>262689</v>
      </c>
      <c r="R22" s="82">
        <f t="shared" si="1"/>
        <v>3117428</v>
      </c>
      <c r="S22" s="42"/>
      <c r="T22" s="172">
        <f t="shared" si="2"/>
        <v>-3117428</v>
      </c>
    </row>
    <row r="23" spans="1:21" s="51" customFormat="1" ht="20.25" customHeight="1">
      <c r="A23" s="404"/>
      <c r="B23" s="406" t="s">
        <v>94</v>
      </c>
      <c r="C23" s="53" t="s">
        <v>92</v>
      </c>
      <c r="D23" s="54">
        <v>298624</v>
      </c>
      <c r="E23" s="54">
        <v>2466</v>
      </c>
      <c r="F23" s="54">
        <v>30230</v>
      </c>
      <c r="G23" s="54">
        <v>21065</v>
      </c>
      <c r="H23" s="54">
        <v>20648</v>
      </c>
      <c r="I23" s="54">
        <v>22017</v>
      </c>
      <c r="J23" s="54">
        <v>17631</v>
      </c>
      <c r="K23" s="54">
        <v>22218</v>
      </c>
      <c r="L23" s="54">
        <v>27495</v>
      </c>
      <c r="M23" s="54">
        <v>33239</v>
      </c>
      <c r="N23" s="54">
        <v>24245</v>
      </c>
      <c r="O23" s="54">
        <v>34648</v>
      </c>
      <c r="P23" s="54">
        <v>30913</v>
      </c>
      <c r="Q23" s="54">
        <v>11809</v>
      </c>
      <c r="R23" s="85">
        <f t="shared" si="1"/>
        <v>298624</v>
      </c>
      <c r="S23" s="50"/>
      <c r="T23" s="172">
        <f t="shared" si="2"/>
        <v>0</v>
      </c>
      <c r="U23" s="51">
        <v>6</v>
      </c>
    </row>
    <row r="24" spans="1:20" s="40" customFormat="1" ht="20.25" customHeight="1">
      <c r="A24" s="405"/>
      <c r="B24" s="403"/>
      <c r="C24" s="46" t="s">
        <v>93</v>
      </c>
      <c r="D24" s="83"/>
      <c r="E24" s="83">
        <v>2466</v>
      </c>
      <c r="F24" s="83">
        <v>14988</v>
      </c>
      <c r="G24" s="83">
        <v>21068</v>
      </c>
      <c r="H24" s="83">
        <v>26970</v>
      </c>
      <c r="I24" s="83">
        <v>20494</v>
      </c>
      <c r="J24" s="83">
        <v>16695</v>
      </c>
      <c r="K24" s="83">
        <v>16986</v>
      </c>
      <c r="L24" s="83">
        <v>20333</v>
      </c>
      <c r="M24" s="83">
        <v>31429</v>
      </c>
      <c r="N24" s="83">
        <v>21707</v>
      </c>
      <c r="O24" s="83">
        <v>32977</v>
      </c>
      <c r="P24" s="83">
        <v>40302</v>
      </c>
      <c r="Q24" s="83">
        <v>27651</v>
      </c>
      <c r="R24" s="82">
        <f t="shared" si="1"/>
        <v>294066</v>
      </c>
      <c r="S24" s="42"/>
      <c r="T24" s="172">
        <f t="shared" si="2"/>
        <v>-294066</v>
      </c>
    </row>
    <row r="25" spans="1:21" s="40" customFormat="1" ht="20.25" customHeight="1">
      <c r="A25" s="402"/>
      <c r="B25" s="403" t="s">
        <v>216</v>
      </c>
      <c r="C25" s="41" t="s">
        <v>92</v>
      </c>
      <c r="D25" s="47">
        <v>236023</v>
      </c>
      <c r="E25" s="49">
        <v>768</v>
      </c>
      <c r="F25" s="49">
        <v>23106</v>
      </c>
      <c r="G25" s="49">
        <v>14614</v>
      </c>
      <c r="H25" s="49">
        <v>20021</v>
      </c>
      <c r="I25" s="49">
        <v>17075</v>
      </c>
      <c r="J25" s="49">
        <v>10969</v>
      </c>
      <c r="K25" s="49">
        <v>17705</v>
      </c>
      <c r="L25" s="49">
        <v>17520</v>
      </c>
      <c r="M25" s="49">
        <v>22877</v>
      </c>
      <c r="N25" s="49">
        <v>18446</v>
      </c>
      <c r="O25" s="49">
        <v>27847</v>
      </c>
      <c r="P25" s="49">
        <v>28209</v>
      </c>
      <c r="Q25" s="49">
        <v>16866</v>
      </c>
      <c r="R25" s="85">
        <f t="shared" si="1"/>
        <v>236023</v>
      </c>
      <c r="S25" s="42"/>
      <c r="T25" s="172">
        <f t="shared" si="2"/>
        <v>0</v>
      </c>
      <c r="U25" s="40">
        <v>7</v>
      </c>
    </row>
    <row r="26" spans="1:20" s="40" customFormat="1" ht="20.25" customHeight="1">
      <c r="A26" s="402"/>
      <c r="B26" s="403"/>
      <c r="C26" s="46" t="s">
        <v>93</v>
      </c>
      <c r="D26" s="83"/>
      <c r="E26" s="83">
        <v>768</v>
      </c>
      <c r="F26" s="83">
        <v>17945</v>
      </c>
      <c r="G26" s="83">
        <v>23266</v>
      </c>
      <c r="H26" s="83">
        <v>14356</v>
      </c>
      <c r="I26" s="83">
        <v>19187</v>
      </c>
      <c r="J26" s="83">
        <v>10715</v>
      </c>
      <c r="K26" s="83">
        <v>15273</v>
      </c>
      <c r="L26" s="83">
        <v>15781</v>
      </c>
      <c r="M26" s="83">
        <v>24254</v>
      </c>
      <c r="N26" s="83">
        <v>21264</v>
      </c>
      <c r="O26" s="83">
        <v>22744</v>
      </c>
      <c r="P26" s="83">
        <v>28716</v>
      </c>
      <c r="Q26" s="83">
        <v>20210</v>
      </c>
      <c r="R26" s="82">
        <f t="shared" si="1"/>
        <v>234479</v>
      </c>
      <c r="S26" s="42"/>
      <c r="T26" s="172">
        <f t="shared" si="2"/>
        <v>-234479</v>
      </c>
    </row>
    <row r="27" spans="1:21" s="40" customFormat="1" ht="20.25" customHeight="1">
      <c r="A27" s="402"/>
      <c r="B27" s="403" t="s">
        <v>322</v>
      </c>
      <c r="C27" s="41" t="s">
        <v>92</v>
      </c>
      <c r="D27" s="47">
        <v>69698</v>
      </c>
      <c r="E27" s="47">
        <v>0</v>
      </c>
      <c r="F27" s="47">
        <v>1100</v>
      </c>
      <c r="G27" s="47">
        <v>1400</v>
      </c>
      <c r="H27" s="47">
        <v>7000</v>
      </c>
      <c r="I27" s="47">
        <v>7000</v>
      </c>
      <c r="J27" s="47">
        <v>6000</v>
      </c>
      <c r="K27" s="47">
        <v>7000</v>
      </c>
      <c r="L27" s="47">
        <v>7000</v>
      </c>
      <c r="M27" s="47">
        <v>6000</v>
      </c>
      <c r="N27" s="47">
        <v>12000</v>
      </c>
      <c r="O27" s="47">
        <v>7000</v>
      </c>
      <c r="P27" s="47">
        <v>8198</v>
      </c>
      <c r="Q27" s="47">
        <v>0</v>
      </c>
      <c r="R27" s="85">
        <f t="shared" si="1"/>
        <v>69698</v>
      </c>
      <c r="S27" s="42"/>
      <c r="T27" s="172">
        <f t="shared" si="2"/>
        <v>0</v>
      </c>
      <c r="U27" s="40">
        <v>8</v>
      </c>
    </row>
    <row r="28" spans="1:20" s="40" customFormat="1" ht="20.25" customHeight="1">
      <c r="A28" s="402"/>
      <c r="B28" s="403"/>
      <c r="C28" s="46" t="s">
        <v>93</v>
      </c>
      <c r="D28" s="83"/>
      <c r="E28" s="83">
        <v>0</v>
      </c>
      <c r="F28" s="83">
        <v>335</v>
      </c>
      <c r="G28" s="83">
        <v>4042</v>
      </c>
      <c r="H28" s="83">
        <v>19698</v>
      </c>
      <c r="I28" s="83">
        <v>2935</v>
      </c>
      <c r="J28" s="83">
        <v>4095</v>
      </c>
      <c r="K28" s="83">
        <v>2005</v>
      </c>
      <c r="L28" s="83">
        <v>4192</v>
      </c>
      <c r="M28" s="83">
        <v>6079</v>
      </c>
      <c r="N28" s="83">
        <v>2212</v>
      </c>
      <c r="O28" s="83">
        <v>8041</v>
      </c>
      <c r="P28" s="83">
        <v>5417</v>
      </c>
      <c r="Q28" s="83">
        <v>7211</v>
      </c>
      <c r="R28" s="82">
        <f t="shared" si="1"/>
        <v>66262</v>
      </c>
      <c r="S28" s="42"/>
      <c r="T28" s="172">
        <f t="shared" si="2"/>
        <v>-66262</v>
      </c>
    </row>
    <row r="29" spans="1:21" s="40" customFormat="1" ht="20.25" customHeight="1">
      <c r="A29" s="402"/>
      <c r="B29" s="399" t="s">
        <v>217</v>
      </c>
      <c r="C29" s="41" t="s">
        <v>92</v>
      </c>
      <c r="D29" s="47">
        <v>10510</v>
      </c>
      <c r="E29" s="47">
        <v>6</v>
      </c>
      <c r="F29" s="47">
        <v>1003</v>
      </c>
      <c r="G29" s="47">
        <v>937</v>
      </c>
      <c r="H29" s="47">
        <v>937</v>
      </c>
      <c r="I29" s="47">
        <v>935</v>
      </c>
      <c r="J29" s="47">
        <v>1079</v>
      </c>
      <c r="K29" s="47">
        <v>933</v>
      </c>
      <c r="L29" s="47">
        <v>937</v>
      </c>
      <c r="M29" s="47">
        <v>993</v>
      </c>
      <c r="N29" s="47">
        <v>993</v>
      </c>
      <c r="O29" s="47">
        <v>932</v>
      </c>
      <c r="P29" s="47">
        <v>812</v>
      </c>
      <c r="Q29" s="47">
        <v>13</v>
      </c>
      <c r="R29" s="85">
        <f t="shared" si="1"/>
        <v>10510</v>
      </c>
      <c r="S29" s="42"/>
      <c r="T29" s="172">
        <f t="shared" si="2"/>
        <v>0</v>
      </c>
      <c r="U29" s="40">
        <v>9</v>
      </c>
    </row>
    <row r="30" spans="1:20" s="40" customFormat="1" ht="20.25" customHeight="1">
      <c r="A30" s="402"/>
      <c r="B30" s="401"/>
      <c r="C30" s="46" t="s">
        <v>93</v>
      </c>
      <c r="D30" s="83"/>
      <c r="E30" s="83">
        <v>6</v>
      </c>
      <c r="F30" s="83">
        <v>840</v>
      </c>
      <c r="G30" s="83">
        <v>1400</v>
      </c>
      <c r="H30" s="83">
        <v>572</v>
      </c>
      <c r="I30" s="83">
        <v>1227</v>
      </c>
      <c r="J30" s="83">
        <v>362</v>
      </c>
      <c r="K30" s="83">
        <v>451</v>
      </c>
      <c r="L30" s="83">
        <v>1110</v>
      </c>
      <c r="M30" s="83">
        <v>600</v>
      </c>
      <c r="N30" s="83">
        <v>261</v>
      </c>
      <c r="O30" s="83">
        <v>914</v>
      </c>
      <c r="P30" s="83">
        <v>1145</v>
      </c>
      <c r="Q30" s="83">
        <v>1586</v>
      </c>
      <c r="R30" s="82">
        <f t="shared" si="1"/>
        <v>10474</v>
      </c>
      <c r="S30" s="42"/>
      <c r="T30" s="172">
        <f t="shared" si="2"/>
        <v>-10474</v>
      </c>
    </row>
    <row r="31" spans="1:21" s="40" customFormat="1" ht="20.25" customHeight="1">
      <c r="A31" s="405"/>
      <c r="B31" s="403" t="s">
        <v>218</v>
      </c>
      <c r="C31" s="41" t="s">
        <v>92</v>
      </c>
      <c r="D31" s="47">
        <v>418</v>
      </c>
      <c r="E31" s="47">
        <v>0</v>
      </c>
      <c r="F31" s="47">
        <v>0</v>
      </c>
      <c r="G31" s="47">
        <v>0</v>
      </c>
      <c r="H31" s="47">
        <v>418</v>
      </c>
      <c r="I31" s="47">
        <v>0</v>
      </c>
      <c r="J31" s="47">
        <v>0</v>
      </c>
      <c r="K31" s="47">
        <v>0</v>
      </c>
      <c r="L31" s="47">
        <v>0</v>
      </c>
      <c r="M31" s="47">
        <v>0</v>
      </c>
      <c r="N31" s="47">
        <v>0</v>
      </c>
      <c r="O31" s="47">
        <v>0</v>
      </c>
      <c r="P31" s="47">
        <v>0</v>
      </c>
      <c r="Q31" s="47">
        <v>0</v>
      </c>
      <c r="R31" s="85">
        <f aca="true" t="shared" si="7" ref="R31:R54">SUM(E31:Q31)</f>
        <v>418</v>
      </c>
      <c r="S31" s="42"/>
      <c r="T31" s="172">
        <f t="shared" si="2"/>
        <v>0</v>
      </c>
      <c r="U31" s="40">
        <v>10</v>
      </c>
    </row>
    <row r="32" spans="1:20" s="40" customFormat="1" ht="20.25" customHeight="1">
      <c r="A32" s="405"/>
      <c r="B32" s="403"/>
      <c r="C32" s="43" t="s">
        <v>93</v>
      </c>
      <c r="D32" s="82"/>
      <c r="E32" s="82">
        <v>0</v>
      </c>
      <c r="F32" s="82">
        <v>0</v>
      </c>
      <c r="G32" s="82">
        <v>0</v>
      </c>
      <c r="H32" s="82">
        <v>0</v>
      </c>
      <c r="I32" s="82">
        <v>0</v>
      </c>
      <c r="J32" s="82">
        <v>0</v>
      </c>
      <c r="K32" s="82">
        <v>0</v>
      </c>
      <c r="L32" s="82">
        <v>0</v>
      </c>
      <c r="M32" s="82">
        <v>0</v>
      </c>
      <c r="N32" s="82">
        <v>0</v>
      </c>
      <c r="O32" s="82">
        <v>0</v>
      </c>
      <c r="P32" s="82">
        <v>0</v>
      </c>
      <c r="Q32" s="82">
        <v>0</v>
      </c>
      <c r="R32" s="82">
        <f t="shared" si="7"/>
        <v>0</v>
      </c>
      <c r="S32" s="42"/>
      <c r="T32" s="172">
        <f t="shared" si="2"/>
        <v>0</v>
      </c>
    </row>
    <row r="33" spans="1:21" s="51" customFormat="1" ht="20.25" customHeight="1">
      <c r="A33" s="404"/>
      <c r="B33" s="406" t="s">
        <v>138</v>
      </c>
      <c r="C33" s="53" t="s">
        <v>92</v>
      </c>
      <c r="D33" s="54">
        <v>2524725</v>
      </c>
      <c r="E33" s="54">
        <v>17851</v>
      </c>
      <c r="F33" s="54">
        <v>392939</v>
      </c>
      <c r="G33" s="54">
        <v>210727</v>
      </c>
      <c r="H33" s="54">
        <v>177493</v>
      </c>
      <c r="I33" s="54">
        <v>181385</v>
      </c>
      <c r="J33" s="54">
        <v>174751</v>
      </c>
      <c r="K33" s="54">
        <v>173318</v>
      </c>
      <c r="L33" s="54">
        <v>203593</v>
      </c>
      <c r="M33" s="54">
        <v>192615</v>
      </c>
      <c r="N33" s="54">
        <v>180863</v>
      </c>
      <c r="O33" s="54">
        <v>167433</v>
      </c>
      <c r="P33" s="54">
        <v>261400</v>
      </c>
      <c r="Q33" s="54">
        <v>190357</v>
      </c>
      <c r="R33" s="208">
        <f t="shared" si="7"/>
        <v>2524725</v>
      </c>
      <c r="S33" s="50"/>
      <c r="T33" s="172">
        <f t="shared" si="2"/>
        <v>0</v>
      </c>
      <c r="U33" s="51">
        <v>11</v>
      </c>
    </row>
    <row r="34" spans="1:20" s="40" customFormat="1" ht="20.25" customHeight="1">
      <c r="A34" s="405"/>
      <c r="B34" s="403"/>
      <c r="C34" s="43" t="s">
        <v>93</v>
      </c>
      <c r="D34" s="82"/>
      <c r="E34" s="82">
        <v>17851</v>
      </c>
      <c r="F34" s="82">
        <v>189507</v>
      </c>
      <c r="G34" s="82">
        <v>213962</v>
      </c>
      <c r="H34" s="82">
        <v>206222</v>
      </c>
      <c r="I34" s="82">
        <v>216441</v>
      </c>
      <c r="J34" s="82">
        <v>202669</v>
      </c>
      <c r="K34" s="82">
        <v>194451</v>
      </c>
      <c r="L34" s="82">
        <v>212399</v>
      </c>
      <c r="M34" s="82">
        <v>217463</v>
      </c>
      <c r="N34" s="82">
        <v>222163</v>
      </c>
      <c r="O34" s="82">
        <v>204178</v>
      </c>
      <c r="P34" s="82">
        <v>207121</v>
      </c>
      <c r="Q34" s="82">
        <v>205917</v>
      </c>
      <c r="R34" s="82">
        <f t="shared" si="7"/>
        <v>2510344</v>
      </c>
      <c r="S34" s="42"/>
      <c r="T34" s="172">
        <f t="shared" si="2"/>
        <v>-2510344</v>
      </c>
    </row>
    <row r="35" spans="1:21" s="40" customFormat="1" ht="20.25" customHeight="1">
      <c r="A35" s="402"/>
      <c r="B35" s="403" t="s">
        <v>95</v>
      </c>
      <c r="C35" s="41" t="s">
        <v>92</v>
      </c>
      <c r="D35" s="47">
        <v>2088</v>
      </c>
      <c r="E35" s="47">
        <v>0</v>
      </c>
      <c r="F35" s="47">
        <v>65</v>
      </c>
      <c r="G35" s="47">
        <v>385</v>
      </c>
      <c r="H35" s="47">
        <v>452</v>
      </c>
      <c r="I35" s="47">
        <v>96</v>
      </c>
      <c r="J35" s="47">
        <v>48</v>
      </c>
      <c r="K35" s="47">
        <v>245</v>
      </c>
      <c r="L35" s="47">
        <v>106</v>
      </c>
      <c r="M35" s="47">
        <v>302</v>
      </c>
      <c r="N35" s="47">
        <v>245</v>
      </c>
      <c r="O35" s="47">
        <v>48</v>
      </c>
      <c r="P35" s="47">
        <v>96</v>
      </c>
      <c r="Q35" s="47">
        <v>0</v>
      </c>
      <c r="R35" s="85">
        <f t="shared" si="7"/>
        <v>2088</v>
      </c>
      <c r="S35" s="42"/>
      <c r="T35" s="172">
        <f t="shared" si="2"/>
        <v>0</v>
      </c>
      <c r="U35" s="40">
        <v>12</v>
      </c>
    </row>
    <row r="36" spans="1:20" s="40" customFormat="1" ht="20.25" customHeight="1">
      <c r="A36" s="402"/>
      <c r="B36" s="403"/>
      <c r="C36" s="43" t="s">
        <v>93</v>
      </c>
      <c r="D36" s="82"/>
      <c r="E36" s="82">
        <v>0</v>
      </c>
      <c r="F36" s="82">
        <v>14</v>
      </c>
      <c r="G36" s="82">
        <v>15</v>
      </c>
      <c r="H36" s="82">
        <v>33</v>
      </c>
      <c r="I36" s="82">
        <v>329</v>
      </c>
      <c r="J36" s="82">
        <v>0</v>
      </c>
      <c r="K36" s="82">
        <v>102</v>
      </c>
      <c r="L36" s="82">
        <v>344</v>
      </c>
      <c r="M36" s="82">
        <v>227</v>
      </c>
      <c r="N36" s="82">
        <v>259</v>
      </c>
      <c r="O36" s="82">
        <v>159</v>
      </c>
      <c r="P36" s="82">
        <v>207</v>
      </c>
      <c r="Q36" s="82">
        <v>114</v>
      </c>
      <c r="R36" s="82">
        <f t="shared" si="7"/>
        <v>1803</v>
      </c>
      <c r="S36" s="42"/>
      <c r="T36" s="172">
        <f t="shared" si="2"/>
        <v>-1803</v>
      </c>
    </row>
    <row r="37" spans="1:21" s="40" customFormat="1" ht="20.25" customHeight="1">
      <c r="A37" s="404"/>
      <c r="B37" s="406" t="s">
        <v>219</v>
      </c>
      <c r="C37" s="44" t="s">
        <v>92</v>
      </c>
      <c r="D37" s="45">
        <v>114</v>
      </c>
      <c r="E37" s="45">
        <v>0</v>
      </c>
      <c r="F37" s="45">
        <v>0</v>
      </c>
      <c r="G37" s="45">
        <v>0</v>
      </c>
      <c r="H37" s="45">
        <v>114</v>
      </c>
      <c r="I37" s="45">
        <v>0</v>
      </c>
      <c r="J37" s="45">
        <v>0</v>
      </c>
      <c r="K37" s="45">
        <v>0</v>
      </c>
      <c r="L37" s="45">
        <v>0</v>
      </c>
      <c r="M37" s="45">
        <v>0</v>
      </c>
      <c r="N37" s="45">
        <v>0</v>
      </c>
      <c r="O37" s="45">
        <v>0</v>
      </c>
      <c r="P37" s="45">
        <v>0</v>
      </c>
      <c r="Q37" s="45">
        <v>0</v>
      </c>
      <c r="R37" s="208">
        <f t="shared" si="7"/>
        <v>114</v>
      </c>
      <c r="S37" s="42"/>
      <c r="T37" s="172">
        <f t="shared" si="2"/>
        <v>0</v>
      </c>
      <c r="U37" s="40">
        <v>13</v>
      </c>
    </row>
    <row r="38" spans="1:20" s="40" customFormat="1" ht="20.25" customHeight="1">
      <c r="A38" s="405"/>
      <c r="B38" s="403"/>
      <c r="C38" s="46" t="s">
        <v>93</v>
      </c>
      <c r="D38" s="83"/>
      <c r="E38" s="83">
        <v>0</v>
      </c>
      <c r="F38" s="83">
        <v>0</v>
      </c>
      <c r="G38" s="83">
        <v>0</v>
      </c>
      <c r="H38" s="83">
        <v>0</v>
      </c>
      <c r="I38" s="83">
        <v>0</v>
      </c>
      <c r="J38" s="83">
        <v>0</v>
      </c>
      <c r="K38" s="83">
        <v>0</v>
      </c>
      <c r="L38" s="83">
        <v>0</v>
      </c>
      <c r="M38" s="83">
        <v>0</v>
      </c>
      <c r="N38" s="83">
        <v>0</v>
      </c>
      <c r="O38" s="83">
        <v>0</v>
      </c>
      <c r="P38" s="83">
        <v>0</v>
      </c>
      <c r="Q38" s="83">
        <v>0</v>
      </c>
      <c r="R38" s="82">
        <f t="shared" si="7"/>
        <v>0</v>
      </c>
      <c r="S38" s="42"/>
      <c r="T38" s="172">
        <f t="shared" si="2"/>
        <v>0</v>
      </c>
    </row>
    <row r="39" spans="1:21" s="40" customFormat="1" ht="20.25" customHeight="1">
      <c r="A39" s="402"/>
      <c r="B39" s="403" t="s">
        <v>220</v>
      </c>
      <c r="C39" s="41" t="s">
        <v>92</v>
      </c>
      <c r="D39" s="47">
        <v>37</v>
      </c>
      <c r="E39" s="47">
        <v>0</v>
      </c>
      <c r="F39" s="47">
        <v>0</v>
      </c>
      <c r="G39" s="47">
        <v>0</v>
      </c>
      <c r="H39" s="47">
        <v>37</v>
      </c>
      <c r="I39" s="47">
        <v>0</v>
      </c>
      <c r="J39" s="47">
        <v>0</v>
      </c>
      <c r="K39" s="47">
        <v>0</v>
      </c>
      <c r="L39" s="47">
        <v>0</v>
      </c>
      <c r="M39" s="47">
        <v>0</v>
      </c>
      <c r="N39" s="47">
        <v>0</v>
      </c>
      <c r="O39" s="47">
        <v>0</v>
      </c>
      <c r="P39" s="47">
        <v>0</v>
      </c>
      <c r="Q39" s="47">
        <v>0</v>
      </c>
      <c r="R39" s="85">
        <f t="shared" si="7"/>
        <v>37</v>
      </c>
      <c r="S39" s="42"/>
      <c r="T39" s="172">
        <f t="shared" si="2"/>
        <v>0</v>
      </c>
      <c r="U39" s="40">
        <v>14</v>
      </c>
    </row>
    <row r="40" spans="1:20" s="40" customFormat="1" ht="20.25" customHeight="1">
      <c r="A40" s="412"/>
      <c r="B40" s="407"/>
      <c r="C40" s="52" t="s">
        <v>93</v>
      </c>
      <c r="D40" s="84"/>
      <c r="E40" s="84">
        <v>0</v>
      </c>
      <c r="F40" s="84">
        <v>0</v>
      </c>
      <c r="G40" s="84">
        <v>0</v>
      </c>
      <c r="H40" s="84">
        <v>0</v>
      </c>
      <c r="I40" s="84">
        <v>0</v>
      </c>
      <c r="J40" s="84">
        <v>0</v>
      </c>
      <c r="K40" s="84">
        <v>0</v>
      </c>
      <c r="L40" s="84">
        <v>0</v>
      </c>
      <c r="M40" s="84">
        <v>0</v>
      </c>
      <c r="N40" s="84">
        <v>0</v>
      </c>
      <c r="O40" s="84">
        <v>0</v>
      </c>
      <c r="P40" s="84">
        <v>0</v>
      </c>
      <c r="Q40" s="84">
        <v>0</v>
      </c>
      <c r="R40" s="82">
        <f t="shared" si="7"/>
        <v>0</v>
      </c>
      <c r="S40" s="42"/>
      <c r="T40" s="172">
        <f t="shared" si="2"/>
        <v>0</v>
      </c>
    </row>
    <row r="41" spans="1:20" s="40" customFormat="1" ht="20.25" customHeight="1">
      <c r="A41" s="412" t="s">
        <v>221</v>
      </c>
      <c r="B41" s="407"/>
      <c r="C41" s="41" t="s">
        <v>92</v>
      </c>
      <c r="D41" s="85">
        <f>SUM(D43)</f>
        <v>50111</v>
      </c>
      <c r="E41" s="85">
        <f aca="true" t="shared" si="8" ref="E41:Q42">SUM(E43)</f>
        <v>10</v>
      </c>
      <c r="F41" s="85">
        <f t="shared" si="8"/>
        <v>2658</v>
      </c>
      <c r="G41" s="85">
        <f t="shared" si="8"/>
        <v>2030</v>
      </c>
      <c r="H41" s="85">
        <f t="shared" si="8"/>
        <v>5766</v>
      </c>
      <c r="I41" s="85">
        <f t="shared" si="8"/>
        <v>5622</v>
      </c>
      <c r="J41" s="85">
        <f t="shared" si="8"/>
        <v>3313</v>
      </c>
      <c r="K41" s="85">
        <f t="shared" si="8"/>
        <v>4552</v>
      </c>
      <c r="L41" s="85">
        <f t="shared" si="8"/>
        <v>4634</v>
      </c>
      <c r="M41" s="85">
        <f t="shared" si="8"/>
        <v>5278</v>
      </c>
      <c r="N41" s="85">
        <f t="shared" si="8"/>
        <v>4977</v>
      </c>
      <c r="O41" s="85">
        <f t="shared" si="8"/>
        <v>6686</v>
      </c>
      <c r="P41" s="85">
        <f t="shared" si="8"/>
        <v>4258</v>
      </c>
      <c r="Q41" s="85">
        <f t="shared" si="8"/>
        <v>327</v>
      </c>
      <c r="R41" s="85">
        <f t="shared" si="7"/>
        <v>50111</v>
      </c>
      <c r="S41" s="42"/>
      <c r="T41" s="172">
        <f t="shared" si="2"/>
        <v>0</v>
      </c>
    </row>
    <row r="42" spans="1:20" s="40" customFormat="1" ht="20.25" customHeight="1">
      <c r="A42" s="416"/>
      <c r="B42" s="406"/>
      <c r="C42" s="43" t="s">
        <v>93</v>
      </c>
      <c r="D42" s="82"/>
      <c r="E42" s="82">
        <f t="shared" si="8"/>
        <v>10</v>
      </c>
      <c r="F42" s="82">
        <f t="shared" si="8"/>
        <v>855</v>
      </c>
      <c r="G42" s="82">
        <f t="shared" si="8"/>
        <v>1963</v>
      </c>
      <c r="H42" s="82">
        <f t="shared" si="8"/>
        <v>3872</v>
      </c>
      <c r="I42" s="82">
        <f t="shared" si="8"/>
        <v>5691</v>
      </c>
      <c r="J42" s="82">
        <f t="shared" si="8"/>
        <v>4111</v>
      </c>
      <c r="K42" s="82">
        <f t="shared" si="8"/>
        <v>3253</v>
      </c>
      <c r="L42" s="82">
        <f t="shared" si="8"/>
        <v>3487</v>
      </c>
      <c r="M42" s="82">
        <f t="shared" si="8"/>
        <v>5227</v>
      </c>
      <c r="N42" s="82">
        <f t="shared" si="8"/>
        <v>2128</v>
      </c>
      <c r="O42" s="82">
        <f t="shared" si="8"/>
        <v>3632</v>
      </c>
      <c r="P42" s="82">
        <f t="shared" si="8"/>
        <v>6271</v>
      </c>
      <c r="Q42" s="82">
        <f t="shared" si="8"/>
        <v>6989</v>
      </c>
      <c r="R42" s="82">
        <f t="shared" si="7"/>
        <v>47489</v>
      </c>
      <c r="S42" s="42"/>
      <c r="T42" s="172">
        <f t="shared" si="2"/>
        <v>-47489</v>
      </c>
    </row>
    <row r="43" spans="1:21" s="51" customFormat="1" ht="20.25" customHeight="1">
      <c r="A43" s="414"/>
      <c r="B43" s="415" t="s">
        <v>222</v>
      </c>
      <c r="C43" s="53" t="s">
        <v>92</v>
      </c>
      <c r="D43" s="55">
        <v>50111</v>
      </c>
      <c r="E43" s="55">
        <v>10</v>
      </c>
      <c r="F43" s="55">
        <v>2658</v>
      </c>
      <c r="G43" s="55">
        <v>2030</v>
      </c>
      <c r="H43" s="55">
        <v>5766</v>
      </c>
      <c r="I43" s="55">
        <v>5622</v>
      </c>
      <c r="J43" s="55">
        <v>3313</v>
      </c>
      <c r="K43" s="55">
        <v>4552</v>
      </c>
      <c r="L43" s="55">
        <v>4634</v>
      </c>
      <c r="M43" s="55">
        <v>5278</v>
      </c>
      <c r="N43" s="55">
        <v>4977</v>
      </c>
      <c r="O43" s="55">
        <v>6686</v>
      </c>
      <c r="P43" s="55">
        <v>4258</v>
      </c>
      <c r="Q43" s="55">
        <v>327</v>
      </c>
      <c r="R43" s="85">
        <f t="shared" si="7"/>
        <v>50111</v>
      </c>
      <c r="S43" s="50"/>
      <c r="T43" s="172">
        <f t="shared" si="2"/>
        <v>0</v>
      </c>
      <c r="U43" s="51">
        <v>15</v>
      </c>
    </row>
    <row r="44" spans="1:20" s="40" customFormat="1" ht="20.25" customHeight="1">
      <c r="A44" s="414"/>
      <c r="B44" s="415"/>
      <c r="C44" s="52" t="s">
        <v>93</v>
      </c>
      <c r="D44" s="84"/>
      <c r="E44" s="84">
        <v>10</v>
      </c>
      <c r="F44" s="84">
        <v>855</v>
      </c>
      <c r="G44" s="84">
        <v>1963</v>
      </c>
      <c r="H44" s="84">
        <v>3872</v>
      </c>
      <c r="I44" s="84">
        <v>5691</v>
      </c>
      <c r="J44" s="84">
        <v>4111</v>
      </c>
      <c r="K44" s="84">
        <v>3253</v>
      </c>
      <c r="L44" s="84">
        <v>3487</v>
      </c>
      <c r="M44" s="84">
        <v>5227</v>
      </c>
      <c r="N44" s="84">
        <v>2128</v>
      </c>
      <c r="O44" s="84">
        <v>3632</v>
      </c>
      <c r="P44" s="84">
        <v>6271</v>
      </c>
      <c r="Q44" s="84">
        <v>6989</v>
      </c>
      <c r="R44" s="82">
        <f t="shared" si="7"/>
        <v>47489</v>
      </c>
      <c r="S44" s="42"/>
      <c r="T44" s="172">
        <f t="shared" si="2"/>
        <v>-47489</v>
      </c>
    </row>
    <row r="45" spans="1:20" s="40" customFormat="1" ht="20.25" customHeight="1">
      <c r="A45" s="412" t="s">
        <v>223</v>
      </c>
      <c r="B45" s="421"/>
      <c r="C45" s="41" t="s">
        <v>92</v>
      </c>
      <c r="D45" s="85">
        <f>SUM(D47,D49,D51)</f>
        <v>48073</v>
      </c>
      <c r="E45" s="85">
        <f aca="true" t="shared" si="9" ref="E45:Q46">SUM(E47,E49,E51)</f>
        <v>1140</v>
      </c>
      <c r="F45" s="85">
        <f t="shared" si="9"/>
        <v>2966</v>
      </c>
      <c r="G45" s="85">
        <f t="shared" si="9"/>
        <v>2058</v>
      </c>
      <c r="H45" s="85">
        <f t="shared" si="9"/>
        <v>3716</v>
      </c>
      <c r="I45" s="85">
        <f t="shared" si="9"/>
        <v>3648</v>
      </c>
      <c r="J45" s="85">
        <f t="shared" si="9"/>
        <v>3398</v>
      </c>
      <c r="K45" s="85">
        <f t="shared" si="9"/>
        <v>3681</v>
      </c>
      <c r="L45" s="85">
        <f t="shared" si="9"/>
        <v>5968</v>
      </c>
      <c r="M45" s="85">
        <f t="shared" si="9"/>
        <v>5206</v>
      </c>
      <c r="N45" s="85">
        <f t="shared" si="9"/>
        <v>4470</v>
      </c>
      <c r="O45" s="85">
        <f t="shared" si="9"/>
        <v>4019</v>
      </c>
      <c r="P45" s="85">
        <f t="shared" si="9"/>
        <v>6203</v>
      </c>
      <c r="Q45" s="85">
        <f t="shared" si="9"/>
        <v>1600</v>
      </c>
      <c r="R45" s="85">
        <f t="shared" si="7"/>
        <v>48073</v>
      </c>
      <c r="S45" s="42"/>
      <c r="T45" s="172">
        <f t="shared" si="2"/>
        <v>0</v>
      </c>
    </row>
    <row r="46" spans="1:20" s="40" customFormat="1" ht="20.25" customHeight="1">
      <c r="A46" s="422"/>
      <c r="B46" s="423"/>
      <c r="C46" s="43" t="s">
        <v>93</v>
      </c>
      <c r="D46" s="82"/>
      <c r="E46" s="82">
        <f t="shared" si="9"/>
        <v>1140</v>
      </c>
      <c r="F46" s="82">
        <f t="shared" si="9"/>
        <v>1639</v>
      </c>
      <c r="G46" s="82">
        <f t="shared" si="9"/>
        <v>1918</v>
      </c>
      <c r="H46" s="82">
        <f t="shared" si="9"/>
        <v>3048</v>
      </c>
      <c r="I46" s="82">
        <f t="shared" si="9"/>
        <v>3161</v>
      </c>
      <c r="J46" s="82">
        <f>SUM(J48,J50,J52)</f>
        <v>2812</v>
      </c>
      <c r="K46" s="82">
        <f t="shared" si="9"/>
        <v>3344</v>
      </c>
      <c r="L46" s="82">
        <f t="shared" si="9"/>
        <v>4215</v>
      </c>
      <c r="M46" s="82">
        <f t="shared" si="9"/>
        <v>5969</v>
      </c>
      <c r="N46" s="82">
        <f t="shared" si="9"/>
        <v>4167</v>
      </c>
      <c r="O46" s="82">
        <f t="shared" si="9"/>
        <v>4300</v>
      </c>
      <c r="P46" s="82">
        <f t="shared" si="9"/>
        <v>5706</v>
      </c>
      <c r="Q46" s="82">
        <f t="shared" si="9"/>
        <v>3797</v>
      </c>
      <c r="R46" s="82">
        <f t="shared" si="7"/>
        <v>45216</v>
      </c>
      <c r="S46" s="42"/>
      <c r="T46" s="172">
        <f t="shared" si="2"/>
        <v>-45216</v>
      </c>
    </row>
    <row r="47" spans="1:21" s="40" customFormat="1" ht="20.25" customHeight="1">
      <c r="A47" s="414"/>
      <c r="B47" s="415" t="s">
        <v>94</v>
      </c>
      <c r="C47" s="44" t="s">
        <v>92</v>
      </c>
      <c r="D47" s="45">
        <v>1386</v>
      </c>
      <c r="E47" s="45">
        <v>0</v>
      </c>
      <c r="F47" s="45">
        <v>118</v>
      </c>
      <c r="G47" s="45">
        <v>118</v>
      </c>
      <c r="H47" s="45">
        <v>57</v>
      </c>
      <c r="I47" s="45">
        <v>98</v>
      </c>
      <c r="J47" s="45">
        <v>83</v>
      </c>
      <c r="K47" s="45">
        <v>5</v>
      </c>
      <c r="L47" s="45">
        <v>88</v>
      </c>
      <c r="M47" s="45">
        <v>206</v>
      </c>
      <c r="N47" s="45">
        <v>143</v>
      </c>
      <c r="O47" s="45">
        <v>188</v>
      </c>
      <c r="P47" s="45">
        <v>282</v>
      </c>
      <c r="Q47" s="45">
        <v>0</v>
      </c>
      <c r="R47" s="85">
        <f t="shared" si="7"/>
        <v>1386</v>
      </c>
      <c r="S47" s="42"/>
      <c r="T47" s="172">
        <f t="shared" si="2"/>
        <v>0</v>
      </c>
      <c r="U47" s="40">
        <v>16</v>
      </c>
    </row>
    <row r="48" spans="1:20" s="40" customFormat="1" ht="20.25" customHeight="1">
      <c r="A48" s="416"/>
      <c r="B48" s="406"/>
      <c r="C48" s="46" t="s">
        <v>93</v>
      </c>
      <c r="D48" s="83"/>
      <c r="E48" s="83">
        <v>0</v>
      </c>
      <c r="F48" s="83">
        <v>53</v>
      </c>
      <c r="G48" s="83">
        <v>21</v>
      </c>
      <c r="H48" s="83">
        <v>130</v>
      </c>
      <c r="I48" s="83">
        <v>27</v>
      </c>
      <c r="J48" s="83">
        <v>54</v>
      </c>
      <c r="K48" s="83">
        <v>63</v>
      </c>
      <c r="L48" s="83">
        <v>156</v>
      </c>
      <c r="M48" s="83">
        <v>249</v>
      </c>
      <c r="N48" s="83">
        <v>167</v>
      </c>
      <c r="O48" s="83">
        <v>117</v>
      </c>
      <c r="P48" s="83">
        <v>272</v>
      </c>
      <c r="Q48" s="83">
        <v>27</v>
      </c>
      <c r="R48" s="82">
        <f t="shared" si="7"/>
        <v>1336</v>
      </c>
      <c r="S48" s="42"/>
      <c r="T48" s="172">
        <f t="shared" si="2"/>
        <v>-1336</v>
      </c>
    </row>
    <row r="49" spans="1:21" s="51" customFormat="1" ht="20.25" customHeight="1">
      <c r="A49" s="412"/>
      <c r="B49" s="407" t="s">
        <v>224</v>
      </c>
      <c r="C49" s="48" t="s">
        <v>92</v>
      </c>
      <c r="D49" s="49">
        <v>42687</v>
      </c>
      <c r="E49" s="49">
        <v>63</v>
      </c>
      <c r="F49" s="49">
        <v>2105</v>
      </c>
      <c r="G49" s="49">
        <v>1940</v>
      </c>
      <c r="H49" s="49">
        <v>3079</v>
      </c>
      <c r="I49" s="49">
        <v>3550</v>
      </c>
      <c r="J49" s="49">
        <v>3315</v>
      </c>
      <c r="K49" s="49">
        <v>3676</v>
      </c>
      <c r="L49" s="49">
        <v>5880</v>
      </c>
      <c r="M49" s="49">
        <v>5000</v>
      </c>
      <c r="N49" s="49">
        <v>4327</v>
      </c>
      <c r="O49" s="49">
        <v>3831</v>
      </c>
      <c r="P49" s="49">
        <v>5921</v>
      </c>
      <c r="Q49" s="49">
        <v>0</v>
      </c>
      <c r="R49" s="85">
        <f t="shared" si="7"/>
        <v>42687</v>
      </c>
      <c r="S49" s="50"/>
      <c r="T49" s="172">
        <f t="shared" si="2"/>
        <v>0</v>
      </c>
      <c r="U49" s="51">
        <v>17</v>
      </c>
    </row>
    <row r="50" spans="1:20" s="40" customFormat="1" ht="20.25" customHeight="1">
      <c r="A50" s="416"/>
      <c r="B50" s="406"/>
      <c r="C50" s="46" t="s">
        <v>93</v>
      </c>
      <c r="D50" s="83"/>
      <c r="E50" s="83">
        <v>63</v>
      </c>
      <c r="F50" s="83">
        <v>1093</v>
      </c>
      <c r="G50" s="83">
        <v>1897</v>
      </c>
      <c r="H50" s="83">
        <v>2918</v>
      </c>
      <c r="I50" s="83">
        <v>3134</v>
      </c>
      <c r="J50" s="83">
        <v>2758</v>
      </c>
      <c r="K50" s="83">
        <v>3281</v>
      </c>
      <c r="L50" s="83">
        <v>4059</v>
      </c>
      <c r="M50" s="83">
        <v>5720</v>
      </c>
      <c r="N50" s="83">
        <v>4000</v>
      </c>
      <c r="O50" s="83">
        <v>4183</v>
      </c>
      <c r="P50" s="83">
        <v>5434</v>
      </c>
      <c r="Q50" s="83">
        <v>3231</v>
      </c>
      <c r="R50" s="82">
        <f t="shared" si="7"/>
        <v>41771</v>
      </c>
      <c r="S50" s="42"/>
      <c r="T50" s="172">
        <f t="shared" si="2"/>
        <v>-41771</v>
      </c>
    </row>
    <row r="51" spans="1:21" s="40" customFormat="1" ht="20.25" customHeight="1">
      <c r="A51" s="402"/>
      <c r="B51" s="403" t="s">
        <v>137</v>
      </c>
      <c r="C51" s="41" t="s">
        <v>92</v>
      </c>
      <c r="D51" s="47">
        <v>4000</v>
      </c>
      <c r="E51" s="49">
        <v>1077</v>
      </c>
      <c r="F51" s="49">
        <v>743</v>
      </c>
      <c r="G51" s="49">
        <v>0</v>
      </c>
      <c r="H51" s="49">
        <v>580</v>
      </c>
      <c r="I51" s="49">
        <v>0</v>
      </c>
      <c r="J51" s="49">
        <v>0</v>
      </c>
      <c r="K51" s="49">
        <v>0</v>
      </c>
      <c r="L51" s="49">
        <v>0</v>
      </c>
      <c r="M51" s="49">
        <v>0</v>
      </c>
      <c r="N51" s="49">
        <v>0</v>
      </c>
      <c r="O51" s="49">
        <v>0</v>
      </c>
      <c r="P51" s="49">
        <v>0</v>
      </c>
      <c r="Q51" s="49">
        <v>1600</v>
      </c>
      <c r="R51" s="85">
        <f t="shared" si="7"/>
        <v>4000</v>
      </c>
      <c r="S51" s="42"/>
      <c r="T51" s="172">
        <f t="shared" si="2"/>
        <v>0</v>
      </c>
      <c r="U51" s="40">
        <v>18</v>
      </c>
    </row>
    <row r="52" spans="1:20" s="40" customFormat="1" ht="20.25" customHeight="1">
      <c r="A52" s="402"/>
      <c r="B52" s="403"/>
      <c r="C52" s="46" t="s">
        <v>93</v>
      </c>
      <c r="D52" s="83"/>
      <c r="E52" s="83">
        <v>1077</v>
      </c>
      <c r="F52" s="83">
        <v>493</v>
      </c>
      <c r="G52" s="83">
        <v>0</v>
      </c>
      <c r="H52" s="83">
        <v>0</v>
      </c>
      <c r="I52" s="83">
        <v>0</v>
      </c>
      <c r="J52" s="83">
        <v>0</v>
      </c>
      <c r="K52" s="83">
        <v>0</v>
      </c>
      <c r="L52" s="83">
        <v>0</v>
      </c>
      <c r="M52" s="83">
        <v>0</v>
      </c>
      <c r="N52" s="83">
        <v>0</v>
      </c>
      <c r="O52" s="83">
        <v>0</v>
      </c>
      <c r="P52" s="83">
        <v>0</v>
      </c>
      <c r="Q52" s="83">
        <v>539</v>
      </c>
      <c r="R52" s="82">
        <f t="shared" si="7"/>
        <v>2109</v>
      </c>
      <c r="S52" s="42"/>
      <c r="T52" s="172">
        <f t="shared" si="2"/>
        <v>-2109</v>
      </c>
    </row>
    <row r="53" spans="1:22" s="40" customFormat="1" ht="20.25" customHeight="1">
      <c r="A53" s="417" t="s">
        <v>97</v>
      </c>
      <c r="B53" s="418"/>
      <c r="C53" s="41" t="s">
        <v>92</v>
      </c>
      <c r="D53" s="85">
        <f aca="true" t="shared" si="10" ref="D53:Q54">SUM(D7,D17,D21,D41,D45)</f>
        <v>3974112</v>
      </c>
      <c r="E53" s="85">
        <f t="shared" si="10"/>
        <v>197213</v>
      </c>
      <c r="F53" s="85">
        <f t="shared" si="10"/>
        <v>712173</v>
      </c>
      <c r="G53" s="85">
        <f t="shared" si="10"/>
        <v>283556</v>
      </c>
      <c r="H53" s="85">
        <f t="shared" si="10"/>
        <v>260899</v>
      </c>
      <c r="I53" s="85">
        <f t="shared" si="10"/>
        <v>243692</v>
      </c>
      <c r="J53" s="85">
        <f t="shared" si="10"/>
        <v>221621</v>
      </c>
      <c r="K53" s="85">
        <f t="shared" si="10"/>
        <v>301022</v>
      </c>
      <c r="L53" s="85">
        <f t="shared" si="10"/>
        <v>273802</v>
      </c>
      <c r="M53" s="85">
        <f t="shared" si="10"/>
        <v>281286</v>
      </c>
      <c r="N53" s="85">
        <f t="shared" si="10"/>
        <v>266210</v>
      </c>
      <c r="O53" s="85">
        <f t="shared" si="10"/>
        <v>257388</v>
      </c>
      <c r="P53" s="85">
        <f t="shared" si="10"/>
        <v>353206</v>
      </c>
      <c r="Q53" s="85">
        <f t="shared" si="10"/>
        <v>322044</v>
      </c>
      <c r="R53" s="85">
        <f t="shared" si="7"/>
        <v>3974112</v>
      </c>
      <c r="S53" s="42"/>
      <c r="T53" s="172">
        <f t="shared" si="2"/>
        <v>0</v>
      </c>
      <c r="U53" s="40">
        <v>3974112</v>
      </c>
      <c r="V53" s="10">
        <f>R53-U53</f>
        <v>0</v>
      </c>
    </row>
    <row r="54" spans="1:20" s="40" customFormat="1" ht="20.25" customHeight="1">
      <c r="A54" s="419"/>
      <c r="B54" s="420"/>
      <c r="C54" s="43" t="s">
        <v>93</v>
      </c>
      <c r="D54" s="82"/>
      <c r="E54" s="82">
        <f aca="true" t="shared" si="11" ref="E54:Q54">SUM(E8,E18,E22,E42,E46)</f>
        <v>197213</v>
      </c>
      <c r="F54" s="82">
        <f t="shared" si="11"/>
        <v>419158</v>
      </c>
      <c r="G54" s="82">
        <f t="shared" si="11"/>
        <v>328042</v>
      </c>
      <c r="H54" s="82">
        <f t="shared" si="11"/>
        <v>311088</v>
      </c>
      <c r="I54" s="82">
        <f t="shared" si="11"/>
        <v>283711</v>
      </c>
      <c r="J54" s="82">
        <f t="shared" si="11"/>
        <v>249834</v>
      </c>
      <c r="K54" s="82">
        <f t="shared" si="11"/>
        <v>279773</v>
      </c>
      <c r="L54" s="82">
        <f t="shared" si="11"/>
        <v>303862</v>
      </c>
      <c r="M54" s="82">
        <f t="shared" si="11"/>
        <v>321695</v>
      </c>
      <c r="N54" s="82">
        <f t="shared" si="11"/>
        <v>288122</v>
      </c>
      <c r="O54" s="82">
        <f t="shared" si="11"/>
        <v>300866</v>
      </c>
      <c r="P54" s="82">
        <f t="shared" si="10"/>
        <v>318973</v>
      </c>
      <c r="Q54" s="82">
        <f t="shared" si="11"/>
        <v>335555</v>
      </c>
      <c r="R54" s="82">
        <f t="shared" si="7"/>
        <v>3937892</v>
      </c>
      <c r="S54" s="42"/>
      <c r="T54" s="172">
        <f t="shared" si="2"/>
        <v>-3937892</v>
      </c>
    </row>
    <row r="55" spans="1:18" ht="12" customHeight="1">
      <c r="A55" s="277" t="s">
        <v>324</v>
      </c>
      <c r="B55" s="336"/>
      <c r="C55" s="318" t="s">
        <v>337</v>
      </c>
      <c r="D55" s="319"/>
      <c r="E55" s="319"/>
      <c r="F55" s="319"/>
      <c r="G55" s="319"/>
      <c r="H55" s="319"/>
      <c r="I55" s="319"/>
      <c r="J55" s="319"/>
      <c r="K55" s="319"/>
      <c r="L55" s="319"/>
      <c r="M55" s="319"/>
      <c r="N55" s="319"/>
      <c r="O55" s="319"/>
      <c r="P55" s="319"/>
      <c r="Q55" s="319"/>
      <c r="R55" s="320"/>
    </row>
    <row r="56" spans="1:18" ht="12" customHeight="1">
      <c r="A56" s="337"/>
      <c r="B56" s="338"/>
      <c r="C56" s="321"/>
      <c r="D56" s="322"/>
      <c r="E56" s="322"/>
      <c r="F56" s="322"/>
      <c r="G56" s="322"/>
      <c r="H56" s="322"/>
      <c r="I56" s="322"/>
      <c r="J56" s="322"/>
      <c r="K56" s="322"/>
      <c r="L56" s="322"/>
      <c r="M56" s="322"/>
      <c r="N56" s="322"/>
      <c r="O56" s="322"/>
      <c r="P56" s="322"/>
      <c r="Q56" s="322"/>
      <c r="R56" s="323"/>
    </row>
    <row r="57" spans="1:18" ht="12" customHeight="1">
      <c r="A57" s="337"/>
      <c r="B57" s="338"/>
      <c r="C57" s="321"/>
      <c r="D57" s="322"/>
      <c r="E57" s="322"/>
      <c r="F57" s="322"/>
      <c r="G57" s="322"/>
      <c r="H57" s="322"/>
      <c r="I57" s="322"/>
      <c r="J57" s="322"/>
      <c r="K57" s="322"/>
      <c r="L57" s="322"/>
      <c r="M57" s="322"/>
      <c r="N57" s="322"/>
      <c r="O57" s="322"/>
      <c r="P57" s="322"/>
      <c r="Q57" s="322"/>
      <c r="R57" s="323"/>
    </row>
    <row r="58" spans="1:18" ht="12" customHeight="1">
      <c r="A58" s="337"/>
      <c r="B58" s="338"/>
      <c r="C58" s="321"/>
      <c r="D58" s="322"/>
      <c r="E58" s="322"/>
      <c r="F58" s="322"/>
      <c r="G58" s="322"/>
      <c r="H58" s="322"/>
      <c r="I58" s="322"/>
      <c r="J58" s="322"/>
      <c r="K58" s="322"/>
      <c r="L58" s="322"/>
      <c r="M58" s="322"/>
      <c r="N58" s="322"/>
      <c r="O58" s="322"/>
      <c r="P58" s="322"/>
      <c r="Q58" s="322"/>
      <c r="R58" s="323"/>
    </row>
    <row r="59" spans="1:18" ht="12" customHeight="1">
      <c r="A59" s="337"/>
      <c r="B59" s="338"/>
      <c r="C59" s="324"/>
      <c r="D59" s="325"/>
      <c r="E59" s="325"/>
      <c r="F59" s="325"/>
      <c r="G59" s="325"/>
      <c r="H59" s="325"/>
      <c r="I59" s="325"/>
      <c r="J59" s="325"/>
      <c r="K59" s="325"/>
      <c r="L59" s="325"/>
      <c r="M59" s="325"/>
      <c r="N59" s="325"/>
      <c r="O59" s="325"/>
      <c r="P59" s="325"/>
      <c r="Q59" s="325"/>
      <c r="R59" s="326"/>
    </row>
    <row r="60" spans="1:18" ht="12" customHeight="1">
      <c r="A60" s="337"/>
      <c r="B60" s="338"/>
      <c r="C60" s="327" t="s">
        <v>368</v>
      </c>
      <c r="D60" s="327"/>
      <c r="E60" s="327"/>
      <c r="F60" s="327"/>
      <c r="G60" s="327"/>
      <c r="H60" s="327"/>
      <c r="I60" s="327"/>
      <c r="J60" s="327"/>
      <c r="K60" s="327"/>
      <c r="L60" s="327"/>
      <c r="M60" s="327"/>
      <c r="N60" s="327"/>
      <c r="O60" s="327"/>
      <c r="P60" s="327"/>
      <c r="Q60" s="327"/>
      <c r="R60" s="327"/>
    </row>
    <row r="61" spans="1:18" ht="12" customHeight="1">
      <c r="A61" s="337"/>
      <c r="B61" s="338"/>
      <c r="C61" s="327"/>
      <c r="D61" s="327"/>
      <c r="E61" s="327"/>
      <c r="F61" s="327"/>
      <c r="G61" s="327"/>
      <c r="H61" s="327"/>
      <c r="I61" s="327"/>
      <c r="J61" s="327"/>
      <c r="K61" s="327"/>
      <c r="L61" s="327"/>
      <c r="M61" s="327"/>
      <c r="N61" s="327"/>
      <c r="O61" s="327"/>
      <c r="P61" s="327"/>
      <c r="Q61" s="327"/>
      <c r="R61" s="327"/>
    </row>
    <row r="62" spans="1:18" ht="12" customHeight="1">
      <c r="A62" s="278"/>
      <c r="B62" s="339"/>
      <c r="C62" s="327"/>
      <c r="D62" s="327"/>
      <c r="E62" s="327"/>
      <c r="F62" s="327"/>
      <c r="G62" s="327"/>
      <c r="H62" s="327"/>
      <c r="I62" s="327"/>
      <c r="J62" s="327"/>
      <c r="K62" s="327"/>
      <c r="L62" s="327"/>
      <c r="M62" s="327"/>
      <c r="N62" s="327"/>
      <c r="O62" s="327"/>
      <c r="P62" s="327"/>
      <c r="Q62" s="327"/>
      <c r="R62" s="327"/>
    </row>
    <row r="63" spans="1:18" ht="12" customHeight="1">
      <c r="A63" s="337"/>
      <c r="B63" s="338"/>
      <c r="C63" s="340"/>
      <c r="D63" s="340"/>
      <c r="E63" s="340"/>
      <c r="F63" s="340"/>
      <c r="G63" s="340"/>
      <c r="H63" s="340"/>
      <c r="I63" s="340"/>
      <c r="J63" s="340"/>
      <c r="K63" s="340"/>
      <c r="L63" s="340"/>
      <c r="M63" s="340"/>
      <c r="N63" s="340"/>
      <c r="O63" s="340"/>
      <c r="P63" s="340"/>
      <c r="Q63" s="340"/>
      <c r="R63" s="340"/>
    </row>
    <row r="64" spans="1:18" ht="12" customHeight="1">
      <c r="A64" s="278"/>
      <c r="B64" s="339"/>
      <c r="C64" s="327"/>
      <c r="D64" s="327"/>
      <c r="E64" s="327"/>
      <c r="F64" s="327"/>
      <c r="G64" s="327"/>
      <c r="H64" s="327"/>
      <c r="I64" s="327"/>
      <c r="J64" s="327"/>
      <c r="K64" s="327"/>
      <c r="L64" s="327"/>
      <c r="M64" s="327"/>
      <c r="N64" s="327"/>
      <c r="O64" s="327"/>
      <c r="P64" s="327"/>
      <c r="Q64" s="327"/>
      <c r="R64" s="327"/>
    </row>
    <row r="91" spans="1:18" ht="13.5">
      <c r="A91" s="217"/>
      <c r="B91" s="218"/>
      <c r="C91" s="25"/>
      <c r="D91" s="25"/>
      <c r="E91" s="25"/>
      <c r="F91" s="25"/>
      <c r="G91" s="25"/>
      <c r="H91" s="25"/>
      <c r="I91" s="25"/>
      <c r="J91" s="25"/>
      <c r="K91" s="25"/>
      <c r="L91" s="25"/>
      <c r="M91" s="25"/>
      <c r="N91" s="25"/>
      <c r="O91" s="25"/>
      <c r="P91" s="25"/>
      <c r="Q91" s="25"/>
      <c r="R91" s="214"/>
    </row>
    <row r="92" spans="1:18" ht="13.5">
      <c r="A92" s="219"/>
      <c r="B92" s="220"/>
      <c r="C92" s="196"/>
      <c r="D92" s="196"/>
      <c r="E92" s="196"/>
      <c r="F92" s="196"/>
      <c r="G92" s="196"/>
      <c r="H92" s="196"/>
      <c r="I92" s="196"/>
      <c r="J92" s="196"/>
      <c r="K92" s="196"/>
      <c r="L92" s="196"/>
      <c r="M92" s="196"/>
      <c r="N92" s="196"/>
      <c r="O92" s="196"/>
      <c r="P92" s="196"/>
      <c r="Q92" s="196"/>
      <c r="R92" s="216"/>
    </row>
    <row r="93" spans="1:18" ht="13.5">
      <c r="A93" s="217"/>
      <c r="B93" s="218"/>
      <c r="C93" s="25"/>
      <c r="D93" s="25"/>
      <c r="E93" s="25"/>
      <c r="F93" s="25"/>
      <c r="G93" s="25"/>
      <c r="H93" s="25"/>
      <c r="I93" s="25"/>
      <c r="J93" s="25"/>
      <c r="K93" s="25"/>
      <c r="L93" s="25"/>
      <c r="M93" s="25"/>
      <c r="N93" s="25"/>
      <c r="O93" s="25"/>
      <c r="P93" s="25"/>
      <c r="Q93" s="25"/>
      <c r="R93" s="214"/>
    </row>
    <row r="94" spans="1:18" ht="13.5">
      <c r="A94" s="219"/>
      <c r="B94" s="220"/>
      <c r="C94" s="196"/>
      <c r="D94" s="196"/>
      <c r="E94" s="196"/>
      <c r="F94" s="196"/>
      <c r="G94" s="196"/>
      <c r="H94" s="196"/>
      <c r="I94" s="196"/>
      <c r="J94" s="196"/>
      <c r="K94" s="196"/>
      <c r="L94" s="196"/>
      <c r="M94" s="196"/>
      <c r="N94" s="196"/>
      <c r="O94" s="196"/>
      <c r="P94" s="196"/>
      <c r="Q94" s="196"/>
      <c r="R94" s="216"/>
    </row>
    <row r="121" spans="1:18" ht="13.5">
      <c r="A121" s="217"/>
      <c r="B121" s="218"/>
      <c r="C121" s="25"/>
      <c r="D121" s="25"/>
      <c r="E121" s="25"/>
      <c r="F121" s="25"/>
      <c r="G121" s="25"/>
      <c r="H121" s="25"/>
      <c r="I121" s="25"/>
      <c r="J121" s="25"/>
      <c r="K121" s="25"/>
      <c r="L121" s="25"/>
      <c r="M121" s="25"/>
      <c r="N121" s="25"/>
      <c r="O121" s="25"/>
      <c r="P121" s="25"/>
      <c r="Q121" s="25"/>
      <c r="R121" s="214"/>
    </row>
    <row r="122" spans="1:18" ht="13.5">
      <c r="A122" s="219"/>
      <c r="B122" s="220"/>
      <c r="C122" s="196"/>
      <c r="D122" s="196"/>
      <c r="E122" s="196"/>
      <c r="F122" s="196"/>
      <c r="G122" s="196"/>
      <c r="H122" s="196"/>
      <c r="I122" s="196"/>
      <c r="J122" s="196"/>
      <c r="K122" s="196"/>
      <c r="L122" s="196"/>
      <c r="M122" s="196"/>
      <c r="N122" s="196"/>
      <c r="O122" s="196"/>
      <c r="P122" s="196"/>
      <c r="Q122" s="196"/>
      <c r="R122" s="216"/>
    </row>
    <row r="123" spans="1:18" ht="13.5">
      <c r="A123" s="217"/>
      <c r="B123" s="218"/>
      <c r="C123" s="25"/>
      <c r="D123" s="25"/>
      <c r="E123" s="25"/>
      <c r="F123" s="25"/>
      <c r="G123" s="25"/>
      <c r="H123" s="25"/>
      <c r="I123" s="25"/>
      <c r="J123" s="25"/>
      <c r="K123" s="25"/>
      <c r="L123" s="25"/>
      <c r="M123" s="25"/>
      <c r="N123" s="25"/>
      <c r="O123" s="25"/>
      <c r="P123" s="25"/>
      <c r="Q123" s="25"/>
      <c r="R123" s="214"/>
    </row>
    <row r="124" spans="1:18" ht="13.5">
      <c r="A124" s="219"/>
      <c r="B124" s="220"/>
      <c r="C124" s="196"/>
      <c r="D124" s="196"/>
      <c r="E124" s="196"/>
      <c r="F124" s="196"/>
      <c r="G124" s="196"/>
      <c r="H124" s="196"/>
      <c r="I124" s="196"/>
      <c r="J124" s="196"/>
      <c r="K124" s="196"/>
      <c r="L124" s="196"/>
      <c r="M124" s="196"/>
      <c r="N124" s="196"/>
      <c r="O124" s="196"/>
      <c r="P124" s="196"/>
      <c r="Q124" s="196"/>
      <c r="R124" s="216"/>
    </row>
    <row r="151" spans="1:18" ht="13.5">
      <c r="A151" s="217"/>
      <c r="B151" s="218"/>
      <c r="C151" s="25"/>
      <c r="D151" s="25"/>
      <c r="E151" s="25"/>
      <c r="F151" s="25"/>
      <c r="G151" s="25"/>
      <c r="H151" s="25"/>
      <c r="I151" s="25"/>
      <c r="J151" s="25"/>
      <c r="K151" s="25"/>
      <c r="L151" s="25"/>
      <c r="M151" s="25"/>
      <c r="N151" s="25"/>
      <c r="O151" s="25"/>
      <c r="P151" s="25"/>
      <c r="Q151" s="25"/>
      <c r="R151" s="214"/>
    </row>
    <row r="152" spans="1:18" ht="13.5">
      <c r="A152" s="219"/>
      <c r="B152" s="220"/>
      <c r="C152" s="196"/>
      <c r="D152" s="196"/>
      <c r="E152" s="196"/>
      <c r="F152" s="196"/>
      <c r="G152" s="196"/>
      <c r="H152" s="196"/>
      <c r="I152" s="196"/>
      <c r="J152" s="196"/>
      <c r="K152" s="196"/>
      <c r="L152" s="196"/>
      <c r="M152" s="196"/>
      <c r="N152" s="196"/>
      <c r="O152" s="196"/>
      <c r="P152" s="196"/>
      <c r="Q152" s="196"/>
      <c r="R152" s="216"/>
    </row>
    <row r="153" spans="1:18" ht="13.5">
      <c r="A153" s="217"/>
      <c r="B153" s="218"/>
      <c r="C153" s="25"/>
      <c r="D153" s="25"/>
      <c r="E153" s="25"/>
      <c r="F153" s="25"/>
      <c r="G153" s="25"/>
      <c r="H153" s="25"/>
      <c r="I153" s="25"/>
      <c r="J153" s="25"/>
      <c r="K153" s="25"/>
      <c r="L153" s="25"/>
      <c r="M153" s="25"/>
      <c r="N153" s="25"/>
      <c r="O153" s="25"/>
      <c r="P153" s="25"/>
      <c r="Q153" s="25"/>
      <c r="R153" s="214"/>
    </row>
    <row r="154" spans="1:18" ht="13.5">
      <c r="A154" s="219"/>
      <c r="B154" s="220"/>
      <c r="C154" s="196"/>
      <c r="D154" s="196"/>
      <c r="E154" s="196"/>
      <c r="F154" s="196"/>
      <c r="G154" s="196"/>
      <c r="H154" s="196"/>
      <c r="I154" s="196"/>
      <c r="J154" s="196"/>
      <c r="K154" s="196"/>
      <c r="L154" s="196"/>
      <c r="M154" s="196"/>
      <c r="N154" s="196"/>
      <c r="O154" s="196"/>
      <c r="P154" s="196"/>
      <c r="Q154" s="196"/>
      <c r="R154" s="216"/>
    </row>
    <row r="181" spans="1:18" ht="13.5">
      <c r="A181" s="217"/>
      <c r="B181" s="218"/>
      <c r="C181" s="25"/>
      <c r="D181" s="25"/>
      <c r="E181" s="25"/>
      <c r="F181" s="25"/>
      <c r="G181" s="25"/>
      <c r="H181" s="25"/>
      <c r="I181" s="25"/>
      <c r="J181" s="25"/>
      <c r="K181" s="25"/>
      <c r="L181" s="25"/>
      <c r="M181" s="25"/>
      <c r="N181" s="25"/>
      <c r="O181" s="25"/>
      <c r="P181" s="25"/>
      <c r="Q181" s="25"/>
      <c r="R181" s="214"/>
    </row>
    <row r="182" spans="1:18" ht="13.5">
      <c r="A182" s="219"/>
      <c r="B182" s="220"/>
      <c r="C182" s="196"/>
      <c r="D182" s="196"/>
      <c r="E182" s="196"/>
      <c r="F182" s="196"/>
      <c r="G182" s="196"/>
      <c r="H182" s="196"/>
      <c r="I182" s="196"/>
      <c r="J182" s="196"/>
      <c r="K182" s="196"/>
      <c r="L182" s="196"/>
      <c r="M182" s="196"/>
      <c r="N182" s="196"/>
      <c r="O182" s="196"/>
      <c r="P182" s="196"/>
      <c r="Q182" s="196"/>
      <c r="R182" s="216"/>
    </row>
    <row r="183" spans="1:18" ht="13.5">
      <c r="A183" s="217"/>
      <c r="B183" s="218"/>
      <c r="C183" s="25"/>
      <c r="D183" s="25"/>
      <c r="E183" s="25"/>
      <c r="F183" s="25"/>
      <c r="G183" s="25"/>
      <c r="H183" s="25"/>
      <c r="I183" s="25"/>
      <c r="J183" s="25"/>
      <c r="K183" s="25"/>
      <c r="L183" s="25"/>
      <c r="M183" s="25"/>
      <c r="N183" s="25"/>
      <c r="O183" s="25"/>
      <c r="P183" s="25"/>
      <c r="Q183" s="25"/>
      <c r="R183" s="214"/>
    </row>
    <row r="184" spans="1:18" ht="13.5">
      <c r="A184" s="219"/>
      <c r="B184" s="220"/>
      <c r="C184" s="196"/>
      <c r="D184" s="196"/>
      <c r="E184" s="196"/>
      <c r="F184" s="196"/>
      <c r="G184" s="196"/>
      <c r="H184" s="196"/>
      <c r="I184" s="196"/>
      <c r="J184" s="196"/>
      <c r="K184" s="196"/>
      <c r="L184" s="196"/>
      <c r="M184" s="196"/>
      <c r="N184" s="196"/>
      <c r="O184" s="196"/>
      <c r="P184" s="196"/>
      <c r="Q184" s="196"/>
      <c r="R184" s="216"/>
    </row>
    <row r="209" spans="1:18" ht="13.5">
      <c r="A209" s="217"/>
      <c r="B209" s="218"/>
      <c r="C209" s="25"/>
      <c r="D209" s="25"/>
      <c r="E209" s="25"/>
      <c r="F209" s="25"/>
      <c r="G209" s="25"/>
      <c r="H209" s="25"/>
      <c r="I209" s="25"/>
      <c r="J209" s="25"/>
      <c r="K209" s="25"/>
      <c r="L209" s="25"/>
      <c r="M209" s="25"/>
      <c r="N209" s="25"/>
      <c r="O209" s="25"/>
      <c r="P209" s="25"/>
      <c r="Q209" s="25"/>
      <c r="R209" s="214"/>
    </row>
    <row r="210" spans="1:18" ht="13.5">
      <c r="A210" s="219"/>
      <c r="B210" s="220"/>
      <c r="C210" s="196"/>
      <c r="D210" s="196"/>
      <c r="E210" s="196"/>
      <c r="F210" s="196"/>
      <c r="G210" s="196"/>
      <c r="H210" s="196"/>
      <c r="I210" s="196"/>
      <c r="J210" s="196"/>
      <c r="K210" s="196"/>
      <c r="L210" s="196"/>
      <c r="M210" s="196"/>
      <c r="N210" s="196"/>
      <c r="O210" s="196"/>
      <c r="P210" s="196"/>
      <c r="Q210" s="196"/>
      <c r="R210" s="216"/>
    </row>
    <row r="213" spans="1:18" ht="13.5">
      <c r="A213" s="217"/>
      <c r="B213" s="218"/>
      <c r="C213" s="25"/>
      <c r="D213" s="25"/>
      <c r="E213" s="25"/>
      <c r="F213" s="25"/>
      <c r="G213" s="25"/>
      <c r="H213" s="25"/>
      <c r="I213" s="25"/>
      <c r="J213" s="25"/>
      <c r="K213" s="25"/>
      <c r="L213" s="25"/>
      <c r="M213" s="25"/>
      <c r="N213" s="25"/>
      <c r="O213" s="25"/>
      <c r="P213" s="25"/>
      <c r="Q213" s="25"/>
      <c r="R213" s="214"/>
    </row>
    <row r="214" spans="1:18" ht="13.5">
      <c r="A214" s="219"/>
      <c r="B214" s="220"/>
      <c r="C214" s="196"/>
      <c r="D214" s="196"/>
      <c r="E214" s="196"/>
      <c r="F214" s="196"/>
      <c r="G214" s="196"/>
      <c r="H214" s="196"/>
      <c r="I214" s="196"/>
      <c r="J214" s="196"/>
      <c r="K214" s="196"/>
      <c r="L214" s="196"/>
      <c r="M214" s="196"/>
      <c r="N214" s="196"/>
      <c r="O214" s="196"/>
      <c r="P214" s="196"/>
      <c r="Q214" s="196"/>
      <c r="R214" s="216"/>
    </row>
    <row r="239" spans="1:18" ht="13.5">
      <c r="A239" s="217"/>
      <c r="B239" s="218"/>
      <c r="C239" s="25"/>
      <c r="D239" s="25"/>
      <c r="E239" s="25"/>
      <c r="F239" s="25"/>
      <c r="G239" s="25"/>
      <c r="H239" s="25"/>
      <c r="I239" s="25"/>
      <c r="J239" s="25"/>
      <c r="K239" s="25"/>
      <c r="L239" s="25"/>
      <c r="M239" s="25"/>
      <c r="N239" s="25"/>
      <c r="O239" s="25"/>
      <c r="P239" s="25"/>
      <c r="Q239" s="25"/>
      <c r="R239" s="214"/>
    </row>
    <row r="240" spans="1:18" ht="13.5">
      <c r="A240" s="219"/>
      <c r="B240" s="220"/>
      <c r="C240" s="196"/>
      <c r="D240" s="196"/>
      <c r="E240" s="196"/>
      <c r="F240" s="196"/>
      <c r="G240" s="196"/>
      <c r="H240" s="196"/>
      <c r="I240" s="196"/>
      <c r="J240" s="196"/>
      <c r="K240" s="196"/>
      <c r="L240" s="196"/>
      <c r="M240" s="196"/>
      <c r="N240" s="196"/>
      <c r="O240" s="196"/>
      <c r="P240" s="196"/>
      <c r="Q240" s="196"/>
      <c r="R240" s="216"/>
    </row>
    <row r="243" spans="1:18" ht="13.5">
      <c r="A243" s="217"/>
      <c r="B243" s="218"/>
      <c r="C243" s="25"/>
      <c r="D243" s="25"/>
      <c r="E243" s="25"/>
      <c r="F243" s="25"/>
      <c r="G243" s="25"/>
      <c r="H243" s="25"/>
      <c r="I243" s="25"/>
      <c r="J243" s="25"/>
      <c r="K243" s="25"/>
      <c r="L243" s="25"/>
      <c r="M243" s="25"/>
      <c r="N243" s="25"/>
      <c r="O243" s="25"/>
      <c r="P243" s="25"/>
      <c r="Q243" s="25"/>
      <c r="R243" s="214"/>
    </row>
    <row r="244" spans="1:18" ht="13.5">
      <c r="A244" s="219"/>
      <c r="B244" s="220"/>
      <c r="C244" s="196"/>
      <c r="D244" s="196"/>
      <c r="E244" s="196"/>
      <c r="F244" s="196"/>
      <c r="G244" s="196"/>
      <c r="H244" s="196"/>
      <c r="I244" s="196"/>
      <c r="J244" s="196"/>
      <c r="K244" s="196"/>
      <c r="L244" s="196"/>
      <c r="M244" s="196"/>
      <c r="N244" s="196"/>
      <c r="O244" s="196"/>
      <c r="P244" s="196"/>
      <c r="Q244" s="196"/>
      <c r="R244" s="216"/>
    </row>
  </sheetData>
  <sheetProtection/>
  <mergeCells count="56">
    <mergeCell ref="A55:B64"/>
    <mergeCell ref="C55:R59"/>
    <mergeCell ref="C60:R64"/>
    <mergeCell ref="A53:B54"/>
    <mergeCell ref="A45:B46"/>
    <mergeCell ref="A47:A48"/>
    <mergeCell ref="B47:B48"/>
    <mergeCell ref="A49:A50"/>
    <mergeCell ref="B49:B50"/>
    <mergeCell ref="A51:A52"/>
    <mergeCell ref="B51:B52"/>
    <mergeCell ref="A43:A44"/>
    <mergeCell ref="B43:B44"/>
    <mergeCell ref="A31:A32"/>
    <mergeCell ref="B31:B32"/>
    <mergeCell ref="A33:A34"/>
    <mergeCell ref="B37:B38"/>
    <mergeCell ref="A39:A40"/>
    <mergeCell ref="B39:B40"/>
    <mergeCell ref="B33:B34"/>
    <mergeCell ref="A35:A36"/>
    <mergeCell ref="A37:A38"/>
    <mergeCell ref="A41:B42"/>
    <mergeCell ref="A5:B6"/>
    <mergeCell ref="B35:B36"/>
    <mergeCell ref="A15:A16"/>
    <mergeCell ref="B15:B16"/>
    <mergeCell ref="A13:A14"/>
    <mergeCell ref="A25:A26"/>
    <mergeCell ref="B25:B26"/>
    <mergeCell ref="A17:B18"/>
    <mergeCell ref="A19:A20"/>
    <mergeCell ref="B19:B20"/>
    <mergeCell ref="A23:A24"/>
    <mergeCell ref="B23:B24"/>
    <mergeCell ref="A27:A28"/>
    <mergeCell ref="B27:B28"/>
    <mergeCell ref="A29:A30"/>
    <mergeCell ref="B29:B30"/>
    <mergeCell ref="A21:B22"/>
    <mergeCell ref="A7:B8"/>
    <mergeCell ref="A9:A10"/>
    <mergeCell ref="B9:B10"/>
    <mergeCell ref="B13:B14"/>
    <mergeCell ref="A11:A12"/>
    <mergeCell ref="B11:B12"/>
    <mergeCell ref="A1:R1"/>
    <mergeCell ref="E3:G3"/>
    <mergeCell ref="H3:J3"/>
    <mergeCell ref="K3:M3"/>
    <mergeCell ref="R3:R4"/>
    <mergeCell ref="D3:D4"/>
    <mergeCell ref="N3:Q3"/>
    <mergeCell ref="C3:C4"/>
    <mergeCell ref="A2:B2"/>
    <mergeCell ref="A3:B4"/>
  </mergeCells>
  <dataValidations count="1">
    <dataValidation allowBlank="1" showInputMessage="1" showErrorMessage="1" imeMode="off" sqref="D6:R5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6" r:id="rId1"/>
  <headerFooter>
    <oddFooter>&amp;C&amp;16-&amp;P -&amp;R&amp;A
&amp;P／&amp;N</oddFooter>
  </headerFooter>
  <rowBreaks count="1" manualBreakCount="1">
    <brk id="30" max="17" man="1"/>
  </rowBreaks>
</worksheet>
</file>

<file path=xl/worksheets/sheet13.xml><?xml version="1.0" encoding="utf-8"?>
<worksheet xmlns="http://schemas.openxmlformats.org/spreadsheetml/2006/main" xmlns:r="http://schemas.openxmlformats.org/officeDocument/2006/relationships">
  <sheetPr>
    <pageSetUpPr fitToPage="1"/>
  </sheetPr>
  <dimension ref="A1:V272"/>
  <sheetViews>
    <sheetView view="pageBreakPreview" zoomScaleSheetLayoutView="100"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0.25" customHeight="1">
      <c r="A2" s="270" t="s">
        <v>388</v>
      </c>
      <c r="B2" s="270"/>
      <c r="C2" s="141" t="s">
        <v>269</v>
      </c>
      <c r="D2" s="122"/>
      <c r="E2" s="122"/>
      <c r="F2" s="122"/>
      <c r="G2" s="122"/>
      <c r="H2" s="122"/>
      <c r="I2" s="122"/>
      <c r="J2" s="122"/>
      <c r="K2" s="122"/>
      <c r="L2" s="122"/>
      <c r="M2" s="122"/>
      <c r="N2" s="122"/>
      <c r="O2" s="122"/>
      <c r="P2" s="255"/>
      <c r="Q2" s="122"/>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20" ht="21" customHeight="1">
      <c r="A5" s="333" t="s">
        <v>242</v>
      </c>
      <c r="B5" s="363"/>
      <c r="C5" s="3" t="s">
        <v>0</v>
      </c>
      <c r="D5" s="5">
        <f>SUM(D7,D9,D11,D13)</f>
        <v>1079482</v>
      </c>
      <c r="E5" s="5">
        <f aca="true" t="shared" si="0" ref="E5:Q6">SUM(E7,E9,E11,E13)</f>
        <v>260541</v>
      </c>
      <c r="F5" s="5">
        <f t="shared" si="0"/>
        <v>17989</v>
      </c>
      <c r="G5" s="5">
        <f t="shared" si="0"/>
        <v>22166</v>
      </c>
      <c r="H5" s="5">
        <f t="shared" si="0"/>
        <v>94762</v>
      </c>
      <c r="I5" s="5">
        <f t="shared" si="0"/>
        <v>34847</v>
      </c>
      <c r="J5" s="5">
        <f t="shared" si="0"/>
        <v>29970</v>
      </c>
      <c r="K5" s="5">
        <f t="shared" si="0"/>
        <v>156513</v>
      </c>
      <c r="L5" s="5">
        <f t="shared" si="0"/>
        <v>60037</v>
      </c>
      <c r="M5" s="5">
        <f t="shared" si="0"/>
        <v>44362</v>
      </c>
      <c r="N5" s="5">
        <f t="shared" si="0"/>
        <v>65668</v>
      </c>
      <c r="O5" s="5">
        <f t="shared" si="0"/>
        <v>63547</v>
      </c>
      <c r="P5" s="5">
        <f t="shared" si="0"/>
        <v>52063</v>
      </c>
      <c r="Q5" s="5">
        <f t="shared" si="0"/>
        <v>177017</v>
      </c>
      <c r="R5" s="5">
        <f aca="true" t="shared" si="1" ref="R5:R16">SUM(E5:Q5)</f>
        <v>1079482</v>
      </c>
      <c r="T5" s="172">
        <f aca="true" t="shared" si="2" ref="T5:T16">D5-R5</f>
        <v>0</v>
      </c>
    </row>
    <row r="6" spans="1:20" ht="21" customHeight="1">
      <c r="A6" s="333"/>
      <c r="B6" s="363"/>
      <c r="C6" s="4" t="s">
        <v>14</v>
      </c>
      <c r="D6" s="6"/>
      <c r="E6" s="6">
        <f>SUM(E8,E10,E12,E14)</f>
        <v>228862</v>
      </c>
      <c r="F6" s="6">
        <f aca="true" t="shared" si="3" ref="F6:Q6">SUM(F8,F10,F12,F14)</f>
        <v>37068</v>
      </c>
      <c r="G6" s="6">
        <f t="shared" si="3"/>
        <v>48885</v>
      </c>
      <c r="H6" s="6">
        <f t="shared" si="3"/>
        <v>65079</v>
      </c>
      <c r="I6" s="6">
        <f t="shared" si="3"/>
        <v>38759</v>
      </c>
      <c r="J6" s="6">
        <f t="shared" si="3"/>
        <v>34919</v>
      </c>
      <c r="K6" s="6">
        <f t="shared" si="3"/>
        <v>87919</v>
      </c>
      <c r="L6" s="6">
        <f t="shared" si="3"/>
        <v>38068</v>
      </c>
      <c r="M6" s="6">
        <f t="shared" si="3"/>
        <v>53731</v>
      </c>
      <c r="N6" s="6">
        <f t="shared" si="3"/>
        <v>44737</v>
      </c>
      <c r="O6" s="6">
        <f t="shared" si="3"/>
        <v>42654</v>
      </c>
      <c r="P6" s="6">
        <f t="shared" si="0"/>
        <v>60628</v>
      </c>
      <c r="Q6" s="6">
        <f t="shared" si="3"/>
        <v>21479</v>
      </c>
      <c r="R6" s="6">
        <f t="shared" si="1"/>
        <v>802788</v>
      </c>
      <c r="T6" s="172">
        <f t="shared" si="2"/>
        <v>-802788</v>
      </c>
    </row>
    <row r="7" spans="1:21" ht="21" customHeight="1">
      <c r="A7" s="332"/>
      <c r="B7" s="331" t="s">
        <v>24</v>
      </c>
      <c r="C7" s="3" t="s">
        <v>0</v>
      </c>
      <c r="D7" s="5">
        <v>655882</v>
      </c>
      <c r="E7" s="5">
        <v>5348</v>
      </c>
      <c r="F7" s="5">
        <v>17839</v>
      </c>
      <c r="G7" s="5">
        <v>22050</v>
      </c>
      <c r="H7" s="5">
        <v>59063</v>
      </c>
      <c r="I7" s="5">
        <v>34363</v>
      </c>
      <c r="J7" s="5">
        <v>29744</v>
      </c>
      <c r="K7" s="5">
        <v>63338</v>
      </c>
      <c r="L7" s="5">
        <v>51217</v>
      </c>
      <c r="M7" s="5">
        <v>39283</v>
      </c>
      <c r="N7" s="5">
        <v>56088</v>
      </c>
      <c r="O7" s="5">
        <v>53616</v>
      </c>
      <c r="P7" s="5">
        <v>47635</v>
      </c>
      <c r="Q7" s="5">
        <v>176298</v>
      </c>
      <c r="R7" s="5">
        <f t="shared" si="1"/>
        <v>655882</v>
      </c>
      <c r="T7" s="172">
        <f t="shared" si="2"/>
        <v>0</v>
      </c>
      <c r="U7">
        <v>1</v>
      </c>
    </row>
    <row r="8" spans="1:20" ht="21" customHeight="1">
      <c r="A8" s="332"/>
      <c r="B8" s="331"/>
      <c r="C8" s="4" t="s">
        <v>14</v>
      </c>
      <c r="D8" s="6"/>
      <c r="E8" s="6">
        <v>4650</v>
      </c>
      <c r="F8" s="6">
        <v>26141</v>
      </c>
      <c r="G8" s="6">
        <v>35926</v>
      </c>
      <c r="H8" s="6">
        <v>39993</v>
      </c>
      <c r="I8" s="6">
        <v>32452</v>
      </c>
      <c r="J8" s="6">
        <v>31898</v>
      </c>
      <c r="K8" s="6">
        <v>29447</v>
      </c>
      <c r="L8" s="6">
        <v>31065</v>
      </c>
      <c r="M8" s="6">
        <v>47165</v>
      </c>
      <c r="N8" s="6">
        <v>33198</v>
      </c>
      <c r="O8" s="6">
        <v>32660</v>
      </c>
      <c r="P8" s="6">
        <v>52671</v>
      </c>
      <c r="Q8" s="6">
        <v>20868</v>
      </c>
      <c r="R8" s="6">
        <f t="shared" si="1"/>
        <v>418134</v>
      </c>
      <c r="T8" s="172">
        <f t="shared" si="2"/>
        <v>-418134</v>
      </c>
    </row>
    <row r="9" spans="1:21" ht="21" customHeight="1">
      <c r="A9" s="333"/>
      <c r="B9" s="331" t="s">
        <v>105</v>
      </c>
      <c r="C9" s="3" t="s">
        <v>0</v>
      </c>
      <c r="D9" s="5">
        <v>415182</v>
      </c>
      <c r="E9" s="5">
        <v>255150</v>
      </c>
      <c r="F9" s="5">
        <v>0</v>
      </c>
      <c r="G9" s="5">
        <v>0</v>
      </c>
      <c r="H9" s="5">
        <v>33770</v>
      </c>
      <c r="I9" s="5">
        <v>0</v>
      </c>
      <c r="J9" s="5">
        <v>0</v>
      </c>
      <c r="K9" s="5">
        <v>92630</v>
      </c>
      <c r="L9" s="5">
        <v>7960</v>
      </c>
      <c r="M9" s="5">
        <v>3873</v>
      </c>
      <c r="N9" s="5">
        <v>8779</v>
      </c>
      <c r="O9" s="5">
        <v>9034</v>
      </c>
      <c r="P9" s="5">
        <v>3986</v>
      </c>
      <c r="Q9" s="5">
        <v>0</v>
      </c>
      <c r="R9" s="5">
        <f t="shared" si="1"/>
        <v>415182</v>
      </c>
      <c r="T9" s="172">
        <f t="shared" si="2"/>
        <v>0</v>
      </c>
      <c r="U9">
        <v>2</v>
      </c>
    </row>
    <row r="10" spans="1:20" ht="21" customHeight="1">
      <c r="A10" s="333"/>
      <c r="B10" s="331"/>
      <c r="C10" s="4" t="s">
        <v>14</v>
      </c>
      <c r="D10" s="6"/>
      <c r="E10" s="6">
        <v>224212</v>
      </c>
      <c r="F10" s="6">
        <v>10727</v>
      </c>
      <c r="G10" s="6">
        <v>12624</v>
      </c>
      <c r="H10" s="6">
        <v>24740</v>
      </c>
      <c r="I10" s="6">
        <v>6065</v>
      </c>
      <c r="J10" s="6">
        <v>2651</v>
      </c>
      <c r="K10" s="6">
        <v>58076</v>
      </c>
      <c r="L10" s="6">
        <v>6658</v>
      </c>
      <c r="M10" s="6">
        <v>5834</v>
      </c>
      <c r="N10" s="6">
        <v>10890</v>
      </c>
      <c r="O10" s="6">
        <v>9556</v>
      </c>
      <c r="P10" s="6">
        <v>7766</v>
      </c>
      <c r="Q10" s="6">
        <v>635</v>
      </c>
      <c r="R10" s="6">
        <f t="shared" si="1"/>
        <v>380434</v>
      </c>
      <c r="T10" s="172">
        <f t="shared" si="2"/>
        <v>-380434</v>
      </c>
    </row>
    <row r="11" spans="1:21" ht="21" customHeight="1">
      <c r="A11" s="333"/>
      <c r="B11" s="331" t="s">
        <v>195</v>
      </c>
      <c r="C11" s="3" t="s">
        <v>0</v>
      </c>
      <c r="D11" s="5">
        <v>2052</v>
      </c>
      <c r="E11" s="5">
        <v>0</v>
      </c>
      <c r="F11" s="5">
        <v>0</v>
      </c>
      <c r="G11" s="5">
        <v>0</v>
      </c>
      <c r="H11" s="5">
        <v>834</v>
      </c>
      <c r="I11" s="5">
        <v>0</v>
      </c>
      <c r="J11" s="5">
        <v>0</v>
      </c>
      <c r="K11" s="5">
        <v>200</v>
      </c>
      <c r="L11" s="5">
        <v>134</v>
      </c>
      <c r="M11" s="5">
        <v>134</v>
      </c>
      <c r="N11" s="5">
        <v>267</v>
      </c>
      <c r="O11" s="5">
        <v>238</v>
      </c>
      <c r="P11" s="5">
        <v>69</v>
      </c>
      <c r="Q11" s="5">
        <v>176</v>
      </c>
      <c r="R11" s="5">
        <f t="shared" si="1"/>
        <v>2052</v>
      </c>
      <c r="T11" s="172">
        <f t="shared" si="2"/>
        <v>0</v>
      </c>
      <c r="U11">
        <v>3</v>
      </c>
    </row>
    <row r="12" spans="1:20" ht="21" customHeight="1">
      <c r="A12" s="333"/>
      <c r="B12" s="331"/>
      <c r="C12" s="4" t="s">
        <v>14</v>
      </c>
      <c r="D12" s="6"/>
      <c r="E12" s="6">
        <v>0</v>
      </c>
      <c r="F12" s="6">
        <v>0</v>
      </c>
      <c r="G12" s="6">
        <v>134</v>
      </c>
      <c r="H12" s="6">
        <v>92</v>
      </c>
      <c r="I12" s="6">
        <v>41</v>
      </c>
      <c r="J12" s="6">
        <v>0</v>
      </c>
      <c r="K12" s="6">
        <v>0</v>
      </c>
      <c r="L12" s="6">
        <v>92</v>
      </c>
      <c r="M12" s="6">
        <v>100</v>
      </c>
      <c r="N12" s="6">
        <v>295</v>
      </c>
      <c r="O12" s="6">
        <v>34</v>
      </c>
      <c r="P12" s="6">
        <v>3</v>
      </c>
      <c r="Q12" s="6">
        <v>70</v>
      </c>
      <c r="R12" s="6">
        <f t="shared" si="1"/>
        <v>861</v>
      </c>
      <c r="T12" s="172">
        <f t="shared" si="2"/>
        <v>-861</v>
      </c>
    </row>
    <row r="13" spans="1:21" ht="21" customHeight="1">
      <c r="A13" s="333"/>
      <c r="B13" s="331" t="s">
        <v>243</v>
      </c>
      <c r="C13" s="3" t="s">
        <v>0</v>
      </c>
      <c r="D13" s="5">
        <v>6366</v>
      </c>
      <c r="E13" s="5">
        <v>43</v>
      </c>
      <c r="F13" s="5">
        <v>150</v>
      </c>
      <c r="G13" s="5">
        <v>116</v>
      </c>
      <c r="H13" s="5">
        <v>1095</v>
      </c>
      <c r="I13" s="5">
        <v>484</v>
      </c>
      <c r="J13" s="5">
        <v>226</v>
      </c>
      <c r="K13" s="5">
        <v>345</v>
      </c>
      <c r="L13" s="5">
        <v>726</v>
      </c>
      <c r="M13" s="5">
        <v>1072</v>
      </c>
      <c r="N13" s="5">
        <v>534</v>
      </c>
      <c r="O13" s="5">
        <v>659</v>
      </c>
      <c r="P13" s="5">
        <v>373</v>
      </c>
      <c r="Q13" s="5">
        <v>543</v>
      </c>
      <c r="R13" s="5">
        <f t="shared" si="1"/>
        <v>6366</v>
      </c>
      <c r="T13" s="172">
        <f t="shared" si="2"/>
        <v>0</v>
      </c>
      <c r="U13">
        <v>4</v>
      </c>
    </row>
    <row r="14" spans="1:20" ht="21" customHeight="1">
      <c r="A14" s="333"/>
      <c r="B14" s="331"/>
      <c r="C14" s="4" t="s">
        <v>14</v>
      </c>
      <c r="D14" s="6"/>
      <c r="E14" s="6">
        <v>0</v>
      </c>
      <c r="F14" s="6">
        <v>200</v>
      </c>
      <c r="G14" s="6">
        <v>201</v>
      </c>
      <c r="H14" s="6">
        <v>254</v>
      </c>
      <c r="I14" s="6">
        <v>201</v>
      </c>
      <c r="J14" s="6">
        <v>370</v>
      </c>
      <c r="K14" s="6">
        <v>396</v>
      </c>
      <c r="L14" s="6">
        <v>253</v>
      </c>
      <c r="M14" s="6">
        <v>632</v>
      </c>
      <c r="N14" s="6">
        <v>354</v>
      </c>
      <c r="O14" s="6">
        <v>404</v>
      </c>
      <c r="P14" s="6">
        <v>188</v>
      </c>
      <c r="Q14" s="6">
        <v>-94</v>
      </c>
      <c r="R14" s="6">
        <f t="shared" si="1"/>
        <v>3359</v>
      </c>
      <c r="T14" s="172">
        <f t="shared" si="2"/>
        <v>-3359</v>
      </c>
    </row>
    <row r="15" spans="1:22" ht="21" customHeight="1">
      <c r="A15" s="277" t="s">
        <v>28</v>
      </c>
      <c r="B15" s="364"/>
      <c r="C15" s="3" t="s">
        <v>0</v>
      </c>
      <c r="D15" s="5">
        <f>SUM(D5)</f>
        <v>1079482</v>
      </c>
      <c r="E15" s="5">
        <f aca="true" t="shared" si="4" ref="E15:Q16">SUM(E5)</f>
        <v>260541</v>
      </c>
      <c r="F15" s="5">
        <f t="shared" si="4"/>
        <v>17989</v>
      </c>
      <c r="G15" s="5">
        <f t="shared" si="4"/>
        <v>22166</v>
      </c>
      <c r="H15" s="5">
        <f t="shared" si="4"/>
        <v>94762</v>
      </c>
      <c r="I15" s="5">
        <f t="shared" si="4"/>
        <v>34847</v>
      </c>
      <c r="J15" s="5">
        <f t="shared" si="4"/>
        <v>29970</v>
      </c>
      <c r="K15" s="5">
        <f t="shared" si="4"/>
        <v>156513</v>
      </c>
      <c r="L15" s="5">
        <f t="shared" si="4"/>
        <v>60037</v>
      </c>
      <c r="M15" s="5">
        <f t="shared" si="4"/>
        <v>44362</v>
      </c>
      <c r="N15" s="5">
        <f t="shared" si="4"/>
        <v>65668</v>
      </c>
      <c r="O15" s="5">
        <f t="shared" si="4"/>
        <v>63547</v>
      </c>
      <c r="P15" s="5">
        <f>SUM(P5)</f>
        <v>52063</v>
      </c>
      <c r="Q15" s="5">
        <f t="shared" si="4"/>
        <v>177017</v>
      </c>
      <c r="R15" s="5">
        <f t="shared" si="1"/>
        <v>1079482</v>
      </c>
      <c r="T15" s="172">
        <f t="shared" si="2"/>
        <v>0</v>
      </c>
      <c r="U15">
        <v>1079482</v>
      </c>
      <c r="V15" s="10">
        <f>R15-U15</f>
        <v>0</v>
      </c>
    </row>
    <row r="16" spans="1:20" ht="21" customHeight="1">
      <c r="A16" s="278"/>
      <c r="B16" s="365"/>
      <c r="C16" s="7" t="s">
        <v>14</v>
      </c>
      <c r="D16" s="8"/>
      <c r="E16" s="8">
        <f t="shared" si="4"/>
        <v>228862</v>
      </c>
      <c r="F16" s="8">
        <f t="shared" si="4"/>
        <v>37068</v>
      </c>
      <c r="G16" s="8">
        <f t="shared" si="4"/>
        <v>48885</v>
      </c>
      <c r="H16" s="8">
        <f t="shared" si="4"/>
        <v>65079</v>
      </c>
      <c r="I16" s="8">
        <f t="shared" si="4"/>
        <v>38759</v>
      </c>
      <c r="J16" s="8">
        <f t="shared" si="4"/>
        <v>34919</v>
      </c>
      <c r="K16" s="8">
        <f t="shared" si="4"/>
        <v>87919</v>
      </c>
      <c r="L16" s="8">
        <f t="shared" si="4"/>
        <v>38068</v>
      </c>
      <c r="M16" s="8">
        <f t="shared" si="4"/>
        <v>53731</v>
      </c>
      <c r="N16" s="8">
        <f t="shared" si="4"/>
        <v>44737</v>
      </c>
      <c r="O16" s="8">
        <f t="shared" si="4"/>
        <v>42654</v>
      </c>
      <c r="P16" s="8">
        <f>SUM(P6)</f>
        <v>60628</v>
      </c>
      <c r="Q16" s="8">
        <f t="shared" si="4"/>
        <v>21479</v>
      </c>
      <c r="R16" s="8">
        <f t="shared" si="1"/>
        <v>802788</v>
      </c>
      <c r="T16" s="172">
        <f t="shared" si="2"/>
        <v>-802788</v>
      </c>
    </row>
    <row r="17" spans="1:18" ht="12" customHeight="1">
      <c r="A17" s="277" t="s">
        <v>324</v>
      </c>
      <c r="B17" s="336"/>
      <c r="C17" s="318" t="s">
        <v>338</v>
      </c>
      <c r="D17" s="319"/>
      <c r="E17" s="319"/>
      <c r="F17" s="319"/>
      <c r="G17" s="319"/>
      <c r="H17" s="319"/>
      <c r="I17" s="319"/>
      <c r="J17" s="319"/>
      <c r="K17" s="319"/>
      <c r="L17" s="319"/>
      <c r="M17" s="319"/>
      <c r="N17" s="319"/>
      <c r="O17" s="319"/>
      <c r="P17" s="319"/>
      <c r="Q17" s="319"/>
      <c r="R17" s="320"/>
    </row>
    <row r="18" spans="1:18" ht="12" customHeight="1">
      <c r="A18" s="337"/>
      <c r="B18" s="338"/>
      <c r="C18" s="321"/>
      <c r="D18" s="322"/>
      <c r="E18" s="322"/>
      <c r="F18" s="322"/>
      <c r="G18" s="322"/>
      <c r="H18" s="322"/>
      <c r="I18" s="322"/>
      <c r="J18" s="322"/>
      <c r="K18" s="322"/>
      <c r="L18" s="322"/>
      <c r="M18" s="322"/>
      <c r="N18" s="322"/>
      <c r="O18" s="322"/>
      <c r="P18" s="322"/>
      <c r="Q18" s="322"/>
      <c r="R18" s="323"/>
    </row>
    <row r="19" spans="1:18" ht="12" customHeight="1">
      <c r="A19" s="337"/>
      <c r="B19" s="338"/>
      <c r="C19" s="321"/>
      <c r="D19" s="322"/>
      <c r="E19" s="322"/>
      <c r="F19" s="322"/>
      <c r="G19" s="322"/>
      <c r="H19" s="322"/>
      <c r="I19" s="322"/>
      <c r="J19" s="322"/>
      <c r="K19" s="322"/>
      <c r="L19" s="322"/>
      <c r="M19" s="322"/>
      <c r="N19" s="322"/>
      <c r="O19" s="322"/>
      <c r="P19" s="322"/>
      <c r="Q19" s="322"/>
      <c r="R19" s="323"/>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4"/>
      <c r="D21" s="325"/>
      <c r="E21" s="325"/>
      <c r="F21" s="325"/>
      <c r="G21" s="325"/>
      <c r="H21" s="325"/>
      <c r="I21" s="325"/>
      <c r="J21" s="325"/>
      <c r="K21" s="325"/>
      <c r="L21" s="325"/>
      <c r="M21" s="325"/>
      <c r="N21" s="325"/>
      <c r="O21" s="325"/>
      <c r="P21" s="325"/>
      <c r="Q21" s="325"/>
      <c r="R21" s="326"/>
    </row>
    <row r="22" spans="1:18" ht="12" customHeight="1">
      <c r="A22" s="337"/>
      <c r="B22" s="338"/>
      <c r="C22" s="327" t="s">
        <v>369</v>
      </c>
      <c r="D22" s="327"/>
      <c r="E22" s="327"/>
      <c r="F22" s="327"/>
      <c r="G22" s="327"/>
      <c r="H22" s="327"/>
      <c r="I22" s="327"/>
      <c r="J22" s="327"/>
      <c r="K22" s="327"/>
      <c r="L22" s="327"/>
      <c r="M22" s="327"/>
      <c r="N22" s="327"/>
      <c r="O22" s="327"/>
      <c r="P22" s="327"/>
      <c r="Q22" s="327"/>
      <c r="R22" s="327"/>
    </row>
    <row r="23" spans="1:18" ht="12" customHeight="1">
      <c r="A23" s="337"/>
      <c r="B23" s="338"/>
      <c r="C23" s="327"/>
      <c r="D23" s="327"/>
      <c r="E23" s="327"/>
      <c r="F23" s="327"/>
      <c r="G23" s="327"/>
      <c r="H23" s="327"/>
      <c r="I23" s="327"/>
      <c r="J23" s="327"/>
      <c r="K23" s="327"/>
      <c r="L23" s="327"/>
      <c r="M23" s="327"/>
      <c r="N23" s="327"/>
      <c r="O23" s="327"/>
      <c r="P23" s="327"/>
      <c r="Q23" s="327"/>
      <c r="R23" s="327"/>
    </row>
    <row r="24" spans="1:18" ht="12" customHeight="1">
      <c r="A24" s="337"/>
      <c r="B24" s="338"/>
      <c r="C24" s="327"/>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278"/>
      <c r="B26" s="339"/>
      <c r="C26" s="327"/>
      <c r="D26" s="327"/>
      <c r="E26" s="327"/>
      <c r="F26" s="327"/>
      <c r="G26" s="327"/>
      <c r="H26" s="327"/>
      <c r="I26" s="327"/>
      <c r="J26" s="327"/>
      <c r="K26" s="327"/>
      <c r="L26" s="327"/>
      <c r="M26" s="327"/>
      <c r="N26" s="327"/>
      <c r="O26" s="327"/>
      <c r="P26" s="327"/>
      <c r="Q26" s="327"/>
      <c r="R26"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3">
    <mergeCell ref="A17:B26"/>
    <mergeCell ref="C17:R21"/>
    <mergeCell ref="C22:R26"/>
    <mergeCell ref="A15:B16"/>
    <mergeCell ref="A11:A12"/>
    <mergeCell ref="B11:B12"/>
    <mergeCell ref="A13:A14"/>
    <mergeCell ref="B13:B14"/>
    <mergeCell ref="A1:R1"/>
    <mergeCell ref="A9:A10"/>
    <mergeCell ref="B9:B10"/>
    <mergeCell ref="A2:B2"/>
    <mergeCell ref="K3:M3"/>
    <mergeCell ref="N3:Q3"/>
    <mergeCell ref="R3:R4"/>
    <mergeCell ref="A5:B6"/>
    <mergeCell ref="A7:A8"/>
    <mergeCell ref="B7:B8"/>
    <mergeCell ref="H3:J3"/>
    <mergeCell ref="A3:B4"/>
    <mergeCell ref="C3:C4"/>
    <mergeCell ref="D3:D4"/>
    <mergeCell ref="E3:G3"/>
  </mergeCells>
  <dataValidations count="1">
    <dataValidation allowBlank="1" showInputMessage="1" showErrorMessage="1" imeMode="off" sqref="D5:R1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272"/>
  <sheetViews>
    <sheetView view="pageBreakPreview" zoomScale="85" zoomScaleSheetLayoutView="85"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4" customHeight="1">
      <c r="A2" s="270" t="s">
        <v>388</v>
      </c>
      <c r="B2" s="270"/>
      <c r="C2" s="141" t="s">
        <v>270</v>
      </c>
      <c r="D2" s="122"/>
      <c r="E2" s="122"/>
      <c r="F2" s="122"/>
      <c r="G2" s="122"/>
      <c r="H2" s="122"/>
      <c r="I2" s="122"/>
      <c r="J2" s="122"/>
      <c r="K2" s="122"/>
      <c r="L2" s="122"/>
      <c r="M2" s="122"/>
      <c r="N2" s="122"/>
      <c r="O2" s="122"/>
      <c r="P2" s="255"/>
      <c r="Q2" s="122"/>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20" ht="21" customHeight="1">
      <c r="A5" s="333" t="s">
        <v>245</v>
      </c>
      <c r="B5" s="363"/>
      <c r="C5" s="3" t="s">
        <v>0</v>
      </c>
      <c r="D5" s="5">
        <f>SUM(D7,D9,D11,D13,D15)</f>
        <v>3619303</v>
      </c>
      <c r="E5" s="5">
        <f aca="true" t="shared" si="0" ref="E5:Q6">SUM(E7,E9,E11,E13,E15)</f>
        <v>394694</v>
      </c>
      <c r="F5" s="5">
        <f t="shared" si="0"/>
        <v>289496</v>
      </c>
      <c r="G5" s="5">
        <f t="shared" si="0"/>
        <v>261059</v>
      </c>
      <c r="H5" s="5">
        <f t="shared" si="0"/>
        <v>296724</v>
      </c>
      <c r="I5" s="5">
        <f t="shared" si="0"/>
        <v>234725</v>
      </c>
      <c r="J5" s="5">
        <f t="shared" si="0"/>
        <v>214683</v>
      </c>
      <c r="K5" s="5">
        <f t="shared" si="0"/>
        <v>311228</v>
      </c>
      <c r="L5" s="5">
        <f t="shared" si="0"/>
        <v>293587</v>
      </c>
      <c r="M5" s="5">
        <f t="shared" si="0"/>
        <v>289455</v>
      </c>
      <c r="N5" s="5">
        <f t="shared" si="0"/>
        <v>267915</v>
      </c>
      <c r="O5" s="5">
        <f t="shared" si="0"/>
        <v>247778</v>
      </c>
      <c r="P5" s="5">
        <f t="shared" si="0"/>
        <v>261740</v>
      </c>
      <c r="Q5" s="5">
        <f t="shared" si="0"/>
        <v>256219</v>
      </c>
      <c r="R5" s="5">
        <f>SUM(R7,R9,R11,R13,R15)</f>
        <v>3619303</v>
      </c>
      <c r="T5" s="172">
        <f aca="true" t="shared" si="1" ref="T5:T18">D5-R5</f>
        <v>0</v>
      </c>
    </row>
    <row r="6" spans="1:20" ht="21" customHeight="1">
      <c r="A6" s="371"/>
      <c r="B6" s="366"/>
      <c r="C6" s="32" t="s">
        <v>14</v>
      </c>
      <c r="D6" s="13"/>
      <c r="E6" s="13">
        <f>SUM(E8,E10,E12,E14,E16)</f>
        <v>322792</v>
      </c>
      <c r="F6" s="13">
        <f aca="true" t="shared" si="2" ref="F6:Q6">SUM(F8,F10,F12,F14,F16)</f>
        <v>218664</v>
      </c>
      <c r="G6" s="13">
        <f t="shared" si="2"/>
        <v>192993</v>
      </c>
      <c r="H6" s="13">
        <f t="shared" si="2"/>
        <v>221077</v>
      </c>
      <c r="I6" s="13">
        <f t="shared" si="2"/>
        <v>196990</v>
      </c>
      <c r="J6" s="13">
        <f t="shared" si="2"/>
        <v>145747</v>
      </c>
      <c r="K6" s="13">
        <f t="shared" si="2"/>
        <v>179375</v>
      </c>
      <c r="L6" s="13">
        <f t="shared" si="2"/>
        <v>178398</v>
      </c>
      <c r="M6" s="13">
        <f t="shared" si="2"/>
        <v>195304</v>
      </c>
      <c r="N6" s="13">
        <f t="shared" si="2"/>
        <v>132065</v>
      </c>
      <c r="O6" s="13">
        <f t="shared" si="2"/>
        <v>153067</v>
      </c>
      <c r="P6" s="13">
        <f t="shared" si="0"/>
        <v>169326</v>
      </c>
      <c r="Q6" s="13">
        <f t="shared" si="2"/>
        <v>161252</v>
      </c>
      <c r="R6" s="13">
        <f>SUM(R8,R10,R12,R14,R16)</f>
        <v>2467050</v>
      </c>
      <c r="T6" s="172">
        <f t="shared" si="1"/>
        <v>-2467050</v>
      </c>
    </row>
    <row r="7" spans="1:21" ht="21" customHeight="1">
      <c r="A7" s="332"/>
      <c r="B7" s="363" t="s">
        <v>24</v>
      </c>
      <c r="C7" s="3" t="s">
        <v>0</v>
      </c>
      <c r="D7" s="5">
        <v>1130460</v>
      </c>
      <c r="E7" s="5">
        <v>12688</v>
      </c>
      <c r="F7" s="5">
        <v>67535</v>
      </c>
      <c r="G7" s="5">
        <v>93736</v>
      </c>
      <c r="H7" s="5">
        <v>99190</v>
      </c>
      <c r="I7" s="5">
        <v>76355</v>
      </c>
      <c r="J7" s="5">
        <v>66219</v>
      </c>
      <c r="K7" s="5">
        <v>88709</v>
      </c>
      <c r="L7" s="5">
        <v>95458</v>
      </c>
      <c r="M7" s="5">
        <v>104506</v>
      </c>
      <c r="N7" s="5">
        <v>91911</v>
      </c>
      <c r="O7" s="5">
        <v>103036</v>
      </c>
      <c r="P7" s="5">
        <v>116958</v>
      </c>
      <c r="Q7" s="5">
        <v>114159</v>
      </c>
      <c r="R7" s="5">
        <f aca="true" t="shared" si="3" ref="R7:R18">SUM(E7:Q7)</f>
        <v>1130460</v>
      </c>
      <c r="T7" s="172">
        <f t="shared" si="1"/>
        <v>0</v>
      </c>
      <c r="U7">
        <v>1</v>
      </c>
    </row>
    <row r="8" spans="1:20" ht="21" customHeight="1">
      <c r="A8" s="424"/>
      <c r="B8" s="366"/>
      <c r="C8" s="32" t="s">
        <v>14</v>
      </c>
      <c r="D8" s="13"/>
      <c r="E8" s="13">
        <v>6726</v>
      </c>
      <c r="F8" s="13">
        <v>87876</v>
      </c>
      <c r="G8" s="13">
        <v>108571</v>
      </c>
      <c r="H8" s="13">
        <v>78215</v>
      </c>
      <c r="I8" s="13">
        <v>83284</v>
      </c>
      <c r="J8" s="13">
        <v>67956</v>
      </c>
      <c r="K8" s="13">
        <v>89202</v>
      </c>
      <c r="L8" s="13">
        <v>84557</v>
      </c>
      <c r="M8" s="13">
        <v>94144</v>
      </c>
      <c r="N8" s="13">
        <v>61457</v>
      </c>
      <c r="O8" s="13">
        <v>86973</v>
      </c>
      <c r="P8" s="13">
        <v>95668</v>
      </c>
      <c r="Q8" s="13">
        <v>79116</v>
      </c>
      <c r="R8" s="13">
        <f t="shared" si="3"/>
        <v>1023745</v>
      </c>
      <c r="T8" s="172">
        <f t="shared" si="1"/>
        <v>-1023745</v>
      </c>
    </row>
    <row r="9" spans="1:21" ht="21" customHeight="1">
      <c r="A9" s="332"/>
      <c r="B9" s="363" t="s">
        <v>104</v>
      </c>
      <c r="C9" s="3" t="s">
        <v>0</v>
      </c>
      <c r="D9" s="5">
        <v>1838709</v>
      </c>
      <c r="E9" s="5">
        <v>49482</v>
      </c>
      <c r="F9" s="5">
        <v>152897</v>
      </c>
      <c r="G9" s="5">
        <v>144555</v>
      </c>
      <c r="H9" s="5">
        <v>185336</v>
      </c>
      <c r="I9" s="5">
        <v>147505</v>
      </c>
      <c r="J9" s="5">
        <v>134622</v>
      </c>
      <c r="K9" s="5">
        <v>165465</v>
      </c>
      <c r="L9" s="5">
        <v>165752</v>
      </c>
      <c r="M9" s="5">
        <v>165445</v>
      </c>
      <c r="N9" s="5">
        <v>159282</v>
      </c>
      <c r="O9" s="5">
        <v>132772</v>
      </c>
      <c r="P9" s="5">
        <v>125640</v>
      </c>
      <c r="Q9" s="5">
        <v>109956</v>
      </c>
      <c r="R9" s="5">
        <f t="shared" si="3"/>
        <v>1838709</v>
      </c>
      <c r="T9" s="172">
        <f t="shared" si="1"/>
        <v>0</v>
      </c>
      <c r="U9">
        <v>2</v>
      </c>
    </row>
    <row r="10" spans="1:20" ht="21" customHeight="1">
      <c r="A10" s="424"/>
      <c r="B10" s="366"/>
      <c r="C10" s="32" t="s">
        <v>14</v>
      </c>
      <c r="D10" s="13"/>
      <c r="E10" s="13">
        <v>28340</v>
      </c>
      <c r="F10" s="13">
        <v>88338</v>
      </c>
      <c r="G10" s="13">
        <v>69796</v>
      </c>
      <c r="H10" s="13">
        <v>78583</v>
      </c>
      <c r="I10" s="13">
        <v>69176</v>
      </c>
      <c r="J10" s="13">
        <v>64789</v>
      </c>
      <c r="K10" s="13">
        <v>75109</v>
      </c>
      <c r="L10" s="13">
        <v>82122</v>
      </c>
      <c r="M10" s="13">
        <v>80489</v>
      </c>
      <c r="N10" s="13">
        <v>62135</v>
      </c>
      <c r="O10" s="13">
        <v>55266</v>
      </c>
      <c r="P10" s="13">
        <v>63748</v>
      </c>
      <c r="Q10" s="13">
        <v>71130</v>
      </c>
      <c r="R10" s="13">
        <f t="shared" si="3"/>
        <v>889021</v>
      </c>
      <c r="T10" s="172">
        <f t="shared" si="1"/>
        <v>-889021</v>
      </c>
    </row>
    <row r="11" spans="1:21" ht="21" customHeight="1">
      <c r="A11" s="332"/>
      <c r="B11" s="363" t="s">
        <v>105</v>
      </c>
      <c r="C11" s="3" t="s">
        <v>0</v>
      </c>
      <c r="D11" s="5">
        <v>536141</v>
      </c>
      <c r="E11" s="5">
        <v>332524</v>
      </c>
      <c r="F11" s="5">
        <v>65026</v>
      </c>
      <c r="G11" s="5">
        <v>12962</v>
      </c>
      <c r="H11" s="5">
        <v>7278</v>
      </c>
      <c r="I11" s="5">
        <v>6931</v>
      </c>
      <c r="J11" s="5">
        <v>6160</v>
      </c>
      <c r="K11" s="5">
        <v>48818</v>
      </c>
      <c r="L11" s="5">
        <v>25773</v>
      </c>
      <c r="M11" s="5">
        <v>8500</v>
      </c>
      <c r="N11" s="5">
        <v>4197</v>
      </c>
      <c r="O11" s="5">
        <v>2528</v>
      </c>
      <c r="P11" s="5">
        <v>2964</v>
      </c>
      <c r="Q11" s="5">
        <v>12480</v>
      </c>
      <c r="R11" s="5">
        <f t="shared" si="3"/>
        <v>536141</v>
      </c>
      <c r="T11" s="172">
        <f t="shared" si="1"/>
        <v>0</v>
      </c>
      <c r="U11">
        <v>3</v>
      </c>
    </row>
    <row r="12" spans="1:20" ht="21" customHeight="1">
      <c r="A12" s="424"/>
      <c r="B12" s="366"/>
      <c r="C12" s="32" t="s">
        <v>14</v>
      </c>
      <c r="D12" s="13"/>
      <c r="E12" s="13">
        <v>287726</v>
      </c>
      <c r="F12" s="13">
        <v>38054</v>
      </c>
      <c r="G12" s="13">
        <v>6534</v>
      </c>
      <c r="H12" s="13">
        <v>57887</v>
      </c>
      <c r="I12" s="13">
        <v>39773</v>
      </c>
      <c r="J12" s="13">
        <v>3286</v>
      </c>
      <c r="K12" s="13">
        <v>7924</v>
      </c>
      <c r="L12" s="13">
        <v>6252</v>
      </c>
      <c r="M12" s="13">
        <v>10447</v>
      </c>
      <c r="N12" s="13">
        <v>2104</v>
      </c>
      <c r="O12" s="13">
        <v>2941</v>
      </c>
      <c r="P12" s="13">
        <v>1508</v>
      </c>
      <c r="Q12" s="13">
        <v>1338</v>
      </c>
      <c r="R12" s="13">
        <f t="shared" si="3"/>
        <v>465774</v>
      </c>
      <c r="T12" s="172">
        <f t="shared" si="1"/>
        <v>-465774</v>
      </c>
    </row>
    <row r="13" spans="1:21" ht="21" customHeight="1">
      <c r="A13" s="332"/>
      <c r="B13" s="363" t="s">
        <v>183</v>
      </c>
      <c r="C13" s="3" t="s">
        <v>0</v>
      </c>
      <c r="D13" s="5">
        <v>51957</v>
      </c>
      <c r="E13" s="5">
        <v>0</v>
      </c>
      <c r="F13" s="5">
        <v>3883</v>
      </c>
      <c r="G13" s="5">
        <v>9102</v>
      </c>
      <c r="H13" s="5">
        <v>3312</v>
      </c>
      <c r="I13" s="5">
        <v>2800</v>
      </c>
      <c r="J13" s="5">
        <v>7016</v>
      </c>
      <c r="K13" s="5">
        <v>4115</v>
      </c>
      <c r="L13" s="5">
        <v>3035</v>
      </c>
      <c r="M13" s="5">
        <v>3915</v>
      </c>
      <c r="N13" s="5">
        <v>3965</v>
      </c>
      <c r="O13" s="5">
        <v>4110</v>
      </c>
      <c r="P13" s="5">
        <v>3904</v>
      </c>
      <c r="Q13" s="5">
        <v>2800</v>
      </c>
      <c r="R13" s="5">
        <f t="shared" si="3"/>
        <v>51957</v>
      </c>
      <c r="T13" s="172">
        <f t="shared" si="1"/>
        <v>0</v>
      </c>
      <c r="U13">
        <v>4</v>
      </c>
    </row>
    <row r="14" spans="1:20" ht="21" customHeight="1">
      <c r="A14" s="424"/>
      <c r="B14" s="366"/>
      <c r="C14" s="32" t="s">
        <v>14</v>
      </c>
      <c r="D14" s="13"/>
      <c r="E14" s="13">
        <v>0</v>
      </c>
      <c r="F14" s="13">
        <v>3882</v>
      </c>
      <c r="G14" s="13">
        <v>7269</v>
      </c>
      <c r="H14" s="13">
        <v>4371</v>
      </c>
      <c r="I14" s="13">
        <v>2625</v>
      </c>
      <c r="J14" s="13">
        <v>6282</v>
      </c>
      <c r="K14" s="13">
        <v>4169</v>
      </c>
      <c r="L14" s="13">
        <v>1626</v>
      </c>
      <c r="M14" s="13">
        <v>4639</v>
      </c>
      <c r="N14" s="13">
        <v>2386</v>
      </c>
      <c r="O14" s="13">
        <v>3851</v>
      </c>
      <c r="P14" s="13">
        <v>3782</v>
      </c>
      <c r="Q14" s="13">
        <v>3667</v>
      </c>
      <c r="R14" s="13">
        <f t="shared" si="3"/>
        <v>48549</v>
      </c>
      <c r="T14" s="172">
        <f t="shared" si="1"/>
        <v>-48549</v>
      </c>
    </row>
    <row r="15" spans="1:21" ht="21" customHeight="1">
      <c r="A15" s="332"/>
      <c r="B15" s="363" t="s">
        <v>29</v>
      </c>
      <c r="C15" s="3" t="s">
        <v>0</v>
      </c>
      <c r="D15" s="5">
        <v>62036</v>
      </c>
      <c r="E15" s="5">
        <v>0</v>
      </c>
      <c r="F15" s="5">
        <v>155</v>
      </c>
      <c r="G15" s="5">
        <v>704</v>
      </c>
      <c r="H15" s="5">
        <v>1608</v>
      </c>
      <c r="I15" s="5">
        <v>1134</v>
      </c>
      <c r="J15" s="5">
        <v>666</v>
      </c>
      <c r="K15" s="5">
        <v>4121</v>
      </c>
      <c r="L15" s="5">
        <v>3569</v>
      </c>
      <c r="M15" s="5">
        <v>7089</v>
      </c>
      <c r="N15" s="5">
        <v>8560</v>
      </c>
      <c r="O15" s="5">
        <v>5332</v>
      </c>
      <c r="P15" s="5">
        <v>12274</v>
      </c>
      <c r="Q15" s="5">
        <v>16824</v>
      </c>
      <c r="R15" s="5">
        <f t="shared" si="3"/>
        <v>62036</v>
      </c>
      <c r="T15" s="172">
        <f t="shared" si="1"/>
        <v>0</v>
      </c>
      <c r="U15">
        <v>5</v>
      </c>
    </row>
    <row r="16" spans="1:20" ht="21" customHeight="1">
      <c r="A16" s="424"/>
      <c r="B16" s="366"/>
      <c r="C16" s="32" t="s">
        <v>14</v>
      </c>
      <c r="D16" s="13"/>
      <c r="E16" s="13">
        <v>0</v>
      </c>
      <c r="F16" s="13">
        <v>514</v>
      </c>
      <c r="G16" s="13">
        <v>823</v>
      </c>
      <c r="H16" s="13">
        <v>2021</v>
      </c>
      <c r="I16" s="13">
        <v>2132</v>
      </c>
      <c r="J16" s="13">
        <v>3434</v>
      </c>
      <c r="K16" s="13">
        <v>2971</v>
      </c>
      <c r="L16" s="13">
        <v>3841</v>
      </c>
      <c r="M16" s="13">
        <v>5585</v>
      </c>
      <c r="N16" s="13">
        <v>3983</v>
      </c>
      <c r="O16" s="13">
        <v>4036</v>
      </c>
      <c r="P16" s="13">
        <v>4620</v>
      </c>
      <c r="Q16" s="13">
        <v>6001</v>
      </c>
      <c r="R16" s="13">
        <f t="shared" si="3"/>
        <v>39961</v>
      </c>
      <c r="T16" s="172">
        <f t="shared" si="1"/>
        <v>-39961</v>
      </c>
    </row>
    <row r="17" spans="1:22" ht="21" customHeight="1">
      <c r="A17" s="277" t="s">
        <v>28</v>
      </c>
      <c r="B17" s="364"/>
      <c r="C17" s="3" t="s">
        <v>0</v>
      </c>
      <c r="D17" s="5">
        <f>D5</f>
        <v>3619303</v>
      </c>
      <c r="E17" s="5">
        <f aca="true" t="shared" si="4" ref="E17:Q18">E5</f>
        <v>394694</v>
      </c>
      <c r="F17" s="5">
        <f t="shared" si="4"/>
        <v>289496</v>
      </c>
      <c r="G17" s="5">
        <f t="shared" si="4"/>
        <v>261059</v>
      </c>
      <c r="H17" s="5">
        <f t="shared" si="4"/>
        <v>296724</v>
      </c>
      <c r="I17" s="5">
        <f t="shared" si="4"/>
        <v>234725</v>
      </c>
      <c r="J17" s="5">
        <f t="shared" si="4"/>
        <v>214683</v>
      </c>
      <c r="K17" s="5">
        <f t="shared" si="4"/>
        <v>311228</v>
      </c>
      <c r="L17" s="5">
        <f t="shared" si="4"/>
        <v>293587</v>
      </c>
      <c r="M17" s="5">
        <f t="shared" si="4"/>
        <v>289455</v>
      </c>
      <c r="N17" s="5">
        <f t="shared" si="4"/>
        <v>267915</v>
      </c>
      <c r="O17" s="5">
        <f t="shared" si="4"/>
        <v>247778</v>
      </c>
      <c r="P17" s="5">
        <f t="shared" si="4"/>
        <v>261740</v>
      </c>
      <c r="Q17" s="5">
        <f t="shared" si="4"/>
        <v>256219</v>
      </c>
      <c r="R17" s="5">
        <f t="shared" si="3"/>
        <v>3619303</v>
      </c>
      <c r="T17" s="172">
        <f t="shared" si="1"/>
        <v>0</v>
      </c>
      <c r="U17">
        <v>3619303</v>
      </c>
      <c r="V17" s="10">
        <f>R17-U17</f>
        <v>0</v>
      </c>
    </row>
    <row r="18" spans="1:20" ht="21" customHeight="1">
      <c r="A18" s="278"/>
      <c r="B18" s="365"/>
      <c r="C18" s="7" t="s">
        <v>14</v>
      </c>
      <c r="D18" s="8"/>
      <c r="E18" s="8">
        <f t="shared" si="4"/>
        <v>322792</v>
      </c>
      <c r="F18" s="8">
        <f t="shared" si="4"/>
        <v>218664</v>
      </c>
      <c r="G18" s="8">
        <f t="shared" si="4"/>
        <v>192993</v>
      </c>
      <c r="H18" s="8">
        <f t="shared" si="4"/>
        <v>221077</v>
      </c>
      <c r="I18" s="8">
        <f t="shared" si="4"/>
        <v>196990</v>
      </c>
      <c r="J18" s="8">
        <f t="shared" si="4"/>
        <v>145747</v>
      </c>
      <c r="K18" s="8">
        <f t="shared" si="4"/>
        <v>179375</v>
      </c>
      <c r="L18" s="8">
        <f t="shared" si="4"/>
        <v>178398</v>
      </c>
      <c r="M18" s="8">
        <f t="shared" si="4"/>
        <v>195304</v>
      </c>
      <c r="N18" s="8">
        <f t="shared" si="4"/>
        <v>132065</v>
      </c>
      <c r="O18" s="8">
        <f t="shared" si="4"/>
        <v>153067</v>
      </c>
      <c r="P18" s="8">
        <f t="shared" si="4"/>
        <v>169326</v>
      </c>
      <c r="Q18" s="8">
        <f t="shared" si="4"/>
        <v>161252</v>
      </c>
      <c r="R18" s="8">
        <f t="shared" si="3"/>
        <v>2467050</v>
      </c>
      <c r="T18" s="172">
        <f t="shared" si="1"/>
        <v>-2467050</v>
      </c>
    </row>
    <row r="19" spans="1:18" ht="12" customHeight="1">
      <c r="A19" s="277" t="s">
        <v>324</v>
      </c>
      <c r="B19" s="336"/>
      <c r="C19" s="318" t="s">
        <v>339</v>
      </c>
      <c r="D19" s="319"/>
      <c r="E19" s="319"/>
      <c r="F19" s="319"/>
      <c r="G19" s="319"/>
      <c r="H19" s="319"/>
      <c r="I19" s="319"/>
      <c r="J19" s="319"/>
      <c r="K19" s="319"/>
      <c r="L19" s="319"/>
      <c r="M19" s="319"/>
      <c r="N19" s="319"/>
      <c r="O19" s="319"/>
      <c r="P19" s="319"/>
      <c r="Q19" s="319"/>
      <c r="R19" s="320"/>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1"/>
      <c r="D21" s="322"/>
      <c r="E21" s="322"/>
      <c r="F21" s="322"/>
      <c r="G21" s="322"/>
      <c r="H21" s="322"/>
      <c r="I21" s="322"/>
      <c r="J21" s="322"/>
      <c r="K21" s="322"/>
      <c r="L21" s="322"/>
      <c r="M21" s="322"/>
      <c r="N21" s="322"/>
      <c r="O21" s="322"/>
      <c r="P21" s="322"/>
      <c r="Q21" s="322"/>
      <c r="R21" s="323"/>
    </row>
    <row r="22" spans="1:18" ht="12" customHeight="1">
      <c r="A22" s="337"/>
      <c r="B22" s="338"/>
      <c r="C22" s="321"/>
      <c r="D22" s="322"/>
      <c r="E22" s="322"/>
      <c r="F22" s="322"/>
      <c r="G22" s="322"/>
      <c r="H22" s="322"/>
      <c r="I22" s="322"/>
      <c r="J22" s="322"/>
      <c r="K22" s="322"/>
      <c r="L22" s="322"/>
      <c r="M22" s="322"/>
      <c r="N22" s="322"/>
      <c r="O22" s="322"/>
      <c r="P22" s="322"/>
      <c r="Q22" s="322"/>
      <c r="R22" s="323"/>
    </row>
    <row r="23" spans="1:18" ht="12" customHeight="1">
      <c r="A23" s="337"/>
      <c r="B23" s="338"/>
      <c r="C23" s="324"/>
      <c r="D23" s="325"/>
      <c r="E23" s="325"/>
      <c r="F23" s="325"/>
      <c r="G23" s="325"/>
      <c r="H23" s="325"/>
      <c r="I23" s="325"/>
      <c r="J23" s="325"/>
      <c r="K23" s="325"/>
      <c r="L23" s="325"/>
      <c r="M23" s="325"/>
      <c r="N23" s="325"/>
      <c r="O23" s="325"/>
      <c r="P23" s="325"/>
      <c r="Q23" s="325"/>
      <c r="R23" s="326"/>
    </row>
    <row r="24" spans="1:18" ht="12" customHeight="1">
      <c r="A24" s="337"/>
      <c r="B24" s="338"/>
      <c r="C24" s="327" t="s">
        <v>370</v>
      </c>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337"/>
      <c r="B26" s="338"/>
      <c r="C26" s="327"/>
      <c r="D26" s="327"/>
      <c r="E26" s="327"/>
      <c r="F26" s="327"/>
      <c r="G26" s="327"/>
      <c r="H26" s="327"/>
      <c r="I26" s="327"/>
      <c r="J26" s="327"/>
      <c r="K26" s="327"/>
      <c r="L26" s="327"/>
      <c r="M26" s="327"/>
      <c r="N26" s="327"/>
      <c r="O26" s="327"/>
      <c r="P26" s="327"/>
      <c r="Q26" s="327"/>
      <c r="R26" s="327"/>
    </row>
    <row r="27" spans="1:18" ht="12" customHeight="1">
      <c r="A27" s="337"/>
      <c r="B27" s="338"/>
      <c r="C27" s="327"/>
      <c r="D27" s="327"/>
      <c r="E27" s="327"/>
      <c r="F27" s="327"/>
      <c r="G27" s="327"/>
      <c r="H27" s="327"/>
      <c r="I27" s="327"/>
      <c r="J27" s="327"/>
      <c r="K27" s="327"/>
      <c r="L27" s="327"/>
      <c r="M27" s="327"/>
      <c r="N27" s="327"/>
      <c r="O27" s="327"/>
      <c r="P27" s="327"/>
      <c r="Q27" s="327"/>
      <c r="R27" s="327"/>
    </row>
    <row r="28" spans="1:18" ht="12" customHeight="1">
      <c r="A28" s="278"/>
      <c r="B28" s="339"/>
      <c r="C28" s="327"/>
      <c r="D28" s="327"/>
      <c r="E28" s="327"/>
      <c r="F28" s="327"/>
      <c r="G28" s="327"/>
      <c r="H28" s="327"/>
      <c r="I28" s="327"/>
      <c r="J28" s="327"/>
      <c r="K28" s="327"/>
      <c r="L28" s="327"/>
      <c r="M28" s="327"/>
      <c r="N28" s="327"/>
      <c r="O28" s="327"/>
      <c r="P28" s="327"/>
      <c r="Q28" s="327"/>
      <c r="R28"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5">
    <mergeCell ref="A19:B28"/>
    <mergeCell ref="C19:R23"/>
    <mergeCell ref="C24:R28"/>
    <mergeCell ref="B13:B14"/>
    <mergeCell ref="A11:A12"/>
    <mergeCell ref="A17:B18"/>
    <mergeCell ref="A15:A16"/>
    <mergeCell ref="B15:B16"/>
    <mergeCell ref="A13:A14"/>
    <mergeCell ref="B11:B12"/>
    <mergeCell ref="A5:B6"/>
    <mergeCell ref="A2:B2"/>
    <mergeCell ref="B7:B8"/>
    <mergeCell ref="B9:B10"/>
    <mergeCell ref="A7:A8"/>
    <mergeCell ref="A9:A10"/>
    <mergeCell ref="A1:R1"/>
    <mergeCell ref="N3:Q3"/>
    <mergeCell ref="R3:R4"/>
    <mergeCell ref="E3:G3"/>
    <mergeCell ref="H3:J3"/>
    <mergeCell ref="A3:B4"/>
    <mergeCell ref="C3:C4"/>
    <mergeCell ref="D3:D4"/>
    <mergeCell ref="K3:M3"/>
  </mergeCells>
  <dataValidations count="1">
    <dataValidation allowBlank="1" showInputMessage="1" showErrorMessage="1" imeMode="off" sqref="D5: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V272"/>
  <sheetViews>
    <sheetView view="pageBreakPreview" zoomScale="85" zoomScaleSheetLayoutView="85"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19" max="19" width="4.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5.5" customHeight="1">
      <c r="A2" s="270" t="s">
        <v>388</v>
      </c>
      <c r="B2" s="270"/>
      <c r="C2" s="141" t="s">
        <v>271</v>
      </c>
      <c r="D2" s="122"/>
      <c r="E2" s="122"/>
      <c r="F2" s="122"/>
      <c r="G2" s="122"/>
      <c r="H2" s="122"/>
      <c r="I2" s="122"/>
      <c r="J2" s="122"/>
      <c r="K2" s="122"/>
      <c r="L2" s="122"/>
      <c r="M2" s="122"/>
      <c r="N2" s="122"/>
      <c r="O2" s="122"/>
      <c r="P2" s="261"/>
      <c r="Q2" s="122"/>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9" t="s">
        <v>12</v>
      </c>
      <c r="Q4" s="185" t="s">
        <v>16</v>
      </c>
      <c r="R4" s="272"/>
    </row>
    <row r="5" spans="1:20" ht="21" customHeight="1">
      <c r="A5" s="333" t="s">
        <v>248</v>
      </c>
      <c r="B5" s="363"/>
      <c r="C5" s="3" t="s">
        <v>0</v>
      </c>
      <c r="D5" s="5">
        <f>SUM(D7,D9,D11)</f>
        <v>312572</v>
      </c>
      <c r="E5" s="5">
        <f aca="true" t="shared" si="0" ref="E5:Q6">SUM(E7,E9,E11)</f>
        <v>449</v>
      </c>
      <c r="F5" s="5">
        <f t="shared" si="0"/>
        <v>33095</v>
      </c>
      <c r="G5" s="5">
        <f t="shared" si="0"/>
        <v>17576</v>
      </c>
      <c r="H5" s="5">
        <f t="shared" si="0"/>
        <v>30055</v>
      </c>
      <c r="I5" s="5">
        <f t="shared" si="0"/>
        <v>19146</v>
      </c>
      <c r="J5" s="5">
        <f t="shared" si="0"/>
        <v>23270</v>
      </c>
      <c r="K5" s="5">
        <f t="shared" si="0"/>
        <v>24186</v>
      </c>
      <c r="L5" s="5">
        <f t="shared" si="0"/>
        <v>24773</v>
      </c>
      <c r="M5" s="5">
        <f t="shared" si="0"/>
        <v>26579</v>
      </c>
      <c r="N5" s="5">
        <f t="shared" si="0"/>
        <v>15257</v>
      </c>
      <c r="O5" s="5">
        <f t="shared" si="0"/>
        <v>27059</v>
      </c>
      <c r="P5" s="5">
        <f t="shared" si="0"/>
        <v>43032</v>
      </c>
      <c r="Q5" s="5">
        <f t="shared" si="0"/>
        <v>28095</v>
      </c>
      <c r="R5" s="5">
        <f aca="true" t="shared" si="1" ref="R5:R18">SUM(E5:Q5)</f>
        <v>312572</v>
      </c>
      <c r="T5" s="172">
        <f aca="true" t="shared" si="2" ref="T5:T18">D5-R5</f>
        <v>0</v>
      </c>
    </row>
    <row r="6" spans="1:20" ht="21" customHeight="1">
      <c r="A6" s="333"/>
      <c r="B6" s="363"/>
      <c r="C6" s="4" t="s">
        <v>14</v>
      </c>
      <c r="D6" s="6"/>
      <c r="E6" s="6">
        <f>SUM(E8,E10,E12)</f>
        <v>449</v>
      </c>
      <c r="F6" s="6">
        <f aca="true" t="shared" si="3" ref="F6:Q6">SUM(F8,F10,F12)</f>
        <v>21026</v>
      </c>
      <c r="G6" s="6">
        <f t="shared" si="3"/>
        <v>19908</v>
      </c>
      <c r="H6" s="6">
        <f t="shared" si="3"/>
        <v>14913</v>
      </c>
      <c r="I6" s="6">
        <f t="shared" si="3"/>
        <v>23297</v>
      </c>
      <c r="J6" s="6">
        <f t="shared" si="3"/>
        <v>11383</v>
      </c>
      <c r="K6" s="6">
        <f t="shared" si="3"/>
        <v>15921</v>
      </c>
      <c r="L6" s="6">
        <f t="shared" si="3"/>
        <v>20187</v>
      </c>
      <c r="M6" s="6">
        <f t="shared" si="3"/>
        <v>24197</v>
      </c>
      <c r="N6" s="6">
        <f t="shared" si="3"/>
        <v>10563</v>
      </c>
      <c r="O6" s="6">
        <f t="shared" si="3"/>
        <v>14300</v>
      </c>
      <c r="P6" s="6">
        <f t="shared" si="0"/>
        <v>20361</v>
      </c>
      <c r="Q6" s="6">
        <f t="shared" si="3"/>
        <v>15468</v>
      </c>
      <c r="R6" s="6">
        <f t="shared" si="1"/>
        <v>211973</v>
      </c>
      <c r="T6" s="172">
        <f t="shared" si="2"/>
        <v>-211973</v>
      </c>
    </row>
    <row r="7" spans="1:21" ht="21" customHeight="1">
      <c r="A7" s="332"/>
      <c r="B7" s="363" t="s">
        <v>24</v>
      </c>
      <c r="C7" s="3" t="s">
        <v>0</v>
      </c>
      <c r="D7" s="5">
        <v>256038</v>
      </c>
      <c r="E7" s="5">
        <v>449</v>
      </c>
      <c r="F7" s="5">
        <v>8541</v>
      </c>
      <c r="G7" s="5">
        <v>17050</v>
      </c>
      <c r="H7" s="5">
        <v>20817</v>
      </c>
      <c r="I7" s="5">
        <v>14492</v>
      </c>
      <c r="J7" s="5">
        <v>18370</v>
      </c>
      <c r="K7" s="5">
        <v>19801</v>
      </c>
      <c r="L7" s="5">
        <v>22863</v>
      </c>
      <c r="M7" s="5">
        <v>23495</v>
      </c>
      <c r="N7" s="56">
        <v>14120</v>
      </c>
      <c r="O7" s="56">
        <v>25928</v>
      </c>
      <c r="P7" s="5">
        <v>42017</v>
      </c>
      <c r="Q7" s="5">
        <v>28095</v>
      </c>
      <c r="R7" s="5">
        <f t="shared" si="1"/>
        <v>256038</v>
      </c>
      <c r="T7" s="172">
        <f t="shared" si="2"/>
        <v>0</v>
      </c>
      <c r="U7">
        <v>1</v>
      </c>
    </row>
    <row r="8" spans="1:20" ht="21" customHeight="1">
      <c r="A8" s="332"/>
      <c r="B8" s="363"/>
      <c r="C8" s="4" t="s">
        <v>14</v>
      </c>
      <c r="D8" s="6"/>
      <c r="E8" s="6">
        <v>449</v>
      </c>
      <c r="F8" s="6">
        <v>5214</v>
      </c>
      <c r="G8" s="6">
        <v>13091</v>
      </c>
      <c r="H8" s="6">
        <v>14296</v>
      </c>
      <c r="I8" s="6">
        <v>17706</v>
      </c>
      <c r="J8" s="6">
        <v>10927</v>
      </c>
      <c r="K8" s="6">
        <v>14833</v>
      </c>
      <c r="L8" s="6">
        <v>17398</v>
      </c>
      <c r="M8" s="6">
        <v>22718</v>
      </c>
      <c r="N8" s="57">
        <v>9831</v>
      </c>
      <c r="O8" s="58">
        <v>13821</v>
      </c>
      <c r="P8" s="6">
        <v>20077</v>
      </c>
      <c r="Q8" s="6">
        <v>14645</v>
      </c>
      <c r="R8" s="6">
        <f t="shared" si="1"/>
        <v>175006</v>
      </c>
      <c r="T8" s="172">
        <f t="shared" si="2"/>
        <v>-175006</v>
      </c>
    </row>
    <row r="9" spans="1:21" ht="21" customHeight="1">
      <c r="A9" s="333"/>
      <c r="B9" s="363" t="s">
        <v>105</v>
      </c>
      <c r="C9" s="3" t="s">
        <v>0</v>
      </c>
      <c r="D9" s="5">
        <v>48846</v>
      </c>
      <c r="E9" s="5">
        <v>0</v>
      </c>
      <c r="F9" s="5">
        <v>24554</v>
      </c>
      <c r="G9" s="5">
        <v>368</v>
      </c>
      <c r="H9" s="5">
        <v>8703</v>
      </c>
      <c r="I9" s="5">
        <v>3000</v>
      </c>
      <c r="J9" s="5">
        <v>3000</v>
      </c>
      <c r="K9" s="5">
        <v>4221</v>
      </c>
      <c r="L9" s="5">
        <v>1000</v>
      </c>
      <c r="M9" s="5">
        <v>1000</v>
      </c>
      <c r="N9" s="5">
        <v>1000</v>
      </c>
      <c r="O9" s="5">
        <v>1000</v>
      </c>
      <c r="P9" s="5">
        <v>1000</v>
      </c>
      <c r="Q9" s="5">
        <v>0</v>
      </c>
      <c r="R9" s="5">
        <f t="shared" si="1"/>
        <v>48846</v>
      </c>
      <c r="T9" s="172">
        <f t="shared" si="2"/>
        <v>0</v>
      </c>
      <c r="U9">
        <v>2</v>
      </c>
    </row>
    <row r="10" spans="1:20" ht="21" customHeight="1">
      <c r="A10" s="333"/>
      <c r="B10" s="363"/>
      <c r="C10" s="4" t="s">
        <v>14</v>
      </c>
      <c r="D10" s="6"/>
      <c r="E10" s="6">
        <v>0</v>
      </c>
      <c r="F10" s="6">
        <v>15356</v>
      </c>
      <c r="G10" s="6">
        <v>5644</v>
      </c>
      <c r="H10" s="6">
        <v>65</v>
      </c>
      <c r="I10" s="6">
        <v>5080</v>
      </c>
      <c r="J10" s="6">
        <v>323</v>
      </c>
      <c r="K10" s="6">
        <v>915</v>
      </c>
      <c r="L10" s="6">
        <v>2457</v>
      </c>
      <c r="M10" s="6">
        <v>747</v>
      </c>
      <c r="N10" s="6">
        <v>619</v>
      </c>
      <c r="O10" s="6">
        <v>357</v>
      </c>
      <c r="P10" s="6">
        <v>86</v>
      </c>
      <c r="Q10" s="6">
        <v>2</v>
      </c>
      <c r="R10" s="6">
        <f t="shared" si="1"/>
        <v>31651</v>
      </c>
      <c r="T10" s="172">
        <f t="shared" si="2"/>
        <v>-31651</v>
      </c>
    </row>
    <row r="11" spans="1:21" ht="21" customHeight="1">
      <c r="A11" s="332"/>
      <c r="B11" s="363" t="s">
        <v>29</v>
      </c>
      <c r="C11" s="3" t="s">
        <v>0</v>
      </c>
      <c r="D11" s="5">
        <v>7688</v>
      </c>
      <c r="E11" s="5">
        <v>0</v>
      </c>
      <c r="F11" s="5">
        <v>0</v>
      </c>
      <c r="G11" s="5">
        <v>158</v>
      </c>
      <c r="H11" s="5">
        <v>535</v>
      </c>
      <c r="I11" s="5">
        <v>1654</v>
      </c>
      <c r="J11" s="5">
        <v>1900</v>
      </c>
      <c r="K11" s="5">
        <v>164</v>
      </c>
      <c r="L11" s="5">
        <v>910</v>
      </c>
      <c r="M11" s="5">
        <v>2084</v>
      </c>
      <c r="N11" s="5">
        <v>137</v>
      </c>
      <c r="O11" s="5">
        <v>131</v>
      </c>
      <c r="P11" s="5">
        <v>15</v>
      </c>
      <c r="Q11" s="5">
        <v>0</v>
      </c>
      <c r="R11" s="5">
        <f t="shared" si="1"/>
        <v>7688</v>
      </c>
      <c r="T11" s="172">
        <f t="shared" si="2"/>
        <v>0</v>
      </c>
      <c r="U11">
        <v>3</v>
      </c>
    </row>
    <row r="12" spans="1:20" ht="21" customHeight="1">
      <c r="A12" s="332"/>
      <c r="B12" s="363"/>
      <c r="C12" s="4" t="s">
        <v>14</v>
      </c>
      <c r="D12" s="6"/>
      <c r="E12" s="6">
        <v>0</v>
      </c>
      <c r="F12" s="6">
        <v>456</v>
      </c>
      <c r="G12" s="6">
        <v>1173</v>
      </c>
      <c r="H12" s="6">
        <v>552</v>
      </c>
      <c r="I12" s="6">
        <v>511</v>
      </c>
      <c r="J12" s="6">
        <v>133</v>
      </c>
      <c r="K12" s="6">
        <v>173</v>
      </c>
      <c r="L12" s="6">
        <v>332</v>
      </c>
      <c r="M12" s="6">
        <v>732</v>
      </c>
      <c r="N12" s="6">
        <v>113</v>
      </c>
      <c r="O12" s="6">
        <v>122</v>
      </c>
      <c r="P12" s="6">
        <v>198</v>
      </c>
      <c r="Q12" s="6">
        <v>821</v>
      </c>
      <c r="R12" s="6">
        <f t="shared" si="1"/>
        <v>5316</v>
      </c>
      <c r="T12" s="172">
        <f t="shared" si="2"/>
        <v>-5316</v>
      </c>
    </row>
    <row r="13" spans="1:20" ht="21" customHeight="1">
      <c r="A13" s="333" t="s">
        <v>249</v>
      </c>
      <c r="B13" s="363"/>
      <c r="C13" s="3" t="s">
        <v>0</v>
      </c>
      <c r="D13" s="5">
        <f>SUM(D15)</f>
        <v>3036</v>
      </c>
      <c r="E13" s="5">
        <f aca="true" t="shared" si="4" ref="E13:Q14">SUM(E15)</f>
        <v>0</v>
      </c>
      <c r="F13" s="5">
        <f t="shared" si="4"/>
        <v>0</v>
      </c>
      <c r="G13" s="5">
        <f t="shared" si="4"/>
        <v>0</v>
      </c>
      <c r="H13" s="5">
        <f t="shared" si="4"/>
        <v>338</v>
      </c>
      <c r="I13" s="5">
        <f t="shared" si="4"/>
        <v>337</v>
      </c>
      <c r="J13" s="5">
        <f t="shared" si="4"/>
        <v>337</v>
      </c>
      <c r="K13" s="5">
        <f t="shared" si="4"/>
        <v>338</v>
      </c>
      <c r="L13" s="5">
        <f t="shared" si="4"/>
        <v>337</v>
      </c>
      <c r="M13" s="5">
        <f t="shared" si="4"/>
        <v>337</v>
      </c>
      <c r="N13" s="5">
        <f t="shared" si="4"/>
        <v>338</v>
      </c>
      <c r="O13" s="5">
        <f t="shared" si="4"/>
        <v>337</v>
      </c>
      <c r="P13" s="5">
        <f>SUM(P15)</f>
        <v>337</v>
      </c>
      <c r="Q13" s="5">
        <f t="shared" si="4"/>
        <v>0</v>
      </c>
      <c r="R13" s="5">
        <f t="shared" si="1"/>
        <v>3036</v>
      </c>
      <c r="T13" s="172">
        <f t="shared" si="2"/>
        <v>0</v>
      </c>
    </row>
    <row r="14" spans="1:20" ht="21" customHeight="1">
      <c r="A14" s="333"/>
      <c r="B14" s="363"/>
      <c r="C14" s="4" t="s">
        <v>14</v>
      </c>
      <c r="D14" s="6"/>
      <c r="E14" s="6">
        <f t="shared" si="4"/>
        <v>0</v>
      </c>
      <c r="F14" s="6">
        <f t="shared" si="4"/>
        <v>0</v>
      </c>
      <c r="G14" s="6">
        <f t="shared" si="4"/>
        <v>6</v>
      </c>
      <c r="H14" s="6">
        <f t="shared" si="4"/>
        <v>66</v>
      </c>
      <c r="I14" s="6">
        <f t="shared" si="4"/>
        <v>129</v>
      </c>
      <c r="J14" s="6">
        <f t="shared" si="4"/>
        <v>58</v>
      </c>
      <c r="K14" s="6">
        <f t="shared" si="4"/>
        <v>41</v>
      </c>
      <c r="L14" s="6">
        <f t="shared" si="4"/>
        <v>37</v>
      </c>
      <c r="M14" s="6">
        <f t="shared" si="4"/>
        <v>141</v>
      </c>
      <c r="N14" s="6">
        <f t="shared" si="4"/>
        <v>29</v>
      </c>
      <c r="O14" s="6">
        <f t="shared" si="4"/>
        <v>117</v>
      </c>
      <c r="P14" s="6">
        <f>SUM(P16)</f>
        <v>136</v>
      </c>
      <c r="Q14" s="6">
        <f t="shared" si="4"/>
        <v>86</v>
      </c>
      <c r="R14" s="6">
        <f t="shared" si="1"/>
        <v>846</v>
      </c>
      <c r="T14" s="172">
        <f t="shared" si="2"/>
        <v>-846</v>
      </c>
    </row>
    <row r="15" spans="1:21" ht="21" customHeight="1">
      <c r="A15" s="332"/>
      <c r="B15" s="363" t="s">
        <v>195</v>
      </c>
      <c r="C15" s="3" t="s">
        <v>0</v>
      </c>
      <c r="D15" s="5">
        <v>3036</v>
      </c>
      <c r="E15" s="5">
        <v>0</v>
      </c>
      <c r="F15" s="5">
        <v>0</v>
      </c>
      <c r="G15" s="5">
        <v>0</v>
      </c>
      <c r="H15" s="5">
        <v>338</v>
      </c>
      <c r="I15" s="5">
        <v>337</v>
      </c>
      <c r="J15" s="56">
        <v>337</v>
      </c>
      <c r="K15" s="5">
        <v>338</v>
      </c>
      <c r="L15" s="5">
        <v>337</v>
      </c>
      <c r="M15" s="56">
        <v>337</v>
      </c>
      <c r="N15" s="5">
        <v>338</v>
      </c>
      <c r="O15" s="5">
        <v>337</v>
      </c>
      <c r="P15" s="5">
        <v>337</v>
      </c>
      <c r="Q15" s="5">
        <v>0</v>
      </c>
      <c r="R15" s="5">
        <f t="shared" si="1"/>
        <v>3036</v>
      </c>
      <c r="T15" s="172">
        <f t="shared" si="2"/>
        <v>0</v>
      </c>
      <c r="U15">
        <v>4</v>
      </c>
    </row>
    <row r="16" spans="1:20" ht="21" customHeight="1">
      <c r="A16" s="332"/>
      <c r="B16" s="363"/>
      <c r="C16" s="4" t="s">
        <v>14</v>
      </c>
      <c r="D16" s="6"/>
      <c r="E16" s="6">
        <v>0</v>
      </c>
      <c r="F16" s="6">
        <v>0</v>
      </c>
      <c r="G16" s="6">
        <v>6</v>
      </c>
      <c r="H16" s="6">
        <v>66</v>
      </c>
      <c r="I16" s="6">
        <v>129</v>
      </c>
      <c r="J16" s="6">
        <v>58</v>
      </c>
      <c r="K16" s="6">
        <v>41</v>
      </c>
      <c r="L16" s="6">
        <v>37</v>
      </c>
      <c r="M16" s="6">
        <v>141</v>
      </c>
      <c r="N16" s="6">
        <v>29</v>
      </c>
      <c r="O16" s="6">
        <v>117</v>
      </c>
      <c r="P16" s="6">
        <v>136</v>
      </c>
      <c r="Q16" s="6">
        <v>86</v>
      </c>
      <c r="R16" s="6">
        <f t="shared" si="1"/>
        <v>846</v>
      </c>
      <c r="T16" s="172">
        <f t="shared" si="2"/>
        <v>-846</v>
      </c>
    </row>
    <row r="17" spans="1:22" ht="21" customHeight="1">
      <c r="A17" s="277" t="s">
        <v>28</v>
      </c>
      <c r="B17" s="364"/>
      <c r="C17" s="3" t="s">
        <v>0</v>
      </c>
      <c r="D17" s="5">
        <f aca="true" t="shared" si="5" ref="D17:Q18">SUM(D5,D13)</f>
        <v>315608</v>
      </c>
      <c r="E17" s="5">
        <f t="shared" si="5"/>
        <v>449</v>
      </c>
      <c r="F17" s="5">
        <f t="shared" si="5"/>
        <v>33095</v>
      </c>
      <c r="G17" s="5">
        <f t="shared" si="5"/>
        <v>17576</v>
      </c>
      <c r="H17" s="5">
        <f t="shared" si="5"/>
        <v>30393</v>
      </c>
      <c r="I17" s="5">
        <f t="shared" si="5"/>
        <v>19483</v>
      </c>
      <c r="J17" s="5">
        <f t="shared" si="5"/>
        <v>23607</v>
      </c>
      <c r="K17" s="5">
        <f t="shared" si="5"/>
        <v>24524</v>
      </c>
      <c r="L17" s="5">
        <f t="shared" si="5"/>
        <v>25110</v>
      </c>
      <c r="M17" s="5">
        <f t="shared" si="5"/>
        <v>26916</v>
      </c>
      <c r="N17" s="5">
        <f t="shared" si="5"/>
        <v>15595</v>
      </c>
      <c r="O17" s="5">
        <f t="shared" si="5"/>
        <v>27396</v>
      </c>
      <c r="P17" s="5">
        <f t="shared" si="5"/>
        <v>43369</v>
      </c>
      <c r="Q17" s="5">
        <f t="shared" si="5"/>
        <v>28095</v>
      </c>
      <c r="R17" s="5">
        <f t="shared" si="1"/>
        <v>315608</v>
      </c>
      <c r="T17" s="172">
        <f t="shared" si="2"/>
        <v>0</v>
      </c>
      <c r="U17">
        <v>315608</v>
      </c>
      <c r="V17" s="10">
        <f>R17-U17</f>
        <v>0</v>
      </c>
    </row>
    <row r="18" spans="1:20" ht="21" customHeight="1">
      <c r="A18" s="278"/>
      <c r="B18" s="365"/>
      <c r="C18" s="7" t="s">
        <v>14</v>
      </c>
      <c r="D18" s="8"/>
      <c r="E18" s="8">
        <f aca="true" t="shared" si="6" ref="E18:Q18">SUM(E6,E14)</f>
        <v>449</v>
      </c>
      <c r="F18" s="8">
        <f t="shared" si="6"/>
        <v>21026</v>
      </c>
      <c r="G18" s="8">
        <f t="shared" si="6"/>
        <v>19914</v>
      </c>
      <c r="H18" s="8">
        <f t="shared" si="6"/>
        <v>14979</v>
      </c>
      <c r="I18" s="8">
        <f t="shared" si="6"/>
        <v>23426</v>
      </c>
      <c r="J18" s="8">
        <f t="shared" si="6"/>
        <v>11441</v>
      </c>
      <c r="K18" s="8">
        <f t="shared" si="6"/>
        <v>15962</v>
      </c>
      <c r="L18" s="8">
        <f t="shared" si="6"/>
        <v>20224</v>
      </c>
      <c r="M18" s="8">
        <f t="shared" si="6"/>
        <v>24338</v>
      </c>
      <c r="N18" s="8">
        <f t="shared" si="6"/>
        <v>10592</v>
      </c>
      <c r="O18" s="8">
        <f t="shared" si="6"/>
        <v>14417</v>
      </c>
      <c r="P18" s="8">
        <f t="shared" si="5"/>
        <v>20497</v>
      </c>
      <c r="Q18" s="8">
        <f t="shared" si="6"/>
        <v>15554</v>
      </c>
      <c r="R18" s="8">
        <f t="shared" si="1"/>
        <v>212819</v>
      </c>
      <c r="T18" s="172">
        <f t="shared" si="2"/>
        <v>-212819</v>
      </c>
    </row>
    <row r="19" spans="1:18" ht="12" customHeight="1">
      <c r="A19" s="277" t="s">
        <v>324</v>
      </c>
      <c r="B19" s="336"/>
      <c r="C19" s="318" t="s">
        <v>340</v>
      </c>
      <c r="D19" s="319"/>
      <c r="E19" s="319"/>
      <c r="F19" s="319"/>
      <c r="G19" s="319"/>
      <c r="H19" s="319"/>
      <c r="I19" s="319"/>
      <c r="J19" s="319"/>
      <c r="K19" s="319"/>
      <c r="L19" s="319"/>
      <c r="M19" s="319"/>
      <c r="N19" s="319"/>
      <c r="O19" s="319"/>
      <c r="P19" s="319"/>
      <c r="Q19" s="319"/>
      <c r="R19" s="320"/>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1"/>
      <c r="D21" s="322"/>
      <c r="E21" s="322"/>
      <c r="F21" s="322"/>
      <c r="G21" s="322"/>
      <c r="H21" s="322"/>
      <c r="I21" s="322"/>
      <c r="J21" s="322"/>
      <c r="K21" s="322"/>
      <c r="L21" s="322"/>
      <c r="M21" s="322"/>
      <c r="N21" s="322"/>
      <c r="O21" s="322"/>
      <c r="P21" s="322"/>
      <c r="Q21" s="322"/>
      <c r="R21" s="323"/>
    </row>
    <row r="22" spans="1:18" ht="12" customHeight="1">
      <c r="A22" s="337"/>
      <c r="B22" s="338"/>
      <c r="C22" s="321"/>
      <c r="D22" s="322"/>
      <c r="E22" s="322"/>
      <c r="F22" s="322"/>
      <c r="G22" s="322"/>
      <c r="H22" s="322"/>
      <c r="I22" s="322"/>
      <c r="J22" s="322"/>
      <c r="K22" s="322"/>
      <c r="L22" s="322"/>
      <c r="M22" s="322"/>
      <c r="N22" s="322"/>
      <c r="O22" s="322"/>
      <c r="P22" s="322"/>
      <c r="Q22" s="322"/>
      <c r="R22" s="323"/>
    </row>
    <row r="23" spans="1:18" ht="12" customHeight="1">
      <c r="A23" s="337"/>
      <c r="B23" s="338"/>
      <c r="C23" s="324"/>
      <c r="D23" s="325"/>
      <c r="E23" s="325"/>
      <c r="F23" s="325"/>
      <c r="G23" s="325"/>
      <c r="H23" s="325"/>
      <c r="I23" s="325"/>
      <c r="J23" s="325"/>
      <c r="K23" s="325"/>
      <c r="L23" s="325"/>
      <c r="M23" s="325"/>
      <c r="N23" s="325"/>
      <c r="O23" s="325"/>
      <c r="P23" s="325"/>
      <c r="Q23" s="325"/>
      <c r="R23" s="326"/>
    </row>
    <row r="24" spans="1:18" ht="12" customHeight="1">
      <c r="A24" s="337"/>
      <c r="B24" s="338"/>
      <c r="C24" s="327" t="s">
        <v>371</v>
      </c>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337"/>
      <c r="B26" s="338"/>
      <c r="C26" s="327"/>
      <c r="D26" s="327"/>
      <c r="E26" s="327"/>
      <c r="F26" s="327"/>
      <c r="G26" s="327"/>
      <c r="H26" s="327"/>
      <c r="I26" s="327"/>
      <c r="J26" s="327"/>
      <c r="K26" s="327"/>
      <c r="L26" s="327"/>
      <c r="M26" s="327"/>
      <c r="N26" s="327"/>
      <c r="O26" s="327"/>
      <c r="P26" s="327"/>
      <c r="Q26" s="327"/>
      <c r="R26" s="327"/>
    </row>
    <row r="27" spans="1:18" ht="12" customHeight="1">
      <c r="A27" s="337"/>
      <c r="B27" s="338"/>
      <c r="C27" s="327"/>
      <c r="D27" s="327"/>
      <c r="E27" s="327"/>
      <c r="F27" s="327"/>
      <c r="G27" s="327"/>
      <c r="H27" s="327"/>
      <c r="I27" s="327"/>
      <c r="J27" s="327"/>
      <c r="K27" s="327"/>
      <c r="L27" s="327"/>
      <c r="M27" s="327"/>
      <c r="N27" s="327"/>
      <c r="O27" s="327"/>
      <c r="P27" s="327"/>
      <c r="Q27" s="327"/>
      <c r="R27" s="327"/>
    </row>
    <row r="28" spans="1:18" ht="12" customHeight="1">
      <c r="A28" s="278"/>
      <c r="B28" s="339"/>
      <c r="C28" s="327"/>
      <c r="D28" s="327"/>
      <c r="E28" s="327"/>
      <c r="F28" s="327"/>
      <c r="G28" s="327"/>
      <c r="H28" s="327"/>
      <c r="I28" s="327"/>
      <c r="J28" s="327"/>
      <c r="K28" s="327"/>
      <c r="L28" s="327"/>
      <c r="M28" s="327"/>
      <c r="N28" s="327"/>
      <c r="O28" s="327"/>
      <c r="P28" s="327"/>
      <c r="Q28" s="327"/>
      <c r="R28"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4">
    <mergeCell ref="A19:B28"/>
    <mergeCell ref="C19:R23"/>
    <mergeCell ref="C24:R28"/>
    <mergeCell ref="A17:B18"/>
    <mergeCell ref="A11:A12"/>
    <mergeCell ref="B11:B12"/>
    <mergeCell ref="A13:B14"/>
    <mergeCell ref="A15:A16"/>
    <mergeCell ref="B15:B16"/>
    <mergeCell ref="A5:B6"/>
    <mergeCell ref="A7:A8"/>
    <mergeCell ref="B7:B8"/>
    <mergeCell ref="A9:A10"/>
    <mergeCell ref="B9:B10"/>
    <mergeCell ref="K3:M3"/>
    <mergeCell ref="N3:Q3"/>
    <mergeCell ref="R3:R4"/>
    <mergeCell ref="A1:R1"/>
    <mergeCell ref="A3:B4"/>
    <mergeCell ref="C3:C4"/>
    <mergeCell ref="D3:D4"/>
    <mergeCell ref="E3:G3"/>
    <mergeCell ref="H3:J3"/>
    <mergeCell ref="A2:B2"/>
  </mergeCells>
  <dataValidations count="1">
    <dataValidation allowBlank="1" showInputMessage="1" showErrorMessage="1" imeMode="off" sqref="D5: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270"/>
  <sheetViews>
    <sheetView view="pageBreakPreview" zoomScale="85" zoomScaleSheetLayoutView="85"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4.421875" style="0" customWidth="1"/>
    <col min="3" max="3" width="9.00390625" style="0" customWidth="1"/>
    <col min="4" max="18" width="11.57421875" style="0" customWidth="1"/>
    <col min="20" max="21" width="9.140625" style="0" bestFit="1"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270" t="s">
        <v>388</v>
      </c>
      <c r="B2" s="270"/>
      <c r="C2" s="142" t="s">
        <v>272</v>
      </c>
      <c r="D2" s="1"/>
      <c r="E2" s="1"/>
      <c r="F2" s="1"/>
      <c r="G2" s="1"/>
      <c r="H2" s="1"/>
      <c r="I2" s="1"/>
      <c r="J2" s="1"/>
      <c r="K2" s="1"/>
      <c r="L2" s="1"/>
      <c r="M2" s="1"/>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241" t="s">
        <v>1</v>
      </c>
      <c r="F4" s="241" t="s">
        <v>2</v>
      </c>
      <c r="G4" s="241" t="s">
        <v>3</v>
      </c>
      <c r="H4" s="241" t="s">
        <v>4</v>
      </c>
      <c r="I4" s="241" t="s">
        <v>5</v>
      </c>
      <c r="J4" s="241" t="s">
        <v>6</v>
      </c>
      <c r="K4" s="241" t="s">
        <v>7</v>
      </c>
      <c r="L4" s="241" t="s">
        <v>8</v>
      </c>
      <c r="M4" s="241" t="s">
        <v>9</v>
      </c>
      <c r="N4" s="241" t="s">
        <v>10</v>
      </c>
      <c r="O4" s="241" t="s">
        <v>11</v>
      </c>
      <c r="P4" s="259" t="s">
        <v>12</v>
      </c>
      <c r="Q4" s="241" t="s">
        <v>16</v>
      </c>
      <c r="R4" s="272"/>
    </row>
    <row r="5" spans="1:20" ht="21" customHeight="1">
      <c r="A5" s="333" t="s">
        <v>252</v>
      </c>
      <c r="B5" s="363"/>
      <c r="C5" s="3" t="s">
        <v>0</v>
      </c>
      <c r="D5" s="5">
        <f>SUM(D7)</f>
        <v>23530</v>
      </c>
      <c r="E5" s="5">
        <f aca="true" t="shared" si="0" ref="E5:Q6">SUM(E7)</f>
        <v>0</v>
      </c>
      <c r="F5" s="5">
        <f t="shared" si="0"/>
        <v>5859</v>
      </c>
      <c r="G5" s="5">
        <f t="shared" si="0"/>
        <v>3678</v>
      </c>
      <c r="H5" s="5">
        <f t="shared" si="0"/>
        <v>2778</v>
      </c>
      <c r="I5" s="5">
        <f t="shared" si="0"/>
        <v>1724</v>
      </c>
      <c r="J5" s="5">
        <f t="shared" si="0"/>
        <v>850</v>
      </c>
      <c r="K5" s="5">
        <f t="shared" si="0"/>
        <v>1947</v>
      </c>
      <c r="L5" s="5">
        <f t="shared" si="0"/>
        <v>750</v>
      </c>
      <c r="M5" s="5">
        <f t="shared" si="0"/>
        <v>950</v>
      </c>
      <c r="N5" s="5">
        <f t="shared" si="0"/>
        <v>1942</v>
      </c>
      <c r="O5" s="5">
        <f t="shared" si="0"/>
        <v>1000</v>
      </c>
      <c r="P5" s="5">
        <f t="shared" si="0"/>
        <v>800</v>
      </c>
      <c r="Q5" s="5">
        <f t="shared" si="0"/>
        <v>1252</v>
      </c>
      <c r="R5" s="5">
        <f>SUM(E5:Q5)</f>
        <v>23530</v>
      </c>
      <c r="T5" s="172">
        <f aca="true" t="shared" si="1" ref="T5:T10">D5-R5</f>
        <v>0</v>
      </c>
    </row>
    <row r="6" spans="1:20" ht="21" customHeight="1">
      <c r="A6" s="333"/>
      <c r="B6" s="363"/>
      <c r="C6" s="4" t="s">
        <v>14</v>
      </c>
      <c r="D6" s="6"/>
      <c r="E6" s="6">
        <f aca="true" t="shared" si="2" ref="E6:Q6">SUM(E8)</f>
        <v>0</v>
      </c>
      <c r="F6" s="6">
        <f t="shared" si="2"/>
        <v>56</v>
      </c>
      <c r="G6" s="6">
        <f t="shared" si="2"/>
        <v>355</v>
      </c>
      <c r="H6" s="6">
        <f t="shared" si="2"/>
        <v>911</v>
      </c>
      <c r="I6" s="6">
        <f t="shared" si="2"/>
        <v>548</v>
      </c>
      <c r="J6" s="6">
        <f t="shared" si="2"/>
        <v>470</v>
      </c>
      <c r="K6" s="6">
        <f t="shared" si="2"/>
        <v>620</v>
      </c>
      <c r="L6" s="6">
        <f t="shared" si="2"/>
        <v>755</v>
      </c>
      <c r="M6" s="6">
        <f t="shared" si="2"/>
        <v>816</v>
      </c>
      <c r="N6" s="6">
        <f t="shared" si="2"/>
        <v>854</v>
      </c>
      <c r="O6" s="6">
        <f t="shared" si="2"/>
        <v>793</v>
      </c>
      <c r="P6" s="6">
        <f t="shared" si="0"/>
        <v>507</v>
      </c>
      <c r="Q6" s="6">
        <f t="shared" si="2"/>
        <v>395</v>
      </c>
      <c r="R6" s="6">
        <f>SUM(E6:Q6)</f>
        <v>7080</v>
      </c>
      <c r="T6" s="172">
        <f t="shared" si="1"/>
        <v>-7080</v>
      </c>
    </row>
    <row r="7" spans="1:21" ht="21" customHeight="1">
      <c r="A7" s="332"/>
      <c r="B7" s="363" t="s">
        <v>195</v>
      </c>
      <c r="C7" s="3" t="s">
        <v>0</v>
      </c>
      <c r="D7" s="5">
        <v>23530</v>
      </c>
      <c r="E7" s="5">
        <v>0</v>
      </c>
      <c r="F7" s="5">
        <v>5859</v>
      </c>
      <c r="G7" s="5">
        <v>3678</v>
      </c>
      <c r="H7" s="5">
        <v>2778</v>
      </c>
      <c r="I7" s="5">
        <v>1724</v>
      </c>
      <c r="J7" s="5">
        <v>850</v>
      </c>
      <c r="K7" s="5">
        <v>1947</v>
      </c>
      <c r="L7" s="5">
        <v>750</v>
      </c>
      <c r="M7" s="5">
        <v>950</v>
      </c>
      <c r="N7" s="5">
        <v>1942</v>
      </c>
      <c r="O7" s="5">
        <v>1000</v>
      </c>
      <c r="P7" s="5">
        <v>800</v>
      </c>
      <c r="Q7" s="5">
        <v>1252</v>
      </c>
      <c r="R7" s="5">
        <f>SUM(E7:Q7)</f>
        <v>23530</v>
      </c>
      <c r="T7" s="172">
        <f t="shared" si="1"/>
        <v>0</v>
      </c>
      <c r="U7">
        <v>1</v>
      </c>
    </row>
    <row r="8" spans="1:20" ht="21" customHeight="1">
      <c r="A8" s="332"/>
      <c r="B8" s="363"/>
      <c r="C8" s="4" t="s">
        <v>14</v>
      </c>
      <c r="D8" s="6"/>
      <c r="E8" s="6">
        <v>0</v>
      </c>
      <c r="F8" s="6">
        <v>56</v>
      </c>
      <c r="G8" s="6">
        <v>355</v>
      </c>
      <c r="H8" s="6">
        <v>911</v>
      </c>
      <c r="I8" s="6">
        <v>548</v>
      </c>
      <c r="J8" s="6">
        <v>470</v>
      </c>
      <c r="K8" s="6">
        <v>620</v>
      </c>
      <c r="L8" s="6">
        <v>755</v>
      </c>
      <c r="M8" s="6">
        <v>816</v>
      </c>
      <c r="N8" s="6">
        <v>854</v>
      </c>
      <c r="O8" s="6">
        <v>793</v>
      </c>
      <c r="P8" s="6">
        <v>507</v>
      </c>
      <c r="Q8" s="6">
        <v>395</v>
      </c>
      <c r="R8" s="6" t="s">
        <v>15</v>
      </c>
      <c r="T8" s="172" t="e">
        <f t="shared" si="1"/>
        <v>#VALUE!</v>
      </c>
    </row>
    <row r="9" spans="1:22" ht="21" customHeight="1">
      <c r="A9" s="277" t="s">
        <v>28</v>
      </c>
      <c r="B9" s="364"/>
      <c r="C9" s="3" t="s">
        <v>0</v>
      </c>
      <c r="D9" s="5">
        <f>SUM(D5)</f>
        <v>23530</v>
      </c>
      <c r="E9" s="5">
        <f aca="true" t="shared" si="3" ref="E9:Q9">SUM(E5)</f>
        <v>0</v>
      </c>
      <c r="F9" s="5">
        <f t="shared" si="3"/>
        <v>5859</v>
      </c>
      <c r="G9" s="5">
        <f t="shared" si="3"/>
        <v>3678</v>
      </c>
      <c r="H9" s="5">
        <f t="shared" si="3"/>
        <v>2778</v>
      </c>
      <c r="I9" s="5">
        <f t="shared" si="3"/>
        <v>1724</v>
      </c>
      <c r="J9" s="5">
        <f t="shared" si="3"/>
        <v>850</v>
      </c>
      <c r="K9" s="5">
        <f t="shared" si="3"/>
        <v>1947</v>
      </c>
      <c r="L9" s="5">
        <f t="shared" si="3"/>
        <v>750</v>
      </c>
      <c r="M9" s="5">
        <f t="shared" si="3"/>
        <v>950</v>
      </c>
      <c r="N9" s="5">
        <f>SUM(N5)</f>
        <v>1942</v>
      </c>
      <c r="O9" s="5">
        <f t="shared" si="3"/>
        <v>1000</v>
      </c>
      <c r="P9" s="5">
        <f>SUM(P5)</f>
        <v>800</v>
      </c>
      <c r="Q9" s="5">
        <f t="shared" si="3"/>
        <v>1252</v>
      </c>
      <c r="R9" s="5">
        <f>SUM(E9:Q9)</f>
        <v>23530</v>
      </c>
      <c r="T9" s="172">
        <f t="shared" si="1"/>
        <v>0</v>
      </c>
      <c r="U9" s="5">
        <v>23530</v>
      </c>
      <c r="V9" s="10">
        <f>R9-U9</f>
        <v>0</v>
      </c>
    </row>
    <row r="10" spans="1:20" ht="21" customHeight="1">
      <c r="A10" s="278"/>
      <c r="B10" s="365"/>
      <c r="C10" s="7" t="s">
        <v>14</v>
      </c>
      <c r="D10" s="8"/>
      <c r="E10" s="8">
        <f>SUM(E6)</f>
        <v>0</v>
      </c>
      <c r="F10" s="8">
        <f aca="true" t="shared" si="4" ref="F10:Q10">SUM(F6)</f>
        <v>56</v>
      </c>
      <c r="G10" s="8">
        <f t="shared" si="4"/>
        <v>355</v>
      </c>
      <c r="H10" s="8">
        <f t="shared" si="4"/>
        <v>911</v>
      </c>
      <c r="I10" s="8">
        <f t="shared" si="4"/>
        <v>548</v>
      </c>
      <c r="J10" s="8">
        <f t="shared" si="4"/>
        <v>470</v>
      </c>
      <c r="K10" s="8">
        <f t="shared" si="4"/>
        <v>620</v>
      </c>
      <c r="L10" s="8">
        <f t="shared" si="4"/>
        <v>755</v>
      </c>
      <c r="M10" s="8">
        <f t="shared" si="4"/>
        <v>816</v>
      </c>
      <c r="N10" s="8">
        <f t="shared" si="4"/>
        <v>854</v>
      </c>
      <c r="O10" s="8">
        <f t="shared" si="4"/>
        <v>793</v>
      </c>
      <c r="P10" s="8">
        <f>SUM(P6)</f>
        <v>507</v>
      </c>
      <c r="Q10" s="8">
        <f t="shared" si="4"/>
        <v>395</v>
      </c>
      <c r="R10" s="8">
        <f>SUM(E10:Q10)</f>
        <v>7080</v>
      </c>
      <c r="T10" s="172">
        <f t="shared" si="1"/>
        <v>-7080</v>
      </c>
    </row>
    <row r="11" spans="1:18" ht="12" customHeight="1">
      <c r="A11" s="277" t="s">
        <v>324</v>
      </c>
      <c r="B11" s="336"/>
      <c r="C11" s="318" t="s">
        <v>341</v>
      </c>
      <c r="D11" s="319"/>
      <c r="E11" s="319"/>
      <c r="F11" s="319"/>
      <c r="G11" s="319"/>
      <c r="H11" s="319"/>
      <c r="I11" s="319"/>
      <c r="J11" s="319"/>
      <c r="K11" s="319"/>
      <c r="L11" s="319"/>
      <c r="M11" s="319"/>
      <c r="N11" s="319"/>
      <c r="O11" s="319"/>
      <c r="P11" s="319"/>
      <c r="Q11" s="319"/>
      <c r="R11" s="320"/>
    </row>
    <row r="12" spans="1:18" ht="12" customHeight="1">
      <c r="A12" s="337"/>
      <c r="B12" s="338"/>
      <c r="C12" s="321"/>
      <c r="D12" s="322"/>
      <c r="E12" s="322"/>
      <c r="F12" s="322"/>
      <c r="G12" s="322"/>
      <c r="H12" s="322"/>
      <c r="I12" s="322"/>
      <c r="J12" s="322"/>
      <c r="K12" s="322"/>
      <c r="L12" s="322"/>
      <c r="M12" s="322"/>
      <c r="N12" s="322"/>
      <c r="O12" s="322"/>
      <c r="P12" s="322"/>
      <c r="Q12" s="322"/>
      <c r="R12" s="323"/>
    </row>
    <row r="13" spans="1:18" ht="12" customHeight="1">
      <c r="A13" s="337"/>
      <c r="B13" s="338"/>
      <c r="C13" s="321"/>
      <c r="D13" s="322"/>
      <c r="E13" s="322"/>
      <c r="F13" s="322"/>
      <c r="G13" s="322"/>
      <c r="H13" s="322"/>
      <c r="I13" s="322"/>
      <c r="J13" s="322"/>
      <c r="K13" s="322"/>
      <c r="L13" s="322"/>
      <c r="M13" s="322"/>
      <c r="N13" s="322"/>
      <c r="O13" s="322"/>
      <c r="P13" s="322"/>
      <c r="Q13" s="322"/>
      <c r="R13" s="323"/>
    </row>
    <row r="14" spans="1:18" ht="12" customHeight="1">
      <c r="A14" s="337"/>
      <c r="B14" s="338"/>
      <c r="C14" s="321"/>
      <c r="D14" s="322"/>
      <c r="E14" s="322"/>
      <c r="F14" s="322"/>
      <c r="G14" s="322"/>
      <c r="H14" s="322"/>
      <c r="I14" s="322"/>
      <c r="J14" s="322"/>
      <c r="K14" s="322"/>
      <c r="L14" s="322"/>
      <c r="M14" s="322"/>
      <c r="N14" s="322"/>
      <c r="O14" s="322"/>
      <c r="P14" s="322"/>
      <c r="Q14" s="322"/>
      <c r="R14" s="323"/>
    </row>
    <row r="15" spans="1:18" ht="12" customHeight="1">
      <c r="A15" s="337"/>
      <c r="B15" s="338"/>
      <c r="C15" s="324"/>
      <c r="D15" s="325"/>
      <c r="E15" s="325"/>
      <c r="F15" s="325"/>
      <c r="G15" s="325"/>
      <c r="H15" s="325"/>
      <c r="I15" s="325"/>
      <c r="J15" s="325"/>
      <c r="K15" s="325"/>
      <c r="L15" s="325"/>
      <c r="M15" s="325"/>
      <c r="N15" s="325"/>
      <c r="O15" s="325"/>
      <c r="P15" s="325"/>
      <c r="Q15" s="325"/>
      <c r="R15" s="326"/>
    </row>
    <row r="16" spans="1:18" ht="12" customHeight="1">
      <c r="A16" s="337"/>
      <c r="B16" s="338"/>
      <c r="C16" s="327" t="s">
        <v>372</v>
      </c>
      <c r="D16" s="327"/>
      <c r="E16" s="327"/>
      <c r="F16" s="327"/>
      <c r="G16" s="327"/>
      <c r="H16" s="327"/>
      <c r="I16" s="327"/>
      <c r="J16" s="327"/>
      <c r="K16" s="327"/>
      <c r="L16" s="327"/>
      <c r="M16" s="327"/>
      <c r="N16" s="327"/>
      <c r="O16" s="327"/>
      <c r="P16" s="327"/>
      <c r="Q16" s="327"/>
      <c r="R16" s="327"/>
    </row>
    <row r="17" spans="1:18" ht="12" customHeight="1">
      <c r="A17" s="337"/>
      <c r="B17" s="338"/>
      <c r="C17" s="327"/>
      <c r="D17" s="327"/>
      <c r="E17" s="327"/>
      <c r="F17" s="327"/>
      <c r="G17" s="327"/>
      <c r="H17" s="327"/>
      <c r="I17" s="327"/>
      <c r="J17" s="327"/>
      <c r="K17" s="327"/>
      <c r="L17" s="327"/>
      <c r="M17" s="327"/>
      <c r="N17" s="327"/>
      <c r="O17" s="327"/>
      <c r="P17" s="327"/>
      <c r="Q17" s="327"/>
      <c r="R17" s="327"/>
    </row>
    <row r="18" spans="1:18" ht="12" customHeight="1">
      <c r="A18" s="337"/>
      <c r="B18" s="338"/>
      <c r="C18" s="327"/>
      <c r="D18" s="327"/>
      <c r="E18" s="327"/>
      <c r="F18" s="327"/>
      <c r="G18" s="327"/>
      <c r="H18" s="327"/>
      <c r="I18" s="327"/>
      <c r="J18" s="327"/>
      <c r="K18" s="327"/>
      <c r="L18" s="327"/>
      <c r="M18" s="327"/>
      <c r="N18" s="327"/>
      <c r="O18" s="327"/>
      <c r="P18" s="327"/>
      <c r="Q18" s="327"/>
      <c r="R18" s="327"/>
    </row>
    <row r="19" spans="1:18" ht="12" customHeight="1">
      <c r="A19" s="337"/>
      <c r="B19" s="338"/>
      <c r="C19" s="327"/>
      <c r="D19" s="327"/>
      <c r="E19" s="327"/>
      <c r="F19" s="327"/>
      <c r="G19" s="327"/>
      <c r="H19" s="327"/>
      <c r="I19" s="327"/>
      <c r="J19" s="327"/>
      <c r="K19" s="327"/>
      <c r="L19" s="327"/>
      <c r="M19" s="327"/>
      <c r="N19" s="327"/>
      <c r="O19" s="327"/>
      <c r="P19" s="327"/>
      <c r="Q19" s="327"/>
      <c r="R19" s="327"/>
    </row>
    <row r="20" spans="1:18" ht="12" customHeight="1">
      <c r="A20" s="278"/>
      <c r="B20" s="339"/>
      <c r="C20" s="327"/>
      <c r="D20" s="327"/>
      <c r="E20" s="327"/>
      <c r="F20" s="327"/>
      <c r="G20" s="327"/>
      <c r="H20" s="327"/>
      <c r="I20" s="327"/>
      <c r="J20" s="327"/>
      <c r="K20" s="327"/>
      <c r="L20" s="327"/>
      <c r="M20" s="327"/>
      <c r="N20" s="327"/>
      <c r="O20" s="327"/>
      <c r="P20" s="327"/>
      <c r="Q20" s="327"/>
      <c r="R20" s="327"/>
    </row>
    <row r="24" spans="1:18" ht="21" customHeight="1">
      <c r="A24" s="270" t="s">
        <v>388</v>
      </c>
      <c r="B24" s="270"/>
      <c r="C24" s="142" t="s">
        <v>325</v>
      </c>
      <c r="D24" s="238"/>
      <c r="E24" s="238"/>
      <c r="F24" s="238"/>
      <c r="G24" s="238"/>
      <c r="H24" s="238"/>
      <c r="I24" s="238"/>
      <c r="J24" s="238"/>
      <c r="K24" s="238"/>
      <c r="L24" s="238"/>
      <c r="M24" s="238"/>
      <c r="R24" s="2" t="s">
        <v>13</v>
      </c>
    </row>
    <row r="25" spans="1:18" ht="12" customHeight="1">
      <c r="A25" s="273" t="s">
        <v>26</v>
      </c>
      <c r="B25" s="341"/>
      <c r="C25" s="281" t="s">
        <v>22</v>
      </c>
      <c r="D25" s="271" t="s">
        <v>23</v>
      </c>
      <c r="E25" s="273" t="s">
        <v>17</v>
      </c>
      <c r="F25" s="274"/>
      <c r="G25" s="274"/>
      <c r="H25" s="273" t="s">
        <v>18</v>
      </c>
      <c r="I25" s="274"/>
      <c r="J25" s="274"/>
      <c r="K25" s="273" t="s">
        <v>19</v>
      </c>
      <c r="L25" s="274"/>
      <c r="M25" s="274"/>
      <c r="N25" s="273" t="s">
        <v>20</v>
      </c>
      <c r="O25" s="274"/>
      <c r="P25" s="274"/>
      <c r="Q25" s="274"/>
      <c r="R25" s="271" t="s">
        <v>21</v>
      </c>
    </row>
    <row r="26" spans="1:18" ht="12" customHeight="1">
      <c r="A26" s="273"/>
      <c r="B26" s="341"/>
      <c r="C26" s="281"/>
      <c r="D26" s="272"/>
      <c r="E26" s="281" t="s">
        <v>1</v>
      </c>
      <c r="F26" s="281" t="s">
        <v>2</v>
      </c>
      <c r="G26" s="281" t="s">
        <v>3</v>
      </c>
      <c r="H26" s="281" t="s">
        <v>4</v>
      </c>
      <c r="I26" s="281" t="s">
        <v>5</v>
      </c>
      <c r="J26" s="281" t="s">
        <v>6</v>
      </c>
      <c r="K26" s="281" t="s">
        <v>7</v>
      </c>
      <c r="L26" s="281" t="s">
        <v>8</v>
      </c>
      <c r="M26" s="281" t="s">
        <v>9</v>
      </c>
      <c r="N26" s="281" t="s">
        <v>10</v>
      </c>
      <c r="O26" s="281" t="s">
        <v>11</v>
      </c>
      <c r="P26" s="281" t="s">
        <v>12</v>
      </c>
      <c r="Q26" s="273" t="s">
        <v>16</v>
      </c>
      <c r="R26" s="272"/>
    </row>
    <row r="27" spans="1:18" ht="12" customHeight="1">
      <c r="A27" s="273"/>
      <c r="B27" s="341"/>
      <c r="C27" s="281"/>
      <c r="D27" s="281"/>
      <c r="E27" s="281"/>
      <c r="F27" s="281"/>
      <c r="G27" s="281"/>
      <c r="H27" s="281"/>
      <c r="I27" s="281"/>
      <c r="J27" s="281"/>
      <c r="K27" s="281"/>
      <c r="L27" s="281"/>
      <c r="M27" s="281"/>
      <c r="N27" s="281"/>
      <c r="O27" s="281"/>
      <c r="P27" s="281"/>
      <c r="Q27" s="273"/>
      <c r="R27" s="281"/>
    </row>
    <row r="28" spans="1:20" ht="21" customHeight="1">
      <c r="A28" s="277" t="s">
        <v>28</v>
      </c>
      <c r="B28" s="364"/>
      <c r="C28" s="3" t="s">
        <v>0</v>
      </c>
      <c r="D28" s="5">
        <f>'（旅）本省'!D259+'（旅）国総研'!D25+'（旅）地理院'!D35+'（旅）審判所'!D19+'（旅）地整'!D31+'（旅）北海道'!D75+'（旅）運輸'!D25+'（旅）航空'!D17+'（旅）観光'!D17+'(旅）気象'!D35+'（旅）運安'!D15+'（旅）海保'!D53+'（旅）空整'!D15+'（旅）業務'!D17+'（旅）車検'!D17+'（旅）特々'!D9</f>
        <v>14388678</v>
      </c>
      <c r="E28" s="5">
        <f>'（旅）本省'!E259+'（旅）国総研'!E25+'（旅）地理院'!E35+'（旅）審判所'!E19+'（旅）地整'!E31+'（旅）北海道'!E75+'（旅）運輸'!E25+'（旅）航空'!E17+'（旅）観光'!E17+'(旅）気象'!E35+'（旅）運安'!E15+'（旅）海保'!E53+'（旅）空整'!E15+'（旅）業務'!E17+'（旅）車検'!E17+'（旅）特々'!E9</f>
        <v>1047959</v>
      </c>
      <c r="F28" s="5">
        <f>'（旅）本省'!F259+'（旅）国総研'!F25+'（旅）地理院'!F35+'（旅）審判所'!F19+'（旅）地整'!F31+'（旅）北海道'!F75+'（旅）運輸'!F25+'（旅）航空'!F17+'（旅）観光'!F17+'(旅）気象'!F35+'（旅）運安'!F15+'（旅）海保'!F53+'（旅）空整'!F15+'（旅）業務'!F17+'（旅）車検'!F17+'（旅）特々'!F9</f>
        <v>1503095</v>
      </c>
      <c r="G28" s="5">
        <f>'（旅）本省'!G259+'（旅）国総研'!G25+'（旅）地理院'!G35+'（旅）審判所'!G19+'（旅）地整'!G31+'（旅）北海道'!G75+'（旅）運輸'!G25+'（旅）航空'!G17+'（旅）観光'!G17+'(旅）気象'!G35+'（旅）運安'!G15+'（旅）海保'!G53+'（旅）空整'!G15+'（旅）業務'!G17+'（旅）車検'!G17+'（旅）特々'!G9</f>
        <v>1247169</v>
      </c>
      <c r="H28" s="5">
        <f>'（旅）本省'!H259+'（旅）国総研'!H25+'（旅）地理院'!H35+'（旅）審判所'!H19+'（旅）地整'!H31+'（旅）北海道'!H75+'（旅）運輸'!H25+'（旅）航空'!H17+'（旅）観光'!H17+'(旅）気象'!H35+'（旅）運安'!H15+'（旅）海保'!H53+'（旅）空整'!H15+'（旅）業務'!H17+'（旅）車検'!H17+'（旅）特々'!H9</f>
        <v>1115067.5</v>
      </c>
      <c r="I28" s="5">
        <f>'（旅）本省'!I259+'（旅）国総研'!I25+'（旅）地理院'!I35+'（旅）審判所'!I19+'（旅）地整'!I31+'（旅）北海道'!I75+'（旅）運輸'!I25+'（旅）航空'!I17+'（旅）観光'!I17+'(旅）気象'!I35+'（旅）運安'!I15+'（旅）海保'!I53+'（旅）空整'!I15+'（旅）業務'!I17+'（旅）車検'!I17+'（旅）特々'!I9</f>
        <v>876890</v>
      </c>
      <c r="J28" s="5">
        <f>'（旅）本省'!J259+'（旅）国総研'!J25+'（旅）地理院'!J35+'（旅）審判所'!J19+'（旅）地整'!J31+'（旅）北海道'!J75+'（旅）運輸'!J25+'（旅）航空'!J17+'（旅）観光'!J17+'(旅）気象'!J35+'（旅）運安'!J15+'（旅）海保'!J53+'（旅）空整'!J15+'（旅）業務'!J17+'（旅）車検'!J17+'（旅）特々'!J9</f>
        <v>794594.5</v>
      </c>
      <c r="K28" s="5">
        <f>'（旅）本省'!K259+'（旅）国総研'!K25+'（旅）地理院'!K35+'（旅）審判所'!K19+'（旅）地整'!K31+'（旅）北海道'!K75+'（旅）運輸'!K25+'（旅）航空'!K17+'（旅）観光'!K17+'(旅）気象'!K35+'（旅）運安'!K15+'（旅）海保'!K53+'（旅）空整'!K15+'（旅）業務'!K17+'（旅）車検'!K17+'（旅）特々'!K9</f>
        <v>1201674.5</v>
      </c>
      <c r="L28" s="5">
        <f>'（旅）本省'!L259+'（旅）国総研'!L25+'（旅）地理院'!L35+'（旅）審判所'!L19+'（旅）地整'!L31+'（旅）北海道'!L75+'（旅）運輸'!L25+'（旅）航空'!L17+'（旅）観光'!L17+'(旅）気象'!L35+'（旅）運安'!L15+'（旅）海保'!L53+'（旅）空整'!L15+'（旅）業務'!L17+'（旅）車検'!L17+'（旅）特々'!L9</f>
        <v>1049966</v>
      </c>
      <c r="M28" s="5">
        <f>'（旅）本省'!M259+'（旅）国総研'!M25+'（旅）地理院'!M35+'（旅）審判所'!M19+'（旅）地整'!M31+'（旅）北海道'!M75+'（旅）運輸'!M25+'（旅）航空'!M17+'（旅）観光'!M17+'(旅）気象'!M35+'（旅）運安'!M15+'（旅）海保'!M53+'（旅）空整'!M15+'（旅）業務'!M17+'（旅）車検'!M17+'（旅）特々'!M9</f>
        <v>1072115.5</v>
      </c>
      <c r="N28" s="5">
        <f>'（旅）本省'!N259+'（旅）国総研'!N25+'（旅）地理院'!N35+'（旅）審判所'!N19+'（旅）地整'!N31+'（旅）北海道'!N75+'（旅）運輸'!N25+'（旅）航空'!N17+'（旅）観光'!N17+'(旅）気象'!N35+'（旅）運安'!N15+'（旅）海保'!N53+'（旅）空整'!N15+'（旅）業務'!N17+'（旅）車検'!N17+'（旅）特々'!N9</f>
        <v>923613</v>
      </c>
      <c r="O28" s="5">
        <f>'（旅）本省'!O259+'（旅）国総研'!O25+'（旅）地理院'!O35+'（旅）審判所'!O19+'（旅）地整'!O31+'（旅）北海道'!O75+'（旅）運輸'!O25+'（旅）航空'!O17+'（旅）観光'!O17+'(旅）気象'!O35+'（旅）運安'!O15+'（旅）海保'!O53+'（旅）空整'!O15+'（旅）業務'!O17+'（旅）車検'!O17+'（旅）特々'!O9</f>
        <v>986316</v>
      </c>
      <c r="P28" s="5">
        <f>'（旅）本省'!P259+'（旅）国総研'!P25+'（旅）地理院'!P35+'（旅）審判所'!P19+'（旅）地整'!P31+'（旅）北海道'!P75+'（旅）運輸'!P25+'（旅）航空'!P17+'（旅）観光'!P17+'(旅）気象'!P35+'（旅）運安'!P15+'（旅）海保'!P53+'（旅）空整'!P15+'（旅）業務'!P17+'（旅）車検'!P17+'（旅）特々'!P9</f>
        <v>1291882</v>
      </c>
      <c r="Q28" s="5">
        <f>'（旅）本省'!Q259+'（旅）国総研'!Q25+'（旅）地理院'!Q35+'（旅）審判所'!Q19+'（旅）地整'!Q31+'（旅）北海道'!Q75+'（旅）運輸'!Q25+'（旅）航空'!Q17+'（旅）観光'!Q17+'(旅）気象'!Q35+'（旅）運安'!Q15+'（旅）海保'!Q53+'（旅）空整'!Q15+'（旅）業務'!Q17+'（旅）車検'!Q17+'（旅）特々'!Q9</f>
        <v>1278336</v>
      </c>
      <c r="R28" s="5">
        <f>SUM(E28:Q28)</f>
        <v>14388678</v>
      </c>
      <c r="T28" s="172">
        <f>D28-R28</f>
        <v>0</v>
      </c>
    </row>
    <row r="29" spans="1:20" ht="21" customHeight="1">
      <c r="A29" s="278"/>
      <c r="B29" s="365"/>
      <c r="C29" s="7" t="s">
        <v>14</v>
      </c>
      <c r="D29" s="8"/>
      <c r="E29" s="8">
        <f>'（旅）本省'!E260+'（旅）国総研'!E26+'（旅）地理院'!E36+'（旅）審判所'!E20+'（旅）地整'!E32+'（旅）北海道'!E76+'（旅）運輸'!E26+'（旅）航空'!E18+'（旅）観光'!E18+'(旅）気象'!E36+'（旅）運安'!E16+'（旅）海保'!E54+'（旅）空整'!E16+'（旅）業務'!E18+'（旅）車検'!E18+'（旅）特々'!E10</f>
        <v>938685</v>
      </c>
      <c r="F29" s="8">
        <f>'（旅）本省'!F260+'（旅）国総研'!F26+'（旅）地理院'!F36+'（旅）審判所'!F20+'（旅）地整'!F32+'（旅）北海道'!F76+'（旅）運輸'!F26+'（旅）航空'!F18+'（旅）観光'!F18+'(旅）気象'!F36+'（旅）運安'!F16+'（旅）海保'!F54+'（旅）空整'!F16+'（旅）業務'!F18+'（旅）車検'!F18+'（旅）特々'!F10</f>
        <v>996227</v>
      </c>
      <c r="G29" s="8">
        <f>'（旅）本省'!G260+'（旅）国総研'!G26+'（旅）地理院'!G36+'（旅）審判所'!G20+'（旅）地整'!G32+'（旅）北海道'!G76+'（旅）運輸'!G26+'（旅）航空'!G18+'（旅）観光'!G18+'(旅）気象'!G36+'（旅）運安'!G16+'（旅）海保'!G54+'（旅）空整'!G16+'（旅）業務'!G18+'（旅）車検'!G18+'（旅）特々'!G10</f>
        <v>1129121</v>
      </c>
      <c r="H29" s="8">
        <f>'（旅）本省'!H260+'（旅）国総研'!H26+'（旅）地理院'!H36+'（旅）審判所'!H20+'（旅）地整'!H32+'（旅）北海道'!H76+'（旅）運輸'!H26+'（旅）航空'!H18+'（旅）観光'!H18+'(旅）気象'!H36+'（旅）運安'!H16+'（旅）海保'!H54+'（旅）空整'!H16+'（旅）業務'!H18+'（旅）車検'!H18+'（旅）特々'!H10</f>
        <v>901794</v>
      </c>
      <c r="I29" s="8">
        <f>'（旅）本省'!I260+'（旅）国総研'!I26+'（旅）地理院'!I36+'（旅）審判所'!I20+'（旅）地整'!I32+'（旅）北海道'!I76+'（旅）運輸'!I26+'（旅）航空'!I18+'（旅）観光'!I18+'(旅）気象'!I36+'（旅）運安'!I16+'（旅）海保'!I54+'（旅）空整'!I16+'（旅）業務'!I18+'（旅）車検'!I18+'（旅）特々'!I10</f>
        <v>844058</v>
      </c>
      <c r="J29" s="8">
        <f>'（旅）本省'!J260+'（旅）国総研'!J26+'（旅）地理院'!J36+'（旅）審判所'!J20+'（旅）地整'!J32+'（旅）北海道'!J76+'（旅）運輸'!J26+'（旅）航空'!J18+'（旅）観光'!J18+'(旅）気象'!J36+'（旅）運安'!J16+'（旅）海保'!J54+'（旅）空整'!J16+'（旅）業務'!J18+'（旅）車検'!J18+'（旅）特々'!J10</f>
        <v>686555</v>
      </c>
      <c r="K29" s="8">
        <f>'（旅）本省'!K260+'（旅）国総研'!K26+'（旅）地理院'!K36+'（旅）審判所'!K20+'（旅）地整'!K32+'（旅）北海道'!K76+'（旅）運輸'!K26+'（旅）航空'!K18+'（旅）観光'!K18+'(旅）気象'!K36+'（旅）運安'!K16+'（旅）海保'!K54+'（旅）空整'!K16+'（旅）業務'!K18+'（旅）車検'!K18+'（旅）特々'!K10</f>
        <v>850013</v>
      </c>
      <c r="L29" s="8">
        <f>'（旅）本省'!L260+'（旅）国総研'!L26+'（旅）地理院'!L36+'（旅）審判所'!L20+'（旅）地整'!L32+'（旅）北海道'!L76+'（旅）運輸'!L26+'（旅）航空'!L18+'（旅）観光'!L18+'(旅）気象'!L36+'（旅）運安'!L16+'（旅）海保'!L54+'（旅）空整'!L16+'（旅）業務'!L18+'（旅）車検'!L18+'（旅）特々'!L10</f>
        <v>891125</v>
      </c>
      <c r="M29" s="8">
        <f>'（旅）本省'!M260+'（旅）国総研'!M26+'（旅）地理院'!M36+'（旅）審判所'!M20+'（旅）地整'!M32+'（旅）北海道'!M76+'（旅）運輸'!M26+'（旅）航空'!M18+'（旅）観光'!M18+'(旅）気象'!M36+'（旅）運安'!M16+'（旅）海保'!M54+'（旅）空整'!M16+'（旅）業務'!M18+'（旅）車検'!M18+'（旅）特々'!M10</f>
        <v>973754</v>
      </c>
      <c r="N29" s="8">
        <f>'（旅）本省'!N260+'（旅）国総研'!N26+'（旅）地理院'!N36+'（旅）審判所'!N20+'（旅）地整'!N32+'（旅）北海道'!N76+'（旅）運輸'!N26+'（旅）航空'!N18+'（旅）観光'!N18+'(旅）気象'!N36+'（旅）運安'!N16+'（旅）海保'!N54+'（旅）空整'!N16+'（旅）業務'!N18+'（旅）車検'!N18+'（旅）特々'!N10</f>
        <v>714588</v>
      </c>
      <c r="O29" s="8">
        <f>'（旅）本省'!O260+'（旅）国総研'!O26+'（旅）地理院'!O36+'（旅）審判所'!O20+'（旅）地整'!O32+'（旅）北海道'!O76+'（旅）運輸'!O26+'（旅）航空'!O18+'（旅）観光'!O18+'(旅）気象'!O36+'（旅）運安'!O16+'（旅）海保'!O54+'（旅）空整'!O16+'（旅）業務'!O18+'（旅）車検'!O18+'（旅）特々'!O10</f>
        <v>831215</v>
      </c>
      <c r="P29" s="8">
        <v>979214</v>
      </c>
      <c r="Q29" s="8">
        <f>'（旅）本省'!Q260+'（旅）国総研'!Q26+'（旅）地理院'!Q36+'（旅）審判所'!Q20+'（旅）地整'!Q32+'（旅）北海道'!Q76+'（旅）運輸'!Q26+'（旅）航空'!Q18+'（旅）観光'!Q18+'(旅）気象'!Q36+'（旅）運安'!Q16+'（旅）海保'!Q54+'（旅）空整'!Q16+'（旅）業務'!Q18+'（旅）車検'!Q18+'（旅）特々'!Q10</f>
        <v>861137</v>
      </c>
      <c r="R29" s="8">
        <f>SUM(E29:Q29)</f>
        <v>11597486</v>
      </c>
      <c r="T29" s="172">
        <f>D29-R29</f>
        <v>-11597486</v>
      </c>
    </row>
    <row r="30" spans="1:18" ht="13.5">
      <c r="A30" s="215"/>
      <c r="B30" s="196"/>
      <c r="C30" s="196"/>
      <c r="D30" s="196"/>
      <c r="E30" s="196"/>
      <c r="F30" s="196"/>
      <c r="G30" s="196"/>
      <c r="H30" s="196"/>
      <c r="I30" s="196"/>
      <c r="J30" s="196"/>
      <c r="K30" s="196"/>
      <c r="L30" s="196"/>
      <c r="M30" s="196"/>
      <c r="N30" s="196"/>
      <c r="O30" s="196"/>
      <c r="P30" s="196"/>
      <c r="Q30" s="196"/>
      <c r="R30" s="216"/>
    </row>
    <row r="31" spans="1:18" ht="13.5">
      <c r="A31" s="25"/>
      <c r="B31" s="25"/>
      <c r="C31" s="25"/>
      <c r="D31" s="25"/>
      <c r="E31" s="25"/>
      <c r="F31" s="25"/>
      <c r="G31" s="25"/>
      <c r="H31" s="25"/>
      <c r="I31" s="25"/>
      <c r="J31" s="25"/>
      <c r="K31" s="25"/>
      <c r="L31" s="25"/>
      <c r="M31" s="25"/>
      <c r="N31" s="25"/>
      <c r="O31" s="25"/>
      <c r="P31" s="25"/>
      <c r="Q31" s="25"/>
      <c r="R31" s="25"/>
    </row>
    <row r="32" spans="1:18" ht="13.5">
      <c r="A32" s="196"/>
      <c r="B32" s="196"/>
      <c r="C32" s="196"/>
      <c r="D32" s="196"/>
      <c r="E32" s="196"/>
      <c r="F32" s="196"/>
      <c r="G32" s="196"/>
      <c r="H32" s="196"/>
      <c r="I32" s="196"/>
      <c r="J32" s="196"/>
      <c r="K32" s="196"/>
      <c r="L32" s="196"/>
      <c r="M32" s="196"/>
      <c r="N32" s="196"/>
      <c r="O32" s="196"/>
      <c r="P32" s="196"/>
      <c r="Q32" s="196"/>
      <c r="R32" s="196"/>
    </row>
    <row r="33" spans="1:18" ht="13.5">
      <c r="A33" s="237"/>
      <c r="B33" s="237"/>
      <c r="C33" s="237"/>
      <c r="D33" s="237"/>
      <c r="E33" s="237"/>
      <c r="F33" s="237"/>
      <c r="G33" s="237"/>
      <c r="H33" s="237"/>
      <c r="I33" s="237"/>
      <c r="J33" s="237"/>
      <c r="K33" s="237"/>
      <c r="L33" s="237"/>
      <c r="M33" s="237"/>
      <c r="N33" s="237"/>
      <c r="O33" s="237"/>
      <c r="P33" s="237"/>
      <c r="Q33" s="237"/>
      <c r="R33" s="237"/>
    </row>
    <row r="34" spans="1:18" ht="13.5">
      <c r="A34" s="196"/>
      <c r="B34" s="196"/>
      <c r="C34" s="196"/>
      <c r="D34" s="196"/>
      <c r="E34" s="196"/>
      <c r="F34" s="196"/>
      <c r="G34" s="196"/>
      <c r="H34" s="196"/>
      <c r="I34" s="196"/>
      <c r="J34" s="196"/>
      <c r="K34" s="196"/>
      <c r="L34" s="196"/>
      <c r="M34" s="196"/>
      <c r="N34" s="196"/>
      <c r="O34" s="196"/>
      <c r="P34" s="196"/>
      <c r="Q34" s="196"/>
      <c r="R34" s="196"/>
    </row>
    <row r="59" spans="1:18" ht="13.5">
      <c r="A59" s="213"/>
      <c r="B59" s="25"/>
      <c r="C59" s="25"/>
      <c r="D59" s="25"/>
      <c r="E59" s="25"/>
      <c r="F59" s="25"/>
      <c r="G59" s="25"/>
      <c r="H59" s="25"/>
      <c r="I59" s="25"/>
      <c r="J59" s="25"/>
      <c r="K59" s="25"/>
      <c r="L59" s="25"/>
      <c r="M59" s="25"/>
      <c r="N59" s="25"/>
      <c r="O59" s="25"/>
      <c r="P59" s="25"/>
      <c r="Q59" s="25"/>
      <c r="R59" s="214"/>
    </row>
    <row r="60" spans="1:18" ht="13.5">
      <c r="A60" s="215"/>
      <c r="B60" s="196"/>
      <c r="C60" s="196"/>
      <c r="D60" s="196"/>
      <c r="E60" s="196"/>
      <c r="F60" s="196"/>
      <c r="G60" s="196"/>
      <c r="H60" s="196"/>
      <c r="I60" s="196"/>
      <c r="J60" s="196"/>
      <c r="K60" s="196"/>
      <c r="L60" s="196"/>
      <c r="M60" s="196"/>
      <c r="N60" s="196"/>
      <c r="O60" s="196"/>
      <c r="P60" s="196"/>
      <c r="Q60" s="196"/>
      <c r="R60" s="216"/>
    </row>
    <row r="61" spans="1:18" ht="13.5">
      <c r="A61" s="25"/>
      <c r="B61" s="25"/>
      <c r="C61" s="25"/>
      <c r="D61" s="25"/>
      <c r="E61" s="25"/>
      <c r="F61" s="25"/>
      <c r="G61" s="25"/>
      <c r="H61" s="25"/>
      <c r="I61" s="25"/>
      <c r="J61" s="25"/>
      <c r="K61" s="25"/>
      <c r="L61" s="25"/>
      <c r="M61" s="25"/>
      <c r="N61" s="25"/>
      <c r="O61" s="25"/>
      <c r="P61" s="25"/>
      <c r="Q61" s="25"/>
      <c r="R61" s="25"/>
    </row>
    <row r="62" spans="1:18" ht="13.5">
      <c r="A62" s="196"/>
      <c r="B62" s="196"/>
      <c r="C62" s="196"/>
      <c r="D62" s="196"/>
      <c r="E62" s="196"/>
      <c r="F62" s="196"/>
      <c r="G62" s="196"/>
      <c r="H62" s="196"/>
      <c r="I62" s="196"/>
      <c r="J62" s="196"/>
      <c r="K62" s="196"/>
      <c r="L62" s="196"/>
      <c r="M62" s="196"/>
      <c r="N62" s="196"/>
      <c r="O62" s="196"/>
      <c r="P62" s="196"/>
      <c r="Q62" s="196"/>
      <c r="R62" s="196"/>
    </row>
    <row r="89" spans="1:18" ht="13.5">
      <c r="A89" s="213"/>
      <c r="B89" s="25"/>
      <c r="C89" s="25"/>
      <c r="D89" s="25"/>
      <c r="E89" s="25"/>
      <c r="F89" s="25"/>
      <c r="G89" s="25"/>
      <c r="H89" s="25"/>
      <c r="I89" s="25"/>
      <c r="J89" s="25"/>
      <c r="K89" s="25"/>
      <c r="L89" s="25"/>
      <c r="M89" s="25"/>
      <c r="N89" s="25"/>
      <c r="O89" s="25"/>
      <c r="P89" s="25"/>
      <c r="Q89" s="25"/>
      <c r="R89" s="214"/>
    </row>
    <row r="90" spans="1:18" ht="13.5">
      <c r="A90" s="215"/>
      <c r="B90" s="196"/>
      <c r="C90" s="196"/>
      <c r="D90" s="196"/>
      <c r="E90" s="196"/>
      <c r="F90" s="196"/>
      <c r="G90" s="196"/>
      <c r="H90" s="196"/>
      <c r="I90" s="196"/>
      <c r="J90" s="196"/>
      <c r="K90" s="196"/>
      <c r="L90" s="196"/>
      <c r="M90" s="196"/>
      <c r="N90" s="196"/>
      <c r="O90" s="196"/>
      <c r="P90" s="196"/>
      <c r="Q90" s="196"/>
      <c r="R90" s="21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119" spans="1:18" ht="13.5">
      <c r="A119" s="213"/>
      <c r="B119" s="25"/>
      <c r="C119" s="25"/>
      <c r="D119" s="25"/>
      <c r="E119" s="25"/>
      <c r="F119" s="25"/>
      <c r="G119" s="25"/>
      <c r="H119" s="25"/>
      <c r="I119" s="25"/>
      <c r="J119" s="25"/>
      <c r="K119" s="25"/>
      <c r="L119" s="25"/>
      <c r="M119" s="25"/>
      <c r="N119" s="25"/>
      <c r="O119" s="25"/>
      <c r="P119" s="25"/>
      <c r="Q119" s="25"/>
      <c r="R119" s="214"/>
    </row>
    <row r="120" spans="1:18" ht="13.5">
      <c r="A120" s="215"/>
      <c r="B120" s="196"/>
      <c r="C120" s="196"/>
      <c r="D120" s="196"/>
      <c r="E120" s="196"/>
      <c r="F120" s="196"/>
      <c r="G120" s="196"/>
      <c r="H120" s="196"/>
      <c r="I120" s="196"/>
      <c r="J120" s="196"/>
      <c r="K120" s="196"/>
      <c r="L120" s="196"/>
      <c r="M120" s="196"/>
      <c r="N120" s="196"/>
      <c r="O120" s="196"/>
      <c r="P120" s="196"/>
      <c r="Q120" s="196"/>
      <c r="R120"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49" spans="1:18" ht="13.5">
      <c r="A149" s="213"/>
      <c r="B149" s="25"/>
      <c r="C149" s="25"/>
      <c r="D149" s="25"/>
      <c r="E149" s="25"/>
      <c r="F149" s="25"/>
      <c r="G149" s="25"/>
      <c r="H149" s="25"/>
      <c r="I149" s="25"/>
      <c r="J149" s="25"/>
      <c r="K149" s="25"/>
      <c r="L149" s="25"/>
      <c r="M149" s="25"/>
      <c r="N149" s="25"/>
      <c r="O149" s="25"/>
      <c r="P149" s="25"/>
      <c r="Q149" s="25"/>
      <c r="R149" s="214"/>
    </row>
    <row r="150" spans="1:18" ht="13.5">
      <c r="A150" s="215"/>
      <c r="B150" s="196"/>
      <c r="C150" s="196"/>
      <c r="D150" s="196"/>
      <c r="E150" s="196"/>
      <c r="F150" s="196"/>
      <c r="G150" s="196"/>
      <c r="H150" s="196"/>
      <c r="I150" s="196"/>
      <c r="J150" s="196"/>
      <c r="K150" s="196"/>
      <c r="L150" s="196"/>
      <c r="M150" s="196"/>
      <c r="N150" s="196"/>
      <c r="O150" s="196"/>
      <c r="P150" s="196"/>
      <c r="Q150" s="196"/>
      <c r="R150"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79" spans="1:18" ht="13.5">
      <c r="A179" s="213"/>
      <c r="B179" s="25"/>
      <c r="C179" s="25"/>
      <c r="D179" s="25"/>
      <c r="E179" s="25"/>
      <c r="F179" s="25"/>
      <c r="G179" s="25"/>
      <c r="H179" s="25"/>
      <c r="I179" s="25"/>
      <c r="J179" s="25"/>
      <c r="K179" s="25"/>
      <c r="L179" s="25"/>
      <c r="M179" s="25"/>
      <c r="N179" s="25"/>
      <c r="O179" s="25"/>
      <c r="P179" s="25"/>
      <c r="Q179" s="25"/>
      <c r="R179" s="214"/>
    </row>
    <row r="180" spans="1:18" ht="13.5">
      <c r="A180" s="215"/>
      <c r="B180" s="196"/>
      <c r="C180" s="196"/>
      <c r="D180" s="196"/>
      <c r="E180" s="196"/>
      <c r="F180" s="196"/>
      <c r="G180" s="196"/>
      <c r="H180" s="196"/>
      <c r="I180" s="196"/>
      <c r="J180" s="196"/>
      <c r="K180" s="196"/>
      <c r="L180" s="196"/>
      <c r="M180" s="196"/>
      <c r="N180" s="196"/>
      <c r="O180" s="196"/>
      <c r="P180" s="196"/>
      <c r="Q180" s="196"/>
      <c r="R180"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207" spans="1:18" ht="13.5">
      <c r="A207" s="213"/>
      <c r="B207" s="25"/>
      <c r="C207" s="25"/>
      <c r="D207" s="25"/>
      <c r="E207" s="25"/>
      <c r="F207" s="25"/>
      <c r="G207" s="25"/>
      <c r="H207" s="25"/>
      <c r="I207" s="25"/>
      <c r="J207" s="25"/>
      <c r="K207" s="25"/>
      <c r="L207" s="25"/>
      <c r="M207" s="25"/>
      <c r="N207" s="25"/>
      <c r="O207" s="25"/>
      <c r="P207" s="25"/>
      <c r="Q207" s="25"/>
      <c r="R207" s="214"/>
    </row>
    <row r="208" spans="1:18" ht="13.5">
      <c r="A208" s="215"/>
      <c r="B208" s="196"/>
      <c r="C208" s="196"/>
      <c r="D208" s="196"/>
      <c r="E208" s="196"/>
      <c r="F208" s="196"/>
      <c r="G208" s="196"/>
      <c r="H208" s="196"/>
      <c r="I208" s="196"/>
      <c r="J208" s="196"/>
      <c r="K208" s="196"/>
      <c r="L208" s="196"/>
      <c r="M208" s="196"/>
      <c r="N208" s="196"/>
      <c r="O208" s="196"/>
      <c r="P208" s="196"/>
      <c r="Q208" s="196"/>
      <c r="R208" s="216"/>
    </row>
    <row r="211" spans="1:18" ht="13.5">
      <c r="A211" s="213"/>
      <c r="B211" s="25"/>
      <c r="C211" s="25"/>
      <c r="D211" s="25"/>
      <c r="E211" s="25"/>
      <c r="F211" s="25"/>
      <c r="G211" s="25"/>
      <c r="H211" s="25"/>
      <c r="I211" s="25"/>
      <c r="J211" s="25"/>
      <c r="K211" s="25"/>
      <c r="L211" s="25"/>
      <c r="M211" s="25"/>
      <c r="N211" s="25"/>
      <c r="O211" s="25"/>
      <c r="P211" s="25"/>
      <c r="Q211" s="25"/>
      <c r="R211" s="214"/>
    </row>
    <row r="212" spans="1:18" ht="13.5">
      <c r="A212" s="215"/>
      <c r="B212" s="196"/>
      <c r="C212" s="196"/>
      <c r="D212" s="196"/>
      <c r="E212" s="196"/>
      <c r="F212" s="196"/>
      <c r="G212" s="196"/>
      <c r="H212" s="196"/>
      <c r="I212" s="196"/>
      <c r="J212" s="196"/>
      <c r="K212" s="196"/>
      <c r="L212" s="196"/>
      <c r="M212" s="196"/>
      <c r="N212" s="196"/>
      <c r="O212" s="196"/>
      <c r="P212" s="196"/>
      <c r="Q212" s="196"/>
      <c r="R212" s="216"/>
    </row>
    <row r="237" spans="1:18" ht="13.5">
      <c r="A237" s="213"/>
      <c r="B237" s="25"/>
      <c r="C237" s="25"/>
      <c r="D237" s="25"/>
      <c r="E237" s="25"/>
      <c r="F237" s="25"/>
      <c r="G237" s="25"/>
      <c r="H237" s="25"/>
      <c r="I237" s="25"/>
      <c r="J237" s="25"/>
      <c r="K237" s="25"/>
      <c r="L237" s="25"/>
      <c r="M237" s="25"/>
      <c r="N237" s="25"/>
      <c r="O237" s="25"/>
      <c r="P237" s="25"/>
      <c r="Q237" s="25"/>
      <c r="R237" s="214"/>
    </row>
    <row r="238" spans="1:18" ht="13.5">
      <c r="A238" s="215"/>
      <c r="B238" s="196"/>
      <c r="C238" s="196"/>
      <c r="D238" s="196"/>
      <c r="E238" s="196"/>
      <c r="F238" s="196"/>
      <c r="G238" s="196"/>
      <c r="H238" s="196"/>
      <c r="I238" s="196"/>
      <c r="J238" s="196"/>
      <c r="K238" s="196"/>
      <c r="L238" s="196"/>
      <c r="M238" s="196"/>
      <c r="N238" s="196"/>
      <c r="O238" s="196"/>
      <c r="P238" s="196"/>
      <c r="Q238" s="196"/>
      <c r="R238" s="216"/>
    </row>
    <row r="241" spans="1:18" ht="13.5">
      <c r="A241" s="213"/>
      <c r="B241" s="25"/>
      <c r="C241" s="25"/>
      <c r="D241" s="25"/>
      <c r="E241" s="25"/>
      <c r="F241" s="25"/>
      <c r="G241" s="25"/>
      <c r="H241" s="25"/>
      <c r="I241" s="25"/>
      <c r="J241" s="25"/>
      <c r="K241" s="25"/>
      <c r="L241" s="25"/>
      <c r="M241" s="25"/>
      <c r="N241" s="25"/>
      <c r="O241" s="25"/>
      <c r="P241" s="25"/>
      <c r="Q241" s="25"/>
      <c r="R241" s="214"/>
    </row>
    <row r="242" spans="1:18" ht="13.5">
      <c r="A242" s="215"/>
      <c r="B242" s="196"/>
      <c r="C242" s="196"/>
      <c r="D242" s="196"/>
      <c r="E242" s="196"/>
      <c r="F242" s="196"/>
      <c r="G242" s="196"/>
      <c r="H242" s="196"/>
      <c r="I242" s="196"/>
      <c r="J242" s="196"/>
      <c r="K242" s="196"/>
      <c r="L242" s="196"/>
      <c r="M242" s="196"/>
      <c r="N242" s="196"/>
      <c r="O242" s="196"/>
      <c r="P242" s="196"/>
      <c r="Q242" s="196"/>
      <c r="R242" s="216"/>
    </row>
    <row r="259" spans="1:2" ht="13.5">
      <c r="A259" s="232"/>
      <c r="B259" s="232"/>
    </row>
    <row r="260" spans="1:2" ht="13.5">
      <c r="A260" s="232"/>
      <c r="B260" s="232"/>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sheetData>
  <sheetProtection/>
  <mergeCells count="40">
    <mergeCell ref="A28:B29"/>
    <mergeCell ref="L26:L27"/>
    <mergeCell ref="M26:M27"/>
    <mergeCell ref="N26:N27"/>
    <mergeCell ref="O26:O27"/>
    <mergeCell ref="R25:R27"/>
    <mergeCell ref="E26:E27"/>
    <mergeCell ref="F26:F27"/>
    <mergeCell ref="G26:G27"/>
    <mergeCell ref="H26:H27"/>
    <mergeCell ref="I26:I27"/>
    <mergeCell ref="J26:J27"/>
    <mergeCell ref="H25:J25"/>
    <mergeCell ref="P26:P27"/>
    <mergeCell ref="K26:K27"/>
    <mergeCell ref="Q26:Q27"/>
    <mergeCell ref="K25:M25"/>
    <mergeCell ref="N25:Q25"/>
    <mergeCell ref="A24:B24"/>
    <mergeCell ref="A25:B27"/>
    <mergeCell ref="C25:C27"/>
    <mergeCell ref="D25:D27"/>
    <mergeCell ref="E25:G25"/>
    <mergeCell ref="A11:B20"/>
    <mergeCell ref="C11:R15"/>
    <mergeCell ref="C16:R20"/>
    <mergeCell ref="C3:C4"/>
    <mergeCell ref="A9:B10"/>
    <mergeCell ref="A5:B6"/>
    <mergeCell ref="A7:A8"/>
    <mergeCell ref="B7:B8"/>
    <mergeCell ref="A2:B2"/>
    <mergeCell ref="A3:B4"/>
    <mergeCell ref="R3:R4"/>
    <mergeCell ref="A1:R1"/>
    <mergeCell ref="D3:D4"/>
    <mergeCell ref="E3:G3"/>
    <mergeCell ref="H3:J3"/>
    <mergeCell ref="K3:M3"/>
    <mergeCell ref="N3:Q3"/>
  </mergeCells>
  <dataValidations count="1">
    <dataValidation allowBlank="1" showInputMessage="1" showErrorMessage="1" imeMode="off" sqref="D5:R10 U9 D28:R29"/>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69" r:id="rId1"/>
  <headerFooter>
    <oddFooter>&amp;C&amp;16-&amp;P -&amp;R&amp;A
&amp;P／&amp;N</oddFooter>
  </headerFooter>
</worksheet>
</file>

<file path=xl/worksheets/sheet17.xml><?xml version="1.0" encoding="utf-8"?>
<worksheet xmlns="http://schemas.openxmlformats.org/spreadsheetml/2006/main" xmlns:r="http://schemas.openxmlformats.org/officeDocument/2006/relationships">
  <dimension ref="A1:U272"/>
  <sheetViews>
    <sheetView view="pageBreakPreview" zoomScale="75" zoomScaleSheetLayoutView="75"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2.57421875" style="9" customWidth="1"/>
    <col min="2" max="2" width="15.57421875" style="134" customWidth="1"/>
    <col min="3" max="3" width="5.7109375" style="0" customWidth="1"/>
    <col min="4" max="4" width="8.421875" style="0" customWidth="1"/>
    <col min="5" max="18" width="9.57421875" style="0" customWidth="1"/>
    <col min="19" max="19" width="2.8515625" style="0" customWidth="1"/>
    <col min="20" max="20" width="9.00390625" style="170" customWidth="1"/>
  </cols>
  <sheetData>
    <row r="1" spans="1:20" s="25" customFormat="1" ht="25.5">
      <c r="A1" s="309" t="s">
        <v>357</v>
      </c>
      <c r="B1" s="309"/>
      <c r="C1" s="309"/>
      <c r="D1" s="309"/>
      <c r="E1" s="309"/>
      <c r="F1" s="309"/>
      <c r="G1" s="309"/>
      <c r="H1" s="309"/>
      <c r="I1" s="309"/>
      <c r="J1" s="309"/>
      <c r="K1" s="309"/>
      <c r="L1" s="309"/>
      <c r="M1" s="309"/>
      <c r="N1" s="309"/>
      <c r="O1" s="309"/>
      <c r="P1" s="309"/>
      <c r="Q1" s="309"/>
      <c r="R1" s="309"/>
      <c r="T1" s="171"/>
    </row>
    <row r="2" spans="1:20" s="17" customFormat="1" ht="37.5" customHeight="1">
      <c r="A2" s="434" t="s">
        <v>389</v>
      </c>
      <c r="B2" s="434"/>
      <c r="C2" s="145" t="s">
        <v>273</v>
      </c>
      <c r="D2" s="202"/>
      <c r="E2" s="202"/>
      <c r="F2" s="202"/>
      <c r="G2" s="202"/>
      <c r="H2" s="202"/>
      <c r="I2" s="202"/>
      <c r="J2" s="202"/>
      <c r="K2" s="202"/>
      <c r="L2" s="202"/>
      <c r="M2" s="202"/>
      <c r="N2" s="203"/>
      <c r="O2" s="203"/>
      <c r="P2" s="203"/>
      <c r="Q2" s="203"/>
      <c r="R2" s="2" t="s">
        <v>13</v>
      </c>
      <c r="S2" s="10"/>
      <c r="T2" s="170"/>
    </row>
    <row r="3" spans="1:18" ht="13.5" customHeight="1">
      <c r="A3" s="279" t="s">
        <v>26</v>
      </c>
      <c r="B3" s="280"/>
      <c r="C3" s="281" t="s">
        <v>22</v>
      </c>
      <c r="D3" s="271" t="s">
        <v>23</v>
      </c>
      <c r="E3" s="273" t="s">
        <v>17</v>
      </c>
      <c r="F3" s="274"/>
      <c r="G3" s="274"/>
      <c r="H3" s="273" t="s">
        <v>18</v>
      </c>
      <c r="I3" s="274"/>
      <c r="J3" s="274"/>
      <c r="K3" s="273" t="s">
        <v>19</v>
      </c>
      <c r="L3" s="274"/>
      <c r="M3" s="274"/>
      <c r="N3" s="273" t="s">
        <v>20</v>
      </c>
      <c r="O3" s="274"/>
      <c r="P3" s="274"/>
      <c r="Q3" s="274"/>
      <c r="R3" s="271" t="s">
        <v>21</v>
      </c>
    </row>
    <row r="4" spans="1:18" ht="13.5" customHeight="1">
      <c r="A4" s="279"/>
      <c r="B4" s="280"/>
      <c r="C4" s="281"/>
      <c r="D4" s="272"/>
      <c r="E4" s="185" t="s">
        <v>1</v>
      </c>
      <c r="F4" s="98" t="s">
        <v>2</v>
      </c>
      <c r="G4" s="185" t="s">
        <v>3</v>
      </c>
      <c r="H4" s="185" t="s">
        <v>4</v>
      </c>
      <c r="I4" s="98" t="s">
        <v>5</v>
      </c>
      <c r="J4" s="185" t="s">
        <v>6</v>
      </c>
      <c r="K4" s="185" t="s">
        <v>7</v>
      </c>
      <c r="L4" s="185" t="s">
        <v>8</v>
      </c>
      <c r="M4" s="98" t="s">
        <v>9</v>
      </c>
      <c r="N4" s="185" t="s">
        <v>10</v>
      </c>
      <c r="O4" s="98" t="s">
        <v>11</v>
      </c>
      <c r="P4" s="258" t="s">
        <v>12</v>
      </c>
      <c r="Q4" s="114" t="s">
        <v>173</v>
      </c>
      <c r="R4" s="272"/>
    </row>
    <row r="5" spans="1:20" s="17" customFormat="1" ht="18.75" customHeight="1">
      <c r="A5" s="285" t="s">
        <v>158</v>
      </c>
      <c r="B5" s="286"/>
      <c r="C5" s="271"/>
      <c r="D5" s="435"/>
      <c r="E5" s="430"/>
      <c r="F5" s="432"/>
      <c r="G5" s="430"/>
      <c r="H5" s="430"/>
      <c r="I5" s="432"/>
      <c r="J5" s="430"/>
      <c r="K5" s="430"/>
      <c r="L5" s="430"/>
      <c r="M5" s="432"/>
      <c r="N5" s="430"/>
      <c r="O5" s="432"/>
      <c r="P5" s="430"/>
      <c r="Q5" s="432"/>
      <c r="R5" s="435"/>
      <c r="S5" s="10"/>
      <c r="T5" s="170"/>
    </row>
    <row r="6" spans="1:20" s="17" customFormat="1" ht="18.75" customHeight="1">
      <c r="A6" s="287"/>
      <c r="B6" s="288"/>
      <c r="C6" s="272"/>
      <c r="D6" s="436"/>
      <c r="E6" s="431"/>
      <c r="F6" s="433"/>
      <c r="G6" s="431"/>
      <c r="H6" s="431"/>
      <c r="I6" s="433"/>
      <c r="J6" s="431"/>
      <c r="K6" s="431"/>
      <c r="L6" s="431"/>
      <c r="M6" s="433"/>
      <c r="N6" s="431"/>
      <c r="O6" s="433"/>
      <c r="P6" s="431"/>
      <c r="Q6" s="433"/>
      <c r="R6" s="436"/>
      <c r="S6" s="10"/>
      <c r="T6" s="170"/>
    </row>
    <row r="7" spans="1:20" s="17" customFormat="1" ht="18.75" customHeight="1">
      <c r="A7" s="290" t="s">
        <v>25</v>
      </c>
      <c r="B7" s="292"/>
      <c r="C7" s="3" t="s">
        <v>0</v>
      </c>
      <c r="D7" s="70">
        <f aca="true" t="shared" si="0" ref="D7:Q8">SUM(D9,D11,D13,D15,D17,D19,D21,D23,D25)</f>
        <v>5484443</v>
      </c>
      <c r="E7" s="94">
        <f t="shared" si="0"/>
        <v>20073</v>
      </c>
      <c r="F7" s="107">
        <f t="shared" si="0"/>
        <v>111879</v>
      </c>
      <c r="G7" s="94">
        <f t="shared" si="0"/>
        <v>249692</v>
      </c>
      <c r="H7" s="94">
        <f t="shared" si="0"/>
        <v>203388</v>
      </c>
      <c r="I7" s="107">
        <f t="shared" si="0"/>
        <v>223435.15</v>
      </c>
      <c r="J7" s="94">
        <f t="shared" si="0"/>
        <v>218115.05</v>
      </c>
      <c r="K7" s="94">
        <f t="shared" si="0"/>
        <v>1023314</v>
      </c>
      <c r="L7" s="94">
        <f t="shared" si="0"/>
        <v>221514</v>
      </c>
      <c r="M7" s="107">
        <f t="shared" si="0"/>
        <v>393183.7</v>
      </c>
      <c r="N7" s="94">
        <f t="shared" si="0"/>
        <v>335213.45</v>
      </c>
      <c r="O7" s="107">
        <f t="shared" si="0"/>
        <v>519908.15</v>
      </c>
      <c r="P7" s="94">
        <f t="shared" si="0"/>
        <v>379287.05</v>
      </c>
      <c r="Q7" s="107">
        <f t="shared" si="0"/>
        <v>1585440.45</v>
      </c>
      <c r="R7" s="70">
        <f aca="true" t="shared" si="1" ref="R7:R13">SUM(E7:Q7)</f>
        <v>5484443</v>
      </c>
      <c r="S7" s="10"/>
      <c r="T7" s="170">
        <f>D7-R7</f>
        <v>0</v>
      </c>
    </row>
    <row r="8" spans="1:20" s="17" customFormat="1" ht="18.75" customHeight="1">
      <c r="A8" s="290"/>
      <c r="B8" s="292"/>
      <c r="C8" s="4" t="s">
        <v>14</v>
      </c>
      <c r="D8" s="62"/>
      <c r="E8" s="90">
        <f aca="true" t="shared" si="2" ref="E8:Q8">SUM(E10,E12,E14,E16,E18,E20,E22,E24,E26)</f>
        <v>15778</v>
      </c>
      <c r="F8" s="100">
        <f t="shared" si="2"/>
        <v>108473</v>
      </c>
      <c r="G8" s="90">
        <f t="shared" si="2"/>
        <v>236833</v>
      </c>
      <c r="H8" s="90">
        <f t="shared" si="2"/>
        <v>182799</v>
      </c>
      <c r="I8" s="100">
        <f t="shared" si="2"/>
        <v>288284</v>
      </c>
      <c r="J8" s="90">
        <f t="shared" si="2"/>
        <v>244984</v>
      </c>
      <c r="K8" s="90">
        <f t="shared" si="2"/>
        <v>964941</v>
      </c>
      <c r="L8" s="90">
        <f t="shared" si="2"/>
        <v>248538</v>
      </c>
      <c r="M8" s="100">
        <f t="shared" si="2"/>
        <v>266116</v>
      </c>
      <c r="N8" s="90">
        <f t="shared" si="2"/>
        <v>275794</v>
      </c>
      <c r="O8" s="100">
        <f t="shared" si="2"/>
        <v>226573</v>
      </c>
      <c r="P8" s="90">
        <f t="shared" si="0"/>
        <v>289945</v>
      </c>
      <c r="Q8" s="100">
        <f t="shared" si="2"/>
        <v>1419064</v>
      </c>
      <c r="R8" s="65">
        <f t="shared" si="1"/>
        <v>4768122</v>
      </c>
      <c r="S8" s="10"/>
      <c r="T8" s="170">
        <f aca="true" t="shared" si="3" ref="T8:T71">D8-R8</f>
        <v>-4768122</v>
      </c>
    </row>
    <row r="9" spans="1:21" s="17" customFormat="1" ht="18.75" customHeight="1">
      <c r="A9" s="293"/>
      <c r="B9" s="289" t="s">
        <v>27</v>
      </c>
      <c r="C9" s="3" t="s">
        <v>0</v>
      </c>
      <c r="D9" s="70">
        <v>3856060</v>
      </c>
      <c r="E9" s="94">
        <v>20073</v>
      </c>
      <c r="F9" s="107">
        <v>110017</v>
      </c>
      <c r="G9" s="94">
        <v>246149</v>
      </c>
      <c r="H9" s="94">
        <v>189351</v>
      </c>
      <c r="I9" s="107">
        <v>217759</v>
      </c>
      <c r="J9" s="94">
        <v>210186</v>
      </c>
      <c r="K9" s="94">
        <v>256980</v>
      </c>
      <c r="L9" s="94">
        <v>217422</v>
      </c>
      <c r="M9" s="107">
        <v>389015</v>
      </c>
      <c r="N9" s="94">
        <v>314623</v>
      </c>
      <c r="O9" s="107">
        <v>495828</v>
      </c>
      <c r="P9" s="94">
        <v>359488</v>
      </c>
      <c r="Q9" s="107">
        <v>829169</v>
      </c>
      <c r="R9" s="70">
        <f t="shared" si="1"/>
        <v>3856060</v>
      </c>
      <c r="S9" s="10"/>
      <c r="T9" s="170">
        <f t="shared" si="3"/>
        <v>0</v>
      </c>
      <c r="U9" s="17">
        <v>1</v>
      </c>
    </row>
    <row r="10" spans="1:20" s="17" customFormat="1" ht="18.75" customHeight="1">
      <c r="A10" s="293"/>
      <c r="B10" s="289"/>
      <c r="C10" s="32" t="s">
        <v>14</v>
      </c>
      <c r="D10" s="65"/>
      <c r="E10" s="73">
        <v>15278</v>
      </c>
      <c r="F10" s="108">
        <v>106122</v>
      </c>
      <c r="G10" s="73">
        <v>234847</v>
      </c>
      <c r="H10" s="73">
        <v>171539</v>
      </c>
      <c r="I10" s="108">
        <v>280010</v>
      </c>
      <c r="J10" s="73">
        <v>240382</v>
      </c>
      <c r="K10" s="73">
        <v>204862</v>
      </c>
      <c r="L10" s="73">
        <v>235314</v>
      </c>
      <c r="M10" s="108">
        <v>262172</v>
      </c>
      <c r="N10" s="73">
        <v>258977</v>
      </c>
      <c r="O10" s="108">
        <v>222339</v>
      </c>
      <c r="P10" s="73">
        <v>285313</v>
      </c>
      <c r="Q10" s="108">
        <v>665335</v>
      </c>
      <c r="R10" s="65">
        <f t="shared" si="1"/>
        <v>3182490</v>
      </c>
      <c r="S10" s="10"/>
      <c r="T10" s="170">
        <f t="shared" si="3"/>
        <v>-3182490</v>
      </c>
    </row>
    <row r="11" spans="1:21" s="17" customFormat="1" ht="18.75" customHeight="1">
      <c r="A11" s="294"/>
      <c r="B11" s="289" t="s">
        <v>98</v>
      </c>
      <c r="C11" s="3" t="s">
        <v>92</v>
      </c>
      <c r="D11" s="70">
        <v>52534</v>
      </c>
      <c r="E11" s="94">
        <v>0</v>
      </c>
      <c r="F11" s="107">
        <v>167</v>
      </c>
      <c r="G11" s="94">
        <v>2145</v>
      </c>
      <c r="H11" s="94">
        <v>9829</v>
      </c>
      <c r="I11" s="107">
        <v>1188</v>
      </c>
      <c r="J11" s="94">
        <v>1234</v>
      </c>
      <c r="K11" s="94">
        <v>9841</v>
      </c>
      <c r="L11" s="94">
        <v>1238</v>
      </c>
      <c r="M11" s="107">
        <v>1265</v>
      </c>
      <c r="N11" s="94">
        <v>9802</v>
      </c>
      <c r="O11" s="107">
        <v>1237</v>
      </c>
      <c r="P11" s="94">
        <v>1226</v>
      </c>
      <c r="Q11" s="107">
        <v>13362</v>
      </c>
      <c r="R11" s="70">
        <f t="shared" si="1"/>
        <v>52534</v>
      </c>
      <c r="S11" s="10"/>
      <c r="T11" s="170">
        <f t="shared" si="3"/>
        <v>0</v>
      </c>
      <c r="U11" s="17">
        <v>2</v>
      </c>
    </row>
    <row r="12" spans="1:20" s="17" customFormat="1" ht="18.75" customHeight="1">
      <c r="A12" s="294"/>
      <c r="B12" s="289"/>
      <c r="C12" s="32" t="s">
        <v>93</v>
      </c>
      <c r="D12" s="65"/>
      <c r="E12" s="73">
        <v>0</v>
      </c>
      <c r="F12" s="108">
        <v>0</v>
      </c>
      <c r="G12" s="73">
        <v>15</v>
      </c>
      <c r="H12" s="73">
        <v>8651</v>
      </c>
      <c r="I12" s="108">
        <v>4683</v>
      </c>
      <c r="J12" s="73">
        <v>987</v>
      </c>
      <c r="K12" s="73">
        <v>9623</v>
      </c>
      <c r="L12" s="73">
        <v>995</v>
      </c>
      <c r="M12" s="108">
        <v>1703</v>
      </c>
      <c r="N12" s="73">
        <v>10620</v>
      </c>
      <c r="O12" s="108">
        <v>1071</v>
      </c>
      <c r="P12" s="73">
        <v>1515</v>
      </c>
      <c r="Q12" s="108">
        <v>10700</v>
      </c>
      <c r="R12" s="65">
        <f>SUM(E12:Q12)</f>
        <v>50563</v>
      </c>
      <c r="S12"/>
      <c r="T12" s="170">
        <f t="shared" si="3"/>
        <v>-50563</v>
      </c>
    </row>
    <row r="13" spans="1:21" s="17" customFormat="1" ht="18.75" customHeight="1">
      <c r="A13" s="294"/>
      <c r="B13" s="284" t="s">
        <v>288</v>
      </c>
      <c r="C13" s="3" t="s">
        <v>0</v>
      </c>
      <c r="D13" s="70">
        <v>16559</v>
      </c>
      <c r="E13" s="94">
        <v>0</v>
      </c>
      <c r="F13" s="107">
        <v>839</v>
      </c>
      <c r="G13" s="94">
        <v>451</v>
      </c>
      <c r="H13" s="94">
        <v>2904</v>
      </c>
      <c r="I13" s="107">
        <v>1313</v>
      </c>
      <c r="J13" s="94">
        <v>3755</v>
      </c>
      <c r="K13" s="94">
        <v>1716</v>
      </c>
      <c r="L13" s="94">
        <v>835</v>
      </c>
      <c r="M13" s="107">
        <v>1293</v>
      </c>
      <c r="N13" s="94">
        <v>2921</v>
      </c>
      <c r="O13" s="107">
        <v>18</v>
      </c>
      <c r="P13" s="94">
        <v>0</v>
      </c>
      <c r="Q13" s="107">
        <v>514</v>
      </c>
      <c r="R13" s="70">
        <f t="shared" si="1"/>
        <v>16559</v>
      </c>
      <c r="S13" s="10"/>
      <c r="T13" s="170">
        <f t="shared" si="3"/>
        <v>0</v>
      </c>
      <c r="U13" s="17">
        <v>3</v>
      </c>
    </row>
    <row r="14" spans="1:20" s="17" customFormat="1" ht="18.75" customHeight="1">
      <c r="A14" s="294"/>
      <c r="B14" s="284"/>
      <c r="C14" s="4" t="s">
        <v>14</v>
      </c>
      <c r="D14" s="62"/>
      <c r="E14" s="73">
        <v>0</v>
      </c>
      <c r="F14" s="108">
        <v>297</v>
      </c>
      <c r="G14" s="73">
        <v>489</v>
      </c>
      <c r="H14" s="73">
        <v>121</v>
      </c>
      <c r="I14" s="108">
        <v>214</v>
      </c>
      <c r="J14" s="73">
        <v>90</v>
      </c>
      <c r="K14" s="73">
        <v>643</v>
      </c>
      <c r="L14" s="73">
        <v>59</v>
      </c>
      <c r="M14" s="108">
        <v>49</v>
      </c>
      <c r="N14" s="73">
        <v>2668</v>
      </c>
      <c r="O14" s="108">
        <v>348</v>
      </c>
      <c r="P14" s="73">
        <v>497</v>
      </c>
      <c r="Q14" s="108">
        <v>4035</v>
      </c>
      <c r="R14" s="65">
        <f>SUM(E14:Q14)</f>
        <v>9510</v>
      </c>
      <c r="S14"/>
      <c r="T14" s="170">
        <f t="shared" si="3"/>
        <v>-9510</v>
      </c>
    </row>
    <row r="15" spans="1:21" s="17" customFormat="1" ht="18.75" customHeight="1">
      <c r="A15" s="290"/>
      <c r="B15" s="289" t="s">
        <v>30</v>
      </c>
      <c r="C15" s="3" t="s">
        <v>0</v>
      </c>
      <c r="D15" s="70">
        <v>5039</v>
      </c>
      <c r="E15" s="94">
        <v>0</v>
      </c>
      <c r="F15" s="107">
        <v>0</v>
      </c>
      <c r="G15" s="94">
        <v>0</v>
      </c>
      <c r="H15" s="94">
        <v>0</v>
      </c>
      <c r="I15" s="107">
        <v>151.14999999999998</v>
      </c>
      <c r="J15" s="94">
        <v>50.05</v>
      </c>
      <c r="K15" s="94">
        <v>0</v>
      </c>
      <c r="L15" s="94">
        <v>0</v>
      </c>
      <c r="M15" s="107">
        <v>705.7</v>
      </c>
      <c r="N15" s="94">
        <v>453.45</v>
      </c>
      <c r="O15" s="107">
        <v>151.14999999999998</v>
      </c>
      <c r="P15" s="94">
        <v>2066.05</v>
      </c>
      <c r="Q15" s="107">
        <v>1461.45</v>
      </c>
      <c r="R15" s="70">
        <f aca="true" t="shared" si="4" ref="R15:R48">SUM(E15:Q15)</f>
        <v>5039</v>
      </c>
      <c r="S15" s="10"/>
      <c r="T15" s="170">
        <f t="shared" si="3"/>
        <v>0</v>
      </c>
      <c r="U15" s="17">
        <v>4</v>
      </c>
    </row>
    <row r="16" spans="1:20" s="17" customFormat="1" ht="18.75" customHeight="1">
      <c r="A16" s="290"/>
      <c r="B16" s="289"/>
      <c r="C16" s="32" t="s">
        <v>14</v>
      </c>
      <c r="D16" s="65"/>
      <c r="E16" s="73">
        <v>0</v>
      </c>
      <c r="F16" s="108">
        <v>0</v>
      </c>
      <c r="G16" s="73">
        <v>282</v>
      </c>
      <c r="H16" s="73">
        <v>282</v>
      </c>
      <c r="I16" s="108">
        <v>541</v>
      </c>
      <c r="J16" s="73">
        <v>274</v>
      </c>
      <c r="K16" s="73">
        <v>288</v>
      </c>
      <c r="L16" s="73">
        <v>85</v>
      </c>
      <c r="M16" s="108">
        <v>445</v>
      </c>
      <c r="N16" s="73">
        <v>246</v>
      </c>
      <c r="O16" s="108">
        <v>620</v>
      </c>
      <c r="P16" s="73">
        <v>237</v>
      </c>
      <c r="Q16" s="108">
        <v>1586</v>
      </c>
      <c r="R16" s="65">
        <f t="shared" si="4"/>
        <v>4886</v>
      </c>
      <c r="S16" s="10"/>
      <c r="T16" s="170">
        <f t="shared" si="3"/>
        <v>-4886</v>
      </c>
    </row>
    <row r="17" spans="1:21" ht="18.75" customHeight="1">
      <c r="A17" s="294"/>
      <c r="B17" s="284" t="s">
        <v>289</v>
      </c>
      <c r="C17" s="3" t="s">
        <v>92</v>
      </c>
      <c r="D17" s="72">
        <v>5454</v>
      </c>
      <c r="E17" s="93">
        <v>0</v>
      </c>
      <c r="F17" s="105">
        <v>475</v>
      </c>
      <c r="G17" s="93">
        <v>321</v>
      </c>
      <c r="H17" s="93">
        <v>472</v>
      </c>
      <c r="I17" s="105">
        <v>467</v>
      </c>
      <c r="J17" s="93">
        <v>469</v>
      </c>
      <c r="K17" s="93">
        <v>467</v>
      </c>
      <c r="L17" s="93">
        <v>467</v>
      </c>
      <c r="M17" s="105">
        <v>467</v>
      </c>
      <c r="N17" s="93">
        <v>467</v>
      </c>
      <c r="O17" s="105">
        <v>467</v>
      </c>
      <c r="P17" s="93">
        <v>458</v>
      </c>
      <c r="Q17" s="105">
        <v>457</v>
      </c>
      <c r="R17" s="70">
        <f t="shared" si="4"/>
        <v>5454</v>
      </c>
      <c r="S17" s="10"/>
      <c r="T17" s="170">
        <f t="shared" si="3"/>
        <v>0</v>
      </c>
      <c r="U17">
        <v>5</v>
      </c>
    </row>
    <row r="18" spans="1:20" ht="18.75" customHeight="1">
      <c r="A18" s="294"/>
      <c r="B18" s="284"/>
      <c r="C18" s="4" t="s">
        <v>93</v>
      </c>
      <c r="D18" s="62"/>
      <c r="E18" s="73">
        <v>0</v>
      </c>
      <c r="F18" s="108">
        <v>438</v>
      </c>
      <c r="G18" s="73">
        <v>441</v>
      </c>
      <c r="H18" s="73">
        <v>439</v>
      </c>
      <c r="I18" s="108">
        <v>427</v>
      </c>
      <c r="J18" s="73">
        <v>427</v>
      </c>
      <c r="K18" s="73">
        <v>427</v>
      </c>
      <c r="L18" s="73">
        <v>427</v>
      </c>
      <c r="M18" s="108">
        <v>427</v>
      </c>
      <c r="N18" s="73">
        <v>427</v>
      </c>
      <c r="O18" s="108">
        <v>427</v>
      </c>
      <c r="P18" s="73">
        <v>427</v>
      </c>
      <c r="Q18" s="108">
        <v>427</v>
      </c>
      <c r="R18" s="65">
        <f t="shared" si="4"/>
        <v>5161</v>
      </c>
      <c r="T18" s="170">
        <f t="shared" si="3"/>
        <v>-5161</v>
      </c>
    </row>
    <row r="19" spans="1:21" ht="18.75" customHeight="1">
      <c r="A19" s="294"/>
      <c r="B19" s="289" t="s">
        <v>99</v>
      </c>
      <c r="C19" s="3" t="s">
        <v>92</v>
      </c>
      <c r="D19" s="70">
        <v>864</v>
      </c>
      <c r="E19" s="94">
        <v>0</v>
      </c>
      <c r="F19" s="107">
        <v>64</v>
      </c>
      <c r="G19" s="94">
        <v>82</v>
      </c>
      <c r="H19" s="94">
        <v>62</v>
      </c>
      <c r="I19" s="107">
        <v>72</v>
      </c>
      <c r="J19" s="94">
        <v>72</v>
      </c>
      <c r="K19" s="94">
        <v>62</v>
      </c>
      <c r="L19" s="94">
        <v>62</v>
      </c>
      <c r="M19" s="107">
        <v>62</v>
      </c>
      <c r="N19" s="94">
        <v>62</v>
      </c>
      <c r="O19" s="107">
        <v>62</v>
      </c>
      <c r="P19" s="94">
        <v>62</v>
      </c>
      <c r="Q19" s="107">
        <v>140</v>
      </c>
      <c r="R19" s="70">
        <f t="shared" si="4"/>
        <v>864</v>
      </c>
      <c r="S19" s="10"/>
      <c r="T19" s="170">
        <f t="shared" si="3"/>
        <v>0</v>
      </c>
      <c r="U19">
        <v>6</v>
      </c>
    </row>
    <row r="20" spans="1:20" ht="18.75" customHeight="1">
      <c r="A20" s="294"/>
      <c r="B20" s="289"/>
      <c r="C20" s="32" t="s">
        <v>93</v>
      </c>
      <c r="D20" s="65"/>
      <c r="E20" s="73">
        <v>0</v>
      </c>
      <c r="F20" s="108">
        <v>0</v>
      </c>
      <c r="G20" s="73">
        <v>1</v>
      </c>
      <c r="H20" s="73">
        <v>1</v>
      </c>
      <c r="I20" s="108">
        <v>28</v>
      </c>
      <c r="J20" s="73">
        <v>1</v>
      </c>
      <c r="K20" s="73">
        <v>2</v>
      </c>
      <c r="L20" s="73">
        <v>1</v>
      </c>
      <c r="M20" s="108">
        <v>9</v>
      </c>
      <c r="N20" s="73">
        <v>2</v>
      </c>
      <c r="O20" s="108">
        <v>3</v>
      </c>
      <c r="P20" s="73">
        <v>4</v>
      </c>
      <c r="Q20" s="108">
        <v>272</v>
      </c>
      <c r="R20" s="65">
        <f t="shared" si="4"/>
        <v>324</v>
      </c>
      <c r="T20" s="170">
        <f t="shared" si="3"/>
        <v>-324</v>
      </c>
    </row>
    <row r="21" spans="1:21" ht="18.75" customHeight="1">
      <c r="A21" s="294"/>
      <c r="B21" s="289" t="s">
        <v>67</v>
      </c>
      <c r="C21" s="3" t="s">
        <v>0</v>
      </c>
      <c r="D21" s="70">
        <v>79542</v>
      </c>
      <c r="E21" s="94">
        <v>0</v>
      </c>
      <c r="F21" s="107">
        <v>317</v>
      </c>
      <c r="G21" s="94">
        <v>304</v>
      </c>
      <c r="H21" s="94">
        <v>620</v>
      </c>
      <c r="I21" s="107">
        <v>2225</v>
      </c>
      <c r="J21" s="94">
        <v>2049</v>
      </c>
      <c r="K21" s="94">
        <v>5420</v>
      </c>
      <c r="L21" s="94">
        <v>1372</v>
      </c>
      <c r="M21" s="107">
        <v>376</v>
      </c>
      <c r="N21" s="94">
        <v>6885</v>
      </c>
      <c r="O21" s="107">
        <v>21965</v>
      </c>
      <c r="P21" s="94">
        <v>15757</v>
      </c>
      <c r="Q21" s="107">
        <v>22252</v>
      </c>
      <c r="R21" s="70">
        <f t="shared" si="4"/>
        <v>79542</v>
      </c>
      <c r="S21" s="10"/>
      <c r="T21" s="170">
        <f t="shared" si="3"/>
        <v>0</v>
      </c>
      <c r="U21">
        <v>7</v>
      </c>
    </row>
    <row r="22" spans="1:20" ht="18.75" customHeight="1">
      <c r="A22" s="294"/>
      <c r="B22" s="289"/>
      <c r="C22" s="32" t="s">
        <v>14</v>
      </c>
      <c r="D22" s="65"/>
      <c r="E22" s="73">
        <v>500</v>
      </c>
      <c r="F22" s="108">
        <v>1616</v>
      </c>
      <c r="G22" s="73">
        <v>758</v>
      </c>
      <c r="H22" s="73">
        <v>1766</v>
      </c>
      <c r="I22" s="108">
        <v>1911</v>
      </c>
      <c r="J22" s="73">
        <v>2583</v>
      </c>
      <c r="K22" s="73">
        <v>470</v>
      </c>
      <c r="L22" s="73">
        <v>11167</v>
      </c>
      <c r="M22" s="108">
        <v>1271</v>
      </c>
      <c r="N22" s="73">
        <v>2854</v>
      </c>
      <c r="O22" s="108">
        <v>1675</v>
      </c>
      <c r="P22" s="73">
        <v>1692</v>
      </c>
      <c r="Q22" s="108">
        <v>18563</v>
      </c>
      <c r="R22" s="65">
        <f t="shared" si="4"/>
        <v>46826</v>
      </c>
      <c r="T22" s="170">
        <f t="shared" si="3"/>
        <v>-46826</v>
      </c>
    </row>
    <row r="23" spans="1:21" ht="18.75" customHeight="1">
      <c r="A23" s="294"/>
      <c r="B23" s="282" t="s">
        <v>290</v>
      </c>
      <c r="C23" s="3" t="s">
        <v>0</v>
      </c>
      <c r="D23" s="70">
        <v>1466703</v>
      </c>
      <c r="E23" s="94">
        <v>0</v>
      </c>
      <c r="F23" s="107">
        <v>0</v>
      </c>
      <c r="G23" s="94">
        <v>0</v>
      </c>
      <c r="H23" s="94">
        <v>0</v>
      </c>
      <c r="I23" s="107">
        <v>0</v>
      </c>
      <c r="J23" s="94">
        <v>0</v>
      </c>
      <c r="K23" s="94">
        <v>748618</v>
      </c>
      <c r="L23" s="94">
        <v>0</v>
      </c>
      <c r="M23" s="107">
        <v>0</v>
      </c>
      <c r="N23" s="94">
        <v>0</v>
      </c>
      <c r="O23" s="107">
        <v>0</v>
      </c>
      <c r="P23" s="94">
        <v>0</v>
      </c>
      <c r="Q23" s="107">
        <v>718085</v>
      </c>
      <c r="R23" s="70">
        <f t="shared" si="4"/>
        <v>1466703</v>
      </c>
      <c r="S23" s="10"/>
      <c r="T23" s="170">
        <f t="shared" si="3"/>
        <v>0</v>
      </c>
      <c r="U23">
        <v>8</v>
      </c>
    </row>
    <row r="24" spans="1:20" ht="18.75" customHeight="1">
      <c r="A24" s="294"/>
      <c r="B24" s="282"/>
      <c r="C24" s="4" t="s">
        <v>14</v>
      </c>
      <c r="D24" s="62"/>
      <c r="E24" s="73">
        <v>0</v>
      </c>
      <c r="F24" s="108">
        <v>0</v>
      </c>
      <c r="G24" s="73">
        <v>0</v>
      </c>
      <c r="H24" s="73">
        <v>0</v>
      </c>
      <c r="I24" s="108">
        <v>0</v>
      </c>
      <c r="J24" s="73">
        <v>0</v>
      </c>
      <c r="K24" s="73">
        <v>748618</v>
      </c>
      <c r="L24" s="73">
        <v>0</v>
      </c>
      <c r="M24" s="108">
        <v>0</v>
      </c>
      <c r="N24" s="73">
        <v>0</v>
      </c>
      <c r="O24" s="108">
        <v>0</v>
      </c>
      <c r="P24" s="73">
        <v>0</v>
      </c>
      <c r="Q24" s="108">
        <v>718086</v>
      </c>
      <c r="R24" s="65">
        <f t="shared" si="4"/>
        <v>1466704</v>
      </c>
      <c r="T24" s="170">
        <f t="shared" si="3"/>
        <v>-1466704</v>
      </c>
    </row>
    <row r="25" spans="1:21" ht="18.75" customHeight="1">
      <c r="A25" s="294"/>
      <c r="B25" s="289" t="s">
        <v>84</v>
      </c>
      <c r="C25" s="3" t="s">
        <v>0</v>
      </c>
      <c r="D25" s="70">
        <v>1688</v>
      </c>
      <c r="E25" s="80">
        <v>0</v>
      </c>
      <c r="F25" s="111">
        <v>0</v>
      </c>
      <c r="G25" s="80">
        <v>240</v>
      </c>
      <c r="H25" s="80">
        <v>150</v>
      </c>
      <c r="I25" s="111">
        <v>260</v>
      </c>
      <c r="J25" s="80">
        <v>300</v>
      </c>
      <c r="K25" s="80">
        <v>210</v>
      </c>
      <c r="L25" s="80">
        <v>118</v>
      </c>
      <c r="M25" s="111">
        <v>0</v>
      </c>
      <c r="N25" s="80">
        <v>0</v>
      </c>
      <c r="O25" s="111">
        <v>180</v>
      </c>
      <c r="P25" s="80">
        <v>230</v>
      </c>
      <c r="Q25" s="111">
        <v>0</v>
      </c>
      <c r="R25" s="70">
        <f t="shared" si="4"/>
        <v>1688</v>
      </c>
      <c r="S25" s="10"/>
      <c r="T25" s="170">
        <f t="shared" si="3"/>
        <v>0</v>
      </c>
      <c r="U25">
        <v>9</v>
      </c>
    </row>
    <row r="26" spans="1:20" ht="18.75" customHeight="1">
      <c r="A26" s="294"/>
      <c r="B26" s="289"/>
      <c r="C26" s="4" t="s">
        <v>14</v>
      </c>
      <c r="D26" s="62"/>
      <c r="E26" s="73">
        <v>0</v>
      </c>
      <c r="F26" s="108">
        <v>0</v>
      </c>
      <c r="G26" s="73">
        <v>0</v>
      </c>
      <c r="H26" s="73">
        <v>0</v>
      </c>
      <c r="I26" s="108">
        <v>470</v>
      </c>
      <c r="J26" s="73">
        <v>240</v>
      </c>
      <c r="K26" s="73">
        <v>8</v>
      </c>
      <c r="L26" s="73">
        <v>490</v>
      </c>
      <c r="M26" s="108">
        <v>40</v>
      </c>
      <c r="N26" s="73">
        <v>0</v>
      </c>
      <c r="O26" s="108">
        <v>90</v>
      </c>
      <c r="P26" s="73">
        <v>260</v>
      </c>
      <c r="Q26" s="108">
        <v>60</v>
      </c>
      <c r="R26" s="65">
        <f t="shared" si="4"/>
        <v>1658</v>
      </c>
      <c r="T26" s="170">
        <f t="shared" si="3"/>
        <v>-1658</v>
      </c>
    </row>
    <row r="27" spans="1:20" ht="18.75" customHeight="1">
      <c r="A27" s="294" t="s">
        <v>133</v>
      </c>
      <c r="B27" s="295"/>
      <c r="C27" s="3" t="s">
        <v>92</v>
      </c>
      <c r="D27" s="70">
        <f>SUM(D29)</f>
        <v>98</v>
      </c>
      <c r="E27" s="94">
        <f aca="true" t="shared" si="5" ref="E27:Q28">SUM(E29)</f>
        <v>0</v>
      </c>
      <c r="F27" s="107">
        <f t="shared" si="5"/>
        <v>0</v>
      </c>
      <c r="G27" s="94">
        <f t="shared" si="5"/>
        <v>0</v>
      </c>
      <c r="H27" s="94">
        <f t="shared" si="5"/>
        <v>0</v>
      </c>
      <c r="I27" s="107">
        <f t="shared" si="5"/>
        <v>13</v>
      </c>
      <c r="J27" s="94">
        <f t="shared" si="5"/>
        <v>0</v>
      </c>
      <c r="K27" s="94">
        <f t="shared" si="5"/>
        <v>0</v>
      </c>
      <c r="L27" s="94">
        <f t="shared" si="5"/>
        <v>0</v>
      </c>
      <c r="M27" s="107">
        <f t="shared" si="5"/>
        <v>24</v>
      </c>
      <c r="N27" s="94">
        <f t="shared" si="5"/>
        <v>0</v>
      </c>
      <c r="O27" s="107">
        <f t="shared" si="5"/>
        <v>0</v>
      </c>
      <c r="P27" s="94">
        <f>SUM(P29)</f>
        <v>61</v>
      </c>
      <c r="Q27" s="107">
        <f t="shared" si="5"/>
        <v>0</v>
      </c>
      <c r="R27" s="70">
        <f t="shared" si="4"/>
        <v>98</v>
      </c>
      <c r="S27" s="10"/>
      <c r="T27" s="170">
        <f t="shared" si="3"/>
        <v>0</v>
      </c>
    </row>
    <row r="28" spans="1:20" ht="18.75" customHeight="1">
      <c r="A28" s="294"/>
      <c r="B28" s="295"/>
      <c r="C28" s="4" t="s">
        <v>93</v>
      </c>
      <c r="D28" s="62"/>
      <c r="E28" s="90">
        <f t="shared" si="5"/>
        <v>0</v>
      </c>
      <c r="F28" s="100">
        <f t="shared" si="5"/>
        <v>0</v>
      </c>
      <c r="G28" s="90">
        <f t="shared" si="5"/>
        <v>0</v>
      </c>
      <c r="H28" s="90">
        <f t="shared" si="5"/>
        <v>0</v>
      </c>
      <c r="I28" s="100">
        <f t="shared" si="5"/>
        <v>0</v>
      </c>
      <c r="J28" s="90">
        <f t="shared" si="5"/>
        <v>59</v>
      </c>
      <c r="K28" s="90">
        <f t="shared" si="5"/>
        <v>0</v>
      </c>
      <c r="L28" s="90">
        <f t="shared" si="5"/>
        <v>7</v>
      </c>
      <c r="M28" s="100">
        <f t="shared" si="5"/>
        <v>0</v>
      </c>
      <c r="N28" s="90">
        <f t="shared" si="5"/>
        <v>0</v>
      </c>
      <c r="O28" s="100">
        <f t="shared" si="5"/>
        <v>0</v>
      </c>
      <c r="P28" s="90">
        <f>SUM(P30)</f>
        <v>0</v>
      </c>
      <c r="Q28" s="100">
        <f t="shared" si="5"/>
        <v>0</v>
      </c>
      <c r="R28" s="65">
        <f t="shared" si="4"/>
        <v>66</v>
      </c>
      <c r="T28" s="170">
        <f t="shared" si="3"/>
        <v>-66</v>
      </c>
    </row>
    <row r="29" spans="1:21" ht="18.75" customHeight="1">
      <c r="A29" s="291"/>
      <c r="B29" s="289" t="s">
        <v>136</v>
      </c>
      <c r="C29" s="3" t="s">
        <v>92</v>
      </c>
      <c r="D29" s="70">
        <v>98</v>
      </c>
      <c r="E29" s="94">
        <v>0</v>
      </c>
      <c r="F29" s="107">
        <v>0</v>
      </c>
      <c r="G29" s="94">
        <v>0</v>
      </c>
      <c r="H29" s="94">
        <v>0</v>
      </c>
      <c r="I29" s="107">
        <v>13</v>
      </c>
      <c r="J29" s="94">
        <v>0</v>
      </c>
      <c r="K29" s="94">
        <v>0</v>
      </c>
      <c r="L29" s="94">
        <v>0</v>
      </c>
      <c r="M29" s="107">
        <v>24</v>
      </c>
      <c r="N29" s="94">
        <v>0</v>
      </c>
      <c r="O29" s="107">
        <v>0</v>
      </c>
      <c r="P29" s="94">
        <v>61</v>
      </c>
      <c r="Q29" s="107">
        <v>0</v>
      </c>
      <c r="R29" s="70">
        <f t="shared" si="4"/>
        <v>98</v>
      </c>
      <c r="S29" s="10"/>
      <c r="T29" s="170">
        <f t="shared" si="3"/>
        <v>0</v>
      </c>
      <c r="U29">
        <v>10</v>
      </c>
    </row>
    <row r="30" spans="1:20" ht="18.75" customHeight="1">
      <c r="A30" s="291"/>
      <c r="B30" s="289"/>
      <c r="C30" s="32" t="s">
        <v>93</v>
      </c>
      <c r="D30" s="65"/>
      <c r="E30" s="73">
        <v>0</v>
      </c>
      <c r="F30" s="108">
        <v>0</v>
      </c>
      <c r="G30" s="73">
        <v>0</v>
      </c>
      <c r="H30" s="73">
        <v>0</v>
      </c>
      <c r="I30" s="108">
        <v>0</v>
      </c>
      <c r="J30" s="73">
        <v>59</v>
      </c>
      <c r="K30" s="73">
        <v>0</v>
      </c>
      <c r="L30" s="73">
        <v>7</v>
      </c>
      <c r="M30" s="108">
        <v>0</v>
      </c>
      <c r="N30" s="73">
        <v>0</v>
      </c>
      <c r="O30" s="108">
        <v>0</v>
      </c>
      <c r="P30" s="73">
        <v>0</v>
      </c>
      <c r="Q30" s="108">
        <v>0</v>
      </c>
      <c r="R30" s="65">
        <f t="shared" si="4"/>
        <v>66</v>
      </c>
      <c r="T30" s="170">
        <f t="shared" si="3"/>
        <v>-66</v>
      </c>
    </row>
    <row r="31" spans="1:20" ht="18.75" customHeight="1">
      <c r="A31" s="294" t="s">
        <v>79</v>
      </c>
      <c r="B31" s="295"/>
      <c r="C31" s="3" t="s">
        <v>0</v>
      </c>
      <c r="D31" s="70">
        <f>SUM(D33,D35,D37,D39)</f>
        <v>224499</v>
      </c>
      <c r="E31" s="94">
        <f>SUM(E33,E35,E37,E39)</f>
        <v>267</v>
      </c>
      <c r="F31" s="107">
        <f>SUM(F33,F35,F37,F39)</f>
        <v>640</v>
      </c>
      <c r="G31" s="94">
        <f>SUM(G33,G35,G37,G39)</f>
        <v>1324</v>
      </c>
      <c r="H31" s="94">
        <f aca="true" t="shared" si="6" ref="H31:Q32">SUM(H33,H35,H37,H39)</f>
        <v>1827</v>
      </c>
      <c r="I31" s="107">
        <f t="shared" si="6"/>
        <v>1200</v>
      </c>
      <c r="J31" s="94">
        <f t="shared" si="6"/>
        <v>17957</v>
      </c>
      <c r="K31" s="94">
        <f t="shared" si="6"/>
        <v>3572</v>
      </c>
      <c r="L31" s="94">
        <f t="shared" si="6"/>
        <v>8398</v>
      </c>
      <c r="M31" s="107">
        <f t="shared" si="6"/>
        <v>2754</v>
      </c>
      <c r="N31" s="94">
        <f t="shared" si="6"/>
        <v>2064</v>
      </c>
      <c r="O31" s="107">
        <f t="shared" si="6"/>
        <v>5197</v>
      </c>
      <c r="P31" s="94">
        <f t="shared" si="6"/>
        <v>3167</v>
      </c>
      <c r="Q31" s="107">
        <f t="shared" si="6"/>
        <v>176132</v>
      </c>
      <c r="R31" s="70">
        <f t="shared" si="4"/>
        <v>224499</v>
      </c>
      <c r="S31" s="10"/>
      <c r="T31" s="170">
        <f t="shared" si="3"/>
        <v>0</v>
      </c>
    </row>
    <row r="32" spans="1:20" ht="18.75" customHeight="1">
      <c r="A32" s="294"/>
      <c r="B32" s="295"/>
      <c r="C32" s="7" t="s">
        <v>14</v>
      </c>
      <c r="D32" s="64"/>
      <c r="E32" s="68">
        <f>SUM(E34,E36,E38,E40)</f>
        <v>267</v>
      </c>
      <c r="F32" s="102">
        <f>SUM(F34,F36,F38,F40)</f>
        <v>416</v>
      </c>
      <c r="G32" s="68">
        <f>SUM(G34,G36,G38,G40)</f>
        <v>1599</v>
      </c>
      <c r="H32" s="68">
        <f t="shared" si="6"/>
        <v>908</v>
      </c>
      <c r="I32" s="102">
        <f t="shared" si="6"/>
        <v>4337</v>
      </c>
      <c r="J32" s="68">
        <f t="shared" si="6"/>
        <v>2058</v>
      </c>
      <c r="K32" s="68">
        <f t="shared" si="6"/>
        <v>1168</v>
      </c>
      <c r="L32" s="68">
        <f t="shared" si="6"/>
        <v>4354</v>
      </c>
      <c r="M32" s="102">
        <f t="shared" si="6"/>
        <v>442</v>
      </c>
      <c r="N32" s="68">
        <f t="shared" si="6"/>
        <v>2359</v>
      </c>
      <c r="O32" s="102">
        <f t="shared" si="6"/>
        <v>7978</v>
      </c>
      <c r="P32" s="68">
        <f t="shared" si="6"/>
        <v>16541</v>
      </c>
      <c r="Q32" s="102">
        <f t="shared" si="6"/>
        <v>163542</v>
      </c>
      <c r="R32" s="64">
        <f t="shared" si="4"/>
        <v>205969</v>
      </c>
      <c r="T32" s="170">
        <f t="shared" si="3"/>
        <v>-205969</v>
      </c>
    </row>
    <row r="33" spans="1:21" ht="18.75" customHeight="1">
      <c r="A33" s="427"/>
      <c r="B33" s="283" t="s">
        <v>291</v>
      </c>
      <c r="C33" s="11" t="s">
        <v>0</v>
      </c>
      <c r="D33" s="133">
        <v>24542</v>
      </c>
      <c r="E33" s="206">
        <v>0</v>
      </c>
      <c r="F33" s="207">
        <v>0</v>
      </c>
      <c r="G33" s="206">
        <v>0</v>
      </c>
      <c r="H33" s="206">
        <v>0</v>
      </c>
      <c r="I33" s="207">
        <v>270</v>
      </c>
      <c r="J33" s="206">
        <v>459</v>
      </c>
      <c r="K33" s="206">
        <v>322</v>
      </c>
      <c r="L33" s="206">
        <v>425</v>
      </c>
      <c r="M33" s="207">
        <v>1038</v>
      </c>
      <c r="N33" s="206">
        <v>0</v>
      </c>
      <c r="O33" s="207">
        <v>103</v>
      </c>
      <c r="P33" s="206">
        <v>304</v>
      </c>
      <c r="Q33" s="207">
        <v>21621</v>
      </c>
      <c r="R33" s="133">
        <f t="shared" si="4"/>
        <v>24542</v>
      </c>
      <c r="S33" s="10"/>
      <c r="T33" s="170">
        <f t="shared" si="3"/>
        <v>0</v>
      </c>
      <c r="U33">
        <v>11</v>
      </c>
    </row>
    <row r="34" spans="1:20" s="17" customFormat="1" ht="18.75" customHeight="1">
      <c r="A34" s="291"/>
      <c r="B34" s="284"/>
      <c r="C34" s="7" t="s">
        <v>14</v>
      </c>
      <c r="D34" s="64"/>
      <c r="E34" s="68">
        <v>0</v>
      </c>
      <c r="F34" s="102">
        <v>5</v>
      </c>
      <c r="G34" s="68">
        <v>65</v>
      </c>
      <c r="H34" s="68">
        <v>387</v>
      </c>
      <c r="I34" s="102">
        <v>1016</v>
      </c>
      <c r="J34" s="68">
        <v>234</v>
      </c>
      <c r="K34" s="68">
        <v>370</v>
      </c>
      <c r="L34" s="68">
        <v>410</v>
      </c>
      <c r="M34" s="102">
        <v>336</v>
      </c>
      <c r="N34" s="68">
        <v>2054</v>
      </c>
      <c r="O34" s="102">
        <v>1979</v>
      </c>
      <c r="P34" s="68">
        <v>9866</v>
      </c>
      <c r="Q34" s="102">
        <v>3036</v>
      </c>
      <c r="R34" s="64">
        <f t="shared" si="4"/>
        <v>19758</v>
      </c>
      <c r="S34"/>
      <c r="T34" s="170">
        <f t="shared" si="3"/>
        <v>-19758</v>
      </c>
    </row>
    <row r="35" spans="1:21" s="17" customFormat="1" ht="18.75" customHeight="1">
      <c r="A35" s="294"/>
      <c r="B35" s="284" t="s">
        <v>292</v>
      </c>
      <c r="C35" s="3" t="s">
        <v>0</v>
      </c>
      <c r="D35" s="70">
        <v>10907</v>
      </c>
      <c r="E35" s="94">
        <v>0</v>
      </c>
      <c r="F35" s="107">
        <v>0</v>
      </c>
      <c r="G35" s="94">
        <v>0</v>
      </c>
      <c r="H35" s="94">
        <v>0</v>
      </c>
      <c r="I35" s="107">
        <v>0</v>
      </c>
      <c r="J35" s="94">
        <v>0</v>
      </c>
      <c r="K35" s="94">
        <v>0</v>
      </c>
      <c r="L35" s="94">
        <v>0</v>
      </c>
      <c r="M35" s="107">
        <v>0</v>
      </c>
      <c r="N35" s="94">
        <v>546</v>
      </c>
      <c r="O35" s="107">
        <v>545</v>
      </c>
      <c r="P35" s="94">
        <v>0</v>
      </c>
      <c r="Q35" s="107">
        <v>9816</v>
      </c>
      <c r="R35" s="70">
        <f t="shared" si="4"/>
        <v>10907</v>
      </c>
      <c r="S35" s="10"/>
      <c r="T35" s="170">
        <f t="shared" si="3"/>
        <v>0</v>
      </c>
      <c r="U35" s="17">
        <v>12</v>
      </c>
    </row>
    <row r="36" spans="1:20" s="17" customFormat="1" ht="18.75" customHeight="1">
      <c r="A36" s="294"/>
      <c r="B36" s="284"/>
      <c r="C36" s="7" t="s">
        <v>14</v>
      </c>
      <c r="D36" s="64"/>
      <c r="E36" s="68">
        <v>0</v>
      </c>
      <c r="F36" s="102">
        <v>0</v>
      </c>
      <c r="G36" s="68">
        <v>0</v>
      </c>
      <c r="H36" s="68">
        <v>79</v>
      </c>
      <c r="I36" s="102">
        <v>139</v>
      </c>
      <c r="J36" s="68">
        <v>149</v>
      </c>
      <c r="K36" s="68">
        <v>281</v>
      </c>
      <c r="L36" s="68">
        <v>181</v>
      </c>
      <c r="M36" s="102">
        <v>106</v>
      </c>
      <c r="N36" s="68">
        <v>117</v>
      </c>
      <c r="O36" s="102">
        <v>78</v>
      </c>
      <c r="P36" s="68">
        <v>5537</v>
      </c>
      <c r="Q36" s="102">
        <v>950</v>
      </c>
      <c r="R36" s="64">
        <f t="shared" si="4"/>
        <v>7617</v>
      </c>
      <c r="S36"/>
      <c r="T36" s="170">
        <f t="shared" si="3"/>
        <v>-7617</v>
      </c>
    </row>
    <row r="37" spans="1:21" s="17" customFormat="1" ht="18.75" customHeight="1">
      <c r="A37" s="427"/>
      <c r="B37" s="306" t="s">
        <v>44</v>
      </c>
      <c r="C37" s="11" t="s">
        <v>0</v>
      </c>
      <c r="D37" s="133">
        <v>13120</v>
      </c>
      <c r="E37" s="206">
        <v>0</v>
      </c>
      <c r="F37" s="207">
        <v>0</v>
      </c>
      <c r="G37" s="206">
        <v>0</v>
      </c>
      <c r="H37" s="206">
        <v>0</v>
      </c>
      <c r="I37" s="207">
        <v>83</v>
      </c>
      <c r="J37" s="206">
        <v>0</v>
      </c>
      <c r="K37" s="206">
        <v>135</v>
      </c>
      <c r="L37" s="206">
        <v>0</v>
      </c>
      <c r="M37" s="207">
        <v>0</v>
      </c>
      <c r="N37" s="206">
        <v>0</v>
      </c>
      <c r="O37" s="207">
        <v>0</v>
      </c>
      <c r="P37" s="206">
        <v>224</v>
      </c>
      <c r="Q37" s="207">
        <v>12678</v>
      </c>
      <c r="R37" s="133">
        <f t="shared" si="4"/>
        <v>13120</v>
      </c>
      <c r="S37" s="10"/>
      <c r="T37" s="170">
        <f t="shared" si="3"/>
        <v>0</v>
      </c>
      <c r="U37" s="17">
        <v>13</v>
      </c>
    </row>
    <row r="38" spans="1:20" s="17" customFormat="1" ht="18.75" customHeight="1">
      <c r="A38" s="291"/>
      <c r="B38" s="289"/>
      <c r="C38" s="4" t="s">
        <v>14</v>
      </c>
      <c r="D38" s="62"/>
      <c r="E38" s="73">
        <v>0</v>
      </c>
      <c r="F38" s="108">
        <v>0</v>
      </c>
      <c r="G38" s="73">
        <v>62</v>
      </c>
      <c r="H38" s="73">
        <v>0</v>
      </c>
      <c r="I38" s="108">
        <v>0</v>
      </c>
      <c r="J38" s="73">
        <v>759</v>
      </c>
      <c r="K38" s="73">
        <v>0</v>
      </c>
      <c r="L38" s="73">
        <v>0</v>
      </c>
      <c r="M38" s="108">
        <v>0</v>
      </c>
      <c r="N38" s="73">
        <v>0</v>
      </c>
      <c r="O38" s="108">
        <v>846</v>
      </c>
      <c r="P38" s="73">
        <v>35</v>
      </c>
      <c r="Q38" s="108">
        <v>11000</v>
      </c>
      <c r="R38" s="65">
        <f t="shared" si="4"/>
        <v>12702</v>
      </c>
      <c r="S38"/>
      <c r="T38" s="170">
        <f t="shared" si="3"/>
        <v>-12702</v>
      </c>
    </row>
    <row r="39" spans="1:21" s="17" customFormat="1" ht="18.75" customHeight="1">
      <c r="A39" s="294"/>
      <c r="B39" s="284" t="s">
        <v>293</v>
      </c>
      <c r="C39" s="3" t="s">
        <v>0</v>
      </c>
      <c r="D39" s="72">
        <v>175930</v>
      </c>
      <c r="E39" s="95">
        <v>267</v>
      </c>
      <c r="F39" s="109">
        <v>640</v>
      </c>
      <c r="G39" s="95">
        <v>1324</v>
      </c>
      <c r="H39" s="95">
        <v>1827</v>
      </c>
      <c r="I39" s="109">
        <v>847</v>
      </c>
      <c r="J39" s="95">
        <v>17498</v>
      </c>
      <c r="K39" s="95">
        <v>3115</v>
      </c>
      <c r="L39" s="95">
        <v>7973</v>
      </c>
      <c r="M39" s="109">
        <v>1716</v>
      </c>
      <c r="N39" s="95">
        <v>1518</v>
      </c>
      <c r="O39" s="109">
        <v>4549</v>
      </c>
      <c r="P39" s="95">
        <v>2639</v>
      </c>
      <c r="Q39" s="109">
        <v>132017</v>
      </c>
      <c r="R39" s="70">
        <f t="shared" si="4"/>
        <v>175930</v>
      </c>
      <c r="S39" s="10"/>
      <c r="T39" s="170">
        <f t="shared" si="3"/>
        <v>0</v>
      </c>
      <c r="U39" s="17">
        <v>14</v>
      </c>
    </row>
    <row r="40" spans="1:20" s="17" customFormat="1" ht="18.75" customHeight="1">
      <c r="A40" s="294"/>
      <c r="B40" s="284"/>
      <c r="C40" s="4" t="s">
        <v>14</v>
      </c>
      <c r="D40" s="62"/>
      <c r="E40" s="73">
        <v>267</v>
      </c>
      <c r="F40" s="108">
        <v>411</v>
      </c>
      <c r="G40" s="73">
        <v>1472</v>
      </c>
      <c r="H40" s="73">
        <v>442</v>
      </c>
      <c r="I40" s="108">
        <v>3182</v>
      </c>
      <c r="J40" s="73">
        <v>916</v>
      </c>
      <c r="K40" s="73">
        <v>517</v>
      </c>
      <c r="L40" s="73">
        <v>3763</v>
      </c>
      <c r="M40" s="108">
        <v>0</v>
      </c>
      <c r="N40" s="73">
        <v>188</v>
      </c>
      <c r="O40" s="108">
        <v>5075</v>
      </c>
      <c r="P40" s="73">
        <v>1103</v>
      </c>
      <c r="Q40" s="108">
        <v>148556</v>
      </c>
      <c r="R40" s="65">
        <f t="shared" si="4"/>
        <v>165892</v>
      </c>
      <c r="S40"/>
      <c r="T40" s="170">
        <f t="shared" si="3"/>
        <v>-165892</v>
      </c>
    </row>
    <row r="41" spans="1:20" s="17" customFormat="1" ht="18.75" customHeight="1">
      <c r="A41" s="290" t="s">
        <v>31</v>
      </c>
      <c r="B41" s="292"/>
      <c r="C41" s="3" t="s">
        <v>0</v>
      </c>
      <c r="D41" s="70">
        <f>SUM(D43)</f>
        <v>58644</v>
      </c>
      <c r="E41" s="94">
        <f aca="true" t="shared" si="7" ref="E41:Q42">SUM(E43)</f>
        <v>0</v>
      </c>
      <c r="F41" s="107">
        <f t="shared" si="7"/>
        <v>0</v>
      </c>
      <c r="G41" s="94">
        <f t="shared" si="7"/>
        <v>0</v>
      </c>
      <c r="H41" s="94">
        <f t="shared" si="7"/>
        <v>44558</v>
      </c>
      <c r="I41" s="107">
        <f t="shared" si="7"/>
        <v>0</v>
      </c>
      <c r="J41" s="94">
        <f t="shared" si="7"/>
        <v>0</v>
      </c>
      <c r="K41" s="94">
        <f t="shared" si="7"/>
        <v>0</v>
      </c>
      <c r="L41" s="94">
        <f t="shared" si="7"/>
        <v>0</v>
      </c>
      <c r="M41" s="107">
        <f t="shared" si="7"/>
        <v>0</v>
      </c>
      <c r="N41" s="94">
        <f t="shared" si="7"/>
        <v>0</v>
      </c>
      <c r="O41" s="107">
        <f t="shared" si="7"/>
        <v>0</v>
      </c>
      <c r="P41" s="94">
        <f t="shared" si="7"/>
        <v>0</v>
      </c>
      <c r="Q41" s="107">
        <f t="shared" si="7"/>
        <v>14086</v>
      </c>
      <c r="R41" s="70">
        <f t="shared" si="4"/>
        <v>58644</v>
      </c>
      <c r="S41" s="10"/>
      <c r="T41" s="170">
        <f t="shared" si="3"/>
        <v>0</v>
      </c>
    </row>
    <row r="42" spans="1:20" s="17" customFormat="1" ht="18.75" customHeight="1">
      <c r="A42" s="290"/>
      <c r="B42" s="292"/>
      <c r="C42" s="4" t="s">
        <v>14</v>
      </c>
      <c r="D42" s="62"/>
      <c r="E42" s="90">
        <f t="shared" si="7"/>
        <v>0</v>
      </c>
      <c r="F42" s="100">
        <f t="shared" si="7"/>
        <v>0</v>
      </c>
      <c r="G42" s="90">
        <f t="shared" si="7"/>
        <v>0</v>
      </c>
      <c r="H42" s="90">
        <f t="shared" si="7"/>
        <v>44558</v>
      </c>
      <c r="I42" s="100">
        <f t="shared" si="7"/>
        <v>0</v>
      </c>
      <c r="J42" s="90">
        <f t="shared" si="7"/>
        <v>0</v>
      </c>
      <c r="K42" s="90">
        <f t="shared" si="7"/>
        <v>0</v>
      </c>
      <c r="L42" s="90">
        <f t="shared" si="7"/>
        <v>0</v>
      </c>
      <c r="M42" s="100">
        <f t="shared" si="7"/>
        <v>0</v>
      </c>
      <c r="N42" s="90">
        <f t="shared" si="7"/>
        <v>0</v>
      </c>
      <c r="O42" s="100">
        <f t="shared" si="7"/>
        <v>0</v>
      </c>
      <c r="P42" s="90">
        <f t="shared" si="7"/>
        <v>583</v>
      </c>
      <c r="Q42" s="100">
        <f t="shared" si="7"/>
        <v>12019</v>
      </c>
      <c r="R42" s="65">
        <f t="shared" si="4"/>
        <v>57160</v>
      </c>
      <c r="S42" s="10"/>
      <c r="T42" s="170">
        <f t="shared" si="3"/>
        <v>-57160</v>
      </c>
    </row>
    <row r="43" spans="1:21" s="17" customFormat="1" ht="18.75" customHeight="1">
      <c r="A43" s="293"/>
      <c r="B43" s="289" t="s">
        <v>32</v>
      </c>
      <c r="C43" s="3" t="s">
        <v>0</v>
      </c>
      <c r="D43" s="70">
        <v>58644</v>
      </c>
      <c r="E43" s="94">
        <v>0</v>
      </c>
      <c r="F43" s="107">
        <v>0</v>
      </c>
      <c r="G43" s="94">
        <v>0</v>
      </c>
      <c r="H43" s="94">
        <v>44558</v>
      </c>
      <c r="I43" s="107">
        <v>0</v>
      </c>
      <c r="J43" s="94">
        <v>0</v>
      </c>
      <c r="K43" s="94">
        <v>0</v>
      </c>
      <c r="L43" s="94">
        <v>0</v>
      </c>
      <c r="M43" s="107">
        <v>0</v>
      </c>
      <c r="N43" s="94">
        <v>0</v>
      </c>
      <c r="O43" s="107">
        <v>0</v>
      </c>
      <c r="P43" s="94">
        <v>0</v>
      </c>
      <c r="Q43" s="107">
        <v>14086</v>
      </c>
      <c r="R43" s="70">
        <f t="shared" si="4"/>
        <v>58644</v>
      </c>
      <c r="S43" s="10"/>
      <c r="T43" s="170">
        <f t="shared" si="3"/>
        <v>0</v>
      </c>
      <c r="U43" s="17">
        <v>15</v>
      </c>
    </row>
    <row r="44" spans="1:20" s="17" customFormat="1" ht="18.75" customHeight="1">
      <c r="A44" s="293"/>
      <c r="B44" s="289"/>
      <c r="C44" s="32" t="s">
        <v>14</v>
      </c>
      <c r="D44" s="65"/>
      <c r="E44" s="73">
        <v>0</v>
      </c>
      <c r="F44" s="108">
        <v>0</v>
      </c>
      <c r="G44" s="73">
        <v>0</v>
      </c>
      <c r="H44" s="73">
        <v>44558</v>
      </c>
      <c r="I44" s="108">
        <v>0</v>
      </c>
      <c r="J44" s="73">
        <v>0</v>
      </c>
      <c r="K44" s="73">
        <v>0</v>
      </c>
      <c r="L44" s="73">
        <v>0</v>
      </c>
      <c r="M44" s="108">
        <v>0</v>
      </c>
      <c r="N44" s="73">
        <v>0</v>
      </c>
      <c r="O44" s="108">
        <v>0</v>
      </c>
      <c r="P44" s="73">
        <v>583</v>
      </c>
      <c r="Q44" s="108">
        <v>12019</v>
      </c>
      <c r="R44" s="65">
        <f t="shared" si="4"/>
        <v>57160</v>
      </c>
      <c r="S44" s="10"/>
      <c r="T44" s="170">
        <f t="shared" si="3"/>
        <v>-57160</v>
      </c>
    </row>
    <row r="45" spans="1:20" s="17" customFormat="1" ht="18.75" customHeight="1">
      <c r="A45" s="294" t="s">
        <v>33</v>
      </c>
      <c r="B45" s="295"/>
      <c r="C45" s="3" t="s">
        <v>0</v>
      </c>
      <c r="D45" s="70">
        <f>SUM(D47)</f>
        <v>77498</v>
      </c>
      <c r="E45" s="94">
        <f aca="true" t="shared" si="8" ref="E45:Q46">SUM(E47)</f>
        <v>0</v>
      </c>
      <c r="F45" s="107">
        <f t="shared" si="8"/>
        <v>360</v>
      </c>
      <c r="G45" s="94">
        <f t="shared" si="8"/>
        <v>360</v>
      </c>
      <c r="H45" s="94">
        <f t="shared" si="8"/>
        <v>360</v>
      </c>
      <c r="I45" s="107">
        <f t="shared" si="8"/>
        <v>360</v>
      </c>
      <c r="J45" s="94">
        <f t="shared" si="8"/>
        <v>2860</v>
      </c>
      <c r="K45" s="94">
        <f t="shared" si="8"/>
        <v>360</v>
      </c>
      <c r="L45" s="94">
        <f t="shared" si="8"/>
        <v>18510</v>
      </c>
      <c r="M45" s="107">
        <f t="shared" si="8"/>
        <v>4274</v>
      </c>
      <c r="N45" s="94">
        <f t="shared" si="8"/>
        <v>360</v>
      </c>
      <c r="O45" s="107">
        <f t="shared" si="8"/>
        <v>360</v>
      </c>
      <c r="P45" s="94">
        <f t="shared" si="8"/>
        <v>36974</v>
      </c>
      <c r="Q45" s="107">
        <f t="shared" si="8"/>
        <v>12360</v>
      </c>
      <c r="R45" s="70">
        <f t="shared" si="4"/>
        <v>77498</v>
      </c>
      <c r="S45" s="10"/>
      <c r="T45" s="170">
        <f t="shared" si="3"/>
        <v>0</v>
      </c>
    </row>
    <row r="46" spans="1:20" s="17" customFormat="1" ht="18.75" customHeight="1">
      <c r="A46" s="294"/>
      <c r="B46" s="295"/>
      <c r="C46" s="4" t="s">
        <v>14</v>
      </c>
      <c r="D46" s="62"/>
      <c r="E46" s="90">
        <f t="shared" si="8"/>
        <v>0</v>
      </c>
      <c r="F46" s="100">
        <f t="shared" si="8"/>
        <v>218</v>
      </c>
      <c r="G46" s="90">
        <f t="shared" si="8"/>
        <v>218</v>
      </c>
      <c r="H46" s="90">
        <f t="shared" si="8"/>
        <v>218</v>
      </c>
      <c r="I46" s="100">
        <f t="shared" si="8"/>
        <v>964</v>
      </c>
      <c r="J46" s="90">
        <f t="shared" si="8"/>
        <v>371</v>
      </c>
      <c r="K46" s="90">
        <f t="shared" si="8"/>
        <v>395</v>
      </c>
      <c r="L46" s="90">
        <f t="shared" si="8"/>
        <v>1009</v>
      </c>
      <c r="M46" s="100">
        <f t="shared" si="8"/>
        <v>1708</v>
      </c>
      <c r="N46" s="90">
        <f t="shared" si="8"/>
        <v>1374</v>
      </c>
      <c r="O46" s="100">
        <f t="shared" si="8"/>
        <v>6418</v>
      </c>
      <c r="P46" s="90">
        <f t="shared" si="8"/>
        <v>27410</v>
      </c>
      <c r="Q46" s="100">
        <f t="shared" si="8"/>
        <v>34563</v>
      </c>
      <c r="R46" s="65">
        <f t="shared" si="4"/>
        <v>74866</v>
      </c>
      <c r="S46"/>
      <c r="T46" s="170">
        <f t="shared" si="3"/>
        <v>-74866</v>
      </c>
    </row>
    <row r="47" spans="1:21" s="17" customFormat="1" ht="18.75" customHeight="1">
      <c r="A47" s="291"/>
      <c r="B47" s="289" t="s">
        <v>34</v>
      </c>
      <c r="C47" s="3" t="s">
        <v>0</v>
      </c>
      <c r="D47" s="70">
        <v>77498</v>
      </c>
      <c r="E47" s="94">
        <v>0</v>
      </c>
      <c r="F47" s="107">
        <v>360</v>
      </c>
      <c r="G47" s="94">
        <v>360</v>
      </c>
      <c r="H47" s="94">
        <v>360</v>
      </c>
      <c r="I47" s="107">
        <v>360</v>
      </c>
      <c r="J47" s="94">
        <v>2860</v>
      </c>
      <c r="K47" s="94">
        <v>360</v>
      </c>
      <c r="L47" s="94">
        <v>18510</v>
      </c>
      <c r="M47" s="107">
        <v>4274</v>
      </c>
      <c r="N47" s="94">
        <v>360</v>
      </c>
      <c r="O47" s="107">
        <v>360</v>
      </c>
      <c r="P47" s="94">
        <v>36974</v>
      </c>
      <c r="Q47" s="107">
        <v>12360</v>
      </c>
      <c r="R47" s="70">
        <f t="shared" si="4"/>
        <v>77498</v>
      </c>
      <c r="S47" s="10"/>
      <c r="T47" s="170">
        <f t="shared" si="3"/>
        <v>0</v>
      </c>
      <c r="U47" s="17">
        <v>16</v>
      </c>
    </row>
    <row r="48" spans="1:20" s="17" customFormat="1" ht="18.75" customHeight="1">
      <c r="A48" s="291"/>
      <c r="B48" s="289"/>
      <c r="C48" s="32" t="s">
        <v>14</v>
      </c>
      <c r="D48" s="65"/>
      <c r="E48" s="73">
        <v>0</v>
      </c>
      <c r="F48" s="108">
        <v>218</v>
      </c>
      <c r="G48" s="73">
        <v>218</v>
      </c>
      <c r="H48" s="73">
        <v>218</v>
      </c>
      <c r="I48" s="108">
        <v>964</v>
      </c>
      <c r="J48" s="73">
        <v>371</v>
      </c>
      <c r="K48" s="73">
        <v>395</v>
      </c>
      <c r="L48" s="73">
        <v>1009</v>
      </c>
      <c r="M48" s="108">
        <v>1708</v>
      </c>
      <c r="N48" s="73">
        <v>1374</v>
      </c>
      <c r="O48" s="108">
        <v>6418</v>
      </c>
      <c r="P48" s="73">
        <v>27410</v>
      </c>
      <c r="Q48" s="108">
        <v>34563</v>
      </c>
      <c r="R48" s="65">
        <f t="shared" si="4"/>
        <v>74866</v>
      </c>
      <c r="S48"/>
      <c r="T48" s="170">
        <f t="shared" si="3"/>
        <v>-74866</v>
      </c>
    </row>
    <row r="49" spans="1:20" s="17" customFormat="1" ht="18.75" customHeight="1">
      <c r="A49" s="294" t="s">
        <v>76</v>
      </c>
      <c r="B49" s="295"/>
      <c r="C49" s="3" t="s">
        <v>0</v>
      </c>
      <c r="D49" s="70">
        <f>SUM(D51,D53)</f>
        <v>225862</v>
      </c>
      <c r="E49" s="94">
        <f aca="true" t="shared" si="9" ref="E49:Q50">SUM(E51,E53)</f>
        <v>0</v>
      </c>
      <c r="F49" s="107">
        <f t="shared" si="9"/>
        <v>1339</v>
      </c>
      <c r="G49" s="94">
        <f t="shared" si="9"/>
        <v>1338</v>
      </c>
      <c r="H49" s="94">
        <f t="shared" si="9"/>
        <v>18557</v>
      </c>
      <c r="I49" s="107">
        <f t="shared" si="9"/>
        <v>892</v>
      </c>
      <c r="J49" s="94">
        <f t="shared" si="9"/>
        <v>891</v>
      </c>
      <c r="K49" s="94">
        <f t="shared" si="9"/>
        <v>891</v>
      </c>
      <c r="L49" s="94">
        <f t="shared" si="9"/>
        <v>891</v>
      </c>
      <c r="M49" s="107">
        <f t="shared" si="9"/>
        <v>891</v>
      </c>
      <c r="N49" s="94">
        <f t="shared" si="9"/>
        <v>889</v>
      </c>
      <c r="O49" s="107">
        <f t="shared" si="9"/>
        <v>889</v>
      </c>
      <c r="P49" s="94">
        <f t="shared" si="9"/>
        <v>182339</v>
      </c>
      <c r="Q49" s="107">
        <f t="shared" si="9"/>
        <v>16055</v>
      </c>
      <c r="R49" s="70">
        <f aca="true" t="shared" si="10" ref="R49:R82">SUM(E49:Q49)</f>
        <v>225862</v>
      </c>
      <c r="S49" s="10"/>
      <c r="T49" s="170">
        <f t="shared" si="3"/>
        <v>0</v>
      </c>
    </row>
    <row r="50" spans="1:20" s="17" customFormat="1" ht="18.75" customHeight="1">
      <c r="A50" s="294"/>
      <c r="B50" s="295"/>
      <c r="C50" s="4" t="s">
        <v>14</v>
      </c>
      <c r="D50" s="62"/>
      <c r="E50" s="90">
        <f t="shared" si="9"/>
        <v>0</v>
      </c>
      <c r="F50" s="100">
        <f t="shared" si="9"/>
        <v>0</v>
      </c>
      <c r="G50" s="90">
        <f t="shared" si="9"/>
        <v>0</v>
      </c>
      <c r="H50" s="90">
        <f t="shared" si="9"/>
        <v>17665</v>
      </c>
      <c r="I50" s="100">
        <f t="shared" si="9"/>
        <v>0</v>
      </c>
      <c r="J50" s="90">
        <f t="shared" si="9"/>
        <v>95</v>
      </c>
      <c r="K50" s="90">
        <f t="shared" si="9"/>
        <v>0</v>
      </c>
      <c r="L50" s="90">
        <f t="shared" si="9"/>
        <v>24</v>
      </c>
      <c r="M50" s="100">
        <f t="shared" si="9"/>
        <v>14186</v>
      </c>
      <c r="N50" s="90">
        <f t="shared" si="9"/>
        <v>0</v>
      </c>
      <c r="O50" s="100">
        <f t="shared" si="9"/>
        <v>4553</v>
      </c>
      <c r="P50" s="90">
        <f t="shared" si="9"/>
        <v>20734</v>
      </c>
      <c r="Q50" s="100">
        <f t="shared" si="9"/>
        <v>157352</v>
      </c>
      <c r="R50" s="65">
        <f t="shared" si="10"/>
        <v>214609</v>
      </c>
      <c r="S50"/>
      <c r="T50" s="170">
        <f t="shared" si="3"/>
        <v>-214609</v>
      </c>
    </row>
    <row r="51" spans="1:21" s="17" customFormat="1" ht="18.75" customHeight="1">
      <c r="A51" s="291"/>
      <c r="B51" s="284" t="s">
        <v>294</v>
      </c>
      <c r="C51" s="3" t="s">
        <v>0</v>
      </c>
      <c r="D51" s="70">
        <v>193031</v>
      </c>
      <c r="E51" s="94">
        <v>0</v>
      </c>
      <c r="F51" s="107">
        <v>1339</v>
      </c>
      <c r="G51" s="94">
        <v>1338</v>
      </c>
      <c r="H51" s="94">
        <v>892</v>
      </c>
      <c r="I51" s="107">
        <v>892</v>
      </c>
      <c r="J51" s="94">
        <v>891</v>
      </c>
      <c r="K51" s="94">
        <v>891</v>
      </c>
      <c r="L51" s="94">
        <v>891</v>
      </c>
      <c r="M51" s="107">
        <v>891</v>
      </c>
      <c r="N51" s="94">
        <v>889</v>
      </c>
      <c r="O51" s="107">
        <v>889</v>
      </c>
      <c r="P51" s="94">
        <v>182339</v>
      </c>
      <c r="Q51" s="107">
        <v>889</v>
      </c>
      <c r="R51" s="70">
        <f t="shared" si="10"/>
        <v>193031</v>
      </c>
      <c r="S51" s="10"/>
      <c r="T51" s="170">
        <f t="shared" si="3"/>
        <v>0</v>
      </c>
      <c r="U51" s="17">
        <v>17</v>
      </c>
    </row>
    <row r="52" spans="1:20" ht="18.75" customHeight="1">
      <c r="A52" s="291"/>
      <c r="B52" s="284"/>
      <c r="C52" s="4" t="s">
        <v>14</v>
      </c>
      <c r="D52" s="62"/>
      <c r="E52" s="73">
        <v>0</v>
      </c>
      <c r="F52" s="108">
        <v>0</v>
      </c>
      <c r="G52" s="73">
        <v>0</v>
      </c>
      <c r="H52" s="73">
        <v>0</v>
      </c>
      <c r="I52" s="108">
        <v>0</v>
      </c>
      <c r="J52" s="73">
        <v>95</v>
      </c>
      <c r="K52" s="73">
        <v>0</v>
      </c>
      <c r="L52" s="73">
        <v>24</v>
      </c>
      <c r="M52" s="108">
        <v>14186</v>
      </c>
      <c r="N52" s="73">
        <v>0</v>
      </c>
      <c r="O52" s="108">
        <v>4553</v>
      </c>
      <c r="P52" s="73">
        <v>20734</v>
      </c>
      <c r="Q52" s="108">
        <v>148112</v>
      </c>
      <c r="R52" s="65">
        <f t="shared" si="10"/>
        <v>187704</v>
      </c>
      <c r="T52" s="170">
        <f t="shared" si="3"/>
        <v>-187704</v>
      </c>
    </row>
    <row r="53" spans="1:21" ht="18.75" customHeight="1">
      <c r="A53" s="291"/>
      <c r="B53" s="289" t="s">
        <v>295</v>
      </c>
      <c r="C53" s="3" t="s">
        <v>0</v>
      </c>
      <c r="D53" s="70">
        <v>32831</v>
      </c>
      <c r="E53" s="94">
        <v>0</v>
      </c>
      <c r="F53" s="107">
        <v>0</v>
      </c>
      <c r="G53" s="94">
        <v>0</v>
      </c>
      <c r="H53" s="94">
        <v>17665</v>
      </c>
      <c r="I53" s="107">
        <v>0</v>
      </c>
      <c r="J53" s="94">
        <v>0</v>
      </c>
      <c r="K53" s="94">
        <v>0</v>
      </c>
      <c r="L53" s="94">
        <v>0</v>
      </c>
      <c r="M53" s="107">
        <v>0</v>
      </c>
      <c r="N53" s="94">
        <v>0</v>
      </c>
      <c r="O53" s="107">
        <v>0</v>
      </c>
      <c r="P53" s="94">
        <v>0</v>
      </c>
      <c r="Q53" s="107">
        <v>15166</v>
      </c>
      <c r="R53" s="70">
        <f t="shared" si="10"/>
        <v>32831</v>
      </c>
      <c r="S53" s="10"/>
      <c r="T53" s="170">
        <f t="shared" si="3"/>
        <v>0</v>
      </c>
      <c r="U53">
        <v>18</v>
      </c>
    </row>
    <row r="54" spans="1:20" ht="18.75" customHeight="1">
      <c r="A54" s="291"/>
      <c r="B54" s="289"/>
      <c r="C54" s="4" t="s">
        <v>14</v>
      </c>
      <c r="D54" s="62"/>
      <c r="E54" s="73">
        <v>0</v>
      </c>
      <c r="F54" s="108">
        <v>0</v>
      </c>
      <c r="G54" s="73">
        <v>0</v>
      </c>
      <c r="H54" s="73">
        <v>17665</v>
      </c>
      <c r="I54" s="108">
        <v>0</v>
      </c>
      <c r="J54" s="73">
        <v>0</v>
      </c>
      <c r="K54" s="73">
        <v>0</v>
      </c>
      <c r="L54" s="73">
        <v>0</v>
      </c>
      <c r="M54" s="108">
        <v>0</v>
      </c>
      <c r="N54" s="73">
        <v>0</v>
      </c>
      <c r="O54" s="108">
        <v>0</v>
      </c>
      <c r="P54" s="73">
        <v>0</v>
      </c>
      <c r="Q54" s="108">
        <v>9240</v>
      </c>
      <c r="R54" s="65">
        <f t="shared" si="10"/>
        <v>26905</v>
      </c>
      <c r="T54" s="170">
        <f t="shared" si="3"/>
        <v>-26905</v>
      </c>
    </row>
    <row r="55" spans="1:20" ht="18.75" customHeight="1">
      <c r="A55" s="294" t="s">
        <v>68</v>
      </c>
      <c r="B55" s="295"/>
      <c r="C55" s="3" t="s">
        <v>0</v>
      </c>
      <c r="D55" s="70">
        <f>SUM(D57)</f>
        <v>165037</v>
      </c>
      <c r="E55" s="94">
        <f aca="true" t="shared" si="11" ref="E55:Q56">SUM(E57)</f>
        <v>0</v>
      </c>
      <c r="F55" s="107">
        <f t="shared" si="11"/>
        <v>0</v>
      </c>
      <c r="G55" s="94">
        <f t="shared" si="11"/>
        <v>494</v>
      </c>
      <c r="H55" s="94">
        <f t="shared" si="11"/>
        <v>30</v>
      </c>
      <c r="I55" s="107">
        <f t="shared" si="11"/>
        <v>2831</v>
      </c>
      <c r="J55" s="94">
        <f t="shared" si="11"/>
        <v>0</v>
      </c>
      <c r="K55" s="94">
        <f t="shared" si="11"/>
        <v>212</v>
      </c>
      <c r="L55" s="94">
        <f t="shared" si="11"/>
        <v>0</v>
      </c>
      <c r="M55" s="107">
        <f t="shared" si="11"/>
        <v>1121</v>
      </c>
      <c r="N55" s="94">
        <f t="shared" si="11"/>
        <v>4131</v>
      </c>
      <c r="O55" s="107">
        <f t="shared" si="11"/>
        <v>0</v>
      </c>
      <c r="P55" s="94">
        <f>SUM(P57)</f>
        <v>97964</v>
      </c>
      <c r="Q55" s="107">
        <f t="shared" si="11"/>
        <v>58254</v>
      </c>
      <c r="R55" s="70">
        <f t="shared" si="10"/>
        <v>165037</v>
      </c>
      <c r="S55" s="10"/>
      <c r="T55" s="170">
        <f t="shared" si="3"/>
        <v>0</v>
      </c>
    </row>
    <row r="56" spans="1:20" ht="18.75" customHeight="1">
      <c r="A56" s="294"/>
      <c r="B56" s="295"/>
      <c r="C56" s="4" t="s">
        <v>14</v>
      </c>
      <c r="D56" s="62"/>
      <c r="E56" s="90">
        <f>SUM(E58)</f>
        <v>0</v>
      </c>
      <c r="F56" s="100">
        <f t="shared" si="11"/>
        <v>0</v>
      </c>
      <c r="G56" s="90">
        <f t="shared" si="11"/>
        <v>710</v>
      </c>
      <c r="H56" s="90">
        <f t="shared" si="11"/>
        <v>291</v>
      </c>
      <c r="I56" s="100">
        <f t="shared" si="11"/>
        <v>387</v>
      </c>
      <c r="J56" s="90">
        <f t="shared" si="11"/>
        <v>3413</v>
      </c>
      <c r="K56" s="90">
        <f t="shared" si="11"/>
        <v>81</v>
      </c>
      <c r="L56" s="90">
        <f t="shared" si="11"/>
        <v>218</v>
      </c>
      <c r="M56" s="100">
        <f t="shared" si="11"/>
        <v>0</v>
      </c>
      <c r="N56" s="90">
        <f t="shared" si="11"/>
        <v>699</v>
      </c>
      <c r="O56" s="100">
        <f t="shared" si="11"/>
        <v>0</v>
      </c>
      <c r="P56" s="90">
        <f>SUM(P58)</f>
        <v>25053</v>
      </c>
      <c r="Q56" s="100">
        <f t="shared" si="11"/>
        <v>109028</v>
      </c>
      <c r="R56" s="65">
        <f t="shared" si="10"/>
        <v>139880</v>
      </c>
      <c r="T56" s="170">
        <f t="shared" si="3"/>
        <v>-139880</v>
      </c>
    </row>
    <row r="57" spans="1:21" ht="18.75" customHeight="1">
      <c r="A57" s="291"/>
      <c r="B57" s="289" t="s">
        <v>69</v>
      </c>
      <c r="C57" s="3" t="s">
        <v>0</v>
      </c>
      <c r="D57" s="70">
        <v>165037</v>
      </c>
      <c r="E57" s="94">
        <v>0</v>
      </c>
      <c r="F57" s="107">
        <v>0</v>
      </c>
      <c r="G57" s="94">
        <v>494</v>
      </c>
      <c r="H57" s="94">
        <v>30</v>
      </c>
      <c r="I57" s="107">
        <v>2831</v>
      </c>
      <c r="J57" s="94">
        <v>0</v>
      </c>
      <c r="K57" s="94">
        <v>212</v>
      </c>
      <c r="L57" s="94">
        <v>0</v>
      </c>
      <c r="M57" s="107">
        <v>1121</v>
      </c>
      <c r="N57" s="94">
        <v>4131</v>
      </c>
      <c r="O57" s="107">
        <v>0</v>
      </c>
      <c r="P57" s="94">
        <v>97964</v>
      </c>
      <c r="Q57" s="107">
        <v>58254</v>
      </c>
      <c r="R57" s="70">
        <f t="shared" si="10"/>
        <v>165037</v>
      </c>
      <c r="S57" s="10"/>
      <c r="T57" s="170">
        <f t="shared" si="3"/>
        <v>0</v>
      </c>
      <c r="U57">
        <v>19</v>
      </c>
    </row>
    <row r="58" spans="1:20" ht="18.75" customHeight="1">
      <c r="A58" s="291"/>
      <c r="B58" s="289"/>
      <c r="C58" s="32" t="s">
        <v>14</v>
      </c>
      <c r="D58" s="65"/>
      <c r="E58" s="73">
        <v>0</v>
      </c>
      <c r="F58" s="108">
        <v>0</v>
      </c>
      <c r="G58" s="73">
        <v>710</v>
      </c>
      <c r="H58" s="73">
        <v>291</v>
      </c>
      <c r="I58" s="108">
        <v>387</v>
      </c>
      <c r="J58" s="73">
        <v>3413</v>
      </c>
      <c r="K58" s="73">
        <v>81</v>
      </c>
      <c r="L58" s="73">
        <v>218</v>
      </c>
      <c r="M58" s="108">
        <v>0</v>
      </c>
      <c r="N58" s="73">
        <v>699</v>
      </c>
      <c r="O58" s="108">
        <v>0</v>
      </c>
      <c r="P58" s="73">
        <v>25053</v>
      </c>
      <c r="Q58" s="108">
        <v>109028</v>
      </c>
      <c r="R58" s="65">
        <f t="shared" si="10"/>
        <v>139880</v>
      </c>
      <c r="T58" s="170">
        <f t="shared" si="3"/>
        <v>-139880</v>
      </c>
    </row>
    <row r="59" spans="1:20" ht="18.75" customHeight="1">
      <c r="A59" s="294" t="s">
        <v>72</v>
      </c>
      <c r="B59" s="295"/>
      <c r="C59" s="3" t="s">
        <v>0</v>
      </c>
      <c r="D59" s="70">
        <f>SUM(D61)</f>
        <v>111212</v>
      </c>
      <c r="E59" s="94">
        <f aca="true" t="shared" si="12" ref="E59:Q60">SUM(E61)</f>
        <v>0</v>
      </c>
      <c r="F59" s="107">
        <f t="shared" si="12"/>
        <v>0</v>
      </c>
      <c r="G59" s="94">
        <f t="shared" si="12"/>
        <v>0</v>
      </c>
      <c r="H59" s="94">
        <f t="shared" si="12"/>
        <v>0</v>
      </c>
      <c r="I59" s="107">
        <f t="shared" si="12"/>
        <v>0</v>
      </c>
      <c r="J59" s="94">
        <f t="shared" si="12"/>
        <v>0</v>
      </c>
      <c r="K59" s="94">
        <f t="shared" si="12"/>
        <v>0</v>
      </c>
      <c r="L59" s="94">
        <f t="shared" si="12"/>
        <v>0</v>
      </c>
      <c r="M59" s="107">
        <f t="shared" si="12"/>
        <v>0</v>
      </c>
      <c r="N59" s="94">
        <f t="shared" si="12"/>
        <v>0</v>
      </c>
      <c r="O59" s="107">
        <f t="shared" si="12"/>
        <v>0</v>
      </c>
      <c r="P59" s="94">
        <f>SUM(P61)</f>
        <v>85415</v>
      </c>
      <c r="Q59" s="107">
        <f t="shared" si="12"/>
        <v>25797</v>
      </c>
      <c r="R59" s="70">
        <f t="shared" si="10"/>
        <v>111212</v>
      </c>
      <c r="S59" s="10"/>
      <c r="T59" s="170">
        <f t="shared" si="3"/>
        <v>0</v>
      </c>
    </row>
    <row r="60" spans="1:20" ht="18.75" customHeight="1">
      <c r="A60" s="294"/>
      <c r="B60" s="295"/>
      <c r="C60" s="4" t="s">
        <v>14</v>
      </c>
      <c r="D60" s="62"/>
      <c r="E60" s="90">
        <f t="shared" si="12"/>
        <v>0</v>
      </c>
      <c r="F60" s="100">
        <f t="shared" si="12"/>
        <v>0</v>
      </c>
      <c r="G60" s="90">
        <f t="shared" si="12"/>
        <v>0</v>
      </c>
      <c r="H60" s="90">
        <f t="shared" si="12"/>
        <v>0</v>
      </c>
      <c r="I60" s="100">
        <f t="shared" si="12"/>
        <v>0</v>
      </c>
      <c r="J60" s="90">
        <f t="shared" si="12"/>
        <v>0</v>
      </c>
      <c r="K60" s="90">
        <f t="shared" si="12"/>
        <v>0</v>
      </c>
      <c r="L60" s="90">
        <f t="shared" si="12"/>
        <v>2715</v>
      </c>
      <c r="M60" s="100">
        <f t="shared" si="12"/>
        <v>0</v>
      </c>
      <c r="N60" s="90">
        <f t="shared" si="12"/>
        <v>0</v>
      </c>
      <c r="O60" s="100">
        <f t="shared" si="12"/>
        <v>0</v>
      </c>
      <c r="P60" s="90">
        <f>SUM(P62)</f>
        <v>30873</v>
      </c>
      <c r="Q60" s="100">
        <f t="shared" si="12"/>
        <v>74829</v>
      </c>
      <c r="R60" s="65">
        <f t="shared" si="10"/>
        <v>108417</v>
      </c>
      <c r="T60" s="170">
        <f t="shared" si="3"/>
        <v>-108417</v>
      </c>
    </row>
    <row r="61" spans="1:21" ht="18.75" customHeight="1">
      <c r="A61" s="299"/>
      <c r="B61" s="289" t="s">
        <v>74</v>
      </c>
      <c r="C61" s="3" t="s">
        <v>0</v>
      </c>
      <c r="D61" s="70">
        <v>111212</v>
      </c>
      <c r="E61" s="94">
        <v>0</v>
      </c>
      <c r="F61" s="107">
        <v>0</v>
      </c>
      <c r="G61" s="94">
        <v>0</v>
      </c>
      <c r="H61" s="94">
        <v>0</v>
      </c>
      <c r="I61" s="107">
        <v>0</v>
      </c>
      <c r="J61" s="94">
        <v>0</v>
      </c>
      <c r="K61" s="94">
        <v>0</v>
      </c>
      <c r="L61" s="94">
        <v>0</v>
      </c>
      <c r="M61" s="107">
        <v>0</v>
      </c>
      <c r="N61" s="94">
        <v>0</v>
      </c>
      <c r="O61" s="107">
        <v>0</v>
      </c>
      <c r="P61" s="94">
        <v>85415</v>
      </c>
      <c r="Q61" s="107">
        <v>25797</v>
      </c>
      <c r="R61" s="70">
        <f t="shared" si="10"/>
        <v>111212</v>
      </c>
      <c r="S61" s="10"/>
      <c r="T61" s="170">
        <f t="shared" si="3"/>
        <v>0</v>
      </c>
      <c r="U61">
        <v>20</v>
      </c>
    </row>
    <row r="62" spans="1:20" ht="18.75" customHeight="1">
      <c r="A62" s="299"/>
      <c r="B62" s="289"/>
      <c r="C62" s="7" t="s">
        <v>14</v>
      </c>
      <c r="D62" s="64"/>
      <c r="E62" s="68">
        <v>0</v>
      </c>
      <c r="F62" s="102">
        <v>0</v>
      </c>
      <c r="G62" s="68">
        <v>0</v>
      </c>
      <c r="H62" s="68">
        <v>0</v>
      </c>
      <c r="I62" s="102">
        <v>0</v>
      </c>
      <c r="J62" s="68">
        <v>0</v>
      </c>
      <c r="K62" s="68">
        <v>0</v>
      </c>
      <c r="L62" s="68">
        <v>2715</v>
      </c>
      <c r="M62" s="102">
        <v>0</v>
      </c>
      <c r="N62" s="68">
        <v>0</v>
      </c>
      <c r="O62" s="102">
        <v>0</v>
      </c>
      <c r="P62" s="68">
        <v>30873</v>
      </c>
      <c r="Q62" s="102">
        <v>74829</v>
      </c>
      <c r="R62" s="64">
        <f t="shared" si="10"/>
        <v>108417</v>
      </c>
      <c r="T62" s="170">
        <f t="shared" si="3"/>
        <v>-108417</v>
      </c>
    </row>
    <row r="63" spans="1:20" ht="18.75" customHeight="1">
      <c r="A63" s="297" t="s">
        <v>36</v>
      </c>
      <c r="B63" s="304"/>
      <c r="C63" s="11" t="s">
        <v>0</v>
      </c>
      <c r="D63" s="133">
        <f>SUM(D65,D67,D69)</f>
        <v>612523</v>
      </c>
      <c r="E63" s="206">
        <f aca="true" t="shared" si="13" ref="E63:Q64">SUM(E65,E67,E69)</f>
        <v>0</v>
      </c>
      <c r="F63" s="207">
        <f t="shared" si="13"/>
        <v>277</v>
      </c>
      <c r="G63" s="206">
        <f t="shared" si="13"/>
        <v>276</v>
      </c>
      <c r="H63" s="206">
        <f t="shared" si="13"/>
        <v>197626</v>
      </c>
      <c r="I63" s="207">
        <f t="shared" si="13"/>
        <v>251</v>
      </c>
      <c r="J63" s="206">
        <f t="shared" si="13"/>
        <v>251</v>
      </c>
      <c r="K63" s="206">
        <f t="shared" si="13"/>
        <v>251</v>
      </c>
      <c r="L63" s="206">
        <f t="shared" si="13"/>
        <v>2208</v>
      </c>
      <c r="M63" s="207">
        <f t="shared" si="13"/>
        <v>8685</v>
      </c>
      <c r="N63" s="206">
        <f t="shared" si="13"/>
        <v>1041</v>
      </c>
      <c r="O63" s="207">
        <f t="shared" si="13"/>
        <v>11227</v>
      </c>
      <c r="P63" s="206">
        <f t="shared" si="13"/>
        <v>58043</v>
      </c>
      <c r="Q63" s="207">
        <f t="shared" si="13"/>
        <v>332387</v>
      </c>
      <c r="R63" s="133">
        <f t="shared" si="10"/>
        <v>612523</v>
      </c>
      <c r="S63" s="10"/>
      <c r="T63" s="170">
        <f t="shared" si="3"/>
        <v>0</v>
      </c>
    </row>
    <row r="64" spans="1:20" ht="18.75" customHeight="1">
      <c r="A64" s="294"/>
      <c r="B64" s="295"/>
      <c r="C64" s="7" t="s">
        <v>14</v>
      </c>
      <c r="D64" s="64"/>
      <c r="E64" s="68">
        <f>SUM(E66,E68,E70)</f>
        <v>0</v>
      </c>
      <c r="F64" s="102">
        <f aca="true" t="shared" si="14" ref="F64:Q64">SUM(F66,F68,F70)</f>
        <v>0</v>
      </c>
      <c r="G64" s="68">
        <f t="shared" si="14"/>
        <v>7</v>
      </c>
      <c r="H64" s="68">
        <f t="shared" si="14"/>
        <v>196892</v>
      </c>
      <c r="I64" s="102">
        <f t="shared" si="14"/>
        <v>4</v>
      </c>
      <c r="J64" s="68">
        <f t="shared" si="14"/>
        <v>0</v>
      </c>
      <c r="K64" s="68">
        <f t="shared" si="14"/>
        <v>0</v>
      </c>
      <c r="L64" s="68">
        <f t="shared" si="14"/>
        <v>0</v>
      </c>
      <c r="M64" s="102">
        <f t="shared" si="14"/>
        <v>63</v>
      </c>
      <c r="N64" s="68">
        <f t="shared" si="14"/>
        <v>56</v>
      </c>
      <c r="O64" s="102">
        <f t="shared" si="14"/>
        <v>110</v>
      </c>
      <c r="P64" s="68">
        <f t="shared" si="13"/>
        <v>260176</v>
      </c>
      <c r="Q64" s="102">
        <f t="shared" si="14"/>
        <v>132798</v>
      </c>
      <c r="R64" s="64">
        <f t="shared" si="10"/>
        <v>590106</v>
      </c>
      <c r="T64" s="170">
        <f t="shared" si="3"/>
        <v>-590106</v>
      </c>
    </row>
    <row r="65" spans="1:21" ht="18.75" customHeight="1">
      <c r="A65" s="427"/>
      <c r="B65" s="429" t="s">
        <v>296</v>
      </c>
      <c r="C65" s="11" t="s">
        <v>0</v>
      </c>
      <c r="D65" s="133">
        <v>2748</v>
      </c>
      <c r="E65" s="206">
        <v>0</v>
      </c>
      <c r="F65" s="207">
        <v>0</v>
      </c>
      <c r="G65" s="206">
        <v>0</v>
      </c>
      <c r="H65" s="206">
        <v>0</v>
      </c>
      <c r="I65" s="207">
        <v>0</v>
      </c>
      <c r="J65" s="206">
        <v>0</v>
      </c>
      <c r="K65" s="206">
        <v>0</v>
      </c>
      <c r="L65" s="206">
        <v>0</v>
      </c>
      <c r="M65" s="207">
        <v>0</v>
      </c>
      <c r="N65" s="206">
        <v>0</v>
      </c>
      <c r="O65" s="207">
        <v>0</v>
      </c>
      <c r="P65" s="206">
        <v>0</v>
      </c>
      <c r="Q65" s="207">
        <v>2748</v>
      </c>
      <c r="R65" s="133">
        <f t="shared" si="10"/>
        <v>2748</v>
      </c>
      <c r="S65" s="10"/>
      <c r="T65" s="170">
        <f t="shared" si="3"/>
        <v>0</v>
      </c>
      <c r="U65">
        <v>21</v>
      </c>
    </row>
    <row r="66" spans="1:20" ht="18.75" customHeight="1">
      <c r="A66" s="291"/>
      <c r="B66" s="282"/>
      <c r="C66" s="4" t="s">
        <v>14</v>
      </c>
      <c r="D66" s="62"/>
      <c r="E66" s="73">
        <v>0</v>
      </c>
      <c r="F66" s="108">
        <v>0</v>
      </c>
      <c r="G66" s="73">
        <v>0</v>
      </c>
      <c r="H66" s="73">
        <v>0</v>
      </c>
      <c r="I66" s="108">
        <v>0</v>
      </c>
      <c r="J66" s="73">
        <v>0</v>
      </c>
      <c r="K66" s="73">
        <v>0</v>
      </c>
      <c r="L66" s="73">
        <v>0</v>
      </c>
      <c r="M66" s="108">
        <v>0</v>
      </c>
      <c r="N66" s="73">
        <v>0</v>
      </c>
      <c r="O66" s="108">
        <v>0</v>
      </c>
      <c r="P66" s="73">
        <v>0</v>
      </c>
      <c r="Q66" s="108">
        <v>0</v>
      </c>
      <c r="R66" s="65">
        <f t="shared" si="10"/>
        <v>0</v>
      </c>
      <c r="T66" s="170">
        <f t="shared" si="3"/>
        <v>0</v>
      </c>
    </row>
    <row r="67" spans="1:21" ht="18.75" customHeight="1">
      <c r="A67" s="291"/>
      <c r="B67" s="282" t="s">
        <v>37</v>
      </c>
      <c r="C67" s="3" t="s">
        <v>0</v>
      </c>
      <c r="D67" s="70">
        <v>594397</v>
      </c>
      <c r="E67" s="94">
        <v>0</v>
      </c>
      <c r="F67" s="107">
        <v>77</v>
      </c>
      <c r="G67" s="94">
        <v>76</v>
      </c>
      <c r="H67" s="94">
        <v>197426</v>
      </c>
      <c r="I67" s="107">
        <v>51</v>
      </c>
      <c r="J67" s="94">
        <v>51</v>
      </c>
      <c r="K67" s="94">
        <v>51</v>
      </c>
      <c r="L67" s="94">
        <v>2008</v>
      </c>
      <c r="M67" s="107">
        <v>8485</v>
      </c>
      <c r="N67" s="94">
        <v>841</v>
      </c>
      <c r="O67" s="107">
        <v>11027</v>
      </c>
      <c r="P67" s="94">
        <v>51265</v>
      </c>
      <c r="Q67" s="107">
        <v>323039</v>
      </c>
      <c r="R67" s="70">
        <f t="shared" si="10"/>
        <v>594397</v>
      </c>
      <c r="S67" s="10"/>
      <c r="T67" s="170">
        <f t="shared" si="3"/>
        <v>0</v>
      </c>
      <c r="U67">
        <v>22</v>
      </c>
    </row>
    <row r="68" spans="1:20" ht="18.75" customHeight="1">
      <c r="A68" s="291"/>
      <c r="B68" s="282"/>
      <c r="C68" s="32" t="s">
        <v>14</v>
      </c>
      <c r="D68" s="65"/>
      <c r="E68" s="73">
        <v>0</v>
      </c>
      <c r="F68" s="108">
        <v>0</v>
      </c>
      <c r="G68" s="73">
        <v>0</v>
      </c>
      <c r="H68" s="73">
        <v>196892</v>
      </c>
      <c r="I68" s="108">
        <v>0</v>
      </c>
      <c r="J68" s="73">
        <v>0</v>
      </c>
      <c r="K68" s="73">
        <v>0</v>
      </c>
      <c r="L68" s="73">
        <v>0</v>
      </c>
      <c r="M68" s="108">
        <v>63</v>
      </c>
      <c r="N68" s="73">
        <v>0</v>
      </c>
      <c r="O68" s="108">
        <v>-63</v>
      </c>
      <c r="P68" s="73">
        <v>252514</v>
      </c>
      <c r="Q68" s="108">
        <v>129218</v>
      </c>
      <c r="R68" s="65">
        <f t="shared" si="10"/>
        <v>578624</v>
      </c>
      <c r="T68" s="170">
        <f t="shared" si="3"/>
        <v>-578624</v>
      </c>
    </row>
    <row r="69" spans="1:21" ht="18.75" customHeight="1">
      <c r="A69" s="301"/>
      <c r="B69" s="426" t="s">
        <v>297</v>
      </c>
      <c r="C69" s="3" t="s">
        <v>0</v>
      </c>
      <c r="D69" s="70">
        <v>15378</v>
      </c>
      <c r="E69" s="94">
        <v>0</v>
      </c>
      <c r="F69" s="107">
        <v>200</v>
      </c>
      <c r="G69" s="94">
        <v>200</v>
      </c>
      <c r="H69" s="94">
        <v>200</v>
      </c>
      <c r="I69" s="107">
        <v>200</v>
      </c>
      <c r="J69" s="94">
        <v>200</v>
      </c>
      <c r="K69" s="94">
        <v>200</v>
      </c>
      <c r="L69" s="94">
        <v>200</v>
      </c>
      <c r="M69" s="107">
        <v>200</v>
      </c>
      <c r="N69" s="94">
        <v>200</v>
      </c>
      <c r="O69" s="107">
        <v>200</v>
      </c>
      <c r="P69" s="94">
        <v>6778</v>
      </c>
      <c r="Q69" s="107">
        <v>6600</v>
      </c>
      <c r="R69" s="70">
        <f t="shared" si="10"/>
        <v>15378</v>
      </c>
      <c r="S69" s="10"/>
      <c r="T69" s="170">
        <f t="shared" si="3"/>
        <v>0</v>
      </c>
      <c r="U69">
        <v>23</v>
      </c>
    </row>
    <row r="70" spans="1:20" ht="18.75" customHeight="1">
      <c r="A70" s="301"/>
      <c r="B70" s="426"/>
      <c r="C70" s="4" t="s">
        <v>14</v>
      </c>
      <c r="D70" s="62"/>
      <c r="E70" s="73">
        <v>0</v>
      </c>
      <c r="F70" s="108">
        <v>0</v>
      </c>
      <c r="G70" s="73">
        <v>7</v>
      </c>
      <c r="H70" s="73">
        <v>0</v>
      </c>
      <c r="I70" s="108">
        <v>4</v>
      </c>
      <c r="J70" s="73">
        <v>0</v>
      </c>
      <c r="K70" s="73">
        <v>0</v>
      </c>
      <c r="L70" s="73">
        <v>0</v>
      </c>
      <c r="M70" s="108">
        <v>0</v>
      </c>
      <c r="N70" s="73">
        <v>56</v>
      </c>
      <c r="O70" s="108">
        <v>173</v>
      </c>
      <c r="P70" s="73">
        <v>7662</v>
      </c>
      <c r="Q70" s="108">
        <v>3580</v>
      </c>
      <c r="R70" s="65">
        <f t="shared" si="10"/>
        <v>11482</v>
      </c>
      <c r="T70" s="170">
        <f t="shared" si="3"/>
        <v>-11482</v>
      </c>
    </row>
    <row r="71" spans="1:20" ht="18.75" customHeight="1">
      <c r="A71" s="294" t="s">
        <v>148</v>
      </c>
      <c r="B71" s="295"/>
      <c r="C71" s="3" t="s">
        <v>0</v>
      </c>
      <c r="D71" s="70">
        <f>SUM(D73)</f>
        <v>9873</v>
      </c>
      <c r="E71" s="94">
        <f aca="true" t="shared" si="15" ref="E71:Q72">SUM(E73)</f>
        <v>0</v>
      </c>
      <c r="F71" s="107">
        <f t="shared" si="15"/>
        <v>0</v>
      </c>
      <c r="G71" s="94">
        <f t="shared" si="15"/>
        <v>0</v>
      </c>
      <c r="H71" s="94">
        <f t="shared" si="15"/>
        <v>0</v>
      </c>
      <c r="I71" s="107">
        <f t="shared" si="15"/>
        <v>0</v>
      </c>
      <c r="J71" s="94">
        <f t="shared" si="15"/>
        <v>0</v>
      </c>
      <c r="K71" s="94">
        <f t="shared" si="15"/>
        <v>0</v>
      </c>
      <c r="L71" s="94">
        <f t="shared" si="15"/>
        <v>0</v>
      </c>
      <c r="M71" s="107">
        <f t="shared" si="15"/>
        <v>0</v>
      </c>
      <c r="N71" s="94">
        <f t="shared" si="15"/>
        <v>0</v>
      </c>
      <c r="O71" s="107">
        <f t="shared" si="15"/>
        <v>0</v>
      </c>
      <c r="P71" s="94">
        <f t="shared" si="15"/>
        <v>9873</v>
      </c>
      <c r="Q71" s="107">
        <f t="shared" si="15"/>
        <v>0</v>
      </c>
      <c r="R71" s="70">
        <f t="shared" si="10"/>
        <v>9873</v>
      </c>
      <c r="S71" s="10"/>
      <c r="T71" s="170">
        <f t="shared" si="3"/>
        <v>0</v>
      </c>
    </row>
    <row r="72" spans="1:20" ht="18.75" customHeight="1">
      <c r="A72" s="294"/>
      <c r="B72" s="295"/>
      <c r="C72" s="4" t="s">
        <v>14</v>
      </c>
      <c r="D72" s="62"/>
      <c r="E72" s="90">
        <f t="shared" si="15"/>
        <v>0</v>
      </c>
      <c r="F72" s="100">
        <f t="shared" si="15"/>
        <v>0</v>
      </c>
      <c r="G72" s="90">
        <f t="shared" si="15"/>
        <v>0</v>
      </c>
      <c r="H72" s="90">
        <f t="shared" si="15"/>
        <v>0</v>
      </c>
      <c r="I72" s="100">
        <f t="shared" si="15"/>
        <v>0</v>
      </c>
      <c r="J72" s="90">
        <f t="shared" si="15"/>
        <v>0</v>
      </c>
      <c r="K72" s="90">
        <f t="shared" si="15"/>
        <v>0</v>
      </c>
      <c r="L72" s="90">
        <f t="shared" si="15"/>
        <v>0</v>
      </c>
      <c r="M72" s="100">
        <f t="shared" si="15"/>
        <v>0</v>
      </c>
      <c r="N72" s="90">
        <f t="shared" si="15"/>
        <v>0</v>
      </c>
      <c r="O72" s="100">
        <f t="shared" si="15"/>
        <v>0</v>
      </c>
      <c r="P72" s="90">
        <f t="shared" si="15"/>
        <v>9660</v>
      </c>
      <c r="Q72" s="100">
        <f t="shared" si="15"/>
        <v>0</v>
      </c>
      <c r="R72" s="65">
        <f t="shared" si="10"/>
        <v>9660</v>
      </c>
      <c r="T72" s="170">
        <f aca="true" t="shared" si="16" ref="T72:T135">D72-R72</f>
        <v>-9660</v>
      </c>
    </row>
    <row r="73" spans="1:21" ht="18.75" customHeight="1">
      <c r="A73" s="291"/>
      <c r="B73" s="284" t="s">
        <v>298</v>
      </c>
      <c r="C73" s="3" t="s">
        <v>0</v>
      </c>
      <c r="D73" s="70">
        <v>9873</v>
      </c>
      <c r="E73" s="94">
        <v>0</v>
      </c>
      <c r="F73" s="107">
        <v>0</v>
      </c>
      <c r="G73" s="94">
        <v>0</v>
      </c>
      <c r="H73" s="94">
        <v>0</v>
      </c>
      <c r="I73" s="107">
        <v>0</v>
      </c>
      <c r="J73" s="94">
        <v>0</v>
      </c>
      <c r="K73" s="94">
        <v>0</v>
      </c>
      <c r="L73" s="94">
        <v>0</v>
      </c>
      <c r="M73" s="107">
        <v>0</v>
      </c>
      <c r="N73" s="94">
        <v>0</v>
      </c>
      <c r="O73" s="107">
        <v>0</v>
      </c>
      <c r="P73" s="94">
        <v>9873</v>
      </c>
      <c r="Q73" s="107">
        <v>0</v>
      </c>
      <c r="R73" s="70">
        <f t="shared" si="10"/>
        <v>9873</v>
      </c>
      <c r="S73" s="10"/>
      <c r="T73" s="170">
        <f t="shared" si="16"/>
        <v>0</v>
      </c>
      <c r="U73">
        <v>24</v>
      </c>
    </row>
    <row r="74" spans="1:20" ht="18.75" customHeight="1">
      <c r="A74" s="291"/>
      <c r="B74" s="284"/>
      <c r="C74" s="4" t="s">
        <v>14</v>
      </c>
      <c r="D74" s="62"/>
      <c r="E74" s="73">
        <v>0</v>
      </c>
      <c r="F74" s="108">
        <v>0</v>
      </c>
      <c r="G74" s="73">
        <v>0</v>
      </c>
      <c r="H74" s="73">
        <v>0</v>
      </c>
      <c r="I74" s="108">
        <v>0</v>
      </c>
      <c r="J74" s="73">
        <v>0</v>
      </c>
      <c r="K74" s="73">
        <v>0</v>
      </c>
      <c r="L74" s="73">
        <v>0</v>
      </c>
      <c r="M74" s="108">
        <v>0</v>
      </c>
      <c r="N74" s="73">
        <v>0</v>
      </c>
      <c r="O74" s="108">
        <v>0</v>
      </c>
      <c r="P74" s="73">
        <v>9660</v>
      </c>
      <c r="Q74" s="108">
        <v>0</v>
      </c>
      <c r="R74" s="65">
        <f t="shared" si="10"/>
        <v>9660</v>
      </c>
      <c r="T74" s="170">
        <f t="shared" si="16"/>
        <v>-9660</v>
      </c>
    </row>
    <row r="75" spans="1:20" ht="18.75" customHeight="1">
      <c r="A75" s="294" t="s">
        <v>60</v>
      </c>
      <c r="B75" s="295"/>
      <c r="C75" s="3" t="s">
        <v>0</v>
      </c>
      <c r="D75" s="70">
        <f>SUM(D77)</f>
        <v>66142</v>
      </c>
      <c r="E75" s="94">
        <f aca="true" t="shared" si="17" ref="E75:Q76">SUM(E77)</f>
        <v>0</v>
      </c>
      <c r="F75" s="107">
        <f t="shared" si="17"/>
        <v>0</v>
      </c>
      <c r="G75" s="94">
        <f t="shared" si="17"/>
        <v>0</v>
      </c>
      <c r="H75" s="94">
        <f t="shared" si="17"/>
        <v>0</v>
      </c>
      <c r="I75" s="107">
        <f t="shared" si="17"/>
        <v>0</v>
      </c>
      <c r="J75" s="94">
        <f t="shared" si="17"/>
        <v>0</v>
      </c>
      <c r="K75" s="94">
        <f t="shared" si="17"/>
        <v>0</v>
      </c>
      <c r="L75" s="94">
        <f t="shared" si="17"/>
        <v>0</v>
      </c>
      <c r="M75" s="107">
        <f t="shared" si="17"/>
        <v>0</v>
      </c>
      <c r="N75" s="94">
        <f t="shared" si="17"/>
        <v>0</v>
      </c>
      <c r="O75" s="107">
        <f t="shared" si="17"/>
        <v>0</v>
      </c>
      <c r="P75" s="94">
        <f t="shared" si="17"/>
        <v>66142</v>
      </c>
      <c r="Q75" s="107">
        <f t="shared" si="17"/>
        <v>0</v>
      </c>
      <c r="R75" s="70">
        <f t="shared" si="10"/>
        <v>66142</v>
      </c>
      <c r="S75" s="10"/>
      <c r="T75" s="170">
        <f t="shared" si="16"/>
        <v>0</v>
      </c>
    </row>
    <row r="76" spans="1:20" ht="18.75" customHeight="1">
      <c r="A76" s="294"/>
      <c r="B76" s="295"/>
      <c r="C76" s="4" t="s">
        <v>14</v>
      </c>
      <c r="D76" s="62"/>
      <c r="E76" s="90">
        <f t="shared" si="17"/>
        <v>0</v>
      </c>
      <c r="F76" s="100">
        <f t="shared" si="17"/>
        <v>0</v>
      </c>
      <c r="G76" s="90">
        <f t="shared" si="17"/>
        <v>0</v>
      </c>
      <c r="H76" s="90">
        <f t="shared" si="17"/>
        <v>0</v>
      </c>
      <c r="I76" s="100">
        <f t="shared" si="17"/>
        <v>0</v>
      </c>
      <c r="J76" s="90">
        <f t="shared" si="17"/>
        <v>0</v>
      </c>
      <c r="K76" s="90">
        <f t="shared" si="17"/>
        <v>0</v>
      </c>
      <c r="L76" s="90">
        <f t="shared" si="17"/>
        <v>0</v>
      </c>
      <c r="M76" s="100">
        <f t="shared" si="17"/>
        <v>0</v>
      </c>
      <c r="N76" s="90">
        <f t="shared" si="17"/>
        <v>0</v>
      </c>
      <c r="O76" s="100">
        <f t="shared" si="17"/>
        <v>0</v>
      </c>
      <c r="P76" s="90">
        <f t="shared" si="17"/>
        <v>53205</v>
      </c>
      <c r="Q76" s="100">
        <f t="shared" si="17"/>
        <v>12000</v>
      </c>
      <c r="R76" s="65">
        <f t="shared" si="10"/>
        <v>65205</v>
      </c>
      <c r="T76" s="170">
        <f t="shared" si="16"/>
        <v>-65205</v>
      </c>
    </row>
    <row r="77" spans="1:21" ht="18.75" customHeight="1">
      <c r="A77" s="291"/>
      <c r="B77" s="282" t="s">
        <v>299</v>
      </c>
      <c r="C77" s="3" t="s">
        <v>0</v>
      </c>
      <c r="D77" s="70">
        <v>66142</v>
      </c>
      <c r="E77" s="94">
        <v>0</v>
      </c>
      <c r="F77" s="107">
        <v>0</v>
      </c>
      <c r="G77" s="94">
        <v>0</v>
      </c>
      <c r="H77" s="94">
        <v>0</v>
      </c>
      <c r="I77" s="107">
        <v>0</v>
      </c>
      <c r="J77" s="94">
        <v>0</v>
      </c>
      <c r="K77" s="94">
        <v>0</v>
      </c>
      <c r="L77" s="94">
        <v>0</v>
      </c>
      <c r="M77" s="107">
        <v>0</v>
      </c>
      <c r="N77" s="94">
        <v>0</v>
      </c>
      <c r="O77" s="107">
        <v>0</v>
      </c>
      <c r="P77" s="94">
        <v>66142</v>
      </c>
      <c r="Q77" s="107">
        <v>0</v>
      </c>
      <c r="R77" s="70">
        <f t="shared" si="10"/>
        <v>66142</v>
      </c>
      <c r="S77" s="10"/>
      <c r="T77" s="170">
        <f t="shared" si="16"/>
        <v>0</v>
      </c>
      <c r="U77">
        <v>25</v>
      </c>
    </row>
    <row r="78" spans="1:20" ht="18.75" customHeight="1">
      <c r="A78" s="291"/>
      <c r="B78" s="282"/>
      <c r="C78" s="4" t="s">
        <v>14</v>
      </c>
      <c r="D78" s="62"/>
      <c r="E78" s="73">
        <v>0</v>
      </c>
      <c r="F78" s="108">
        <v>0</v>
      </c>
      <c r="G78" s="73">
        <v>0</v>
      </c>
      <c r="H78" s="73">
        <v>0</v>
      </c>
      <c r="I78" s="108">
        <v>0</v>
      </c>
      <c r="J78" s="73">
        <v>0</v>
      </c>
      <c r="K78" s="73">
        <v>0</v>
      </c>
      <c r="L78" s="73">
        <v>0</v>
      </c>
      <c r="M78" s="108">
        <v>0</v>
      </c>
      <c r="N78" s="73">
        <v>0</v>
      </c>
      <c r="O78" s="108">
        <v>0</v>
      </c>
      <c r="P78" s="73">
        <v>53205</v>
      </c>
      <c r="Q78" s="108">
        <v>12000</v>
      </c>
      <c r="R78" s="65">
        <f t="shared" si="10"/>
        <v>65205</v>
      </c>
      <c r="T78" s="170">
        <f t="shared" si="16"/>
        <v>-65205</v>
      </c>
    </row>
    <row r="79" spans="1:20" ht="18.75" customHeight="1">
      <c r="A79" s="294" t="s">
        <v>73</v>
      </c>
      <c r="B79" s="295"/>
      <c r="C79" s="3" t="s">
        <v>0</v>
      </c>
      <c r="D79" s="70">
        <f>SUM(D81,D83)</f>
        <v>140525</v>
      </c>
      <c r="E79" s="94">
        <f aca="true" t="shared" si="18" ref="E79:Q80">SUM(E81,E83)</f>
        <v>672</v>
      </c>
      <c r="F79" s="107">
        <f t="shared" si="18"/>
        <v>2263</v>
      </c>
      <c r="G79" s="94">
        <f t="shared" si="18"/>
        <v>15300</v>
      </c>
      <c r="H79" s="94">
        <f t="shared" si="18"/>
        <v>3033</v>
      </c>
      <c r="I79" s="107">
        <f t="shared" si="18"/>
        <v>3188</v>
      </c>
      <c r="J79" s="94">
        <f t="shared" si="18"/>
        <v>8270</v>
      </c>
      <c r="K79" s="94">
        <f t="shared" si="18"/>
        <v>7654</v>
      </c>
      <c r="L79" s="94">
        <f t="shared" si="18"/>
        <v>4826</v>
      </c>
      <c r="M79" s="107">
        <f t="shared" si="18"/>
        <v>6983</v>
      </c>
      <c r="N79" s="94">
        <f t="shared" si="18"/>
        <v>10412</v>
      </c>
      <c r="O79" s="107">
        <f t="shared" si="18"/>
        <v>12080</v>
      </c>
      <c r="P79" s="94">
        <f t="shared" si="18"/>
        <v>22445</v>
      </c>
      <c r="Q79" s="107">
        <f t="shared" si="18"/>
        <v>43399</v>
      </c>
      <c r="R79" s="70">
        <f t="shared" si="10"/>
        <v>140525</v>
      </c>
      <c r="S79" s="10"/>
      <c r="T79" s="170">
        <f t="shared" si="16"/>
        <v>0</v>
      </c>
    </row>
    <row r="80" spans="1:20" ht="18.75" customHeight="1">
      <c r="A80" s="294"/>
      <c r="B80" s="295"/>
      <c r="C80" s="4" t="s">
        <v>14</v>
      </c>
      <c r="D80" s="62"/>
      <c r="E80" s="90">
        <f t="shared" si="18"/>
        <v>32</v>
      </c>
      <c r="F80" s="100">
        <f t="shared" si="18"/>
        <v>2418</v>
      </c>
      <c r="G80" s="90">
        <f t="shared" si="18"/>
        <v>2573</v>
      </c>
      <c r="H80" s="90">
        <f t="shared" si="18"/>
        <v>3082</v>
      </c>
      <c r="I80" s="100">
        <f t="shared" si="18"/>
        <v>3412</v>
      </c>
      <c r="J80" s="90">
        <f t="shared" si="18"/>
        <v>1744</v>
      </c>
      <c r="K80" s="90">
        <f t="shared" si="18"/>
        <v>2376</v>
      </c>
      <c r="L80" s="90">
        <f t="shared" si="18"/>
        <v>2595</v>
      </c>
      <c r="M80" s="100">
        <f t="shared" si="18"/>
        <v>6266</v>
      </c>
      <c r="N80" s="90">
        <f t="shared" si="18"/>
        <v>4457</v>
      </c>
      <c r="O80" s="100">
        <f t="shared" si="18"/>
        <v>5137</v>
      </c>
      <c r="P80" s="90">
        <f t="shared" si="18"/>
        <v>10832</v>
      </c>
      <c r="Q80" s="100">
        <f t="shared" si="18"/>
        <v>89322</v>
      </c>
      <c r="R80" s="65">
        <f t="shared" si="10"/>
        <v>134246</v>
      </c>
      <c r="T80" s="170">
        <f t="shared" si="16"/>
        <v>-134246</v>
      </c>
    </row>
    <row r="81" spans="1:21" ht="18.75" customHeight="1">
      <c r="A81" s="294"/>
      <c r="B81" s="289" t="s">
        <v>300</v>
      </c>
      <c r="C81" s="3" t="s">
        <v>0</v>
      </c>
      <c r="D81" s="70">
        <v>89578</v>
      </c>
      <c r="E81" s="94">
        <v>672</v>
      </c>
      <c r="F81" s="107">
        <v>1228</v>
      </c>
      <c r="G81" s="94">
        <v>12207</v>
      </c>
      <c r="H81" s="94">
        <v>1755</v>
      </c>
      <c r="I81" s="107">
        <v>1727</v>
      </c>
      <c r="J81" s="94">
        <v>6537</v>
      </c>
      <c r="K81" s="94">
        <v>2243</v>
      </c>
      <c r="L81" s="94">
        <v>3974</v>
      </c>
      <c r="M81" s="107">
        <v>3566</v>
      </c>
      <c r="N81" s="94">
        <v>4358</v>
      </c>
      <c r="O81" s="107">
        <v>3487</v>
      </c>
      <c r="P81" s="94">
        <v>15397</v>
      </c>
      <c r="Q81" s="107">
        <v>32427</v>
      </c>
      <c r="R81" s="70">
        <f t="shared" si="10"/>
        <v>89578</v>
      </c>
      <c r="S81" s="10"/>
      <c r="T81" s="170">
        <f t="shared" si="16"/>
        <v>0</v>
      </c>
      <c r="U81">
        <v>26</v>
      </c>
    </row>
    <row r="82" spans="1:20" ht="18.75" customHeight="1">
      <c r="A82" s="294"/>
      <c r="B82" s="289"/>
      <c r="C82" s="4" t="s">
        <v>14</v>
      </c>
      <c r="D82" s="62"/>
      <c r="E82" s="73">
        <v>32</v>
      </c>
      <c r="F82" s="108">
        <v>2257</v>
      </c>
      <c r="G82" s="73">
        <v>1688</v>
      </c>
      <c r="H82" s="73">
        <v>2247</v>
      </c>
      <c r="I82" s="108">
        <v>2317</v>
      </c>
      <c r="J82" s="73">
        <v>801</v>
      </c>
      <c r="K82" s="73">
        <v>818</v>
      </c>
      <c r="L82" s="73">
        <v>1182</v>
      </c>
      <c r="M82" s="108">
        <v>5167</v>
      </c>
      <c r="N82" s="73">
        <v>1334</v>
      </c>
      <c r="O82" s="108">
        <v>1187</v>
      </c>
      <c r="P82" s="73">
        <v>2189</v>
      </c>
      <c r="Q82" s="108">
        <v>65612</v>
      </c>
      <c r="R82" s="65">
        <f t="shared" si="10"/>
        <v>86831</v>
      </c>
      <c r="T82" s="170">
        <f t="shared" si="16"/>
        <v>-86831</v>
      </c>
    </row>
    <row r="83" spans="1:21" ht="18.75" customHeight="1">
      <c r="A83" s="294"/>
      <c r="B83" s="284" t="s">
        <v>301</v>
      </c>
      <c r="C83" s="3" t="s">
        <v>0</v>
      </c>
      <c r="D83" s="70">
        <v>50947</v>
      </c>
      <c r="E83" s="94">
        <v>0</v>
      </c>
      <c r="F83" s="107">
        <v>1035</v>
      </c>
      <c r="G83" s="94">
        <v>3093</v>
      </c>
      <c r="H83" s="94">
        <v>1278</v>
      </c>
      <c r="I83" s="107">
        <v>1461</v>
      </c>
      <c r="J83" s="94">
        <v>1733</v>
      </c>
      <c r="K83" s="94">
        <v>5411</v>
      </c>
      <c r="L83" s="94">
        <v>852</v>
      </c>
      <c r="M83" s="107">
        <v>3417</v>
      </c>
      <c r="N83" s="94">
        <v>6054</v>
      </c>
      <c r="O83" s="107">
        <v>8593</v>
      </c>
      <c r="P83" s="94">
        <v>7048</v>
      </c>
      <c r="Q83" s="107">
        <v>10972</v>
      </c>
      <c r="R83" s="70">
        <f aca="true" t="shared" si="19" ref="R83:R118">SUM(E83:Q83)</f>
        <v>50947</v>
      </c>
      <c r="S83" s="10"/>
      <c r="T83" s="170">
        <f t="shared" si="16"/>
        <v>0</v>
      </c>
      <c r="U83">
        <v>27</v>
      </c>
    </row>
    <row r="84" spans="1:20" ht="18.75" customHeight="1">
      <c r="A84" s="294"/>
      <c r="B84" s="284"/>
      <c r="C84" s="4" t="s">
        <v>14</v>
      </c>
      <c r="D84" s="62"/>
      <c r="E84" s="73">
        <v>0</v>
      </c>
      <c r="F84" s="108">
        <v>161</v>
      </c>
      <c r="G84" s="73">
        <v>885</v>
      </c>
      <c r="H84" s="73">
        <v>835</v>
      </c>
      <c r="I84" s="108">
        <v>1095</v>
      </c>
      <c r="J84" s="73">
        <v>943</v>
      </c>
      <c r="K84" s="73">
        <v>1558</v>
      </c>
      <c r="L84" s="73">
        <v>1413</v>
      </c>
      <c r="M84" s="108">
        <v>1099</v>
      </c>
      <c r="N84" s="73">
        <v>3123</v>
      </c>
      <c r="O84" s="108">
        <v>3950</v>
      </c>
      <c r="P84" s="73">
        <v>8643</v>
      </c>
      <c r="Q84" s="108">
        <v>23710</v>
      </c>
      <c r="R84" s="65">
        <f t="shared" si="19"/>
        <v>47415</v>
      </c>
      <c r="T84" s="170">
        <f t="shared" si="16"/>
        <v>-47415</v>
      </c>
    </row>
    <row r="85" spans="1:20" ht="18.75" customHeight="1">
      <c r="A85" s="294" t="s">
        <v>120</v>
      </c>
      <c r="B85" s="295"/>
      <c r="C85" s="3" t="s">
        <v>0</v>
      </c>
      <c r="D85" s="70">
        <f aca="true" t="shared" si="20" ref="D85:Q86">SUM(D87,D89,D91,D93,D95)</f>
        <v>645115</v>
      </c>
      <c r="E85" s="94">
        <f t="shared" si="20"/>
        <v>8033</v>
      </c>
      <c r="F85" s="107">
        <f t="shared" si="20"/>
        <v>23249</v>
      </c>
      <c r="G85" s="94">
        <f t="shared" si="20"/>
        <v>22954</v>
      </c>
      <c r="H85" s="94">
        <f t="shared" si="20"/>
        <v>21397</v>
      </c>
      <c r="I85" s="107">
        <f t="shared" si="20"/>
        <v>27667</v>
      </c>
      <c r="J85" s="94">
        <f t="shared" si="20"/>
        <v>138508</v>
      </c>
      <c r="K85" s="94">
        <f t="shared" si="20"/>
        <v>15490</v>
      </c>
      <c r="L85" s="94">
        <f t="shared" si="20"/>
        <v>20703</v>
      </c>
      <c r="M85" s="107">
        <f t="shared" si="20"/>
        <v>26139</v>
      </c>
      <c r="N85" s="94">
        <f t="shared" si="20"/>
        <v>21221</v>
      </c>
      <c r="O85" s="107">
        <f t="shared" si="20"/>
        <v>19030</v>
      </c>
      <c r="P85" s="94">
        <f t="shared" si="20"/>
        <v>49954</v>
      </c>
      <c r="Q85" s="107">
        <f t="shared" si="20"/>
        <v>250770</v>
      </c>
      <c r="R85" s="70">
        <f t="shared" si="19"/>
        <v>645115</v>
      </c>
      <c r="S85" s="10"/>
      <c r="T85" s="170">
        <f t="shared" si="16"/>
        <v>0</v>
      </c>
    </row>
    <row r="86" spans="1:20" ht="18.75" customHeight="1">
      <c r="A86" s="294"/>
      <c r="B86" s="295"/>
      <c r="C86" s="4" t="s">
        <v>14</v>
      </c>
      <c r="D86" s="62"/>
      <c r="E86" s="90">
        <f aca="true" t="shared" si="21" ref="E86:Q86">SUM(E88,E90,E92,E94,E96)</f>
        <v>8033</v>
      </c>
      <c r="F86" s="100">
        <f t="shared" si="21"/>
        <v>7855</v>
      </c>
      <c r="G86" s="90">
        <f t="shared" si="21"/>
        <v>17236</v>
      </c>
      <c r="H86" s="90">
        <f t="shared" si="21"/>
        <v>30493</v>
      </c>
      <c r="I86" s="100">
        <f t="shared" si="21"/>
        <v>21128</v>
      </c>
      <c r="J86" s="90">
        <f t="shared" si="21"/>
        <v>21955</v>
      </c>
      <c r="K86" s="90">
        <f t="shared" si="21"/>
        <v>120135</v>
      </c>
      <c r="L86" s="90">
        <f t="shared" si="21"/>
        <v>11674</v>
      </c>
      <c r="M86" s="100">
        <f t="shared" si="21"/>
        <v>12959</v>
      </c>
      <c r="N86" s="90">
        <f t="shared" si="21"/>
        <v>25908</v>
      </c>
      <c r="O86" s="100">
        <f t="shared" si="21"/>
        <v>20392</v>
      </c>
      <c r="P86" s="90">
        <f t="shared" si="20"/>
        <v>35035</v>
      </c>
      <c r="Q86" s="100">
        <f t="shared" si="21"/>
        <v>239636</v>
      </c>
      <c r="R86" s="65">
        <f t="shared" si="19"/>
        <v>572439</v>
      </c>
      <c r="T86" s="170">
        <f t="shared" si="16"/>
        <v>-572439</v>
      </c>
    </row>
    <row r="87" spans="1:21" ht="18.75" customHeight="1">
      <c r="A87" s="291"/>
      <c r="B87" s="289" t="s">
        <v>42</v>
      </c>
      <c r="C87" s="3" t="s">
        <v>0</v>
      </c>
      <c r="D87" s="70">
        <v>44068</v>
      </c>
      <c r="E87" s="94">
        <v>0</v>
      </c>
      <c r="F87" s="107">
        <v>3371</v>
      </c>
      <c r="G87" s="94">
        <v>3371</v>
      </c>
      <c r="H87" s="94">
        <v>3371</v>
      </c>
      <c r="I87" s="107">
        <v>3371</v>
      </c>
      <c r="J87" s="94">
        <v>3371</v>
      </c>
      <c r="K87" s="94">
        <v>3371</v>
      </c>
      <c r="L87" s="94">
        <v>3371</v>
      </c>
      <c r="M87" s="107">
        <v>3371</v>
      </c>
      <c r="N87" s="94">
        <v>3371</v>
      </c>
      <c r="O87" s="107">
        <v>3371</v>
      </c>
      <c r="P87" s="94">
        <v>3371</v>
      </c>
      <c r="Q87" s="107">
        <v>6987</v>
      </c>
      <c r="R87" s="70">
        <f t="shared" si="19"/>
        <v>44068</v>
      </c>
      <c r="S87" s="10"/>
      <c r="T87" s="170">
        <f t="shared" si="16"/>
        <v>0</v>
      </c>
      <c r="U87">
        <v>28</v>
      </c>
    </row>
    <row r="88" spans="1:20" ht="18.75" customHeight="1">
      <c r="A88" s="291"/>
      <c r="B88" s="289"/>
      <c r="C88" s="4" t="s">
        <v>14</v>
      </c>
      <c r="D88" s="62"/>
      <c r="E88" s="73">
        <v>0</v>
      </c>
      <c r="F88" s="108">
        <v>1699</v>
      </c>
      <c r="G88" s="73">
        <v>5176</v>
      </c>
      <c r="H88" s="73">
        <v>3440</v>
      </c>
      <c r="I88" s="108">
        <v>3409</v>
      </c>
      <c r="J88" s="73">
        <v>3409</v>
      </c>
      <c r="K88" s="73">
        <v>3409</v>
      </c>
      <c r="L88" s="73">
        <v>1709</v>
      </c>
      <c r="M88" s="108">
        <v>5108</v>
      </c>
      <c r="N88" s="73">
        <v>3409</v>
      </c>
      <c r="O88" s="108">
        <v>3409</v>
      </c>
      <c r="P88" s="73">
        <v>3409</v>
      </c>
      <c r="Q88" s="108">
        <v>3409</v>
      </c>
      <c r="R88" s="65">
        <f t="shared" si="19"/>
        <v>40995</v>
      </c>
      <c r="T88" s="170">
        <f t="shared" si="16"/>
        <v>-40995</v>
      </c>
    </row>
    <row r="89" spans="1:21" ht="18.75" customHeight="1">
      <c r="A89" s="291"/>
      <c r="B89" s="289" t="s">
        <v>125</v>
      </c>
      <c r="C89" s="3" t="s">
        <v>0</v>
      </c>
      <c r="D89" s="70">
        <v>389478</v>
      </c>
      <c r="E89" s="94">
        <v>96</v>
      </c>
      <c r="F89" s="107">
        <v>4028</v>
      </c>
      <c r="G89" s="94">
        <v>11241</v>
      </c>
      <c r="H89" s="94">
        <v>13399</v>
      </c>
      <c r="I89" s="107">
        <v>19670</v>
      </c>
      <c r="J89" s="94">
        <v>128719</v>
      </c>
      <c r="K89" s="94">
        <v>7097</v>
      </c>
      <c r="L89" s="94">
        <v>12520</v>
      </c>
      <c r="M89" s="107">
        <v>16908</v>
      </c>
      <c r="N89" s="94">
        <v>13226</v>
      </c>
      <c r="O89" s="107">
        <v>10639</v>
      </c>
      <c r="P89" s="94">
        <v>41773</v>
      </c>
      <c r="Q89" s="107">
        <v>110162</v>
      </c>
      <c r="R89" s="70">
        <f t="shared" si="19"/>
        <v>389478</v>
      </c>
      <c r="S89" s="10"/>
      <c r="T89" s="170">
        <f t="shared" si="16"/>
        <v>0</v>
      </c>
      <c r="U89">
        <v>29</v>
      </c>
    </row>
    <row r="90" spans="1:20" ht="18.75" customHeight="1">
      <c r="A90" s="291"/>
      <c r="B90" s="289"/>
      <c r="C90" s="32" t="s">
        <v>14</v>
      </c>
      <c r="D90" s="65"/>
      <c r="E90" s="73">
        <v>96</v>
      </c>
      <c r="F90" s="108">
        <v>224</v>
      </c>
      <c r="G90" s="73">
        <v>10202</v>
      </c>
      <c r="H90" s="73">
        <v>24246</v>
      </c>
      <c r="I90" s="108">
        <v>10849</v>
      </c>
      <c r="J90" s="73">
        <v>8026</v>
      </c>
      <c r="K90" s="73">
        <v>112595</v>
      </c>
      <c r="L90" s="73">
        <v>5883</v>
      </c>
      <c r="M90" s="108">
        <v>6751</v>
      </c>
      <c r="N90" s="73">
        <v>15721</v>
      </c>
      <c r="O90" s="108">
        <v>12987</v>
      </c>
      <c r="P90" s="73">
        <v>27703</v>
      </c>
      <c r="Q90" s="108">
        <v>105945</v>
      </c>
      <c r="R90" s="65">
        <f t="shared" si="19"/>
        <v>341228</v>
      </c>
      <c r="T90" s="170">
        <f t="shared" si="16"/>
        <v>-341228</v>
      </c>
    </row>
    <row r="91" spans="1:21" s="17" customFormat="1" ht="18.75" customHeight="1">
      <c r="A91" s="291"/>
      <c r="B91" s="289" t="s">
        <v>129</v>
      </c>
      <c r="C91" s="3" t="s">
        <v>0</v>
      </c>
      <c r="D91" s="70">
        <v>131574</v>
      </c>
      <c r="E91" s="94">
        <v>0</v>
      </c>
      <c r="F91" s="107">
        <v>0</v>
      </c>
      <c r="G91" s="94">
        <v>1000</v>
      </c>
      <c r="H91" s="94">
        <v>0</v>
      </c>
      <c r="I91" s="107">
        <v>0</v>
      </c>
      <c r="J91" s="94">
        <v>1000</v>
      </c>
      <c r="K91" s="94">
        <v>0</v>
      </c>
      <c r="L91" s="94">
        <v>0</v>
      </c>
      <c r="M91" s="107">
        <v>1050</v>
      </c>
      <c r="N91" s="94">
        <v>0</v>
      </c>
      <c r="O91" s="107">
        <v>0</v>
      </c>
      <c r="P91" s="94">
        <v>0</v>
      </c>
      <c r="Q91" s="107">
        <v>128524</v>
      </c>
      <c r="R91" s="70">
        <f t="shared" si="19"/>
        <v>131574</v>
      </c>
      <c r="S91" s="10"/>
      <c r="T91" s="170">
        <f t="shared" si="16"/>
        <v>0</v>
      </c>
      <c r="U91" s="17">
        <v>30</v>
      </c>
    </row>
    <row r="92" spans="1:20" s="17" customFormat="1" ht="18.75" customHeight="1">
      <c r="A92" s="291"/>
      <c r="B92" s="289"/>
      <c r="C92" s="7" t="s">
        <v>14</v>
      </c>
      <c r="D92" s="64"/>
      <c r="E92" s="68">
        <v>0</v>
      </c>
      <c r="F92" s="102">
        <v>0</v>
      </c>
      <c r="G92" s="68">
        <v>0</v>
      </c>
      <c r="H92" s="68">
        <v>0</v>
      </c>
      <c r="I92" s="102">
        <v>0</v>
      </c>
      <c r="J92" s="68">
        <v>0</v>
      </c>
      <c r="K92" s="68">
        <v>0</v>
      </c>
      <c r="L92" s="68">
        <v>104</v>
      </c>
      <c r="M92" s="102">
        <v>0</v>
      </c>
      <c r="N92" s="68">
        <v>0</v>
      </c>
      <c r="O92" s="102">
        <v>73</v>
      </c>
      <c r="P92" s="68">
        <v>0</v>
      </c>
      <c r="Q92" s="102">
        <v>126302</v>
      </c>
      <c r="R92" s="64">
        <f t="shared" si="19"/>
        <v>126479</v>
      </c>
      <c r="S92"/>
      <c r="T92" s="170">
        <f t="shared" si="16"/>
        <v>-126479</v>
      </c>
    </row>
    <row r="93" spans="1:21" s="17" customFormat="1" ht="18.75" customHeight="1">
      <c r="A93" s="427"/>
      <c r="B93" s="283" t="s">
        <v>46</v>
      </c>
      <c r="C93" s="11" t="s">
        <v>0</v>
      </c>
      <c r="D93" s="133">
        <v>63491</v>
      </c>
      <c r="E93" s="206">
        <v>0</v>
      </c>
      <c r="F93" s="207">
        <v>7283</v>
      </c>
      <c r="G93" s="206">
        <v>7342</v>
      </c>
      <c r="H93" s="206">
        <v>4627</v>
      </c>
      <c r="I93" s="207">
        <v>4626</v>
      </c>
      <c r="J93" s="206">
        <v>5418</v>
      </c>
      <c r="K93" s="206">
        <v>5022</v>
      </c>
      <c r="L93" s="206">
        <v>4812</v>
      </c>
      <c r="M93" s="207">
        <v>4810</v>
      </c>
      <c r="N93" s="206">
        <v>4624</v>
      </c>
      <c r="O93" s="207">
        <v>5020</v>
      </c>
      <c r="P93" s="206">
        <v>4810</v>
      </c>
      <c r="Q93" s="207">
        <v>5097</v>
      </c>
      <c r="R93" s="133">
        <f t="shared" si="19"/>
        <v>63491</v>
      </c>
      <c r="S93" s="10"/>
      <c r="T93" s="170">
        <f t="shared" si="16"/>
        <v>0</v>
      </c>
      <c r="U93" s="17">
        <v>31</v>
      </c>
    </row>
    <row r="94" spans="1:20" s="17" customFormat="1" ht="18.75" customHeight="1">
      <c r="A94" s="291"/>
      <c r="B94" s="284"/>
      <c r="C94" s="7" t="s">
        <v>14</v>
      </c>
      <c r="D94" s="64"/>
      <c r="E94" s="68">
        <v>0</v>
      </c>
      <c r="F94" s="102">
        <v>5932</v>
      </c>
      <c r="G94" s="68">
        <v>1858</v>
      </c>
      <c r="H94" s="68">
        <v>2807</v>
      </c>
      <c r="I94" s="102">
        <v>6870</v>
      </c>
      <c r="J94" s="68">
        <v>10520</v>
      </c>
      <c r="K94" s="68">
        <v>4131</v>
      </c>
      <c r="L94" s="68">
        <v>3978</v>
      </c>
      <c r="M94" s="102">
        <v>1100</v>
      </c>
      <c r="N94" s="68">
        <v>6778</v>
      </c>
      <c r="O94" s="102">
        <v>3923</v>
      </c>
      <c r="P94" s="68">
        <v>3923</v>
      </c>
      <c r="Q94" s="102">
        <v>3980</v>
      </c>
      <c r="R94" s="64">
        <f t="shared" si="19"/>
        <v>55800</v>
      </c>
      <c r="S94"/>
      <c r="T94" s="170">
        <f t="shared" si="16"/>
        <v>-55800</v>
      </c>
    </row>
    <row r="95" spans="1:21" s="17" customFormat="1" ht="18.75" customHeight="1">
      <c r="A95" s="305"/>
      <c r="B95" s="306" t="s">
        <v>141</v>
      </c>
      <c r="C95" s="11" t="s">
        <v>0</v>
      </c>
      <c r="D95" s="133">
        <v>16504</v>
      </c>
      <c r="E95" s="206">
        <v>7937</v>
      </c>
      <c r="F95" s="207">
        <v>8567</v>
      </c>
      <c r="G95" s="206">
        <v>0</v>
      </c>
      <c r="H95" s="206">
        <v>0</v>
      </c>
      <c r="I95" s="207">
        <v>0</v>
      </c>
      <c r="J95" s="206">
        <v>0</v>
      </c>
      <c r="K95" s="206">
        <v>0</v>
      </c>
      <c r="L95" s="206">
        <v>0</v>
      </c>
      <c r="M95" s="207">
        <v>0</v>
      </c>
      <c r="N95" s="206">
        <v>0</v>
      </c>
      <c r="O95" s="207">
        <v>0</v>
      </c>
      <c r="P95" s="206">
        <v>0</v>
      </c>
      <c r="Q95" s="207">
        <v>0</v>
      </c>
      <c r="R95" s="133">
        <f t="shared" si="19"/>
        <v>16504</v>
      </c>
      <c r="S95" s="10"/>
      <c r="T95" s="170">
        <f t="shared" si="16"/>
        <v>0</v>
      </c>
      <c r="U95" s="17">
        <v>32</v>
      </c>
    </row>
    <row r="96" spans="1:20" s="17" customFormat="1" ht="18.75" customHeight="1">
      <c r="A96" s="298"/>
      <c r="B96" s="289"/>
      <c r="C96" s="4" t="s">
        <v>14</v>
      </c>
      <c r="D96" s="62"/>
      <c r="E96" s="73">
        <v>7937</v>
      </c>
      <c r="F96" s="108">
        <v>0</v>
      </c>
      <c r="G96" s="73">
        <v>0</v>
      </c>
      <c r="H96" s="73">
        <v>0</v>
      </c>
      <c r="I96" s="108">
        <v>0</v>
      </c>
      <c r="J96" s="73">
        <v>0</v>
      </c>
      <c r="K96" s="73">
        <v>0</v>
      </c>
      <c r="L96" s="73">
        <v>0</v>
      </c>
      <c r="M96" s="108">
        <v>0</v>
      </c>
      <c r="N96" s="73">
        <v>0</v>
      </c>
      <c r="O96" s="108">
        <v>0</v>
      </c>
      <c r="P96" s="73">
        <v>0</v>
      </c>
      <c r="Q96" s="108">
        <v>0</v>
      </c>
      <c r="R96" s="65">
        <f t="shared" si="19"/>
        <v>7937</v>
      </c>
      <c r="S96"/>
      <c r="T96" s="170">
        <f t="shared" si="16"/>
        <v>-7937</v>
      </c>
    </row>
    <row r="97" spans="1:20" s="17" customFormat="1" ht="18.75" customHeight="1">
      <c r="A97" s="294" t="s">
        <v>77</v>
      </c>
      <c r="B97" s="295"/>
      <c r="C97" s="3" t="s">
        <v>0</v>
      </c>
      <c r="D97" s="70">
        <f>SUM(D99)</f>
        <v>593563</v>
      </c>
      <c r="E97" s="94">
        <f aca="true" t="shared" si="22" ref="E97:Q98">SUM(E99)</f>
        <v>0</v>
      </c>
      <c r="F97" s="107">
        <f t="shared" si="22"/>
        <v>3841</v>
      </c>
      <c r="G97" s="94">
        <f t="shared" si="22"/>
        <v>3843</v>
      </c>
      <c r="H97" s="94">
        <f t="shared" si="22"/>
        <v>2560</v>
      </c>
      <c r="I97" s="107">
        <f t="shared" si="22"/>
        <v>2560</v>
      </c>
      <c r="J97" s="94">
        <f t="shared" si="22"/>
        <v>2560</v>
      </c>
      <c r="K97" s="94">
        <f t="shared" si="22"/>
        <v>2560</v>
      </c>
      <c r="L97" s="94">
        <f t="shared" si="22"/>
        <v>2560</v>
      </c>
      <c r="M97" s="107">
        <f t="shared" si="22"/>
        <v>11780</v>
      </c>
      <c r="N97" s="94">
        <f t="shared" si="22"/>
        <v>2560</v>
      </c>
      <c r="O97" s="107">
        <f t="shared" si="22"/>
        <v>2560</v>
      </c>
      <c r="P97" s="94">
        <f t="shared" si="22"/>
        <v>553620</v>
      </c>
      <c r="Q97" s="107">
        <f t="shared" si="22"/>
        <v>2559</v>
      </c>
      <c r="R97" s="70">
        <f t="shared" si="19"/>
        <v>593563</v>
      </c>
      <c r="S97" s="10"/>
      <c r="T97" s="170">
        <f t="shared" si="16"/>
        <v>0</v>
      </c>
    </row>
    <row r="98" spans="1:20" s="17" customFormat="1" ht="18.75" customHeight="1">
      <c r="A98" s="294"/>
      <c r="B98" s="295"/>
      <c r="C98" s="4" t="s">
        <v>14</v>
      </c>
      <c r="D98" s="62"/>
      <c r="E98" s="90">
        <f t="shared" si="22"/>
        <v>0</v>
      </c>
      <c r="F98" s="100">
        <f t="shared" si="22"/>
        <v>541</v>
      </c>
      <c r="G98" s="90">
        <f t="shared" si="22"/>
        <v>37755</v>
      </c>
      <c r="H98" s="90">
        <f t="shared" si="22"/>
        <v>770</v>
      </c>
      <c r="I98" s="100">
        <f t="shared" si="22"/>
        <v>9561</v>
      </c>
      <c r="J98" s="90">
        <f t="shared" si="22"/>
        <v>2772</v>
      </c>
      <c r="K98" s="90">
        <f t="shared" si="22"/>
        <v>2750</v>
      </c>
      <c r="L98" s="90">
        <f t="shared" si="22"/>
        <v>9569</v>
      </c>
      <c r="M98" s="100">
        <f t="shared" si="22"/>
        <v>1753</v>
      </c>
      <c r="N98" s="90">
        <f t="shared" si="22"/>
        <v>520</v>
      </c>
      <c r="O98" s="100">
        <f t="shared" si="22"/>
        <v>1320</v>
      </c>
      <c r="P98" s="90">
        <f t="shared" si="22"/>
        <v>58569</v>
      </c>
      <c r="Q98" s="100">
        <f t="shared" si="22"/>
        <v>389439</v>
      </c>
      <c r="R98" s="65">
        <f t="shared" si="19"/>
        <v>515319</v>
      </c>
      <c r="S98"/>
      <c r="T98" s="170">
        <f t="shared" si="16"/>
        <v>-515319</v>
      </c>
    </row>
    <row r="99" spans="1:21" s="181" customFormat="1" ht="18.75" customHeight="1">
      <c r="A99" s="291"/>
      <c r="B99" s="284" t="s">
        <v>302</v>
      </c>
      <c r="C99" s="179" t="s">
        <v>0</v>
      </c>
      <c r="D99" s="176">
        <v>593563</v>
      </c>
      <c r="E99" s="177">
        <v>0</v>
      </c>
      <c r="F99" s="178">
        <v>3841</v>
      </c>
      <c r="G99" s="177">
        <v>3843</v>
      </c>
      <c r="H99" s="177">
        <v>2560</v>
      </c>
      <c r="I99" s="178">
        <v>2560</v>
      </c>
      <c r="J99" s="177">
        <v>2560</v>
      </c>
      <c r="K99" s="177">
        <v>2560</v>
      </c>
      <c r="L99" s="177">
        <v>2560</v>
      </c>
      <c r="M99" s="178">
        <v>11780</v>
      </c>
      <c r="N99" s="177">
        <v>2560</v>
      </c>
      <c r="O99" s="178">
        <v>2560</v>
      </c>
      <c r="P99" s="177">
        <v>553620</v>
      </c>
      <c r="Q99" s="178">
        <v>2559</v>
      </c>
      <c r="R99" s="176">
        <f t="shared" si="19"/>
        <v>593563</v>
      </c>
      <c r="S99" s="180"/>
      <c r="T99" s="181">
        <f t="shared" si="16"/>
        <v>0</v>
      </c>
      <c r="U99" s="181">
        <v>33</v>
      </c>
    </row>
    <row r="100" spans="1:20" s="17" customFormat="1" ht="18.75" customHeight="1">
      <c r="A100" s="291"/>
      <c r="B100" s="284"/>
      <c r="C100" s="4" t="s">
        <v>14</v>
      </c>
      <c r="D100" s="62"/>
      <c r="E100" s="73">
        <v>0</v>
      </c>
      <c r="F100" s="108">
        <v>541</v>
      </c>
      <c r="G100" s="73">
        <v>37755</v>
      </c>
      <c r="H100" s="73">
        <v>770</v>
      </c>
      <c r="I100" s="108">
        <v>9561</v>
      </c>
      <c r="J100" s="73">
        <v>2772</v>
      </c>
      <c r="K100" s="73">
        <v>2750</v>
      </c>
      <c r="L100" s="73">
        <v>9569</v>
      </c>
      <c r="M100" s="108">
        <v>1753</v>
      </c>
      <c r="N100" s="73">
        <v>520</v>
      </c>
      <c r="O100" s="108">
        <v>1320</v>
      </c>
      <c r="P100" s="73">
        <v>58569</v>
      </c>
      <c r="Q100" s="108">
        <v>389439</v>
      </c>
      <c r="R100" s="65">
        <f t="shared" si="19"/>
        <v>515319</v>
      </c>
      <c r="S100"/>
      <c r="T100" s="170">
        <f t="shared" si="16"/>
        <v>-515319</v>
      </c>
    </row>
    <row r="101" spans="1:20" s="17" customFormat="1" ht="18.75" customHeight="1">
      <c r="A101" s="294" t="s">
        <v>121</v>
      </c>
      <c r="B101" s="295"/>
      <c r="C101" s="3" t="s">
        <v>0</v>
      </c>
      <c r="D101" s="70">
        <f aca="true" t="shared" si="23" ref="D101:Q102">SUM(D103,D105,D107)</f>
        <v>3224719</v>
      </c>
      <c r="E101" s="94">
        <f t="shared" si="23"/>
        <v>210</v>
      </c>
      <c r="F101" s="107">
        <f t="shared" si="23"/>
        <v>9941</v>
      </c>
      <c r="G101" s="94">
        <f t="shared" si="23"/>
        <v>151405</v>
      </c>
      <c r="H101" s="94">
        <f t="shared" si="23"/>
        <v>408225</v>
      </c>
      <c r="I101" s="107">
        <f t="shared" si="23"/>
        <v>101180</v>
      </c>
      <c r="J101" s="94">
        <f t="shared" si="23"/>
        <v>250215</v>
      </c>
      <c r="K101" s="94">
        <f t="shared" si="23"/>
        <v>133655</v>
      </c>
      <c r="L101" s="94">
        <f t="shared" si="23"/>
        <v>104520</v>
      </c>
      <c r="M101" s="107">
        <f t="shared" si="23"/>
        <v>251991</v>
      </c>
      <c r="N101" s="94">
        <f t="shared" si="23"/>
        <v>175179</v>
      </c>
      <c r="O101" s="107">
        <f t="shared" si="23"/>
        <v>152431</v>
      </c>
      <c r="P101" s="94">
        <f t="shared" si="23"/>
        <v>312084</v>
      </c>
      <c r="Q101" s="107">
        <f t="shared" si="23"/>
        <v>1173683</v>
      </c>
      <c r="R101" s="70">
        <f t="shared" si="19"/>
        <v>3224719</v>
      </c>
      <c r="S101" s="10"/>
      <c r="T101" s="170">
        <f t="shared" si="16"/>
        <v>0</v>
      </c>
    </row>
    <row r="102" spans="1:20" s="17" customFormat="1" ht="18.75" customHeight="1">
      <c r="A102" s="294"/>
      <c r="B102" s="295"/>
      <c r="C102" s="4" t="s">
        <v>14</v>
      </c>
      <c r="D102" s="62"/>
      <c r="E102" s="90">
        <f aca="true" t="shared" si="24" ref="E102:Q102">SUM(E104,E106,E108)</f>
        <v>210</v>
      </c>
      <c r="F102" s="100">
        <f t="shared" si="24"/>
        <v>671</v>
      </c>
      <c r="G102" s="90">
        <f t="shared" si="24"/>
        <v>1029</v>
      </c>
      <c r="H102" s="90">
        <f t="shared" si="24"/>
        <v>5397</v>
      </c>
      <c r="I102" s="100">
        <f t="shared" si="24"/>
        <v>191454</v>
      </c>
      <c r="J102" s="90">
        <f t="shared" si="24"/>
        <v>62226</v>
      </c>
      <c r="K102" s="90">
        <f t="shared" si="24"/>
        <v>321911</v>
      </c>
      <c r="L102" s="90">
        <f t="shared" si="24"/>
        <v>410900</v>
      </c>
      <c r="M102" s="100">
        <f t="shared" si="24"/>
        <v>98878</v>
      </c>
      <c r="N102" s="90">
        <f t="shared" si="24"/>
        <v>146248</v>
      </c>
      <c r="O102" s="100">
        <f t="shared" si="24"/>
        <v>185371</v>
      </c>
      <c r="P102" s="90">
        <f t="shared" si="23"/>
        <v>223243</v>
      </c>
      <c r="Q102" s="100">
        <f t="shared" si="24"/>
        <v>1309403</v>
      </c>
      <c r="R102" s="65">
        <f t="shared" si="19"/>
        <v>2956941</v>
      </c>
      <c r="S102"/>
      <c r="T102" s="170">
        <f t="shared" si="16"/>
        <v>-2956941</v>
      </c>
    </row>
    <row r="103" spans="1:21" s="17" customFormat="1" ht="18.75" customHeight="1">
      <c r="A103" s="294"/>
      <c r="B103" s="289" t="s">
        <v>42</v>
      </c>
      <c r="C103" s="3" t="s">
        <v>92</v>
      </c>
      <c r="D103" s="70">
        <v>4333</v>
      </c>
      <c r="E103" s="94">
        <v>0</v>
      </c>
      <c r="F103" s="107">
        <v>187</v>
      </c>
      <c r="G103" s="94">
        <v>93</v>
      </c>
      <c r="H103" s="94">
        <v>487</v>
      </c>
      <c r="I103" s="107">
        <v>287</v>
      </c>
      <c r="J103" s="94">
        <v>287</v>
      </c>
      <c r="K103" s="94">
        <v>487</v>
      </c>
      <c r="L103" s="94">
        <v>287</v>
      </c>
      <c r="M103" s="107">
        <v>287</v>
      </c>
      <c r="N103" s="94">
        <v>287</v>
      </c>
      <c r="O103" s="107">
        <v>187</v>
      </c>
      <c r="P103" s="94">
        <v>1371</v>
      </c>
      <c r="Q103" s="107">
        <v>86</v>
      </c>
      <c r="R103" s="70">
        <f t="shared" si="19"/>
        <v>4333</v>
      </c>
      <c r="S103" s="10"/>
      <c r="T103" s="170">
        <f t="shared" si="16"/>
        <v>0</v>
      </c>
      <c r="U103" s="17">
        <v>34</v>
      </c>
    </row>
    <row r="104" spans="1:20" s="17" customFormat="1" ht="18.75" customHeight="1">
      <c r="A104" s="294"/>
      <c r="B104" s="289"/>
      <c r="C104" s="4" t="s">
        <v>93</v>
      </c>
      <c r="D104" s="62"/>
      <c r="E104" s="73">
        <v>0</v>
      </c>
      <c r="F104" s="108">
        <v>84</v>
      </c>
      <c r="G104" s="73">
        <v>87</v>
      </c>
      <c r="H104" s="73">
        <v>121</v>
      </c>
      <c r="I104" s="108">
        <v>94</v>
      </c>
      <c r="J104" s="73">
        <v>90</v>
      </c>
      <c r="K104" s="73">
        <v>123</v>
      </c>
      <c r="L104" s="73">
        <v>103</v>
      </c>
      <c r="M104" s="108">
        <v>92</v>
      </c>
      <c r="N104" s="73">
        <v>122</v>
      </c>
      <c r="O104" s="108">
        <v>87</v>
      </c>
      <c r="P104" s="73">
        <v>89</v>
      </c>
      <c r="Q104" s="108">
        <v>3122</v>
      </c>
      <c r="R104" s="65">
        <f t="shared" si="19"/>
        <v>4214</v>
      </c>
      <c r="S104"/>
      <c r="T104" s="170">
        <f t="shared" si="16"/>
        <v>-4214</v>
      </c>
    </row>
    <row r="105" spans="1:21" s="17" customFormat="1" ht="18.75" customHeight="1">
      <c r="A105" s="291"/>
      <c r="B105" s="284" t="s">
        <v>126</v>
      </c>
      <c r="C105" s="3" t="s">
        <v>0</v>
      </c>
      <c r="D105" s="70">
        <v>2095156</v>
      </c>
      <c r="E105" s="94">
        <v>0</v>
      </c>
      <c r="F105" s="107">
        <v>9754</v>
      </c>
      <c r="G105" s="94">
        <v>34492</v>
      </c>
      <c r="H105" s="94">
        <v>288608</v>
      </c>
      <c r="I105" s="107">
        <v>40393</v>
      </c>
      <c r="J105" s="94">
        <v>191928</v>
      </c>
      <c r="K105" s="94">
        <v>75168</v>
      </c>
      <c r="L105" s="94">
        <v>42833</v>
      </c>
      <c r="M105" s="107">
        <v>193704</v>
      </c>
      <c r="N105" s="94">
        <v>171542</v>
      </c>
      <c r="O105" s="107">
        <v>36244</v>
      </c>
      <c r="P105" s="94">
        <v>240638</v>
      </c>
      <c r="Q105" s="107">
        <v>769852</v>
      </c>
      <c r="R105" s="70">
        <f t="shared" si="19"/>
        <v>2095156</v>
      </c>
      <c r="S105" s="10"/>
      <c r="T105" s="170">
        <f t="shared" si="16"/>
        <v>0</v>
      </c>
      <c r="U105" s="17">
        <v>35</v>
      </c>
    </row>
    <row r="106" spans="1:20" ht="18.75" customHeight="1">
      <c r="A106" s="291"/>
      <c r="B106" s="284"/>
      <c r="C106" s="32" t="s">
        <v>14</v>
      </c>
      <c r="D106" s="65"/>
      <c r="E106" s="73">
        <v>0</v>
      </c>
      <c r="F106" s="108">
        <v>587</v>
      </c>
      <c r="G106" s="73">
        <v>942</v>
      </c>
      <c r="H106" s="73">
        <v>1947</v>
      </c>
      <c r="I106" s="108">
        <v>191360</v>
      </c>
      <c r="J106" s="73">
        <v>62136</v>
      </c>
      <c r="K106" s="73">
        <v>135387</v>
      </c>
      <c r="L106" s="73">
        <v>207795</v>
      </c>
      <c r="M106" s="108">
        <v>98488</v>
      </c>
      <c r="N106" s="73">
        <v>142797</v>
      </c>
      <c r="O106" s="108">
        <v>130844</v>
      </c>
      <c r="P106" s="73">
        <v>223053</v>
      </c>
      <c r="Q106" s="108">
        <v>632995</v>
      </c>
      <c r="R106" s="65">
        <f t="shared" si="19"/>
        <v>1828331</v>
      </c>
      <c r="T106" s="170">
        <f t="shared" si="16"/>
        <v>-1828331</v>
      </c>
    </row>
    <row r="107" spans="1:21" ht="18.75" customHeight="1">
      <c r="A107" s="291"/>
      <c r="B107" s="282" t="s">
        <v>303</v>
      </c>
      <c r="C107" s="3" t="s">
        <v>92</v>
      </c>
      <c r="D107" s="70">
        <v>1125230</v>
      </c>
      <c r="E107" s="94">
        <v>210</v>
      </c>
      <c r="F107" s="107">
        <v>0</v>
      </c>
      <c r="G107" s="94">
        <v>116820</v>
      </c>
      <c r="H107" s="94">
        <v>119130</v>
      </c>
      <c r="I107" s="107">
        <v>60500</v>
      </c>
      <c r="J107" s="94">
        <v>58000</v>
      </c>
      <c r="K107" s="94">
        <v>58000</v>
      </c>
      <c r="L107" s="94">
        <v>61400</v>
      </c>
      <c r="M107" s="107">
        <v>58000</v>
      </c>
      <c r="N107" s="94">
        <v>3350</v>
      </c>
      <c r="O107" s="107">
        <v>116000</v>
      </c>
      <c r="P107" s="94">
        <v>70075</v>
      </c>
      <c r="Q107" s="107">
        <v>403745</v>
      </c>
      <c r="R107" s="70">
        <f t="shared" si="19"/>
        <v>1125230</v>
      </c>
      <c r="S107" s="10"/>
      <c r="T107" s="170">
        <f t="shared" si="16"/>
        <v>0</v>
      </c>
      <c r="U107">
        <v>36</v>
      </c>
    </row>
    <row r="108" spans="1:20" ht="18.75" customHeight="1">
      <c r="A108" s="291"/>
      <c r="B108" s="282"/>
      <c r="C108" s="4" t="s">
        <v>93</v>
      </c>
      <c r="D108" s="62"/>
      <c r="E108" s="73">
        <v>210</v>
      </c>
      <c r="F108" s="108">
        <v>0</v>
      </c>
      <c r="G108" s="73">
        <v>0</v>
      </c>
      <c r="H108" s="73">
        <v>3329</v>
      </c>
      <c r="I108" s="108">
        <v>0</v>
      </c>
      <c r="J108" s="73">
        <v>0</v>
      </c>
      <c r="K108" s="73">
        <v>186401</v>
      </c>
      <c r="L108" s="73">
        <v>203002</v>
      </c>
      <c r="M108" s="108">
        <v>298</v>
      </c>
      <c r="N108" s="73">
        <v>3329</v>
      </c>
      <c r="O108" s="108">
        <v>54440</v>
      </c>
      <c r="P108" s="73">
        <v>101</v>
      </c>
      <c r="Q108" s="108">
        <v>673286</v>
      </c>
      <c r="R108" s="65">
        <f t="shared" si="19"/>
        <v>1124396</v>
      </c>
      <c r="T108" s="170">
        <f t="shared" si="16"/>
        <v>-1124396</v>
      </c>
    </row>
    <row r="109" spans="1:20" ht="18.75" customHeight="1">
      <c r="A109" s="294" t="s">
        <v>59</v>
      </c>
      <c r="B109" s="295"/>
      <c r="C109" s="3" t="s">
        <v>0</v>
      </c>
      <c r="D109" s="70">
        <f>SUM(D111)</f>
        <v>7718</v>
      </c>
      <c r="E109" s="94">
        <f aca="true" t="shared" si="25" ref="E109:Q110">SUM(E111)</f>
        <v>0</v>
      </c>
      <c r="F109" s="107">
        <f t="shared" si="25"/>
        <v>0</v>
      </c>
      <c r="G109" s="94">
        <f t="shared" si="25"/>
        <v>0</v>
      </c>
      <c r="H109" s="94">
        <f t="shared" si="25"/>
        <v>0</v>
      </c>
      <c r="I109" s="107">
        <f t="shared" si="25"/>
        <v>0</v>
      </c>
      <c r="J109" s="94">
        <f t="shared" si="25"/>
        <v>0</v>
      </c>
      <c r="K109" s="94">
        <f t="shared" si="25"/>
        <v>0</v>
      </c>
      <c r="L109" s="94">
        <f t="shared" si="25"/>
        <v>0</v>
      </c>
      <c r="M109" s="107">
        <f t="shared" si="25"/>
        <v>0</v>
      </c>
      <c r="N109" s="94">
        <f t="shared" si="25"/>
        <v>0</v>
      </c>
      <c r="O109" s="107">
        <f t="shared" si="25"/>
        <v>0</v>
      </c>
      <c r="P109" s="94">
        <f t="shared" si="25"/>
        <v>0</v>
      </c>
      <c r="Q109" s="107">
        <f t="shared" si="25"/>
        <v>7718</v>
      </c>
      <c r="R109" s="70">
        <f t="shared" si="19"/>
        <v>7718</v>
      </c>
      <c r="S109" s="10"/>
      <c r="T109" s="170">
        <f t="shared" si="16"/>
        <v>0</v>
      </c>
    </row>
    <row r="110" spans="1:20" ht="18.75" customHeight="1">
      <c r="A110" s="294"/>
      <c r="B110" s="295"/>
      <c r="C110" s="4" t="s">
        <v>14</v>
      </c>
      <c r="D110" s="62"/>
      <c r="E110" s="90">
        <f t="shared" si="25"/>
        <v>0</v>
      </c>
      <c r="F110" s="100">
        <f t="shared" si="25"/>
        <v>0</v>
      </c>
      <c r="G110" s="90">
        <f t="shared" si="25"/>
        <v>0</v>
      </c>
      <c r="H110" s="90">
        <f t="shared" si="25"/>
        <v>0</v>
      </c>
      <c r="I110" s="100">
        <f t="shared" si="25"/>
        <v>0</v>
      </c>
      <c r="J110" s="90">
        <f t="shared" si="25"/>
        <v>0</v>
      </c>
      <c r="K110" s="90">
        <f t="shared" si="25"/>
        <v>0</v>
      </c>
      <c r="L110" s="90">
        <f t="shared" si="25"/>
        <v>0</v>
      </c>
      <c r="M110" s="100">
        <f t="shared" si="25"/>
        <v>0</v>
      </c>
      <c r="N110" s="90">
        <f t="shared" si="25"/>
        <v>0</v>
      </c>
      <c r="O110" s="100">
        <f t="shared" si="25"/>
        <v>0</v>
      </c>
      <c r="P110" s="90">
        <f t="shared" si="25"/>
        <v>7665</v>
      </c>
      <c r="Q110" s="100">
        <f t="shared" si="25"/>
        <v>0</v>
      </c>
      <c r="R110" s="65">
        <f t="shared" si="19"/>
        <v>7665</v>
      </c>
      <c r="T110" s="170">
        <f t="shared" si="16"/>
        <v>-7665</v>
      </c>
    </row>
    <row r="111" spans="1:21" ht="18.75" customHeight="1">
      <c r="A111" s="291"/>
      <c r="B111" s="282" t="s">
        <v>304</v>
      </c>
      <c r="C111" s="3" t="s">
        <v>0</v>
      </c>
      <c r="D111" s="70">
        <v>7718</v>
      </c>
      <c r="E111" s="94">
        <v>0</v>
      </c>
      <c r="F111" s="107">
        <v>0</v>
      </c>
      <c r="G111" s="94">
        <v>0</v>
      </c>
      <c r="H111" s="94">
        <v>0</v>
      </c>
      <c r="I111" s="107">
        <v>0</v>
      </c>
      <c r="J111" s="94">
        <v>0</v>
      </c>
      <c r="K111" s="94">
        <v>0</v>
      </c>
      <c r="L111" s="94">
        <v>0</v>
      </c>
      <c r="M111" s="107">
        <v>0</v>
      </c>
      <c r="N111" s="94">
        <v>0</v>
      </c>
      <c r="O111" s="107">
        <v>0</v>
      </c>
      <c r="P111" s="94">
        <v>0</v>
      </c>
      <c r="Q111" s="107">
        <v>7718</v>
      </c>
      <c r="R111" s="70">
        <f t="shared" si="19"/>
        <v>7718</v>
      </c>
      <c r="S111" s="10"/>
      <c r="T111" s="170">
        <f t="shared" si="16"/>
        <v>0</v>
      </c>
      <c r="U111">
        <v>37</v>
      </c>
    </row>
    <row r="112" spans="1:20" ht="18.75" customHeight="1">
      <c r="A112" s="291"/>
      <c r="B112" s="282"/>
      <c r="C112" s="4" t="s">
        <v>14</v>
      </c>
      <c r="D112" s="62"/>
      <c r="E112" s="73">
        <v>0</v>
      </c>
      <c r="F112" s="108">
        <v>0</v>
      </c>
      <c r="G112" s="73">
        <v>0</v>
      </c>
      <c r="H112" s="73">
        <v>0</v>
      </c>
      <c r="I112" s="108">
        <v>0</v>
      </c>
      <c r="J112" s="73">
        <v>0</v>
      </c>
      <c r="K112" s="73">
        <v>0</v>
      </c>
      <c r="L112" s="73">
        <v>0</v>
      </c>
      <c r="M112" s="108">
        <v>0</v>
      </c>
      <c r="N112" s="73">
        <v>0</v>
      </c>
      <c r="O112" s="108">
        <v>0</v>
      </c>
      <c r="P112" s="73">
        <v>7665</v>
      </c>
      <c r="Q112" s="108">
        <v>0</v>
      </c>
      <c r="R112" s="65">
        <f t="shared" si="19"/>
        <v>7665</v>
      </c>
      <c r="T112" s="170">
        <f t="shared" si="16"/>
        <v>-7665</v>
      </c>
    </row>
    <row r="113" spans="1:20" ht="18.75" customHeight="1">
      <c r="A113" s="294" t="s">
        <v>61</v>
      </c>
      <c r="B113" s="295"/>
      <c r="C113" s="3" t="s">
        <v>0</v>
      </c>
      <c r="D113" s="70">
        <f aca="true" t="shared" si="26" ref="D113:Q114">SUM(D115,D117)</f>
        <v>399492</v>
      </c>
      <c r="E113" s="94">
        <f t="shared" si="26"/>
        <v>0</v>
      </c>
      <c r="F113" s="107">
        <f t="shared" si="26"/>
        <v>0</v>
      </c>
      <c r="G113" s="94">
        <f t="shared" si="26"/>
        <v>0</v>
      </c>
      <c r="H113" s="94">
        <f t="shared" si="26"/>
        <v>0</v>
      </c>
      <c r="I113" s="107">
        <f t="shared" si="26"/>
        <v>0</v>
      </c>
      <c r="J113" s="94">
        <f t="shared" si="26"/>
        <v>0</v>
      </c>
      <c r="K113" s="94">
        <f t="shared" si="26"/>
        <v>0</v>
      </c>
      <c r="L113" s="94">
        <f t="shared" si="26"/>
        <v>0</v>
      </c>
      <c r="M113" s="107">
        <f t="shared" si="26"/>
        <v>1</v>
      </c>
      <c r="N113" s="94">
        <f t="shared" si="26"/>
        <v>0</v>
      </c>
      <c r="O113" s="107">
        <f t="shared" si="26"/>
        <v>875</v>
      </c>
      <c r="P113" s="94">
        <f t="shared" si="26"/>
        <v>221929</v>
      </c>
      <c r="Q113" s="107">
        <f t="shared" si="26"/>
        <v>176687</v>
      </c>
      <c r="R113" s="70">
        <f t="shared" si="19"/>
        <v>399492</v>
      </c>
      <c r="S113" s="10"/>
      <c r="T113" s="170">
        <f t="shared" si="16"/>
        <v>0</v>
      </c>
    </row>
    <row r="114" spans="1:20" ht="18.75" customHeight="1">
      <c r="A114" s="294"/>
      <c r="B114" s="295"/>
      <c r="C114" s="4" t="s">
        <v>14</v>
      </c>
      <c r="D114" s="62"/>
      <c r="E114" s="90">
        <f aca="true" t="shared" si="27" ref="E114:Q114">SUM(E116,E118)</f>
        <v>0</v>
      </c>
      <c r="F114" s="100">
        <f t="shared" si="27"/>
        <v>0</v>
      </c>
      <c r="G114" s="90">
        <f t="shared" si="27"/>
        <v>0</v>
      </c>
      <c r="H114" s="90">
        <f t="shared" si="27"/>
        <v>0</v>
      </c>
      <c r="I114" s="100">
        <f t="shared" si="27"/>
        <v>0</v>
      </c>
      <c r="J114" s="90">
        <f t="shared" si="27"/>
        <v>0</v>
      </c>
      <c r="K114" s="90">
        <f t="shared" si="27"/>
        <v>0</v>
      </c>
      <c r="L114" s="90">
        <f t="shared" si="27"/>
        <v>0</v>
      </c>
      <c r="M114" s="100">
        <f t="shared" si="27"/>
        <v>0</v>
      </c>
      <c r="N114" s="90">
        <f t="shared" si="27"/>
        <v>2</v>
      </c>
      <c r="O114" s="100">
        <f t="shared" si="27"/>
        <v>902</v>
      </c>
      <c r="P114" s="90">
        <f t="shared" si="26"/>
        <v>358874</v>
      </c>
      <c r="Q114" s="100">
        <f t="shared" si="27"/>
        <v>22624</v>
      </c>
      <c r="R114" s="65">
        <f t="shared" si="19"/>
        <v>382402</v>
      </c>
      <c r="T114" s="170">
        <f t="shared" si="16"/>
        <v>-382402</v>
      </c>
    </row>
    <row r="115" spans="1:21" ht="18.75" customHeight="1">
      <c r="A115" s="291"/>
      <c r="B115" s="289" t="s">
        <v>70</v>
      </c>
      <c r="C115" s="3" t="s">
        <v>0</v>
      </c>
      <c r="D115" s="70">
        <v>398616</v>
      </c>
      <c r="E115" s="94">
        <v>0</v>
      </c>
      <c r="F115" s="107">
        <v>0</v>
      </c>
      <c r="G115" s="94">
        <v>0</v>
      </c>
      <c r="H115" s="94">
        <v>0</v>
      </c>
      <c r="I115" s="107">
        <v>0</v>
      </c>
      <c r="J115" s="94">
        <v>0</v>
      </c>
      <c r="K115" s="94">
        <v>0</v>
      </c>
      <c r="L115" s="94">
        <v>0</v>
      </c>
      <c r="M115" s="107">
        <v>0</v>
      </c>
      <c r="N115" s="94">
        <v>0</v>
      </c>
      <c r="O115" s="107">
        <v>0</v>
      </c>
      <c r="P115" s="94">
        <v>221929</v>
      </c>
      <c r="Q115" s="107">
        <v>176687</v>
      </c>
      <c r="R115" s="70">
        <f t="shared" si="19"/>
        <v>398616</v>
      </c>
      <c r="S115" s="10"/>
      <c r="T115" s="170">
        <f t="shared" si="16"/>
        <v>0</v>
      </c>
      <c r="U115">
        <v>38</v>
      </c>
    </row>
    <row r="116" spans="1:20" ht="18.75" customHeight="1">
      <c r="A116" s="291"/>
      <c r="B116" s="289"/>
      <c r="C116" s="32" t="s">
        <v>14</v>
      </c>
      <c r="D116" s="65"/>
      <c r="E116" s="73">
        <v>0</v>
      </c>
      <c r="F116" s="108">
        <v>0</v>
      </c>
      <c r="G116" s="73">
        <v>0</v>
      </c>
      <c r="H116" s="73">
        <v>0</v>
      </c>
      <c r="I116" s="108">
        <v>0</v>
      </c>
      <c r="J116" s="73">
        <v>0</v>
      </c>
      <c r="K116" s="73">
        <v>0</v>
      </c>
      <c r="L116" s="73">
        <v>0</v>
      </c>
      <c r="M116" s="108">
        <v>0</v>
      </c>
      <c r="N116" s="73">
        <v>0</v>
      </c>
      <c r="O116" s="108">
        <v>902</v>
      </c>
      <c r="P116" s="73">
        <v>358773</v>
      </c>
      <c r="Q116" s="108">
        <v>22624</v>
      </c>
      <c r="R116" s="65">
        <f t="shared" si="19"/>
        <v>382299</v>
      </c>
      <c r="T116" s="170">
        <f t="shared" si="16"/>
        <v>-382299</v>
      </c>
    </row>
    <row r="117" spans="1:21" ht="18.75" customHeight="1">
      <c r="A117" s="291"/>
      <c r="B117" s="282" t="s">
        <v>44</v>
      </c>
      <c r="C117" s="3" t="s">
        <v>0</v>
      </c>
      <c r="D117" s="70">
        <v>876</v>
      </c>
      <c r="E117" s="94">
        <v>0</v>
      </c>
      <c r="F117" s="107">
        <v>0</v>
      </c>
      <c r="G117" s="94">
        <v>0</v>
      </c>
      <c r="H117" s="94">
        <v>0</v>
      </c>
      <c r="I117" s="107">
        <v>0</v>
      </c>
      <c r="J117" s="94">
        <v>0</v>
      </c>
      <c r="K117" s="94">
        <v>0</v>
      </c>
      <c r="L117" s="94">
        <v>0</v>
      </c>
      <c r="M117" s="107">
        <v>1</v>
      </c>
      <c r="N117" s="94">
        <v>0</v>
      </c>
      <c r="O117" s="107">
        <v>875</v>
      </c>
      <c r="P117" s="94">
        <v>0</v>
      </c>
      <c r="Q117" s="107">
        <v>0</v>
      </c>
      <c r="R117" s="70">
        <f t="shared" si="19"/>
        <v>876</v>
      </c>
      <c r="S117" s="10"/>
      <c r="T117" s="170">
        <f t="shared" si="16"/>
        <v>0</v>
      </c>
      <c r="U117">
        <v>39</v>
      </c>
    </row>
    <row r="118" spans="1:20" ht="18.75" customHeight="1">
      <c r="A118" s="291"/>
      <c r="B118" s="282"/>
      <c r="C118" s="4" t="s">
        <v>14</v>
      </c>
      <c r="D118" s="62"/>
      <c r="E118" s="73">
        <v>0</v>
      </c>
      <c r="F118" s="108">
        <v>0</v>
      </c>
      <c r="G118" s="73">
        <v>0</v>
      </c>
      <c r="H118" s="73">
        <v>0</v>
      </c>
      <c r="I118" s="108">
        <v>0</v>
      </c>
      <c r="J118" s="73">
        <v>0</v>
      </c>
      <c r="K118" s="73">
        <v>0</v>
      </c>
      <c r="L118" s="73">
        <v>0</v>
      </c>
      <c r="M118" s="108">
        <v>0</v>
      </c>
      <c r="N118" s="73">
        <v>2</v>
      </c>
      <c r="O118" s="108">
        <v>0</v>
      </c>
      <c r="P118" s="73">
        <v>101</v>
      </c>
      <c r="Q118" s="108">
        <v>0</v>
      </c>
      <c r="R118" s="65">
        <f t="shared" si="19"/>
        <v>103</v>
      </c>
      <c r="T118" s="170">
        <f t="shared" si="16"/>
        <v>-103</v>
      </c>
    </row>
    <row r="119" spans="1:20" ht="18.75" customHeight="1">
      <c r="A119" s="294" t="s">
        <v>122</v>
      </c>
      <c r="B119" s="295"/>
      <c r="C119" s="3" t="s">
        <v>0</v>
      </c>
      <c r="D119" s="70">
        <f>SUM(D121)</f>
        <v>139721</v>
      </c>
      <c r="E119" s="94">
        <f aca="true" t="shared" si="28" ref="E119:Q120">SUM(E121)</f>
        <v>0</v>
      </c>
      <c r="F119" s="107">
        <f t="shared" si="28"/>
        <v>0</v>
      </c>
      <c r="G119" s="94">
        <f t="shared" si="28"/>
        <v>0</v>
      </c>
      <c r="H119" s="94">
        <f t="shared" si="28"/>
        <v>0</v>
      </c>
      <c r="I119" s="107">
        <f t="shared" si="28"/>
        <v>0</v>
      </c>
      <c r="J119" s="94">
        <f t="shared" si="28"/>
        <v>0</v>
      </c>
      <c r="K119" s="94">
        <f t="shared" si="28"/>
        <v>0</v>
      </c>
      <c r="L119" s="94">
        <f t="shared" si="28"/>
        <v>0</v>
      </c>
      <c r="M119" s="107">
        <f t="shared" si="28"/>
        <v>0</v>
      </c>
      <c r="N119" s="94">
        <f t="shared" si="28"/>
        <v>98847</v>
      </c>
      <c r="O119" s="107">
        <f t="shared" si="28"/>
        <v>0</v>
      </c>
      <c r="P119" s="94">
        <f t="shared" si="28"/>
        <v>141</v>
      </c>
      <c r="Q119" s="107">
        <f t="shared" si="28"/>
        <v>40733</v>
      </c>
      <c r="R119" s="70">
        <f aca="true" t="shared" si="29" ref="R119:R154">SUM(E119:Q119)</f>
        <v>139721</v>
      </c>
      <c r="S119" s="10"/>
      <c r="T119" s="170">
        <f t="shared" si="16"/>
        <v>0</v>
      </c>
    </row>
    <row r="120" spans="1:20" ht="18.75" customHeight="1">
      <c r="A120" s="294"/>
      <c r="B120" s="295"/>
      <c r="C120" s="4" t="s">
        <v>14</v>
      </c>
      <c r="D120" s="62"/>
      <c r="E120" s="90">
        <f t="shared" si="28"/>
        <v>0</v>
      </c>
      <c r="F120" s="100">
        <f t="shared" si="28"/>
        <v>0</v>
      </c>
      <c r="G120" s="90">
        <f t="shared" si="28"/>
        <v>0</v>
      </c>
      <c r="H120" s="90">
        <f t="shared" si="28"/>
        <v>0</v>
      </c>
      <c r="I120" s="100">
        <f t="shared" si="28"/>
        <v>3787</v>
      </c>
      <c r="J120" s="90">
        <f t="shared" si="28"/>
        <v>1588</v>
      </c>
      <c r="K120" s="90">
        <f t="shared" si="28"/>
        <v>1657</v>
      </c>
      <c r="L120" s="90">
        <f t="shared" si="28"/>
        <v>597</v>
      </c>
      <c r="M120" s="100">
        <f t="shared" si="28"/>
        <v>227</v>
      </c>
      <c r="N120" s="90">
        <f t="shared" si="28"/>
        <v>0</v>
      </c>
      <c r="O120" s="100">
        <f t="shared" si="28"/>
        <v>972</v>
      </c>
      <c r="P120" s="90">
        <f t="shared" si="28"/>
        <v>0</v>
      </c>
      <c r="Q120" s="100">
        <f t="shared" si="28"/>
        <v>130804</v>
      </c>
      <c r="R120" s="65">
        <f t="shared" si="29"/>
        <v>139632</v>
      </c>
      <c r="T120" s="170">
        <f t="shared" si="16"/>
        <v>-139632</v>
      </c>
    </row>
    <row r="121" spans="1:21" ht="18.75" customHeight="1">
      <c r="A121" s="291"/>
      <c r="B121" s="282" t="s">
        <v>127</v>
      </c>
      <c r="C121" s="3" t="s">
        <v>0</v>
      </c>
      <c r="D121" s="70">
        <v>139721</v>
      </c>
      <c r="E121" s="94">
        <v>0</v>
      </c>
      <c r="F121" s="107">
        <v>0</v>
      </c>
      <c r="G121" s="94">
        <v>0</v>
      </c>
      <c r="H121" s="94">
        <v>0</v>
      </c>
      <c r="I121" s="107">
        <v>0</v>
      </c>
      <c r="J121" s="94">
        <v>0</v>
      </c>
      <c r="K121" s="94">
        <v>0</v>
      </c>
      <c r="L121" s="94">
        <v>0</v>
      </c>
      <c r="M121" s="107">
        <v>0</v>
      </c>
      <c r="N121" s="94">
        <v>98847</v>
      </c>
      <c r="O121" s="107">
        <v>0</v>
      </c>
      <c r="P121" s="94">
        <v>141</v>
      </c>
      <c r="Q121" s="107">
        <v>40733</v>
      </c>
      <c r="R121" s="70">
        <f t="shared" si="29"/>
        <v>139721</v>
      </c>
      <c r="S121" s="10"/>
      <c r="T121" s="170">
        <f t="shared" si="16"/>
        <v>0</v>
      </c>
      <c r="U121">
        <v>40</v>
      </c>
    </row>
    <row r="122" spans="1:20" ht="18.75" customHeight="1">
      <c r="A122" s="291"/>
      <c r="B122" s="282"/>
      <c r="C122" s="7" t="s">
        <v>14</v>
      </c>
      <c r="D122" s="64"/>
      <c r="E122" s="68">
        <v>0</v>
      </c>
      <c r="F122" s="102">
        <v>0</v>
      </c>
      <c r="G122" s="68">
        <v>0</v>
      </c>
      <c r="H122" s="68">
        <v>0</v>
      </c>
      <c r="I122" s="102">
        <v>3787</v>
      </c>
      <c r="J122" s="68">
        <v>1588</v>
      </c>
      <c r="K122" s="68">
        <v>1657</v>
      </c>
      <c r="L122" s="68">
        <v>597</v>
      </c>
      <c r="M122" s="102">
        <v>227</v>
      </c>
      <c r="N122" s="68">
        <v>0</v>
      </c>
      <c r="O122" s="102">
        <v>972</v>
      </c>
      <c r="P122" s="68">
        <v>0</v>
      </c>
      <c r="Q122" s="102">
        <v>130804</v>
      </c>
      <c r="R122" s="64">
        <f t="shared" si="29"/>
        <v>139632</v>
      </c>
      <c r="T122" s="170">
        <f t="shared" si="16"/>
        <v>-139632</v>
      </c>
    </row>
    <row r="123" spans="1:20" s="17" customFormat="1" ht="18.75" customHeight="1">
      <c r="A123" s="297" t="s">
        <v>78</v>
      </c>
      <c r="B123" s="304"/>
      <c r="C123" s="11" t="s">
        <v>0</v>
      </c>
      <c r="D123" s="133">
        <f>SUM(D125)</f>
        <v>20076626</v>
      </c>
      <c r="E123" s="206">
        <f aca="true" t="shared" si="30" ref="E123:Q124">SUM(E125)</f>
        <v>0</v>
      </c>
      <c r="F123" s="207">
        <f t="shared" si="30"/>
        <v>4000</v>
      </c>
      <c r="G123" s="206">
        <f t="shared" si="30"/>
        <v>4000</v>
      </c>
      <c r="H123" s="206">
        <f t="shared" si="30"/>
        <v>19992000</v>
      </c>
      <c r="I123" s="207">
        <f t="shared" si="30"/>
        <v>0</v>
      </c>
      <c r="J123" s="206">
        <f t="shared" si="30"/>
        <v>0</v>
      </c>
      <c r="K123" s="206">
        <f t="shared" si="30"/>
        <v>0</v>
      </c>
      <c r="L123" s="206">
        <f t="shared" si="30"/>
        <v>0</v>
      </c>
      <c r="M123" s="207">
        <f t="shared" si="30"/>
        <v>0</v>
      </c>
      <c r="N123" s="206">
        <f t="shared" si="30"/>
        <v>0</v>
      </c>
      <c r="O123" s="207">
        <f t="shared" si="30"/>
        <v>0</v>
      </c>
      <c r="P123" s="206">
        <f>SUM(P125)</f>
        <v>76626</v>
      </c>
      <c r="Q123" s="207">
        <f t="shared" si="30"/>
        <v>0</v>
      </c>
      <c r="R123" s="133">
        <f t="shared" si="29"/>
        <v>20076626</v>
      </c>
      <c r="S123" s="10"/>
      <c r="T123" s="170">
        <f t="shared" si="16"/>
        <v>0</v>
      </c>
    </row>
    <row r="124" spans="1:20" s="17" customFormat="1" ht="18.75" customHeight="1">
      <c r="A124" s="294"/>
      <c r="B124" s="295"/>
      <c r="C124" s="7" t="s">
        <v>14</v>
      </c>
      <c r="D124" s="64"/>
      <c r="E124" s="68">
        <f t="shared" si="30"/>
        <v>0</v>
      </c>
      <c r="F124" s="102">
        <f t="shared" si="30"/>
        <v>18097</v>
      </c>
      <c r="G124" s="68">
        <f t="shared" si="30"/>
        <v>9021</v>
      </c>
      <c r="H124" s="68">
        <f t="shared" si="30"/>
        <v>45537</v>
      </c>
      <c r="I124" s="102">
        <f t="shared" si="30"/>
        <v>19112779</v>
      </c>
      <c r="J124" s="68">
        <f t="shared" si="30"/>
        <v>35501</v>
      </c>
      <c r="K124" s="68">
        <f t="shared" si="30"/>
        <v>0</v>
      </c>
      <c r="L124" s="68">
        <f t="shared" si="30"/>
        <v>18643</v>
      </c>
      <c r="M124" s="102">
        <f t="shared" si="30"/>
        <v>53732</v>
      </c>
      <c r="N124" s="68">
        <f t="shared" si="30"/>
        <v>18546</v>
      </c>
      <c r="O124" s="102">
        <f t="shared" si="30"/>
        <v>84315</v>
      </c>
      <c r="P124" s="68">
        <f>SUM(P126)</f>
        <v>49928</v>
      </c>
      <c r="Q124" s="102">
        <f t="shared" si="30"/>
        <v>344048</v>
      </c>
      <c r="R124" s="64">
        <f t="shared" si="29"/>
        <v>19790147</v>
      </c>
      <c r="S124"/>
      <c r="T124" s="170">
        <f t="shared" si="16"/>
        <v>-19790147</v>
      </c>
    </row>
    <row r="125" spans="1:21" s="17" customFormat="1" ht="18.75" customHeight="1">
      <c r="A125" s="427"/>
      <c r="B125" s="429" t="s">
        <v>305</v>
      </c>
      <c r="C125" s="11" t="s">
        <v>0</v>
      </c>
      <c r="D125" s="133">
        <v>20076626</v>
      </c>
      <c r="E125" s="206">
        <v>0</v>
      </c>
      <c r="F125" s="207">
        <v>4000</v>
      </c>
      <c r="G125" s="206">
        <v>4000</v>
      </c>
      <c r="H125" s="206">
        <v>19992000</v>
      </c>
      <c r="I125" s="207">
        <v>0</v>
      </c>
      <c r="J125" s="206">
        <v>0</v>
      </c>
      <c r="K125" s="206">
        <v>0</v>
      </c>
      <c r="L125" s="206">
        <v>0</v>
      </c>
      <c r="M125" s="207">
        <v>0</v>
      </c>
      <c r="N125" s="206">
        <v>0</v>
      </c>
      <c r="O125" s="207">
        <v>0</v>
      </c>
      <c r="P125" s="206">
        <v>76626</v>
      </c>
      <c r="Q125" s="207">
        <v>0</v>
      </c>
      <c r="R125" s="133">
        <f t="shared" si="29"/>
        <v>20076626</v>
      </c>
      <c r="S125" s="10"/>
      <c r="T125" s="170">
        <f t="shared" si="16"/>
        <v>0</v>
      </c>
      <c r="U125" s="17">
        <v>41</v>
      </c>
    </row>
    <row r="126" spans="1:20" s="17" customFormat="1" ht="18.75" customHeight="1">
      <c r="A126" s="291"/>
      <c r="B126" s="282"/>
      <c r="C126" s="4" t="s">
        <v>14</v>
      </c>
      <c r="D126" s="62"/>
      <c r="E126" s="73">
        <v>0</v>
      </c>
      <c r="F126" s="108">
        <v>18097</v>
      </c>
      <c r="G126" s="73">
        <v>9021</v>
      </c>
      <c r="H126" s="73">
        <v>45537</v>
      </c>
      <c r="I126" s="108">
        <v>19112779</v>
      </c>
      <c r="J126" s="73">
        <v>35501</v>
      </c>
      <c r="K126" s="73">
        <v>0</v>
      </c>
      <c r="L126" s="73">
        <v>18643</v>
      </c>
      <c r="M126" s="108">
        <v>53732</v>
      </c>
      <c r="N126" s="73">
        <v>18546</v>
      </c>
      <c r="O126" s="108">
        <v>84315</v>
      </c>
      <c r="P126" s="73">
        <v>49928</v>
      </c>
      <c r="Q126" s="108">
        <v>344048</v>
      </c>
      <c r="R126" s="65">
        <f t="shared" si="29"/>
        <v>19790147</v>
      </c>
      <c r="S126"/>
      <c r="T126" s="170">
        <f t="shared" si="16"/>
        <v>-19790147</v>
      </c>
    </row>
    <row r="127" spans="1:20" s="17" customFormat="1" ht="18.75" customHeight="1">
      <c r="A127" s="290" t="s">
        <v>38</v>
      </c>
      <c r="B127" s="292"/>
      <c r="C127" s="3" t="s">
        <v>0</v>
      </c>
      <c r="D127" s="70">
        <f aca="true" t="shared" si="31" ref="D127:Q128">SUM(D129,D131,D133,D135,D137,D139)</f>
        <v>939515</v>
      </c>
      <c r="E127" s="94">
        <f t="shared" si="31"/>
        <v>1095</v>
      </c>
      <c r="F127" s="107">
        <f t="shared" si="31"/>
        <v>9886</v>
      </c>
      <c r="G127" s="94">
        <f t="shared" si="31"/>
        <v>13579</v>
      </c>
      <c r="H127" s="94">
        <f t="shared" si="31"/>
        <v>17376</v>
      </c>
      <c r="I127" s="107">
        <f t="shared" si="31"/>
        <v>16001</v>
      </c>
      <c r="J127" s="94">
        <f t="shared" si="31"/>
        <v>18537</v>
      </c>
      <c r="K127" s="94">
        <f t="shared" si="31"/>
        <v>16810</v>
      </c>
      <c r="L127" s="94">
        <f t="shared" si="31"/>
        <v>12703</v>
      </c>
      <c r="M127" s="107">
        <f t="shared" si="31"/>
        <v>18836</v>
      </c>
      <c r="N127" s="94">
        <f t="shared" si="31"/>
        <v>12591</v>
      </c>
      <c r="O127" s="107">
        <f t="shared" si="31"/>
        <v>15200</v>
      </c>
      <c r="P127" s="94">
        <f t="shared" si="31"/>
        <v>120860</v>
      </c>
      <c r="Q127" s="107">
        <f t="shared" si="31"/>
        <v>666041</v>
      </c>
      <c r="R127" s="70">
        <f t="shared" si="29"/>
        <v>939515</v>
      </c>
      <c r="S127" s="10"/>
      <c r="T127" s="170">
        <f t="shared" si="16"/>
        <v>0</v>
      </c>
    </row>
    <row r="128" spans="1:20" s="17" customFormat="1" ht="18.75" customHeight="1">
      <c r="A128" s="290"/>
      <c r="B128" s="292"/>
      <c r="C128" s="4" t="s">
        <v>14</v>
      </c>
      <c r="D128" s="62"/>
      <c r="E128" s="90">
        <f aca="true" t="shared" si="32" ref="E128:Q128">SUM(E130,E132,E134,E136,E138,E140)</f>
        <v>1225</v>
      </c>
      <c r="F128" s="100">
        <f t="shared" si="32"/>
        <v>8503</v>
      </c>
      <c r="G128" s="90">
        <f t="shared" si="32"/>
        <v>8526</v>
      </c>
      <c r="H128" s="90">
        <f t="shared" si="32"/>
        <v>17224</v>
      </c>
      <c r="I128" s="100">
        <f t="shared" si="32"/>
        <v>13232</v>
      </c>
      <c r="J128" s="90">
        <f t="shared" si="32"/>
        <v>16617</v>
      </c>
      <c r="K128" s="90">
        <f t="shared" si="32"/>
        <v>8382</v>
      </c>
      <c r="L128" s="90">
        <f t="shared" si="32"/>
        <v>14898</v>
      </c>
      <c r="M128" s="100">
        <f t="shared" si="32"/>
        <v>21571</v>
      </c>
      <c r="N128" s="90">
        <f t="shared" si="32"/>
        <v>23331</v>
      </c>
      <c r="O128" s="100">
        <f t="shared" si="32"/>
        <v>17532</v>
      </c>
      <c r="P128" s="90">
        <f t="shared" si="31"/>
        <v>103501</v>
      </c>
      <c r="Q128" s="100">
        <f t="shared" si="32"/>
        <v>657782</v>
      </c>
      <c r="R128" s="65">
        <f t="shared" si="29"/>
        <v>912324</v>
      </c>
      <c r="S128" s="10"/>
      <c r="T128" s="170">
        <f t="shared" si="16"/>
        <v>-912324</v>
      </c>
    </row>
    <row r="129" spans="1:21" s="17" customFormat="1" ht="18.75" customHeight="1">
      <c r="A129" s="291"/>
      <c r="B129" s="289" t="s">
        <v>27</v>
      </c>
      <c r="C129" s="3" t="s">
        <v>0</v>
      </c>
      <c r="D129" s="70">
        <v>14968</v>
      </c>
      <c r="E129" s="94">
        <v>0</v>
      </c>
      <c r="F129" s="107">
        <v>681</v>
      </c>
      <c r="G129" s="94">
        <v>1249</v>
      </c>
      <c r="H129" s="94">
        <v>1655</v>
      </c>
      <c r="I129" s="107">
        <v>880</v>
      </c>
      <c r="J129" s="94">
        <v>986</v>
      </c>
      <c r="K129" s="94">
        <v>981</v>
      </c>
      <c r="L129" s="94">
        <v>909</v>
      </c>
      <c r="M129" s="107">
        <v>1673</v>
      </c>
      <c r="N129" s="94">
        <v>947</v>
      </c>
      <c r="O129" s="107">
        <v>1276</v>
      </c>
      <c r="P129" s="94">
        <v>1601</v>
      </c>
      <c r="Q129" s="107">
        <v>2130</v>
      </c>
      <c r="R129" s="70">
        <f t="shared" si="29"/>
        <v>14968</v>
      </c>
      <c r="S129" s="10"/>
      <c r="T129" s="170">
        <f t="shared" si="16"/>
        <v>0</v>
      </c>
      <c r="U129" s="17">
        <v>42</v>
      </c>
    </row>
    <row r="130" spans="1:20" s="17" customFormat="1" ht="18.75" customHeight="1">
      <c r="A130" s="291"/>
      <c r="B130" s="289"/>
      <c r="C130" s="32" t="s">
        <v>14</v>
      </c>
      <c r="D130" s="65"/>
      <c r="E130" s="73">
        <v>130</v>
      </c>
      <c r="F130" s="108">
        <v>476</v>
      </c>
      <c r="G130" s="73">
        <v>992</v>
      </c>
      <c r="H130" s="73">
        <v>709</v>
      </c>
      <c r="I130" s="108">
        <v>584</v>
      </c>
      <c r="J130" s="73">
        <v>832</v>
      </c>
      <c r="K130" s="73">
        <v>685</v>
      </c>
      <c r="L130" s="73">
        <v>1690</v>
      </c>
      <c r="M130" s="108">
        <v>1536</v>
      </c>
      <c r="N130" s="73">
        <v>553</v>
      </c>
      <c r="O130" s="108">
        <v>1100</v>
      </c>
      <c r="P130" s="73">
        <v>1642</v>
      </c>
      <c r="Q130" s="108">
        <v>1292</v>
      </c>
      <c r="R130" s="65">
        <f t="shared" si="29"/>
        <v>12221</v>
      </c>
      <c r="S130"/>
      <c r="T130" s="170">
        <f t="shared" si="16"/>
        <v>-12221</v>
      </c>
    </row>
    <row r="131" spans="1:21" s="17" customFormat="1" ht="18.75" customHeight="1">
      <c r="A131" s="291"/>
      <c r="B131" s="289" t="s">
        <v>83</v>
      </c>
      <c r="C131" s="3" t="s">
        <v>0</v>
      </c>
      <c r="D131" s="5">
        <v>172297</v>
      </c>
      <c r="E131" s="5">
        <v>1095</v>
      </c>
      <c r="F131" s="5">
        <v>9195</v>
      </c>
      <c r="G131" s="5">
        <v>10951</v>
      </c>
      <c r="H131" s="5">
        <v>13168</v>
      </c>
      <c r="I131" s="5">
        <v>14833</v>
      </c>
      <c r="J131" s="5">
        <v>14504</v>
      </c>
      <c r="K131" s="5">
        <v>15067</v>
      </c>
      <c r="L131" s="5">
        <v>11589</v>
      </c>
      <c r="M131" s="5">
        <v>14130</v>
      </c>
      <c r="N131" s="5">
        <v>10732</v>
      </c>
      <c r="O131" s="5">
        <v>12218</v>
      </c>
      <c r="P131" s="5">
        <v>16372</v>
      </c>
      <c r="Q131" s="5">
        <v>28443</v>
      </c>
      <c r="R131" s="70">
        <f t="shared" si="29"/>
        <v>172297</v>
      </c>
      <c r="S131" s="10"/>
      <c r="T131" s="170">
        <f t="shared" si="16"/>
        <v>0</v>
      </c>
      <c r="U131" s="17">
        <v>43</v>
      </c>
    </row>
    <row r="132" spans="1:20" s="17" customFormat="1" ht="18.75" customHeight="1">
      <c r="A132" s="291"/>
      <c r="B132" s="289"/>
      <c r="C132" s="4" t="s">
        <v>14</v>
      </c>
      <c r="D132" s="62"/>
      <c r="E132" s="73">
        <v>1095</v>
      </c>
      <c r="F132" s="108">
        <v>8027</v>
      </c>
      <c r="G132" s="73">
        <v>7471</v>
      </c>
      <c r="H132" s="73">
        <v>15812</v>
      </c>
      <c r="I132" s="108">
        <v>11173</v>
      </c>
      <c r="J132" s="73">
        <v>14479</v>
      </c>
      <c r="K132" s="73">
        <v>7567</v>
      </c>
      <c r="L132" s="73">
        <v>12771</v>
      </c>
      <c r="M132" s="108">
        <v>13986</v>
      </c>
      <c r="N132" s="73">
        <v>10924</v>
      </c>
      <c r="O132" s="108">
        <v>16346</v>
      </c>
      <c r="P132" s="73">
        <v>14100</v>
      </c>
      <c r="Q132" s="108">
        <v>32273</v>
      </c>
      <c r="R132" s="65">
        <f t="shared" si="29"/>
        <v>166024</v>
      </c>
      <c r="S132"/>
      <c r="T132" s="170">
        <f t="shared" si="16"/>
        <v>-166024</v>
      </c>
    </row>
    <row r="133" spans="1:21" s="17" customFormat="1" ht="18.75" customHeight="1">
      <c r="A133" s="293"/>
      <c r="B133" s="282" t="s">
        <v>39</v>
      </c>
      <c r="C133" s="3" t="s">
        <v>0</v>
      </c>
      <c r="D133" s="70">
        <v>676224</v>
      </c>
      <c r="E133" s="94">
        <v>0</v>
      </c>
      <c r="F133" s="107">
        <v>0</v>
      </c>
      <c r="G133" s="94">
        <v>4</v>
      </c>
      <c r="H133" s="94">
        <v>0</v>
      </c>
      <c r="I133" s="107">
        <v>0</v>
      </c>
      <c r="J133" s="94">
        <v>2301</v>
      </c>
      <c r="K133" s="94">
        <v>0</v>
      </c>
      <c r="L133" s="94">
        <v>0</v>
      </c>
      <c r="M133" s="107">
        <v>2295</v>
      </c>
      <c r="N133" s="94">
        <v>0</v>
      </c>
      <c r="O133" s="107">
        <v>0</v>
      </c>
      <c r="P133" s="94">
        <v>100349</v>
      </c>
      <c r="Q133" s="107">
        <v>571275</v>
      </c>
      <c r="R133" s="70">
        <f t="shared" si="29"/>
        <v>676224</v>
      </c>
      <c r="S133" s="10"/>
      <c r="T133" s="170">
        <f t="shared" si="16"/>
        <v>0</v>
      </c>
      <c r="U133" s="17">
        <v>44</v>
      </c>
    </row>
    <row r="134" spans="1:20" s="17" customFormat="1" ht="18.75" customHeight="1">
      <c r="A134" s="293"/>
      <c r="B134" s="282"/>
      <c r="C134" s="32" t="s">
        <v>14</v>
      </c>
      <c r="D134" s="65"/>
      <c r="E134" s="73">
        <v>0</v>
      </c>
      <c r="F134" s="108">
        <v>0</v>
      </c>
      <c r="G134" s="73">
        <v>0</v>
      </c>
      <c r="H134" s="73">
        <v>0</v>
      </c>
      <c r="I134" s="108">
        <v>0</v>
      </c>
      <c r="J134" s="73">
        <v>0</v>
      </c>
      <c r="K134" s="73">
        <v>0</v>
      </c>
      <c r="L134" s="73">
        <v>407</v>
      </c>
      <c r="M134" s="108">
        <v>0</v>
      </c>
      <c r="N134" s="73">
        <v>11725</v>
      </c>
      <c r="O134" s="108">
        <v>22</v>
      </c>
      <c r="P134" s="73">
        <v>51241</v>
      </c>
      <c r="Q134" s="108">
        <v>601855</v>
      </c>
      <c r="R134" s="65">
        <f t="shared" si="29"/>
        <v>665250</v>
      </c>
      <c r="S134" s="10"/>
      <c r="T134" s="170">
        <f t="shared" si="16"/>
        <v>-665250</v>
      </c>
    </row>
    <row r="135" spans="1:21" s="17" customFormat="1" ht="18.75" customHeight="1">
      <c r="A135" s="294"/>
      <c r="B135" s="284" t="s">
        <v>306</v>
      </c>
      <c r="C135" s="3" t="s">
        <v>0</v>
      </c>
      <c r="D135" s="70">
        <v>61168</v>
      </c>
      <c r="E135" s="94">
        <v>0</v>
      </c>
      <c r="F135" s="107">
        <v>0</v>
      </c>
      <c r="G135" s="94">
        <v>0</v>
      </c>
      <c r="H135" s="94">
        <v>0</v>
      </c>
      <c r="I135" s="107">
        <v>0</v>
      </c>
      <c r="J135" s="94">
        <v>0</v>
      </c>
      <c r="K135" s="94">
        <v>0</v>
      </c>
      <c r="L135" s="94">
        <v>0</v>
      </c>
      <c r="M135" s="107">
        <v>0</v>
      </c>
      <c r="N135" s="94">
        <v>0</v>
      </c>
      <c r="O135" s="107">
        <v>0</v>
      </c>
      <c r="P135" s="94">
        <v>0</v>
      </c>
      <c r="Q135" s="107">
        <v>61168</v>
      </c>
      <c r="R135" s="70">
        <f t="shared" si="29"/>
        <v>61168</v>
      </c>
      <c r="S135" s="10"/>
      <c r="T135" s="170">
        <f t="shared" si="16"/>
        <v>0</v>
      </c>
      <c r="U135" s="17">
        <v>45</v>
      </c>
    </row>
    <row r="136" spans="1:20" s="17" customFormat="1" ht="18.75" customHeight="1">
      <c r="A136" s="294"/>
      <c r="B136" s="284"/>
      <c r="C136" s="4" t="s">
        <v>14</v>
      </c>
      <c r="D136" s="62"/>
      <c r="E136" s="73">
        <v>0</v>
      </c>
      <c r="F136" s="108">
        <v>0</v>
      </c>
      <c r="G136" s="73">
        <v>0</v>
      </c>
      <c r="H136" s="73">
        <v>0</v>
      </c>
      <c r="I136" s="108">
        <v>0</v>
      </c>
      <c r="J136" s="73">
        <v>0</v>
      </c>
      <c r="K136" s="73">
        <v>0</v>
      </c>
      <c r="L136" s="73">
        <v>0</v>
      </c>
      <c r="M136" s="108">
        <v>0</v>
      </c>
      <c r="N136" s="73">
        <v>0</v>
      </c>
      <c r="O136" s="108">
        <v>0</v>
      </c>
      <c r="P136" s="73">
        <v>35768</v>
      </c>
      <c r="Q136" s="108">
        <v>18278</v>
      </c>
      <c r="R136" s="65">
        <f t="shared" si="29"/>
        <v>54046</v>
      </c>
      <c r="S136" s="10"/>
      <c r="T136" s="170">
        <f aca="true" t="shared" si="33" ref="T136:T199">D136-R136</f>
        <v>-54046</v>
      </c>
    </row>
    <row r="137" spans="1:21" s="17" customFormat="1" ht="18.75" customHeight="1">
      <c r="A137" s="294"/>
      <c r="B137" s="289" t="s">
        <v>67</v>
      </c>
      <c r="C137" s="3" t="s">
        <v>0</v>
      </c>
      <c r="D137" s="5">
        <v>14798</v>
      </c>
      <c r="E137" s="5">
        <v>0</v>
      </c>
      <c r="F137" s="5">
        <v>10</v>
      </c>
      <c r="G137" s="5">
        <v>1375</v>
      </c>
      <c r="H137" s="5">
        <v>2553</v>
      </c>
      <c r="I137" s="5">
        <v>288</v>
      </c>
      <c r="J137" s="5">
        <v>746</v>
      </c>
      <c r="K137" s="5">
        <v>732</v>
      </c>
      <c r="L137" s="5">
        <v>205</v>
      </c>
      <c r="M137" s="5">
        <v>738</v>
      </c>
      <c r="N137" s="5">
        <v>912</v>
      </c>
      <c r="O137" s="5">
        <v>1676</v>
      </c>
      <c r="P137" s="5">
        <v>2538</v>
      </c>
      <c r="Q137" s="5">
        <v>3025</v>
      </c>
      <c r="R137" s="70">
        <f t="shared" si="29"/>
        <v>14798</v>
      </c>
      <c r="S137" s="10"/>
      <c r="T137" s="170">
        <f t="shared" si="33"/>
        <v>0</v>
      </c>
      <c r="U137" s="17">
        <v>46</v>
      </c>
    </row>
    <row r="138" spans="1:20" s="17" customFormat="1" ht="18.75" customHeight="1">
      <c r="A138" s="294"/>
      <c r="B138" s="289"/>
      <c r="C138" s="4" t="s">
        <v>14</v>
      </c>
      <c r="D138" s="62"/>
      <c r="E138" s="73">
        <v>0</v>
      </c>
      <c r="F138" s="108">
        <v>0</v>
      </c>
      <c r="G138" s="73">
        <v>63</v>
      </c>
      <c r="H138" s="73">
        <v>703</v>
      </c>
      <c r="I138" s="108">
        <v>1475</v>
      </c>
      <c r="J138" s="73">
        <v>1306</v>
      </c>
      <c r="K138" s="73">
        <v>130</v>
      </c>
      <c r="L138" s="73">
        <v>0</v>
      </c>
      <c r="M138" s="108">
        <v>6049</v>
      </c>
      <c r="N138" s="73">
        <v>129</v>
      </c>
      <c r="O138" s="108">
        <v>64</v>
      </c>
      <c r="P138" s="73">
        <v>720</v>
      </c>
      <c r="Q138" s="108">
        <v>4084</v>
      </c>
      <c r="R138" s="65">
        <f t="shared" si="29"/>
        <v>14723</v>
      </c>
      <c r="S138"/>
      <c r="T138" s="170">
        <f t="shared" si="33"/>
        <v>-14723</v>
      </c>
    </row>
    <row r="139" spans="1:21" s="17" customFormat="1" ht="18.75" customHeight="1">
      <c r="A139" s="294"/>
      <c r="B139" s="289" t="s">
        <v>84</v>
      </c>
      <c r="C139" s="3" t="s">
        <v>0</v>
      </c>
      <c r="D139" s="5">
        <v>60</v>
      </c>
      <c r="E139" s="5">
        <v>0</v>
      </c>
      <c r="F139" s="5">
        <v>0</v>
      </c>
      <c r="G139" s="5">
        <v>0</v>
      </c>
      <c r="H139" s="5">
        <v>0</v>
      </c>
      <c r="I139" s="5">
        <v>0</v>
      </c>
      <c r="J139" s="5">
        <v>0</v>
      </c>
      <c r="K139" s="5">
        <v>30</v>
      </c>
      <c r="L139" s="5">
        <v>0</v>
      </c>
      <c r="M139" s="5">
        <v>0</v>
      </c>
      <c r="N139" s="5">
        <v>0</v>
      </c>
      <c r="O139" s="5">
        <v>30</v>
      </c>
      <c r="P139" s="5">
        <v>0</v>
      </c>
      <c r="Q139" s="5">
        <v>0</v>
      </c>
      <c r="R139" s="70">
        <f t="shared" si="29"/>
        <v>60</v>
      </c>
      <c r="S139" s="10"/>
      <c r="T139" s="170">
        <f t="shared" si="33"/>
        <v>0</v>
      </c>
      <c r="U139" s="17">
        <v>47</v>
      </c>
    </row>
    <row r="140" spans="1:20" s="17" customFormat="1" ht="18.75" customHeight="1">
      <c r="A140" s="294"/>
      <c r="B140" s="289"/>
      <c r="C140" s="4" t="s">
        <v>14</v>
      </c>
      <c r="D140" s="62"/>
      <c r="E140" s="73">
        <v>0</v>
      </c>
      <c r="F140" s="108">
        <v>0</v>
      </c>
      <c r="G140" s="73">
        <v>0</v>
      </c>
      <c r="H140" s="73">
        <v>0</v>
      </c>
      <c r="I140" s="108">
        <v>0</v>
      </c>
      <c r="J140" s="73">
        <v>0</v>
      </c>
      <c r="K140" s="73">
        <v>0</v>
      </c>
      <c r="L140" s="73">
        <v>30</v>
      </c>
      <c r="M140" s="108">
        <v>0</v>
      </c>
      <c r="N140" s="73">
        <v>0</v>
      </c>
      <c r="O140" s="108">
        <v>0</v>
      </c>
      <c r="P140" s="73">
        <v>30</v>
      </c>
      <c r="Q140" s="108">
        <v>0</v>
      </c>
      <c r="R140" s="65">
        <f t="shared" si="29"/>
        <v>60</v>
      </c>
      <c r="S140"/>
      <c r="T140" s="170">
        <f t="shared" si="33"/>
        <v>-60</v>
      </c>
    </row>
    <row r="141" spans="1:20" s="17" customFormat="1" ht="18.75" customHeight="1">
      <c r="A141" s="290" t="s">
        <v>40</v>
      </c>
      <c r="B141" s="292"/>
      <c r="C141" s="3" t="s">
        <v>0</v>
      </c>
      <c r="D141" s="70">
        <f aca="true" t="shared" si="34" ref="D141:Q142">SUM(D143,D145,D147)</f>
        <v>4589498</v>
      </c>
      <c r="E141" s="94">
        <f t="shared" si="34"/>
        <v>0</v>
      </c>
      <c r="F141" s="107">
        <f t="shared" si="34"/>
        <v>7292</v>
      </c>
      <c r="G141" s="94">
        <f t="shared" si="34"/>
        <v>10205</v>
      </c>
      <c r="H141" s="94">
        <f t="shared" si="34"/>
        <v>7212</v>
      </c>
      <c r="I141" s="107">
        <f t="shared" si="34"/>
        <v>20367</v>
      </c>
      <c r="J141" s="94">
        <f t="shared" si="34"/>
        <v>19546</v>
      </c>
      <c r="K141" s="94">
        <f t="shared" si="34"/>
        <v>23174</v>
      </c>
      <c r="L141" s="94">
        <f t="shared" si="34"/>
        <v>10091</v>
      </c>
      <c r="M141" s="107">
        <f t="shared" si="34"/>
        <v>24595</v>
      </c>
      <c r="N141" s="94">
        <f t="shared" si="34"/>
        <v>25004</v>
      </c>
      <c r="O141" s="107">
        <f t="shared" si="34"/>
        <v>3544043</v>
      </c>
      <c r="P141" s="94">
        <f t="shared" si="34"/>
        <v>155948</v>
      </c>
      <c r="Q141" s="107">
        <f t="shared" si="34"/>
        <v>742021</v>
      </c>
      <c r="R141" s="70">
        <f t="shared" si="29"/>
        <v>4589498</v>
      </c>
      <c r="S141" s="10"/>
      <c r="T141" s="170">
        <f t="shared" si="33"/>
        <v>0</v>
      </c>
    </row>
    <row r="142" spans="1:20" s="17" customFormat="1" ht="18.75" customHeight="1">
      <c r="A142" s="290"/>
      <c r="B142" s="292"/>
      <c r="C142" s="4" t="s">
        <v>14</v>
      </c>
      <c r="D142" s="62"/>
      <c r="E142" s="90">
        <f aca="true" t="shared" si="35" ref="E142:Q142">SUM(E144,E146,E148)</f>
        <v>0</v>
      </c>
      <c r="F142" s="100">
        <f t="shared" si="35"/>
        <v>2050</v>
      </c>
      <c r="G142" s="90">
        <f t="shared" si="35"/>
        <v>12383</v>
      </c>
      <c r="H142" s="90">
        <f t="shared" si="35"/>
        <v>6357</v>
      </c>
      <c r="I142" s="100">
        <f t="shared" si="35"/>
        <v>11658</v>
      </c>
      <c r="J142" s="90">
        <f t="shared" si="35"/>
        <v>16641</v>
      </c>
      <c r="K142" s="90">
        <f t="shared" si="35"/>
        <v>11647</v>
      </c>
      <c r="L142" s="90">
        <f t="shared" si="35"/>
        <v>6358</v>
      </c>
      <c r="M142" s="100">
        <f t="shared" si="35"/>
        <v>18829</v>
      </c>
      <c r="N142" s="90">
        <f t="shared" si="35"/>
        <v>4810</v>
      </c>
      <c r="O142" s="100">
        <f t="shared" si="35"/>
        <v>11162</v>
      </c>
      <c r="P142" s="90">
        <f t="shared" si="34"/>
        <v>3501369</v>
      </c>
      <c r="Q142" s="100">
        <f t="shared" si="35"/>
        <v>935334</v>
      </c>
      <c r="R142" s="65">
        <f t="shared" si="29"/>
        <v>4538598</v>
      </c>
      <c r="S142" s="10"/>
      <c r="T142" s="170">
        <f t="shared" si="33"/>
        <v>-4538598</v>
      </c>
    </row>
    <row r="143" spans="1:21" s="17" customFormat="1" ht="18.75" customHeight="1">
      <c r="A143" s="293"/>
      <c r="B143" s="284" t="s">
        <v>42</v>
      </c>
      <c r="C143" s="3" t="s">
        <v>0</v>
      </c>
      <c r="D143" s="70">
        <v>8611</v>
      </c>
      <c r="E143" s="94">
        <v>0</v>
      </c>
      <c r="F143" s="107">
        <v>717</v>
      </c>
      <c r="G143" s="94">
        <v>717</v>
      </c>
      <c r="H143" s="94">
        <v>717</v>
      </c>
      <c r="I143" s="107">
        <v>717</v>
      </c>
      <c r="J143" s="94">
        <v>717</v>
      </c>
      <c r="K143" s="94">
        <v>718</v>
      </c>
      <c r="L143" s="94">
        <v>718</v>
      </c>
      <c r="M143" s="107">
        <v>718</v>
      </c>
      <c r="N143" s="94">
        <v>718</v>
      </c>
      <c r="O143" s="107">
        <v>718</v>
      </c>
      <c r="P143" s="94">
        <v>718</v>
      </c>
      <c r="Q143" s="107">
        <v>718</v>
      </c>
      <c r="R143" s="70">
        <f t="shared" si="29"/>
        <v>8611</v>
      </c>
      <c r="S143" s="10"/>
      <c r="T143" s="170">
        <f t="shared" si="33"/>
        <v>0</v>
      </c>
      <c r="U143" s="17">
        <v>48</v>
      </c>
    </row>
    <row r="144" spans="1:20" s="17" customFormat="1" ht="18.75" customHeight="1">
      <c r="A144" s="293"/>
      <c r="B144" s="284"/>
      <c r="C144" s="4" t="s">
        <v>14</v>
      </c>
      <c r="D144" s="62"/>
      <c r="E144" s="73">
        <v>0</v>
      </c>
      <c r="F144" s="108">
        <v>0</v>
      </c>
      <c r="G144" s="73">
        <v>0</v>
      </c>
      <c r="H144" s="73">
        <v>0</v>
      </c>
      <c r="I144" s="108">
        <v>0</v>
      </c>
      <c r="J144" s="73">
        <v>0</v>
      </c>
      <c r="K144" s="73">
        <v>3296</v>
      </c>
      <c r="L144" s="73">
        <v>525</v>
      </c>
      <c r="M144" s="108">
        <v>0</v>
      </c>
      <c r="N144" s="73">
        <v>2808</v>
      </c>
      <c r="O144" s="108">
        <v>0</v>
      </c>
      <c r="P144" s="73">
        <v>0</v>
      </c>
      <c r="Q144" s="108">
        <v>1685</v>
      </c>
      <c r="R144" s="65">
        <f t="shared" si="29"/>
        <v>8314</v>
      </c>
      <c r="S144" s="10"/>
      <c r="T144" s="170">
        <f t="shared" si="33"/>
        <v>-8314</v>
      </c>
    </row>
    <row r="145" spans="1:21" s="17" customFormat="1" ht="18.75" customHeight="1">
      <c r="A145" s="293"/>
      <c r="B145" s="284" t="s">
        <v>41</v>
      </c>
      <c r="C145" s="3" t="s">
        <v>0</v>
      </c>
      <c r="D145" s="70">
        <v>4540585</v>
      </c>
      <c r="E145" s="94">
        <v>0</v>
      </c>
      <c r="F145" s="107">
        <v>4391</v>
      </c>
      <c r="G145" s="94">
        <v>4834</v>
      </c>
      <c r="H145" s="94">
        <v>6495</v>
      </c>
      <c r="I145" s="107">
        <v>16070</v>
      </c>
      <c r="J145" s="94">
        <v>4834</v>
      </c>
      <c r="K145" s="94">
        <v>21448</v>
      </c>
      <c r="L145" s="94">
        <v>9373</v>
      </c>
      <c r="M145" s="107">
        <v>23877</v>
      </c>
      <c r="N145" s="94">
        <v>12119</v>
      </c>
      <c r="O145" s="107">
        <v>3543325</v>
      </c>
      <c r="P145" s="94">
        <v>152516</v>
      </c>
      <c r="Q145" s="107">
        <v>741303</v>
      </c>
      <c r="R145" s="70">
        <f t="shared" si="29"/>
        <v>4540585</v>
      </c>
      <c r="S145" s="10"/>
      <c r="T145" s="170">
        <f t="shared" si="33"/>
        <v>0</v>
      </c>
      <c r="U145" s="17">
        <v>49</v>
      </c>
    </row>
    <row r="146" spans="1:20" s="17" customFormat="1" ht="18.75" customHeight="1">
      <c r="A146" s="293"/>
      <c r="B146" s="284"/>
      <c r="C146" s="32" t="s">
        <v>14</v>
      </c>
      <c r="D146" s="65"/>
      <c r="E146" s="73">
        <v>0</v>
      </c>
      <c r="F146" s="108">
        <v>0</v>
      </c>
      <c r="G146" s="73">
        <v>8960</v>
      </c>
      <c r="H146" s="73">
        <v>4689</v>
      </c>
      <c r="I146" s="108">
        <v>9310</v>
      </c>
      <c r="J146" s="73">
        <v>5973</v>
      </c>
      <c r="K146" s="73">
        <v>6062</v>
      </c>
      <c r="L146" s="73">
        <v>5833</v>
      </c>
      <c r="M146" s="108">
        <v>6544</v>
      </c>
      <c r="N146" s="73">
        <v>2002</v>
      </c>
      <c r="O146" s="108">
        <v>9766</v>
      </c>
      <c r="P146" s="73">
        <v>3501369</v>
      </c>
      <c r="Q146" s="108">
        <v>933732</v>
      </c>
      <c r="R146" s="65">
        <f t="shared" si="29"/>
        <v>4494240</v>
      </c>
      <c r="S146" s="10"/>
      <c r="T146" s="170">
        <f t="shared" si="33"/>
        <v>-4494240</v>
      </c>
    </row>
    <row r="147" spans="1:21" s="17" customFormat="1" ht="18.75" customHeight="1">
      <c r="A147" s="291"/>
      <c r="B147" s="428" t="s">
        <v>44</v>
      </c>
      <c r="C147" s="3" t="s">
        <v>0</v>
      </c>
      <c r="D147" s="70">
        <v>40302</v>
      </c>
      <c r="E147" s="94">
        <v>0</v>
      </c>
      <c r="F147" s="107">
        <v>2184</v>
      </c>
      <c r="G147" s="94">
        <v>4654</v>
      </c>
      <c r="H147" s="94">
        <v>0</v>
      </c>
      <c r="I147" s="107">
        <v>3580</v>
      </c>
      <c r="J147" s="94">
        <v>13995</v>
      </c>
      <c r="K147" s="94">
        <v>1008</v>
      </c>
      <c r="L147" s="94">
        <v>0</v>
      </c>
      <c r="M147" s="107">
        <v>0</v>
      </c>
      <c r="N147" s="94">
        <v>12167</v>
      </c>
      <c r="O147" s="107">
        <v>0</v>
      </c>
      <c r="P147" s="94">
        <v>2714</v>
      </c>
      <c r="Q147" s="107">
        <v>0</v>
      </c>
      <c r="R147" s="70">
        <f t="shared" si="29"/>
        <v>40302</v>
      </c>
      <c r="S147" s="10"/>
      <c r="T147" s="170">
        <f t="shared" si="33"/>
        <v>0</v>
      </c>
      <c r="U147" s="17">
        <v>50</v>
      </c>
    </row>
    <row r="148" spans="1:20" s="17" customFormat="1" ht="18.75" customHeight="1">
      <c r="A148" s="291"/>
      <c r="B148" s="428"/>
      <c r="C148" s="4" t="s">
        <v>14</v>
      </c>
      <c r="D148" s="62"/>
      <c r="E148" s="73">
        <v>0</v>
      </c>
      <c r="F148" s="108">
        <v>2050</v>
      </c>
      <c r="G148" s="73">
        <v>3423</v>
      </c>
      <c r="H148" s="73">
        <v>1668</v>
      </c>
      <c r="I148" s="108">
        <v>2348</v>
      </c>
      <c r="J148" s="73">
        <v>10668</v>
      </c>
      <c r="K148" s="73">
        <v>2289</v>
      </c>
      <c r="L148" s="73">
        <v>0</v>
      </c>
      <c r="M148" s="108">
        <v>12285</v>
      </c>
      <c r="N148" s="73">
        <v>0</v>
      </c>
      <c r="O148" s="108">
        <v>1396</v>
      </c>
      <c r="P148" s="73">
        <v>0</v>
      </c>
      <c r="Q148" s="108">
        <v>-83</v>
      </c>
      <c r="R148" s="65">
        <f t="shared" si="29"/>
        <v>36044</v>
      </c>
      <c r="S148"/>
      <c r="T148" s="170">
        <f t="shared" si="33"/>
        <v>-36044</v>
      </c>
    </row>
    <row r="149" spans="1:20" s="17" customFormat="1" ht="18.75" customHeight="1">
      <c r="A149" s="290" t="s">
        <v>43</v>
      </c>
      <c r="B149" s="292"/>
      <c r="C149" s="3" t="s">
        <v>0</v>
      </c>
      <c r="D149" s="70">
        <f aca="true" t="shared" si="36" ref="D149:Q150">SUM(D151,D153,D155,D157)</f>
        <v>528667</v>
      </c>
      <c r="E149" s="94">
        <f t="shared" si="36"/>
        <v>0</v>
      </c>
      <c r="F149" s="107">
        <f t="shared" si="36"/>
        <v>5709</v>
      </c>
      <c r="G149" s="94">
        <f t="shared" si="36"/>
        <v>2995</v>
      </c>
      <c r="H149" s="94">
        <f t="shared" si="36"/>
        <v>4645</v>
      </c>
      <c r="I149" s="107">
        <f t="shared" si="36"/>
        <v>4831</v>
      </c>
      <c r="J149" s="94">
        <f t="shared" si="36"/>
        <v>4787</v>
      </c>
      <c r="K149" s="94">
        <f t="shared" si="36"/>
        <v>4650</v>
      </c>
      <c r="L149" s="94">
        <f t="shared" si="36"/>
        <v>3717</v>
      </c>
      <c r="M149" s="107">
        <f t="shared" si="36"/>
        <v>4948</v>
      </c>
      <c r="N149" s="94">
        <f t="shared" si="36"/>
        <v>3586</v>
      </c>
      <c r="O149" s="107">
        <f t="shared" si="36"/>
        <v>3915</v>
      </c>
      <c r="P149" s="94">
        <f t="shared" si="36"/>
        <v>51565</v>
      </c>
      <c r="Q149" s="107">
        <f t="shared" si="36"/>
        <v>433319</v>
      </c>
      <c r="R149" s="70">
        <f t="shared" si="29"/>
        <v>528667</v>
      </c>
      <c r="S149" s="10"/>
      <c r="T149" s="170">
        <f t="shared" si="33"/>
        <v>0</v>
      </c>
    </row>
    <row r="150" spans="1:20" s="17" customFormat="1" ht="18.75" customHeight="1">
      <c r="A150" s="290"/>
      <c r="B150" s="292"/>
      <c r="C150" s="4" t="s">
        <v>14</v>
      </c>
      <c r="D150" s="62"/>
      <c r="E150" s="90">
        <f aca="true" t="shared" si="37" ref="E150:Q150">SUM(E152,E154,E156,E158)</f>
        <v>0</v>
      </c>
      <c r="F150" s="100">
        <f t="shared" si="37"/>
        <v>232</v>
      </c>
      <c r="G150" s="90">
        <f t="shared" si="37"/>
        <v>2815</v>
      </c>
      <c r="H150" s="90">
        <f t="shared" si="37"/>
        <v>1263</v>
      </c>
      <c r="I150" s="100">
        <f t="shared" si="37"/>
        <v>1015</v>
      </c>
      <c r="J150" s="90">
        <f t="shared" si="37"/>
        <v>1462</v>
      </c>
      <c r="K150" s="90">
        <f t="shared" si="37"/>
        <v>5651</v>
      </c>
      <c r="L150" s="90">
        <f t="shared" si="37"/>
        <v>2710</v>
      </c>
      <c r="M150" s="100">
        <f t="shared" si="37"/>
        <v>2661</v>
      </c>
      <c r="N150" s="90">
        <f t="shared" si="37"/>
        <v>12136</v>
      </c>
      <c r="O150" s="100">
        <f t="shared" si="37"/>
        <v>3449</v>
      </c>
      <c r="P150" s="90">
        <f t="shared" si="36"/>
        <v>1283</v>
      </c>
      <c r="Q150" s="100">
        <f t="shared" si="37"/>
        <v>442075</v>
      </c>
      <c r="R150" s="65">
        <f t="shared" si="29"/>
        <v>476752</v>
      </c>
      <c r="S150" s="10"/>
      <c r="T150" s="170">
        <f t="shared" si="33"/>
        <v>-476752</v>
      </c>
    </row>
    <row r="151" spans="1:21" s="17" customFormat="1" ht="18.75" customHeight="1">
      <c r="A151" s="293"/>
      <c r="B151" s="284" t="s">
        <v>42</v>
      </c>
      <c r="C151" s="3" t="s">
        <v>0</v>
      </c>
      <c r="D151" s="70">
        <v>29840</v>
      </c>
      <c r="E151" s="94">
        <v>0</v>
      </c>
      <c r="F151" s="107">
        <v>1188</v>
      </c>
      <c r="G151" s="94">
        <v>1179</v>
      </c>
      <c r="H151" s="94">
        <v>2186</v>
      </c>
      <c r="I151" s="107">
        <v>2187</v>
      </c>
      <c r="J151" s="94">
        <v>2188</v>
      </c>
      <c r="K151" s="94">
        <v>2188</v>
      </c>
      <c r="L151" s="94">
        <v>1337</v>
      </c>
      <c r="M151" s="107">
        <v>1337</v>
      </c>
      <c r="N151" s="94">
        <v>1337</v>
      </c>
      <c r="O151" s="107">
        <v>1337</v>
      </c>
      <c r="P151" s="94">
        <v>1337</v>
      </c>
      <c r="Q151" s="107">
        <v>12039</v>
      </c>
      <c r="R151" s="70">
        <f t="shared" si="29"/>
        <v>29840</v>
      </c>
      <c r="S151" s="10"/>
      <c r="T151" s="170">
        <f t="shared" si="33"/>
        <v>0</v>
      </c>
      <c r="U151" s="17">
        <v>51</v>
      </c>
    </row>
    <row r="152" spans="1:20" s="17" customFormat="1" ht="18.75" customHeight="1">
      <c r="A152" s="293"/>
      <c r="B152" s="284"/>
      <c r="C152" s="7" t="s">
        <v>14</v>
      </c>
      <c r="D152" s="64"/>
      <c r="E152" s="68">
        <v>0</v>
      </c>
      <c r="F152" s="102">
        <v>232</v>
      </c>
      <c r="G152" s="68">
        <v>426</v>
      </c>
      <c r="H152" s="68">
        <v>253</v>
      </c>
      <c r="I152" s="102">
        <v>205</v>
      </c>
      <c r="J152" s="68">
        <v>103</v>
      </c>
      <c r="K152" s="68">
        <v>4030</v>
      </c>
      <c r="L152" s="68">
        <v>1886</v>
      </c>
      <c r="M152" s="102">
        <v>103</v>
      </c>
      <c r="N152" s="68">
        <v>1825</v>
      </c>
      <c r="O152" s="102">
        <v>319</v>
      </c>
      <c r="P152" s="68">
        <v>0</v>
      </c>
      <c r="Q152" s="102">
        <v>16630</v>
      </c>
      <c r="R152" s="64">
        <f t="shared" si="29"/>
        <v>26012</v>
      </c>
      <c r="S152" s="10"/>
      <c r="T152" s="170">
        <f t="shared" si="33"/>
        <v>-26012</v>
      </c>
    </row>
    <row r="153" spans="1:21" s="17" customFormat="1" ht="18.75" customHeight="1">
      <c r="A153" s="307"/>
      <c r="B153" s="306" t="s">
        <v>45</v>
      </c>
      <c r="C153" s="11" t="s">
        <v>0</v>
      </c>
      <c r="D153" s="133">
        <v>477295</v>
      </c>
      <c r="E153" s="206">
        <v>0</v>
      </c>
      <c r="F153" s="207">
        <v>3731</v>
      </c>
      <c r="G153" s="206">
        <v>700</v>
      </c>
      <c r="H153" s="206">
        <v>462</v>
      </c>
      <c r="I153" s="207">
        <v>642</v>
      </c>
      <c r="J153" s="206">
        <v>602</v>
      </c>
      <c r="K153" s="206">
        <v>462</v>
      </c>
      <c r="L153" s="206">
        <v>592</v>
      </c>
      <c r="M153" s="207">
        <v>1522</v>
      </c>
      <c r="N153" s="206">
        <v>462</v>
      </c>
      <c r="O153" s="207">
        <v>586</v>
      </c>
      <c r="P153" s="206">
        <v>48438</v>
      </c>
      <c r="Q153" s="207">
        <v>419096</v>
      </c>
      <c r="R153" s="133">
        <f t="shared" si="29"/>
        <v>477295</v>
      </c>
      <c r="S153" s="10"/>
      <c r="T153" s="170">
        <f t="shared" si="33"/>
        <v>0</v>
      </c>
      <c r="U153" s="17">
        <v>52</v>
      </c>
    </row>
    <row r="154" spans="1:20" s="17" customFormat="1" ht="18.75" customHeight="1">
      <c r="A154" s="293"/>
      <c r="B154" s="289"/>
      <c r="C154" s="7" t="s">
        <v>14</v>
      </c>
      <c r="D154" s="64"/>
      <c r="E154" s="68">
        <v>0</v>
      </c>
      <c r="F154" s="102">
        <v>0</v>
      </c>
      <c r="G154" s="68">
        <v>1748</v>
      </c>
      <c r="H154" s="68">
        <v>1010</v>
      </c>
      <c r="I154" s="102">
        <v>169</v>
      </c>
      <c r="J154" s="68">
        <v>1038</v>
      </c>
      <c r="K154" s="68">
        <v>1295</v>
      </c>
      <c r="L154" s="68">
        <v>501</v>
      </c>
      <c r="M154" s="102">
        <v>2071</v>
      </c>
      <c r="N154" s="68">
        <v>10311</v>
      </c>
      <c r="O154" s="102">
        <v>2195</v>
      </c>
      <c r="P154" s="68">
        <v>1275</v>
      </c>
      <c r="Q154" s="102">
        <v>421218</v>
      </c>
      <c r="R154" s="64">
        <f t="shared" si="29"/>
        <v>442831</v>
      </c>
      <c r="S154" s="10"/>
      <c r="T154" s="170">
        <f t="shared" si="33"/>
        <v>-442831</v>
      </c>
    </row>
    <row r="155" spans="1:21" s="17" customFormat="1" ht="18.75" customHeight="1">
      <c r="A155" s="307"/>
      <c r="B155" s="306" t="s">
        <v>44</v>
      </c>
      <c r="C155" s="11" t="s">
        <v>0</v>
      </c>
      <c r="D155" s="133">
        <v>922</v>
      </c>
      <c r="E155" s="206">
        <v>0</v>
      </c>
      <c r="F155" s="207">
        <v>0</v>
      </c>
      <c r="G155" s="206">
        <v>0</v>
      </c>
      <c r="H155" s="206">
        <v>0</v>
      </c>
      <c r="I155" s="207">
        <v>5</v>
      </c>
      <c r="J155" s="206">
        <v>0</v>
      </c>
      <c r="K155" s="206">
        <v>3</v>
      </c>
      <c r="L155" s="206">
        <v>1</v>
      </c>
      <c r="M155" s="207">
        <v>302</v>
      </c>
      <c r="N155" s="206">
        <v>0</v>
      </c>
      <c r="O155" s="207">
        <v>205</v>
      </c>
      <c r="P155" s="206">
        <v>3</v>
      </c>
      <c r="Q155" s="207">
        <v>403</v>
      </c>
      <c r="R155" s="133">
        <f aca="true" t="shared" si="38" ref="R155:R196">SUM(E155:Q155)</f>
        <v>922</v>
      </c>
      <c r="S155" s="10"/>
      <c r="T155" s="170">
        <f t="shared" si="33"/>
        <v>0</v>
      </c>
      <c r="U155" s="17">
        <v>53</v>
      </c>
    </row>
    <row r="156" spans="1:20" s="17" customFormat="1" ht="18.75" customHeight="1">
      <c r="A156" s="293"/>
      <c r="B156" s="289"/>
      <c r="C156" s="32" t="s">
        <v>14</v>
      </c>
      <c r="D156" s="65"/>
      <c r="E156" s="73">
        <v>0</v>
      </c>
      <c r="F156" s="108">
        <v>0</v>
      </c>
      <c r="G156" s="73">
        <v>0</v>
      </c>
      <c r="H156" s="73">
        <v>0</v>
      </c>
      <c r="I156" s="108">
        <v>0</v>
      </c>
      <c r="J156" s="73">
        <v>0</v>
      </c>
      <c r="K156" s="73">
        <v>5</v>
      </c>
      <c r="L156" s="73">
        <v>2</v>
      </c>
      <c r="M156" s="108">
        <v>166</v>
      </c>
      <c r="N156" s="73">
        <v>0</v>
      </c>
      <c r="O156" s="108">
        <v>0</v>
      </c>
      <c r="P156" s="73">
        <v>8</v>
      </c>
      <c r="Q156" s="108">
        <v>323</v>
      </c>
      <c r="R156" s="65">
        <f t="shared" si="38"/>
        <v>504</v>
      </c>
      <c r="S156" s="10"/>
      <c r="T156" s="170">
        <f t="shared" si="33"/>
        <v>-504</v>
      </c>
    </row>
    <row r="157" spans="1:21" s="17" customFormat="1" ht="18.75" customHeight="1">
      <c r="A157" s="293"/>
      <c r="B157" s="289" t="s">
        <v>46</v>
      </c>
      <c r="C157" s="3" t="s">
        <v>0</v>
      </c>
      <c r="D157" s="70">
        <v>20610</v>
      </c>
      <c r="E157" s="94">
        <v>0</v>
      </c>
      <c r="F157" s="107">
        <v>790</v>
      </c>
      <c r="G157" s="94">
        <v>1116</v>
      </c>
      <c r="H157" s="94">
        <v>1997</v>
      </c>
      <c r="I157" s="107">
        <v>1997</v>
      </c>
      <c r="J157" s="94">
        <v>1997</v>
      </c>
      <c r="K157" s="94">
        <v>1997</v>
      </c>
      <c r="L157" s="94">
        <v>1787</v>
      </c>
      <c r="M157" s="107">
        <v>1787</v>
      </c>
      <c r="N157" s="94">
        <v>1787</v>
      </c>
      <c r="O157" s="107">
        <v>1787</v>
      </c>
      <c r="P157" s="94">
        <v>1787</v>
      </c>
      <c r="Q157" s="107">
        <v>1781</v>
      </c>
      <c r="R157" s="70">
        <f t="shared" si="38"/>
        <v>20610</v>
      </c>
      <c r="S157" s="10"/>
      <c r="T157" s="170">
        <f t="shared" si="33"/>
        <v>0</v>
      </c>
      <c r="U157" s="17">
        <v>54</v>
      </c>
    </row>
    <row r="158" spans="1:20" s="17" customFormat="1" ht="18.75" customHeight="1">
      <c r="A158" s="293"/>
      <c r="B158" s="289"/>
      <c r="C158" s="4" t="s">
        <v>14</v>
      </c>
      <c r="D158" s="62"/>
      <c r="E158" s="73">
        <v>0</v>
      </c>
      <c r="F158" s="108">
        <v>0</v>
      </c>
      <c r="G158" s="73">
        <v>641</v>
      </c>
      <c r="H158" s="73">
        <v>0</v>
      </c>
      <c r="I158" s="108">
        <v>641</v>
      </c>
      <c r="J158" s="73">
        <v>321</v>
      </c>
      <c r="K158" s="73">
        <v>321</v>
      </c>
      <c r="L158" s="73">
        <v>321</v>
      </c>
      <c r="M158" s="108">
        <v>321</v>
      </c>
      <c r="N158" s="73">
        <v>0</v>
      </c>
      <c r="O158" s="108">
        <v>935</v>
      </c>
      <c r="P158" s="73">
        <v>0</v>
      </c>
      <c r="Q158" s="108">
        <v>3904</v>
      </c>
      <c r="R158" s="65">
        <f t="shared" si="38"/>
        <v>7405</v>
      </c>
      <c r="S158" s="10"/>
      <c r="T158" s="170">
        <f t="shared" si="33"/>
        <v>-7405</v>
      </c>
    </row>
    <row r="159" spans="1:20" s="17" customFormat="1" ht="18.75" customHeight="1">
      <c r="A159" s="290" t="s">
        <v>47</v>
      </c>
      <c r="B159" s="292"/>
      <c r="C159" s="3" t="s">
        <v>0</v>
      </c>
      <c r="D159" s="70">
        <f>SUM(D161,D163)</f>
        <v>632658</v>
      </c>
      <c r="E159" s="94">
        <f aca="true" t="shared" si="39" ref="E159:P160">SUM(E161,E163)</f>
        <v>0</v>
      </c>
      <c r="F159" s="107">
        <f t="shared" si="39"/>
        <v>4868</v>
      </c>
      <c r="G159" s="94">
        <f t="shared" si="39"/>
        <v>16252</v>
      </c>
      <c r="H159" s="94">
        <f t="shared" si="39"/>
        <v>9482</v>
      </c>
      <c r="I159" s="107">
        <f t="shared" si="39"/>
        <v>14745</v>
      </c>
      <c r="J159" s="94">
        <f t="shared" si="39"/>
        <v>14095</v>
      </c>
      <c r="K159" s="94">
        <f t="shared" si="39"/>
        <v>17981</v>
      </c>
      <c r="L159" s="94">
        <f t="shared" si="39"/>
        <v>48088</v>
      </c>
      <c r="M159" s="107">
        <f t="shared" si="39"/>
        <v>37161</v>
      </c>
      <c r="N159" s="94">
        <f t="shared" si="39"/>
        <v>9482</v>
      </c>
      <c r="O159" s="107">
        <f t="shared" si="39"/>
        <v>78680</v>
      </c>
      <c r="P159" s="94">
        <f t="shared" si="39"/>
        <v>122000</v>
      </c>
      <c r="Q159" s="107">
        <f>SUM(Q161,Q163)</f>
        <v>259824</v>
      </c>
      <c r="R159" s="70">
        <f t="shared" si="38"/>
        <v>632658</v>
      </c>
      <c r="S159" s="10"/>
      <c r="T159" s="170">
        <f t="shared" si="33"/>
        <v>0</v>
      </c>
    </row>
    <row r="160" spans="1:20" s="17" customFormat="1" ht="18.75" customHeight="1">
      <c r="A160" s="290"/>
      <c r="B160" s="292"/>
      <c r="C160" s="4" t="s">
        <v>14</v>
      </c>
      <c r="D160" s="62"/>
      <c r="E160" s="90">
        <f t="shared" si="39"/>
        <v>0</v>
      </c>
      <c r="F160" s="100">
        <f t="shared" si="39"/>
        <v>7541</v>
      </c>
      <c r="G160" s="90">
        <f t="shared" si="39"/>
        <v>22975</v>
      </c>
      <c r="H160" s="90">
        <f t="shared" si="39"/>
        <v>13646</v>
      </c>
      <c r="I160" s="100">
        <f t="shared" si="39"/>
        <v>13152</v>
      </c>
      <c r="J160" s="90">
        <f t="shared" si="39"/>
        <v>14067</v>
      </c>
      <c r="K160" s="90">
        <f t="shared" si="39"/>
        <v>18232</v>
      </c>
      <c r="L160" s="90">
        <f t="shared" si="39"/>
        <v>13176</v>
      </c>
      <c r="M160" s="100">
        <f t="shared" si="39"/>
        <v>14414</v>
      </c>
      <c r="N160" s="90">
        <f t="shared" si="39"/>
        <v>38618</v>
      </c>
      <c r="O160" s="100">
        <f t="shared" si="39"/>
        <v>14244</v>
      </c>
      <c r="P160" s="90">
        <f t="shared" si="39"/>
        <v>22997</v>
      </c>
      <c r="Q160" s="100">
        <f>SUM(Q162,Q164)</f>
        <v>231434</v>
      </c>
      <c r="R160" s="65">
        <f t="shared" si="38"/>
        <v>424496</v>
      </c>
      <c r="S160" s="10"/>
      <c r="T160" s="170">
        <f t="shared" si="33"/>
        <v>-424496</v>
      </c>
    </row>
    <row r="161" spans="1:21" s="17" customFormat="1" ht="18.75" customHeight="1">
      <c r="A161" s="294"/>
      <c r="B161" s="289" t="s">
        <v>42</v>
      </c>
      <c r="C161" s="3" t="s">
        <v>0</v>
      </c>
      <c r="D161" s="70">
        <v>14208</v>
      </c>
      <c r="E161" s="94">
        <v>0</v>
      </c>
      <c r="F161" s="107">
        <v>0</v>
      </c>
      <c r="G161" s="94">
        <v>0</v>
      </c>
      <c r="H161" s="94">
        <v>0</v>
      </c>
      <c r="I161" s="107">
        <v>0</v>
      </c>
      <c r="J161" s="94">
        <v>0</v>
      </c>
      <c r="K161" s="94">
        <v>0</v>
      </c>
      <c r="L161" s="94">
        <v>0</v>
      </c>
      <c r="M161" s="107">
        <v>0</v>
      </c>
      <c r="N161" s="94">
        <v>0</v>
      </c>
      <c r="O161" s="107">
        <v>0</v>
      </c>
      <c r="P161" s="94">
        <v>0</v>
      </c>
      <c r="Q161" s="107">
        <v>14208</v>
      </c>
      <c r="R161" s="70">
        <f t="shared" si="38"/>
        <v>14208</v>
      </c>
      <c r="S161" s="10"/>
      <c r="T161" s="170">
        <f t="shared" si="33"/>
        <v>0</v>
      </c>
      <c r="U161" s="17">
        <v>55</v>
      </c>
    </row>
    <row r="162" spans="1:20" s="17" customFormat="1" ht="18.75" customHeight="1">
      <c r="A162" s="294"/>
      <c r="B162" s="289"/>
      <c r="C162" s="4" t="s">
        <v>14</v>
      </c>
      <c r="D162" s="62"/>
      <c r="E162" s="73">
        <v>0</v>
      </c>
      <c r="F162" s="108">
        <v>0</v>
      </c>
      <c r="G162" s="73">
        <v>0</v>
      </c>
      <c r="H162" s="73">
        <v>0</v>
      </c>
      <c r="I162" s="108">
        <v>0</v>
      </c>
      <c r="J162" s="73">
        <v>0</v>
      </c>
      <c r="K162" s="73">
        <v>0</v>
      </c>
      <c r="L162" s="73">
        <v>0</v>
      </c>
      <c r="M162" s="108">
        <v>0</v>
      </c>
      <c r="N162" s="73">
        <v>0</v>
      </c>
      <c r="O162" s="108">
        <v>0</v>
      </c>
      <c r="P162" s="73">
        <v>0</v>
      </c>
      <c r="Q162" s="108">
        <v>2993</v>
      </c>
      <c r="R162" s="65">
        <f t="shared" si="38"/>
        <v>2993</v>
      </c>
      <c r="S162"/>
      <c r="T162" s="170">
        <f t="shared" si="33"/>
        <v>-2993</v>
      </c>
    </row>
    <row r="163" spans="1:21" s="17" customFormat="1" ht="18.75" customHeight="1">
      <c r="A163" s="293"/>
      <c r="B163" s="289" t="s">
        <v>48</v>
      </c>
      <c r="C163" s="3" t="s">
        <v>0</v>
      </c>
      <c r="D163" s="70">
        <v>618450</v>
      </c>
      <c r="E163" s="94">
        <v>0</v>
      </c>
      <c r="F163" s="107">
        <v>4868</v>
      </c>
      <c r="G163" s="94">
        <v>16252</v>
      </c>
      <c r="H163" s="94">
        <v>9482</v>
      </c>
      <c r="I163" s="107">
        <v>14745</v>
      </c>
      <c r="J163" s="94">
        <v>14095</v>
      </c>
      <c r="K163" s="94">
        <v>17981</v>
      </c>
      <c r="L163" s="94">
        <v>48088</v>
      </c>
      <c r="M163" s="107">
        <v>37161</v>
      </c>
      <c r="N163" s="94">
        <v>9482</v>
      </c>
      <c r="O163" s="107">
        <v>78680</v>
      </c>
      <c r="P163" s="94">
        <v>122000</v>
      </c>
      <c r="Q163" s="107">
        <v>245616</v>
      </c>
      <c r="R163" s="70">
        <f t="shared" si="38"/>
        <v>618450</v>
      </c>
      <c r="S163" s="10"/>
      <c r="T163" s="170">
        <f t="shared" si="33"/>
        <v>0</v>
      </c>
      <c r="U163" s="17">
        <v>56</v>
      </c>
    </row>
    <row r="164" spans="1:20" s="17" customFormat="1" ht="18.75" customHeight="1">
      <c r="A164" s="293"/>
      <c r="B164" s="289"/>
      <c r="C164" s="32" t="s">
        <v>14</v>
      </c>
      <c r="D164" s="65"/>
      <c r="E164" s="73">
        <v>0</v>
      </c>
      <c r="F164" s="108">
        <v>7541</v>
      </c>
      <c r="G164" s="73">
        <v>22975</v>
      </c>
      <c r="H164" s="73">
        <v>13646</v>
      </c>
      <c r="I164" s="108">
        <v>13152</v>
      </c>
      <c r="J164" s="73">
        <v>14067</v>
      </c>
      <c r="K164" s="73">
        <v>18232</v>
      </c>
      <c r="L164" s="73">
        <v>13176</v>
      </c>
      <c r="M164" s="108">
        <v>14414</v>
      </c>
      <c r="N164" s="73">
        <v>38618</v>
      </c>
      <c r="O164" s="108">
        <v>14244</v>
      </c>
      <c r="P164" s="73">
        <v>22997</v>
      </c>
      <c r="Q164" s="108">
        <v>228441</v>
      </c>
      <c r="R164" s="65">
        <f t="shared" si="38"/>
        <v>421503</v>
      </c>
      <c r="S164" s="10"/>
      <c r="T164" s="170">
        <f t="shared" si="33"/>
        <v>-421503</v>
      </c>
    </row>
    <row r="165" spans="1:20" s="17" customFormat="1" ht="18.75" customHeight="1">
      <c r="A165" s="294" t="s">
        <v>102</v>
      </c>
      <c r="B165" s="295"/>
      <c r="C165" s="3" t="s">
        <v>0</v>
      </c>
      <c r="D165" s="70">
        <f>SUM(D167,D169)</f>
        <v>2936860</v>
      </c>
      <c r="E165" s="94">
        <f aca="true" t="shared" si="40" ref="E165:Q166">SUM(E167,E169)</f>
        <v>190</v>
      </c>
      <c r="F165" s="107">
        <f t="shared" si="40"/>
        <v>2958</v>
      </c>
      <c r="G165" s="94">
        <f t="shared" si="40"/>
        <v>6797</v>
      </c>
      <c r="H165" s="94">
        <f t="shared" si="40"/>
        <v>5504</v>
      </c>
      <c r="I165" s="107">
        <f t="shared" si="40"/>
        <v>7579</v>
      </c>
      <c r="J165" s="94">
        <f t="shared" si="40"/>
        <v>9754</v>
      </c>
      <c r="K165" s="94">
        <f t="shared" si="40"/>
        <v>8118</v>
      </c>
      <c r="L165" s="94">
        <f t="shared" si="40"/>
        <v>11895</v>
      </c>
      <c r="M165" s="107">
        <f t="shared" si="40"/>
        <v>160627</v>
      </c>
      <c r="N165" s="94">
        <f t="shared" si="40"/>
        <v>833594</v>
      </c>
      <c r="O165" s="107">
        <f t="shared" si="40"/>
        <v>720753</v>
      </c>
      <c r="P165" s="94">
        <f t="shared" si="40"/>
        <v>1012675</v>
      </c>
      <c r="Q165" s="107">
        <f t="shared" si="40"/>
        <v>156416</v>
      </c>
      <c r="R165" s="70">
        <f t="shared" si="38"/>
        <v>2936860</v>
      </c>
      <c r="S165" s="10"/>
      <c r="T165" s="170">
        <f t="shared" si="33"/>
        <v>0</v>
      </c>
    </row>
    <row r="166" spans="1:20" s="17" customFormat="1" ht="18.75" customHeight="1">
      <c r="A166" s="294"/>
      <c r="B166" s="295"/>
      <c r="C166" s="4" t="s">
        <v>14</v>
      </c>
      <c r="D166" s="62"/>
      <c r="E166" s="90">
        <f t="shared" si="40"/>
        <v>550</v>
      </c>
      <c r="F166" s="100">
        <f t="shared" si="40"/>
        <v>1749</v>
      </c>
      <c r="G166" s="90">
        <f t="shared" si="40"/>
        <v>5451</v>
      </c>
      <c r="H166" s="90">
        <f t="shared" si="40"/>
        <v>11849</v>
      </c>
      <c r="I166" s="100">
        <f t="shared" si="40"/>
        <v>9449</v>
      </c>
      <c r="J166" s="90">
        <f t="shared" si="40"/>
        <v>38521</v>
      </c>
      <c r="K166" s="90">
        <f t="shared" si="40"/>
        <v>27123</v>
      </c>
      <c r="L166" s="90">
        <f t="shared" si="40"/>
        <v>32016</v>
      </c>
      <c r="M166" s="100">
        <f t="shared" si="40"/>
        <v>122253</v>
      </c>
      <c r="N166" s="90">
        <f t="shared" si="40"/>
        <v>196681</v>
      </c>
      <c r="O166" s="100">
        <f t="shared" si="40"/>
        <v>114359</v>
      </c>
      <c r="P166" s="90">
        <f t="shared" si="40"/>
        <v>455548</v>
      </c>
      <c r="Q166" s="100">
        <f t="shared" si="40"/>
        <v>1117394</v>
      </c>
      <c r="R166" s="65">
        <f t="shared" si="38"/>
        <v>2132943</v>
      </c>
      <c r="S166"/>
      <c r="T166" s="170">
        <f t="shared" si="33"/>
        <v>-2132943</v>
      </c>
    </row>
    <row r="167" spans="1:21" s="17" customFormat="1" ht="18.75" customHeight="1">
      <c r="A167" s="294"/>
      <c r="B167" s="289" t="s">
        <v>307</v>
      </c>
      <c r="C167" s="3" t="s">
        <v>0</v>
      </c>
      <c r="D167" s="70">
        <v>2936773</v>
      </c>
      <c r="E167" s="94">
        <v>183</v>
      </c>
      <c r="F167" s="107">
        <v>2951</v>
      </c>
      <c r="G167" s="94">
        <v>6790</v>
      </c>
      <c r="H167" s="94">
        <v>5474</v>
      </c>
      <c r="I167" s="107">
        <v>7564</v>
      </c>
      <c r="J167" s="94">
        <v>9739</v>
      </c>
      <c r="K167" s="94">
        <v>8112</v>
      </c>
      <c r="L167" s="94">
        <v>11895</v>
      </c>
      <c r="M167" s="107">
        <v>160627</v>
      </c>
      <c r="N167" s="94">
        <v>833594</v>
      </c>
      <c r="O167" s="107">
        <v>720753</v>
      </c>
      <c r="P167" s="94">
        <v>1012675</v>
      </c>
      <c r="Q167" s="107">
        <v>156416</v>
      </c>
      <c r="R167" s="70">
        <f t="shared" si="38"/>
        <v>2936773</v>
      </c>
      <c r="S167" s="10"/>
      <c r="T167" s="170">
        <f t="shared" si="33"/>
        <v>0</v>
      </c>
      <c r="U167" s="17">
        <v>57</v>
      </c>
    </row>
    <row r="168" spans="1:20" s="17" customFormat="1" ht="18.75" customHeight="1">
      <c r="A168" s="294"/>
      <c r="B168" s="289"/>
      <c r="C168" s="4" t="s">
        <v>14</v>
      </c>
      <c r="D168" s="65"/>
      <c r="E168" s="73">
        <v>550</v>
      </c>
      <c r="F168" s="108">
        <v>1749</v>
      </c>
      <c r="G168" s="73">
        <v>5443</v>
      </c>
      <c r="H168" s="73">
        <v>11826</v>
      </c>
      <c r="I168" s="108">
        <v>9438</v>
      </c>
      <c r="J168" s="73">
        <v>38506</v>
      </c>
      <c r="K168" s="73">
        <v>27112</v>
      </c>
      <c r="L168" s="73">
        <v>32016</v>
      </c>
      <c r="M168" s="108">
        <v>122253</v>
      </c>
      <c r="N168" s="73">
        <v>196681</v>
      </c>
      <c r="O168" s="108">
        <v>114359</v>
      </c>
      <c r="P168" s="73">
        <v>455548</v>
      </c>
      <c r="Q168" s="108">
        <v>1117394</v>
      </c>
      <c r="R168" s="65">
        <f t="shared" si="38"/>
        <v>2132875</v>
      </c>
      <c r="S168"/>
      <c r="T168" s="170">
        <f t="shared" si="33"/>
        <v>-2132875</v>
      </c>
    </row>
    <row r="169" spans="1:21" s="17" customFormat="1" ht="18.75" customHeight="1">
      <c r="A169" s="294"/>
      <c r="B169" s="289" t="s">
        <v>84</v>
      </c>
      <c r="C169" s="3" t="s">
        <v>0</v>
      </c>
      <c r="D169" s="70">
        <v>87</v>
      </c>
      <c r="E169" s="94">
        <v>7</v>
      </c>
      <c r="F169" s="107">
        <v>7</v>
      </c>
      <c r="G169" s="94">
        <v>7</v>
      </c>
      <c r="H169" s="94">
        <v>30</v>
      </c>
      <c r="I169" s="107">
        <v>15</v>
      </c>
      <c r="J169" s="94">
        <v>15</v>
      </c>
      <c r="K169" s="94">
        <v>6</v>
      </c>
      <c r="L169" s="94">
        <v>0</v>
      </c>
      <c r="M169" s="107">
        <v>0</v>
      </c>
      <c r="N169" s="94">
        <v>0</v>
      </c>
      <c r="O169" s="107">
        <v>0</v>
      </c>
      <c r="P169" s="94">
        <v>0</v>
      </c>
      <c r="Q169" s="107">
        <v>0</v>
      </c>
      <c r="R169" s="70">
        <f t="shared" si="38"/>
        <v>87</v>
      </c>
      <c r="S169" s="10"/>
      <c r="T169" s="170">
        <f t="shared" si="33"/>
        <v>0</v>
      </c>
      <c r="U169" s="17">
        <v>58</v>
      </c>
    </row>
    <row r="170" spans="1:20" s="17" customFormat="1" ht="18.75" customHeight="1">
      <c r="A170" s="294"/>
      <c r="B170" s="289"/>
      <c r="C170" s="4" t="s">
        <v>14</v>
      </c>
      <c r="D170" s="65"/>
      <c r="E170" s="73">
        <v>0</v>
      </c>
      <c r="F170" s="108">
        <v>0</v>
      </c>
      <c r="G170" s="73">
        <v>8</v>
      </c>
      <c r="H170" s="73">
        <v>23</v>
      </c>
      <c r="I170" s="108">
        <v>11</v>
      </c>
      <c r="J170" s="73">
        <v>15</v>
      </c>
      <c r="K170" s="73">
        <v>11</v>
      </c>
      <c r="L170" s="73">
        <v>0</v>
      </c>
      <c r="M170" s="108">
        <v>0</v>
      </c>
      <c r="N170" s="73">
        <v>0</v>
      </c>
      <c r="O170" s="108">
        <v>0</v>
      </c>
      <c r="P170" s="73">
        <v>0</v>
      </c>
      <c r="Q170" s="108">
        <v>0</v>
      </c>
      <c r="R170" s="65">
        <f t="shared" si="38"/>
        <v>68</v>
      </c>
      <c r="S170"/>
      <c r="T170" s="170">
        <f t="shared" si="33"/>
        <v>-68</v>
      </c>
    </row>
    <row r="171" spans="1:20" s="17" customFormat="1" ht="18.75" customHeight="1">
      <c r="A171" s="294" t="s">
        <v>131</v>
      </c>
      <c r="B171" s="295"/>
      <c r="C171" s="3" t="s">
        <v>0</v>
      </c>
      <c r="D171" s="70">
        <f>SUM(D173)</f>
        <v>170</v>
      </c>
      <c r="E171" s="94">
        <f aca="true" t="shared" si="41" ref="E171:Q172">SUM(E173)</f>
        <v>0</v>
      </c>
      <c r="F171" s="107">
        <f t="shared" si="41"/>
        <v>0</v>
      </c>
      <c r="G171" s="94">
        <f t="shared" si="41"/>
        <v>170</v>
      </c>
      <c r="H171" s="94">
        <f t="shared" si="41"/>
        <v>0</v>
      </c>
      <c r="I171" s="107">
        <f t="shared" si="41"/>
        <v>0</v>
      </c>
      <c r="J171" s="94">
        <f t="shared" si="41"/>
        <v>0</v>
      </c>
      <c r="K171" s="94">
        <f t="shared" si="41"/>
        <v>0</v>
      </c>
      <c r="L171" s="94">
        <f t="shared" si="41"/>
        <v>0</v>
      </c>
      <c r="M171" s="107">
        <f t="shared" si="41"/>
        <v>0</v>
      </c>
      <c r="N171" s="94">
        <f t="shared" si="41"/>
        <v>0</v>
      </c>
      <c r="O171" s="107">
        <f t="shared" si="41"/>
        <v>0</v>
      </c>
      <c r="P171" s="94">
        <f t="shared" si="41"/>
        <v>0</v>
      </c>
      <c r="Q171" s="107">
        <f t="shared" si="41"/>
        <v>0</v>
      </c>
      <c r="R171" s="70">
        <f t="shared" si="38"/>
        <v>170</v>
      </c>
      <c r="S171" s="10"/>
      <c r="T171" s="170">
        <f t="shared" si="33"/>
        <v>0</v>
      </c>
    </row>
    <row r="172" spans="1:20" s="17" customFormat="1" ht="18.75" customHeight="1">
      <c r="A172" s="294"/>
      <c r="B172" s="295"/>
      <c r="C172" s="4" t="s">
        <v>14</v>
      </c>
      <c r="D172" s="62"/>
      <c r="E172" s="90">
        <f t="shared" si="41"/>
        <v>0</v>
      </c>
      <c r="F172" s="100">
        <f t="shared" si="41"/>
        <v>54</v>
      </c>
      <c r="G172" s="90">
        <f t="shared" si="41"/>
        <v>39</v>
      </c>
      <c r="H172" s="90">
        <f t="shared" si="41"/>
        <v>47</v>
      </c>
      <c r="I172" s="100">
        <f t="shared" si="41"/>
        <v>14</v>
      </c>
      <c r="J172" s="90">
        <f t="shared" si="41"/>
        <v>0</v>
      </c>
      <c r="K172" s="90">
        <f t="shared" si="41"/>
        <v>0</v>
      </c>
      <c r="L172" s="90">
        <f t="shared" si="41"/>
        <v>0</v>
      </c>
      <c r="M172" s="100">
        <f t="shared" si="41"/>
        <v>0</v>
      </c>
      <c r="N172" s="90">
        <f t="shared" si="41"/>
        <v>0</v>
      </c>
      <c r="O172" s="100">
        <f t="shared" si="41"/>
        <v>0</v>
      </c>
      <c r="P172" s="90">
        <f t="shared" si="41"/>
        <v>0</v>
      </c>
      <c r="Q172" s="100">
        <f t="shared" si="41"/>
        <v>0</v>
      </c>
      <c r="R172" s="65">
        <f t="shared" si="38"/>
        <v>154</v>
      </c>
      <c r="S172"/>
      <c r="T172" s="170">
        <f t="shared" si="33"/>
        <v>-154</v>
      </c>
    </row>
    <row r="173" spans="1:21" s="17" customFormat="1" ht="18.75" customHeight="1">
      <c r="A173" s="294"/>
      <c r="B173" s="282" t="s">
        <v>188</v>
      </c>
      <c r="C173" s="3" t="s">
        <v>0</v>
      </c>
      <c r="D173" s="70">
        <v>170</v>
      </c>
      <c r="E173" s="94">
        <v>0</v>
      </c>
      <c r="F173" s="107">
        <v>0</v>
      </c>
      <c r="G173" s="94">
        <v>170</v>
      </c>
      <c r="H173" s="94">
        <v>0</v>
      </c>
      <c r="I173" s="107">
        <v>0</v>
      </c>
      <c r="J173" s="94">
        <v>0</v>
      </c>
      <c r="K173" s="94">
        <v>0</v>
      </c>
      <c r="L173" s="94">
        <v>0</v>
      </c>
      <c r="M173" s="107">
        <v>0</v>
      </c>
      <c r="N173" s="94">
        <v>0</v>
      </c>
      <c r="O173" s="107">
        <v>0</v>
      </c>
      <c r="P173" s="94">
        <v>0</v>
      </c>
      <c r="Q173" s="107">
        <v>0</v>
      </c>
      <c r="R173" s="70">
        <f t="shared" si="38"/>
        <v>170</v>
      </c>
      <c r="S173" s="10"/>
      <c r="T173" s="170">
        <f t="shared" si="33"/>
        <v>0</v>
      </c>
      <c r="U173" s="17">
        <v>59</v>
      </c>
    </row>
    <row r="174" spans="1:20" s="17" customFormat="1" ht="18.75" customHeight="1">
      <c r="A174" s="294"/>
      <c r="B174" s="282"/>
      <c r="C174" s="4" t="s">
        <v>14</v>
      </c>
      <c r="D174" s="62"/>
      <c r="E174" s="73">
        <v>0</v>
      </c>
      <c r="F174" s="108">
        <v>54</v>
      </c>
      <c r="G174" s="73">
        <v>39</v>
      </c>
      <c r="H174" s="73">
        <v>47</v>
      </c>
      <c r="I174" s="108">
        <v>14</v>
      </c>
      <c r="J174" s="73">
        <v>0</v>
      </c>
      <c r="K174" s="73">
        <v>0</v>
      </c>
      <c r="L174" s="73">
        <v>0</v>
      </c>
      <c r="M174" s="108">
        <v>0</v>
      </c>
      <c r="N174" s="73">
        <v>0</v>
      </c>
      <c r="O174" s="108">
        <v>0</v>
      </c>
      <c r="P174" s="73">
        <v>0</v>
      </c>
      <c r="Q174" s="108">
        <v>0</v>
      </c>
      <c r="R174" s="65">
        <f t="shared" si="38"/>
        <v>154</v>
      </c>
      <c r="S174"/>
      <c r="T174" s="170">
        <f t="shared" si="33"/>
        <v>-154</v>
      </c>
    </row>
    <row r="175" spans="1:20" s="17" customFormat="1" ht="18.75" customHeight="1">
      <c r="A175" s="301" t="s">
        <v>132</v>
      </c>
      <c r="B175" s="302"/>
      <c r="C175" s="3" t="s">
        <v>0</v>
      </c>
      <c r="D175" s="70">
        <f>SUM(D177,D179,D181)</f>
        <v>63357</v>
      </c>
      <c r="E175" s="94">
        <f aca="true" t="shared" si="42" ref="E175:P176">SUM(E177,E179,E181)</f>
        <v>0</v>
      </c>
      <c r="F175" s="107">
        <f t="shared" si="42"/>
        <v>1383</v>
      </c>
      <c r="G175" s="94">
        <f t="shared" si="42"/>
        <v>1381</v>
      </c>
      <c r="H175" s="94">
        <f t="shared" si="42"/>
        <v>3633</v>
      </c>
      <c r="I175" s="107">
        <f t="shared" si="42"/>
        <v>4510</v>
      </c>
      <c r="J175" s="94">
        <f t="shared" si="42"/>
        <v>1294</v>
      </c>
      <c r="K175" s="94">
        <f t="shared" si="42"/>
        <v>2292</v>
      </c>
      <c r="L175" s="94">
        <f t="shared" si="42"/>
        <v>1294</v>
      </c>
      <c r="M175" s="107">
        <f t="shared" si="42"/>
        <v>1922</v>
      </c>
      <c r="N175" s="94">
        <f t="shared" si="42"/>
        <v>1294</v>
      </c>
      <c r="O175" s="107">
        <f t="shared" si="42"/>
        <v>2211</v>
      </c>
      <c r="P175" s="94">
        <f t="shared" si="42"/>
        <v>3394</v>
      </c>
      <c r="Q175" s="107">
        <f>SUM(Q177,Q179,Q181)</f>
        <v>38749</v>
      </c>
      <c r="R175" s="70">
        <f t="shared" si="38"/>
        <v>63357</v>
      </c>
      <c r="S175" s="10"/>
      <c r="T175" s="170">
        <f t="shared" si="33"/>
        <v>0</v>
      </c>
    </row>
    <row r="176" spans="1:20" s="17" customFormat="1" ht="18.75" customHeight="1">
      <c r="A176" s="301"/>
      <c r="B176" s="302"/>
      <c r="C176" s="4" t="s">
        <v>14</v>
      </c>
      <c r="D176" s="62"/>
      <c r="E176" s="90">
        <f t="shared" si="42"/>
        <v>0</v>
      </c>
      <c r="F176" s="100">
        <f t="shared" si="42"/>
        <v>353</v>
      </c>
      <c r="G176" s="90">
        <f t="shared" si="42"/>
        <v>3171</v>
      </c>
      <c r="H176" s="90">
        <f t="shared" si="42"/>
        <v>669</v>
      </c>
      <c r="I176" s="100">
        <f t="shared" si="42"/>
        <v>3836</v>
      </c>
      <c r="J176" s="90">
        <f t="shared" si="42"/>
        <v>4291</v>
      </c>
      <c r="K176" s="90">
        <f t="shared" si="42"/>
        <v>2753</v>
      </c>
      <c r="L176" s="90">
        <f t="shared" si="42"/>
        <v>931</v>
      </c>
      <c r="M176" s="100">
        <f t="shared" si="42"/>
        <v>427</v>
      </c>
      <c r="N176" s="90">
        <f t="shared" si="42"/>
        <v>5094</v>
      </c>
      <c r="O176" s="100">
        <f t="shared" si="42"/>
        <v>965</v>
      </c>
      <c r="P176" s="90">
        <f t="shared" si="42"/>
        <v>1743</v>
      </c>
      <c r="Q176" s="100">
        <f>SUM(Q178,Q180,Q182)</f>
        <v>33448</v>
      </c>
      <c r="R176" s="65">
        <f t="shared" si="38"/>
        <v>57681</v>
      </c>
      <c r="S176"/>
      <c r="T176" s="170">
        <f t="shared" si="33"/>
        <v>-57681</v>
      </c>
    </row>
    <row r="177" spans="1:21" s="17" customFormat="1" ht="18.75" customHeight="1">
      <c r="A177" s="301"/>
      <c r="B177" s="425" t="s">
        <v>308</v>
      </c>
      <c r="C177" s="3" t="s">
        <v>0</v>
      </c>
      <c r="D177" s="70">
        <v>50072</v>
      </c>
      <c r="E177" s="94">
        <v>0</v>
      </c>
      <c r="F177" s="107">
        <v>591</v>
      </c>
      <c r="G177" s="94">
        <v>590</v>
      </c>
      <c r="H177" s="94">
        <v>591</v>
      </c>
      <c r="I177" s="107">
        <v>3807</v>
      </c>
      <c r="J177" s="94">
        <v>591</v>
      </c>
      <c r="K177" s="94">
        <v>1590</v>
      </c>
      <c r="L177" s="94">
        <v>591</v>
      </c>
      <c r="M177" s="107">
        <v>1220</v>
      </c>
      <c r="N177" s="94">
        <v>591</v>
      </c>
      <c r="O177" s="107">
        <v>1509</v>
      </c>
      <c r="P177" s="94">
        <v>2691</v>
      </c>
      <c r="Q177" s="107">
        <v>35710</v>
      </c>
      <c r="R177" s="70">
        <f t="shared" si="38"/>
        <v>50072</v>
      </c>
      <c r="S177" s="10"/>
      <c r="T177" s="170">
        <f t="shared" si="33"/>
        <v>0</v>
      </c>
      <c r="U177" s="17">
        <v>60</v>
      </c>
    </row>
    <row r="178" spans="1:20" s="17" customFormat="1" ht="18.75" customHeight="1">
      <c r="A178" s="301"/>
      <c r="B178" s="425"/>
      <c r="C178" s="4" t="s">
        <v>14</v>
      </c>
      <c r="D178" s="62"/>
      <c r="E178" s="73">
        <v>0</v>
      </c>
      <c r="F178" s="108">
        <v>0</v>
      </c>
      <c r="G178" s="73">
        <v>2836</v>
      </c>
      <c r="H178" s="73">
        <v>633</v>
      </c>
      <c r="I178" s="108">
        <v>2820</v>
      </c>
      <c r="J178" s="73">
        <v>3059</v>
      </c>
      <c r="K178" s="73">
        <v>1367</v>
      </c>
      <c r="L178" s="73">
        <v>414</v>
      </c>
      <c r="M178" s="108">
        <v>409</v>
      </c>
      <c r="N178" s="73">
        <v>787</v>
      </c>
      <c r="O178" s="108">
        <v>448</v>
      </c>
      <c r="P178" s="73">
        <v>1244</v>
      </c>
      <c r="Q178" s="108">
        <v>32913</v>
      </c>
      <c r="R178" s="65">
        <f t="shared" si="38"/>
        <v>46930</v>
      </c>
      <c r="S178"/>
      <c r="T178" s="170">
        <f t="shared" si="33"/>
        <v>-46930</v>
      </c>
    </row>
    <row r="179" spans="1:21" s="17" customFormat="1" ht="18.75" customHeight="1">
      <c r="A179" s="301"/>
      <c r="B179" s="426" t="s">
        <v>309</v>
      </c>
      <c r="C179" s="3" t="s">
        <v>0</v>
      </c>
      <c r="D179" s="70">
        <v>4675</v>
      </c>
      <c r="E179" s="94">
        <v>0</v>
      </c>
      <c r="F179" s="107">
        <v>0</v>
      </c>
      <c r="G179" s="94">
        <v>0</v>
      </c>
      <c r="H179" s="94">
        <v>2338</v>
      </c>
      <c r="I179" s="107">
        <v>0</v>
      </c>
      <c r="J179" s="94">
        <v>0</v>
      </c>
      <c r="K179" s="94">
        <v>0</v>
      </c>
      <c r="L179" s="94">
        <v>0</v>
      </c>
      <c r="M179" s="107">
        <v>0</v>
      </c>
      <c r="N179" s="94">
        <v>0</v>
      </c>
      <c r="O179" s="107">
        <v>0</v>
      </c>
      <c r="P179" s="94">
        <v>0</v>
      </c>
      <c r="Q179" s="107">
        <v>2337</v>
      </c>
      <c r="R179" s="70">
        <f t="shared" si="38"/>
        <v>4675</v>
      </c>
      <c r="S179" s="10"/>
      <c r="T179" s="170">
        <f t="shared" si="33"/>
        <v>0</v>
      </c>
      <c r="U179" s="17">
        <v>61</v>
      </c>
    </row>
    <row r="180" spans="1:20" s="17" customFormat="1" ht="18.75" customHeight="1">
      <c r="A180" s="301"/>
      <c r="B180" s="426"/>
      <c r="C180" s="4" t="s">
        <v>14</v>
      </c>
      <c r="D180" s="62"/>
      <c r="E180" s="73">
        <v>0</v>
      </c>
      <c r="F180" s="108">
        <v>0</v>
      </c>
      <c r="G180" s="73">
        <v>0</v>
      </c>
      <c r="H180" s="73">
        <v>0</v>
      </c>
      <c r="I180" s="108">
        <v>0</v>
      </c>
      <c r="J180" s="73">
        <v>715</v>
      </c>
      <c r="K180" s="73">
        <v>0</v>
      </c>
      <c r="L180" s="73">
        <v>0</v>
      </c>
      <c r="M180" s="108">
        <v>0</v>
      </c>
      <c r="N180" s="73">
        <v>3291</v>
      </c>
      <c r="O180" s="108">
        <v>0</v>
      </c>
      <c r="P180" s="73">
        <v>0</v>
      </c>
      <c r="Q180" s="108">
        <v>0</v>
      </c>
      <c r="R180" s="65">
        <f t="shared" si="38"/>
        <v>4006</v>
      </c>
      <c r="S180"/>
      <c r="T180" s="170">
        <f t="shared" si="33"/>
        <v>-4006</v>
      </c>
    </row>
    <row r="181" spans="1:21" s="17" customFormat="1" ht="18.75" customHeight="1">
      <c r="A181" s="301"/>
      <c r="B181" s="426" t="s">
        <v>46</v>
      </c>
      <c r="C181" s="3" t="s">
        <v>0</v>
      </c>
      <c r="D181" s="70">
        <v>8610</v>
      </c>
      <c r="E181" s="94">
        <v>0</v>
      </c>
      <c r="F181" s="107">
        <v>792</v>
      </c>
      <c r="G181" s="94">
        <v>791</v>
      </c>
      <c r="H181" s="94">
        <v>704</v>
      </c>
      <c r="I181" s="107">
        <v>703</v>
      </c>
      <c r="J181" s="94">
        <v>703</v>
      </c>
      <c r="K181" s="94">
        <v>702</v>
      </c>
      <c r="L181" s="94">
        <v>703</v>
      </c>
      <c r="M181" s="107">
        <v>702</v>
      </c>
      <c r="N181" s="94">
        <v>703</v>
      </c>
      <c r="O181" s="107">
        <v>702</v>
      </c>
      <c r="P181" s="94">
        <v>703</v>
      </c>
      <c r="Q181" s="107">
        <v>702</v>
      </c>
      <c r="R181" s="70">
        <f t="shared" si="38"/>
        <v>8610</v>
      </c>
      <c r="S181" s="10"/>
      <c r="T181" s="170">
        <f t="shared" si="33"/>
        <v>0</v>
      </c>
      <c r="U181" s="17">
        <v>62</v>
      </c>
    </row>
    <row r="182" spans="1:20" ht="18.75" customHeight="1">
      <c r="A182" s="301"/>
      <c r="B182" s="426"/>
      <c r="C182" s="7" t="s">
        <v>14</v>
      </c>
      <c r="D182" s="64"/>
      <c r="E182" s="68">
        <v>0</v>
      </c>
      <c r="F182" s="102">
        <v>353</v>
      </c>
      <c r="G182" s="68">
        <v>335</v>
      </c>
      <c r="H182" s="68">
        <v>36</v>
      </c>
      <c r="I182" s="102">
        <v>1016</v>
      </c>
      <c r="J182" s="68">
        <v>517</v>
      </c>
      <c r="K182" s="68">
        <v>1386</v>
      </c>
      <c r="L182" s="68">
        <v>517</v>
      </c>
      <c r="M182" s="102">
        <v>18</v>
      </c>
      <c r="N182" s="68">
        <v>1016</v>
      </c>
      <c r="O182" s="102">
        <v>517</v>
      </c>
      <c r="P182" s="68">
        <v>499</v>
      </c>
      <c r="Q182" s="102">
        <v>535</v>
      </c>
      <c r="R182" s="64">
        <f t="shared" si="38"/>
        <v>6745</v>
      </c>
      <c r="T182" s="170">
        <f t="shared" si="33"/>
        <v>-6745</v>
      </c>
    </row>
    <row r="183" spans="1:20" ht="18.75" customHeight="1">
      <c r="A183" s="297" t="s">
        <v>62</v>
      </c>
      <c r="B183" s="304"/>
      <c r="C183" s="11" t="s">
        <v>0</v>
      </c>
      <c r="D183" s="133">
        <f aca="true" t="shared" si="43" ref="D183:Q184">SUM(D185,D187,D189)</f>
        <v>1588178</v>
      </c>
      <c r="E183" s="206">
        <f t="shared" si="43"/>
        <v>0</v>
      </c>
      <c r="F183" s="207">
        <f t="shared" si="43"/>
        <v>10047</v>
      </c>
      <c r="G183" s="206">
        <f t="shared" si="43"/>
        <v>5135</v>
      </c>
      <c r="H183" s="206">
        <f t="shared" si="43"/>
        <v>6998</v>
      </c>
      <c r="I183" s="207">
        <f t="shared" si="43"/>
        <v>5315</v>
      </c>
      <c r="J183" s="206">
        <f t="shared" si="43"/>
        <v>10707</v>
      </c>
      <c r="K183" s="206">
        <f t="shared" si="43"/>
        <v>10631</v>
      </c>
      <c r="L183" s="206">
        <f t="shared" si="43"/>
        <v>14414</v>
      </c>
      <c r="M183" s="207">
        <f t="shared" si="43"/>
        <v>8559</v>
      </c>
      <c r="N183" s="206">
        <f t="shared" si="43"/>
        <v>5512</v>
      </c>
      <c r="O183" s="207">
        <f t="shared" si="43"/>
        <v>206563</v>
      </c>
      <c r="P183" s="206">
        <f t="shared" si="43"/>
        <v>139146</v>
      </c>
      <c r="Q183" s="207">
        <f t="shared" si="43"/>
        <v>1165151</v>
      </c>
      <c r="R183" s="133">
        <f t="shared" si="38"/>
        <v>1588178</v>
      </c>
      <c r="S183" s="10"/>
      <c r="T183" s="170">
        <f t="shared" si="33"/>
        <v>0</v>
      </c>
    </row>
    <row r="184" spans="1:20" ht="18.75" customHeight="1">
      <c r="A184" s="294"/>
      <c r="B184" s="295"/>
      <c r="C184" s="7" t="s">
        <v>14</v>
      </c>
      <c r="D184" s="64"/>
      <c r="E184" s="68">
        <f aca="true" t="shared" si="44" ref="E184:Q184">SUM(E186,E188,E190)</f>
        <v>0</v>
      </c>
      <c r="F184" s="102">
        <f t="shared" si="44"/>
        <v>0</v>
      </c>
      <c r="G184" s="68">
        <f t="shared" si="44"/>
        <v>23403</v>
      </c>
      <c r="H184" s="68">
        <f t="shared" si="44"/>
        <v>19296</v>
      </c>
      <c r="I184" s="102">
        <f t="shared" si="44"/>
        <v>41740</v>
      </c>
      <c r="J184" s="68">
        <f t="shared" si="44"/>
        <v>12794</v>
      </c>
      <c r="K184" s="68">
        <f t="shared" si="44"/>
        <v>6486</v>
      </c>
      <c r="L184" s="68">
        <f t="shared" si="44"/>
        <v>14246</v>
      </c>
      <c r="M184" s="102">
        <f t="shared" si="44"/>
        <v>7126</v>
      </c>
      <c r="N184" s="68">
        <f t="shared" si="44"/>
        <v>12628</v>
      </c>
      <c r="O184" s="102">
        <f t="shared" si="44"/>
        <v>140038</v>
      </c>
      <c r="P184" s="68">
        <f t="shared" si="43"/>
        <v>211941</v>
      </c>
      <c r="Q184" s="102">
        <f t="shared" si="44"/>
        <v>864332</v>
      </c>
      <c r="R184" s="64">
        <f t="shared" si="38"/>
        <v>1354030</v>
      </c>
      <c r="T184" s="170">
        <f t="shared" si="33"/>
        <v>-1354030</v>
      </c>
    </row>
    <row r="185" spans="1:21" ht="18.75" customHeight="1">
      <c r="A185" s="427"/>
      <c r="B185" s="306" t="s">
        <v>98</v>
      </c>
      <c r="C185" s="226" t="s">
        <v>92</v>
      </c>
      <c r="D185" s="66">
        <v>18113</v>
      </c>
      <c r="E185" s="92">
        <v>0</v>
      </c>
      <c r="F185" s="103">
        <v>1509</v>
      </c>
      <c r="G185" s="92">
        <v>1509</v>
      </c>
      <c r="H185" s="92">
        <v>1509</v>
      </c>
      <c r="I185" s="103">
        <v>1509</v>
      </c>
      <c r="J185" s="92">
        <v>1509</v>
      </c>
      <c r="K185" s="92">
        <v>1509</v>
      </c>
      <c r="L185" s="92">
        <v>1509</v>
      </c>
      <c r="M185" s="103">
        <v>1509</v>
      </c>
      <c r="N185" s="92">
        <v>1509</v>
      </c>
      <c r="O185" s="103">
        <v>1509</v>
      </c>
      <c r="P185" s="92">
        <v>1509</v>
      </c>
      <c r="Q185" s="103">
        <v>1514</v>
      </c>
      <c r="R185" s="133">
        <f t="shared" si="38"/>
        <v>18113</v>
      </c>
      <c r="S185" s="10"/>
      <c r="T185" s="170">
        <f t="shared" si="33"/>
        <v>0</v>
      </c>
      <c r="U185">
        <v>63</v>
      </c>
    </row>
    <row r="186" spans="1:20" ht="18.75" customHeight="1">
      <c r="A186" s="291"/>
      <c r="B186" s="289"/>
      <c r="C186" s="16" t="s">
        <v>93</v>
      </c>
      <c r="D186" s="62"/>
      <c r="E186" s="73">
        <v>0</v>
      </c>
      <c r="F186" s="108">
        <v>0</v>
      </c>
      <c r="G186" s="73">
        <v>3019</v>
      </c>
      <c r="H186" s="73">
        <v>1509</v>
      </c>
      <c r="I186" s="108">
        <v>1509</v>
      </c>
      <c r="J186" s="73">
        <v>1509</v>
      </c>
      <c r="K186" s="73">
        <v>1509</v>
      </c>
      <c r="L186" s="73">
        <v>1509</v>
      </c>
      <c r="M186" s="108">
        <v>1509</v>
      </c>
      <c r="N186" s="73">
        <v>1509</v>
      </c>
      <c r="O186" s="108">
        <v>1509</v>
      </c>
      <c r="P186" s="73">
        <v>1509</v>
      </c>
      <c r="Q186" s="108">
        <v>1509</v>
      </c>
      <c r="R186" s="65">
        <f t="shared" si="38"/>
        <v>18109</v>
      </c>
      <c r="T186" s="170">
        <f t="shared" si="33"/>
        <v>-18109</v>
      </c>
    </row>
    <row r="187" spans="1:21" ht="18.75" customHeight="1">
      <c r="A187" s="291"/>
      <c r="B187" s="289" t="s">
        <v>71</v>
      </c>
      <c r="C187" s="3" t="s">
        <v>0</v>
      </c>
      <c r="D187" s="70">
        <v>1522158</v>
      </c>
      <c r="E187" s="94">
        <v>0</v>
      </c>
      <c r="F187" s="107">
        <v>22</v>
      </c>
      <c r="G187" s="94">
        <v>46</v>
      </c>
      <c r="H187" s="94">
        <v>1909</v>
      </c>
      <c r="I187" s="107">
        <v>226</v>
      </c>
      <c r="J187" s="94">
        <v>5618</v>
      </c>
      <c r="K187" s="94">
        <v>5542</v>
      </c>
      <c r="L187" s="94">
        <v>9325</v>
      </c>
      <c r="M187" s="107">
        <v>3470</v>
      </c>
      <c r="N187" s="94">
        <v>423</v>
      </c>
      <c r="O187" s="107">
        <v>201474</v>
      </c>
      <c r="P187" s="94">
        <v>134057</v>
      </c>
      <c r="Q187" s="107">
        <v>1160046</v>
      </c>
      <c r="R187" s="70">
        <f t="shared" si="38"/>
        <v>1522158</v>
      </c>
      <c r="S187" s="10"/>
      <c r="T187" s="170">
        <f t="shared" si="33"/>
        <v>0</v>
      </c>
      <c r="U187">
        <v>64</v>
      </c>
    </row>
    <row r="188" spans="1:20" ht="18.75" customHeight="1">
      <c r="A188" s="291"/>
      <c r="B188" s="289"/>
      <c r="C188" s="32" t="s">
        <v>14</v>
      </c>
      <c r="D188" s="65"/>
      <c r="E188" s="73">
        <v>0</v>
      </c>
      <c r="F188" s="108">
        <v>0</v>
      </c>
      <c r="G188" s="73">
        <v>12400</v>
      </c>
      <c r="H188" s="73">
        <v>13795</v>
      </c>
      <c r="I188" s="108">
        <v>36239</v>
      </c>
      <c r="J188" s="73">
        <v>7293</v>
      </c>
      <c r="K188" s="73">
        <v>985</v>
      </c>
      <c r="L188" s="73">
        <v>8745</v>
      </c>
      <c r="M188" s="108">
        <v>1625</v>
      </c>
      <c r="N188" s="73">
        <v>7127</v>
      </c>
      <c r="O188" s="108">
        <v>134537</v>
      </c>
      <c r="P188" s="73">
        <v>206440</v>
      </c>
      <c r="Q188" s="108">
        <v>858831</v>
      </c>
      <c r="R188" s="65">
        <f t="shared" si="38"/>
        <v>1288017</v>
      </c>
      <c r="T188" s="170">
        <f t="shared" si="33"/>
        <v>-1288017</v>
      </c>
    </row>
    <row r="189" spans="1:21" ht="18.75" customHeight="1">
      <c r="A189" s="291"/>
      <c r="B189" s="289" t="s">
        <v>99</v>
      </c>
      <c r="C189" s="14" t="s">
        <v>92</v>
      </c>
      <c r="D189" s="72">
        <v>47907</v>
      </c>
      <c r="E189" s="95">
        <v>0</v>
      </c>
      <c r="F189" s="109">
        <v>8516</v>
      </c>
      <c r="G189" s="95">
        <v>3580</v>
      </c>
      <c r="H189" s="95">
        <v>3580</v>
      </c>
      <c r="I189" s="109">
        <v>3580</v>
      </c>
      <c r="J189" s="95">
        <v>3580</v>
      </c>
      <c r="K189" s="95">
        <v>3580</v>
      </c>
      <c r="L189" s="95">
        <v>3580</v>
      </c>
      <c r="M189" s="109">
        <v>3580</v>
      </c>
      <c r="N189" s="95">
        <v>3580</v>
      </c>
      <c r="O189" s="109">
        <v>3580</v>
      </c>
      <c r="P189" s="95">
        <v>3580</v>
      </c>
      <c r="Q189" s="109">
        <v>3591</v>
      </c>
      <c r="R189" s="70">
        <f t="shared" si="38"/>
        <v>47907</v>
      </c>
      <c r="S189" s="10"/>
      <c r="T189" s="170">
        <f t="shared" si="33"/>
        <v>0</v>
      </c>
      <c r="U189">
        <v>65</v>
      </c>
    </row>
    <row r="190" spans="1:20" ht="18.75" customHeight="1">
      <c r="A190" s="291"/>
      <c r="B190" s="289"/>
      <c r="C190" s="16" t="s">
        <v>93</v>
      </c>
      <c r="D190" s="62"/>
      <c r="E190" s="73">
        <v>0</v>
      </c>
      <c r="F190" s="108">
        <v>0</v>
      </c>
      <c r="G190" s="73">
        <v>7984</v>
      </c>
      <c r="H190" s="73">
        <v>3992</v>
      </c>
      <c r="I190" s="108">
        <v>3992</v>
      </c>
      <c r="J190" s="73">
        <v>3992</v>
      </c>
      <c r="K190" s="73">
        <v>3992</v>
      </c>
      <c r="L190" s="73">
        <v>3992</v>
      </c>
      <c r="M190" s="108">
        <v>3992</v>
      </c>
      <c r="N190" s="73">
        <v>3992</v>
      </c>
      <c r="O190" s="108">
        <v>3992</v>
      </c>
      <c r="P190" s="73">
        <v>3992</v>
      </c>
      <c r="Q190" s="108">
        <v>3992</v>
      </c>
      <c r="R190" s="65">
        <f t="shared" si="38"/>
        <v>47904</v>
      </c>
      <c r="T190" s="170">
        <f t="shared" si="33"/>
        <v>-47904</v>
      </c>
    </row>
    <row r="191" spans="1:20" s="17" customFormat="1" ht="18.75" customHeight="1">
      <c r="A191" s="298" t="s">
        <v>96</v>
      </c>
      <c r="B191" s="289"/>
      <c r="C191" s="14" t="s">
        <v>92</v>
      </c>
      <c r="D191" s="72">
        <f>SUM(D193)</f>
        <v>5590344</v>
      </c>
      <c r="E191" s="95">
        <f aca="true" t="shared" si="45" ref="E191:Q192">SUM(E193)</f>
        <v>173</v>
      </c>
      <c r="F191" s="109">
        <f t="shared" si="45"/>
        <v>66716</v>
      </c>
      <c r="G191" s="95">
        <f t="shared" si="45"/>
        <v>73293</v>
      </c>
      <c r="H191" s="95">
        <f t="shared" si="45"/>
        <v>1227215</v>
      </c>
      <c r="I191" s="109">
        <f t="shared" si="45"/>
        <v>203847</v>
      </c>
      <c r="J191" s="95">
        <f t="shared" si="45"/>
        <v>61282</v>
      </c>
      <c r="K191" s="95">
        <f t="shared" si="45"/>
        <v>1029003</v>
      </c>
      <c r="L191" s="95">
        <f t="shared" si="45"/>
        <v>51504</v>
      </c>
      <c r="M191" s="109">
        <f t="shared" si="45"/>
        <v>46569</v>
      </c>
      <c r="N191" s="95">
        <f t="shared" si="45"/>
        <v>1032034</v>
      </c>
      <c r="O191" s="109">
        <f t="shared" si="45"/>
        <v>302434</v>
      </c>
      <c r="P191" s="95">
        <f t="shared" si="45"/>
        <v>609034</v>
      </c>
      <c r="Q191" s="109">
        <f t="shared" si="45"/>
        <v>887240</v>
      </c>
      <c r="R191" s="70">
        <f t="shared" si="38"/>
        <v>5590344</v>
      </c>
      <c r="S191" s="10"/>
      <c r="T191" s="170">
        <f t="shared" si="33"/>
        <v>0</v>
      </c>
    </row>
    <row r="192" spans="1:20" s="17" customFormat="1" ht="18.75" customHeight="1">
      <c r="A192" s="298"/>
      <c r="B192" s="289"/>
      <c r="C192" s="16" t="s">
        <v>93</v>
      </c>
      <c r="D192" s="62"/>
      <c r="E192" s="90">
        <f t="shared" si="45"/>
        <v>0</v>
      </c>
      <c r="F192" s="100">
        <f t="shared" si="45"/>
        <v>2156</v>
      </c>
      <c r="G192" s="90">
        <f t="shared" si="45"/>
        <v>47869</v>
      </c>
      <c r="H192" s="90">
        <f t="shared" si="45"/>
        <v>548240</v>
      </c>
      <c r="I192" s="100">
        <f t="shared" si="45"/>
        <v>134255</v>
      </c>
      <c r="J192" s="90">
        <f t="shared" si="45"/>
        <v>299900</v>
      </c>
      <c r="K192" s="90">
        <f t="shared" si="45"/>
        <v>117510</v>
      </c>
      <c r="L192" s="90">
        <f t="shared" si="45"/>
        <v>34610</v>
      </c>
      <c r="M192" s="100">
        <f t="shared" si="45"/>
        <v>80223</v>
      </c>
      <c r="N192" s="90">
        <f t="shared" si="45"/>
        <v>182106</v>
      </c>
      <c r="O192" s="100">
        <f t="shared" si="45"/>
        <v>211466</v>
      </c>
      <c r="P192" s="90">
        <f t="shared" si="45"/>
        <v>989902</v>
      </c>
      <c r="Q192" s="100">
        <f t="shared" si="45"/>
        <v>2022769</v>
      </c>
      <c r="R192" s="65">
        <f t="shared" si="38"/>
        <v>4671006</v>
      </c>
      <c r="S192" s="10"/>
      <c r="T192" s="170">
        <f t="shared" si="33"/>
        <v>-4671006</v>
      </c>
    </row>
    <row r="193" spans="1:21" ht="18.75" customHeight="1">
      <c r="A193" s="291"/>
      <c r="B193" s="282" t="s">
        <v>100</v>
      </c>
      <c r="C193" s="14" t="s">
        <v>92</v>
      </c>
      <c r="D193" s="72">
        <v>5590344</v>
      </c>
      <c r="E193" s="95">
        <v>173</v>
      </c>
      <c r="F193" s="109">
        <v>66716</v>
      </c>
      <c r="G193" s="95">
        <v>73293</v>
      </c>
      <c r="H193" s="95">
        <v>1227215</v>
      </c>
      <c r="I193" s="109">
        <v>203847</v>
      </c>
      <c r="J193" s="95">
        <v>61282</v>
      </c>
      <c r="K193" s="95">
        <v>1029003</v>
      </c>
      <c r="L193" s="95">
        <v>51504</v>
      </c>
      <c r="M193" s="109">
        <v>46569</v>
      </c>
      <c r="N193" s="95">
        <v>1032034</v>
      </c>
      <c r="O193" s="109">
        <v>302434</v>
      </c>
      <c r="P193" s="95">
        <v>609034</v>
      </c>
      <c r="Q193" s="109">
        <v>887240</v>
      </c>
      <c r="R193" s="70">
        <v>5590344</v>
      </c>
      <c r="S193" s="10"/>
      <c r="T193" s="170">
        <f t="shared" si="33"/>
        <v>0</v>
      </c>
      <c r="U193" s="174">
        <v>66</v>
      </c>
    </row>
    <row r="194" spans="1:20" ht="18.75" customHeight="1">
      <c r="A194" s="291"/>
      <c r="B194" s="282"/>
      <c r="C194" s="34" t="s">
        <v>93</v>
      </c>
      <c r="D194" s="65"/>
      <c r="E194" s="73">
        <v>0</v>
      </c>
      <c r="F194" s="108">
        <v>2156</v>
      </c>
      <c r="G194" s="73">
        <v>47869</v>
      </c>
      <c r="H194" s="73">
        <v>548240</v>
      </c>
      <c r="I194" s="108">
        <v>134255</v>
      </c>
      <c r="J194" s="73">
        <v>299900</v>
      </c>
      <c r="K194" s="73">
        <v>117510</v>
      </c>
      <c r="L194" s="73">
        <v>34610</v>
      </c>
      <c r="M194" s="108">
        <v>80223</v>
      </c>
      <c r="N194" s="73">
        <v>182106</v>
      </c>
      <c r="O194" s="108">
        <v>211466</v>
      </c>
      <c r="P194" s="73">
        <v>989902</v>
      </c>
      <c r="Q194" s="108">
        <v>2022769</v>
      </c>
      <c r="R194" s="65">
        <f t="shared" si="38"/>
        <v>4671006</v>
      </c>
      <c r="T194" s="170">
        <f t="shared" si="33"/>
        <v>-4671006</v>
      </c>
    </row>
    <row r="195" spans="1:20" ht="18.75" customHeight="1">
      <c r="A195" s="294" t="s">
        <v>63</v>
      </c>
      <c r="B195" s="295"/>
      <c r="C195" s="3" t="s">
        <v>0</v>
      </c>
      <c r="D195" s="70">
        <f>SUM(D197)</f>
        <v>98202</v>
      </c>
      <c r="E195" s="94">
        <f aca="true" t="shared" si="46" ref="E195:Q196">SUM(E197)</f>
        <v>0</v>
      </c>
      <c r="F195" s="107">
        <f t="shared" si="46"/>
        <v>0</v>
      </c>
      <c r="G195" s="94">
        <f t="shared" si="46"/>
        <v>0</v>
      </c>
      <c r="H195" s="94">
        <f t="shared" si="46"/>
        <v>0</v>
      </c>
      <c r="I195" s="107">
        <f t="shared" si="46"/>
        <v>0</v>
      </c>
      <c r="J195" s="94">
        <f t="shared" si="46"/>
        <v>0</v>
      </c>
      <c r="K195" s="94">
        <f t="shared" si="46"/>
        <v>0</v>
      </c>
      <c r="L195" s="94">
        <f t="shared" si="46"/>
        <v>0</v>
      </c>
      <c r="M195" s="107">
        <f t="shared" si="46"/>
        <v>0</v>
      </c>
      <c r="N195" s="94">
        <f t="shared" si="46"/>
        <v>0</v>
      </c>
      <c r="O195" s="107">
        <f t="shared" si="46"/>
        <v>0</v>
      </c>
      <c r="P195" s="94">
        <f t="shared" si="46"/>
        <v>81596</v>
      </c>
      <c r="Q195" s="107">
        <f t="shared" si="46"/>
        <v>16606</v>
      </c>
      <c r="R195" s="70">
        <f t="shared" si="38"/>
        <v>98202</v>
      </c>
      <c r="S195" s="10"/>
      <c r="T195" s="170">
        <f t="shared" si="33"/>
        <v>0</v>
      </c>
    </row>
    <row r="196" spans="1:20" ht="18.75" customHeight="1">
      <c r="A196" s="294"/>
      <c r="B196" s="295"/>
      <c r="C196" s="4" t="s">
        <v>14</v>
      </c>
      <c r="D196" s="62"/>
      <c r="E196" s="90">
        <f t="shared" si="46"/>
        <v>0</v>
      </c>
      <c r="F196" s="100">
        <f t="shared" si="46"/>
        <v>0</v>
      </c>
      <c r="G196" s="90">
        <f t="shared" si="46"/>
        <v>0</v>
      </c>
      <c r="H196" s="90">
        <f t="shared" si="46"/>
        <v>0</v>
      </c>
      <c r="I196" s="100">
        <f t="shared" si="46"/>
        <v>0</v>
      </c>
      <c r="J196" s="90">
        <f t="shared" si="46"/>
        <v>0</v>
      </c>
      <c r="K196" s="90">
        <f t="shared" si="46"/>
        <v>0</v>
      </c>
      <c r="L196" s="90">
        <f t="shared" si="46"/>
        <v>0</v>
      </c>
      <c r="M196" s="100">
        <f t="shared" si="46"/>
        <v>0</v>
      </c>
      <c r="N196" s="90">
        <f t="shared" si="46"/>
        <v>0</v>
      </c>
      <c r="O196" s="100">
        <f t="shared" si="46"/>
        <v>0</v>
      </c>
      <c r="P196" s="90">
        <f t="shared" si="46"/>
        <v>59741</v>
      </c>
      <c r="Q196" s="100">
        <f t="shared" si="46"/>
        <v>36772</v>
      </c>
      <c r="R196" s="65">
        <f t="shared" si="38"/>
        <v>96513</v>
      </c>
      <c r="T196" s="170">
        <f t="shared" si="33"/>
        <v>-96513</v>
      </c>
    </row>
    <row r="197" spans="1:21" ht="18.75" customHeight="1">
      <c r="A197" s="291"/>
      <c r="B197" s="289" t="s">
        <v>310</v>
      </c>
      <c r="C197" s="3" t="s">
        <v>0</v>
      </c>
      <c r="D197" s="70">
        <v>98202</v>
      </c>
      <c r="E197" s="94">
        <v>0</v>
      </c>
      <c r="F197" s="107">
        <v>0</v>
      </c>
      <c r="G197" s="94">
        <v>0</v>
      </c>
      <c r="H197" s="94">
        <v>0</v>
      </c>
      <c r="I197" s="107">
        <v>0</v>
      </c>
      <c r="J197" s="94">
        <v>0</v>
      </c>
      <c r="K197" s="94">
        <v>0</v>
      </c>
      <c r="L197" s="94">
        <v>0</v>
      </c>
      <c r="M197" s="107">
        <v>0</v>
      </c>
      <c r="N197" s="94">
        <v>0</v>
      </c>
      <c r="O197" s="107">
        <v>0</v>
      </c>
      <c r="P197" s="94">
        <v>81596</v>
      </c>
      <c r="Q197" s="107">
        <v>16606</v>
      </c>
      <c r="R197" s="70">
        <f aca="true" t="shared" si="47" ref="R197:R212">SUM(E197:Q197)</f>
        <v>98202</v>
      </c>
      <c r="S197" s="10"/>
      <c r="T197" s="170">
        <f t="shared" si="33"/>
        <v>0</v>
      </c>
      <c r="U197">
        <v>67</v>
      </c>
    </row>
    <row r="198" spans="1:20" ht="18.75" customHeight="1">
      <c r="A198" s="291"/>
      <c r="B198" s="289"/>
      <c r="C198" s="4" t="s">
        <v>14</v>
      </c>
      <c r="D198" s="65"/>
      <c r="E198" s="73">
        <v>0</v>
      </c>
      <c r="F198" s="108">
        <v>0</v>
      </c>
      <c r="G198" s="73">
        <v>0</v>
      </c>
      <c r="H198" s="73">
        <v>0</v>
      </c>
      <c r="I198" s="108">
        <v>0</v>
      </c>
      <c r="J198" s="73">
        <v>0</v>
      </c>
      <c r="K198" s="73">
        <v>0</v>
      </c>
      <c r="L198" s="73">
        <v>0</v>
      </c>
      <c r="M198" s="108">
        <v>0</v>
      </c>
      <c r="N198" s="73">
        <v>0</v>
      </c>
      <c r="O198" s="108">
        <v>0</v>
      </c>
      <c r="P198" s="73">
        <v>59741</v>
      </c>
      <c r="Q198" s="108">
        <v>36772</v>
      </c>
      <c r="R198" s="65">
        <f t="shared" si="47"/>
        <v>96513</v>
      </c>
      <c r="T198" s="170">
        <f t="shared" si="33"/>
        <v>-96513</v>
      </c>
    </row>
    <row r="199" spans="1:20" ht="18.75" customHeight="1">
      <c r="A199" s="294" t="s">
        <v>106</v>
      </c>
      <c r="B199" s="295"/>
      <c r="C199" s="143" t="s">
        <v>0</v>
      </c>
      <c r="D199" s="79">
        <f>SUM(D201)</f>
        <v>161172</v>
      </c>
      <c r="E199" s="96">
        <f aca="true" t="shared" si="48" ref="E199:Q200">SUM(E201)</f>
        <v>0</v>
      </c>
      <c r="F199" s="112">
        <f t="shared" si="48"/>
        <v>51</v>
      </c>
      <c r="G199" s="96">
        <f t="shared" si="48"/>
        <v>55</v>
      </c>
      <c r="H199" s="96">
        <f t="shared" si="48"/>
        <v>170</v>
      </c>
      <c r="I199" s="112">
        <f t="shared" si="48"/>
        <v>271</v>
      </c>
      <c r="J199" s="96">
        <f t="shared" si="48"/>
        <v>66</v>
      </c>
      <c r="K199" s="96">
        <f t="shared" si="48"/>
        <v>12</v>
      </c>
      <c r="L199" s="96">
        <f t="shared" si="48"/>
        <v>0</v>
      </c>
      <c r="M199" s="112">
        <f t="shared" si="48"/>
        <v>219</v>
      </c>
      <c r="N199" s="96">
        <f t="shared" si="48"/>
        <v>9538</v>
      </c>
      <c r="O199" s="112">
        <f t="shared" si="48"/>
        <v>30124</v>
      </c>
      <c r="P199" s="96">
        <f>SUM(P201)</f>
        <v>60245</v>
      </c>
      <c r="Q199" s="112">
        <f t="shared" si="48"/>
        <v>60421</v>
      </c>
      <c r="R199" s="70">
        <f t="shared" si="47"/>
        <v>161172</v>
      </c>
      <c r="S199" s="10"/>
      <c r="T199" s="170">
        <f t="shared" si="33"/>
        <v>0</v>
      </c>
    </row>
    <row r="200" spans="1:20" ht="18.75" customHeight="1">
      <c r="A200" s="294"/>
      <c r="B200" s="295"/>
      <c r="C200" s="18" t="s">
        <v>14</v>
      </c>
      <c r="D200" s="64"/>
      <c r="E200" s="68">
        <f t="shared" si="48"/>
        <v>0</v>
      </c>
      <c r="F200" s="102">
        <f t="shared" si="48"/>
        <v>7</v>
      </c>
      <c r="G200" s="68">
        <f t="shared" si="48"/>
        <v>178</v>
      </c>
      <c r="H200" s="68">
        <f t="shared" si="48"/>
        <v>302</v>
      </c>
      <c r="I200" s="102">
        <f t="shared" si="48"/>
        <v>279</v>
      </c>
      <c r="J200" s="68">
        <f t="shared" si="48"/>
        <v>250</v>
      </c>
      <c r="K200" s="68">
        <f t="shared" si="48"/>
        <v>1</v>
      </c>
      <c r="L200" s="68">
        <f t="shared" si="48"/>
        <v>149</v>
      </c>
      <c r="M200" s="102">
        <f t="shared" si="48"/>
        <v>246</v>
      </c>
      <c r="N200" s="68">
        <f t="shared" si="48"/>
        <v>1</v>
      </c>
      <c r="O200" s="102">
        <f t="shared" si="48"/>
        <v>49</v>
      </c>
      <c r="P200" s="68">
        <f>SUM(P202)</f>
        <v>37339</v>
      </c>
      <c r="Q200" s="102">
        <f t="shared" si="48"/>
        <v>32191</v>
      </c>
      <c r="R200" s="65">
        <f t="shared" si="47"/>
        <v>70992</v>
      </c>
      <c r="T200" s="170">
        <f aca="true" t="shared" si="49" ref="T200:T262">D200-R200</f>
        <v>-70992</v>
      </c>
    </row>
    <row r="201" spans="1:21" ht="18.75" customHeight="1">
      <c r="A201" s="157"/>
      <c r="B201" s="282" t="s">
        <v>311</v>
      </c>
      <c r="C201" s="143" t="s">
        <v>0</v>
      </c>
      <c r="D201" s="76">
        <v>161172</v>
      </c>
      <c r="E201" s="80">
        <v>0</v>
      </c>
      <c r="F201" s="111">
        <v>51</v>
      </c>
      <c r="G201" s="80">
        <v>55</v>
      </c>
      <c r="H201" s="80">
        <v>170</v>
      </c>
      <c r="I201" s="111">
        <v>271</v>
      </c>
      <c r="J201" s="80">
        <v>66</v>
      </c>
      <c r="K201" s="80">
        <v>12</v>
      </c>
      <c r="L201" s="80">
        <v>0</v>
      </c>
      <c r="M201" s="111">
        <v>219</v>
      </c>
      <c r="N201" s="80">
        <v>9538</v>
      </c>
      <c r="O201" s="111">
        <v>30124</v>
      </c>
      <c r="P201" s="80">
        <v>60245</v>
      </c>
      <c r="Q201" s="111">
        <v>60421</v>
      </c>
      <c r="R201" s="70">
        <f t="shared" si="47"/>
        <v>161172</v>
      </c>
      <c r="S201" s="10"/>
      <c r="T201" s="170">
        <f t="shared" si="49"/>
        <v>0</v>
      </c>
      <c r="U201">
        <v>68</v>
      </c>
    </row>
    <row r="202" spans="1:20" ht="18.75" customHeight="1">
      <c r="A202" s="156"/>
      <c r="B202" s="282"/>
      <c r="C202" s="19" t="s">
        <v>14</v>
      </c>
      <c r="D202" s="64"/>
      <c r="E202" s="73">
        <v>0</v>
      </c>
      <c r="F202" s="108">
        <v>7</v>
      </c>
      <c r="G202" s="73">
        <v>178</v>
      </c>
      <c r="H202" s="73">
        <v>302</v>
      </c>
      <c r="I202" s="108">
        <v>279</v>
      </c>
      <c r="J202" s="73">
        <v>250</v>
      </c>
      <c r="K202" s="73">
        <v>1</v>
      </c>
      <c r="L202" s="73">
        <v>149</v>
      </c>
      <c r="M202" s="108">
        <v>246</v>
      </c>
      <c r="N202" s="73">
        <v>1</v>
      </c>
      <c r="O202" s="108">
        <v>49</v>
      </c>
      <c r="P202" s="73">
        <v>37339</v>
      </c>
      <c r="Q202" s="108">
        <v>32191</v>
      </c>
      <c r="R202" s="65">
        <f t="shared" si="47"/>
        <v>70992</v>
      </c>
      <c r="T202" s="170">
        <f t="shared" si="49"/>
        <v>-70992</v>
      </c>
    </row>
    <row r="203" spans="1:20" ht="18.75" customHeight="1">
      <c r="A203" s="294" t="s">
        <v>128</v>
      </c>
      <c r="B203" s="295"/>
      <c r="C203" s="3" t="s">
        <v>0</v>
      </c>
      <c r="D203" s="70">
        <f>SUM(D205)</f>
        <v>591524</v>
      </c>
      <c r="E203" s="94">
        <f aca="true" t="shared" si="50" ref="E203:Q204">SUM(E205)</f>
        <v>0</v>
      </c>
      <c r="F203" s="107">
        <f t="shared" si="50"/>
        <v>181</v>
      </c>
      <c r="G203" s="94">
        <f t="shared" si="50"/>
        <v>4341</v>
      </c>
      <c r="H203" s="94">
        <f t="shared" si="50"/>
        <v>18781</v>
      </c>
      <c r="I203" s="107">
        <f t="shared" si="50"/>
        <v>231</v>
      </c>
      <c r="J203" s="94">
        <f t="shared" si="50"/>
        <v>26350</v>
      </c>
      <c r="K203" s="94">
        <f t="shared" si="50"/>
        <v>32260</v>
      </c>
      <c r="L203" s="94">
        <f t="shared" si="50"/>
        <v>29270</v>
      </c>
      <c r="M203" s="107">
        <f t="shared" si="50"/>
        <v>9412</v>
      </c>
      <c r="N203" s="94">
        <f t="shared" si="50"/>
        <v>17260</v>
      </c>
      <c r="O203" s="107">
        <f t="shared" si="50"/>
        <v>51922</v>
      </c>
      <c r="P203" s="94">
        <f t="shared" si="50"/>
        <v>314420</v>
      </c>
      <c r="Q203" s="107">
        <f t="shared" si="50"/>
        <v>87096</v>
      </c>
      <c r="R203" s="70">
        <f t="shared" si="47"/>
        <v>591524</v>
      </c>
      <c r="S203" s="10"/>
      <c r="T203" s="170">
        <f t="shared" si="49"/>
        <v>0</v>
      </c>
    </row>
    <row r="204" spans="1:20" ht="18.75" customHeight="1">
      <c r="A204" s="294"/>
      <c r="B204" s="295"/>
      <c r="C204" s="4" t="s">
        <v>14</v>
      </c>
      <c r="D204" s="62"/>
      <c r="E204" s="90">
        <f t="shared" si="50"/>
        <v>0</v>
      </c>
      <c r="F204" s="100">
        <f t="shared" si="50"/>
        <v>4</v>
      </c>
      <c r="G204" s="90">
        <f t="shared" si="50"/>
        <v>3728</v>
      </c>
      <c r="H204" s="90">
        <f t="shared" si="50"/>
        <v>1823</v>
      </c>
      <c r="I204" s="100">
        <f t="shared" si="50"/>
        <v>3689</v>
      </c>
      <c r="J204" s="90">
        <f t="shared" si="50"/>
        <v>9547</v>
      </c>
      <c r="K204" s="90">
        <f t="shared" si="50"/>
        <v>1172</v>
      </c>
      <c r="L204" s="90">
        <f t="shared" si="50"/>
        <v>1630</v>
      </c>
      <c r="M204" s="100">
        <f t="shared" si="50"/>
        <v>3328</v>
      </c>
      <c r="N204" s="90">
        <f t="shared" si="50"/>
        <v>15050</v>
      </c>
      <c r="O204" s="100">
        <f t="shared" si="50"/>
        <v>41809</v>
      </c>
      <c r="P204" s="90">
        <f t="shared" si="50"/>
        <v>156315</v>
      </c>
      <c r="Q204" s="100">
        <f t="shared" si="50"/>
        <v>322596</v>
      </c>
      <c r="R204" s="65">
        <f t="shared" si="47"/>
        <v>560691</v>
      </c>
      <c r="T204" s="170">
        <f t="shared" si="49"/>
        <v>-560691</v>
      </c>
    </row>
    <row r="205" spans="1:21" ht="18.75" customHeight="1">
      <c r="A205" s="291"/>
      <c r="B205" s="289" t="s">
        <v>129</v>
      </c>
      <c r="C205" s="3" t="s">
        <v>0</v>
      </c>
      <c r="D205" s="70">
        <v>591524</v>
      </c>
      <c r="E205" s="94">
        <v>0</v>
      </c>
      <c r="F205" s="107">
        <v>181</v>
      </c>
      <c r="G205" s="94">
        <v>4341</v>
      </c>
      <c r="H205" s="94">
        <v>18781</v>
      </c>
      <c r="I205" s="107">
        <v>231</v>
      </c>
      <c r="J205" s="94">
        <v>26350</v>
      </c>
      <c r="K205" s="94">
        <v>32260</v>
      </c>
      <c r="L205" s="94">
        <v>29270</v>
      </c>
      <c r="M205" s="107">
        <v>9412</v>
      </c>
      <c r="N205" s="94">
        <v>17260</v>
      </c>
      <c r="O205" s="107">
        <v>51922</v>
      </c>
      <c r="P205" s="94">
        <v>314420</v>
      </c>
      <c r="Q205" s="107">
        <v>87096</v>
      </c>
      <c r="R205" s="70">
        <f t="shared" si="47"/>
        <v>591524</v>
      </c>
      <c r="S205" s="10"/>
      <c r="T205" s="170">
        <f t="shared" si="49"/>
        <v>0</v>
      </c>
      <c r="U205">
        <v>69</v>
      </c>
    </row>
    <row r="206" spans="1:20" s="17" customFormat="1" ht="18.75" customHeight="1">
      <c r="A206" s="291"/>
      <c r="B206" s="289"/>
      <c r="C206" s="32" t="s">
        <v>14</v>
      </c>
      <c r="D206" s="65"/>
      <c r="E206" s="73">
        <v>0</v>
      </c>
      <c r="F206" s="108">
        <v>4</v>
      </c>
      <c r="G206" s="73">
        <v>3728</v>
      </c>
      <c r="H206" s="73">
        <v>1823</v>
      </c>
      <c r="I206" s="108">
        <v>3689</v>
      </c>
      <c r="J206" s="73">
        <v>9547</v>
      </c>
      <c r="K206" s="73">
        <v>1172</v>
      </c>
      <c r="L206" s="73">
        <v>1630</v>
      </c>
      <c r="M206" s="108">
        <v>3328</v>
      </c>
      <c r="N206" s="73">
        <v>15050</v>
      </c>
      <c r="O206" s="108">
        <v>41809</v>
      </c>
      <c r="P206" s="73">
        <v>156315</v>
      </c>
      <c r="Q206" s="108">
        <v>322596</v>
      </c>
      <c r="R206" s="65">
        <f t="shared" si="47"/>
        <v>560691</v>
      </c>
      <c r="S206"/>
      <c r="T206" s="170">
        <f t="shared" si="49"/>
        <v>-560691</v>
      </c>
    </row>
    <row r="207" spans="1:20" s="17" customFormat="1" ht="18.75" customHeight="1">
      <c r="A207" s="290" t="s">
        <v>49</v>
      </c>
      <c r="B207" s="292"/>
      <c r="C207" s="3" t="s">
        <v>0</v>
      </c>
      <c r="D207" s="70">
        <f aca="true" t="shared" si="51" ref="D207:Q208">SUM(D209,D211,D213)</f>
        <v>2277630</v>
      </c>
      <c r="E207" s="94">
        <f t="shared" si="51"/>
        <v>0</v>
      </c>
      <c r="F207" s="107">
        <f t="shared" si="51"/>
        <v>30132.22</v>
      </c>
      <c r="G207" s="94">
        <f t="shared" si="51"/>
        <v>45462.2</v>
      </c>
      <c r="H207" s="94">
        <f t="shared" si="51"/>
        <v>43443.2</v>
      </c>
      <c r="I207" s="107">
        <f t="shared" si="51"/>
        <v>82280.06</v>
      </c>
      <c r="J207" s="94">
        <f t="shared" si="51"/>
        <v>95843.60999999999</v>
      </c>
      <c r="K207" s="94">
        <f t="shared" si="51"/>
        <v>406908.38</v>
      </c>
      <c r="L207" s="94">
        <f t="shared" si="51"/>
        <v>214757.49</v>
      </c>
      <c r="M207" s="107">
        <f t="shared" si="51"/>
        <v>166570.26</v>
      </c>
      <c r="N207" s="94">
        <f t="shared" si="51"/>
        <v>94268.48999999999</v>
      </c>
      <c r="O207" s="107">
        <f t="shared" si="51"/>
        <v>192688.39</v>
      </c>
      <c r="P207" s="94">
        <f t="shared" si="51"/>
        <v>197559.88999999998</v>
      </c>
      <c r="Q207" s="107">
        <f t="shared" si="51"/>
        <v>707715.8099999999</v>
      </c>
      <c r="R207" s="70">
        <f t="shared" si="47"/>
        <v>2277629.9999999995</v>
      </c>
      <c r="S207" s="10"/>
      <c r="T207" s="170">
        <f t="shared" si="49"/>
        <v>0</v>
      </c>
    </row>
    <row r="208" spans="1:20" s="17" customFormat="1" ht="18.75" customHeight="1">
      <c r="A208" s="290"/>
      <c r="B208" s="292"/>
      <c r="C208" s="4" t="s">
        <v>14</v>
      </c>
      <c r="D208" s="62"/>
      <c r="E208" s="90">
        <f aca="true" t="shared" si="52" ref="E208:Q208">SUM(E210,E212,E214)</f>
        <v>0</v>
      </c>
      <c r="F208" s="100">
        <f t="shared" si="52"/>
        <v>76889</v>
      </c>
      <c r="G208" s="90">
        <f t="shared" si="52"/>
        <v>97928</v>
      </c>
      <c r="H208" s="90">
        <f t="shared" si="52"/>
        <v>103116</v>
      </c>
      <c r="I208" s="100">
        <f t="shared" si="52"/>
        <v>116184</v>
      </c>
      <c r="J208" s="90">
        <f t="shared" si="52"/>
        <v>82760</v>
      </c>
      <c r="K208" s="90">
        <f t="shared" si="52"/>
        <v>133367</v>
      </c>
      <c r="L208" s="90">
        <f t="shared" si="52"/>
        <v>98675</v>
      </c>
      <c r="M208" s="100">
        <f t="shared" si="52"/>
        <v>130809</v>
      </c>
      <c r="N208" s="90">
        <f t="shared" si="52"/>
        <v>107764</v>
      </c>
      <c r="O208" s="100">
        <f t="shared" si="52"/>
        <v>107004</v>
      </c>
      <c r="P208" s="90">
        <f t="shared" si="51"/>
        <v>96569</v>
      </c>
      <c r="Q208" s="100">
        <f t="shared" si="52"/>
        <v>695768</v>
      </c>
      <c r="R208" s="65">
        <f t="shared" si="47"/>
        <v>1846833</v>
      </c>
      <c r="S208" s="10"/>
      <c r="T208" s="170">
        <f t="shared" si="49"/>
        <v>-1846833</v>
      </c>
    </row>
    <row r="209" spans="1:21" s="17" customFormat="1" ht="18.75" customHeight="1">
      <c r="A209" s="293"/>
      <c r="B209" s="289" t="s">
        <v>42</v>
      </c>
      <c r="C209" s="3" t="s">
        <v>0</v>
      </c>
      <c r="D209" s="70">
        <v>1514800</v>
      </c>
      <c r="E209" s="94">
        <v>0</v>
      </c>
      <c r="F209" s="107">
        <v>22735.52</v>
      </c>
      <c r="G209" s="94">
        <v>24053</v>
      </c>
      <c r="H209" s="94">
        <v>23358</v>
      </c>
      <c r="I209" s="107">
        <v>43503</v>
      </c>
      <c r="J209" s="94">
        <v>51138.56</v>
      </c>
      <c r="K209" s="94">
        <v>345817.24</v>
      </c>
      <c r="L209" s="94">
        <v>131602.76</v>
      </c>
      <c r="M209" s="107">
        <v>84252.64</v>
      </c>
      <c r="N209" s="94">
        <v>66350.56</v>
      </c>
      <c r="O209" s="107">
        <v>98038.16</v>
      </c>
      <c r="P209" s="94">
        <v>134162.24</v>
      </c>
      <c r="Q209" s="107">
        <v>489788.31999999995</v>
      </c>
      <c r="R209" s="70">
        <f t="shared" si="47"/>
        <v>1514800</v>
      </c>
      <c r="S209" s="10"/>
      <c r="T209" s="170">
        <f t="shared" si="49"/>
        <v>0</v>
      </c>
      <c r="U209" s="17">
        <v>70</v>
      </c>
    </row>
    <row r="210" spans="1:20" s="17" customFormat="1" ht="18.75" customHeight="1">
      <c r="A210" s="293"/>
      <c r="B210" s="289"/>
      <c r="C210" s="7" t="s">
        <v>14</v>
      </c>
      <c r="D210" s="64"/>
      <c r="E210" s="68">
        <v>0</v>
      </c>
      <c r="F210" s="102">
        <v>21870</v>
      </c>
      <c r="G210" s="68">
        <v>51736</v>
      </c>
      <c r="H210" s="68">
        <v>47600</v>
      </c>
      <c r="I210" s="102">
        <v>57901</v>
      </c>
      <c r="J210" s="68">
        <v>31805</v>
      </c>
      <c r="K210" s="68">
        <v>59545</v>
      </c>
      <c r="L210" s="68">
        <v>53077</v>
      </c>
      <c r="M210" s="102">
        <v>64028</v>
      </c>
      <c r="N210" s="68">
        <v>53582</v>
      </c>
      <c r="O210" s="102">
        <v>49681</v>
      </c>
      <c r="P210" s="68">
        <v>43621</v>
      </c>
      <c r="Q210" s="102">
        <v>637384</v>
      </c>
      <c r="R210" s="64">
        <f t="shared" si="47"/>
        <v>1171830</v>
      </c>
      <c r="S210" s="10"/>
      <c r="T210" s="170">
        <f t="shared" si="49"/>
        <v>-1171830</v>
      </c>
    </row>
    <row r="211" spans="1:21" s="17" customFormat="1" ht="18.75" customHeight="1">
      <c r="A211" s="307"/>
      <c r="B211" s="306" t="s">
        <v>50</v>
      </c>
      <c r="C211" s="11" t="s">
        <v>0</v>
      </c>
      <c r="D211" s="133">
        <v>228663</v>
      </c>
      <c r="E211" s="206">
        <v>0</v>
      </c>
      <c r="F211" s="207">
        <v>2286.7</v>
      </c>
      <c r="G211" s="206">
        <v>13720.199999999999</v>
      </c>
      <c r="H211" s="206">
        <v>13720.199999999999</v>
      </c>
      <c r="I211" s="207">
        <v>22866</v>
      </c>
      <c r="J211" s="206">
        <v>16006.900000000001</v>
      </c>
      <c r="K211" s="206">
        <v>16006.900000000001</v>
      </c>
      <c r="L211" s="206">
        <v>27439.399999999998</v>
      </c>
      <c r="M211" s="207">
        <v>13720.199999999999</v>
      </c>
      <c r="N211" s="206">
        <v>16006.900000000001</v>
      </c>
      <c r="O211" s="207">
        <v>38872.9</v>
      </c>
      <c r="P211" s="206">
        <v>34299.5</v>
      </c>
      <c r="Q211" s="207">
        <v>13717.199999999999</v>
      </c>
      <c r="R211" s="133">
        <f t="shared" si="47"/>
        <v>228663</v>
      </c>
      <c r="S211" s="10"/>
      <c r="T211" s="170">
        <f t="shared" si="49"/>
        <v>0</v>
      </c>
      <c r="U211" s="17">
        <v>71</v>
      </c>
    </row>
    <row r="212" spans="1:20" s="17" customFormat="1" ht="18.75" customHeight="1">
      <c r="A212" s="293"/>
      <c r="B212" s="289"/>
      <c r="C212" s="32" t="s">
        <v>14</v>
      </c>
      <c r="D212" s="65"/>
      <c r="E212" s="73">
        <v>0</v>
      </c>
      <c r="F212" s="108">
        <v>18669</v>
      </c>
      <c r="G212" s="73">
        <v>8515</v>
      </c>
      <c r="H212" s="73">
        <v>18576</v>
      </c>
      <c r="I212" s="108">
        <v>18572</v>
      </c>
      <c r="J212" s="73">
        <v>11957</v>
      </c>
      <c r="K212" s="73">
        <v>35886</v>
      </c>
      <c r="L212" s="73">
        <v>8415</v>
      </c>
      <c r="M212" s="108">
        <v>29372</v>
      </c>
      <c r="N212" s="73">
        <v>18900</v>
      </c>
      <c r="O212" s="108">
        <v>18887</v>
      </c>
      <c r="P212" s="73">
        <v>18896</v>
      </c>
      <c r="Q212" s="108">
        <v>18871</v>
      </c>
      <c r="R212" s="65">
        <f t="shared" si="47"/>
        <v>225516</v>
      </c>
      <c r="S212" s="10"/>
      <c r="T212" s="170">
        <f t="shared" si="49"/>
        <v>-225516</v>
      </c>
    </row>
    <row r="213" spans="1:21" s="17" customFormat="1" ht="18.75" customHeight="1">
      <c r="A213" s="293"/>
      <c r="B213" s="289" t="s">
        <v>46</v>
      </c>
      <c r="C213" s="3" t="s">
        <v>0</v>
      </c>
      <c r="D213" s="176">
        <v>534167</v>
      </c>
      <c r="E213" s="177">
        <v>0</v>
      </c>
      <c r="F213" s="178">
        <v>5110</v>
      </c>
      <c r="G213" s="177">
        <v>7689</v>
      </c>
      <c r="H213" s="177">
        <v>6365</v>
      </c>
      <c r="I213" s="178">
        <v>15911.060000000001</v>
      </c>
      <c r="J213" s="177">
        <v>28698.15</v>
      </c>
      <c r="K213" s="177">
        <v>45084.24</v>
      </c>
      <c r="L213" s="177">
        <v>55715.33</v>
      </c>
      <c r="M213" s="178">
        <v>68597.42</v>
      </c>
      <c r="N213" s="177">
        <v>11911.03</v>
      </c>
      <c r="O213" s="178">
        <v>55777.33</v>
      </c>
      <c r="P213" s="177">
        <v>29098.15</v>
      </c>
      <c r="Q213" s="178">
        <v>204210.29</v>
      </c>
      <c r="R213" s="176">
        <f aca="true" t="shared" si="53" ref="R213:R224">SUM(E213:Q213)</f>
        <v>534167</v>
      </c>
      <c r="S213" s="10"/>
      <c r="T213" s="170">
        <f t="shared" si="49"/>
        <v>0</v>
      </c>
      <c r="U213" s="17">
        <v>72</v>
      </c>
    </row>
    <row r="214" spans="1:20" s="17" customFormat="1" ht="18.75" customHeight="1">
      <c r="A214" s="293"/>
      <c r="B214" s="289"/>
      <c r="C214" s="7" t="s">
        <v>14</v>
      </c>
      <c r="D214" s="64"/>
      <c r="E214" s="68">
        <v>0</v>
      </c>
      <c r="F214" s="102">
        <v>36350</v>
      </c>
      <c r="G214" s="68">
        <v>37677</v>
      </c>
      <c r="H214" s="68">
        <v>36940</v>
      </c>
      <c r="I214" s="102">
        <v>39711</v>
      </c>
      <c r="J214" s="68">
        <v>38998</v>
      </c>
      <c r="K214" s="68">
        <v>37936</v>
      </c>
      <c r="L214" s="68">
        <v>37183</v>
      </c>
      <c r="M214" s="102">
        <v>37409</v>
      </c>
      <c r="N214" s="68">
        <v>35282</v>
      </c>
      <c r="O214" s="102">
        <v>38436</v>
      </c>
      <c r="P214" s="68">
        <v>34052</v>
      </c>
      <c r="Q214" s="102">
        <v>39513</v>
      </c>
      <c r="R214" s="64">
        <f t="shared" si="53"/>
        <v>449487</v>
      </c>
      <c r="S214" s="10"/>
      <c r="T214" s="170">
        <f t="shared" si="49"/>
        <v>-449487</v>
      </c>
    </row>
    <row r="215" spans="1:20" s="17" customFormat="1" ht="18.75" customHeight="1">
      <c r="A215" s="287" t="s">
        <v>51</v>
      </c>
      <c r="B215" s="288"/>
      <c r="C215" s="11" t="s">
        <v>0</v>
      </c>
      <c r="D215" s="133">
        <f aca="true" t="shared" si="54" ref="D215:Q216">SUM(D217,D219)</f>
        <v>278947</v>
      </c>
      <c r="E215" s="206">
        <f t="shared" si="54"/>
        <v>0</v>
      </c>
      <c r="F215" s="207">
        <f t="shared" si="54"/>
        <v>984</v>
      </c>
      <c r="G215" s="206">
        <f t="shared" si="54"/>
        <v>520</v>
      </c>
      <c r="H215" s="206">
        <f t="shared" si="54"/>
        <v>1279</v>
      </c>
      <c r="I215" s="207">
        <f t="shared" si="54"/>
        <v>1258</v>
      </c>
      <c r="J215" s="206">
        <f t="shared" si="54"/>
        <v>64954</v>
      </c>
      <c r="K215" s="206">
        <f t="shared" si="54"/>
        <v>3122</v>
      </c>
      <c r="L215" s="206">
        <f t="shared" si="54"/>
        <v>1278</v>
      </c>
      <c r="M215" s="207">
        <f t="shared" si="54"/>
        <v>12642</v>
      </c>
      <c r="N215" s="206">
        <f t="shared" si="54"/>
        <v>540</v>
      </c>
      <c r="O215" s="207">
        <f t="shared" si="54"/>
        <v>988</v>
      </c>
      <c r="P215" s="206">
        <f t="shared" si="54"/>
        <v>26079</v>
      </c>
      <c r="Q215" s="207">
        <f t="shared" si="54"/>
        <v>165303</v>
      </c>
      <c r="R215" s="133">
        <f t="shared" si="53"/>
        <v>278947</v>
      </c>
      <c r="S215" s="10"/>
      <c r="T215" s="170">
        <f t="shared" si="49"/>
        <v>0</v>
      </c>
    </row>
    <row r="216" spans="1:20" s="17" customFormat="1" ht="18.75" customHeight="1">
      <c r="A216" s="290"/>
      <c r="B216" s="292"/>
      <c r="C216" s="4" t="s">
        <v>14</v>
      </c>
      <c r="D216" s="62"/>
      <c r="E216" s="90">
        <f aca="true" t="shared" si="55" ref="E216:Q216">SUM(E218,E220)</f>
        <v>0</v>
      </c>
      <c r="F216" s="100">
        <f t="shared" si="55"/>
        <v>462</v>
      </c>
      <c r="G216" s="90">
        <f t="shared" si="55"/>
        <v>1375</v>
      </c>
      <c r="H216" s="90">
        <f t="shared" si="55"/>
        <v>1681</v>
      </c>
      <c r="I216" s="100">
        <f t="shared" si="55"/>
        <v>1632</v>
      </c>
      <c r="J216" s="90">
        <f t="shared" si="55"/>
        <v>16584</v>
      </c>
      <c r="K216" s="90">
        <f t="shared" si="55"/>
        <v>1887</v>
      </c>
      <c r="L216" s="90">
        <f t="shared" si="55"/>
        <v>2149</v>
      </c>
      <c r="M216" s="100">
        <f t="shared" si="55"/>
        <v>9005</v>
      </c>
      <c r="N216" s="90">
        <f t="shared" si="55"/>
        <v>22237</v>
      </c>
      <c r="O216" s="100">
        <f t="shared" si="55"/>
        <v>12085</v>
      </c>
      <c r="P216" s="90">
        <f t="shared" si="54"/>
        <v>17689</v>
      </c>
      <c r="Q216" s="100">
        <f t="shared" si="55"/>
        <v>160621</v>
      </c>
      <c r="R216" s="65">
        <f t="shared" si="53"/>
        <v>247407</v>
      </c>
      <c r="S216" s="10"/>
      <c r="T216" s="170">
        <f t="shared" si="49"/>
        <v>-247407</v>
      </c>
    </row>
    <row r="217" spans="1:21" s="17" customFormat="1" ht="18.75" customHeight="1">
      <c r="A217" s="293"/>
      <c r="B217" s="289" t="s">
        <v>53</v>
      </c>
      <c r="C217" s="3" t="s">
        <v>0</v>
      </c>
      <c r="D217" s="70">
        <v>138496</v>
      </c>
      <c r="E217" s="94">
        <v>0</v>
      </c>
      <c r="F217" s="107">
        <v>0</v>
      </c>
      <c r="G217" s="94">
        <v>0</v>
      </c>
      <c r="H217" s="94">
        <v>0</v>
      </c>
      <c r="I217" s="107">
        <v>0</v>
      </c>
      <c r="J217" s="94">
        <v>63986</v>
      </c>
      <c r="K217" s="94">
        <v>0</v>
      </c>
      <c r="L217" s="94">
        <v>0</v>
      </c>
      <c r="M217" s="107">
        <v>9634</v>
      </c>
      <c r="N217" s="94">
        <v>0</v>
      </c>
      <c r="O217" s="107">
        <v>0</v>
      </c>
      <c r="P217" s="94">
        <v>5966</v>
      </c>
      <c r="Q217" s="107">
        <v>58910</v>
      </c>
      <c r="R217" s="70">
        <f t="shared" si="53"/>
        <v>138496</v>
      </c>
      <c r="S217" s="10"/>
      <c r="T217" s="170">
        <f t="shared" si="49"/>
        <v>0</v>
      </c>
      <c r="U217" s="17">
        <v>73</v>
      </c>
    </row>
    <row r="218" spans="1:20" s="17" customFormat="1" ht="18.75" customHeight="1">
      <c r="A218" s="293"/>
      <c r="B218" s="289"/>
      <c r="C218" s="32" t="s">
        <v>14</v>
      </c>
      <c r="D218" s="65"/>
      <c r="E218" s="73">
        <v>0</v>
      </c>
      <c r="F218" s="108">
        <v>39</v>
      </c>
      <c r="G218" s="73">
        <v>286</v>
      </c>
      <c r="H218" s="73">
        <v>1215</v>
      </c>
      <c r="I218" s="108">
        <v>1180</v>
      </c>
      <c r="J218" s="73">
        <v>16100</v>
      </c>
      <c r="K218" s="73">
        <v>385</v>
      </c>
      <c r="L218" s="73">
        <v>1726</v>
      </c>
      <c r="M218" s="108">
        <v>7976</v>
      </c>
      <c r="N218" s="73">
        <v>11371</v>
      </c>
      <c r="O218" s="108">
        <v>9024</v>
      </c>
      <c r="P218" s="73">
        <v>1679</v>
      </c>
      <c r="Q218" s="108">
        <v>71134</v>
      </c>
      <c r="R218" s="65">
        <f t="shared" si="53"/>
        <v>122115</v>
      </c>
      <c r="S218" s="10"/>
      <c r="T218" s="170">
        <f t="shared" si="49"/>
        <v>-122115</v>
      </c>
    </row>
    <row r="219" spans="1:21" s="17" customFormat="1" ht="18.75" customHeight="1">
      <c r="A219" s="293"/>
      <c r="B219" s="289" t="s">
        <v>54</v>
      </c>
      <c r="C219" s="3" t="s">
        <v>0</v>
      </c>
      <c r="D219" s="70">
        <v>140451</v>
      </c>
      <c r="E219" s="94">
        <v>0</v>
      </c>
      <c r="F219" s="107">
        <v>984</v>
      </c>
      <c r="G219" s="94">
        <v>520</v>
      </c>
      <c r="H219" s="94">
        <v>1279</v>
      </c>
      <c r="I219" s="107">
        <v>1258</v>
      </c>
      <c r="J219" s="94">
        <v>968</v>
      </c>
      <c r="K219" s="94">
        <v>3122</v>
      </c>
      <c r="L219" s="94">
        <v>1278</v>
      </c>
      <c r="M219" s="107">
        <v>3008</v>
      </c>
      <c r="N219" s="94">
        <v>540</v>
      </c>
      <c r="O219" s="107">
        <v>988</v>
      </c>
      <c r="P219" s="94">
        <v>20113</v>
      </c>
      <c r="Q219" s="107">
        <v>106393</v>
      </c>
      <c r="R219" s="70">
        <f t="shared" si="53"/>
        <v>140451</v>
      </c>
      <c r="S219" s="10"/>
      <c r="T219" s="170">
        <f t="shared" si="49"/>
        <v>0</v>
      </c>
      <c r="U219" s="17">
        <v>74</v>
      </c>
    </row>
    <row r="220" spans="1:20" s="17" customFormat="1" ht="18.75" customHeight="1">
      <c r="A220" s="293"/>
      <c r="B220" s="289"/>
      <c r="C220" s="32" t="s">
        <v>14</v>
      </c>
      <c r="D220" s="65"/>
      <c r="E220" s="73">
        <v>0</v>
      </c>
      <c r="F220" s="108">
        <v>423</v>
      </c>
      <c r="G220" s="73">
        <v>1089</v>
      </c>
      <c r="H220" s="73">
        <v>466</v>
      </c>
      <c r="I220" s="108">
        <v>452</v>
      </c>
      <c r="J220" s="73">
        <v>484</v>
      </c>
      <c r="K220" s="73">
        <v>1502</v>
      </c>
      <c r="L220" s="73">
        <v>423</v>
      </c>
      <c r="M220" s="108">
        <v>1029</v>
      </c>
      <c r="N220" s="73">
        <v>10866</v>
      </c>
      <c r="O220" s="108">
        <v>3061</v>
      </c>
      <c r="P220" s="73">
        <v>16010</v>
      </c>
      <c r="Q220" s="108">
        <v>89487</v>
      </c>
      <c r="R220" s="65">
        <f t="shared" si="53"/>
        <v>125292</v>
      </c>
      <c r="S220" s="10"/>
      <c r="T220" s="170">
        <f t="shared" si="49"/>
        <v>-125292</v>
      </c>
    </row>
    <row r="221" spans="1:20" s="17" customFormat="1" ht="18.75" customHeight="1">
      <c r="A221" s="294" t="s">
        <v>55</v>
      </c>
      <c r="B221" s="295"/>
      <c r="C221" s="3" t="s">
        <v>0</v>
      </c>
      <c r="D221" s="70">
        <f>SUM(D223)</f>
        <v>90189</v>
      </c>
      <c r="E221" s="94">
        <f aca="true" t="shared" si="56" ref="E221:Q222">SUM(E223)</f>
        <v>0</v>
      </c>
      <c r="F221" s="107">
        <f t="shared" si="56"/>
        <v>0</v>
      </c>
      <c r="G221" s="94">
        <f t="shared" si="56"/>
        <v>0</v>
      </c>
      <c r="H221" s="94">
        <f t="shared" si="56"/>
        <v>0</v>
      </c>
      <c r="I221" s="107">
        <f t="shared" si="56"/>
        <v>1</v>
      </c>
      <c r="J221" s="94">
        <f t="shared" si="56"/>
        <v>0</v>
      </c>
      <c r="K221" s="94">
        <f t="shared" si="56"/>
        <v>0</v>
      </c>
      <c r="L221" s="94">
        <f t="shared" si="56"/>
        <v>1</v>
      </c>
      <c r="M221" s="107">
        <f t="shared" si="56"/>
        <v>2</v>
      </c>
      <c r="N221" s="94">
        <f t="shared" si="56"/>
        <v>26000</v>
      </c>
      <c r="O221" s="107">
        <f t="shared" si="56"/>
        <v>1</v>
      </c>
      <c r="P221" s="94">
        <f t="shared" si="56"/>
        <v>11002</v>
      </c>
      <c r="Q221" s="107">
        <f t="shared" si="56"/>
        <v>53182</v>
      </c>
      <c r="R221" s="70">
        <f t="shared" si="53"/>
        <v>90189</v>
      </c>
      <c r="S221" s="10"/>
      <c r="T221" s="170">
        <f t="shared" si="49"/>
        <v>0</v>
      </c>
    </row>
    <row r="222" spans="1:20" s="17" customFormat="1" ht="18.75" customHeight="1">
      <c r="A222" s="294"/>
      <c r="B222" s="295"/>
      <c r="C222" s="4" t="s">
        <v>14</v>
      </c>
      <c r="D222" s="62"/>
      <c r="E222" s="90">
        <f t="shared" si="56"/>
        <v>0</v>
      </c>
      <c r="F222" s="100">
        <f t="shared" si="56"/>
        <v>0</v>
      </c>
      <c r="G222" s="90">
        <f t="shared" si="56"/>
        <v>0</v>
      </c>
      <c r="H222" s="90">
        <f t="shared" si="56"/>
        <v>0</v>
      </c>
      <c r="I222" s="100">
        <f t="shared" si="56"/>
        <v>0</v>
      </c>
      <c r="J222" s="90">
        <f t="shared" si="56"/>
        <v>0</v>
      </c>
      <c r="K222" s="90">
        <f t="shared" si="56"/>
        <v>0</v>
      </c>
      <c r="L222" s="90">
        <f t="shared" si="56"/>
        <v>0</v>
      </c>
      <c r="M222" s="100">
        <f t="shared" si="56"/>
        <v>2</v>
      </c>
      <c r="N222" s="90">
        <f t="shared" si="56"/>
        <v>6176</v>
      </c>
      <c r="O222" s="100">
        <f t="shared" si="56"/>
        <v>10500</v>
      </c>
      <c r="P222" s="90">
        <f t="shared" si="56"/>
        <v>17537</v>
      </c>
      <c r="Q222" s="100">
        <f t="shared" si="56"/>
        <v>54528</v>
      </c>
      <c r="R222" s="65">
        <f t="shared" si="53"/>
        <v>88743</v>
      </c>
      <c r="S222"/>
      <c r="T222" s="170">
        <f t="shared" si="49"/>
        <v>-88743</v>
      </c>
    </row>
    <row r="223" spans="1:21" s="17" customFormat="1" ht="18.75" customHeight="1">
      <c r="A223" s="291"/>
      <c r="B223" s="282" t="s">
        <v>312</v>
      </c>
      <c r="C223" s="3" t="s">
        <v>0</v>
      </c>
      <c r="D223" s="70">
        <v>90189</v>
      </c>
      <c r="E223" s="94">
        <v>0</v>
      </c>
      <c r="F223" s="107">
        <v>0</v>
      </c>
      <c r="G223" s="94">
        <v>0</v>
      </c>
      <c r="H223" s="94">
        <v>0</v>
      </c>
      <c r="I223" s="107">
        <v>1</v>
      </c>
      <c r="J223" s="94">
        <v>0</v>
      </c>
      <c r="K223" s="94">
        <v>0</v>
      </c>
      <c r="L223" s="94">
        <v>1</v>
      </c>
      <c r="M223" s="107">
        <v>2</v>
      </c>
      <c r="N223" s="94">
        <v>26000</v>
      </c>
      <c r="O223" s="107">
        <v>1</v>
      </c>
      <c r="P223" s="94">
        <v>11002</v>
      </c>
      <c r="Q223" s="107">
        <v>53182</v>
      </c>
      <c r="R223" s="70">
        <f t="shared" si="53"/>
        <v>90189</v>
      </c>
      <c r="S223" s="10"/>
      <c r="T223" s="170">
        <f t="shared" si="49"/>
        <v>0</v>
      </c>
      <c r="U223" s="17">
        <v>75</v>
      </c>
    </row>
    <row r="224" spans="1:20" s="17" customFormat="1" ht="18.75" customHeight="1">
      <c r="A224" s="291"/>
      <c r="B224" s="282"/>
      <c r="C224" s="4" t="s">
        <v>14</v>
      </c>
      <c r="D224" s="62"/>
      <c r="E224" s="73">
        <v>0</v>
      </c>
      <c r="F224" s="108">
        <v>0</v>
      </c>
      <c r="G224" s="73">
        <v>0</v>
      </c>
      <c r="H224" s="73">
        <v>0</v>
      </c>
      <c r="I224" s="108">
        <v>0</v>
      </c>
      <c r="J224" s="73">
        <v>0</v>
      </c>
      <c r="K224" s="73">
        <v>0</v>
      </c>
      <c r="L224" s="73">
        <v>0</v>
      </c>
      <c r="M224" s="108">
        <v>2</v>
      </c>
      <c r="N224" s="73">
        <v>6176</v>
      </c>
      <c r="O224" s="108">
        <v>10500</v>
      </c>
      <c r="P224" s="73">
        <v>17537</v>
      </c>
      <c r="Q224" s="108">
        <v>54528</v>
      </c>
      <c r="R224" s="65">
        <f t="shared" si="53"/>
        <v>88743</v>
      </c>
      <c r="S224"/>
      <c r="T224" s="170">
        <f t="shared" si="49"/>
        <v>-88743</v>
      </c>
    </row>
    <row r="225" spans="1:20" s="17" customFormat="1" ht="18.75" customHeight="1">
      <c r="A225" s="294" t="s">
        <v>56</v>
      </c>
      <c r="B225" s="295"/>
      <c r="C225" s="3" t="s">
        <v>0</v>
      </c>
      <c r="D225" s="70">
        <f>SUM(D227)</f>
        <v>2819471</v>
      </c>
      <c r="E225" s="94">
        <f aca="true" t="shared" si="57" ref="E225:Q226">SUM(E227)</f>
        <v>3130</v>
      </c>
      <c r="F225" s="107">
        <f t="shared" si="57"/>
        <v>280844</v>
      </c>
      <c r="G225" s="94">
        <f t="shared" si="57"/>
        <v>168438</v>
      </c>
      <c r="H225" s="94">
        <f t="shared" si="57"/>
        <v>352025</v>
      </c>
      <c r="I225" s="107">
        <f t="shared" si="57"/>
        <v>152920</v>
      </c>
      <c r="J225" s="94">
        <f t="shared" si="57"/>
        <v>176151</v>
      </c>
      <c r="K225" s="94">
        <f t="shared" si="57"/>
        <v>183353</v>
      </c>
      <c r="L225" s="94">
        <f t="shared" si="57"/>
        <v>92027</v>
      </c>
      <c r="M225" s="107">
        <f t="shared" si="57"/>
        <v>155024</v>
      </c>
      <c r="N225" s="94">
        <f t="shared" si="57"/>
        <v>191418</v>
      </c>
      <c r="O225" s="107">
        <f t="shared" si="57"/>
        <v>79432</v>
      </c>
      <c r="P225" s="94">
        <f t="shared" si="57"/>
        <v>255343</v>
      </c>
      <c r="Q225" s="107">
        <f t="shared" si="57"/>
        <v>729366</v>
      </c>
      <c r="R225" s="70">
        <f aca="true" t="shared" si="58" ref="R225:R262">SUM(E225:Q225)</f>
        <v>2819471</v>
      </c>
      <c r="S225" s="10"/>
      <c r="T225" s="170">
        <f t="shared" si="49"/>
        <v>0</v>
      </c>
    </row>
    <row r="226" spans="1:20" s="17" customFormat="1" ht="18.75" customHeight="1">
      <c r="A226" s="294"/>
      <c r="B226" s="295"/>
      <c r="C226" s="4" t="s">
        <v>14</v>
      </c>
      <c r="D226" s="62"/>
      <c r="E226" s="90">
        <f t="shared" si="57"/>
        <v>3130</v>
      </c>
      <c r="F226" s="100">
        <f t="shared" si="57"/>
        <v>11104</v>
      </c>
      <c r="G226" s="90">
        <f t="shared" si="57"/>
        <v>24106</v>
      </c>
      <c r="H226" s="90">
        <f t="shared" si="57"/>
        <v>158544</v>
      </c>
      <c r="I226" s="100">
        <f t="shared" si="57"/>
        <v>90707</v>
      </c>
      <c r="J226" s="90">
        <f t="shared" si="57"/>
        <v>49871</v>
      </c>
      <c r="K226" s="90">
        <f t="shared" si="57"/>
        <v>72114</v>
      </c>
      <c r="L226" s="90">
        <f t="shared" si="57"/>
        <v>59811</v>
      </c>
      <c r="M226" s="100">
        <f t="shared" si="57"/>
        <v>72119</v>
      </c>
      <c r="N226" s="90">
        <f t="shared" si="57"/>
        <v>47939</v>
      </c>
      <c r="O226" s="100">
        <f t="shared" si="57"/>
        <v>80705</v>
      </c>
      <c r="P226" s="90">
        <f t="shared" si="57"/>
        <v>219693</v>
      </c>
      <c r="Q226" s="100">
        <f t="shared" si="57"/>
        <v>677115</v>
      </c>
      <c r="R226" s="65">
        <f t="shared" si="58"/>
        <v>1566958</v>
      </c>
      <c r="S226"/>
      <c r="T226" s="170">
        <f t="shared" si="49"/>
        <v>-1566958</v>
      </c>
    </row>
    <row r="227" spans="1:21" s="17" customFormat="1" ht="18.75" customHeight="1">
      <c r="A227" s="291"/>
      <c r="B227" s="289" t="s">
        <v>201</v>
      </c>
      <c r="C227" s="3" t="s">
        <v>0</v>
      </c>
      <c r="D227" s="70">
        <v>2819471</v>
      </c>
      <c r="E227" s="94">
        <v>3130</v>
      </c>
      <c r="F227" s="107">
        <v>280844</v>
      </c>
      <c r="G227" s="94">
        <v>168438</v>
      </c>
      <c r="H227" s="94">
        <v>352025</v>
      </c>
      <c r="I227" s="107">
        <v>152920</v>
      </c>
      <c r="J227" s="94">
        <v>176151</v>
      </c>
      <c r="K227" s="94">
        <v>183353</v>
      </c>
      <c r="L227" s="94">
        <v>92027</v>
      </c>
      <c r="M227" s="107">
        <v>155024</v>
      </c>
      <c r="N227" s="94">
        <v>191418</v>
      </c>
      <c r="O227" s="107">
        <v>79432</v>
      </c>
      <c r="P227" s="94">
        <v>255343</v>
      </c>
      <c r="Q227" s="107">
        <v>729366</v>
      </c>
      <c r="R227" s="70">
        <f t="shared" si="58"/>
        <v>2819471</v>
      </c>
      <c r="S227" s="10"/>
      <c r="T227" s="170">
        <f t="shared" si="49"/>
        <v>0</v>
      </c>
      <c r="U227" s="17">
        <v>76</v>
      </c>
    </row>
    <row r="228" spans="1:20" s="17" customFormat="1" ht="18.75" customHeight="1">
      <c r="A228" s="291"/>
      <c r="B228" s="289"/>
      <c r="C228" s="4" t="s">
        <v>14</v>
      </c>
      <c r="D228" s="62"/>
      <c r="E228" s="73">
        <v>3130</v>
      </c>
      <c r="F228" s="108">
        <v>11104</v>
      </c>
      <c r="G228" s="73">
        <v>24106</v>
      </c>
      <c r="H228" s="73">
        <v>158544</v>
      </c>
      <c r="I228" s="108">
        <v>90707</v>
      </c>
      <c r="J228" s="73">
        <v>49871</v>
      </c>
      <c r="K228" s="73">
        <v>72114</v>
      </c>
      <c r="L228" s="73">
        <v>59811</v>
      </c>
      <c r="M228" s="108">
        <v>72119</v>
      </c>
      <c r="N228" s="73">
        <v>47939</v>
      </c>
      <c r="O228" s="108">
        <v>80705</v>
      </c>
      <c r="P228" s="73">
        <v>219693</v>
      </c>
      <c r="Q228" s="108">
        <v>677115</v>
      </c>
      <c r="R228" s="65">
        <f t="shared" si="58"/>
        <v>1566958</v>
      </c>
      <c r="S228"/>
      <c r="T228" s="170">
        <f t="shared" si="49"/>
        <v>-1566958</v>
      </c>
    </row>
    <row r="229" spans="1:20" ht="18.75" customHeight="1">
      <c r="A229" s="294" t="s">
        <v>252</v>
      </c>
      <c r="B229" s="295"/>
      <c r="C229" s="3" t="s">
        <v>0</v>
      </c>
      <c r="D229" s="70">
        <f>SUM(D231)</f>
        <v>30614</v>
      </c>
      <c r="E229" s="94">
        <f aca="true" t="shared" si="59" ref="E229:Q230">SUM(E231)</f>
        <v>0</v>
      </c>
      <c r="F229" s="107">
        <f t="shared" si="59"/>
        <v>10</v>
      </c>
      <c r="G229" s="94">
        <f t="shared" si="59"/>
        <v>5</v>
      </c>
      <c r="H229" s="94">
        <f t="shared" si="59"/>
        <v>5</v>
      </c>
      <c r="I229" s="107">
        <f t="shared" si="59"/>
        <v>5</v>
      </c>
      <c r="J229" s="94">
        <f t="shared" si="59"/>
        <v>455</v>
      </c>
      <c r="K229" s="94">
        <f t="shared" si="59"/>
        <v>5</v>
      </c>
      <c r="L229" s="94">
        <f t="shared" si="59"/>
        <v>28629</v>
      </c>
      <c r="M229" s="107">
        <f t="shared" si="59"/>
        <v>455</v>
      </c>
      <c r="N229" s="94">
        <f t="shared" si="59"/>
        <v>5</v>
      </c>
      <c r="O229" s="107">
        <f t="shared" si="59"/>
        <v>5</v>
      </c>
      <c r="P229" s="94">
        <f>SUM(P231)</f>
        <v>1035</v>
      </c>
      <c r="Q229" s="107">
        <f t="shared" si="59"/>
        <v>0</v>
      </c>
      <c r="R229" s="70">
        <f t="shared" si="58"/>
        <v>30614</v>
      </c>
      <c r="S229" s="10"/>
      <c r="T229" s="170">
        <f t="shared" si="49"/>
        <v>0</v>
      </c>
    </row>
    <row r="230" spans="1:20" ht="18.75" customHeight="1">
      <c r="A230" s="294"/>
      <c r="B230" s="295"/>
      <c r="C230" s="4" t="s">
        <v>14</v>
      </c>
      <c r="D230" s="62"/>
      <c r="E230" s="90">
        <f t="shared" si="59"/>
        <v>0</v>
      </c>
      <c r="F230" s="100">
        <f t="shared" si="59"/>
        <v>0</v>
      </c>
      <c r="G230" s="90">
        <f t="shared" si="59"/>
        <v>0</v>
      </c>
      <c r="H230" s="90">
        <f t="shared" si="59"/>
        <v>0</v>
      </c>
      <c r="I230" s="100">
        <f t="shared" si="59"/>
        <v>0</v>
      </c>
      <c r="J230" s="90">
        <f t="shared" si="59"/>
        <v>0</v>
      </c>
      <c r="K230" s="90">
        <f t="shared" si="59"/>
        <v>0</v>
      </c>
      <c r="L230" s="90">
        <f t="shared" si="59"/>
        <v>249</v>
      </c>
      <c r="M230" s="100">
        <f t="shared" si="59"/>
        <v>0</v>
      </c>
      <c r="N230" s="90">
        <f t="shared" si="59"/>
        <v>0</v>
      </c>
      <c r="O230" s="100">
        <f t="shared" si="59"/>
        <v>0</v>
      </c>
      <c r="P230" s="90">
        <f>SUM(P232)</f>
        <v>28608</v>
      </c>
      <c r="Q230" s="100">
        <f t="shared" si="59"/>
        <v>0</v>
      </c>
      <c r="R230" s="65">
        <f t="shared" si="58"/>
        <v>28857</v>
      </c>
      <c r="T230" s="170">
        <f t="shared" si="49"/>
        <v>-28857</v>
      </c>
    </row>
    <row r="231" spans="1:21" ht="18.75" customHeight="1">
      <c r="A231" s="291"/>
      <c r="B231" s="289" t="s">
        <v>201</v>
      </c>
      <c r="C231" s="3" t="s">
        <v>0</v>
      </c>
      <c r="D231" s="70">
        <v>30614</v>
      </c>
      <c r="E231" s="94">
        <v>0</v>
      </c>
      <c r="F231" s="107">
        <v>10</v>
      </c>
      <c r="G231" s="94">
        <v>5</v>
      </c>
      <c r="H231" s="94">
        <v>5</v>
      </c>
      <c r="I231" s="107">
        <v>5</v>
      </c>
      <c r="J231" s="94">
        <v>455</v>
      </c>
      <c r="K231" s="94">
        <v>5</v>
      </c>
      <c r="L231" s="94">
        <v>28629</v>
      </c>
      <c r="M231" s="107">
        <v>455</v>
      </c>
      <c r="N231" s="94">
        <v>5</v>
      </c>
      <c r="O231" s="107">
        <v>5</v>
      </c>
      <c r="P231" s="94">
        <v>1035</v>
      </c>
      <c r="Q231" s="107">
        <v>0</v>
      </c>
      <c r="R231" s="70">
        <f t="shared" si="58"/>
        <v>30614</v>
      </c>
      <c r="S231" s="10"/>
      <c r="T231" s="170">
        <f t="shared" si="49"/>
        <v>0</v>
      </c>
      <c r="U231">
        <v>77</v>
      </c>
    </row>
    <row r="232" spans="1:20" ht="18.75" customHeight="1">
      <c r="A232" s="291"/>
      <c r="B232" s="289"/>
      <c r="C232" s="4" t="s">
        <v>14</v>
      </c>
      <c r="D232" s="62"/>
      <c r="E232" s="73">
        <v>0</v>
      </c>
      <c r="F232" s="108">
        <v>0</v>
      </c>
      <c r="G232" s="73">
        <v>0</v>
      </c>
      <c r="H232" s="73">
        <v>0</v>
      </c>
      <c r="I232" s="108">
        <v>0</v>
      </c>
      <c r="J232" s="73">
        <v>0</v>
      </c>
      <c r="K232" s="73">
        <v>0</v>
      </c>
      <c r="L232" s="73">
        <v>249</v>
      </c>
      <c r="M232" s="108">
        <v>0</v>
      </c>
      <c r="N232" s="73">
        <v>0</v>
      </c>
      <c r="O232" s="108">
        <v>0</v>
      </c>
      <c r="P232" s="73">
        <v>28608</v>
      </c>
      <c r="Q232" s="108">
        <v>0</v>
      </c>
      <c r="R232" s="65">
        <f t="shared" si="58"/>
        <v>28857</v>
      </c>
      <c r="T232" s="170">
        <f t="shared" si="49"/>
        <v>-28857</v>
      </c>
    </row>
    <row r="233" spans="1:20" s="17" customFormat="1" ht="18.75" customHeight="1">
      <c r="A233" s="290" t="s">
        <v>103</v>
      </c>
      <c r="B233" s="292"/>
      <c r="C233" s="27" t="s">
        <v>0</v>
      </c>
      <c r="D233" s="81">
        <f>SUM(D235)</f>
        <v>1079</v>
      </c>
      <c r="E233" s="97">
        <f aca="true" t="shared" si="60" ref="E233:Q234">SUM(E235)</f>
        <v>0</v>
      </c>
      <c r="F233" s="113">
        <f t="shared" si="60"/>
        <v>0</v>
      </c>
      <c r="G233" s="97">
        <f t="shared" si="60"/>
        <v>32</v>
      </c>
      <c r="H233" s="97">
        <f t="shared" si="60"/>
        <v>0</v>
      </c>
      <c r="I233" s="113">
        <f t="shared" si="60"/>
        <v>63</v>
      </c>
      <c r="J233" s="97">
        <f t="shared" si="60"/>
        <v>0</v>
      </c>
      <c r="K233" s="97">
        <f t="shared" si="60"/>
        <v>12</v>
      </c>
      <c r="L233" s="97">
        <f t="shared" si="60"/>
        <v>0</v>
      </c>
      <c r="M233" s="113">
        <f t="shared" si="60"/>
        <v>0</v>
      </c>
      <c r="N233" s="97">
        <f t="shared" si="60"/>
        <v>0</v>
      </c>
      <c r="O233" s="113">
        <f t="shared" si="60"/>
        <v>0</v>
      </c>
      <c r="P233" s="97">
        <f>SUM(P235)</f>
        <v>956</v>
      </c>
      <c r="Q233" s="113">
        <f t="shared" si="60"/>
        <v>16</v>
      </c>
      <c r="R233" s="70">
        <f t="shared" si="58"/>
        <v>1079</v>
      </c>
      <c r="S233" s="10"/>
      <c r="T233" s="170">
        <f t="shared" si="49"/>
        <v>0</v>
      </c>
    </row>
    <row r="234" spans="1:20" s="17" customFormat="1" ht="18.75" customHeight="1">
      <c r="A234" s="290"/>
      <c r="B234" s="292"/>
      <c r="C234" s="28" t="s">
        <v>14</v>
      </c>
      <c r="D234" s="62"/>
      <c r="E234" s="90">
        <f t="shared" si="60"/>
        <v>0</v>
      </c>
      <c r="F234" s="100">
        <f t="shared" si="60"/>
        <v>0</v>
      </c>
      <c r="G234" s="90">
        <f t="shared" si="60"/>
        <v>0</v>
      </c>
      <c r="H234" s="90">
        <f t="shared" si="60"/>
        <v>0</v>
      </c>
      <c r="I234" s="100">
        <f t="shared" si="60"/>
        <v>0</v>
      </c>
      <c r="J234" s="90">
        <f t="shared" si="60"/>
        <v>0</v>
      </c>
      <c r="K234" s="90">
        <f t="shared" si="60"/>
        <v>0</v>
      </c>
      <c r="L234" s="90">
        <f t="shared" si="60"/>
        <v>0</v>
      </c>
      <c r="M234" s="100">
        <f t="shared" si="60"/>
        <v>0</v>
      </c>
      <c r="N234" s="90">
        <f t="shared" si="60"/>
        <v>0</v>
      </c>
      <c r="O234" s="100">
        <f t="shared" si="60"/>
        <v>0</v>
      </c>
      <c r="P234" s="90">
        <f>SUM(P236)</f>
        <v>0</v>
      </c>
      <c r="Q234" s="100">
        <f t="shared" si="60"/>
        <v>0</v>
      </c>
      <c r="R234" s="65">
        <f t="shared" si="58"/>
        <v>0</v>
      </c>
      <c r="S234"/>
      <c r="T234" s="170">
        <f t="shared" si="49"/>
        <v>0</v>
      </c>
    </row>
    <row r="235" spans="1:21" s="17" customFormat="1" ht="18.75" customHeight="1">
      <c r="A235" s="328"/>
      <c r="B235" s="289" t="s">
        <v>27</v>
      </c>
      <c r="C235" s="27" t="s">
        <v>0</v>
      </c>
      <c r="D235" s="81">
        <v>1079</v>
      </c>
      <c r="E235" s="97">
        <v>0</v>
      </c>
      <c r="F235" s="113">
        <v>0</v>
      </c>
      <c r="G235" s="97">
        <v>32</v>
      </c>
      <c r="H235" s="97">
        <v>0</v>
      </c>
      <c r="I235" s="113">
        <v>63</v>
      </c>
      <c r="J235" s="97">
        <v>0</v>
      </c>
      <c r="K235" s="97">
        <v>12</v>
      </c>
      <c r="L235" s="97">
        <v>0</v>
      </c>
      <c r="M235" s="113">
        <v>0</v>
      </c>
      <c r="N235" s="97">
        <v>0</v>
      </c>
      <c r="O235" s="113">
        <v>0</v>
      </c>
      <c r="P235" s="97">
        <v>956</v>
      </c>
      <c r="Q235" s="113">
        <v>16</v>
      </c>
      <c r="R235" s="70">
        <f t="shared" si="58"/>
        <v>1079</v>
      </c>
      <c r="S235" s="10"/>
      <c r="T235" s="170">
        <f t="shared" si="49"/>
        <v>0</v>
      </c>
      <c r="U235" s="17">
        <v>78</v>
      </c>
    </row>
    <row r="236" spans="1:20" s="17" customFormat="1" ht="18.75" customHeight="1">
      <c r="A236" s="328"/>
      <c r="B236" s="289"/>
      <c r="C236" s="28" t="s">
        <v>14</v>
      </c>
      <c r="D236" s="62"/>
      <c r="E236" s="73">
        <v>0</v>
      </c>
      <c r="F236" s="108">
        <v>0</v>
      </c>
      <c r="G236" s="73">
        <v>0</v>
      </c>
      <c r="H236" s="73">
        <v>0</v>
      </c>
      <c r="I236" s="108">
        <v>0</v>
      </c>
      <c r="J236" s="73">
        <v>0</v>
      </c>
      <c r="K236" s="73">
        <v>0</v>
      </c>
      <c r="L236" s="73">
        <v>0</v>
      </c>
      <c r="M236" s="108">
        <v>0</v>
      </c>
      <c r="N236" s="73">
        <v>0</v>
      </c>
      <c r="O236" s="108">
        <v>0</v>
      </c>
      <c r="P236" s="73">
        <v>0</v>
      </c>
      <c r="Q236" s="108">
        <v>0</v>
      </c>
      <c r="R236" s="65">
        <f t="shared" si="58"/>
        <v>0</v>
      </c>
      <c r="S236"/>
      <c r="T236" s="170">
        <f t="shared" si="49"/>
        <v>0</v>
      </c>
    </row>
    <row r="237" spans="1:20" s="17" customFormat="1" ht="18.75" customHeight="1">
      <c r="A237" s="294" t="s">
        <v>260</v>
      </c>
      <c r="B237" s="295"/>
      <c r="C237" s="3" t="s">
        <v>0</v>
      </c>
      <c r="D237" s="70">
        <f>SUM(D239)</f>
        <v>10200</v>
      </c>
      <c r="E237" s="94">
        <f aca="true" t="shared" si="61" ref="E237:Q238">SUM(E239)</f>
        <v>0</v>
      </c>
      <c r="F237" s="107">
        <f t="shared" si="61"/>
        <v>0</v>
      </c>
      <c r="G237" s="94">
        <f t="shared" si="61"/>
        <v>490</v>
      </c>
      <c r="H237" s="94">
        <f t="shared" si="61"/>
        <v>980</v>
      </c>
      <c r="I237" s="107">
        <f t="shared" si="61"/>
        <v>1200</v>
      </c>
      <c r="J237" s="94">
        <f t="shared" si="61"/>
        <v>980</v>
      </c>
      <c r="K237" s="94">
        <f t="shared" si="61"/>
        <v>900</v>
      </c>
      <c r="L237" s="94">
        <f t="shared" si="61"/>
        <v>1870</v>
      </c>
      <c r="M237" s="107">
        <f t="shared" si="61"/>
        <v>900</v>
      </c>
      <c r="N237" s="94">
        <f t="shared" si="61"/>
        <v>890</v>
      </c>
      <c r="O237" s="107">
        <f t="shared" si="61"/>
        <v>890</v>
      </c>
      <c r="P237" s="94">
        <f>SUM(P239)</f>
        <v>500</v>
      </c>
      <c r="Q237" s="107">
        <f t="shared" si="61"/>
        <v>600</v>
      </c>
      <c r="R237" s="70">
        <f t="shared" si="58"/>
        <v>10200</v>
      </c>
      <c r="S237" s="10"/>
      <c r="T237" s="170">
        <f t="shared" si="49"/>
        <v>0</v>
      </c>
    </row>
    <row r="238" spans="1:20" ht="18.75" customHeight="1">
      <c r="A238" s="294"/>
      <c r="B238" s="295"/>
      <c r="C238" s="4" t="s">
        <v>14</v>
      </c>
      <c r="D238" s="62"/>
      <c r="E238" s="90">
        <f t="shared" si="61"/>
        <v>42</v>
      </c>
      <c r="F238" s="100">
        <f t="shared" si="61"/>
        <v>304</v>
      </c>
      <c r="G238" s="90">
        <f t="shared" si="61"/>
        <v>971</v>
      </c>
      <c r="H238" s="90">
        <f t="shared" si="61"/>
        <v>198</v>
      </c>
      <c r="I238" s="100">
        <f t="shared" si="61"/>
        <v>1212</v>
      </c>
      <c r="J238" s="90">
        <f t="shared" si="61"/>
        <v>1130</v>
      </c>
      <c r="K238" s="90">
        <f t="shared" si="61"/>
        <v>50</v>
      </c>
      <c r="L238" s="90">
        <f t="shared" si="61"/>
        <v>299</v>
      </c>
      <c r="M238" s="100">
        <f t="shared" si="61"/>
        <v>519</v>
      </c>
      <c r="N238" s="90">
        <f t="shared" si="61"/>
        <v>902</v>
      </c>
      <c r="O238" s="100">
        <f t="shared" si="61"/>
        <v>204</v>
      </c>
      <c r="P238" s="90">
        <f>SUM(P240)</f>
        <v>348</v>
      </c>
      <c r="Q238" s="100">
        <f t="shared" si="61"/>
        <v>408</v>
      </c>
      <c r="R238" s="65">
        <f t="shared" si="58"/>
        <v>6587</v>
      </c>
      <c r="T238" s="170">
        <f t="shared" si="49"/>
        <v>-6587</v>
      </c>
    </row>
    <row r="239" spans="1:21" ht="18.75" customHeight="1">
      <c r="A239" s="291"/>
      <c r="B239" s="289" t="s">
        <v>27</v>
      </c>
      <c r="C239" s="3" t="s">
        <v>0</v>
      </c>
      <c r="D239" s="70">
        <v>10200</v>
      </c>
      <c r="E239" s="94">
        <v>0</v>
      </c>
      <c r="F239" s="107">
        <v>0</v>
      </c>
      <c r="G239" s="94">
        <v>490</v>
      </c>
      <c r="H239" s="94">
        <v>980</v>
      </c>
      <c r="I239" s="107">
        <v>1200</v>
      </c>
      <c r="J239" s="94">
        <v>980</v>
      </c>
      <c r="K239" s="94">
        <v>900</v>
      </c>
      <c r="L239" s="94">
        <v>1870</v>
      </c>
      <c r="M239" s="107">
        <v>900</v>
      </c>
      <c r="N239" s="94">
        <v>890</v>
      </c>
      <c r="O239" s="107">
        <v>890</v>
      </c>
      <c r="P239" s="94">
        <v>500</v>
      </c>
      <c r="Q239" s="107">
        <v>600</v>
      </c>
      <c r="R239" s="70">
        <f t="shared" si="58"/>
        <v>10200</v>
      </c>
      <c r="S239" s="10"/>
      <c r="T239" s="170">
        <f t="shared" si="49"/>
        <v>0</v>
      </c>
      <c r="U239">
        <v>79</v>
      </c>
    </row>
    <row r="240" spans="1:20" ht="18.75" customHeight="1">
      <c r="A240" s="291"/>
      <c r="B240" s="289"/>
      <c r="C240" s="7" t="s">
        <v>14</v>
      </c>
      <c r="D240" s="64"/>
      <c r="E240" s="68">
        <v>42</v>
      </c>
      <c r="F240" s="102">
        <v>304</v>
      </c>
      <c r="G240" s="68">
        <v>971</v>
      </c>
      <c r="H240" s="68">
        <v>198</v>
      </c>
      <c r="I240" s="102">
        <v>1212</v>
      </c>
      <c r="J240" s="68">
        <v>1130</v>
      </c>
      <c r="K240" s="68">
        <v>50</v>
      </c>
      <c r="L240" s="68">
        <v>299</v>
      </c>
      <c r="M240" s="102">
        <v>519</v>
      </c>
      <c r="N240" s="68">
        <v>902</v>
      </c>
      <c r="O240" s="102">
        <v>204</v>
      </c>
      <c r="P240" s="68">
        <v>348</v>
      </c>
      <c r="Q240" s="102">
        <v>408</v>
      </c>
      <c r="R240" s="64">
        <f t="shared" si="58"/>
        <v>6587</v>
      </c>
      <c r="T240" s="170">
        <f t="shared" si="49"/>
        <v>-6587</v>
      </c>
    </row>
    <row r="241" spans="1:20" ht="18.75" customHeight="1">
      <c r="A241" s="297" t="s">
        <v>157</v>
      </c>
      <c r="B241" s="304"/>
      <c r="C241" s="11" t="s">
        <v>0</v>
      </c>
      <c r="D241" s="133">
        <f>SUM(D243)</f>
        <v>20724</v>
      </c>
      <c r="E241" s="206">
        <f aca="true" t="shared" si="62" ref="E241:Q242">SUM(E243)</f>
        <v>487</v>
      </c>
      <c r="F241" s="207">
        <f t="shared" si="62"/>
        <v>456</v>
      </c>
      <c r="G241" s="206">
        <f t="shared" si="62"/>
        <v>1735</v>
      </c>
      <c r="H241" s="206">
        <f t="shared" si="62"/>
        <v>2045</v>
      </c>
      <c r="I241" s="207">
        <f t="shared" si="62"/>
        <v>2269</v>
      </c>
      <c r="J241" s="206">
        <f t="shared" si="62"/>
        <v>2185</v>
      </c>
      <c r="K241" s="206">
        <f t="shared" si="62"/>
        <v>2127</v>
      </c>
      <c r="L241" s="206">
        <f t="shared" si="62"/>
        <v>1442</v>
      </c>
      <c r="M241" s="207">
        <f t="shared" si="62"/>
        <v>2324</v>
      </c>
      <c r="N241" s="206">
        <f t="shared" si="62"/>
        <v>2012</v>
      </c>
      <c r="O241" s="207">
        <f t="shared" si="62"/>
        <v>1363</v>
      </c>
      <c r="P241" s="206">
        <f>SUM(P243)</f>
        <v>1310</v>
      </c>
      <c r="Q241" s="207">
        <f t="shared" si="62"/>
        <v>969</v>
      </c>
      <c r="R241" s="133">
        <f t="shared" si="58"/>
        <v>20724</v>
      </c>
      <c r="S241" s="10"/>
      <c r="T241" s="170">
        <f t="shared" si="49"/>
        <v>0</v>
      </c>
    </row>
    <row r="242" spans="1:20" ht="18.75" customHeight="1">
      <c r="A242" s="294"/>
      <c r="B242" s="295"/>
      <c r="C242" s="4" t="s">
        <v>14</v>
      </c>
      <c r="D242" s="62"/>
      <c r="E242" s="90">
        <f t="shared" si="62"/>
        <v>464</v>
      </c>
      <c r="F242" s="100">
        <f t="shared" si="62"/>
        <v>1844</v>
      </c>
      <c r="G242" s="90">
        <f t="shared" si="62"/>
        <v>1442</v>
      </c>
      <c r="H242" s="90">
        <f t="shared" si="62"/>
        <v>1216</v>
      </c>
      <c r="I242" s="100">
        <f t="shared" si="62"/>
        <v>1124</v>
      </c>
      <c r="J242" s="90">
        <f t="shared" si="62"/>
        <v>2032</v>
      </c>
      <c r="K242" s="90">
        <f t="shared" si="62"/>
        <v>892</v>
      </c>
      <c r="L242" s="90">
        <f t="shared" si="62"/>
        <v>2111</v>
      </c>
      <c r="M242" s="100">
        <f t="shared" si="62"/>
        <v>1573</v>
      </c>
      <c r="N242" s="90">
        <f t="shared" si="62"/>
        <v>1262</v>
      </c>
      <c r="O242" s="100">
        <f t="shared" si="62"/>
        <v>2925</v>
      </c>
      <c r="P242" s="90">
        <f>SUM(P244)</f>
        <v>1404</v>
      </c>
      <c r="Q242" s="100">
        <f t="shared" si="62"/>
        <v>1452</v>
      </c>
      <c r="R242" s="65">
        <f t="shared" si="58"/>
        <v>19741</v>
      </c>
      <c r="T242" s="170">
        <f t="shared" si="49"/>
        <v>-19741</v>
      </c>
    </row>
    <row r="243" spans="1:21" ht="18.75" customHeight="1">
      <c r="A243" s="291"/>
      <c r="B243" s="289" t="s">
        <v>27</v>
      </c>
      <c r="C243" s="3" t="s">
        <v>0</v>
      </c>
      <c r="D243" s="70">
        <v>20724</v>
      </c>
      <c r="E243" s="94">
        <v>487</v>
      </c>
      <c r="F243" s="107">
        <v>456</v>
      </c>
      <c r="G243" s="94">
        <v>1735</v>
      </c>
      <c r="H243" s="94">
        <v>2045</v>
      </c>
      <c r="I243" s="107">
        <v>2269</v>
      </c>
      <c r="J243" s="94">
        <v>2185</v>
      </c>
      <c r="K243" s="94">
        <v>2127</v>
      </c>
      <c r="L243" s="94">
        <v>1442</v>
      </c>
      <c r="M243" s="107">
        <v>2324</v>
      </c>
      <c r="N243" s="94">
        <v>2012</v>
      </c>
      <c r="O243" s="107">
        <v>1363</v>
      </c>
      <c r="P243" s="94">
        <v>1310</v>
      </c>
      <c r="Q243" s="107">
        <v>969</v>
      </c>
      <c r="R243" s="70">
        <f t="shared" si="58"/>
        <v>20724</v>
      </c>
      <c r="S243" s="10"/>
      <c r="T243" s="170">
        <f t="shared" si="49"/>
        <v>0</v>
      </c>
      <c r="U243">
        <v>80</v>
      </c>
    </row>
    <row r="244" spans="1:20" ht="18.75" customHeight="1">
      <c r="A244" s="291"/>
      <c r="B244" s="289"/>
      <c r="C244" s="7" t="s">
        <v>14</v>
      </c>
      <c r="D244" s="64"/>
      <c r="E244" s="68">
        <v>464</v>
      </c>
      <c r="F244" s="102">
        <v>1844</v>
      </c>
      <c r="G244" s="68">
        <v>1442</v>
      </c>
      <c r="H244" s="68">
        <v>1216</v>
      </c>
      <c r="I244" s="102">
        <v>1124</v>
      </c>
      <c r="J244" s="68">
        <v>2032</v>
      </c>
      <c r="K244" s="68">
        <v>892</v>
      </c>
      <c r="L244" s="68">
        <v>2111</v>
      </c>
      <c r="M244" s="102">
        <v>1573</v>
      </c>
      <c r="N244" s="68">
        <v>1262</v>
      </c>
      <c r="O244" s="102">
        <v>2925</v>
      </c>
      <c r="P244" s="68">
        <v>1404</v>
      </c>
      <c r="Q244" s="102">
        <v>1452</v>
      </c>
      <c r="R244" s="64">
        <f t="shared" si="58"/>
        <v>19741</v>
      </c>
      <c r="T244" s="170">
        <f t="shared" si="49"/>
        <v>-19741</v>
      </c>
    </row>
    <row r="245" spans="1:20" ht="18.75" customHeight="1">
      <c r="A245" s="287" t="s">
        <v>64</v>
      </c>
      <c r="B245" s="288"/>
      <c r="C245" s="227" t="s">
        <v>0</v>
      </c>
      <c r="D245" s="228">
        <f>SUM(D247)</f>
        <v>21164</v>
      </c>
      <c r="E245" s="229">
        <f aca="true" t="shared" si="63" ref="E245:Q246">SUM(E247)</f>
        <v>0</v>
      </c>
      <c r="F245" s="230">
        <f t="shared" si="63"/>
        <v>992</v>
      </c>
      <c r="G245" s="229">
        <f t="shared" si="63"/>
        <v>1082</v>
      </c>
      <c r="H245" s="229">
        <f t="shared" si="63"/>
        <v>1527</v>
      </c>
      <c r="I245" s="230">
        <f t="shared" si="63"/>
        <v>822</v>
      </c>
      <c r="J245" s="229">
        <f t="shared" si="63"/>
        <v>3232</v>
      </c>
      <c r="K245" s="229">
        <f t="shared" si="63"/>
        <v>1472</v>
      </c>
      <c r="L245" s="229">
        <f t="shared" si="63"/>
        <v>604</v>
      </c>
      <c r="M245" s="230">
        <f t="shared" si="63"/>
        <v>3135</v>
      </c>
      <c r="N245" s="229">
        <f t="shared" si="63"/>
        <v>1435</v>
      </c>
      <c r="O245" s="230">
        <f t="shared" si="63"/>
        <v>1237</v>
      </c>
      <c r="P245" s="229">
        <f>SUM(P247)</f>
        <v>5106</v>
      </c>
      <c r="Q245" s="230">
        <f t="shared" si="63"/>
        <v>520</v>
      </c>
      <c r="R245" s="133">
        <f t="shared" si="58"/>
        <v>21164</v>
      </c>
      <c r="S245" s="10"/>
      <c r="T245" s="170">
        <f t="shared" si="49"/>
        <v>0</v>
      </c>
    </row>
    <row r="246" spans="1:20" ht="18.75" customHeight="1">
      <c r="A246" s="290"/>
      <c r="B246" s="292"/>
      <c r="C246" s="28" t="s">
        <v>14</v>
      </c>
      <c r="D246" s="62"/>
      <c r="E246" s="90">
        <f t="shared" si="63"/>
        <v>0</v>
      </c>
      <c r="F246" s="100">
        <f t="shared" si="63"/>
        <v>85</v>
      </c>
      <c r="G246" s="90">
        <f t="shared" si="63"/>
        <v>395</v>
      </c>
      <c r="H246" s="90">
        <f t="shared" si="63"/>
        <v>564</v>
      </c>
      <c r="I246" s="100">
        <f t="shared" si="63"/>
        <v>784</v>
      </c>
      <c r="J246" s="90">
        <f t="shared" si="63"/>
        <v>411</v>
      </c>
      <c r="K246" s="90">
        <f t="shared" si="63"/>
        <v>852</v>
      </c>
      <c r="L246" s="90">
        <f t="shared" si="63"/>
        <v>391</v>
      </c>
      <c r="M246" s="100">
        <f t="shared" si="63"/>
        <v>293</v>
      </c>
      <c r="N246" s="90">
        <f t="shared" si="63"/>
        <v>311</v>
      </c>
      <c r="O246" s="100">
        <f t="shared" si="63"/>
        <v>2036</v>
      </c>
      <c r="P246" s="90">
        <f>SUM(P248)</f>
        <v>1194</v>
      </c>
      <c r="Q246" s="100">
        <f t="shared" si="63"/>
        <v>6047</v>
      </c>
      <c r="R246" s="65">
        <f t="shared" si="58"/>
        <v>13363</v>
      </c>
      <c r="T246" s="170">
        <f t="shared" si="49"/>
        <v>-13363</v>
      </c>
    </row>
    <row r="247" spans="1:21" ht="18.75" customHeight="1">
      <c r="A247" s="293"/>
      <c r="B247" s="289" t="s">
        <v>53</v>
      </c>
      <c r="C247" s="27" t="s">
        <v>0</v>
      </c>
      <c r="D247" s="81">
        <v>21164</v>
      </c>
      <c r="E247" s="97">
        <v>0</v>
      </c>
      <c r="F247" s="113">
        <v>992</v>
      </c>
      <c r="G247" s="97">
        <v>1082</v>
      </c>
      <c r="H247" s="97">
        <v>1527</v>
      </c>
      <c r="I247" s="113">
        <v>822</v>
      </c>
      <c r="J247" s="97">
        <v>3232</v>
      </c>
      <c r="K247" s="97">
        <v>1472</v>
      </c>
      <c r="L247" s="97">
        <v>604</v>
      </c>
      <c r="M247" s="113">
        <v>3135</v>
      </c>
      <c r="N247" s="97">
        <v>1435</v>
      </c>
      <c r="O247" s="113">
        <v>1237</v>
      </c>
      <c r="P247" s="97">
        <v>5106</v>
      </c>
      <c r="Q247" s="113">
        <v>520</v>
      </c>
      <c r="R247" s="70">
        <f t="shared" si="58"/>
        <v>21164</v>
      </c>
      <c r="S247" s="10"/>
      <c r="T247" s="170">
        <f t="shared" si="49"/>
        <v>0</v>
      </c>
      <c r="U247">
        <v>81</v>
      </c>
    </row>
    <row r="248" spans="1:20" ht="18.75" customHeight="1">
      <c r="A248" s="293"/>
      <c r="B248" s="289"/>
      <c r="C248" s="28" t="s">
        <v>14</v>
      </c>
      <c r="D248" s="62"/>
      <c r="E248" s="73">
        <v>0</v>
      </c>
      <c r="F248" s="108">
        <v>85</v>
      </c>
      <c r="G248" s="73">
        <v>395</v>
      </c>
      <c r="H248" s="73">
        <v>564</v>
      </c>
      <c r="I248" s="108">
        <v>784</v>
      </c>
      <c r="J248" s="73">
        <v>411</v>
      </c>
      <c r="K248" s="73">
        <v>852</v>
      </c>
      <c r="L248" s="73">
        <v>391</v>
      </c>
      <c r="M248" s="108">
        <v>293</v>
      </c>
      <c r="N248" s="73">
        <v>311</v>
      </c>
      <c r="O248" s="108">
        <v>2036</v>
      </c>
      <c r="P248" s="73">
        <v>1194</v>
      </c>
      <c r="Q248" s="108">
        <v>6047</v>
      </c>
      <c r="R248" s="65">
        <f t="shared" si="58"/>
        <v>13363</v>
      </c>
      <c r="T248" s="170">
        <f t="shared" si="49"/>
        <v>-13363</v>
      </c>
    </row>
    <row r="249" spans="1:20" ht="18.75" customHeight="1">
      <c r="A249" s="290" t="s">
        <v>80</v>
      </c>
      <c r="B249" s="292"/>
      <c r="C249" s="27" t="s">
        <v>0</v>
      </c>
      <c r="D249" s="81">
        <f>SUM(D251)</f>
        <v>77037</v>
      </c>
      <c r="E249" s="97">
        <f aca="true" t="shared" si="64" ref="E249:Q250">SUM(E251)</f>
        <v>0</v>
      </c>
      <c r="F249" s="113">
        <f t="shared" si="64"/>
        <v>1649</v>
      </c>
      <c r="G249" s="97">
        <f t="shared" si="64"/>
        <v>1271</v>
      </c>
      <c r="H249" s="97">
        <f t="shared" si="64"/>
        <v>1364</v>
      </c>
      <c r="I249" s="113">
        <f t="shared" si="64"/>
        <v>927</v>
      </c>
      <c r="J249" s="97">
        <f t="shared" si="64"/>
        <v>8370</v>
      </c>
      <c r="K249" s="97">
        <f t="shared" si="64"/>
        <v>11011</v>
      </c>
      <c r="L249" s="97">
        <f t="shared" si="64"/>
        <v>9037</v>
      </c>
      <c r="M249" s="113">
        <f t="shared" si="64"/>
        <v>11791</v>
      </c>
      <c r="N249" s="97">
        <f t="shared" si="64"/>
        <v>10369</v>
      </c>
      <c r="O249" s="113">
        <f t="shared" si="64"/>
        <v>7241</v>
      </c>
      <c r="P249" s="97">
        <f>SUM(P251)</f>
        <v>7453</v>
      </c>
      <c r="Q249" s="113">
        <f t="shared" si="64"/>
        <v>6554</v>
      </c>
      <c r="R249" s="70">
        <f t="shared" si="58"/>
        <v>77037</v>
      </c>
      <c r="S249" s="10"/>
      <c r="T249" s="170">
        <f t="shared" si="49"/>
        <v>0</v>
      </c>
    </row>
    <row r="250" spans="1:20" ht="18.75" customHeight="1">
      <c r="A250" s="290"/>
      <c r="B250" s="292"/>
      <c r="C250" s="28" t="s">
        <v>14</v>
      </c>
      <c r="D250" s="62"/>
      <c r="E250" s="90">
        <f t="shared" si="64"/>
        <v>0</v>
      </c>
      <c r="F250" s="100">
        <f t="shared" si="64"/>
        <v>3017</v>
      </c>
      <c r="G250" s="90">
        <f t="shared" si="64"/>
        <v>2869</v>
      </c>
      <c r="H250" s="90">
        <f t="shared" si="64"/>
        <v>3025</v>
      </c>
      <c r="I250" s="100">
        <f t="shared" si="64"/>
        <v>4267</v>
      </c>
      <c r="J250" s="90">
        <f t="shared" si="64"/>
        <v>3985</v>
      </c>
      <c r="K250" s="90">
        <f t="shared" si="64"/>
        <v>4094</v>
      </c>
      <c r="L250" s="90">
        <f t="shared" si="64"/>
        <v>4596</v>
      </c>
      <c r="M250" s="100">
        <f t="shared" si="64"/>
        <v>6781</v>
      </c>
      <c r="N250" s="90">
        <f t="shared" si="64"/>
        <v>2814</v>
      </c>
      <c r="O250" s="100">
        <f t="shared" si="64"/>
        <v>8416</v>
      </c>
      <c r="P250" s="90">
        <f>SUM(P252)</f>
        <v>11812</v>
      </c>
      <c r="Q250" s="100">
        <f t="shared" si="64"/>
        <v>9974</v>
      </c>
      <c r="R250" s="65">
        <f t="shared" si="58"/>
        <v>65650</v>
      </c>
      <c r="T250" s="170">
        <f t="shared" si="49"/>
        <v>-65650</v>
      </c>
    </row>
    <row r="251" spans="1:21" ht="18.75" customHeight="1">
      <c r="A251" s="293"/>
      <c r="B251" s="289" t="s">
        <v>27</v>
      </c>
      <c r="C251" s="27" t="s">
        <v>0</v>
      </c>
      <c r="D251" s="81">
        <v>77037</v>
      </c>
      <c r="E251" s="97">
        <v>0</v>
      </c>
      <c r="F251" s="113">
        <v>1649</v>
      </c>
      <c r="G251" s="97">
        <v>1271</v>
      </c>
      <c r="H251" s="97">
        <v>1364</v>
      </c>
      <c r="I251" s="113">
        <v>927</v>
      </c>
      <c r="J251" s="97">
        <v>8370</v>
      </c>
      <c r="K251" s="97">
        <v>11011</v>
      </c>
      <c r="L251" s="97">
        <v>9037</v>
      </c>
      <c r="M251" s="113">
        <v>11791</v>
      </c>
      <c r="N251" s="97">
        <v>10369</v>
      </c>
      <c r="O251" s="113">
        <v>7241</v>
      </c>
      <c r="P251" s="97">
        <v>7453</v>
      </c>
      <c r="Q251" s="113">
        <v>6554</v>
      </c>
      <c r="R251" s="70">
        <f t="shared" si="58"/>
        <v>77037</v>
      </c>
      <c r="S251" s="10"/>
      <c r="T251" s="170">
        <f t="shared" si="49"/>
        <v>0</v>
      </c>
      <c r="U251">
        <v>82</v>
      </c>
    </row>
    <row r="252" spans="1:20" ht="18.75" customHeight="1">
      <c r="A252" s="293"/>
      <c r="B252" s="289"/>
      <c r="C252" s="28" t="s">
        <v>14</v>
      </c>
      <c r="D252" s="62"/>
      <c r="E252" s="73">
        <v>0</v>
      </c>
      <c r="F252" s="108">
        <v>3017</v>
      </c>
      <c r="G252" s="73">
        <v>2869</v>
      </c>
      <c r="H252" s="73">
        <v>3025</v>
      </c>
      <c r="I252" s="108">
        <v>4267</v>
      </c>
      <c r="J252" s="73">
        <v>3985</v>
      </c>
      <c r="K252" s="73">
        <v>4094</v>
      </c>
      <c r="L252" s="73">
        <v>4596</v>
      </c>
      <c r="M252" s="108">
        <v>6781</v>
      </c>
      <c r="N252" s="73">
        <v>2814</v>
      </c>
      <c r="O252" s="108">
        <v>8416</v>
      </c>
      <c r="P252" s="73">
        <v>11812</v>
      </c>
      <c r="Q252" s="108">
        <v>9974</v>
      </c>
      <c r="R252" s="65">
        <f t="shared" si="58"/>
        <v>65650</v>
      </c>
      <c r="T252" s="170">
        <f t="shared" si="49"/>
        <v>-65650</v>
      </c>
    </row>
    <row r="253" spans="1:20" ht="18.75" customHeight="1">
      <c r="A253" s="290" t="s">
        <v>65</v>
      </c>
      <c r="B253" s="292"/>
      <c r="C253" s="27" t="s">
        <v>0</v>
      </c>
      <c r="D253" s="81">
        <f>SUM(D255)</f>
        <v>11303</v>
      </c>
      <c r="E253" s="97">
        <f aca="true" t="shared" si="65" ref="E253:Q254">SUM(E255)</f>
        <v>0</v>
      </c>
      <c r="F253" s="113">
        <f t="shared" si="65"/>
        <v>480</v>
      </c>
      <c r="G253" s="97">
        <f t="shared" si="65"/>
        <v>1550</v>
      </c>
      <c r="H253" s="97">
        <f t="shared" si="65"/>
        <v>1330</v>
      </c>
      <c r="I253" s="113">
        <f t="shared" si="65"/>
        <v>1150</v>
      </c>
      <c r="J253" s="97">
        <f t="shared" si="65"/>
        <v>840</v>
      </c>
      <c r="K253" s="97">
        <f t="shared" si="65"/>
        <v>1130</v>
      </c>
      <c r="L253" s="97">
        <f t="shared" si="65"/>
        <v>960</v>
      </c>
      <c r="M253" s="113">
        <f t="shared" si="65"/>
        <v>1270</v>
      </c>
      <c r="N253" s="97">
        <f t="shared" si="65"/>
        <v>400</v>
      </c>
      <c r="O253" s="113">
        <f t="shared" si="65"/>
        <v>870</v>
      </c>
      <c r="P253" s="97">
        <f>SUM(P255)</f>
        <v>550</v>
      </c>
      <c r="Q253" s="113">
        <f t="shared" si="65"/>
        <v>773</v>
      </c>
      <c r="R253" s="70">
        <f t="shared" si="58"/>
        <v>11303</v>
      </c>
      <c r="S253" s="10"/>
      <c r="T253" s="170">
        <f t="shared" si="49"/>
        <v>0</v>
      </c>
    </row>
    <row r="254" spans="1:20" ht="18.75" customHeight="1">
      <c r="A254" s="290"/>
      <c r="B254" s="292"/>
      <c r="C254" s="28" t="s">
        <v>14</v>
      </c>
      <c r="D254" s="62"/>
      <c r="E254" s="90">
        <f t="shared" si="65"/>
        <v>0</v>
      </c>
      <c r="F254" s="100">
        <f t="shared" si="65"/>
        <v>190</v>
      </c>
      <c r="G254" s="90">
        <f t="shared" si="65"/>
        <v>652</v>
      </c>
      <c r="H254" s="90">
        <f t="shared" si="65"/>
        <v>443</v>
      </c>
      <c r="I254" s="100">
        <f t="shared" si="65"/>
        <v>276</v>
      </c>
      <c r="J254" s="90">
        <f t="shared" si="65"/>
        <v>728</v>
      </c>
      <c r="K254" s="90">
        <f t="shared" si="65"/>
        <v>274</v>
      </c>
      <c r="L254" s="90">
        <f t="shared" si="65"/>
        <v>412</v>
      </c>
      <c r="M254" s="100">
        <f t="shared" si="65"/>
        <v>774</v>
      </c>
      <c r="N254" s="90">
        <f t="shared" si="65"/>
        <v>450</v>
      </c>
      <c r="O254" s="100">
        <f t="shared" si="65"/>
        <v>362</v>
      </c>
      <c r="P254" s="90">
        <f>SUM(P256)</f>
        <v>714</v>
      </c>
      <c r="Q254" s="100">
        <f t="shared" si="65"/>
        <v>1593</v>
      </c>
      <c r="R254" s="65">
        <f t="shared" si="58"/>
        <v>6868</v>
      </c>
      <c r="T254" s="170">
        <f t="shared" si="49"/>
        <v>-6868</v>
      </c>
    </row>
    <row r="255" spans="1:21" ht="18.75" customHeight="1">
      <c r="A255" s="293"/>
      <c r="B255" s="289" t="s">
        <v>53</v>
      </c>
      <c r="C255" s="27" t="s">
        <v>0</v>
      </c>
      <c r="D255" s="81">
        <v>11303</v>
      </c>
      <c r="E255" s="97">
        <v>0</v>
      </c>
      <c r="F255" s="113">
        <v>480</v>
      </c>
      <c r="G255" s="97">
        <v>1550</v>
      </c>
      <c r="H255" s="97">
        <v>1330</v>
      </c>
      <c r="I255" s="113">
        <v>1150</v>
      </c>
      <c r="J255" s="97">
        <v>840</v>
      </c>
      <c r="K255" s="97">
        <v>1130</v>
      </c>
      <c r="L255" s="97">
        <v>960</v>
      </c>
      <c r="M255" s="113">
        <v>1270</v>
      </c>
      <c r="N255" s="97">
        <v>400</v>
      </c>
      <c r="O255" s="113">
        <v>870</v>
      </c>
      <c r="P255" s="97">
        <v>550</v>
      </c>
      <c r="Q255" s="113">
        <v>773</v>
      </c>
      <c r="R255" s="70">
        <f t="shared" si="58"/>
        <v>11303</v>
      </c>
      <c r="S255" s="10"/>
      <c r="T255" s="170">
        <f t="shared" si="49"/>
        <v>0</v>
      </c>
      <c r="U255">
        <v>83</v>
      </c>
    </row>
    <row r="256" spans="1:20" ht="18.75" customHeight="1">
      <c r="A256" s="293"/>
      <c r="B256" s="289"/>
      <c r="C256" s="28" t="s">
        <v>14</v>
      </c>
      <c r="D256" s="62"/>
      <c r="E256" s="73">
        <v>0</v>
      </c>
      <c r="F256" s="108">
        <v>190</v>
      </c>
      <c r="G256" s="73">
        <v>652</v>
      </c>
      <c r="H256" s="73">
        <v>443</v>
      </c>
      <c r="I256" s="108">
        <v>276</v>
      </c>
      <c r="J256" s="73">
        <v>728</v>
      </c>
      <c r="K256" s="73">
        <v>274</v>
      </c>
      <c r="L256" s="73">
        <v>412</v>
      </c>
      <c r="M256" s="108">
        <v>774</v>
      </c>
      <c r="N256" s="73">
        <v>450</v>
      </c>
      <c r="O256" s="108">
        <v>362</v>
      </c>
      <c r="P256" s="73">
        <v>714</v>
      </c>
      <c r="Q256" s="108">
        <v>1593</v>
      </c>
      <c r="R256" s="65">
        <f t="shared" si="58"/>
        <v>6868</v>
      </c>
      <c r="T256" s="170">
        <f t="shared" si="49"/>
        <v>-6868</v>
      </c>
    </row>
    <row r="257" spans="1:20" ht="18.75" customHeight="1">
      <c r="A257" s="290" t="s">
        <v>66</v>
      </c>
      <c r="B257" s="292"/>
      <c r="C257" s="27" t="s">
        <v>0</v>
      </c>
      <c r="D257" s="81">
        <f>SUM(D259)</f>
        <v>74400</v>
      </c>
      <c r="E257" s="97">
        <f aca="true" t="shared" si="66" ref="E257:Q258">SUM(E259)</f>
        <v>0</v>
      </c>
      <c r="F257" s="113">
        <f t="shared" si="66"/>
        <v>2356</v>
      </c>
      <c r="G257" s="97">
        <f t="shared" si="66"/>
        <v>3844</v>
      </c>
      <c r="H257" s="97">
        <f t="shared" si="66"/>
        <v>3844</v>
      </c>
      <c r="I257" s="113">
        <f t="shared" si="66"/>
        <v>3844</v>
      </c>
      <c r="J257" s="97">
        <f t="shared" si="66"/>
        <v>3844</v>
      </c>
      <c r="K257" s="97">
        <f t="shared" si="66"/>
        <v>3844</v>
      </c>
      <c r="L257" s="97">
        <f t="shared" si="66"/>
        <v>7564</v>
      </c>
      <c r="M257" s="113">
        <f t="shared" si="66"/>
        <v>7564</v>
      </c>
      <c r="N257" s="97">
        <f t="shared" si="66"/>
        <v>7564</v>
      </c>
      <c r="O257" s="113">
        <f t="shared" si="66"/>
        <v>7564</v>
      </c>
      <c r="P257" s="97">
        <f>SUM(P259)</f>
        <v>15004</v>
      </c>
      <c r="Q257" s="113">
        <f t="shared" si="66"/>
        <v>7564</v>
      </c>
      <c r="R257" s="70">
        <f t="shared" si="58"/>
        <v>74400</v>
      </c>
      <c r="S257" s="10"/>
      <c r="T257" s="170">
        <f t="shared" si="49"/>
        <v>0</v>
      </c>
    </row>
    <row r="258" spans="1:20" ht="18.75" customHeight="1">
      <c r="A258" s="290"/>
      <c r="B258" s="292"/>
      <c r="C258" s="28" t="s">
        <v>14</v>
      </c>
      <c r="D258" s="62"/>
      <c r="E258" s="90">
        <f t="shared" si="66"/>
        <v>71</v>
      </c>
      <c r="F258" s="100">
        <f t="shared" si="66"/>
        <v>1512</v>
      </c>
      <c r="G258" s="90">
        <f t="shared" si="66"/>
        <v>3760</v>
      </c>
      <c r="H258" s="90">
        <f t="shared" si="66"/>
        <v>2149</v>
      </c>
      <c r="I258" s="100">
        <f t="shared" si="66"/>
        <v>3367</v>
      </c>
      <c r="J258" s="90">
        <f t="shared" si="66"/>
        <v>2575</v>
      </c>
      <c r="K258" s="90">
        <f t="shared" si="66"/>
        <v>2507</v>
      </c>
      <c r="L258" s="90">
        <f t="shared" si="66"/>
        <v>4266</v>
      </c>
      <c r="M258" s="100">
        <f t="shared" si="66"/>
        <v>3939</v>
      </c>
      <c r="N258" s="90">
        <f t="shared" si="66"/>
        <v>5745</v>
      </c>
      <c r="O258" s="100">
        <f t="shared" si="66"/>
        <v>3410</v>
      </c>
      <c r="P258" s="90">
        <f>SUM(P260)</f>
        <v>8501</v>
      </c>
      <c r="Q258" s="100">
        <f t="shared" si="66"/>
        <v>21528</v>
      </c>
      <c r="R258" s="65">
        <f t="shared" si="58"/>
        <v>63330</v>
      </c>
      <c r="T258" s="170">
        <f t="shared" si="49"/>
        <v>-63330</v>
      </c>
    </row>
    <row r="259" spans="1:21" ht="18.75" customHeight="1">
      <c r="A259" s="293"/>
      <c r="B259" s="289" t="s">
        <v>53</v>
      </c>
      <c r="C259" s="27" t="s">
        <v>0</v>
      </c>
      <c r="D259" s="81">
        <v>74400</v>
      </c>
      <c r="E259" s="97">
        <v>0</v>
      </c>
      <c r="F259" s="113">
        <v>2356</v>
      </c>
      <c r="G259" s="97">
        <v>3844</v>
      </c>
      <c r="H259" s="97">
        <v>3844</v>
      </c>
      <c r="I259" s="113">
        <v>3844</v>
      </c>
      <c r="J259" s="97">
        <v>3844</v>
      </c>
      <c r="K259" s="97">
        <v>3844</v>
      </c>
      <c r="L259" s="97">
        <v>7564</v>
      </c>
      <c r="M259" s="113">
        <v>7564</v>
      </c>
      <c r="N259" s="97">
        <v>7564</v>
      </c>
      <c r="O259" s="113">
        <v>7564</v>
      </c>
      <c r="P259" s="97">
        <v>15004</v>
      </c>
      <c r="Q259" s="113">
        <v>7564</v>
      </c>
      <c r="R259" s="70">
        <f t="shared" si="58"/>
        <v>74400</v>
      </c>
      <c r="S259" s="10"/>
      <c r="T259" s="170">
        <f t="shared" si="49"/>
        <v>0</v>
      </c>
      <c r="U259">
        <v>84</v>
      </c>
    </row>
    <row r="260" spans="1:20" ht="18.75" customHeight="1">
      <c r="A260" s="293"/>
      <c r="B260" s="289"/>
      <c r="C260" s="28" t="s">
        <v>14</v>
      </c>
      <c r="D260" s="62"/>
      <c r="E260" s="73">
        <v>71</v>
      </c>
      <c r="F260" s="108">
        <v>1512</v>
      </c>
      <c r="G260" s="73">
        <v>3760</v>
      </c>
      <c r="H260" s="73">
        <v>2149</v>
      </c>
      <c r="I260" s="108">
        <v>3367</v>
      </c>
      <c r="J260" s="73">
        <v>2575</v>
      </c>
      <c r="K260" s="73">
        <v>2507</v>
      </c>
      <c r="L260" s="73">
        <v>4266</v>
      </c>
      <c r="M260" s="108">
        <v>3939</v>
      </c>
      <c r="N260" s="73">
        <v>5745</v>
      </c>
      <c r="O260" s="108">
        <v>3410</v>
      </c>
      <c r="P260" s="73">
        <v>8501</v>
      </c>
      <c r="Q260" s="108">
        <v>21528</v>
      </c>
      <c r="R260" s="65">
        <f t="shared" si="58"/>
        <v>63330</v>
      </c>
      <c r="T260" s="170">
        <f t="shared" si="49"/>
        <v>-63330</v>
      </c>
    </row>
    <row r="261" spans="1:20" s="180" customFormat="1" ht="18.75" customHeight="1">
      <c r="A261" s="437" t="s">
        <v>28</v>
      </c>
      <c r="B261" s="438"/>
      <c r="C261" s="179" t="s">
        <v>0</v>
      </c>
      <c r="D261" s="176">
        <f aca="true" t="shared" si="67" ref="D261:Q262">D7+D27+D31+D41+D45+D49+D55+D59+D63+D71+D75+D79+D85+D97+D101+D109+D113+D119+D123+D127+D141+D149+D159+D165+D171+D175+D183+D191+D195+D199+D203+D207+D215+D221+D225+D229+D233+D237+D241+D245+D249+D253+D257</f>
        <v>55696213</v>
      </c>
      <c r="E261" s="177">
        <f t="shared" si="67"/>
        <v>34330</v>
      </c>
      <c r="F261" s="178">
        <f t="shared" si="67"/>
        <v>584783.22</v>
      </c>
      <c r="G261" s="177">
        <f t="shared" si="67"/>
        <v>809618.2</v>
      </c>
      <c r="H261" s="177">
        <f t="shared" si="67"/>
        <v>22602419.2</v>
      </c>
      <c r="I261" s="178">
        <f t="shared" si="67"/>
        <v>888013.21</v>
      </c>
      <c r="J261" s="177">
        <f t="shared" si="67"/>
        <v>1162899.6600000001</v>
      </c>
      <c r="K261" s="177">
        <f t="shared" si="67"/>
        <v>2946774.38</v>
      </c>
      <c r="L261" s="177">
        <f t="shared" si="67"/>
        <v>925275.49</v>
      </c>
      <c r="M261" s="178">
        <f t="shared" si="67"/>
        <v>1382351.96</v>
      </c>
      <c r="N261" s="177">
        <f t="shared" si="67"/>
        <v>2936713.9400000004</v>
      </c>
      <c r="O261" s="178">
        <f t="shared" si="67"/>
        <v>5972681.54</v>
      </c>
      <c r="P261" s="177">
        <f t="shared" si="67"/>
        <v>5348844.9399999995</v>
      </c>
      <c r="Q261" s="178">
        <f t="shared" si="67"/>
        <v>10101507.26</v>
      </c>
      <c r="R261" s="176">
        <f t="shared" si="58"/>
        <v>55696212.99999999</v>
      </c>
      <c r="T261" s="181">
        <f t="shared" si="49"/>
        <v>0</v>
      </c>
    </row>
    <row r="262" spans="1:20" ht="18.75" customHeight="1">
      <c r="A262" s="437"/>
      <c r="B262" s="438"/>
      <c r="C262" s="7" t="s">
        <v>14</v>
      </c>
      <c r="D262" s="64"/>
      <c r="E262" s="68">
        <f aca="true" t="shared" si="68" ref="E262:Q262">E8+E28+E32+E42+E46+E50+E56+E60+E64+E72+E76+E80+E86+E98+E102+E110+E114+E120+E124+E128+E142+E150+E160+E166+E172+E176+E184+E192+E196+E200+E204+E208+E216+E222+E226+E230+E234+E238+E242+E246+E250+E254+E258</f>
        <v>29802</v>
      </c>
      <c r="F262" s="102">
        <f t="shared" si="68"/>
        <v>256745</v>
      </c>
      <c r="G262" s="68">
        <f t="shared" si="68"/>
        <v>571017</v>
      </c>
      <c r="H262" s="68">
        <f t="shared" si="68"/>
        <v>1420262</v>
      </c>
      <c r="I262" s="102">
        <f t="shared" si="68"/>
        <v>20087969</v>
      </c>
      <c r="J262" s="68">
        <f t="shared" si="68"/>
        <v>950932</v>
      </c>
      <c r="K262" s="68">
        <f t="shared" si="68"/>
        <v>1830408</v>
      </c>
      <c r="L262" s="68">
        <f t="shared" si="68"/>
        <v>1004526</v>
      </c>
      <c r="M262" s="102">
        <f t="shared" si="68"/>
        <v>953222</v>
      </c>
      <c r="N262" s="68">
        <f t="shared" si="68"/>
        <v>1162018</v>
      </c>
      <c r="O262" s="102">
        <f t="shared" si="68"/>
        <v>1326761</v>
      </c>
      <c r="P262" s="68">
        <f t="shared" si="67"/>
        <v>7424074</v>
      </c>
      <c r="Q262" s="102">
        <f t="shared" si="68"/>
        <v>12965632</v>
      </c>
      <c r="R262" s="64">
        <f t="shared" si="58"/>
        <v>49983368</v>
      </c>
      <c r="S262" s="10"/>
      <c r="T262" s="170">
        <f t="shared" si="49"/>
        <v>-49983368</v>
      </c>
    </row>
    <row r="263" spans="1:20" ht="12" customHeight="1">
      <c r="A263" s="312" t="s">
        <v>324</v>
      </c>
      <c r="B263" s="313"/>
      <c r="C263" s="318" t="s">
        <v>342</v>
      </c>
      <c r="D263" s="319"/>
      <c r="E263" s="319"/>
      <c r="F263" s="319"/>
      <c r="G263" s="319"/>
      <c r="H263" s="319"/>
      <c r="I263" s="319"/>
      <c r="J263" s="319"/>
      <c r="K263" s="319"/>
      <c r="L263" s="319"/>
      <c r="M263" s="319"/>
      <c r="N263" s="319"/>
      <c r="O263" s="319"/>
      <c r="P263" s="319"/>
      <c r="Q263" s="319"/>
      <c r="R263" s="320"/>
      <c r="T263"/>
    </row>
    <row r="264" spans="1:20" ht="12" customHeight="1">
      <c r="A264" s="314"/>
      <c r="B264" s="315"/>
      <c r="C264" s="321"/>
      <c r="D264" s="322"/>
      <c r="E264" s="322"/>
      <c r="F264" s="322"/>
      <c r="G264" s="322"/>
      <c r="H264" s="322"/>
      <c r="I264" s="322"/>
      <c r="J264" s="322"/>
      <c r="K264" s="322"/>
      <c r="L264" s="322"/>
      <c r="M264" s="322"/>
      <c r="N264" s="322"/>
      <c r="O264" s="322"/>
      <c r="P264" s="322"/>
      <c r="Q264" s="322"/>
      <c r="R264" s="323"/>
      <c r="T264"/>
    </row>
    <row r="265" spans="1:20" ht="12" customHeight="1">
      <c r="A265" s="314"/>
      <c r="B265" s="315"/>
      <c r="C265" s="321"/>
      <c r="D265" s="322"/>
      <c r="E265" s="322"/>
      <c r="F265" s="322"/>
      <c r="G265" s="322"/>
      <c r="H265" s="322"/>
      <c r="I265" s="322"/>
      <c r="J265" s="322"/>
      <c r="K265" s="322"/>
      <c r="L265" s="322"/>
      <c r="M265" s="322"/>
      <c r="N265" s="322"/>
      <c r="O265" s="322"/>
      <c r="P265" s="322"/>
      <c r="Q265" s="322"/>
      <c r="R265" s="323"/>
      <c r="T265"/>
    </row>
    <row r="266" spans="1:20" ht="12" customHeight="1">
      <c r="A266" s="314"/>
      <c r="B266" s="315"/>
      <c r="C266" s="321"/>
      <c r="D266" s="322"/>
      <c r="E266" s="322"/>
      <c r="F266" s="322"/>
      <c r="G266" s="322"/>
      <c r="H266" s="322"/>
      <c r="I266" s="322"/>
      <c r="J266" s="322"/>
      <c r="K266" s="322"/>
      <c r="L266" s="322"/>
      <c r="M266" s="322"/>
      <c r="N266" s="322"/>
      <c r="O266" s="322"/>
      <c r="P266" s="322"/>
      <c r="Q266" s="322"/>
      <c r="R266" s="323"/>
      <c r="T266"/>
    </row>
    <row r="267" spans="1:20" ht="12" customHeight="1">
      <c r="A267" s="314"/>
      <c r="B267" s="315"/>
      <c r="C267" s="324"/>
      <c r="D267" s="325"/>
      <c r="E267" s="325"/>
      <c r="F267" s="325"/>
      <c r="G267" s="325"/>
      <c r="H267" s="325"/>
      <c r="I267" s="325"/>
      <c r="J267" s="325"/>
      <c r="K267" s="325"/>
      <c r="L267" s="325"/>
      <c r="M267" s="325"/>
      <c r="N267" s="325"/>
      <c r="O267" s="325"/>
      <c r="P267" s="325"/>
      <c r="Q267" s="325"/>
      <c r="R267" s="326"/>
      <c r="T267"/>
    </row>
    <row r="268" spans="1:20" ht="12" customHeight="1">
      <c r="A268" s="314"/>
      <c r="B268" s="315"/>
      <c r="C268" s="327" t="s">
        <v>373</v>
      </c>
      <c r="D268" s="327"/>
      <c r="E268" s="327"/>
      <c r="F268" s="327"/>
      <c r="G268" s="327"/>
      <c r="H268" s="327"/>
      <c r="I268" s="327"/>
      <c r="J268" s="327"/>
      <c r="K268" s="327"/>
      <c r="L268" s="327"/>
      <c r="M268" s="327"/>
      <c r="N268" s="327"/>
      <c r="O268" s="327"/>
      <c r="P268" s="327"/>
      <c r="Q268" s="327"/>
      <c r="R268" s="327"/>
      <c r="T268"/>
    </row>
    <row r="269" spans="1:20" ht="12" customHeight="1">
      <c r="A269" s="314"/>
      <c r="B269" s="315"/>
      <c r="C269" s="327"/>
      <c r="D269" s="327"/>
      <c r="E269" s="327"/>
      <c r="F269" s="327"/>
      <c r="G269" s="327"/>
      <c r="H269" s="327"/>
      <c r="I269" s="327"/>
      <c r="J269" s="327"/>
      <c r="K269" s="327"/>
      <c r="L269" s="327"/>
      <c r="M269" s="327"/>
      <c r="N269" s="327"/>
      <c r="O269" s="327"/>
      <c r="P269" s="327"/>
      <c r="Q269" s="327"/>
      <c r="R269" s="327"/>
      <c r="T269"/>
    </row>
    <row r="270" spans="1:20" ht="12" customHeight="1">
      <c r="A270" s="314"/>
      <c r="B270" s="315"/>
      <c r="C270" s="327"/>
      <c r="D270" s="327"/>
      <c r="E270" s="327"/>
      <c r="F270" s="327"/>
      <c r="G270" s="327"/>
      <c r="H270" s="327"/>
      <c r="I270" s="327"/>
      <c r="J270" s="327"/>
      <c r="K270" s="327"/>
      <c r="L270" s="327"/>
      <c r="M270" s="327"/>
      <c r="N270" s="327"/>
      <c r="O270" s="327"/>
      <c r="P270" s="327"/>
      <c r="Q270" s="327"/>
      <c r="R270" s="327"/>
      <c r="T270"/>
    </row>
    <row r="271" spans="1:20" ht="12" customHeight="1">
      <c r="A271" s="314"/>
      <c r="B271" s="315"/>
      <c r="C271" s="327"/>
      <c r="D271" s="327"/>
      <c r="E271" s="327"/>
      <c r="F271" s="327"/>
      <c r="G271" s="327"/>
      <c r="H271" s="327"/>
      <c r="I271" s="327"/>
      <c r="J271" s="327"/>
      <c r="K271" s="327"/>
      <c r="L271" s="327"/>
      <c r="M271" s="327"/>
      <c r="N271" s="327"/>
      <c r="O271" s="327"/>
      <c r="P271" s="327"/>
      <c r="Q271" s="327"/>
      <c r="R271" s="327"/>
      <c r="T271"/>
    </row>
    <row r="272" spans="1:20" ht="12" customHeight="1">
      <c r="A272" s="316"/>
      <c r="B272" s="317"/>
      <c r="C272" s="327"/>
      <c r="D272" s="327"/>
      <c r="E272" s="327"/>
      <c r="F272" s="327"/>
      <c r="G272" s="327"/>
      <c r="H272" s="327"/>
      <c r="I272" s="327"/>
      <c r="J272" s="327"/>
      <c r="K272" s="327"/>
      <c r="L272" s="327"/>
      <c r="M272" s="327"/>
      <c r="N272" s="327"/>
      <c r="O272" s="327"/>
      <c r="P272" s="327"/>
      <c r="Q272" s="327"/>
      <c r="R272" s="327"/>
      <c r="T272"/>
    </row>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sheetData>
  <sheetProtection/>
  <mergeCells count="241">
    <mergeCell ref="B247:B248"/>
    <mergeCell ref="A257:B258"/>
    <mergeCell ref="A259:A260"/>
    <mergeCell ref="B259:B260"/>
    <mergeCell ref="D5:D6"/>
    <mergeCell ref="E5:E6"/>
    <mergeCell ref="P5:P6"/>
    <mergeCell ref="Q5:Q6"/>
    <mergeCell ref="R5:R6"/>
    <mergeCell ref="M5:M6"/>
    <mergeCell ref="A263:B272"/>
    <mergeCell ref="C263:R267"/>
    <mergeCell ref="C268:R272"/>
    <mergeCell ref="A229:B230"/>
    <mergeCell ref="A231:A232"/>
    <mergeCell ref="B231:B232"/>
    <mergeCell ref="A233:B234"/>
    <mergeCell ref="A235:A236"/>
    <mergeCell ref="B235:B236"/>
    <mergeCell ref="A237:B238"/>
    <mergeCell ref="A261:B262"/>
    <mergeCell ref="A249:B250"/>
    <mergeCell ref="A251:A252"/>
    <mergeCell ref="B251:B252"/>
    <mergeCell ref="A253:B254"/>
    <mergeCell ref="A255:A256"/>
    <mergeCell ref="B255:B256"/>
    <mergeCell ref="A247:A248"/>
    <mergeCell ref="A1:R1"/>
    <mergeCell ref="A3:B4"/>
    <mergeCell ref="C3:C4"/>
    <mergeCell ref="D3:D4"/>
    <mergeCell ref="E3:G3"/>
    <mergeCell ref="H3:J3"/>
    <mergeCell ref="A7:B8"/>
    <mergeCell ref="A9:A10"/>
    <mergeCell ref="B9:B10"/>
    <mergeCell ref="J5:J6"/>
    <mergeCell ref="K5:K6"/>
    <mergeCell ref="L5:L6"/>
    <mergeCell ref="G5:G6"/>
    <mergeCell ref="H5:H6"/>
    <mergeCell ref="I5:I6"/>
    <mergeCell ref="F5:F6"/>
    <mergeCell ref="K3:M3"/>
    <mergeCell ref="N3:Q3"/>
    <mergeCell ref="R3:R4"/>
    <mergeCell ref="A2:B2"/>
    <mergeCell ref="A5:B6"/>
    <mergeCell ref="C5:C6"/>
    <mergeCell ref="N5:N6"/>
    <mergeCell ref="O5:O6"/>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B28"/>
    <mergeCell ref="A29:A30"/>
    <mergeCell ref="B29:B30"/>
    <mergeCell ref="A31:B32"/>
    <mergeCell ref="A33:A34"/>
    <mergeCell ref="B33:B34"/>
    <mergeCell ref="A35:A36"/>
    <mergeCell ref="B35:B36"/>
    <mergeCell ref="A37:A38"/>
    <mergeCell ref="B37:B38"/>
    <mergeCell ref="A39:A40"/>
    <mergeCell ref="B39:B40"/>
    <mergeCell ref="A41:B42"/>
    <mergeCell ref="A43:A44"/>
    <mergeCell ref="B43:B44"/>
    <mergeCell ref="A45:B46"/>
    <mergeCell ref="B61:B62"/>
    <mergeCell ref="A47:A48"/>
    <mergeCell ref="B47:B48"/>
    <mergeCell ref="A49:B50"/>
    <mergeCell ref="A51:A52"/>
    <mergeCell ref="B51:B52"/>
    <mergeCell ref="A53:A54"/>
    <mergeCell ref="B53:B54"/>
    <mergeCell ref="A63:B64"/>
    <mergeCell ref="A65:A66"/>
    <mergeCell ref="B65:B66"/>
    <mergeCell ref="A67:A68"/>
    <mergeCell ref="B67:B68"/>
    <mergeCell ref="A55:B56"/>
    <mergeCell ref="A57:A58"/>
    <mergeCell ref="B57:B58"/>
    <mergeCell ref="A59:B60"/>
    <mergeCell ref="A61:A62"/>
    <mergeCell ref="A69:A70"/>
    <mergeCell ref="B69:B70"/>
    <mergeCell ref="A71:B72"/>
    <mergeCell ref="A73:A74"/>
    <mergeCell ref="B73:B74"/>
    <mergeCell ref="A75:B76"/>
    <mergeCell ref="A77:A78"/>
    <mergeCell ref="B77:B78"/>
    <mergeCell ref="A79:B80"/>
    <mergeCell ref="A81:A82"/>
    <mergeCell ref="B81:B82"/>
    <mergeCell ref="A83:A84"/>
    <mergeCell ref="B83:B84"/>
    <mergeCell ref="A85:B86"/>
    <mergeCell ref="A87:A88"/>
    <mergeCell ref="B87:B88"/>
    <mergeCell ref="A89:A90"/>
    <mergeCell ref="B89:B90"/>
    <mergeCell ref="A91:A92"/>
    <mergeCell ref="B91:B92"/>
    <mergeCell ref="A93:A94"/>
    <mergeCell ref="B93:B94"/>
    <mergeCell ref="A95:A96"/>
    <mergeCell ref="B95:B96"/>
    <mergeCell ref="A97:B98"/>
    <mergeCell ref="A99:A100"/>
    <mergeCell ref="B99:B100"/>
    <mergeCell ref="A101:B102"/>
    <mergeCell ref="A103:A104"/>
    <mergeCell ref="B103:B104"/>
    <mergeCell ref="A105:A106"/>
    <mergeCell ref="B105:B106"/>
    <mergeCell ref="A107:A108"/>
    <mergeCell ref="B107:B108"/>
    <mergeCell ref="A109:B110"/>
    <mergeCell ref="A111:A112"/>
    <mergeCell ref="B111:B112"/>
    <mergeCell ref="A113:B114"/>
    <mergeCell ref="A115:A116"/>
    <mergeCell ref="B115:B116"/>
    <mergeCell ref="A117:A118"/>
    <mergeCell ref="B117:B118"/>
    <mergeCell ref="A119:B120"/>
    <mergeCell ref="A121:A122"/>
    <mergeCell ref="B121:B122"/>
    <mergeCell ref="A123:B124"/>
    <mergeCell ref="A125:A126"/>
    <mergeCell ref="B125:B126"/>
    <mergeCell ref="A127:B128"/>
    <mergeCell ref="A129:A130"/>
    <mergeCell ref="B129:B130"/>
    <mergeCell ref="A131:A132"/>
    <mergeCell ref="B131:B132"/>
    <mergeCell ref="A133:A134"/>
    <mergeCell ref="B133:B134"/>
    <mergeCell ref="A135:A136"/>
    <mergeCell ref="B135:B136"/>
    <mergeCell ref="A137:A138"/>
    <mergeCell ref="B137:B138"/>
    <mergeCell ref="A139:A140"/>
    <mergeCell ref="B139:B140"/>
    <mergeCell ref="A141:B142"/>
    <mergeCell ref="A143:A144"/>
    <mergeCell ref="B143:B144"/>
    <mergeCell ref="A145:A146"/>
    <mergeCell ref="B145:B146"/>
    <mergeCell ref="A147:A148"/>
    <mergeCell ref="B147:B148"/>
    <mergeCell ref="A149:B150"/>
    <mergeCell ref="A151:A152"/>
    <mergeCell ref="B151:B152"/>
    <mergeCell ref="A153:A154"/>
    <mergeCell ref="B153:B154"/>
    <mergeCell ref="A155:A156"/>
    <mergeCell ref="B155:B156"/>
    <mergeCell ref="A157:A158"/>
    <mergeCell ref="B157:B158"/>
    <mergeCell ref="A159:B160"/>
    <mergeCell ref="A161:A162"/>
    <mergeCell ref="B161:B162"/>
    <mergeCell ref="A163:A164"/>
    <mergeCell ref="B163:B164"/>
    <mergeCell ref="A165:B166"/>
    <mergeCell ref="A167:A168"/>
    <mergeCell ref="B167:B168"/>
    <mergeCell ref="A169:A170"/>
    <mergeCell ref="B169:B170"/>
    <mergeCell ref="A171:B172"/>
    <mergeCell ref="A173:A174"/>
    <mergeCell ref="B173:B174"/>
    <mergeCell ref="A175:B176"/>
    <mergeCell ref="A177:A178"/>
    <mergeCell ref="B177:B178"/>
    <mergeCell ref="A179:A180"/>
    <mergeCell ref="B179:B180"/>
    <mergeCell ref="A181:A182"/>
    <mergeCell ref="B181:B182"/>
    <mergeCell ref="A183:B184"/>
    <mergeCell ref="A185:A186"/>
    <mergeCell ref="B185:B186"/>
    <mergeCell ref="A187:A188"/>
    <mergeCell ref="B187:B188"/>
    <mergeCell ref="A189:A190"/>
    <mergeCell ref="B189:B190"/>
    <mergeCell ref="A191:B192"/>
    <mergeCell ref="A193:A194"/>
    <mergeCell ref="B193:B194"/>
    <mergeCell ref="A195:B196"/>
    <mergeCell ref="A197:A198"/>
    <mergeCell ref="B197:B198"/>
    <mergeCell ref="A199:B200"/>
    <mergeCell ref="B201:B202"/>
    <mergeCell ref="A203:B204"/>
    <mergeCell ref="A205:A206"/>
    <mergeCell ref="B205:B206"/>
    <mergeCell ref="A207:B208"/>
    <mergeCell ref="A209:A210"/>
    <mergeCell ref="B209:B210"/>
    <mergeCell ref="A211:A212"/>
    <mergeCell ref="B211:B212"/>
    <mergeCell ref="A213:A214"/>
    <mergeCell ref="B213:B214"/>
    <mergeCell ref="A215:B216"/>
    <mergeCell ref="A217:A218"/>
    <mergeCell ref="B217:B218"/>
    <mergeCell ref="A219:A220"/>
    <mergeCell ref="B219:B220"/>
    <mergeCell ref="A245:B246"/>
    <mergeCell ref="A221:B222"/>
    <mergeCell ref="A223:A224"/>
    <mergeCell ref="B223:B224"/>
    <mergeCell ref="A225:B226"/>
    <mergeCell ref="A227:A228"/>
    <mergeCell ref="B227:B228"/>
    <mergeCell ref="A239:A240"/>
    <mergeCell ref="B239:B240"/>
    <mergeCell ref="A241:B242"/>
    <mergeCell ref="A243:A244"/>
    <mergeCell ref="B243:B244"/>
  </mergeCells>
  <dataValidations count="1">
    <dataValidation allowBlank="1" showInputMessage="1" showErrorMessage="1" imeMode="off" sqref="K200:M200 D131:Q131 D137:Q137 D139:Q139"/>
  </dataValidations>
  <printOptions horizontalCentered="1"/>
  <pageMargins left="0.1968503937007874" right="0.1968503937007874" top="0.5905511811023623" bottom="0.5905511811023623" header="0" footer="0"/>
  <pageSetup errors="dash" fitToHeight="127" horizontalDpi="600" verticalDpi="600" orientation="landscape" paperSize="9" scale="87" r:id="rId1"/>
  <headerFooter>
    <oddFooter>&amp;C&amp;16-&amp;P -&amp;R&amp;A
&amp;P／&amp;N</oddFooter>
  </headerFooter>
  <rowBreaks count="8" manualBreakCount="8">
    <brk id="32" max="17" man="1"/>
    <brk id="62" max="17" man="1"/>
    <brk id="92" max="17" man="1"/>
    <brk id="122" max="17" man="1"/>
    <brk id="152" max="17" man="1"/>
    <brk id="182" max="17" man="1"/>
    <brk id="210" max="17" man="1"/>
    <brk id="240" max="17" man="1"/>
  </rowBreaks>
</worksheet>
</file>

<file path=xl/worksheets/sheet18.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17" customWidth="1"/>
    <col min="3" max="3" width="9.00390625" style="0" customWidth="1"/>
    <col min="4" max="18" width="11.57421875" style="0" customWidth="1"/>
    <col min="20" max="20" width="9.00390625" style="172"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2.5" customHeight="1">
      <c r="A2" s="434" t="s">
        <v>389</v>
      </c>
      <c r="B2" s="434"/>
      <c r="C2" s="145" t="s">
        <v>273</v>
      </c>
      <c r="D2" s="151"/>
      <c r="E2" s="151"/>
      <c r="F2" s="151"/>
      <c r="G2" s="151"/>
      <c r="H2" s="151"/>
      <c r="I2" s="151"/>
      <c r="J2" s="151"/>
      <c r="K2" s="151"/>
      <c r="L2" s="151"/>
      <c r="M2" s="151"/>
      <c r="N2" s="125"/>
      <c r="O2" s="125"/>
      <c r="P2" s="125"/>
      <c r="Q2" s="125"/>
      <c r="R2" s="124"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19.5" customHeight="1">
      <c r="A5" s="285" t="s">
        <v>174</v>
      </c>
      <c r="B5" s="286"/>
      <c r="C5" s="188"/>
      <c r="D5" s="188"/>
      <c r="E5" s="188"/>
      <c r="F5" s="188"/>
      <c r="G5" s="188"/>
      <c r="H5" s="188"/>
      <c r="I5" s="188"/>
      <c r="J5" s="188"/>
      <c r="K5" s="188"/>
      <c r="L5" s="188"/>
      <c r="M5" s="188"/>
      <c r="N5" s="188"/>
      <c r="O5" s="188"/>
      <c r="P5" s="242"/>
      <c r="Q5" s="186"/>
      <c r="R5" s="188"/>
    </row>
    <row r="6" spans="1:18" ht="19.5" customHeight="1">
      <c r="A6" s="287"/>
      <c r="B6" s="288"/>
      <c r="C6" s="191"/>
      <c r="D6" s="191"/>
      <c r="E6" s="191"/>
      <c r="F6" s="191"/>
      <c r="G6" s="191"/>
      <c r="H6" s="191"/>
      <c r="I6" s="191"/>
      <c r="J6" s="191"/>
      <c r="K6" s="191"/>
      <c r="L6" s="191"/>
      <c r="M6" s="191"/>
      <c r="N6" s="191"/>
      <c r="O6" s="191"/>
      <c r="P6" s="191"/>
      <c r="Q6" s="204"/>
      <c r="R6" s="191"/>
    </row>
    <row r="7" spans="1:20" ht="19.5" customHeight="1">
      <c r="A7" s="389" t="s">
        <v>149</v>
      </c>
      <c r="B7" s="390"/>
      <c r="C7" s="3" t="s">
        <v>0</v>
      </c>
      <c r="D7" s="5">
        <f>SUM(D9,D11,D13,D15,D17,D19,D21,D23)</f>
        <v>541654</v>
      </c>
      <c r="E7" s="5">
        <f aca="true" t="shared" si="0" ref="E7:Q8">SUM(E9,E11,E13,E15,E17,E19,E21,E23)</f>
        <v>417</v>
      </c>
      <c r="F7" s="5">
        <f t="shared" si="0"/>
        <v>20905</v>
      </c>
      <c r="G7" s="5">
        <f t="shared" si="0"/>
        <v>25840</v>
      </c>
      <c r="H7" s="5">
        <f t="shared" si="0"/>
        <v>28124</v>
      </c>
      <c r="I7" s="5">
        <f t="shared" si="0"/>
        <v>33373</v>
      </c>
      <c r="J7" s="5">
        <f t="shared" si="0"/>
        <v>24660</v>
      </c>
      <c r="K7" s="5">
        <f t="shared" si="0"/>
        <v>75939</v>
      </c>
      <c r="L7" s="5">
        <f t="shared" si="0"/>
        <v>22989</v>
      </c>
      <c r="M7" s="5">
        <f t="shared" si="0"/>
        <v>45879</v>
      </c>
      <c r="N7" s="5">
        <f t="shared" si="0"/>
        <v>32017</v>
      </c>
      <c r="O7" s="5">
        <f t="shared" si="0"/>
        <v>32527</v>
      </c>
      <c r="P7" s="5">
        <f t="shared" si="0"/>
        <v>49196</v>
      </c>
      <c r="Q7" s="5">
        <f t="shared" si="0"/>
        <v>149788</v>
      </c>
      <c r="R7" s="36">
        <f aca="true" t="shared" si="1" ref="R7:R24">SUM(E7:Q7)</f>
        <v>541654</v>
      </c>
      <c r="T7" s="172">
        <f>D7-R7</f>
        <v>0</v>
      </c>
    </row>
    <row r="8" spans="1:20" ht="19.5" customHeight="1">
      <c r="A8" s="440"/>
      <c r="B8" s="304"/>
      <c r="C8" s="4" t="s">
        <v>14</v>
      </c>
      <c r="D8" s="6"/>
      <c r="E8" s="6">
        <f>SUM(E10,E12,E14,E16,E18,E20,E22,E24)</f>
        <v>417</v>
      </c>
      <c r="F8" s="6">
        <f aca="true" t="shared" si="2" ref="F8:Q8">SUM(F10,F12,F14,F16,F18,F20,F22,F24)</f>
        <v>20929</v>
      </c>
      <c r="G8" s="6">
        <f t="shared" si="2"/>
        <v>29349</v>
      </c>
      <c r="H8" s="6">
        <f t="shared" si="2"/>
        <v>27882</v>
      </c>
      <c r="I8" s="6">
        <f t="shared" si="2"/>
        <v>35476</v>
      </c>
      <c r="J8" s="6">
        <f t="shared" si="2"/>
        <v>27046</v>
      </c>
      <c r="K8" s="6">
        <f t="shared" si="2"/>
        <v>32756</v>
      </c>
      <c r="L8" s="6">
        <f t="shared" si="2"/>
        <v>48633</v>
      </c>
      <c r="M8" s="6">
        <f t="shared" si="2"/>
        <v>43391</v>
      </c>
      <c r="N8" s="6">
        <f t="shared" si="2"/>
        <v>30972</v>
      </c>
      <c r="O8" s="6">
        <f t="shared" si="2"/>
        <v>30914</v>
      </c>
      <c r="P8" s="6">
        <f t="shared" si="0"/>
        <v>38710</v>
      </c>
      <c r="Q8" s="6">
        <f t="shared" si="2"/>
        <v>161635</v>
      </c>
      <c r="R8" s="6">
        <f t="shared" si="1"/>
        <v>528110</v>
      </c>
      <c r="T8" s="172">
        <f aca="true" t="shared" si="3" ref="T8:T36">D8-R8</f>
        <v>-528110</v>
      </c>
    </row>
    <row r="9" spans="1:21" ht="19.5" customHeight="1">
      <c r="A9" s="332"/>
      <c r="B9" s="331" t="s">
        <v>27</v>
      </c>
      <c r="C9" s="3" t="s">
        <v>0</v>
      </c>
      <c r="D9" s="5">
        <v>366511</v>
      </c>
      <c r="E9" s="5">
        <v>324</v>
      </c>
      <c r="F9" s="5">
        <v>12373</v>
      </c>
      <c r="G9" s="5">
        <v>16434</v>
      </c>
      <c r="H9" s="5">
        <v>17247</v>
      </c>
      <c r="I9" s="5">
        <v>21962</v>
      </c>
      <c r="J9" s="5">
        <v>13349</v>
      </c>
      <c r="K9" s="5">
        <v>61877</v>
      </c>
      <c r="L9" s="5">
        <v>11651</v>
      </c>
      <c r="M9" s="5">
        <v>27682</v>
      </c>
      <c r="N9" s="5">
        <v>17726</v>
      </c>
      <c r="O9" s="5">
        <v>19232</v>
      </c>
      <c r="P9" s="5">
        <v>28231</v>
      </c>
      <c r="Q9" s="5">
        <v>118423</v>
      </c>
      <c r="R9" s="5">
        <f t="shared" si="1"/>
        <v>366511</v>
      </c>
      <c r="T9" s="172">
        <f t="shared" si="3"/>
        <v>0</v>
      </c>
      <c r="U9">
        <v>1</v>
      </c>
    </row>
    <row r="10" spans="1:20" ht="19.5" customHeight="1">
      <c r="A10" s="332"/>
      <c r="B10" s="331"/>
      <c r="C10" s="4" t="s">
        <v>14</v>
      </c>
      <c r="D10" s="6"/>
      <c r="E10" s="13">
        <v>324</v>
      </c>
      <c r="F10" s="13">
        <v>12708</v>
      </c>
      <c r="G10" s="13">
        <v>17567</v>
      </c>
      <c r="H10" s="13">
        <v>16846</v>
      </c>
      <c r="I10" s="13">
        <v>25926</v>
      </c>
      <c r="J10" s="13">
        <v>17677</v>
      </c>
      <c r="K10" s="13">
        <v>20284</v>
      </c>
      <c r="L10" s="13">
        <v>38632</v>
      </c>
      <c r="M10" s="13">
        <v>30792</v>
      </c>
      <c r="N10" s="13">
        <v>18288</v>
      </c>
      <c r="O10" s="13">
        <v>18617</v>
      </c>
      <c r="P10" s="13">
        <v>24598</v>
      </c>
      <c r="Q10" s="13">
        <v>119782</v>
      </c>
      <c r="R10" s="6">
        <f t="shared" si="1"/>
        <v>362041</v>
      </c>
      <c r="T10" s="172">
        <f t="shared" si="3"/>
        <v>-362041</v>
      </c>
    </row>
    <row r="11" spans="1:21" ht="19.5" customHeight="1">
      <c r="A11" s="333"/>
      <c r="B11" s="289" t="s">
        <v>98</v>
      </c>
      <c r="C11" s="3" t="s">
        <v>92</v>
      </c>
      <c r="D11" s="5">
        <v>46754</v>
      </c>
      <c r="E11" s="5">
        <v>0</v>
      </c>
      <c r="F11" s="5">
        <v>3694</v>
      </c>
      <c r="G11" s="5">
        <v>3554</v>
      </c>
      <c r="H11" s="5">
        <v>4237</v>
      </c>
      <c r="I11" s="5">
        <v>4328</v>
      </c>
      <c r="J11" s="5">
        <v>3441</v>
      </c>
      <c r="K11" s="5">
        <v>3650</v>
      </c>
      <c r="L11" s="5">
        <v>4277</v>
      </c>
      <c r="M11" s="5">
        <v>3800</v>
      </c>
      <c r="N11" s="5">
        <v>3835</v>
      </c>
      <c r="O11" s="5">
        <v>3489</v>
      </c>
      <c r="P11" s="5">
        <v>2984</v>
      </c>
      <c r="Q11" s="5">
        <v>5465</v>
      </c>
      <c r="R11" s="5">
        <f t="shared" si="1"/>
        <v>46754</v>
      </c>
      <c r="T11" s="172">
        <f t="shared" si="3"/>
        <v>0</v>
      </c>
      <c r="U11">
        <v>2</v>
      </c>
    </row>
    <row r="12" spans="1:20" ht="19.5" customHeight="1">
      <c r="A12" s="333"/>
      <c r="B12" s="289"/>
      <c r="C12" s="4" t="s">
        <v>93</v>
      </c>
      <c r="D12" s="6"/>
      <c r="E12" s="13">
        <v>0</v>
      </c>
      <c r="F12" s="13">
        <v>3534</v>
      </c>
      <c r="G12" s="13">
        <v>3490</v>
      </c>
      <c r="H12" s="13">
        <v>4919</v>
      </c>
      <c r="I12" s="13">
        <v>4071</v>
      </c>
      <c r="J12" s="13">
        <v>3530</v>
      </c>
      <c r="K12" s="13">
        <v>3679</v>
      </c>
      <c r="L12" s="13">
        <v>3986</v>
      </c>
      <c r="M12" s="13">
        <v>4329</v>
      </c>
      <c r="N12" s="13">
        <v>3883</v>
      </c>
      <c r="O12" s="13">
        <v>3880</v>
      </c>
      <c r="P12" s="13">
        <v>4072</v>
      </c>
      <c r="Q12" s="13">
        <v>3335</v>
      </c>
      <c r="R12" s="6">
        <f t="shared" si="1"/>
        <v>46708</v>
      </c>
      <c r="T12" s="172">
        <f t="shared" si="3"/>
        <v>-46708</v>
      </c>
    </row>
    <row r="13" spans="1:21" ht="19.5" customHeight="1">
      <c r="A13" s="332"/>
      <c r="B13" s="289" t="s">
        <v>152</v>
      </c>
      <c r="C13" s="3" t="s">
        <v>92</v>
      </c>
      <c r="D13" s="5">
        <v>275</v>
      </c>
      <c r="E13" s="5">
        <v>0</v>
      </c>
      <c r="F13" s="5">
        <v>0</v>
      </c>
      <c r="G13" s="5">
        <v>0</v>
      </c>
      <c r="H13" s="5">
        <v>38</v>
      </c>
      <c r="I13" s="5">
        <v>0</v>
      </c>
      <c r="J13" s="5">
        <v>3</v>
      </c>
      <c r="K13" s="5">
        <v>42</v>
      </c>
      <c r="L13" s="5">
        <v>23</v>
      </c>
      <c r="M13" s="5">
        <v>0</v>
      </c>
      <c r="N13" s="5">
        <v>0</v>
      </c>
      <c r="O13" s="5">
        <v>37</v>
      </c>
      <c r="P13" s="5">
        <v>41</v>
      </c>
      <c r="Q13" s="5">
        <v>91</v>
      </c>
      <c r="R13" s="5">
        <f t="shared" si="1"/>
        <v>275</v>
      </c>
      <c r="T13" s="172">
        <f t="shared" si="3"/>
        <v>0</v>
      </c>
      <c r="U13">
        <v>3</v>
      </c>
    </row>
    <row r="14" spans="1:20" ht="19.5" customHeight="1">
      <c r="A14" s="332"/>
      <c r="B14" s="289"/>
      <c r="C14" s="4" t="s">
        <v>93</v>
      </c>
      <c r="D14" s="6"/>
      <c r="E14" s="13">
        <v>0</v>
      </c>
      <c r="F14" s="13">
        <v>0</v>
      </c>
      <c r="G14" s="13">
        <v>0</v>
      </c>
      <c r="H14" s="13">
        <v>0</v>
      </c>
      <c r="I14" s="13">
        <v>0</v>
      </c>
      <c r="J14" s="13">
        <v>0</v>
      </c>
      <c r="K14" s="13">
        <v>0</v>
      </c>
      <c r="L14" s="13">
        <v>78</v>
      </c>
      <c r="M14" s="13">
        <v>23</v>
      </c>
      <c r="N14" s="13">
        <v>0</v>
      </c>
      <c r="O14" s="13">
        <v>61</v>
      </c>
      <c r="P14" s="13">
        <v>84</v>
      </c>
      <c r="Q14" s="13">
        <v>29</v>
      </c>
      <c r="R14" s="6">
        <f t="shared" si="1"/>
        <v>275</v>
      </c>
      <c r="T14" s="172">
        <f t="shared" si="3"/>
        <v>-275</v>
      </c>
    </row>
    <row r="15" spans="1:21" ht="19.5" customHeight="1">
      <c r="A15" s="333"/>
      <c r="B15" s="331" t="s">
        <v>153</v>
      </c>
      <c r="C15" s="3" t="s">
        <v>0</v>
      </c>
      <c r="D15" s="5">
        <v>47249</v>
      </c>
      <c r="E15" s="5">
        <v>0</v>
      </c>
      <c r="F15" s="5">
        <v>1376</v>
      </c>
      <c r="G15" s="5">
        <v>2351</v>
      </c>
      <c r="H15" s="5">
        <v>2516</v>
      </c>
      <c r="I15" s="5">
        <v>2491</v>
      </c>
      <c r="J15" s="5">
        <v>2331</v>
      </c>
      <c r="K15" s="5">
        <v>2489</v>
      </c>
      <c r="L15" s="5">
        <v>2512</v>
      </c>
      <c r="M15" s="5">
        <v>5171</v>
      </c>
      <c r="N15" s="5">
        <v>4536</v>
      </c>
      <c r="O15" s="5">
        <v>4601</v>
      </c>
      <c r="P15" s="5">
        <v>9103</v>
      </c>
      <c r="Q15" s="5">
        <v>7772</v>
      </c>
      <c r="R15" s="5">
        <f t="shared" si="1"/>
        <v>47249</v>
      </c>
      <c r="T15" s="172">
        <f t="shared" si="3"/>
        <v>0</v>
      </c>
      <c r="U15">
        <v>4</v>
      </c>
    </row>
    <row r="16" spans="1:20" ht="19.5" customHeight="1">
      <c r="A16" s="333"/>
      <c r="B16" s="331"/>
      <c r="C16" s="32" t="s">
        <v>14</v>
      </c>
      <c r="D16" s="13"/>
      <c r="E16" s="13">
        <v>0</v>
      </c>
      <c r="F16" s="13">
        <v>2062</v>
      </c>
      <c r="G16" s="13">
        <v>5394</v>
      </c>
      <c r="H16" s="13">
        <v>2214</v>
      </c>
      <c r="I16" s="13">
        <v>2758</v>
      </c>
      <c r="J16" s="13">
        <v>1892</v>
      </c>
      <c r="K16" s="13">
        <v>2615</v>
      </c>
      <c r="L16" s="13">
        <v>2706</v>
      </c>
      <c r="M16" s="13">
        <v>4588</v>
      </c>
      <c r="N16" s="13">
        <v>3554</v>
      </c>
      <c r="O16" s="13">
        <v>3813</v>
      </c>
      <c r="P16" s="13">
        <v>4763</v>
      </c>
      <c r="Q16" s="13">
        <v>5450</v>
      </c>
      <c r="R16" s="13">
        <f t="shared" si="1"/>
        <v>41809</v>
      </c>
      <c r="T16" s="172">
        <f t="shared" si="3"/>
        <v>-41809</v>
      </c>
    </row>
    <row r="17" spans="1:21" ht="19.5" customHeight="1">
      <c r="A17" s="332"/>
      <c r="B17" s="331" t="s">
        <v>99</v>
      </c>
      <c r="C17" s="3" t="s">
        <v>92</v>
      </c>
      <c r="D17" s="5">
        <v>35544</v>
      </c>
      <c r="E17" s="5">
        <v>0</v>
      </c>
      <c r="F17" s="5">
        <v>2962</v>
      </c>
      <c r="G17" s="5">
        <v>2961</v>
      </c>
      <c r="H17" s="5">
        <v>2977</v>
      </c>
      <c r="I17" s="5">
        <v>3008</v>
      </c>
      <c r="J17" s="5">
        <v>2962</v>
      </c>
      <c r="K17" s="5">
        <v>2962</v>
      </c>
      <c r="L17" s="5">
        <v>2961</v>
      </c>
      <c r="M17" s="5">
        <v>2962</v>
      </c>
      <c r="N17" s="5">
        <v>2961</v>
      </c>
      <c r="O17" s="5">
        <v>2962</v>
      </c>
      <c r="P17" s="5">
        <v>2897</v>
      </c>
      <c r="Q17" s="5">
        <v>2969</v>
      </c>
      <c r="R17" s="5">
        <f t="shared" si="1"/>
        <v>35544</v>
      </c>
      <c r="T17" s="172">
        <f t="shared" si="3"/>
        <v>0</v>
      </c>
      <c r="U17">
        <v>5</v>
      </c>
    </row>
    <row r="18" spans="1:20" ht="19.5" customHeight="1">
      <c r="A18" s="332"/>
      <c r="B18" s="331"/>
      <c r="C18" s="4" t="s">
        <v>93</v>
      </c>
      <c r="D18" s="6"/>
      <c r="E18" s="13">
        <v>0</v>
      </c>
      <c r="F18" s="13">
        <v>2625</v>
      </c>
      <c r="G18" s="13">
        <v>2730</v>
      </c>
      <c r="H18" s="13">
        <v>2739</v>
      </c>
      <c r="I18" s="13">
        <v>2721</v>
      </c>
      <c r="J18" s="13">
        <v>2721</v>
      </c>
      <c r="K18" s="13">
        <v>2721</v>
      </c>
      <c r="L18" s="13">
        <v>2721</v>
      </c>
      <c r="M18" s="13">
        <v>2835</v>
      </c>
      <c r="N18" s="13">
        <v>2852</v>
      </c>
      <c r="O18" s="13">
        <v>2852</v>
      </c>
      <c r="P18" s="13">
        <v>2852</v>
      </c>
      <c r="Q18" s="13">
        <v>2852</v>
      </c>
      <c r="R18" s="6">
        <f t="shared" si="1"/>
        <v>33221</v>
      </c>
      <c r="T18" s="172">
        <f t="shared" si="3"/>
        <v>-33221</v>
      </c>
    </row>
    <row r="19" spans="1:21" ht="19.5" customHeight="1">
      <c r="A19" s="333"/>
      <c r="B19" s="331" t="s">
        <v>142</v>
      </c>
      <c r="C19" s="3" t="s">
        <v>92</v>
      </c>
      <c r="D19" s="5">
        <v>93</v>
      </c>
      <c r="E19" s="5">
        <v>93</v>
      </c>
      <c r="F19" s="5">
        <v>0</v>
      </c>
      <c r="G19" s="5">
        <v>0</v>
      </c>
      <c r="H19" s="5">
        <v>0</v>
      </c>
      <c r="I19" s="5">
        <v>0</v>
      </c>
      <c r="J19" s="5">
        <v>0</v>
      </c>
      <c r="K19" s="5">
        <v>0</v>
      </c>
      <c r="L19" s="5">
        <v>0</v>
      </c>
      <c r="M19" s="5">
        <v>0</v>
      </c>
      <c r="N19" s="5">
        <v>0</v>
      </c>
      <c r="O19" s="5">
        <v>0</v>
      </c>
      <c r="P19" s="5">
        <v>0</v>
      </c>
      <c r="Q19" s="5">
        <v>0</v>
      </c>
      <c r="R19" s="5">
        <f t="shared" si="1"/>
        <v>93</v>
      </c>
      <c r="T19" s="172">
        <f t="shared" si="3"/>
        <v>0</v>
      </c>
      <c r="U19">
        <v>6</v>
      </c>
    </row>
    <row r="20" spans="1:20" ht="19.5" customHeight="1">
      <c r="A20" s="333"/>
      <c r="B20" s="331"/>
      <c r="C20" s="4" t="s">
        <v>93</v>
      </c>
      <c r="D20" s="6"/>
      <c r="E20" s="13">
        <v>93</v>
      </c>
      <c r="F20" s="13">
        <v>0</v>
      </c>
      <c r="G20" s="13">
        <v>0</v>
      </c>
      <c r="H20" s="13">
        <v>0</v>
      </c>
      <c r="I20" s="13">
        <v>0</v>
      </c>
      <c r="J20" s="13">
        <v>0</v>
      </c>
      <c r="K20" s="13">
        <v>0</v>
      </c>
      <c r="L20" s="13">
        <v>0</v>
      </c>
      <c r="M20" s="13">
        <v>0</v>
      </c>
      <c r="N20" s="13">
        <v>0</v>
      </c>
      <c r="O20" s="13">
        <v>0</v>
      </c>
      <c r="P20" s="13">
        <v>0</v>
      </c>
      <c r="Q20" s="13">
        <v>0</v>
      </c>
      <c r="R20" s="6">
        <f t="shared" si="1"/>
        <v>93</v>
      </c>
      <c r="T20" s="172">
        <f t="shared" si="3"/>
        <v>-93</v>
      </c>
    </row>
    <row r="21" spans="1:21" ht="19.5" customHeight="1">
      <c r="A21" s="273" t="s">
        <v>154</v>
      </c>
      <c r="B21" s="330" t="s">
        <v>155</v>
      </c>
      <c r="C21" s="3" t="s">
        <v>0</v>
      </c>
      <c r="D21" s="5">
        <v>45158</v>
      </c>
      <c r="E21" s="5">
        <v>0</v>
      </c>
      <c r="F21" s="5">
        <v>500</v>
      </c>
      <c r="G21" s="5">
        <v>500</v>
      </c>
      <c r="H21" s="5">
        <v>1109</v>
      </c>
      <c r="I21" s="5">
        <v>1584</v>
      </c>
      <c r="J21" s="5">
        <v>2574</v>
      </c>
      <c r="K21" s="5">
        <v>4889</v>
      </c>
      <c r="L21" s="5">
        <v>1565</v>
      </c>
      <c r="M21" s="5">
        <v>6264</v>
      </c>
      <c r="N21" s="5">
        <v>2959</v>
      </c>
      <c r="O21" s="5">
        <v>2206</v>
      </c>
      <c r="P21" s="5">
        <v>5940</v>
      </c>
      <c r="Q21" s="5">
        <v>15068</v>
      </c>
      <c r="R21" s="5">
        <f t="shared" si="1"/>
        <v>45158</v>
      </c>
      <c r="T21" s="172">
        <f t="shared" si="3"/>
        <v>0</v>
      </c>
      <c r="U21">
        <v>7</v>
      </c>
    </row>
    <row r="22" spans="1:20" ht="19.5" customHeight="1">
      <c r="A22" s="273"/>
      <c r="B22" s="330"/>
      <c r="C22" s="32" t="s">
        <v>14</v>
      </c>
      <c r="D22" s="13"/>
      <c r="E22" s="13">
        <v>0</v>
      </c>
      <c r="F22" s="13">
        <v>0</v>
      </c>
      <c r="G22" s="13">
        <v>168</v>
      </c>
      <c r="H22" s="13">
        <v>1124</v>
      </c>
      <c r="I22" s="13">
        <v>0</v>
      </c>
      <c r="J22" s="13">
        <v>1226</v>
      </c>
      <c r="K22" s="13">
        <v>3442</v>
      </c>
      <c r="L22" s="13">
        <v>510</v>
      </c>
      <c r="M22" s="13">
        <v>824</v>
      </c>
      <c r="N22" s="13">
        <v>2395</v>
      </c>
      <c r="O22" s="13">
        <v>1691</v>
      </c>
      <c r="P22" s="13">
        <v>2341</v>
      </c>
      <c r="Q22" s="13">
        <v>30187</v>
      </c>
      <c r="R22" s="13">
        <f t="shared" si="1"/>
        <v>43908</v>
      </c>
      <c r="T22" s="172">
        <f t="shared" si="3"/>
        <v>-43908</v>
      </c>
    </row>
    <row r="23" spans="1:21" ht="19.5" customHeight="1">
      <c r="A23" s="332"/>
      <c r="B23" s="331" t="s">
        <v>84</v>
      </c>
      <c r="C23" s="3" t="s">
        <v>0</v>
      </c>
      <c r="D23" s="5">
        <v>70</v>
      </c>
      <c r="E23" s="5">
        <v>0</v>
      </c>
      <c r="F23" s="5">
        <v>0</v>
      </c>
      <c r="G23" s="5">
        <v>40</v>
      </c>
      <c r="H23" s="5">
        <v>0</v>
      </c>
      <c r="I23" s="5">
        <v>0</v>
      </c>
      <c r="J23" s="5">
        <v>0</v>
      </c>
      <c r="K23" s="5">
        <v>30</v>
      </c>
      <c r="L23" s="5">
        <v>0</v>
      </c>
      <c r="M23" s="5">
        <v>0</v>
      </c>
      <c r="N23" s="5">
        <v>0</v>
      </c>
      <c r="O23" s="5">
        <v>0</v>
      </c>
      <c r="P23" s="5">
        <v>0</v>
      </c>
      <c r="Q23" s="5">
        <v>0</v>
      </c>
      <c r="R23" s="5">
        <f t="shared" si="1"/>
        <v>70</v>
      </c>
      <c r="T23" s="172">
        <f t="shared" si="3"/>
        <v>0</v>
      </c>
      <c r="U23">
        <v>8</v>
      </c>
    </row>
    <row r="24" spans="1:20" ht="19.5" customHeight="1">
      <c r="A24" s="332"/>
      <c r="B24" s="331"/>
      <c r="C24" s="4" t="s">
        <v>14</v>
      </c>
      <c r="D24" s="6"/>
      <c r="E24" s="13">
        <v>0</v>
      </c>
      <c r="F24" s="13">
        <v>0</v>
      </c>
      <c r="G24" s="13">
        <v>0</v>
      </c>
      <c r="H24" s="13">
        <v>40</v>
      </c>
      <c r="I24" s="13">
        <v>0</v>
      </c>
      <c r="J24" s="13">
        <v>0</v>
      </c>
      <c r="K24" s="13">
        <v>15</v>
      </c>
      <c r="L24" s="13">
        <v>0</v>
      </c>
      <c r="M24" s="13">
        <v>0</v>
      </c>
      <c r="N24" s="13">
        <v>0</v>
      </c>
      <c r="O24" s="13">
        <v>0</v>
      </c>
      <c r="P24" s="13">
        <v>0</v>
      </c>
      <c r="Q24" s="13">
        <v>0</v>
      </c>
      <c r="R24" s="6">
        <f t="shared" si="1"/>
        <v>55</v>
      </c>
      <c r="T24" s="172">
        <f t="shared" si="3"/>
        <v>-55</v>
      </c>
    </row>
    <row r="25" spans="1:20" ht="19.5" customHeight="1">
      <c r="A25" s="294" t="s">
        <v>172</v>
      </c>
      <c r="B25" s="295"/>
      <c r="C25" s="3" t="s">
        <v>0</v>
      </c>
      <c r="D25" s="5">
        <f>SUM(D27)</f>
        <v>47</v>
      </c>
      <c r="E25" s="5">
        <f aca="true" t="shared" si="4" ref="E25:Q26">SUM(E27)</f>
        <v>0</v>
      </c>
      <c r="F25" s="5">
        <f t="shared" si="4"/>
        <v>47</v>
      </c>
      <c r="G25" s="5">
        <f t="shared" si="4"/>
        <v>0</v>
      </c>
      <c r="H25" s="5">
        <f t="shared" si="4"/>
        <v>0</v>
      </c>
      <c r="I25" s="5">
        <f t="shared" si="4"/>
        <v>0</v>
      </c>
      <c r="J25" s="5">
        <f t="shared" si="4"/>
        <v>0</v>
      </c>
      <c r="K25" s="5">
        <f t="shared" si="4"/>
        <v>0</v>
      </c>
      <c r="L25" s="5">
        <f t="shared" si="4"/>
        <v>0</v>
      </c>
      <c r="M25" s="5">
        <f t="shared" si="4"/>
        <v>0</v>
      </c>
      <c r="N25" s="5">
        <f t="shared" si="4"/>
        <v>0</v>
      </c>
      <c r="O25" s="5">
        <f t="shared" si="4"/>
        <v>0</v>
      </c>
      <c r="P25" s="5">
        <f>SUM(P27)</f>
        <v>0</v>
      </c>
      <c r="Q25" s="5">
        <f t="shared" si="4"/>
        <v>0</v>
      </c>
      <c r="R25" s="5">
        <f aca="true" t="shared" si="5" ref="R25:R36">SUM(E25:Q25)</f>
        <v>47</v>
      </c>
      <c r="T25" s="172">
        <f t="shared" si="3"/>
        <v>0</v>
      </c>
    </row>
    <row r="26" spans="1:20" ht="19.5" customHeight="1">
      <c r="A26" s="294"/>
      <c r="B26" s="295"/>
      <c r="C26" s="4" t="s">
        <v>14</v>
      </c>
      <c r="D26" s="6"/>
      <c r="E26" s="6">
        <f t="shared" si="4"/>
        <v>0</v>
      </c>
      <c r="F26" s="6">
        <f t="shared" si="4"/>
        <v>0</v>
      </c>
      <c r="G26" s="6">
        <f t="shared" si="4"/>
        <v>0</v>
      </c>
      <c r="H26" s="6">
        <f t="shared" si="4"/>
        <v>0</v>
      </c>
      <c r="I26" s="6">
        <f t="shared" si="4"/>
        <v>0</v>
      </c>
      <c r="J26" s="6">
        <f t="shared" si="4"/>
        <v>0</v>
      </c>
      <c r="K26" s="6">
        <f t="shared" si="4"/>
        <v>0</v>
      </c>
      <c r="L26" s="6">
        <f t="shared" si="4"/>
        <v>0</v>
      </c>
      <c r="M26" s="6">
        <f t="shared" si="4"/>
        <v>0</v>
      </c>
      <c r="N26" s="6">
        <f t="shared" si="4"/>
        <v>0</v>
      </c>
      <c r="O26" s="6">
        <f t="shared" si="4"/>
        <v>0</v>
      </c>
      <c r="P26" s="6">
        <f>SUM(P28)</f>
        <v>0</v>
      </c>
      <c r="Q26" s="6">
        <f t="shared" si="4"/>
        <v>0</v>
      </c>
      <c r="R26" s="6">
        <f t="shared" si="5"/>
        <v>0</v>
      </c>
      <c r="T26" s="172">
        <f t="shared" si="3"/>
        <v>0</v>
      </c>
    </row>
    <row r="27" spans="1:21" ht="19.5" customHeight="1">
      <c r="A27" s="273"/>
      <c r="B27" s="331" t="s">
        <v>251</v>
      </c>
      <c r="C27" s="3" t="s">
        <v>0</v>
      </c>
      <c r="D27" s="5">
        <v>47</v>
      </c>
      <c r="E27" s="5">
        <v>0</v>
      </c>
      <c r="F27" s="5">
        <v>47</v>
      </c>
      <c r="G27" s="5">
        <v>0</v>
      </c>
      <c r="H27" s="5">
        <v>0</v>
      </c>
      <c r="I27" s="5">
        <v>0</v>
      </c>
      <c r="J27" s="5">
        <v>0</v>
      </c>
      <c r="K27" s="5">
        <v>0</v>
      </c>
      <c r="L27" s="5">
        <v>0</v>
      </c>
      <c r="M27" s="5">
        <v>0</v>
      </c>
      <c r="N27" s="5">
        <v>0</v>
      </c>
      <c r="O27" s="5">
        <v>0</v>
      </c>
      <c r="P27" s="5">
        <v>0</v>
      </c>
      <c r="Q27" s="5">
        <v>0</v>
      </c>
      <c r="R27" s="5">
        <f t="shared" si="5"/>
        <v>47</v>
      </c>
      <c r="T27" s="172">
        <f t="shared" si="3"/>
        <v>0</v>
      </c>
      <c r="U27">
        <v>9</v>
      </c>
    </row>
    <row r="28" spans="1:20" ht="19.5" customHeight="1">
      <c r="A28" s="273"/>
      <c r="B28" s="331"/>
      <c r="C28" s="4" t="s">
        <v>14</v>
      </c>
      <c r="D28" s="6"/>
      <c r="E28" s="13">
        <v>0</v>
      </c>
      <c r="F28" s="13">
        <v>0</v>
      </c>
      <c r="G28" s="13">
        <v>0</v>
      </c>
      <c r="H28" s="13">
        <v>0</v>
      </c>
      <c r="I28" s="13">
        <v>0</v>
      </c>
      <c r="J28" s="13">
        <v>0</v>
      </c>
      <c r="K28" s="13">
        <v>0</v>
      </c>
      <c r="L28" s="13">
        <v>0</v>
      </c>
      <c r="M28" s="13">
        <v>0</v>
      </c>
      <c r="N28" s="13">
        <v>0</v>
      </c>
      <c r="O28" s="13">
        <v>0</v>
      </c>
      <c r="P28" s="13">
        <v>0</v>
      </c>
      <c r="Q28" s="13">
        <v>0</v>
      </c>
      <c r="R28" s="6">
        <f t="shared" si="5"/>
        <v>0</v>
      </c>
      <c r="T28" s="172">
        <f t="shared" si="3"/>
        <v>0</v>
      </c>
    </row>
    <row r="29" spans="1:20" ht="19.5" customHeight="1">
      <c r="A29" s="334" t="s">
        <v>151</v>
      </c>
      <c r="B29" s="335"/>
      <c r="C29" s="3" t="s">
        <v>0</v>
      </c>
      <c r="D29" s="5">
        <f aca="true" t="shared" si="6" ref="D29:Q30">SUM(D31,D33)</f>
        <v>607174</v>
      </c>
      <c r="E29" s="5">
        <f t="shared" si="6"/>
        <v>204</v>
      </c>
      <c r="F29" s="5">
        <f t="shared" si="6"/>
        <v>4424</v>
      </c>
      <c r="G29" s="5">
        <f t="shared" si="6"/>
        <v>14567</v>
      </c>
      <c r="H29" s="5">
        <f t="shared" si="6"/>
        <v>9036</v>
      </c>
      <c r="I29" s="5">
        <f t="shared" si="6"/>
        <v>7425</v>
      </c>
      <c r="J29" s="5">
        <f t="shared" si="6"/>
        <v>8440</v>
      </c>
      <c r="K29" s="5">
        <f t="shared" si="6"/>
        <v>24741</v>
      </c>
      <c r="L29" s="5">
        <f t="shared" si="6"/>
        <v>17120</v>
      </c>
      <c r="M29" s="5">
        <f t="shared" si="6"/>
        <v>10346</v>
      </c>
      <c r="N29" s="5">
        <f t="shared" si="6"/>
        <v>20819</v>
      </c>
      <c r="O29" s="5">
        <f t="shared" si="6"/>
        <v>34799</v>
      </c>
      <c r="P29" s="5">
        <f t="shared" si="6"/>
        <v>144800</v>
      </c>
      <c r="Q29" s="5">
        <f t="shared" si="6"/>
        <v>310453</v>
      </c>
      <c r="R29" s="5">
        <f t="shared" si="5"/>
        <v>607174</v>
      </c>
      <c r="T29" s="172">
        <f t="shared" si="3"/>
        <v>0</v>
      </c>
    </row>
    <row r="30" spans="1:20" ht="19.5" customHeight="1">
      <c r="A30" s="334"/>
      <c r="B30" s="335"/>
      <c r="C30" s="4" t="s">
        <v>14</v>
      </c>
      <c r="D30" s="6"/>
      <c r="E30" s="6">
        <f aca="true" t="shared" si="7" ref="E30:Q30">SUM(E32,E34)</f>
        <v>204</v>
      </c>
      <c r="F30" s="6">
        <f t="shared" si="7"/>
        <v>3517</v>
      </c>
      <c r="G30" s="6">
        <f t="shared" si="7"/>
        <v>11250</v>
      </c>
      <c r="H30" s="6">
        <f t="shared" si="7"/>
        <v>7524</v>
      </c>
      <c r="I30" s="6">
        <f t="shared" si="7"/>
        <v>9501</v>
      </c>
      <c r="J30" s="6">
        <f t="shared" si="7"/>
        <v>6888</v>
      </c>
      <c r="K30" s="6">
        <f t="shared" si="7"/>
        <v>11009</v>
      </c>
      <c r="L30" s="6">
        <f t="shared" si="7"/>
        <v>7661</v>
      </c>
      <c r="M30" s="6">
        <f t="shared" si="7"/>
        <v>34125</v>
      </c>
      <c r="N30" s="6">
        <f t="shared" si="7"/>
        <v>6206</v>
      </c>
      <c r="O30" s="6">
        <f t="shared" si="7"/>
        <v>25149</v>
      </c>
      <c r="P30" s="6">
        <f t="shared" si="6"/>
        <v>182944</v>
      </c>
      <c r="Q30" s="6">
        <f t="shared" si="7"/>
        <v>258384</v>
      </c>
      <c r="R30" s="6">
        <f t="shared" si="5"/>
        <v>564362</v>
      </c>
      <c r="T30" s="172">
        <f t="shared" si="3"/>
        <v>-564362</v>
      </c>
    </row>
    <row r="31" spans="1:21" ht="19.5" customHeight="1">
      <c r="A31" s="273"/>
      <c r="B31" s="330" t="s">
        <v>156</v>
      </c>
      <c r="C31" s="3" t="s">
        <v>0</v>
      </c>
      <c r="D31" s="5">
        <v>603683</v>
      </c>
      <c r="E31" s="5">
        <v>204</v>
      </c>
      <c r="F31" s="5">
        <v>4133</v>
      </c>
      <c r="G31" s="5">
        <v>14276</v>
      </c>
      <c r="H31" s="5">
        <v>8745</v>
      </c>
      <c r="I31" s="5">
        <v>7134</v>
      </c>
      <c r="J31" s="5">
        <v>8149</v>
      </c>
      <c r="K31" s="5">
        <v>24450</v>
      </c>
      <c r="L31" s="5">
        <v>16829</v>
      </c>
      <c r="M31" s="5">
        <v>10055</v>
      </c>
      <c r="N31" s="5">
        <v>20528</v>
      </c>
      <c r="O31" s="5">
        <v>34508</v>
      </c>
      <c r="P31" s="5">
        <v>144509</v>
      </c>
      <c r="Q31" s="5">
        <v>310163</v>
      </c>
      <c r="R31" s="5">
        <f t="shared" si="5"/>
        <v>603683</v>
      </c>
      <c r="T31" s="172">
        <f t="shared" si="3"/>
        <v>0</v>
      </c>
      <c r="U31">
        <v>10</v>
      </c>
    </row>
    <row r="32" spans="1:20" ht="19.5" customHeight="1">
      <c r="A32" s="273"/>
      <c r="B32" s="330"/>
      <c r="C32" s="7" t="s">
        <v>14</v>
      </c>
      <c r="D32" s="8"/>
      <c r="E32" s="8">
        <v>204</v>
      </c>
      <c r="F32" s="8">
        <v>3226</v>
      </c>
      <c r="G32" s="8">
        <v>10959</v>
      </c>
      <c r="H32" s="8">
        <v>7233</v>
      </c>
      <c r="I32" s="8">
        <v>9210</v>
      </c>
      <c r="J32" s="8">
        <v>6597</v>
      </c>
      <c r="K32" s="8">
        <v>10718</v>
      </c>
      <c r="L32" s="8">
        <v>7370</v>
      </c>
      <c r="M32" s="8">
        <v>33834</v>
      </c>
      <c r="N32" s="8">
        <v>5915</v>
      </c>
      <c r="O32" s="8">
        <v>24858</v>
      </c>
      <c r="P32" s="8">
        <v>182653</v>
      </c>
      <c r="Q32" s="8">
        <v>258093</v>
      </c>
      <c r="R32" s="8">
        <f t="shared" si="5"/>
        <v>560870</v>
      </c>
      <c r="T32" s="172">
        <f t="shared" si="3"/>
        <v>-560870</v>
      </c>
    </row>
    <row r="33" spans="1:21" ht="19.5" customHeight="1">
      <c r="A33" s="369"/>
      <c r="B33" s="439" t="s">
        <v>313</v>
      </c>
      <c r="C33" s="11" t="s">
        <v>0</v>
      </c>
      <c r="D33" s="209">
        <v>3491</v>
      </c>
      <c r="E33" s="209">
        <v>0</v>
      </c>
      <c r="F33" s="209">
        <v>291</v>
      </c>
      <c r="G33" s="209">
        <v>291</v>
      </c>
      <c r="H33" s="209">
        <v>291</v>
      </c>
      <c r="I33" s="209">
        <v>291</v>
      </c>
      <c r="J33" s="209">
        <v>291</v>
      </c>
      <c r="K33" s="209">
        <v>291</v>
      </c>
      <c r="L33" s="209">
        <v>291</v>
      </c>
      <c r="M33" s="209">
        <v>291</v>
      </c>
      <c r="N33" s="209">
        <v>291</v>
      </c>
      <c r="O33" s="209">
        <v>291</v>
      </c>
      <c r="P33" s="209">
        <v>291</v>
      </c>
      <c r="Q33" s="209">
        <v>290</v>
      </c>
      <c r="R33" s="209">
        <f t="shared" si="5"/>
        <v>3491</v>
      </c>
      <c r="T33" s="172">
        <f t="shared" si="3"/>
        <v>0</v>
      </c>
      <c r="U33">
        <v>11</v>
      </c>
    </row>
    <row r="34" spans="1:20" ht="19.5" customHeight="1">
      <c r="A34" s="332"/>
      <c r="B34" s="331"/>
      <c r="C34" s="7" t="s">
        <v>14</v>
      </c>
      <c r="D34" s="8"/>
      <c r="E34" s="8">
        <v>0</v>
      </c>
      <c r="F34" s="8">
        <v>291</v>
      </c>
      <c r="G34" s="8">
        <v>291</v>
      </c>
      <c r="H34" s="8">
        <v>291</v>
      </c>
      <c r="I34" s="8">
        <v>291</v>
      </c>
      <c r="J34" s="8">
        <v>291</v>
      </c>
      <c r="K34" s="8">
        <v>291</v>
      </c>
      <c r="L34" s="8">
        <v>291</v>
      </c>
      <c r="M34" s="8">
        <v>291</v>
      </c>
      <c r="N34" s="8">
        <v>291</v>
      </c>
      <c r="O34" s="8">
        <v>291</v>
      </c>
      <c r="P34" s="8">
        <v>291</v>
      </c>
      <c r="Q34" s="8">
        <v>291</v>
      </c>
      <c r="R34" s="8">
        <f t="shared" si="5"/>
        <v>3492</v>
      </c>
      <c r="T34" s="172">
        <f t="shared" si="3"/>
        <v>-3492</v>
      </c>
    </row>
    <row r="35" spans="1:20" ht="19.5" customHeight="1">
      <c r="A35" s="273" t="s">
        <v>28</v>
      </c>
      <c r="B35" s="341"/>
      <c r="C35" s="3" t="s">
        <v>0</v>
      </c>
      <c r="D35" s="5">
        <f aca="true" t="shared" si="8" ref="D35:Q36">SUM(D7,D25,D29)</f>
        <v>1148875</v>
      </c>
      <c r="E35" s="5">
        <f t="shared" si="8"/>
        <v>621</v>
      </c>
      <c r="F35" s="5">
        <f t="shared" si="8"/>
        <v>25376</v>
      </c>
      <c r="G35" s="5">
        <f t="shared" si="8"/>
        <v>40407</v>
      </c>
      <c r="H35" s="5">
        <f t="shared" si="8"/>
        <v>37160</v>
      </c>
      <c r="I35" s="5">
        <f t="shared" si="8"/>
        <v>40798</v>
      </c>
      <c r="J35" s="5">
        <f t="shared" si="8"/>
        <v>33100</v>
      </c>
      <c r="K35" s="5">
        <f t="shared" si="8"/>
        <v>100680</v>
      </c>
      <c r="L35" s="5">
        <f t="shared" si="8"/>
        <v>40109</v>
      </c>
      <c r="M35" s="5">
        <f t="shared" si="8"/>
        <v>56225</v>
      </c>
      <c r="N35" s="5">
        <f t="shared" si="8"/>
        <v>52836</v>
      </c>
      <c r="O35" s="5">
        <f t="shared" si="8"/>
        <v>67326</v>
      </c>
      <c r="P35" s="5">
        <f t="shared" si="8"/>
        <v>193996</v>
      </c>
      <c r="Q35" s="5">
        <f t="shared" si="8"/>
        <v>460241</v>
      </c>
      <c r="R35" s="5">
        <f t="shared" si="5"/>
        <v>1148875</v>
      </c>
      <c r="T35" s="172">
        <f t="shared" si="3"/>
        <v>0</v>
      </c>
    </row>
    <row r="36" spans="1:20" ht="19.5" customHeight="1">
      <c r="A36" s="273"/>
      <c r="B36" s="341"/>
      <c r="C36" s="7" t="s">
        <v>14</v>
      </c>
      <c r="D36" s="8"/>
      <c r="E36" s="8">
        <f aca="true" t="shared" si="9" ref="E36:Q36">SUM(E8,E26,E30)</f>
        <v>621</v>
      </c>
      <c r="F36" s="8">
        <f t="shared" si="9"/>
        <v>24446</v>
      </c>
      <c r="G36" s="8">
        <f t="shared" si="9"/>
        <v>40599</v>
      </c>
      <c r="H36" s="8">
        <f t="shared" si="9"/>
        <v>35406</v>
      </c>
      <c r="I36" s="8">
        <f t="shared" si="9"/>
        <v>44977</v>
      </c>
      <c r="J36" s="8">
        <f t="shared" si="9"/>
        <v>33934</v>
      </c>
      <c r="K36" s="8">
        <f t="shared" si="9"/>
        <v>43765</v>
      </c>
      <c r="L36" s="8">
        <f t="shared" si="9"/>
        <v>56294</v>
      </c>
      <c r="M36" s="8">
        <f t="shared" si="9"/>
        <v>77516</v>
      </c>
      <c r="N36" s="8">
        <f t="shared" si="9"/>
        <v>37178</v>
      </c>
      <c r="O36" s="8">
        <f t="shared" si="9"/>
        <v>56063</v>
      </c>
      <c r="P36" s="8">
        <f t="shared" si="8"/>
        <v>221654</v>
      </c>
      <c r="Q36" s="8">
        <f t="shared" si="9"/>
        <v>420019</v>
      </c>
      <c r="R36" s="8">
        <f t="shared" si="5"/>
        <v>1092472</v>
      </c>
      <c r="T36" s="172">
        <f t="shared" si="3"/>
        <v>-1092472</v>
      </c>
    </row>
    <row r="37" spans="1:20" ht="12" customHeight="1">
      <c r="A37" s="337" t="s">
        <v>324</v>
      </c>
      <c r="B37" s="338"/>
      <c r="C37" s="321" t="s">
        <v>343</v>
      </c>
      <c r="D37" s="322"/>
      <c r="E37" s="322"/>
      <c r="F37" s="322"/>
      <c r="G37" s="322"/>
      <c r="H37" s="322"/>
      <c r="I37" s="322"/>
      <c r="J37" s="322"/>
      <c r="K37" s="322"/>
      <c r="L37" s="322"/>
      <c r="M37" s="322"/>
      <c r="N37" s="322"/>
      <c r="O37" s="322"/>
      <c r="P37" s="322"/>
      <c r="Q37" s="322"/>
      <c r="R37" s="323"/>
      <c r="T37"/>
    </row>
    <row r="38" spans="1:20" ht="12" customHeight="1">
      <c r="A38" s="337"/>
      <c r="B38" s="338"/>
      <c r="C38" s="321"/>
      <c r="D38" s="322"/>
      <c r="E38" s="322"/>
      <c r="F38" s="322"/>
      <c r="G38" s="322"/>
      <c r="H38" s="322"/>
      <c r="I38" s="322"/>
      <c r="J38" s="322"/>
      <c r="K38" s="322"/>
      <c r="L38" s="322"/>
      <c r="M38" s="322"/>
      <c r="N38" s="322"/>
      <c r="O38" s="322"/>
      <c r="P38" s="322"/>
      <c r="Q38" s="322"/>
      <c r="R38" s="323"/>
      <c r="T38"/>
    </row>
    <row r="39" spans="1:20" ht="12" customHeight="1">
      <c r="A39" s="337"/>
      <c r="B39" s="338"/>
      <c r="C39" s="321"/>
      <c r="D39" s="322"/>
      <c r="E39" s="322"/>
      <c r="F39" s="322"/>
      <c r="G39" s="322"/>
      <c r="H39" s="322"/>
      <c r="I39" s="322"/>
      <c r="J39" s="322"/>
      <c r="K39" s="322"/>
      <c r="L39" s="322"/>
      <c r="M39" s="322"/>
      <c r="N39" s="322"/>
      <c r="O39" s="322"/>
      <c r="P39" s="322"/>
      <c r="Q39" s="322"/>
      <c r="R39" s="323"/>
      <c r="T39"/>
    </row>
    <row r="40" spans="1:20" ht="12" customHeight="1">
      <c r="A40" s="337"/>
      <c r="B40" s="338"/>
      <c r="C40" s="321"/>
      <c r="D40" s="322"/>
      <c r="E40" s="322"/>
      <c r="F40" s="322"/>
      <c r="G40" s="322"/>
      <c r="H40" s="322"/>
      <c r="I40" s="322"/>
      <c r="J40" s="322"/>
      <c r="K40" s="322"/>
      <c r="L40" s="322"/>
      <c r="M40" s="322"/>
      <c r="N40" s="322"/>
      <c r="O40" s="322"/>
      <c r="P40" s="322"/>
      <c r="Q40" s="322"/>
      <c r="R40" s="323"/>
      <c r="T40"/>
    </row>
    <row r="41" spans="1:20" ht="12" customHeight="1">
      <c r="A41" s="337"/>
      <c r="B41" s="338"/>
      <c r="C41" s="324"/>
      <c r="D41" s="325"/>
      <c r="E41" s="325"/>
      <c r="F41" s="325"/>
      <c r="G41" s="325"/>
      <c r="H41" s="325"/>
      <c r="I41" s="325"/>
      <c r="J41" s="325"/>
      <c r="K41" s="325"/>
      <c r="L41" s="325"/>
      <c r="M41" s="325"/>
      <c r="N41" s="325"/>
      <c r="O41" s="325"/>
      <c r="P41" s="325"/>
      <c r="Q41" s="325"/>
      <c r="R41" s="326"/>
      <c r="T41"/>
    </row>
    <row r="42" spans="1:20" ht="12" customHeight="1">
      <c r="A42" s="337"/>
      <c r="B42" s="338"/>
      <c r="C42" s="327" t="s">
        <v>365</v>
      </c>
      <c r="D42" s="327"/>
      <c r="E42" s="327"/>
      <c r="F42" s="327"/>
      <c r="G42" s="327"/>
      <c r="H42" s="327"/>
      <c r="I42" s="327"/>
      <c r="J42" s="327"/>
      <c r="K42" s="327"/>
      <c r="L42" s="327"/>
      <c r="M42" s="327"/>
      <c r="N42" s="327"/>
      <c r="O42" s="327"/>
      <c r="P42" s="327"/>
      <c r="Q42" s="327"/>
      <c r="R42" s="327"/>
      <c r="T42"/>
    </row>
    <row r="43" spans="1:20" ht="12" customHeight="1">
      <c r="A43" s="337"/>
      <c r="B43" s="338"/>
      <c r="C43" s="327"/>
      <c r="D43" s="327"/>
      <c r="E43" s="327"/>
      <c r="F43" s="327"/>
      <c r="G43" s="327"/>
      <c r="H43" s="327"/>
      <c r="I43" s="327"/>
      <c r="J43" s="327"/>
      <c r="K43" s="327"/>
      <c r="L43" s="327"/>
      <c r="M43" s="327"/>
      <c r="N43" s="327"/>
      <c r="O43" s="327"/>
      <c r="P43" s="327"/>
      <c r="Q43" s="327"/>
      <c r="R43" s="327"/>
      <c r="T43"/>
    </row>
    <row r="44" spans="1:20" ht="12" customHeight="1">
      <c r="A44" s="337"/>
      <c r="B44" s="338"/>
      <c r="C44" s="327"/>
      <c r="D44" s="327"/>
      <c r="E44" s="327"/>
      <c r="F44" s="327"/>
      <c r="G44" s="327"/>
      <c r="H44" s="327"/>
      <c r="I44" s="327"/>
      <c r="J44" s="327"/>
      <c r="K44" s="327"/>
      <c r="L44" s="327"/>
      <c r="M44" s="327"/>
      <c r="N44" s="327"/>
      <c r="O44" s="327"/>
      <c r="P44" s="327"/>
      <c r="Q44" s="327"/>
      <c r="R44" s="327"/>
      <c r="T44"/>
    </row>
    <row r="45" spans="1:20" ht="12" customHeight="1">
      <c r="A45" s="337"/>
      <c r="B45" s="338"/>
      <c r="C45" s="327"/>
      <c r="D45" s="327"/>
      <c r="E45" s="327"/>
      <c r="F45" s="327"/>
      <c r="G45" s="327"/>
      <c r="H45" s="327"/>
      <c r="I45" s="327"/>
      <c r="J45" s="327"/>
      <c r="K45" s="327"/>
      <c r="L45" s="327"/>
      <c r="M45" s="327"/>
      <c r="N45" s="327"/>
      <c r="O45" s="327"/>
      <c r="P45" s="327"/>
      <c r="Q45" s="327"/>
      <c r="R45" s="327"/>
      <c r="T45"/>
    </row>
    <row r="46" spans="1:20" ht="12" customHeight="1">
      <c r="A46" s="278"/>
      <c r="B46" s="339"/>
      <c r="C46" s="327"/>
      <c r="D46" s="327"/>
      <c r="E46" s="327"/>
      <c r="F46" s="327"/>
      <c r="G46" s="327"/>
      <c r="H46" s="327"/>
      <c r="I46" s="327"/>
      <c r="J46" s="327"/>
      <c r="K46" s="327"/>
      <c r="L46" s="327"/>
      <c r="M46" s="327"/>
      <c r="N46" s="327"/>
      <c r="O46" s="327"/>
      <c r="P46" s="327"/>
      <c r="Q46" s="327"/>
      <c r="R46" s="327"/>
      <c r="T46"/>
    </row>
    <row r="61" spans="1:18" ht="13.5">
      <c r="A61" s="213"/>
      <c r="B61" s="134"/>
      <c r="C61" s="25"/>
      <c r="D61" s="25"/>
      <c r="E61" s="25"/>
      <c r="F61" s="25"/>
      <c r="G61" s="25"/>
      <c r="H61" s="25"/>
      <c r="I61" s="25"/>
      <c r="J61" s="25"/>
      <c r="K61" s="25"/>
      <c r="L61" s="25"/>
      <c r="M61" s="25"/>
      <c r="N61" s="25"/>
      <c r="O61" s="25"/>
      <c r="P61" s="25"/>
      <c r="Q61" s="25"/>
      <c r="R61" s="214"/>
    </row>
    <row r="62" spans="1:18" ht="13.5">
      <c r="A62" s="215"/>
      <c r="B62" s="125"/>
      <c r="C62" s="196"/>
      <c r="D62" s="196"/>
      <c r="E62" s="196"/>
      <c r="F62" s="196"/>
      <c r="G62" s="196"/>
      <c r="H62" s="196"/>
      <c r="I62" s="196"/>
      <c r="J62" s="196"/>
      <c r="K62" s="196"/>
      <c r="L62" s="196"/>
      <c r="M62" s="196"/>
      <c r="N62" s="196"/>
      <c r="O62" s="196"/>
      <c r="P62" s="196"/>
      <c r="Q62" s="196"/>
      <c r="R62" s="216"/>
    </row>
    <row r="63" spans="1:18" ht="13.5">
      <c r="A63" s="25"/>
      <c r="B63" s="134"/>
      <c r="C63" s="25"/>
      <c r="D63" s="25"/>
      <c r="E63" s="25"/>
      <c r="F63" s="25"/>
      <c r="G63" s="25"/>
      <c r="H63" s="25"/>
      <c r="I63" s="25"/>
      <c r="J63" s="25"/>
      <c r="K63" s="25"/>
      <c r="L63" s="25"/>
      <c r="M63" s="25"/>
      <c r="N63" s="25"/>
      <c r="O63" s="25"/>
      <c r="P63" s="25"/>
      <c r="Q63" s="25"/>
      <c r="R63" s="25"/>
    </row>
    <row r="64" spans="1:18" ht="13.5">
      <c r="A64" s="196"/>
      <c r="B64" s="125"/>
      <c r="C64" s="196"/>
      <c r="D64" s="196"/>
      <c r="E64" s="196"/>
      <c r="F64" s="196"/>
      <c r="G64" s="196"/>
      <c r="H64" s="196"/>
      <c r="I64" s="196"/>
      <c r="J64" s="196"/>
      <c r="K64" s="196"/>
      <c r="L64" s="196"/>
      <c r="M64" s="196"/>
      <c r="N64" s="196"/>
      <c r="O64" s="196"/>
      <c r="P64" s="196"/>
      <c r="Q64" s="196"/>
      <c r="R64" s="196"/>
    </row>
    <row r="91" spans="1:18" ht="13.5">
      <c r="A91" s="213"/>
      <c r="B91" s="134"/>
      <c r="C91" s="25"/>
      <c r="D91" s="25"/>
      <c r="E91" s="25"/>
      <c r="F91" s="25"/>
      <c r="G91" s="25"/>
      <c r="H91" s="25"/>
      <c r="I91" s="25"/>
      <c r="J91" s="25"/>
      <c r="K91" s="25"/>
      <c r="L91" s="25"/>
      <c r="M91" s="25"/>
      <c r="N91" s="25"/>
      <c r="O91" s="25"/>
      <c r="P91" s="25"/>
      <c r="Q91" s="25"/>
      <c r="R91" s="214"/>
    </row>
    <row r="92" spans="1:18" ht="13.5">
      <c r="A92" s="215"/>
      <c r="B92" s="125"/>
      <c r="C92" s="196"/>
      <c r="D92" s="196"/>
      <c r="E92" s="196"/>
      <c r="F92" s="196"/>
      <c r="G92" s="196"/>
      <c r="H92" s="196"/>
      <c r="I92" s="196"/>
      <c r="J92" s="196"/>
      <c r="K92" s="196"/>
      <c r="L92" s="196"/>
      <c r="M92" s="196"/>
      <c r="N92" s="196"/>
      <c r="O92" s="196"/>
      <c r="P92" s="196"/>
      <c r="Q92" s="196"/>
      <c r="R92" s="216"/>
    </row>
    <row r="93" spans="1:18" ht="13.5">
      <c r="A93" s="213"/>
      <c r="B93" s="134"/>
      <c r="C93" s="25"/>
      <c r="D93" s="25"/>
      <c r="E93" s="25"/>
      <c r="F93" s="25"/>
      <c r="G93" s="25"/>
      <c r="H93" s="25"/>
      <c r="I93" s="25"/>
      <c r="J93" s="25"/>
      <c r="K93" s="25"/>
      <c r="L93" s="25"/>
      <c r="M93" s="25"/>
      <c r="N93" s="25"/>
      <c r="O93" s="25"/>
      <c r="P93" s="25"/>
      <c r="Q93" s="25"/>
      <c r="R93" s="214"/>
    </row>
    <row r="94" spans="1:18" ht="13.5">
      <c r="A94" s="215"/>
      <c r="B94" s="125"/>
      <c r="C94" s="196"/>
      <c r="D94" s="196"/>
      <c r="E94" s="196"/>
      <c r="F94" s="196"/>
      <c r="G94" s="196"/>
      <c r="H94" s="196"/>
      <c r="I94" s="196"/>
      <c r="J94" s="196"/>
      <c r="K94" s="196"/>
      <c r="L94" s="196"/>
      <c r="M94" s="196"/>
      <c r="N94" s="196"/>
      <c r="O94" s="196"/>
      <c r="P94" s="196"/>
      <c r="Q94" s="196"/>
      <c r="R94" s="216"/>
    </row>
    <row r="121" spans="1:18" ht="13.5">
      <c r="A121" s="213"/>
      <c r="B121" s="134"/>
      <c r="C121" s="25"/>
      <c r="D121" s="25"/>
      <c r="E121" s="25"/>
      <c r="F121" s="25"/>
      <c r="G121" s="25"/>
      <c r="H121" s="25"/>
      <c r="I121" s="25"/>
      <c r="J121" s="25"/>
      <c r="K121" s="25"/>
      <c r="L121" s="25"/>
      <c r="M121" s="25"/>
      <c r="N121" s="25"/>
      <c r="O121" s="25"/>
      <c r="P121" s="25"/>
      <c r="Q121" s="25"/>
      <c r="R121" s="214"/>
    </row>
    <row r="122" spans="1:18" ht="13.5">
      <c r="A122" s="215"/>
      <c r="B122" s="125"/>
      <c r="C122" s="196"/>
      <c r="D122" s="196"/>
      <c r="E122" s="196"/>
      <c r="F122" s="196"/>
      <c r="G122" s="196"/>
      <c r="H122" s="196"/>
      <c r="I122" s="196"/>
      <c r="J122" s="196"/>
      <c r="K122" s="196"/>
      <c r="L122" s="196"/>
      <c r="M122" s="196"/>
      <c r="N122" s="196"/>
      <c r="O122" s="196"/>
      <c r="P122" s="196"/>
      <c r="Q122" s="196"/>
      <c r="R122" s="216"/>
    </row>
    <row r="123" spans="1:18" ht="13.5">
      <c r="A123" s="213"/>
      <c r="B123" s="134"/>
      <c r="C123" s="25"/>
      <c r="D123" s="25"/>
      <c r="E123" s="25"/>
      <c r="F123" s="25"/>
      <c r="G123" s="25"/>
      <c r="H123" s="25"/>
      <c r="I123" s="25"/>
      <c r="J123" s="25"/>
      <c r="K123" s="25"/>
      <c r="L123" s="25"/>
      <c r="M123" s="25"/>
      <c r="N123" s="25"/>
      <c r="O123" s="25"/>
      <c r="P123" s="25"/>
      <c r="Q123" s="25"/>
      <c r="R123" s="214"/>
    </row>
    <row r="124" spans="1:18" ht="13.5">
      <c r="A124" s="215"/>
      <c r="B124" s="125"/>
      <c r="C124" s="196"/>
      <c r="D124" s="196"/>
      <c r="E124" s="196"/>
      <c r="F124" s="196"/>
      <c r="G124" s="196"/>
      <c r="H124" s="196"/>
      <c r="I124" s="196"/>
      <c r="J124" s="196"/>
      <c r="K124" s="196"/>
      <c r="L124" s="196"/>
      <c r="M124" s="196"/>
      <c r="N124" s="196"/>
      <c r="O124" s="196"/>
      <c r="P124" s="196"/>
      <c r="Q124" s="196"/>
      <c r="R124" s="216"/>
    </row>
    <row r="151" spans="1:18" ht="13.5">
      <c r="A151" s="213"/>
      <c r="B151" s="134"/>
      <c r="C151" s="25"/>
      <c r="D151" s="25"/>
      <c r="E151" s="25"/>
      <c r="F151" s="25"/>
      <c r="G151" s="25"/>
      <c r="H151" s="25"/>
      <c r="I151" s="25"/>
      <c r="J151" s="25"/>
      <c r="K151" s="25"/>
      <c r="L151" s="25"/>
      <c r="M151" s="25"/>
      <c r="N151" s="25"/>
      <c r="O151" s="25"/>
      <c r="P151" s="25"/>
      <c r="Q151" s="25"/>
      <c r="R151" s="214"/>
    </row>
    <row r="152" spans="1:18" ht="13.5">
      <c r="A152" s="215"/>
      <c r="B152" s="125"/>
      <c r="C152" s="196"/>
      <c r="D152" s="196"/>
      <c r="E152" s="196"/>
      <c r="F152" s="196"/>
      <c r="G152" s="196"/>
      <c r="H152" s="196"/>
      <c r="I152" s="196"/>
      <c r="J152" s="196"/>
      <c r="K152" s="196"/>
      <c r="L152" s="196"/>
      <c r="M152" s="196"/>
      <c r="N152" s="196"/>
      <c r="O152" s="196"/>
      <c r="P152" s="196"/>
      <c r="Q152" s="196"/>
      <c r="R152" s="216"/>
    </row>
    <row r="153" spans="1:18" ht="13.5">
      <c r="A153" s="213"/>
      <c r="B153" s="134"/>
      <c r="C153" s="25"/>
      <c r="D153" s="25"/>
      <c r="E153" s="25"/>
      <c r="F153" s="25"/>
      <c r="G153" s="25"/>
      <c r="H153" s="25"/>
      <c r="I153" s="25"/>
      <c r="J153" s="25"/>
      <c r="K153" s="25"/>
      <c r="L153" s="25"/>
      <c r="M153" s="25"/>
      <c r="N153" s="25"/>
      <c r="O153" s="25"/>
      <c r="P153" s="25"/>
      <c r="Q153" s="25"/>
      <c r="R153" s="214"/>
    </row>
    <row r="154" spans="1:18" ht="13.5">
      <c r="A154" s="215"/>
      <c r="B154" s="125"/>
      <c r="C154" s="196"/>
      <c r="D154" s="196"/>
      <c r="E154" s="196"/>
      <c r="F154" s="196"/>
      <c r="G154" s="196"/>
      <c r="H154" s="196"/>
      <c r="I154" s="196"/>
      <c r="J154" s="196"/>
      <c r="K154" s="196"/>
      <c r="L154" s="196"/>
      <c r="M154" s="196"/>
      <c r="N154" s="196"/>
      <c r="O154" s="196"/>
      <c r="P154" s="196"/>
      <c r="Q154" s="196"/>
      <c r="R154" s="216"/>
    </row>
    <row r="181" spans="1:18" ht="13.5">
      <c r="A181" s="213"/>
      <c r="B181" s="134"/>
      <c r="C181" s="25"/>
      <c r="D181" s="25"/>
      <c r="E181" s="25"/>
      <c r="F181" s="25"/>
      <c r="G181" s="25"/>
      <c r="H181" s="25"/>
      <c r="I181" s="25"/>
      <c r="J181" s="25"/>
      <c r="K181" s="25"/>
      <c r="L181" s="25"/>
      <c r="M181" s="25"/>
      <c r="N181" s="25"/>
      <c r="O181" s="25"/>
      <c r="P181" s="25"/>
      <c r="Q181" s="25"/>
      <c r="R181" s="214"/>
    </row>
    <row r="182" spans="1:18" ht="13.5">
      <c r="A182" s="215"/>
      <c r="B182" s="125"/>
      <c r="C182" s="196"/>
      <c r="D182" s="196"/>
      <c r="E182" s="196"/>
      <c r="F182" s="196"/>
      <c r="G182" s="196"/>
      <c r="H182" s="196"/>
      <c r="I182" s="196"/>
      <c r="J182" s="196"/>
      <c r="K182" s="196"/>
      <c r="L182" s="196"/>
      <c r="M182" s="196"/>
      <c r="N182" s="196"/>
      <c r="O182" s="196"/>
      <c r="P182" s="196"/>
      <c r="Q182" s="196"/>
      <c r="R182" s="216"/>
    </row>
    <row r="183" spans="1:18" ht="13.5">
      <c r="A183" s="213"/>
      <c r="B183" s="134"/>
      <c r="C183" s="25"/>
      <c r="D183" s="25"/>
      <c r="E183" s="25"/>
      <c r="F183" s="25"/>
      <c r="G183" s="25"/>
      <c r="H183" s="25"/>
      <c r="I183" s="25"/>
      <c r="J183" s="25"/>
      <c r="K183" s="25"/>
      <c r="L183" s="25"/>
      <c r="M183" s="25"/>
      <c r="N183" s="25"/>
      <c r="O183" s="25"/>
      <c r="P183" s="25"/>
      <c r="Q183" s="25"/>
      <c r="R183" s="214"/>
    </row>
    <row r="184" spans="1:18" ht="13.5">
      <c r="A184" s="215"/>
      <c r="B184" s="125"/>
      <c r="C184" s="196"/>
      <c r="D184" s="196"/>
      <c r="E184" s="196"/>
      <c r="F184" s="196"/>
      <c r="G184" s="196"/>
      <c r="H184" s="196"/>
      <c r="I184" s="196"/>
      <c r="J184" s="196"/>
      <c r="K184" s="196"/>
      <c r="L184" s="196"/>
      <c r="M184" s="196"/>
      <c r="N184" s="196"/>
      <c r="O184" s="196"/>
      <c r="P184" s="196"/>
      <c r="Q184" s="196"/>
      <c r="R184" s="216"/>
    </row>
    <row r="209" spans="1:18" ht="13.5">
      <c r="A209" s="213"/>
      <c r="B209" s="134"/>
      <c r="C209" s="25"/>
      <c r="D209" s="25"/>
      <c r="E209" s="25"/>
      <c r="F209" s="25"/>
      <c r="G209" s="25"/>
      <c r="H209" s="25"/>
      <c r="I209" s="25"/>
      <c r="J209" s="25"/>
      <c r="K209" s="25"/>
      <c r="L209" s="25"/>
      <c r="M209" s="25"/>
      <c r="N209" s="25"/>
      <c r="O209" s="25"/>
      <c r="P209" s="25"/>
      <c r="Q209" s="25"/>
      <c r="R209" s="214"/>
    </row>
    <row r="210" spans="1:18" ht="13.5">
      <c r="A210" s="215"/>
      <c r="B210" s="125"/>
      <c r="C210" s="196"/>
      <c r="D210" s="196"/>
      <c r="E210" s="196"/>
      <c r="F210" s="196"/>
      <c r="G210" s="196"/>
      <c r="H210" s="196"/>
      <c r="I210" s="196"/>
      <c r="J210" s="196"/>
      <c r="K210" s="196"/>
      <c r="L210" s="196"/>
      <c r="M210" s="196"/>
      <c r="N210" s="196"/>
      <c r="O210" s="196"/>
      <c r="P210" s="196"/>
      <c r="Q210" s="196"/>
      <c r="R210" s="216"/>
    </row>
    <row r="213" spans="1:18" ht="13.5">
      <c r="A213" s="213"/>
      <c r="B213" s="134"/>
      <c r="C213" s="25"/>
      <c r="D213" s="25"/>
      <c r="E213" s="25"/>
      <c r="F213" s="25"/>
      <c r="G213" s="25"/>
      <c r="H213" s="25"/>
      <c r="I213" s="25"/>
      <c r="J213" s="25"/>
      <c r="K213" s="25"/>
      <c r="L213" s="25"/>
      <c r="M213" s="25"/>
      <c r="N213" s="25"/>
      <c r="O213" s="25"/>
      <c r="P213" s="25"/>
      <c r="Q213" s="25"/>
      <c r="R213" s="214"/>
    </row>
    <row r="214" spans="1:18" ht="13.5">
      <c r="A214" s="215"/>
      <c r="B214" s="125"/>
      <c r="C214" s="196"/>
      <c r="D214" s="196"/>
      <c r="E214" s="196"/>
      <c r="F214" s="196"/>
      <c r="G214" s="196"/>
      <c r="H214" s="196"/>
      <c r="I214" s="196"/>
      <c r="J214" s="196"/>
      <c r="K214" s="196"/>
      <c r="L214" s="196"/>
      <c r="M214" s="196"/>
      <c r="N214" s="196"/>
      <c r="O214" s="196"/>
      <c r="P214" s="196"/>
      <c r="Q214" s="196"/>
      <c r="R214" s="216"/>
    </row>
    <row r="239" spans="1:18" ht="13.5">
      <c r="A239" s="213"/>
      <c r="B239" s="134"/>
      <c r="C239" s="25"/>
      <c r="D239" s="25"/>
      <c r="E239" s="25"/>
      <c r="F239" s="25"/>
      <c r="G239" s="25"/>
      <c r="H239" s="25"/>
      <c r="I239" s="25"/>
      <c r="J239" s="25"/>
      <c r="K239" s="25"/>
      <c r="L239" s="25"/>
      <c r="M239" s="25"/>
      <c r="N239" s="25"/>
      <c r="O239" s="25"/>
      <c r="P239" s="25"/>
      <c r="Q239" s="25"/>
      <c r="R239" s="214"/>
    </row>
    <row r="240" spans="1:18" ht="13.5">
      <c r="A240" s="215"/>
      <c r="B240" s="125"/>
      <c r="C240" s="196"/>
      <c r="D240" s="196"/>
      <c r="E240" s="196"/>
      <c r="F240" s="196"/>
      <c r="G240" s="196"/>
      <c r="H240" s="196"/>
      <c r="I240" s="196"/>
      <c r="J240" s="196"/>
      <c r="K240" s="196"/>
      <c r="L240" s="196"/>
      <c r="M240" s="196"/>
      <c r="N240" s="196"/>
      <c r="O240" s="196"/>
      <c r="P240" s="196"/>
      <c r="Q240" s="196"/>
      <c r="R240" s="216"/>
    </row>
    <row r="243" spans="1:18" ht="13.5">
      <c r="A243" s="213"/>
      <c r="B243" s="134"/>
      <c r="C243" s="25"/>
      <c r="D243" s="25"/>
      <c r="E243" s="25"/>
      <c r="F243" s="25"/>
      <c r="G243" s="25"/>
      <c r="H243" s="25"/>
      <c r="I243" s="25"/>
      <c r="J243" s="25"/>
      <c r="K243" s="25"/>
      <c r="L243" s="25"/>
      <c r="M243" s="25"/>
      <c r="N243" s="25"/>
      <c r="O243" s="25"/>
      <c r="P243" s="25"/>
      <c r="Q243" s="25"/>
      <c r="R243" s="214"/>
    </row>
    <row r="244" spans="1:18" ht="13.5">
      <c r="A244" s="215"/>
      <c r="B244" s="125"/>
      <c r="C244" s="196"/>
      <c r="D244" s="196"/>
      <c r="E244" s="196"/>
      <c r="F244" s="196"/>
      <c r="G244" s="196"/>
      <c r="H244" s="196"/>
      <c r="I244" s="196"/>
      <c r="J244" s="196"/>
      <c r="K244" s="196"/>
      <c r="L244" s="196"/>
      <c r="M244" s="196"/>
      <c r="N244" s="196"/>
      <c r="O244" s="196"/>
      <c r="P244" s="196"/>
      <c r="Q244" s="196"/>
      <c r="R244" s="216"/>
    </row>
    <row r="261" spans="1:2" ht="13.5">
      <c r="A261" s="232"/>
      <c r="B261" s="233"/>
    </row>
    <row r="262" spans="1:2" ht="13.5">
      <c r="A262" s="232"/>
      <c r="B262" s="233"/>
    </row>
    <row r="263" spans="1:2" ht="13.5">
      <c r="A263" s="232"/>
      <c r="B263" s="233"/>
    </row>
    <row r="264" spans="1:2" ht="13.5">
      <c r="A264" s="232"/>
      <c r="B264" s="233"/>
    </row>
    <row r="265" spans="1:2" ht="13.5">
      <c r="A265" s="232"/>
      <c r="B265" s="233"/>
    </row>
    <row r="266" spans="1:2" ht="13.5">
      <c r="A266" s="232"/>
      <c r="B266" s="233"/>
    </row>
    <row r="267" spans="1:2" ht="13.5">
      <c r="A267" s="232"/>
      <c r="B267" s="233"/>
    </row>
    <row r="268" spans="1:2" ht="13.5">
      <c r="A268" s="232"/>
      <c r="B268" s="233"/>
    </row>
    <row r="269" spans="1:2" ht="13.5">
      <c r="A269" s="232"/>
      <c r="B269" s="233"/>
    </row>
    <row r="270" spans="1:2" ht="13.5">
      <c r="A270" s="232"/>
      <c r="B270" s="233"/>
    </row>
    <row r="271" spans="1:2" ht="13.5">
      <c r="A271" s="232"/>
      <c r="B271" s="233"/>
    </row>
    <row r="272" spans="1:2" ht="13.5">
      <c r="A272" s="232"/>
      <c r="B272" s="233"/>
    </row>
  </sheetData>
  <sheetProtection/>
  <mergeCells count="40">
    <mergeCell ref="A37:B46"/>
    <mergeCell ref="C37:R41"/>
    <mergeCell ref="C42:R46"/>
    <mergeCell ref="A1:R1"/>
    <mergeCell ref="A3:B4"/>
    <mergeCell ref="C3:C4"/>
    <mergeCell ref="D3:D4"/>
    <mergeCell ref="E3:G3"/>
    <mergeCell ref="H3:J3"/>
    <mergeCell ref="K3:M3"/>
    <mergeCell ref="N3:Q3"/>
    <mergeCell ref="R3:R4"/>
    <mergeCell ref="A2:B2"/>
    <mergeCell ref="A13:A14"/>
    <mergeCell ref="B13:B14"/>
    <mergeCell ref="A15:A16"/>
    <mergeCell ref="B15:B16"/>
    <mergeCell ref="A5:B6"/>
    <mergeCell ref="A7:B8"/>
    <mergeCell ref="A9:A10"/>
    <mergeCell ref="B9:B10"/>
    <mergeCell ref="A11:A12"/>
    <mergeCell ref="B11:B12"/>
    <mergeCell ref="A29:B30"/>
    <mergeCell ref="A17:A18"/>
    <mergeCell ref="B17:B18"/>
    <mergeCell ref="A19:A20"/>
    <mergeCell ref="B19:B20"/>
    <mergeCell ref="A21:A22"/>
    <mergeCell ref="B21:B22"/>
    <mergeCell ref="A23:A24"/>
    <mergeCell ref="B23:B24"/>
    <mergeCell ref="A25:B26"/>
    <mergeCell ref="A27:A28"/>
    <mergeCell ref="B27:B28"/>
    <mergeCell ref="A31:A32"/>
    <mergeCell ref="B31:B32"/>
    <mergeCell ref="A33:A34"/>
    <mergeCell ref="B33:B34"/>
    <mergeCell ref="A35:B36"/>
  </mergeCells>
  <dataValidations count="1">
    <dataValidation allowBlank="1" showInputMessage="1" showErrorMessage="1" imeMode="off" sqref="D7:R36"/>
  </dataValidations>
  <printOptions horizontalCentered="1"/>
  <pageMargins left="0.1968503937007874" right="0.1968503937007874" top="0.1968503937007874" bottom="0.1968503937007874" header="0" footer="0"/>
  <pageSetup errors="dash" fitToHeight="127" horizontalDpi="600" verticalDpi="600" orientation="landscape" paperSize="9" scale="70" r:id="rId1"/>
  <headerFooter>
    <oddFooter>&amp;C&amp;16-&amp;P -&amp;R&amp;A
&amp;P／&amp;N</oddFooter>
  </headerFooter>
</worksheet>
</file>

<file path=xl/worksheets/sheet19.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0" customWidth="1"/>
    <col min="2" max="2" width="20.57421875" style="10" customWidth="1"/>
    <col min="3" max="3" width="9.00390625" style="10" customWidth="1"/>
    <col min="4" max="18" width="11.57421875" style="10" customWidth="1"/>
    <col min="19" max="19" width="9.00390625" style="10" customWidth="1"/>
    <col min="20" max="20" width="9.00390625" style="172" customWidth="1"/>
    <col min="21" max="16384" width="9.00390625" style="1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31.5" customHeight="1">
      <c r="A2" s="434" t="s">
        <v>389</v>
      </c>
      <c r="B2" s="434"/>
      <c r="C2" s="148" t="s">
        <v>274</v>
      </c>
      <c r="D2" s="147"/>
      <c r="E2" s="147"/>
      <c r="F2" s="147"/>
      <c r="G2" s="147"/>
      <c r="H2" s="147"/>
      <c r="I2" s="147"/>
      <c r="J2" s="147"/>
      <c r="K2" s="147"/>
      <c r="L2" s="147"/>
      <c r="M2" s="147"/>
      <c r="N2" s="147"/>
      <c r="O2" s="147"/>
      <c r="P2" s="147"/>
      <c r="Q2" s="147"/>
      <c r="R2" s="147" t="s">
        <v>262</v>
      </c>
    </row>
    <row r="3" spans="1:18" ht="12" customHeight="1">
      <c r="A3" s="347" t="s">
        <v>86</v>
      </c>
      <c r="B3" s="349"/>
      <c r="C3" s="342" t="s">
        <v>87</v>
      </c>
      <c r="D3" s="345" t="s">
        <v>88</v>
      </c>
      <c r="E3" s="347" t="s">
        <v>89</v>
      </c>
      <c r="F3" s="348"/>
      <c r="G3" s="348"/>
      <c r="H3" s="347" t="s">
        <v>18</v>
      </c>
      <c r="I3" s="348"/>
      <c r="J3" s="348"/>
      <c r="K3" s="347" t="s">
        <v>19</v>
      </c>
      <c r="L3" s="348"/>
      <c r="M3" s="348"/>
      <c r="N3" s="347" t="s">
        <v>20</v>
      </c>
      <c r="O3" s="348"/>
      <c r="P3" s="348"/>
      <c r="Q3" s="348"/>
      <c r="R3" s="345" t="s">
        <v>90</v>
      </c>
    </row>
    <row r="4" spans="1:18" ht="12" customHeight="1">
      <c r="A4" s="347"/>
      <c r="B4" s="349"/>
      <c r="C4" s="342"/>
      <c r="D4" s="346"/>
      <c r="E4" s="193" t="s">
        <v>91</v>
      </c>
      <c r="F4" s="193" t="s">
        <v>2</v>
      </c>
      <c r="G4" s="193" t="s">
        <v>3</v>
      </c>
      <c r="H4" s="193" t="s">
        <v>4</v>
      </c>
      <c r="I4" s="193" t="s">
        <v>5</v>
      </c>
      <c r="J4" s="193" t="s">
        <v>6</v>
      </c>
      <c r="K4" s="193" t="s">
        <v>7</v>
      </c>
      <c r="L4" s="193" t="s">
        <v>8</v>
      </c>
      <c r="M4" s="193" t="s">
        <v>9</v>
      </c>
      <c r="N4" s="193" t="s">
        <v>10</v>
      </c>
      <c r="O4" s="193" t="s">
        <v>11</v>
      </c>
      <c r="P4" s="247" t="s">
        <v>12</v>
      </c>
      <c r="Q4" s="192" t="s">
        <v>16</v>
      </c>
      <c r="R4" s="346"/>
    </row>
    <row r="5" spans="1:20" ht="19.5" customHeight="1">
      <c r="A5" s="285" t="s">
        <v>264</v>
      </c>
      <c r="B5" s="286"/>
      <c r="C5" s="188"/>
      <c r="D5" s="188"/>
      <c r="E5" s="188"/>
      <c r="F5" s="188"/>
      <c r="G5" s="188"/>
      <c r="H5" s="188"/>
      <c r="I5" s="188"/>
      <c r="J5" s="188"/>
      <c r="K5" s="188"/>
      <c r="L5" s="188"/>
      <c r="M5" s="188"/>
      <c r="N5" s="188"/>
      <c r="O5" s="188"/>
      <c r="P5" s="242"/>
      <c r="Q5" s="186"/>
      <c r="R5" s="188"/>
      <c r="T5" s="172"/>
    </row>
    <row r="6" spans="1:20" ht="19.5" customHeight="1">
      <c r="A6" s="287"/>
      <c r="B6" s="288"/>
      <c r="C6" s="191"/>
      <c r="D6" s="191"/>
      <c r="E6" s="191"/>
      <c r="F6" s="191"/>
      <c r="G6" s="191"/>
      <c r="H6" s="191"/>
      <c r="I6" s="191"/>
      <c r="J6" s="191"/>
      <c r="K6" s="191"/>
      <c r="L6" s="191"/>
      <c r="M6" s="191"/>
      <c r="N6" s="191"/>
      <c r="O6" s="191"/>
      <c r="P6" s="191"/>
      <c r="Q6" s="204"/>
      <c r="R6" s="191"/>
      <c r="T6" s="172"/>
    </row>
    <row r="7" spans="1:20" ht="21" customHeight="1">
      <c r="A7" s="343" t="s">
        <v>160</v>
      </c>
      <c r="B7" s="344"/>
      <c r="C7" s="29" t="s">
        <v>92</v>
      </c>
      <c r="D7" s="5">
        <f>SUM(D9,D11,D13,D15,D17)</f>
        <v>418816</v>
      </c>
      <c r="E7" s="5">
        <f aca="true" t="shared" si="0" ref="E7:Q8">SUM(E9,E11,E13,E15,E17)</f>
        <v>1172</v>
      </c>
      <c r="F7" s="5">
        <f t="shared" si="0"/>
        <v>24406</v>
      </c>
      <c r="G7" s="5">
        <f t="shared" si="0"/>
        <v>32545</v>
      </c>
      <c r="H7" s="5">
        <f t="shared" si="0"/>
        <v>42623</v>
      </c>
      <c r="I7" s="5">
        <f t="shared" si="0"/>
        <v>31356</v>
      </c>
      <c r="J7" s="5">
        <f t="shared" si="0"/>
        <v>34099</v>
      </c>
      <c r="K7" s="5">
        <f t="shared" si="0"/>
        <v>38057</v>
      </c>
      <c r="L7" s="5">
        <f t="shared" si="0"/>
        <v>20021</v>
      </c>
      <c r="M7" s="5">
        <f t="shared" si="0"/>
        <v>31798</v>
      </c>
      <c r="N7" s="5">
        <f t="shared" si="0"/>
        <v>31073</v>
      </c>
      <c r="O7" s="5">
        <f t="shared" si="0"/>
        <v>34649</v>
      </c>
      <c r="P7" s="5">
        <f t="shared" si="0"/>
        <v>63062</v>
      </c>
      <c r="Q7" s="5">
        <f t="shared" si="0"/>
        <v>33955</v>
      </c>
      <c r="R7" s="5">
        <f aca="true" t="shared" si="1" ref="R7:R50">SUM(E7:Q7)</f>
        <v>418816</v>
      </c>
      <c r="T7" s="172">
        <f aca="true" t="shared" si="2" ref="T7:T50">D7-R7</f>
        <v>0</v>
      </c>
    </row>
    <row r="8" spans="1:20" ht="21" customHeight="1">
      <c r="A8" s="343"/>
      <c r="B8" s="344"/>
      <c r="C8" s="30" t="s">
        <v>93</v>
      </c>
      <c r="D8" s="6"/>
      <c r="E8" s="6">
        <f t="shared" si="0"/>
        <v>1172</v>
      </c>
      <c r="F8" s="6">
        <f t="shared" si="0"/>
        <v>17451</v>
      </c>
      <c r="G8" s="6">
        <f t="shared" si="0"/>
        <v>39064</v>
      </c>
      <c r="H8" s="6">
        <f t="shared" si="0"/>
        <v>35680</v>
      </c>
      <c r="I8" s="6">
        <f t="shared" si="0"/>
        <v>28543</v>
      </c>
      <c r="J8" s="6">
        <f t="shared" si="0"/>
        <v>33767</v>
      </c>
      <c r="K8" s="6">
        <f t="shared" si="0"/>
        <v>30307</v>
      </c>
      <c r="L8" s="6">
        <f t="shared" si="0"/>
        <v>22970</v>
      </c>
      <c r="M8" s="6">
        <f t="shared" si="0"/>
        <v>31095</v>
      </c>
      <c r="N8" s="6">
        <f t="shared" si="0"/>
        <v>24529</v>
      </c>
      <c r="O8" s="6">
        <f t="shared" si="0"/>
        <v>26949</v>
      </c>
      <c r="P8" s="6">
        <f t="shared" si="0"/>
        <v>47804</v>
      </c>
      <c r="Q8" s="6">
        <f t="shared" si="0"/>
        <v>71775</v>
      </c>
      <c r="R8" s="6">
        <f t="shared" si="1"/>
        <v>411106</v>
      </c>
      <c r="T8" s="172">
        <f t="shared" si="2"/>
        <v>-411106</v>
      </c>
    </row>
    <row r="9" spans="1:21" ht="21" customHeight="1">
      <c r="A9" s="350"/>
      <c r="B9" s="344" t="s">
        <v>167</v>
      </c>
      <c r="C9" s="29" t="s">
        <v>92</v>
      </c>
      <c r="D9" s="5">
        <v>384725</v>
      </c>
      <c r="E9" s="5">
        <v>1172</v>
      </c>
      <c r="F9" s="5">
        <v>21963</v>
      </c>
      <c r="G9" s="5">
        <v>32094</v>
      </c>
      <c r="H9" s="5">
        <v>41340</v>
      </c>
      <c r="I9" s="5">
        <v>30091</v>
      </c>
      <c r="J9" s="5">
        <v>32011</v>
      </c>
      <c r="K9" s="5">
        <v>36780</v>
      </c>
      <c r="L9" s="5">
        <v>19017</v>
      </c>
      <c r="M9" s="5">
        <v>30681</v>
      </c>
      <c r="N9" s="5">
        <v>29741</v>
      </c>
      <c r="O9" s="5">
        <v>31050</v>
      </c>
      <c r="P9" s="5">
        <v>51210</v>
      </c>
      <c r="Q9" s="5">
        <v>27575</v>
      </c>
      <c r="R9" s="5">
        <f>SUM(E9:Q9)</f>
        <v>384725</v>
      </c>
      <c r="T9" s="172">
        <f t="shared" si="2"/>
        <v>0</v>
      </c>
      <c r="U9" s="10">
        <v>1</v>
      </c>
    </row>
    <row r="10" spans="1:20" ht="21" customHeight="1">
      <c r="A10" s="350"/>
      <c r="B10" s="344"/>
      <c r="C10" s="30" t="s">
        <v>93</v>
      </c>
      <c r="D10" s="6"/>
      <c r="E10" s="6">
        <v>1172</v>
      </c>
      <c r="F10" s="6">
        <v>16922</v>
      </c>
      <c r="G10" s="6">
        <v>36514</v>
      </c>
      <c r="H10" s="6">
        <v>32744</v>
      </c>
      <c r="I10" s="6">
        <v>26956</v>
      </c>
      <c r="J10" s="6">
        <v>32854</v>
      </c>
      <c r="K10" s="6">
        <v>27869</v>
      </c>
      <c r="L10" s="6">
        <v>22236</v>
      </c>
      <c r="M10" s="6">
        <v>30254</v>
      </c>
      <c r="N10" s="6">
        <v>22685</v>
      </c>
      <c r="O10" s="6">
        <v>25052</v>
      </c>
      <c r="P10" s="6">
        <v>39766</v>
      </c>
      <c r="Q10" s="6">
        <v>62336</v>
      </c>
      <c r="R10" s="6">
        <f t="shared" si="1"/>
        <v>377360</v>
      </c>
      <c r="T10" s="172">
        <f t="shared" si="2"/>
        <v>-377360</v>
      </c>
    </row>
    <row r="11" spans="1:21" ht="21" customHeight="1">
      <c r="A11" s="343"/>
      <c r="B11" s="344" t="s">
        <v>152</v>
      </c>
      <c r="C11" s="29" t="s">
        <v>92</v>
      </c>
      <c r="D11" s="5">
        <v>161</v>
      </c>
      <c r="E11" s="5">
        <v>0</v>
      </c>
      <c r="F11" s="5">
        <v>0</v>
      </c>
      <c r="G11" s="5">
        <v>0</v>
      </c>
      <c r="H11" s="5">
        <v>0</v>
      </c>
      <c r="I11" s="5">
        <v>0</v>
      </c>
      <c r="J11" s="5">
        <v>0</v>
      </c>
      <c r="K11" s="5">
        <v>0</v>
      </c>
      <c r="L11" s="5">
        <v>0</v>
      </c>
      <c r="M11" s="5">
        <v>50</v>
      </c>
      <c r="N11" s="5">
        <v>0</v>
      </c>
      <c r="O11" s="5">
        <v>0</v>
      </c>
      <c r="P11" s="5">
        <v>72</v>
      </c>
      <c r="Q11" s="5">
        <v>39</v>
      </c>
      <c r="R11" s="5">
        <f>SUM(E11:Q11)</f>
        <v>161</v>
      </c>
      <c r="T11" s="172">
        <f t="shared" si="2"/>
        <v>0</v>
      </c>
      <c r="U11" s="10">
        <v>2</v>
      </c>
    </row>
    <row r="12" spans="1:20" ht="21" customHeight="1">
      <c r="A12" s="343"/>
      <c r="B12" s="344"/>
      <c r="C12" s="30" t="s">
        <v>93</v>
      </c>
      <c r="D12" s="6"/>
      <c r="E12" s="6">
        <v>0</v>
      </c>
      <c r="F12" s="6">
        <v>0</v>
      </c>
      <c r="G12" s="6">
        <v>0</v>
      </c>
      <c r="H12" s="6">
        <v>0</v>
      </c>
      <c r="I12" s="6">
        <v>0</v>
      </c>
      <c r="J12" s="6">
        <v>0</v>
      </c>
      <c r="K12" s="6">
        <v>0</v>
      </c>
      <c r="L12" s="6">
        <v>0</v>
      </c>
      <c r="M12" s="6">
        <v>0</v>
      </c>
      <c r="N12" s="6">
        <v>0</v>
      </c>
      <c r="O12" s="6">
        <v>0</v>
      </c>
      <c r="P12" s="6">
        <v>0</v>
      </c>
      <c r="Q12" s="6">
        <v>132</v>
      </c>
      <c r="R12" s="6">
        <f t="shared" si="1"/>
        <v>132</v>
      </c>
      <c r="T12" s="172">
        <f t="shared" si="2"/>
        <v>-132</v>
      </c>
    </row>
    <row r="13" spans="1:21" ht="21" customHeight="1">
      <c r="A13" s="343"/>
      <c r="B13" s="344" t="s">
        <v>168</v>
      </c>
      <c r="C13" s="29" t="s">
        <v>92</v>
      </c>
      <c r="D13" s="5">
        <v>320</v>
      </c>
      <c r="E13" s="5">
        <v>0</v>
      </c>
      <c r="F13" s="5">
        <v>0</v>
      </c>
      <c r="G13" s="5">
        <v>10</v>
      </c>
      <c r="H13" s="5">
        <v>47</v>
      </c>
      <c r="I13" s="5">
        <v>0</v>
      </c>
      <c r="J13" s="5">
        <v>25</v>
      </c>
      <c r="K13" s="5">
        <v>0</v>
      </c>
      <c r="L13" s="5">
        <v>62</v>
      </c>
      <c r="M13" s="5">
        <v>25</v>
      </c>
      <c r="N13" s="5">
        <v>0</v>
      </c>
      <c r="O13" s="5">
        <v>0</v>
      </c>
      <c r="P13" s="5">
        <v>98</v>
      </c>
      <c r="Q13" s="5">
        <v>53</v>
      </c>
      <c r="R13" s="5">
        <f>SUM(E13:Q13)</f>
        <v>320</v>
      </c>
      <c r="T13" s="172">
        <f t="shared" si="2"/>
        <v>0</v>
      </c>
      <c r="U13" s="10">
        <v>3</v>
      </c>
    </row>
    <row r="14" spans="1:20" ht="21" customHeight="1">
      <c r="A14" s="343"/>
      <c r="B14" s="344"/>
      <c r="C14" s="30" t="s">
        <v>93</v>
      </c>
      <c r="D14" s="6"/>
      <c r="E14" s="6">
        <v>0</v>
      </c>
      <c r="F14" s="6">
        <v>0</v>
      </c>
      <c r="G14" s="6">
        <v>0</v>
      </c>
      <c r="H14" s="6">
        <v>27</v>
      </c>
      <c r="I14" s="6">
        <v>30</v>
      </c>
      <c r="J14" s="6">
        <v>0</v>
      </c>
      <c r="K14" s="6">
        <v>0</v>
      </c>
      <c r="L14" s="6">
        <v>16</v>
      </c>
      <c r="M14" s="6">
        <v>14</v>
      </c>
      <c r="N14" s="6">
        <v>12</v>
      </c>
      <c r="O14" s="6">
        <v>5</v>
      </c>
      <c r="P14" s="6">
        <v>13</v>
      </c>
      <c r="Q14" s="6">
        <v>-12</v>
      </c>
      <c r="R14" s="6">
        <f t="shared" si="1"/>
        <v>105</v>
      </c>
      <c r="T14" s="172">
        <f t="shared" si="2"/>
        <v>-105</v>
      </c>
    </row>
    <row r="15" spans="1:21" ht="21" customHeight="1">
      <c r="A15" s="343"/>
      <c r="B15" s="344" t="s">
        <v>143</v>
      </c>
      <c r="C15" s="29" t="s">
        <v>92</v>
      </c>
      <c r="D15" s="5">
        <v>33101</v>
      </c>
      <c r="E15" s="5">
        <v>0</v>
      </c>
      <c r="F15" s="5">
        <v>2408</v>
      </c>
      <c r="G15" s="5">
        <v>421</v>
      </c>
      <c r="H15" s="5">
        <v>1189</v>
      </c>
      <c r="I15" s="5">
        <v>1243</v>
      </c>
      <c r="J15" s="5">
        <v>2003</v>
      </c>
      <c r="K15" s="5">
        <v>1249</v>
      </c>
      <c r="L15" s="5">
        <v>922</v>
      </c>
      <c r="M15" s="5">
        <v>1023</v>
      </c>
      <c r="N15" s="5">
        <v>1288</v>
      </c>
      <c r="O15" s="5">
        <v>3565</v>
      </c>
      <c r="P15" s="5">
        <v>11564</v>
      </c>
      <c r="Q15" s="5">
        <v>6226</v>
      </c>
      <c r="R15" s="5">
        <f>SUM(E15:Q15)</f>
        <v>33101</v>
      </c>
      <c r="T15" s="172">
        <f t="shared" si="2"/>
        <v>0</v>
      </c>
      <c r="U15" s="10">
        <v>4</v>
      </c>
    </row>
    <row r="16" spans="1:20" ht="21" customHeight="1">
      <c r="A16" s="343"/>
      <c r="B16" s="344"/>
      <c r="C16" s="30" t="s">
        <v>93</v>
      </c>
      <c r="D16" s="6"/>
      <c r="E16" s="6">
        <v>0</v>
      </c>
      <c r="F16" s="6">
        <v>510</v>
      </c>
      <c r="G16" s="6">
        <v>2527</v>
      </c>
      <c r="H16" s="6">
        <v>2831</v>
      </c>
      <c r="I16" s="6">
        <v>1534</v>
      </c>
      <c r="J16" s="6">
        <v>835</v>
      </c>
      <c r="K16" s="6">
        <v>2423</v>
      </c>
      <c r="L16" s="6">
        <v>698</v>
      </c>
      <c r="M16" s="6">
        <v>816</v>
      </c>
      <c r="N16" s="6">
        <v>1738</v>
      </c>
      <c r="O16" s="6">
        <v>1854</v>
      </c>
      <c r="P16" s="6">
        <v>7960</v>
      </c>
      <c r="Q16" s="6">
        <v>9319</v>
      </c>
      <c r="R16" s="6">
        <f t="shared" si="1"/>
        <v>33045</v>
      </c>
      <c r="T16" s="172">
        <f t="shared" si="2"/>
        <v>-33045</v>
      </c>
    </row>
    <row r="17" spans="1:21" ht="21" customHeight="1">
      <c r="A17" s="343"/>
      <c r="B17" s="344" t="s">
        <v>140</v>
      </c>
      <c r="C17" s="29" t="s">
        <v>92</v>
      </c>
      <c r="D17" s="5">
        <v>509</v>
      </c>
      <c r="E17" s="5">
        <v>0</v>
      </c>
      <c r="F17" s="5">
        <v>35</v>
      </c>
      <c r="G17" s="5">
        <v>20</v>
      </c>
      <c r="H17" s="5">
        <v>47</v>
      </c>
      <c r="I17" s="5">
        <v>22</v>
      </c>
      <c r="J17" s="5">
        <v>60</v>
      </c>
      <c r="K17" s="5">
        <v>28</v>
      </c>
      <c r="L17" s="5">
        <v>20</v>
      </c>
      <c r="M17" s="5">
        <v>19</v>
      </c>
      <c r="N17" s="5">
        <v>44</v>
      </c>
      <c r="O17" s="5">
        <v>34</v>
      </c>
      <c r="P17" s="5">
        <v>118</v>
      </c>
      <c r="Q17" s="5">
        <v>62</v>
      </c>
      <c r="R17" s="5">
        <f>SUM(E17:Q17)</f>
        <v>509</v>
      </c>
      <c r="T17" s="172">
        <f t="shared" si="2"/>
        <v>0</v>
      </c>
      <c r="U17" s="10">
        <v>5</v>
      </c>
    </row>
    <row r="18" spans="1:20" ht="21" customHeight="1">
      <c r="A18" s="343"/>
      <c r="B18" s="344"/>
      <c r="C18" s="30" t="s">
        <v>93</v>
      </c>
      <c r="D18" s="6"/>
      <c r="E18" s="6">
        <v>0</v>
      </c>
      <c r="F18" s="6">
        <v>19</v>
      </c>
      <c r="G18" s="6">
        <v>23</v>
      </c>
      <c r="H18" s="6">
        <v>78</v>
      </c>
      <c r="I18" s="6">
        <v>23</v>
      </c>
      <c r="J18" s="6">
        <v>78</v>
      </c>
      <c r="K18" s="6">
        <v>15</v>
      </c>
      <c r="L18" s="6">
        <v>20</v>
      </c>
      <c r="M18" s="6">
        <v>11</v>
      </c>
      <c r="N18" s="6">
        <v>94</v>
      </c>
      <c r="O18" s="6">
        <v>38</v>
      </c>
      <c r="P18" s="6">
        <v>65</v>
      </c>
      <c r="Q18" s="6">
        <v>0</v>
      </c>
      <c r="R18" s="6">
        <f t="shared" si="1"/>
        <v>464</v>
      </c>
      <c r="T18" s="172">
        <f t="shared" si="2"/>
        <v>-464</v>
      </c>
    </row>
    <row r="19" spans="1:20" ht="21" customHeight="1">
      <c r="A19" s="343" t="s">
        <v>164</v>
      </c>
      <c r="B19" s="344"/>
      <c r="C19" s="29" t="s">
        <v>92</v>
      </c>
      <c r="D19" s="5">
        <f>SUM(D21,D23,D25,D27)</f>
        <v>591259</v>
      </c>
      <c r="E19" s="5">
        <f aca="true" t="shared" si="3" ref="E19:Q20">SUM(E21,E23,E25,E27)</f>
        <v>461</v>
      </c>
      <c r="F19" s="5">
        <f t="shared" si="3"/>
        <v>20065</v>
      </c>
      <c r="G19" s="5">
        <f t="shared" si="3"/>
        <v>17383</v>
      </c>
      <c r="H19" s="5">
        <f t="shared" si="3"/>
        <v>28009</v>
      </c>
      <c r="I19" s="5">
        <f t="shared" si="3"/>
        <v>33370</v>
      </c>
      <c r="J19" s="5">
        <f t="shared" si="3"/>
        <v>18405</v>
      </c>
      <c r="K19" s="5">
        <f t="shared" si="3"/>
        <v>33227</v>
      </c>
      <c r="L19" s="5">
        <f t="shared" si="3"/>
        <v>27940</v>
      </c>
      <c r="M19" s="5">
        <f t="shared" si="3"/>
        <v>41305</v>
      </c>
      <c r="N19" s="5">
        <f t="shared" si="3"/>
        <v>43273</v>
      </c>
      <c r="O19" s="5">
        <f t="shared" si="3"/>
        <v>34996</v>
      </c>
      <c r="P19" s="5">
        <f t="shared" si="3"/>
        <v>190335</v>
      </c>
      <c r="Q19" s="5">
        <f t="shared" si="3"/>
        <v>102490</v>
      </c>
      <c r="R19" s="5">
        <f t="shared" si="1"/>
        <v>591259</v>
      </c>
      <c r="T19" s="172">
        <f t="shared" si="2"/>
        <v>0</v>
      </c>
    </row>
    <row r="20" spans="1:20" ht="21" customHeight="1">
      <c r="A20" s="343"/>
      <c r="B20" s="344"/>
      <c r="C20" s="30" t="s">
        <v>93</v>
      </c>
      <c r="D20" s="6"/>
      <c r="E20" s="6">
        <f t="shared" si="3"/>
        <v>461</v>
      </c>
      <c r="F20" s="6">
        <f t="shared" si="3"/>
        <v>8591</v>
      </c>
      <c r="G20" s="6">
        <f t="shared" si="3"/>
        <v>14604</v>
      </c>
      <c r="H20" s="6">
        <f t="shared" si="3"/>
        <v>38013</v>
      </c>
      <c r="I20" s="6">
        <f t="shared" si="3"/>
        <v>15706</v>
      </c>
      <c r="J20" s="6">
        <f t="shared" si="3"/>
        <v>9335</v>
      </c>
      <c r="K20" s="6">
        <f t="shared" si="3"/>
        <v>52016</v>
      </c>
      <c r="L20" s="6">
        <f t="shared" si="3"/>
        <v>43325</v>
      </c>
      <c r="M20" s="6">
        <f t="shared" si="3"/>
        <v>34061</v>
      </c>
      <c r="N20" s="6">
        <f t="shared" si="3"/>
        <v>41852</v>
      </c>
      <c r="O20" s="6">
        <f t="shared" si="3"/>
        <v>34420</v>
      </c>
      <c r="P20" s="6">
        <f t="shared" si="3"/>
        <v>127548</v>
      </c>
      <c r="Q20" s="6">
        <f t="shared" si="3"/>
        <v>115921</v>
      </c>
      <c r="R20" s="6">
        <f t="shared" si="1"/>
        <v>535853</v>
      </c>
      <c r="T20" s="172">
        <f t="shared" si="2"/>
        <v>-535853</v>
      </c>
    </row>
    <row r="21" spans="1:21" ht="21" customHeight="1">
      <c r="A21" s="350"/>
      <c r="B21" s="344" t="s">
        <v>167</v>
      </c>
      <c r="C21" s="29" t="s">
        <v>92</v>
      </c>
      <c r="D21" s="5">
        <v>44</v>
      </c>
      <c r="E21" s="5">
        <v>0</v>
      </c>
      <c r="F21" s="5">
        <v>2</v>
      </c>
      <c r="G21" s="5">
        <v>0</v>
      </c>
      <c r="H21" s="5">
        <v>0</v>
      </c>
      <c r="I21" s="5">
        <v>3</v>
      </c>
      <c r="J21" s="5">
        <v>7</v>
      </c>
      <c r="K21" s="5">
        <v>0</v>
      </c>
      <c r="L21" s="5">
        <v>0</v>
      </c>
      <c r="M21" s="5">
        <v>2</v>
      </c>
      <c r="N21" s="5">
        <v>0</v>
      </c>
      <c r="O21" s="5">
        <v>2</v>
      </c>
      <c r="P21" s="5">
        <v>17</v>
      </c>
      <c r="Q21" s="5">
        <v>11</v>
      </c>
      <c r="R21" s="5">
        <f>SUM(E21:Q21)</f>
        <v>44</v>
      </c>
      <c r="T21" s="172">
        <f t="shared" si="2"/>
        <v>0</v>
      </c>
      <c r="U21" s="10">
        <v>6</v>
      </c>
    </row>
    <row r="22" spans="1:20" ht="21" customHeight="1">
      <c r="A22" s="350"/>
      <c r="B22" s="344"/>
      <c r="C22" s="30" t="s">
        <v>93</v>
      </c>
      <c r="D22" s="6"/>
      <c r="E22" s="6">
        <v>0</v>
      </c>
      <c r="F22" s="6">
        <v>4</v>
      </c>
      <c r="G22" s="6">
        <v>9</v>
      </c>
      <c r="H22" s="6">
        <v>4</v>
      </c>
      <c r="I22" s="6">
        <v>0</v>
      </c>
      <c r="J22" s="6">
        <v>4</v>
      </c>
      <c r="K22" s="6">
        <v>0</v>
      </c>
      <c r="L22" s="6">
        <v>4</v>
      </c>
      <c r="M22" s="6">
        <v>0</v>
      </c>
      <c r="N22" s="6">
        <v>0</v>
      </c>
      <c r="O22" s="6">
        <v>14</v>
      </c>
      <c r="P22" s="6">
        <v>0</v>
      </c>
      <c r="Q22" s="6">
        <v>0</v>
      </c>
      <c r="R22" s="6">
        <f t="shared" si="1"/>
        <v>39</v>
      </c>
      <c r="T22" s="172">
        <f t="shared" si="2"/>
        <v>-39</v>
      </c>
    </row>
    <row r="23" spans="1:21" ht="21" customHeight="1">
      <c r="A23" s="343"/>
      <c r="B23" s="344" t="s">
        <v>169</v>
      </c>
      <c r="C23" s="29" t="s">
        <v>92</v>
      </c>
      <c r="D23" s="5">
        <v>573360</v>
      </c>
      <c r="E23" s="5">
        <v>450</v>
      </c>
      <c r="F23" s="5">
        <v>20063</v>
      </c>
      <c r="G23" s="5">
        <v>17383</v>
      </c>
      <c r="H23" s="5">
        <v>28009</v>
      </c>
      <c r="I23" s="5">
        <v>33367</v>
      </c>
      <c r="J23" s="5">
        <v>18328</v>
      </c>
      <c r="K23" s="5">
        <v>33227</v>
      </c>
      <c r="L23" s="5">
        <v>27604</v>
      </c>
      <c r="M23" s="5">
        <v>41046</v>
      </c>
      <c r="N23" s="5">
        <v>43273</v>
      </c>
      <c r="O23" s="5">
        <v>34957</v>
      </c>
      <c r="P23" s="5">
        <v>179174</v>
      </c>
      <c r="Q23" s="5">
        <v>96479</v>
      </c>
      <c r="R23" s="5">
        <f>SUM(E23:Q23)</f>
        <v>573360</v>
      </c>
      <c r="T23" s="172">
        <f t="shared" si="2"/>
        <v>0</v>
      </c>
      <c r="U23" s="10">
        <v>7</v>
      </c>
    </row>
    <row r="24" spans="1:20" ht="21" customHeight="1">
      <c r="A24" s="343"/>
      <c r="B24" s="344"/>
      <c r="C24" s="30" t="s">
        <v>93</v>
      </c>
      <c r="D24" s="6"/>
      <c r="E24" s="6">
        <v>450</v>
      </c>
      <c r="F24" s="6">
        <v>8587</v>
      </c>
      <c r="G24" s="6">
        <v>14336</v>
      </c>
      <c r="H24" s="6">
        <v>37994</v>
      </c>
      <c r="I24" s="6">
        <v>15649</v>
      </c>
      <c r="J24" s="6">
        <v>9331</v>
      </c>
      <c r="K24" s="6">
        <v>51882</v>
      </c>
      <c r="L24" s="6">
        <v>43321</v>
      </c>
      <c r="M24" s="6">
        <v>34061</v>
      </c>
      <c r="N24" s="6">
        <v>41852</v>
      </c>
      <c r="O24" s="6">
        <v>34406</v>
      </c>
      <c r="P24" s="6">
        <v>114640</v>
      </c>
      <c r="Q24" s="6">
        <v>113218</v>
      </c>
      <c r="R24" s="6">
        <f t="shared" si="1"/>
        <v>519727</v>
      </c>
      <c r="T24" s="172">
        <f t="shared" si="2"/>
        <v>-519727</v>
      </c>
    </row>
    <row r="25" spans="1:21" ht="21" customHeight="1">
      <c r="A25" s="350"/>
      <c r="B25" s="344" t="s">
        <v>170</v>
      </c>
      <c r="C25" s="29" t="s">
        <v>92</v>
      </c>
      <c r="D25" s="5">
        <v>17508</v>
      </c>
      <c r="E25" s="5">
        <v>0</v>
      </c>
      <c r="F25" s="5">
        <v>0</v>
      </c>
      <c r="G25" s="5">
        <v>0</v>
      </c>
      <c r="H25" s="5">
        <v>0</v>
      </c>
      <c r="I25" s="5">
        <v>0</v>
      </c>
      <c r="J25" s="5">
        <v>70</v>
      </c>
      <c r="K25" s="5">
        <v>0</v>
      </c>
      <c r="L25" s="5">
        <v>0</v>
      </c>
      <c r="M25" s="5">
        <v>257</v>
      </c>
      <c r="N25" s="5">
        <v>0</v>
      </c>
      <c r="O25" s="5">
        <v>37</v>
      </c>
      <c r="P25" s="5">
        <v>11144</v>
      </c>
      <c r="Q25" s="5">
        <v>6000</v>
      </c>
      <c r="R25" s="5">
        <f>SUM(E25:Q25)</f>
        <v>17508</v>
      </c>
      <c r="T25" s="172">
        <f t="shared" si="2"/>
        <v>0</v>
      </c>
      <c r="U25" s="10">
        <v>8</v>
      </c>
    </row>
    <row r="26" spans="1:20" ht="21" customHeight="1">
      <c r="A26" s="350"/>
      <c r="B26" s="344"/>
      <c r="C26" s="30" t="s">
        <v>93</v>
      </c>
      <c r="D26" s="6"/>
      <c r="E26" s="6">
        <v>0</v>
      </c>
      <c r="F26" s="6">
        <v>0</v>
      </c>
      <c r="G26" s="6">
        <v>0</v>
      </c>
      <c r="H26" s="6">
        <v>15</v>
      </c>
      <c r="I26" s="6">
        <v>57</v>
      </c>
      <c r="J26" s="6">
        <v>0</v>
      </c>
      <c r="K26" s="6">
        <v>134</v>
      </c>
      <c r="L26" s="6">
        <v>0</v>
      </c>
      <c r="M26" s="6">
        <v>0</v>
      </c>
      <c r="N26" s="6">
        <v>0</v>
      </c>
      <c r="O26" s="6">
        <v>0</v>
      </c>
      <c r="P26" s="6">
        <v>12904</v>
      </c>
      <c r="Q26" s="6">
        <v>2703</v>
      </c>
      <c r="R26" s="6">
        <f t="shared" si="1"/>
        <v>15813</v>
      </c>
      <c r="T26" s="172">
        <f t="shared" si="2"/>
        <v>-15813</v>
      </c>
    </row>
    <row r="27" spans="1:21" ht="21" customHeight="1">
      <c r="A27" s="343"/>
      <c r="B27" s="344" t="s">
        <v>142</v>
      </c>
      <c r="C27" s="29" t="s">
        <v>92</v>
      </c>
      <c r="D27" s="5">
        <v>347</v>
      </c>
      <c r="E27" s="5">
        <v>11</v>
      </c>
      <c r="F27" s="5">
        <v>0</v>
      </c>
      <c r="G27" s="5">
        <v>0</v>
      </c>
      <c r="H27" s="5">
        <v>0</v>
      </c>
      <c r="I27" s="5">
        <v>0</v>
      </c>
      <c r="J27" s="5">
        <v>0</v>
      </c>
      <c r="K27" s="5">
        <v>0</v>
      </c>
      <c r="L27" s="5">
        <v>336</v>
      </c>
      <c r="M27" s="5">
        <v>0</v>
      </c>
      <c r="N27" s="5">
        <v>0</v>
      </c>
      <c r="O27" s="5">
        <v>0</v>
      </c>
      <c r="P27" s="5">
        <v>0</v>
      </c>
      <c r="Q27" s="5">
        <v>0</v>
      </c>
      <c r="R27" s="5">
        <f>SUM(E27:Q27)</f>
        <v>347</v>
      </c>
      <c r="T27" s="172">
        <f t="shared" si="2"/>
        <v>0</v>
      </c>
      <c r="U27" s="10">
        <v>9</v>
      </c>
    </row>
    <row r="28" spans="1:20" ht="21" customHeight="1">
      <c r="A28" s="343"/>
      <c r="B28" s="344"/>
      <c r="C28" s="30" t="s">
        <v>93</v>
      </c>
      <c r="D28" s="6"/>
      <c r="E28" s="6">
        <v>11</v>
      </c>
      <c r="F28" s="6">
        <v>0</v>
      </c>
      <c r="G28" s="6">
        <v>259</v>
      </c>
      <c r="H28" s="6">
        <v>0</v>
      </c>
      <c r="I28" s="6">
        <v>0</v>
      </c>
      <c r="J28" s="6">
        <v>0</v>
      </c>
      <c r="K28" s="6">
        <v>0</v>
      </c>
      <c r="L28" s="6">
        <v>0</v>
      </c>
      <c r="M28" s="6">
        <v>0</v>
      </c>
      <c r="N28" s="6">
        <v>0</v>
      </c>
      <c r="O28" s="6">
        <v>0</v>
      </c>
      <c r="P28" s="6">
        <v>4</v>
      </c>
      <c r="Q28" s="6">
        <v>0</v>
      </c>
      <c r="R28" s="6">
        <f t="shared" si="1"/>
        <v>274</v>
      </c>
      <c r="T28" s="172">
        <f t="shared" si="2"/>
        <v>-274</v>
      </c>
    </row>
    <row r="29" spans="1:20" ht="21" customHeight="1">
      <c r="A29" s="351" t="s">
        <v>165</v>
      </c>
      <c r="B29" s="352"/>
      <c r="C29" s="29" t="s">
        <v>92</v>
      </c>
      <c r="D29" s="5">
        <f>SUM(D31,D33,D35,D37,D39,D41)</f>
        <v>6045328</v>
      </c>
      <c r="E29" s="5">
        <f aca="true" t="shared" si="4" ref="E29:Q30">SUM(E31,E33,E35,E37,E39,E41)</f>
        <v>6479</v>
      </c>
      <c r="F29" s="5">
        <f t="shared" si="4"/>
        <v>603040</v>
      </c>
      <c r="G29" s="5">
        <f t="shared" si="4"/>
        <v>1109844</v>
      </c>
      <c r="H29" s="5">
        <f t="shared" si="4"/>
        <v>141194</v>
      </c>
      <c r="I29" s="5">
        <f t="shared" si="4"/>
        <v>146617</v>
      </c>
      <c r="J29" s="5">
        <f t="shared" si="4"/>
        <v>808861</v>
      </c>
      <c r="K29" s="5">
        <f t="shared" si="4"/>
        <v>288625</v>
      </c>
      <c r="L29" s="5">
        <f t="shared" si="4"/>
        <v>241542</v>
      </c>
      <c r="M29" s="5">
        <f t="shared" si="4"/>
        <v>208793</v>
      </c>
      <c r="N29" s="5">
        <f t="shared" si="4"/>
        <v>1271258</v>
      </c>
      <c r="O29" s="5">
        <f t="shared" si="4"/>
        <v>152751</v>
      </c>
      <c r="P29" s="5">
        <f t="shared" si="4"/>
        <v>689991</v>
      </c>
      <c r="Q29" s="5">
        <f t="shared" si="4"/>
        <v>376333</v>
      </c>
      <c r="R29" s="5">
        <f t="shared" si="1"/>
        <v>6045328</v>
      </c>
      <c r="T29" s="172">
        <f t="shared" si="2"/>
        <v>0</v>
      </c>
    </row>
    <row r="30" spans="1:20" ht="21" customHeight="1">
      <c r="A30" s="353"/>
      <c r="B30" s="354"/>
      <c r="C30" s="30" t="s">
        <v>93</v>
      </c>
      <c r="D30" s="6"/>
      <c r="E30" s="6">
        <f t="shared" si="4"/>
        <v>6479</v>
      </c>
      <c r="F30" s="6">
        <f t="shared" si="4"/>
        <v>50743</v>
      </c>
      <c r="G30" s="6">
        <f t="shared" si="4"/>
        <v>311282</v>
      </c>
      <c r="H30" s="6">
        <f t="shared" si="4"/>
        <v>458313</v>
      </c>
      <c r="I30" s="6">
        <f t="shared" si="4"/>
        <v>112288</v>
      </c>
      <c r="J30" s="6">
        <f t="shared" si="4"/>
        <v>141217</v>
      </c>
      <c r="K30" s="6">
        <f t="shared" si="4"/>
        <v>335437</v>
      </c>
      <c r="L30" s="6">
        <f t="shared" si="4"/>
        <v>1109639</v>
      </c>
      <c r="M30" s="6">
        <f t="shared" si="4"/>
        <v>490422</v>
      </c>
      <c r="N30" s="6">
        <f t="shared" si="4"/>
        <v>440236</v>
      </c>
      <c r="O30" s="6">
        <f t="shared" si="4"/>
        <v>160992</v>
      </c>
      <c r="P30" s="6">
        <f t="shared" si="4"/>
        <v>1001310</v>
      </c>
      <c r="Q30" s="6">
        <f t="shared" si="4"/>
        <v>681404</v>
      </c>
      <c r="R30" s="6">
        <f t="shared" si="1"/>
        <v>5299762</v>
      </c>
      <c r="T30" s="172">
        <f t="shared" si="2"/>
        <v>-5299762</v>
      </c>
    </row>
    <row r="31" spans="1:21" ht="21" customHeight="1">
      <c r="A31" s="350"/>
      <c r="B31" s="344" t="s">
        <v>167</v>
      </c>
      <c r="C31" s="29" t="s">
        <v>92</v>
      </c>
      <c r="D31" s="5">
        <v>3213</v>
      </c>
      <c r="E31" s="5">
        <v>0</v>
      </c>
      <c r="F31" s="5">
        <v>0</v>
      </c>
      <c r="G31" s="5">
        <v>108</v>
      </c>
      <c r="H31" s="5">
        <v>49</v>
      </c>
      <c r="I31" s="5">
        <v>0</v>
      </c>
      <c r="J31" s="5">
        <v>0</v>
      </c>
      <c r="K31" s="5">
        <v>268</v>
      </c>
      <c r="L31" s="5">
        <v>245</v>
      </c>
      <c r="M31" s="5">
        <v>2</v>
      </c>
      <c r="N31" s="5">
        <v>381</v>
      </c>
      <c r="O31" s="5">
        <v>2</v>
      </c>
      <c r="P31" s="5">
        <v>1402</v>
      </c>
      <c r="Q31" s="5">
        <v>756</v>
      </c>
      <c r="R31" s="5">
        <f>SUM(E31:Q31)</f>
        <v>3213</v>
      </c>
      <c r="T31" s="172">
        <f t="shared" si="2"/>
        <v>0</v>
      </c>
      <c r="U31" s="10">
        <v>10</v>
      </c>
    </row>
    <row r="32" spans="1:20" ht="21" customHeight="1">
      <c r="A32" s="350"/>
      <c r="B32" s="344"/>
      <c r="C32" s="132" t="s">
        <v>93</v>
      </c>
      <c r="D32" s="8"/>
      <c r="E32" s="8">
        <v>0</v>
      </c>
      <c r="F32" s="8">
        <v>0</v>
      </c>
      <c r="G32" s="8">
        <v>0</v>
      </c>
      <c r="H32" s="8">
        <v>0</v>
      </c>
      <c r="I32" s="8">
        <v>75</v>
      </c>
      <c r="J32" s="8">
        <v>2</v>
      </c>
      <c r="K32" s="8">
        <v>131</v>
      </c>
      <c r="L32" s="8">
        <v>0</v>
      </c>
      <c r="M32" s="8">
        <v>114</v>
      </c>
      <c r="N32" s="8">
        <v>0</v>
      </c>
      <c r="O32" s="8">
        <v>0</v>
      </c>
      <c r="P32" s="8">
        <v>1474</v>
      </c>
      <c r="Q32" s="8">
        <v>4</v>
      </c>
      <c r="R32" s="8">
        <f t="shared" si="1"/>
        <v>1800</v>
      </c>
      <c r="T32" s="172">
        <f t="shared" si="2"/>
        <v>-1800</v>
      </c>
    </row>
    <row r="33" spans="1:21" ht="21" customHeight="1">
      <c r="A33" s="359"/>
      <c r="B33" s="442" t="s">
        <v>169</v>
      </c>
      <c r="C33" s="212" t="s">
        <v>92</v>
      </c>
      <c r="D33" s="209">
        <v>5826121</v>
      </c>
      <c r="E33" s="209">
        <v>2144</v>
      </c>
      <c r="F33" s="209">
        <v>589822</v>
      </c>
      <c r="G33" s="209">
        <v>1093515</v>
      </c>
      <c r="H33" s="209">
        <v>125079</v>
      </c>
      <c r="I33" s="209">
        <v>131470</v>
      </c>
      <c r="J33" s="209">
        <v>793752</v>
      </c>
      <c r="K33" s="209">
        <v>271403</v>
      </c>
      <c r="L33" s="209">
        <v>226309</v>
      </c>
      <c r="M33" s="209">
        <v>193257</v>
      </c>
      <c r="N33" s="209">
        <v>1256236</v>
      </c>
      <c r="O33" s="209">
        <v>138224</v>
      </c>
      <c r="P33" s="209">
        <v>653193</v>
      </c>
      <c r="Q33" s="209">
        <v>351717</v>
      </c>
      <c r="R33" s="209">
        <f>SUM(E33:Q33)</f>
        <v>5826121</v>
      </c>
      <c r="T33" s="172">
        <f t="shared" si="2"/>
        <v>0</v>
      </c>
      <c r="U33" s="10">
        <v>11</v>
      </c>
    </row>
    <row r="34" spans="1:20" ht="21" customHeight="1">
      <c r="A34" s="343"/>
      <c r="B34" s="344"/>
      <c r="C34" s="132" t="s">
        <v>93</v>
      </c>
      <c r="D34" s="8"/>
      <c r="E34" s="8">
        <v>2144</v>
      </c>
      <c r="F34" s="8">
        <v>39004</v>
      </c>
      <c r="G34" s="8">
        <v>294264</v>
      </c>
      <c r="H34" s="8">
        <v>441721</v>
      </c>
      <c r="I34" s="8">
        <v>107731</v>
      </c>
      <c r="J34" s="8">
        <v>112000</v>
      </c>
      <c r="K34" s="8">
        <v>318308</v>
      </c>
      <c r="L34" s="8">
        <v>1094297</v>
      </c>
      <c r="M34" s="8">
        <v>465441</v>
      </c>
      <c r="N34" s="8">
        <v>424869</v>
      </c>
      <c r="O34" s="8">
        <v>143695</v>
      </c>
      <c r="P34" s="8">
        <v>983073</v>
      </c>
      <c r="Q34" s="8">
        <v>663400</v>
      </c>
      <c r="R34" s="8">
        <f t="shared" si="1"/>
        <v>5089947</v>
      </c>
      <c r="T34" s="172">
        <f t="shared" si="2"/>
        <v>-5089947</v>
      </c>
    </row>
    <row r="35" spans="1:21" ht="21" customHeight="1">
      <c r="A35" s="343"/>
      <c r="B35" s="344" t="s">
        <v>98</v>
      </c>
      <c r="C35" s="29" t="s">
        <v>92</v>
      </c>
      <c r="D35" s="5">
        <v>84048</v>
      </c>
      <c r="E35" s="5">
        <v>0</v>
      </c>
      <c r="F35" s="5">
        <v>3656</v>
      </c>
      <c r="G35" s="5">
        <v>6692</v>
      </c>
      <c r="H35" s="5">
        <v>6550</v>
      </c>
      <c r="I35" s="5">
        <v>5516</v>
      </c>
      <c r="J35" s="5">
        <v>5592</v>
      </c>
      <c r="K35" s="5">
        <v>5303</v>
      </c>
      <c r="L35" s="5">
        <v>5453</v>
      </c>
      <c r="M35" s="5">
        <v>6015</v>
      </c>
      <c r="N35" s="5">
        <v>5067</v>
      </c>
      <c r="O35" s="5">
        <v>4990</v>
      </c>
      <c r="P35" s="5">
        <v>18988</v>
      </c>
      <c r="Q35" s="5">
        <v>10226</v>
      </c>
      <c r="R35" s="5">
        <f>SUM(E35:Q35)</f>
        <v>84048</v>
      </c>
      <c r="T35" s="172">
        <f t="shared" si="2"/>
        <v>0</v>
      </c>
      <c r="U35" s="10">
        <v>12</v>
      </c>
    </row>
    <row r="36" spans="1:20" ht="21" customHeight="1">
      <c r="A36" s="343"/>
      <c r="B36" s="344"/>
      <c r="C36" s="132" t="s">
        <v>93</v>
      </c>
      <c r="D36" s="8"/>
      <c r="E36" s="8">
        <v>0</v>
      </c>
      <c r="F36" s="8">
        <v>3617</v>
      </c>
      <c r="G36" s="8">
        <v>7745</v>
      </c>
      <c r="H36" s="8">
        <v>7709</v>
      </c>
      <c r="I36" s="8">
        <v>2917</v>
      </c>
      <c r="J36" s="8">
        <v>12610</v>
      </c>
      <c r="K36" s="8">
        <v>7298</v>
      </c>
      <c r="L36" s="8">
        <v>6078</v>
      </c>
      <c r="M36" s="8">
        <v>6508</v>
      </c>
      <c r="N36" s="8">
        <v>5865</v>
      </c>
      <c r="O36" s="8">
        <v>7843</v>
      </c>
      <c r="P36" s="8">
        <v>6749</v>
      </c>
      <c r="Q36" s="8">
        <v>6304</v>
      </c>
      <c r="R36" s="8">
        <f t="shared" si="1"/>
        <v>81243</v>
      </c>
      <c r="T36" s="172">
        <f t="shared" si="2"/>
        <v>-81243</v>
      </c>
    </row>
    <row r="37" spans="1:21" ht="21" customHeight="1">
      <c r="A37" s="359"/>
      <c r="B37" s="442" t="s">
        <v>170</v>
      </c>
      <c r="C37" s="212" t="s">
        <v>92</v>
      </c>
      <c r="D37" s="209">
        <v>12685</v>
      </c>
      <c r="E37" s="209">
        <v>0</v>
      </c>
      <c r="F37" s="209">
        <v>0</v>
      </c>
      <c r="G37" s="209">
        <v>0</v>
      </c>
      <c r="H37" s="209">
        <v>0</v>
      </c>
      <c r="I37" s="209">
        <v>0</v>
      </c>
      <c r="J37" s="209">
        <v>0</v>
      </c>
      <c r="K37" s="209">
        <v>2129</v>
      </c>
      <c r="L37" s="209">
        <v>0</v>
      </c>
      <c r="M37" s="209">
        <v>0</v>
      </c>
      <c r="N37" s="209">
        <v>0</v>
      </c>
      <c r="O37" s="209">
        <v>0</v>
      </c>
      <c r="P37" s="209">
        <v>6861</v>
      </c>
      <c r="Q37" s="209">
        <v>3695</v>
      </c>
      <c r="R37" s="209">
        <f>SUM(E37:Q37)</f>
        <v>12685</v>
      </c>
      <c r="T37" s="172">
        <f t="shared" si="2"/>
        <v>0</v>
      </c>
      <c r="U37" s="10">
        <v>13</v>
      </c>
    </row>
    <row r="38" spans="1:20" ht="21" customHeight="1">
      <c r="A38" s="343"/>
      <c r="B38" s="344"/>
      <c r="C38" s="30" t="s">
        <v>93</v>
      </c>
      <c r="D38" s="6"/>
      <c r="E38" s="6">
        <v>0</v>
      </c>
      <c r="F38" s="6">
        <v>0</v>
      </c>
      <c r="G38" s="6">
        <v>0</v>
      </c>
      <c r="H38" s="6">
        <v>0</v>
      </c>
      <c r="I38" s="6">
        <v>0</v>
      </c>
      <c r="J38" s="6">
        <v>0</v>
      </c>
      <c r="K38" s="6">
        <v>0</v>
      </c>
      <c r="L38" s="6">
        <v>0</v>
      </c>
      <c r="M38" s="6">
        <v>9104</v>
      </c>
      <c r="N38" s="6">
        <v>0</v>
      </c>
      <c r="O38" s="6">
        <v>204</v>
      </c>
      <c r="P38" s="6">
        <v>646</v>
      </c>
      <c r="Q38" s="6">
        <v>2468</v>
      </c>
      <c r="R38" s="6">
        <f t="shared" si="1"/>
        <v>12422</v>
      </c>
      <c r="T38" s="172">
        <f t="shared" si="2"/>
        <v>-12422</v>
      </c>
    </row>
    <row r="39" spans="1:21" ht="21" customHeight="1">
      <c r="A39" s="343"/>
      <c r="B39" s="344" t="s">
        <v>99</v>
      </c>
      <c r="C39" s="29" t="s">
        <v>92</v>
      </c>
      <c r="D39" s="5">
        <v>114189</v>
      </c>
      <c r="E39" s="5">
        <v>0</v>
      </c>
      <c r="F39" s="5">
        <v>9516</v>
      </c>
      <c r="G39" s="5">
        <v>9516</v>
      </c>
      <c r="H39" s="5">
        <v>9516</v>
      </c>
      <c r="I39" s="5">
        <v>9516</v>
      </c>
      <c r="J39" s="5">
        <v>9516</v>
      </c>
      <c r="K39" s="5">
        <v>9516</v>
      </c>
      <c r="L39" s="5">
        <v>9516</v>
      </c>
      <c r="M39" s="5">
        <v>9516</v>
      </c>
      <c r="N39" s="5">
        <v>9516</v>
      </c>
      <c r="O39" s="5">
        <v>9515</v>
      </c>
      <c r="P39" s="5">
        <v>9515</v>
      </c>
      <c r="Q39" s="5">
        <v>9515</v>
      </c>
      <c r="R39" s="5">
        <f>SUM(E39:Q39)</f>
        <v>114189</v>
      </c>
      <c r="T39" s="172">
        <f t="shared" si="2"/>
        <v>0</v>
      </c>
      <c r="U39" s="10">
        <v>14</v>
      </c>
    </row>
    <row r="40" spans="1:20" ht="21" customHeight="1">
      <c r="A40" s="343"/>
      <c r="B40" s="344"/>
      <c r="C40" s="30" t="s">
        <v>93</v>
      </c>
      <c r="D40" s="6"/>
      <c r="E40" s="6">
        <v>0</v>
      </c>
      <c r="F40" s="6">
        <v>8053</v>
      </c>
      <c r="G40" s="6">
        <v>9249</v>
      </c>
      <c r="H40" s="6">
        <v>8880</v>
      </c>
      <c r="I40" s="6">
        <v>1451</v>
      </c>
      <c r="J40" s="6">
        <v>16605</v>
      </c>
      <c r="K40" s="6">
        <v>9700</v>
      </c>
      <c r="L40" s="6">
        <v>9261</v>
      </c>
      <c r="M40" s="6">
        <v>9246</v>
      </c>
      <c r="N40" s="6">
        <v>9468</v>
      </c>
      <c r="O40" s="6">
        <v>9247</v>
      </c>
      <c r="P40" s="6">
        <v>9352</v>
      </c>
      <c r="Q40" s="6">
        <v>9200</v>
      </c>
      <c r="R40" s="6">
        <f t="shared" si="1"/>
        <v>109712</v>
      </c>
      <c r="T40" s="172">
        <f t="shared" si="2"/>
        <v>-109712</v>
      </c>
    </row>
    <row r="41" spans="1:21" ht="21" customHeight="1">
      <c r="A41" s="350"/>
      <c r="B41" s="344" t="s">
        <v>142</v>
      </c>
      <c r="C41" s="29" t="s">
        <v>92</v>
      </c>
      <c r="D41" s="5">
        <v>5072</v>
      </c>
      <c r="E41" s="5">
        <v>4335</v>
      </c>
      <c r="F41" s="5">
        <v>46</v>
      </c>
      <c r="G41" s="5">
        <v>13</v>
      </c>
      <c r="H41" s="5">
        <v>0</v>
      </c>
      <c r="I41" s="5">
        <v>115</v>
      </c>
      <c r="J41" s="5">
        <v>1</v>
      </c>
      <c r="K41" s="5">
        <v>6</v>
      </c>
      <c r="L41" s="5">
        <v>19</v>
      </c>
      <c r="M41" s="5">
        <v>3</v>
      </c>
      <c r="N41" s="5">
        <v>58</v>
      </c>
      <c r="O41" s="5">
        <v>20</v>
      </c>
      <c r="P41" s="5">
        <v>32</v>
      </c>
      <c r="Q41" s="5">
        <v>424</v>
      </c>
      <c r="R41" s="5">
        <f>SUM(E41:Q41)</f>
        <v>5072</v>
      </c>
      <c r="T41" s="172">
        <f t="shared" si="2"/>
        <v>0</v>
      </c>
      <c r="U41" s="10">
        <v>15</v>
      </c>
    </row>
    <row r="42" spans="1:20" ht="21" customHeight="1">
      <c r="A42" s="350"/>
      <c r="B42" s="344"/>
      <c r="C42" s="30" t="s">
        <v>93</v>
      </c>
      <c r="D42" s="6"/>
      <c r="E42" s="6">
        <v>4335</v>
      </c>
      <c r="F42" s="6">
        <v>69</v>
      </c>
      <c r="G42" s="6">
        <v>24</v>
      </c>
      <c r="H42" s="6">
        <v>3</v>
      </c>
      <c r="I42" s="6">
        <v>114</v>
      </c>
      <c r="J42" s="6">
        <v>0</v>
      </c>
      <c r="K42" s="6">
        <v>0</v>
      </c>
      <c r="L42" s="6">
        <v>3</v>
      </c>
      <c r="M42" s="6">
        <v>9</v>
      </c>
      <c r="N42" s="6">
        <v>34</v>
      </c>
      <c r="O42" s="6">
        <v>3</v>
      </c>
      <c r="P42" s="6">
        <v>16</v>
      </c>
      <c r="Q42" s="6">
        <v>28</v>
      </c>
      <c r="R42" s="6">
        <f t="shared" si="1"/>
        <v>4638</v>
      </c>
      <c r="T42" s="172">
        <f t="shared" si="2"/>
        <v>-4638</v>
      </c>
    </row>
    <row r="43" spans="1:20" ht="21" customHeight="1">
      <c r="A43" s="351" t="s">
        <v>166</v>
      </c>
      <c r="B43" s="352"/>
      <c r="C43" s="29" t="s">
        <v>92</v>
      </c>
      <c r="D43" s="5">
        <f>SUM(D45+D47)</f>
        <v>118950</v>
      </c>
      <c r="E43" s="5">
        <f aca="true" t="shared" si="5" ref="E43:Q43">SUM(E45+E47)</f>
        <v>3</v>
      </c>
      <c r="F43" s="5">
        <f t="shared" si="5"/>
        <v>699</v>
      </c>
      <c r="G43" s="5">
        <f t="shared" si="5"/>
        <v>2712</v>
      </c>
      <c r="H43" s="5">
        <f t="shared" si="5"/>
        <v>4975</v>
      </c>
      <c r="I43" s="5">
        <f t="shared" si="5"/>
        <v>3028</v>
      </c>
      <c r="J43" s="5">
        <f t="shared" si="5"/>
        <v>4382</v>
      </c>
      <c r="K43" s="5">
        <f t="shared" si="5"/>
        <v>6363</v>
      </c>
      <c r="L43" s="5">
        <f t="shared" si="5"/>
        <v>2227</v>
      </c>
      <c r="M43" s="5">
        <f t="shared" si="5"/>
        <v>5178</v>
      </c>
      <c r="N43" s="5">
        <f t="shared" si="5"/>
        <v>1127</v>
      </c>
      <c r="O43" s="5">
        <f t="shared" si="5"/>
        <v>20492</v>
      </c>
      <c r="P43" s="5">
        <f t="shared" si="5"/>
        <v>44047</v>
      </c>
      <c r="Q43" s="5">
        <f t="shared" si="5"/>
        <v>23717</v>
      </c>
      <c r="R43" s="5">
        <f t="shared" si="1"/>
        <v>118950</v>
      </c>
      <c r="T43" s="172">
        <f t="shared" si="2"/>
        <v>0</v>
      </c>
    </row>
    <row r="44" spans="1:20" ht="21" customHeight="1">
      <c r="A44" s="353"/>
      <c r="B44" s="354"/>
      <c r="C44" s="30" t="s">
        <v>93</v>
      </c>
      <c r="D44" s="6" t="s">
        <v>161</v>
      </c>
      <c r="E44" s="6">
        <f aca="true" t="shared" si="6" ref="E44:Q44">SUM(E46)</f>
        <v>3</v>
      </c>
      <c r="F44" s="6">
        <f t="shared" si="6"/>
        <v>463</v>
      </c>
      <c r="G44" s="6">
        <f t="shared" si="6"/>
        <v>4183</v>
      </c>
      <c r="H44" s="6">
        <f t="shared" si="6"/>
        <v>1612</v>
      </c>
      <c r="I44" s="6">
        <f t="shared" si="6"/>
        <v>2997</v>
      </c>
      <c r="J44" s="6">
        <f t="shared" si="6"/>
        <v>6122</v>
      </c>
      <c r="K44" s="6">
        <f t="shared" si="6"/>
        <v>7226</v>
      </c>
      <c r="L44" s="6">
        <f t="shared" si="6"/>
        <v>1061</v>
      </c>
      <c r="M44" s="6">
        <f t="shared" si="6"/>
        <v>3256</v>
      </c>
      <c r="N44" s="6">
        <f t="shared" si="6"/>
        <v>3915</v>
      </c>
      <c r="O44" s="6">
        <f t="shared" si="6"/>
        <v>3371</v>
      </c>
      <c r="P44" s="6">
        <f t="shared" si="6"/>
        <v>40900</v>
      </c>
      <c r="Q44" s="6">
        <f t="shared" si="6"/>
        <v>16548</v>
      </c>
      <c r="R44" s="6">
        <f t="shared" si="1"/>
        <v>91657</v>
      </c>
      <c r="T44" s="172" t="e">
        <f t="shared" si="2"/>
        <v>#VALUE!</v>
      </c>
    </row>
    <row r="45" spans="1:21" ht="21" customHeight="1">
      <c r="A45" s="350"/>
      <c r="B45" s="352" t="s">
        <v>171</v>
      </c>
      <c r="C45" s="29" t="s">
        <v>92</v>
      </c>
      <c r="D45" s="5">
        <v>118940</v>
      </c>
      <c r="E45" s="5">
        <v>3</v>
      </c>
      <c r="F45" s="5">
        <v>689</v>
      </c>
      <c r="G45" s="5">
        <v>2712</v>
      </c>
      <c r="H45" s="5">
        <v>4975</v>
      </c>
      <c r="I45" s="5">
        <v>3028</v>
      </c>
      <c r="J45" s="5">
        <v>4382</v>
      </c>
      <c r="K45" s="5">
        <v>6363</v>
      </c>
      <c r="L45" s="5">
        <v>2227</v>
      </c>
      <c r="M45" s="5">
        <v>5178</v>
      </c>
      <c r="N45" s="5">
        <v>1127</v>
      </c>
      <c r="O45" s="5">
        <v>20492</v>
      </c>
      <c r="P45" s="5">
        <v>44047</v>
      </c>
      <c r="Q45" s="5">
        <v>23717</v>
      </c>
      <c r="R45" s="5">
        <f>SUM(E45:Q45)</f>
        <v>118940</v>
      </c>
      <c r="T45" s="172">
        <f t="shared" si="2"/>
        <v>0</v>
      </c>
      <c r="U45" s="10">
        <v>16</v>
      </c>
    </row>
    <row r="46" spans="1:20" ht="21" customHeight="1">
      <c r="A46" s="350"/>
      <c r="B46" s="354"/>
      <c r="C46" s="30" t="s">
        <v>93</v>
      </c>
      <c r="D46" s="6"/>
      <c r="E46" s="6">
        <v>3</v>
      </c>
      <c r="F46" s="6">
        <v>463</v>
      </c>
      <c r="G46" s="6">
        <v>4183</v>
      </c>
      <c r="H46" s="6">
        <v>1612</v>
      </c>
      <c r="I46" s="6">
        <v>2997</v>
      </c>
      <c r="J46" s="6">
        <v>6122</v>
      </c>
      <c r="K46" s="6">
        <v>7226</v>
      </c>
      <c r="L46" s="6">
        <v>1061</v>
      </c>
      <c r="M46" s="6">
        <v>3256</v>
      </c>
      <c r="N46" s="6">
        <v>3915</v>
      </c>
      <c r="O46" s="6">
        <v>3371</v>
      </c>
      <c r="P46" s="6">
        <v>40900</v>
      </c>
      <c r="Q46" s="6">
        <v>16548</v>
      </c>
      <c r="R46" s="6">
        <f t="shared" si="1"/>
        <v>91657</v>
      </c>
      <c r="T46" s="172">
        <f t="shared" si="2"/>
        <v>-91657</v>
      </c>
    </row>
    <row r="47" spans="1:18" s="161" customFormat="1" ht="21" customHeight="1">
      <c r="A47" s="183"/>
      <c r="B47" s="441" t="s">
        <v>141</v>
      </c>
      <c r="C47" s="159" t="s">
        <v>0</v>
      </c>
      <c r="D47" s="160">
        <v>10</v>
      </c>
      <c r="E47" s="160">
        <v>0</v>
      </c>
      <c r="F47" s="160">
        <v>10</v>
      </c>
      <c r="G47" s="160">
        <v>0</v>
      </c>
      <c r="H47" s="160">
        <v>0</v>
      </c>
      <c r="I47" s="160">
        <v>0</v>
      </c>
      <c r="J47" s="160">
        <v>0</v>
      </c>
      <c r="K47" s="160">
        <v>0</v>
      </c>
      <c r="L47" s="160">
        <v>0</v>
      </c>
      <c r="M47" s="160">
        <v>0</v>
      </c>
      <c r="N47" s="160">
        <v>0</v>
      </c>
      <c r="O47" s="160">
        <v>0</v>
      </c>
      <c r="P47" s="160">
        <v>0</v>
      </c>
      <c r="Q47" s="160">
        <v>0</v>
      </c>
      <c r="R47" s="160">
        <f>SUM(E47:Q47)</f>
        <v>10</v>
      </c>
    </row>
    <row r="48" spans="1:18" s="161" customFormat="1" ht="21" customHeight="1">
      <c r="A48" s="184"/>
      <c r="B48" s="441"/>
      <c r="C48" s="162" t="s">
        <v>14</v>
      </c>
      <c r="D48" s="163">
        <f>R48</f>
        <v>3</v>
      </c>
      <c r="E48" s="163">
        <v>0</v>
      </c>
      <c r="F48" s="163">
        <v>0</v>
      </c>
      <c r="G48" s="163">
        <v>0</v>
      </c>
      <c r="H48" s="163">
        <v>0</v>
      </c>
      <c r="I48" s="163">
        <v>0</v>
      </c>
      <c r="J48" s="163">
        <v>0</v>
      </c>
      <c r="K48" s="163">
        <v>0</v>
      </c>
      <c r="L48" s="163">
        <v>0</v>
      </c>
      <c r="M48" s="163">
        <v>0</v>
      </c>
      <c r="N48" s="163">
        <v>0</v>
      </c>
      <c r="O48" s="163">
        <v>0</v>
      </c>
      <c r="P48" s="163">
        <v>0</v>
      </c>
      <c r="Q48" s="163">
        <v>3</v>
      </c>
      <c r="R48" s="163">
        <f>SUM(E48:Q48)</f>
        <v>3</v>
      </c>
    </row>
    <row r="49" spans="1:20" ht="21" customHeight="1">
      <c r="A49" s="355" t="s">
        <v>97</v>
      </c>
      <c r="B49" s="356"/>
      <c r="C49" s="29" t="s">
        <v>92</v>
      </c>
      <c r="D49" s="5">
        <f>SUM(D7,D19,D29,D43)</f>
        <v>7174353</v>
      </c>
      <c r="E49" s="5">
        <f aca="true" t="shared" si="7" ref="E49:Q50">SUM(E7,E19,E29,E43)</f>
        <v>8115</v>
      </c>
      <c r="F49" s="5">
        <f t="shared" si="7"/>
        <v>648210</v>
      </c>
      <c r="G49" s="5">
        <f t="shared" si="7"/>
        <v>1162484</v>
      </c>
      <c r="H49" s="5">
        <f t="shared" si="7"/>
        <v>216801</v>
      </c>
      <c r="I49" s="5">
        <f t="shared" si="7"/>
        <v>214371</v>
      </c>
      <c r="J49" s="5">
        <f t="shared" si="7"/>
        <v>865747</v>
      </c>
      <c r="K49" s="5">
        <f t="shared" si="7"/>
        <v>366272</v>
      </c>
      <c r="L49" s="5">
        <f t="shared" si="7"/>
        <v>291730</v>
      </c>
      <c r="M49" s="5">
        <f t="shared" si="7"/>
        <v>287074</v>
      </c>
      <c r="N49" s="5">
        <f t="shared" si="7"/>
        <v>1346731</v>
      </c>
      <c r="O49" s="5">
        <f t="shared" si="7"/>
        <v>242888</v>
      </c>
      <c r="P49" s="5">
        <f t="shared" si="7"/>
        <v>987435</v>
      </c>
      <c r="Q49" s="5">
        <f t="shared" si="7"/>
        <v>536495</v>
      </c>
      <c r="R49" s="5">
        <f t="shared" si="1"/>
        <v>7174353</v>
      </c>
      <c r="T49" s="172">
        <f t="shared" si="2"/>
        <v>0</v>
      </c>
    </row>
    <row r="50" spans="1:20" ht="21" customHeight="1">
      <c r="A50" s="357"/>
      <c r="B50" s="358"/>
      <c r="C50" s="132" t="s">
        <v>93</v>
      </c>
      <c r="D50" s="8" t="s">
        <v>161</v>
      </c>
      <c r="E50" s="8">
        <f>SUM(E8,E20,E30,E44)</f>
        <v>8115</v>
      </c>
      <c r="F50" s="8">
        <f t="shared" si="7"/>
        <v>77248</v>
      </c>
      <c r="G50" s="8">
        <f t="shared" si="7"/>
        <v>369133</v>
      </c>
      <c r="H50" s="8">
        <f t="shared" si="7"/>
        <v>533618</v>
      </c>
      <c r="I50" s="8">
        <f t="shared" si="7"/>
        <v>159534</v>
      </c>
      <c r="J50" s="8">
        <f t="shared" si="7"/>
        <v>190441</v>
      </c>
      <c r="K50" s="8">
        <f t="shared" si="7"/>
        <v>424986</v>
      </c>
      <c r="L50" s="8">
        <f t="shared" si="7"/>
        <v>1176995</v>
      </c>
      <c r="M50" s="8">
        <f t="shared" si="7"/>
        <v>558834</v>
      </c>
      <c r="N50" s="8">
        <f t="shared" si="7"/>
        <v>510532</v>
      </c>
      <c r="O50" s="8">
        <f t="shared" si="7"/>
        <v>225732</v>
      </c>
      <c r="P50" s="8">
        <f t="shared" si="7"/>
        <v>1217562</v>
      </c>
      <c r="Q50" s="8">
        <f t="shared" si="7"/>
        <v>885648</v>
      </c>
      <c r="R50" s="8">
        <f t="shared" si="1"/>
        <v>6338378</v>
      </c>
      <c r="T50" s="172" t="e">
        <f t="shared" si="2"/>
        <v>#VALUE!</v>
      </c>
    </row>
    <row r="51" spans="1:18" ht="12" customHeight="1">
      <c r="A51" s="277" t="s">
        <v>324</v>
      </c>
      <c r="B51" s="336"/>
      <c r="C51" s="318" t="s">
        <v>344</v>
      </c>
      <c r="D51" s="319"/>
      <c r="E51" s="319"/>
      <c r="F51" s="319"/>
      <c r="G51" s="319"/>
      <c r="H51" s="319"/>
      <c r="I51" s="319"/>
      <c r="J51" s="319"/>
      <c r="K51" s="319"/>
      <c r="L51" s="319"/>
      <c r="M51" s="319"/>
      <c r="N51" s="319"/>
      <c r="O51" s="319"/>
      <c r="P51" s="319"/>
      <c r="Q51" s="319"/>
      <c r="R51" s="320"/>
    </row>
    <row r="52" spans="1:18" ht="12" customHeight="1">
      <c r="A52" s="337"/>
      <c r="B52" s="338"/>
      <c r="C52" s="321"/>
      <c r="D52" s="322"/>
      <c r="E52" s="322"/>
      <c r="F52" s="322"/>
      <c r="G52" s="322"/>
      <c r="H52" s="322"/>
      <c r="I52" s="322"/>
      <c r="J52" s="322"/>
      <c r="K52" s="322"/>
      <c r="L52" s="322"/>
      <c r="M52" s="322"/>
      <c r="N52" s="322"/>
      <c r="O52" s="322"/>
      <c r="P52" s="322"/>
      <c r="Q52" s="322"/>
      <c r="R52" s="323"/>
    </row>
    <row r="53" spans="1:18" ht="12" customHeight="1">
      <c r="A53" s="337"/>
      <c r="B53" s="338"/>
      <c r="C53" s="321"/>
      <c r="D53" s="322"/>
      <c r="E53" s="322"/>
      <c r="F53" s="322"/>
      <c r="G53" s="322"/>
      <c r="H53" s="322"/>
      <c r="I53" s="322"/>
      <c r="J53" s="322"/>
      <c r="K53" s="322"/>
      <c r="L53" s="322"/>
      <c r="M53" s="322"/>
      <c r="N53" s="322"/>
      <c r="O53" s="322"/>
      <c r="P53" s="322"/>
      <c r="Q53" s="322"/>
      <c r="R53" s="323"/>
    </row>
    <row r="54" spans="1:18" ht="12" customHeight="1">
      <c r="A54" s="337"/>
      <c r="B54" s="338"/>
      <c r="C54" s="321"/>
      <c r="D54" s="322"/>
      <c r="E54" s="322"/>
      <c r="F54" s="322"/>
      <c r="G54" s="322"/>
      <c r="H54" s="322"/>
      <c r="I54" s="322"/>
      <c r="J54" s="322"/>
      <c r="K54" s="322"/>
      <c r="L54" s="322"/>
      <c r="M54" s="322"/>
      <c r="N54" s="322"/>
      <c r="O54" s="322"/>
      <c r="P54" s="322"/>
      <c r="Q54" s="322"/>
      <c r="R54" s="323"/>
    </row>
    <row r="55" spans="1:18" ht="12" customHeight="1">
      <c r="A55" s="337"/>
      <c r="B55" s="338"/>
      <c r="C55" s="324"/>
      <c r="D55" s="325"/>
      <c r="E55" s="325"/>
      <c r="F55" s="325"/>
      <c r="G55" s="325"/>
      <c r="H55" s="325"/>
      <c r="I55" s="325"/>
      <c r="J55" s="325"/>
      <c r="K55" s="325"/>
      <c r="L55" s="325"/>
      <c r="M55" s="325"/>
      <c r="N55" s="325"/>
      <c r="O55" s="325"/>
      <c r="P55" s="325"/>
      <c r="Q55" s="325"/>
      <c r="R55" s="326"/>
    </row>
    <row r="56" spans="1:18" ht="12" customHeight="1">
      <c r="A56" s="337"/>
      <c r="B56" s="338"/>
      <c r="C56" s="327" t="s">
        <v>374</v>
      </c>
      <c r="D56" s="327"/>
      <c r="E56" s="327"/>
      <c r="F56" s="327"/>
      <c r="G56" s="327"/>
      <c r="H56" s="327"/>
      <c r="I56" s="327"/>
      <c r="J56" s="327"/>
      <c r="K56" s="327"/>
      <c r="L56" s="327"/>
      <c r="M56" s="327"/>
      <c r="N56" s="327"/>
      <c r="O56" s="327"/>
      <c r="P56" s="327"/>
      <c r="Q56" s="327"/>
      <c r="R56" s="327"/>
    </row>
    <row r="57" spans="1:18" ht="12" customHeight="1">
      <c r="A57" s="337"/>
      <c r="B57" s="338"/>
      <c r="C57" s="327"/>
      <c r="D57" s="327"/>
      <c r="E57" s="327"/>
      <c r="F57" s="327"/>
      <c r="G57" s="327"/>
      <c r="H57" s="327"/>
      <c r="I57" s="327"/>
      <c r="J57" s="327"/>
      <c r="K57" s="327"/>
      <c r="L57" s="327"/>
      <c r="M57" s="327"/>
      <c r="N57" s="327"/>
      <c r="O57" s="327"/>
      <c r="P57" s="327"/>
      <c r="Q57" s="327"/>
      <c r="R57" s="327"/>
    </row>
    <row r="58" spans="1:18" ht="12" customHeight="1">
      <c r="A58" s="337"/>
      <c r="B58" s="338"/>
      <c r="C58" s="327"/>
      <c r="D58" s="327"/>
      <c r="E58" s="327"/>
      <c r="F58" s="327"/>
      <c r="G58" s="327"/>
      <c r="H58" s="327"/>
      <c r="I58" s="327"/>
      <c r="J58" s="327"/>
      <c r="K58" s="327"/>
      <c r="L58" s="327"/>
      <c r="M58" s="327"/>
      <c r="N58" s="327"/>
      <c r="O58" s="327"/>
      <c r="P58" s="327"/>
      <c r="Q58" s="327"/>
      <c r="R58" s="327"/>
    </row>
    <row r="59" spans="1:18" ht="12" customHeight="1">
      <c r="A59" s="337"/>
      <c r="B59" s="338"/>
      <c r="C59" s="327"/>
      <c r="D59" s="327"/>
      <c r="E59" s="327"/>
      <c r="F59" s="327"/>
      <c r="G59" s="327"/>
      <c r="H59" s="327"/>
      <c r="I59" s="327"/>
      <c r="J59" s="327"/>
      <c r="K59" s="327"/>
      <c r="L59" s="327"/>
      <c r="M59" s="327"/>
      <c r="N59" s="327"/>
      <c r="O59" s="327"/>
      <c r="P59" s="327"/>
      <c r="Q59" s="327"/>
      <c r="R59" s="327"/>
    </row>
    <row r="60" spans="1:18" ht="12" customHeight="1">
      <c r="A60" s="278"/>
      <c r="B60" s="339"/>
      <c r="C60" s="327"/>
      <c r="D60" s="327"/>
      <c r="E60" s="327"/>
      <c r="F60" s="327"/>
      <c r="G60" s="327"/>
      <c r="H60" s="327"/>
      <c r="I60" s="327"/>
      <c r="J60" s="327"/>
      <c r="K60" s="327"/>
      <c r="L60" s="327"/>
      <c r="M60" s="327"/>
      <c r="N60" s="327"/>
      <c r="O60" s="327"/>
      <c r="P60" s="327"/>
      <c r="Q60" s="327"/>
      <c r="R60" s="327"/>
    </row>
    <row r="61" spans="1:18" ht="13.5">
      <c r="A61" s="118"/>
      <c r="B61" s="115"/>
      <c r="C61" s="115"/>
      <c r="D61" s="115"/>
      <c r="E61" s="115"/>
      <c r="F61" s="115"/>
      <c r="G61" s="115"/>
      <c r="H61" s="115"/>
      <c r="I61" s="115"/>
      <c r="J61" s="115"/>
      <c r="K61" s="115"/>
      <c r="L61" s="115"/>
      <c r="M61" s="115"/>
      <c r="N61" s="115"/>
      <c r="O61" s="115"/>
      <c r="P61" s="115"/>
      <c r="Q61" s="115"/>
      <c r="R61" s="116"/>
    </row>
    <row r="62" spans="1:18" ht="13.5">
      <c r="A62" s="119"/>
      <c r="B62" s="117"/>
      <c r="C62" s="117"/>
      <c r="D62" s="117"/>
      <c r="E62" s="117"/>
      <c r="F62" s="117"/>
      <c r="G62" s="117"/>
      <c r="H62" s="117"/>
      <c r="I62" s="117"/>
      <c r="J62" s="117"/>
      <c r="K62" s="117"/>
      <c r="L62" s="117"/>
      <c r="M62" s="117"/>
      <c r="N62" s="117"/>
      <c r="O62" s="117"/>
      <c r="P62" s="117"/>
      <c r="Q62" s="117"/>
      <c r="R62" s="225"/>
    </row>
    <row r="63" spans="1:18" ht="13.5">
      <c r="A63" s="115"/>
      <c r="B63" s="115"/>
      <c r="C63" s="115"/>
      <c r="D63" s="115"/>
      <c r="E63" s="115"/>
      <c r="F63" s="115"/>
      <c r="G63" s="115"/>
      <c r="H63" s="115"/>
      <c r="I63" s="115"/>
      <c r="J63" s="115"/>
      <c r="K63" s="115"/>
      <c r="L63" s="115"/>
      <c r="M63" s="115"/>
      <c r="N63" s="115"/>
      <c r="O63" s="115"/>
      <c r="P63" s="115"/>
      <c r="Q63" s="115"/>
      <c r="R63" s="115"/>
    </row>
    <row r="64" spans="1:18" ht="13.5">
      <c r="A64" s="117"/>
      <c r="B64" s="117"/>
      <c r="C64" s="117"/>
      <c r="D64" s="117"/>
      <c r="E64" s="117"/>
      <c r="F64" s="117"/>
      <c r="G64" s="117"/>
      <c r="H64" s="117"/>
      <c r="I64" s="117"/>
      <c r="J64" s="117"/>
      <c r="K64" s="117"/>
      <c r="L64" s="117"/>
      <c r="M64" s="117"/>
      <c r="N64" s="117"/>
      <c r="O64" s="117"/>
      <c r="P64" s="117"/>
      <c r="Q64" s="117"/>
      <c r="R64" s="117"/>
    </row>
    <row r="91" spans="1:18" ht="13.5">
      <c r="A91" s="118"/>
      <c r="B91" s="115"/>
      <c r="C91" s="115"/>
      <c r="D91" s="115"/>
      <c r="E91" s="115"/>
      <c r="F91" s="115"/>
      <c r="G91" s="115"/>
      <c r="H91" s="115"/>
      <c r="I91" s="115"/>
      <c r="J91" s="115"/>
      <c r="K91" s="115"/>
      <c r="L91" s="115"/>
      <c r="M91" s="115"/>
      <c r="N91" s="115"/>
      <c r="O91" s="115"/>
      <c r="P91" s="115"/>
      <c r="Q91" s="115"/>
      <c r="R91" s="116"/>
    </row>
    <row r="92" spans="1:18" ht="13.5">
      <c r="A92" s="119"/>
      <c r="B92" s="117"/>
      <c r="C92" s="117"/>
      <c r="D92" s="117"/>
      <c r="E92" s="117"/>
      <c r="F92" s="117"/>
      <c r="G92" s="117"/>
      <c r="H92" s="117"/>
      <c r="I92" s="117"/>
      <c r="J92" s="117"/>
      <c r="K92" s="117"/>
      <c r="L92" s="117"/>
      <c r="M92" s="117"/>
      <c r="N92" s="117"/>
      <c r="O92" s="117"/>
      <c r="P92" s="117"/>
      <c r="Q92" s="117"/>
      <c r="R92" s="225"/>
    </row>
    <row r="93" spans="1:18" ht="13.5">
      <c r="A93" s="118"/>
      <c r="B93" s="115"/>
      <c r="C93" s="115"/>
      <c r="D93" s="115"/>
      <c r="E93" s="115"/>
      <c r="F93" s="115"/>
      <c r="G93" s="115"/>
      <c r="H93" s="115"/>
      <c r="I93" s="115"/>
      <c r="J93" s="115"/>
      <c r="K93" s="115"/>
      <c r="L93" s="115"/>
      <c r="M93" s="115"/>
      <c r="N93" s="115"/>
      <c r="O93" s="115"/>
      <c r="P93" s="115"/>
      <c r="Q93" s="115"/>
      <c r="R93" s="116"/>
    </row>
    <row r="94" spans="1:18" ht="13.5">
      <c r="A94" s="119"/>
      <c r="B94" s="117"/>
      <c r="C94" s="117"/>
      <c r="D94" s="117"/>
      <c r="E94" s="117"/>
      <c r="F94" s="117"/>
      <c r="G94" s="117"/>
      <c r="H94" s="117"/>
      <c r="I94" s="117"/>
      <c r="J94" s="117"/>
      <c r="K94" s="117"/>
      <c r="L94" s="117"/>
      <c r="M94" s="117"/>
      <c r="N94" s="117"/>
      <c r="O94" s="117"/>
      <c r="P94" s="117"/>
      <c r="Q94" s="117"/>
      <c r="R94" s="225"/>
    </row>
    <row r="121" spans="1:18" ht="13.5">
      <c r="A121" s="118"/>
      <c r="B121" s="115"/>
      <c r="C121" s="115"/>
      <c r="D121" s="115"/>
      <c r="E121" s="115"/>
      <c r="F121" s="115"/>
      <c r="G121" s="115"/>
      <c r="H121" s="115"/>
      <c r="I121" s="115"/>
      <c r="J121" s="115"/>
      <c r="K121" s="115"/>
      <c r="L121" s="115"/>
      <c r="M121" s="115"/>
      <c r="N121" s="115"/>
      <c r="O121" s="115"/>
      <c r="P121" s="115"/>
      <c r="Q121" s="115"/>
      <c r="R121" s="116"/>
    </row>
    <row r="122" spans="1:18" ht="13.5">
      <c r="A122" s="119"/>
      <c r="B122" s="117"/>
      <c r="C122" s="117"/>
      <c r="D122" s="117"/>
      <c r="E122" s="117"/>
      <c r="F122" s="117"/>
      <c r="G122" s="117"/>
      <c r="H122" s="117"/>
      <c r="I122" s="117"/>
      <c r="J122" s="117"/>
      <c r="K122" s="117"/>
      <c r="L122" s="117"/>
      <c r="M122" s="117"/>
      <c r="N122" s="117"/>
      <c r="O122" s="117"/>
      <c r="P122" s="117"/>
      <c r="Q122" s="117"/>
      <c r="R122" s="225"/>
    </row>
    <row r="123" spans="1:18" ht="13.5">
      <c r="A123" s="118"/>
      <c r="B123" s="115"/>
      <c r="C123" s="115"/>
      <c r="D123" s="115"/>
      <c r="E123" s="115"/>
      <c r="F123" s="115"/>
      <c r="G123" s="115"/>
      <c r="H123" s="115"/>
      <c r="I123" s="115"/>
      <c r="J123" s="115"/>
      <c r="K123" s="115"/>
      <c r="L123" s="115"/>
      <c r="M123" s="115"/>
      <c r="N123" s="115"/>
      <c r="O123" s="115"/>
      <c r="P123" s="115"/>
      <c r="Q123" s="115"/>
      <c r="R123" s="116"/>
    </row>
    <row r="124" spans="1:18" ht="13.5">
      <c r="A124" s="119"/>
      <c r="B124" s="117"/>
      <c r="C124" s="117"/>
      <c r="D124" s="117"/>
      <c r="E124" s="117"/>
      <c r="F124" s="117"/>
      <c r="G124" s="117"/>
      <c r="H124" s="117"/>
      <c r="I124" s="117"/>
      <c r="J124" s="117"/>
      <c r="K124" s="117"/>
      <c r="L124" s="117"/>
      <c r="M124" s="117"/>
      <c r="N124" s="117"/>
      <c r="O124" s="117"/>
      <c r="P124" s="117"/>
      <c r="Q124" s="117"/>
      <c r="R124" s="225"/>
    </row>
    <row r="151" spans="1:18" ht="13.5">
      <c r="A151" s="118"/>
      <c r="B151" s="115"/>
      <c r="C151" s="115"/>
      <c r="D151" s="115"/>
      <c r="E151" s="115"/>
      <c r="F151" s="115"/>
      <c r="G151" s="115"/>
      <c r="H151" s="115"/>
      <c r="I151" s="115"/>
      <c r="J151" s="115"/>
      <c r="K151" s="115"/>
      <c r="L151" s="115"/>
      <c r="M151" s="115"/>
      <c r="N151" s="115"/>
      <c r="O151" s="115"/>
      <c r="P151" s="115"/>
      <c r="Q151" s="115"/>
      <c r="R151" s="116"/>
    </row>
    <row r="152" spans="1:18" ht="13.5">
      <c r="A152" s="119"/>
      <c r="B152" s="117"/>
      <c r="C152" s="117"/>
      <c r="D152" s="117"/>
      <c r="E152" s="117"/>
      <c r="F152" s="117"/>
      <c r="G152" s="117"/>
      <c r="H152" s="117"/>
      <c r="I152" s="117"/>
      <c r="J152" s="117"/>
      <c r="K152" s="117"/>
      <c r="L152" s="117"/>
      <c r="M152" s="117"/>
      <c r="N152" s="117"/>
      <c r="O152" s="117"/>
      <c r="P152" s="117"/>
      <c r="Q152" s="117"/>
      <c r="R152" s="225"/>
    </row>
    <row r="153" spans="1:18" ht="13.5">
      <c r="A153" s="118"/>
      <c r="B153" s="115"/>
      <c r="C153" s="115"/>
      <c r="D153" s="115"/>
      <c r="E153" s="115"/>
      <c r="F153" s="115"/>
      <c r="G153" s="115"/>
      <c r="H153" s="115"/>
      <c r="I153" s="115"/>
      <c r="J153" s="115"/>
      <c r="K153" s="115"/>
      <c r="L153" s="115"/>
      <c r="M153" s="115"/>
      <c r="N153" s="115"/>
      <c r="O153" s="115"/>
      <c r="P153" s="115"/>
      <c r="Q153" s="115"/>
      <c r="R153" s="116"/>
    </row>
    <row r="154" spans="1:18" ht="13.5">
      <c r="A154" s="119"/>
      <c r="B154" s="117"/>
      <c r="C154" s="117"/>
      <c r="D154" s="117"/>
      <c r="E154" s="117"/>
      <c r="F154" s="117"/>
      <c r="G154" s="117"/>
      <c r="H154" s="117"/>
      <c r="I154" s="117"/>
      <c r="J154" s="117"/>
      <c r="K154" s="117"/>
      <c r="L154" s="117"/>
      <c r="M154" s="117"/>
      <c r="N154" s="117"/>
      <c r="O154" s="117"/>
      <c r="P154" s="117"/>
      <c r="Q154" s="117"/>
      <c r="R154" s="225"/>
    </row>
    <row r="181" spans="1:18" ht="13.5">
      <c r="A181" s="118"/>
      <c r="B181" s="115"/>
      <c r="C181" s="115"/>
      <c r="D181" s="115"/>
      <c r="E181" s="115"/>
      <c r="F181" s="115"/>
      <c r="G181" s="115"/>
      <c r="H181" s="115"/>
      <c r="I181" s="115"/>
      <c r="J181" s="115"/>
      <c r="K181" s="115"/>
      <c r="L181" s="115"/>
      <c r="M181" s="115"/>
      <c r="N181" s="115"/>
      <c r="O181" s="115"/>
      <c r="P181" s="115"/>
      <c r="Q181" s="115"/>
      <c r="R181" s="116"/>
    </row>
    <row r="182" spans="1:18" ht="13.5">
      <c r="A182" s="119"/>
      <c r="B182" s="117"/>
      <c r="C182" s="117"/>
      <c r="D182" s="117"/>
      <c r="E182" s="117"/>
      <c r="F182" s="117"/>
      <c r="G182" s="117"/>
      <c r="H182" s="117"/>
      <c r="I182" s="117"/>
      <c r="J182" s="117"/>
      <c r="K182" s="117"/>
      <c r="L182" s="117"/>
      <c r="M182" s="117"/>
      <c r="N182" s="117"/>
      <c r="O182" s="117"/>
      <c r="P182" s="117"/>
      <c r="Q182" s="117"/>
      <c r="R182" s="225"/>
    </row>
    <row r="183" spans="1:18" ht="13.5">
      <c r="A183" s="118"/>
      <c r="B183" s="115"/>
      <c r="C183" s="115"/>
      <c r="D183" s="115"/>
      <c r="E183" s="115"/>
      <c r="F183" s="115"/>
      <c r="G183" s="115"/>
      <c r="H183" s="115"/>
      <c r="I183" s="115"/>
      <c r="J183" s="115"/>
      <c r="K183" s="115"/>
      <c r="L183" s="115"/>
      <c r="M183" s="115"/>
      <c r="N183" s="115"/>
      <c r="O183" s="115"/>
      <c r="P183" s="115"/>
      <c r="Q183" s="115"/>
      <c r="R183" s="116"/>
    </row>
    <row r="184" spans="1:18" ht="13.5">
      <c r="A184" s="119"/>
      <c r="B184" s="117"/>
      <c r="C184" s="117"/>
      <c r="D184" s="117"/>
      <c r="E184" s="117"/>
      <c r="F184" s="117"/>
      <c r="G184" s="117"/>
      <c r="H184" s="117"/>
      <c r="I184" s="117"/>
      <c r="J184" s="117"/>
      <c r="K184" s="117"/>
      <c r="L184" s="117"/>
      <c r="M184" s="117"/>
      <c r="N184" s="117"/>
      <c r="O184" s="117"/>
      <c r="P184" s="117"/>
      <c r="Q184" s="117"/>
      <c r="R184" s="225"/>
    </row>
    <row r="209" spans="1:18" ht="13.5">
      <c r="A209" s="118"/>
      <c r="B209" s="115"/>
      <c r="C209" s="115"/>
      <c r="D209" s="115"/>
      <c r="E209" s="115"/>
      <c r="F209" s="115"/>
      <c r="G209" s="115"/>
      <c r="H209" s="115"/>
      <c r="I209" s="115"/>
      <c r="J209" s="115"/>
      <c r="K209" s="115"/>
      <c r="L209" s="115"/>
      <c r="M209" s="115"/>
      <c r="N209" s="115"/>
      <c r="O209" s="115"/>
      <c r="P209" s="115"/>
      <c r="Q209" s="115"/>
      <c r="R209" s="116"/>
    </row>
    <row r="210" spans="1:18" ht="13.5">
      <c r="A210" s="119"/>
      <c r="B210" s="117"/>
      <c r="C210" s="117"/>
      <c r="D210" s="117"/>
      <c r="E210" s="117"/>
      <c r="F210" s="117"/>
      <c r="G210" s="117"/>
      <c r="H210" s="117"/>
      <c r="I210" s="117"/>
      <c r="J210" s="117"/>
      <c r="K210" s="117"/>
      <c r="L210" s="117"/>
      <c r="M210" s="117"/>
      <c r="N210" s="117"/>
      <c r="O210" s="117"/>
      <c r="P210" s="117"/>
      <c r="Q210" s="117"/>
      <c r="R210" s="225"/>
    </row>
    <row r="213" spans="1:18" ht="13.5">
      <c r="A213" s="118"/>
      <c r="B213" s="115"/>
      <c r="C213" s="115"/>
      <c r="D213" s="115"/>
      <c r="E213" s="115"/>
      <c r="F213" s="115"/>
      <c r="G213" s="115"/>
      <c r="H213" s="115"/>
      <c r="I213" s="115"/>
      <c r="J213" s="115"/>
      <c r="K213" s="115"/>
      <c r="L213" s="115"/>
      <c r="M213" s="115"/>
      <c r="N213" s="115"/>
      <c r="O213" s="115"/>
      <c r="P213" s="115"/>
      <c r="Q213" s="115"/>
      <c r="R213" s="116"/>
    </row>
    <row r="214" spans="1:18" ht="13.5">
      <c r="A214" s="119"/>
      <c r="B214" s="117"/>
      <c r="C214" s="117"/>
      <c r="D214" s="117"/>
      <c r="E214" s="117"/>
      <c r="F214" s="117"/>
      <c r="G214" s="117"/>
      <c r="H214" s="117"/>
      <c r="I214" s="117"/>
      <c r="J214" s="117"/>
      <c r="K214" s="117"/>
      <c r="L214" s="117"/>
      <c r="M214" s="117"/>
      <c r="N214" s="117"/>
      <c r="O214" s="117"/>
      <c r="P214" s="117"/>
      <c r="Q214" s="117"/>
      <c r="R214" s="225"/>
    </row>
    <row r="239" spans="1:18" ht="13.5">
      <c r="A239" s="118"/>
      <c r="B239" s="115"/>
      <c r="C239" s="115"/>
      <c r="D239" s="115"/>
      <c r="E239" s="115"/>
      <c r="F239" s="115"/>
      <c r="G239" s="115"/>
      <c r="H239" s="115"/>
      <c r="I239" s="115"/>
      <c r="J239" s="115"/>
      <c r="K239" s="115"/>
      <c r="L239" s="115"/>
      <c r="M239" s="115"/>
      <c r="N239" s="115"/>
      <c r="O239" s="115"/>
      <c r="P239" s="115"/>
      <c r="Q239" s="115"/>
      <c r="R239" s="116"/>
    </row>
    <row r="240" spans="1:18" ht="13.5">
      <c r="A240" s="119"/>
      <c r="B240" s="117"/>
      <c r="C240" s="117"/>
      <c r="D240" s="117"/>
      <c r="E240" s="117"/>
      <c r="F240" s="117"/>
      <c r="G240" s="117"/>
      <c r="H240" s="117"/>
      <c r="I240" s="117"/>
      <c r="J240" s="117"/>
      <c r="K240" s="117"/>
      <c r="L240" s="117"/>
      <c r="M240" s="117"/>
      <c r="N240" s="117"/>
      <c r="O240" s="117"/>
      <c r="P240" s="117"/>
      <c r="Q240" s="117"/>
      <c r="R240" s="225"/>
    </row>
    <row r="243" spans="1:18" ht="13.5">
      <c r="A243" s="118"/>
      <c r="B243" s="115"/>
      <c r="C243" s="115"/>
      <c r="D243" s="115"/>
      <c r="E243" s="115"/>
      <c r="F243" s="115"/>
      <c r="G243" s="115"/>
      <c r="H243" s="115"/>
      <c r="I243" s="115"/>
      <c r="J243" s="115"/>
      <c r="K243" s="115"/>
      <c r="L243" s="115"/>
      <c r="M243" s="115"/>
      <c r="N243" s="115"/>
      <c r="O243" s="115"/>
      <c r="P243" s="115"/>
      <c r="Q243" s="115"/>
      <c r="R243" s="116"/>
    </row>
    <row r="244" spans="1:18" ht="13.5">
      <c r="A244" s="119"/>
      <c r="B244" s="117"/>
      <c r="C244" s="117"/>
      <c r="D244" s="117"/>
      <c r="E244" s="117"/>
      <c r="F244" s="117"/>
      <c r="G244" s="117"/>
      <c r="H244" s="117"/>
      <c r="I244" s="117"/>
      <c r="J244" s="117"/>
      <c r="K244" s="117"/>
      <c r="L244" s="117"/>
      <c r="M244" s="117"/>
      <c r="N244" s="117"/>
      <c r="O244" s="117"/>
      <c r="P244" s="117"/>
      <c r="Q244" s="117"/>
      <c r="R244" s="225"/>
    </row>
    <row r="261" spans="1:2" ht="13.5">
      <c r="A261" s="236"/>
      <c r="B261" s="236"/>
    </row>
    <row r="262" spans="1:2" ht="13.5">
      <c r="A262" s="236"/>
      <c r="B262" s="236"/>
    </row>
    <row r="263" spans="1:2" ht="13.5">
      <c r="A263" s="236"/>
      <c r="B263" s="236"/>
    </row>
    <row r="264" spans="1:2" ht="13.5">
      <c r="A264" s="236"/>
      <c r="B264" s="236"/>
    </row>
    <row r="265" spans="1:2" ht="13.5">
      <c r="A265" s="236"/>
      <c r="B265" s="236"/>
    </row>
    <row r="266" spans="1:2" ht="13.5">
      <c r="A266" s="236"/>
      <c r="B266" s="236"/>
    </row>
    <row r="267" spans="1:2" ht="13.5">
      <c r="A267" s="236"/>
      <c r="B267" s="236"/>
    </row>
    <row r="268" spans="1:2" ht="13.5">
      <c r="A268" s="236"/>
      <c r="B268" s="236"/>
    </row>
    <row r="269" spans="1:2" ht="13.5">
      <c r="A269" s="236"/>
      <c r="B269" s="236"/>
    </row>
    <row r="270" spans="1:2" ht="13.5">
      <c r="A270" s="236"/>
      <c r="B270" s="236"/>
    </row>
    <row r="271" spans="1:2" ht="13.5">
      <c r="A271" s="236"/>
      <c r="B271" s="236"/>
    </row>
    <row r="272" spans="1:2" ht="13.5">
      <c r="A272" s="236"/>
      <c r="B272" s="236"/>
    </row>
  </sheetData>
  <sheetProtection/>
  <mergeCells count="52">
    <mergeCell ref="A51:B60"/>
    <mergeCell ref="C51:R55"/>
    <mergeCell ref="C56:R60"/>
    <mergeCell ref="A1:R1"/>
    <mergeCell ref="A3:B4"/>
    <mergeCell ref="C3:C4"/>
    <mergeCell ref="D3:D4"/>
    <mergeCell ref="E3:G3"/>
    <mergeCell ref="H3:J3"/>
    <mergeCell ref="K3:M3"/>
    <mergeCell ref="N3:Q3"/>
    <mergeCell ref="R3:R4"/>
    <mergeCell ref="A2:B2"/>
    <mergeCell ref="A5:B6"/>
    <mergeCell ref="A7:B8"/>
    <mergeCell ref="A9:A10"/>
    <mergeCell ref="B9:B10"/>
    <mergeCell ref="A11:A12"/>
    <mergeCell ref="B11:B12"/>
    <mergeCell ref="A13:A14"/>
    <mergeCell ref="B13:B14"/>
    <mergeCell ref="A15:A16"/>
    <mergeCell ref="B15:B16"/>
    <mergeCell ref="A17:A18"/>
    <mergeCell ref="B17:B18"/>
    <mergeCell ref="A19:B20"/>
    <mergeCell ref="A21:A22"/>
    <mergeCell ref="B21:B22"/>
    <mergeCell ref="A23:A24"/>
    <mergeCell ref="B23:B24"/>
    <mergeCell ref="A25:A26"/>
    <mergeCell ref="B25:B26"/>
    <mergeCell ref="A27:A28"/>
    <mergeCell ref="B27:B28"/>
    <mergeCell ref="A29:B30"/>
    <mergeCell ref="A31:A32"/>
    <mergeCell ref="B31:B32"/>
    <mergeCell ref="A33:A34"/>
    <mergeCell ref="B33:B34"/>
    <mergeCell ref="A35:A36"/>
    <mergeCell ref="B35:B36"/>
    <mergeCell ref="A37:A38"/>
    <mergeCell ref="B37:B38"/>
    <mergeCell ref="A49:B50"/>
    <mergeCell ref="B47:B48"/>
    <mergeCell ref="A39:A40"/>
    <mergeCell ref="B39:B40"/>
    <mergeCell ref="A41:A42"/>
    <mergeCell ref="B41:B42"/>
    <mergeCell ref="A43:B44"/>
    <mergeCell ref="A45:A46"/>
    <mergeCell ref="B45:B46"/>
  </mergeCells>
  <dataValidations count="1">
    <dataValidation allowBlank="1" showInputMessage="1" showErrorMessage="1" imeMode="off" sqref="D47:R48 D9:R9 D11:R11 D13:R13 D15:R15 D17:R17 D21:R21 D23:R23 D25:R25 D27:R27 D31:R31 D33:R33 D35:R35 D37:R37 D39:R39 D41:R41 D45:R45"/>
  </dataValidations>
  <printOptions horizontalCentered="1"/>
  <pageMargins left="0.1968503937007874" right="0.1968503937007874" top="0.5905511811023623" bottom="0.5905511811023623" header="0" footer="0"/>
  <pageSetup errors="dash" fitToHeight="127" horizontalDpi="600" verticalDpi="600" orientation="landscape" paperSize="9" scale="70" r:id="rId1"/>
  <headerFooter>
    <oddFooter>&amp;C&amp;16-&amp;P -&amp;R&amp;A
&amp;P／&amp;N</oddFooter>
  </headerFooter>
  <rowBreaks count="1" manualBreakCount="1">
    <brk id="36" max="17" man="1"/>
  </rowBreaks>
</worksheet>
</file>

<file path=xl/worksheets/sheet2.xml><?xml version="1.0" encoding="utf-8"?>
<worksheet xmlns="http://schemas.openxmlformats.org/spreadsheetml/2006/main" xmlns:r="http://schemas.openxmlformats.org/officeDocument/2006/relationships">
  <sheetPr>
    <pageSetUpPr fitToPage="1"/>
  </sheetPr>
  <dimension ref="A1:X272"/>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134" customWidth="1"/>
    <col min="3" max="3" width="9.00390625" style="0" customWidth="1"/>
    <col min="4" max="18" width="11.57421875" style="0" customWidth="1"/>
    <col min="20" max="20" width="9.00390625" style="172"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270" t="s">
        <v>388</v>
      </c>
      <c r="B2" s="270"/>
      <c r="C2" s="268" t="s">
        <v>259</v>
      </c>
      <c r="D2" s="267"/>
      <c r="E2" s="1"/>
      <c r="F2" s="1"/>
      <c r="G2" s="1"/>
      <c r="H2" s="1"/>
      <c r="I2" s="1"/>
      <c r="J2" s="1"/>
      <c r="K2" s="1"/>
      <c r="L2" s="1"/>
      <c r="M2" s="1"/>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63" t="s">
        <v>12</v>
      </c>
      <c r="Q4" s="185" t="s">
        <v>16</v>
      </c>
      <c r="R4" s="272"/>
    </row>
    <row r="5" spans="1:18" ht="19.5" customHeight="1">
      <c r="A5" s="285" t="s">
        <v>174</v>
      </c>
      <c r="B5" s="286"/>
      <c r="C5" s="188"/>
      <c r="D5" s="188"/>
      <c r="E5" s="188"/>
      <c r="F5" s="188"/>
      <c r="G5" s="188"/>
      <c r="H5" s="188"/>
      <c r="I5" s="188"/>
      <c r="J5" s="188"/>
      <c r="K5" s="188"/>
      <c r="L5" s="188"/>
      <c r="M5" s="188"/>
      <c r="N5" s="188"/>
      <c r="O5" s="188"/>
      <c r="P5" s="262"/>
      <c r="Q5" s="186"/>
      <c r="R5" s="188"/>
    </row>
    <row r="6" spans="1:18" ht="19.5" customHeight="1">
      <c r="A6" s="287"/>
      <c r="B6" s="288"/>
      <c r="C6" s="191"/>
      <c r="D6" s="191"/>
      <c r="E6" s="191"/>
      <c r="F6" s="191"/>
      <c r="G6" s="191"/>
      <c r="H6" s="191"/>
      <c r="I6" s="191"/>
      <c r="J6" s="191"/>
      <c r="K6" s="191"/>
      <c r="L6" s="191"/>
      <c r="M6" s="191"/>
      <c r="N6" s="191"/>
      <c r="O6" s="191"/>
      <c r="P6" s="191"/>
      <c r="Q6" s="204"/>
      <c r="R6" s="191"/>
    </row>
    <row r="7" spans="1:20" ht="19.5" customHeight="1">
      <c r="A7" s="294" t="s">
        <v>149</v>
      </c>
      <c r="B7" s="295"/>
      <c r="C7" s="3" t="s">
        <v>0</v>
      </c>
      <c r="D7" s="5">
        <f>SUM(D9,D11,D13)</f>
        <v>3811</v>
      </c>
      <c r="E7" s="5">
        <f aca="true" t="shared" si="0" ref="E7:Q8">SUM(E9,E11,E13)</f>
        <v>0</v>
      </c>
      <c r="F7" s="5">
        <f t="shared" si="0"/>
        <v>219</v>
      </c>
      <c r="G7" s="5">
        <f t="shared" si="0"/>
        <v>358</v>
      </c>
      <c r="H7" s="5">
        <f t="shared" si="0"/>
        <v>661</v>
      </c>
      <c r="I7" s="5">
        <f t="shared" si="0"/>
        <v>183</v>
      </c>
      <c r="J7" s="5">
        <f t="shared" si="0"/>
        <v>249</v>
      </c>
      <c r="K7" s="5">
        <f t="shared" si="0"/>
        <v>554</v>
      </c>
      <c r="L7" s="5">
        <f t="shared" si="0"/>
        <v>244</v>
      </c>
      <c r="M7" s="5">
        <f t="shared" si="0"/>
        <v>260</v>
      </c>
      <c r="N7" s="5">
        <f t="shared" si="0"/>
        <v>294</v>
      </c>
      <c r="O7" s="5">
        <f t="shared" si="0"/>
        <v>222</v>
      </c>
      <c r="P7" s="5">
        <f t="shared" si="0"/>
        <v>239</v>
      </c>
      <c r="Q7" s="5">
        <f t="shared" si="0"/>
        <v>328</v>
      </c>
      <c r="R7" s="5">
        <f aca="true" t="shared" si="1" ref="R7:R26">SUM(E7:Q7)</f>
        <v>3811</v>
      </c>
      <c r="T7" s="172">
        <f>D7-R7</f>
        <v>0</v>
      </c>
    </row>
    <row r="8" spans="1:20" ht="19.5" customHeight="1">
      <c r="A8" s="294"/>
      <c r="B8" s="295"/>
      <c r="C8" s="4" t="s">
        <v>14</v>
      </c>
      <c r="D8" s="6"/>
      <c r="E8" s="6">
        <f>SUM(E10,E12,E14)</f>
        <v>0</v>
      </c>
      <c r="F8" s="6">
        <f aca="true" t="shared" si="2" ref="F8:Q8">SUM(F10,F12,F14)</f>
        <v>46</v>
      </c>
      <c r="G8" s="6">
        <f t="shared" si="2"/>
        <v>249</v>
      </c>
      <c r="H8" s="6">
        <f t="shared" si="2"/>
        <v>516</v>
      </c>
      <c r="I8" s="6">
        <f t="shared" si="2"/>
        <v>344</v>
      </c>
      <c r="J8" s="6">
        <f t="shared" si="2"/>
        <v>151</v>
      </c>
      <c r="K8" s="6">
        <f t="shared" si="2"/>
        <v>119</v>
      </c>
      <c r="L8" s="6">
        <f t="shared" si="2"/>
        <v>409</v>
      </c>
      <c r="M8" s="6">
        <f t="shared" si="2"/>
        <v>202</v>
      </c>
      <c r="N8" s="6">
        <f t="shared" si="2"/>
        <v>141</v>
      </c>
      <c r="O8" s="6">
        <f t="shared" si="2"/>
        <v>165</v>
      </c>
      <c r="P8" s="6">
        <f t="shared" si="0"/>
        <v>283</v>
      </c>
      <c r="Q8" s="6">
        <f t="shared" si="2"/>
        <v>623</v>
      </c>
      <c r="R8" s="6">
        <f t="shared" si="1"/>
        <v>3248</v>
      </c>
      <c r="T8" s="172">
        <f aca="true" t="shared" si="3" ref="T8:T26">D8-R8</f>
        <v>-3248</v>
      </c>
    </row>
    <row r="9" spans="1:21" ht="19.5" customHeight="1">
      <c r="A9" s="332"/>
      <c r="B9" s="331" t="s">
        <v>24</v>
      </c>
      <c r="C9" s="3" t="s">
        <v>0</v>
      </c>
      <c r="D9" s="5">
        <v>3175</v>
      </c>
      <c r="E9" s="5">
        <v>0</v>
      </c>
      <c r="F9" s="5">
        <v>175</v>
      </c>
      <c r="G9" s="5">
        <v>333</v>
      </c>
      <c r="H9" s="5">
        <v>561</v>
      </c>
      <c r="I9" s="5">
        <v>153</v>
      </c>
      <c r="J9" s="5">
        <v>228</v>
      </c>
      <c r="K9" s="5">
        <v>499</v>
      </c>
      <c r="L9" s="5">
        <v>229</v>
      </c>
      <c r="M9" s="5">
        <v>237</v>
      </c>
      <c r="N9" s="5">
        <v>239</v>
      </c>
      <c r="O9" s="5">
        <v>211</v>
      </c>
      <c r="P9" s="5">
        <v>239</v>
      </c>
      <c r="Q9" s="5">
        <v>71</v>
      </c>
      <c r="R9" s="5">
        <f t="shared" si="1"/>
        <v>3175</v>
      </c>
      <c r="T9" s="172">
        <f t="shared" si="3"/>
        <v>0</v>
      </c>
      <c r="U9">
        <v>1</v>
      </c>
    </row>
    <row r="10" spans="1:24" ht="19.5" customHeight="1">
      <c r="A10" s="332"/>
      <c r="B10" s="331"/>
      <c r="C10" s="4" t="s">
        <v>14</v>
      </c>
      <c r="D10" s="13"/>
      <c r="E10" s="13">
        <v>0</v>
      </c>
      <c r="F10" s="13">
        <v>41</v>
      </c>
      <c r="G10" s="13">
        <v>219</v>
      </c>
      <c r="H10" s="13">
        <v>443</v>
      </c>
      <c r="I10" s="13">
        <v>244</v>
      </c>
      <c r="J10" s="13">
        <v>138</v>
      </c>
      <c r="K10" s="13">
        <v>97</v>
      </c>
      <c r="L10" s="13">
        <v>377</v>
      </c>
      <c r="M10" s="13">
        <v>197</v>
      </c>
      <c r="N10" s="13">
        <v>135</v>
      </c>
      <c r="O10" s="13">
        <v>133</v>
      </c>
      <c r="P10" s="13">
        <v>283</v>
      </c>
      <c r="Q10" s="13">
        <v>582</v>
      </c>
      <c r="R10" s="158">
        <f t="shared" si="1"/>
        <v>2889</v>
      </c>
      <c r="S10" s="25"/>
      <c r="T10" s="172">
        <f t="shared" si="3"/>
        <v>-2889</v>
      </c>
      <c r="U10" s="25"/>
      <c r="V10" s="25"/>
      <c r="W10" s="25"/>
      <c r="X10" s="25"/>
    </row>
    <row r="11" spans="1:21" ht="19.5" customHeight="1">
      <c r="A11" s="333"/>
      <c r="B11" s="331" t="s">
        <v>150</v>
      </c>
      <c r="C11" s="3" t="s">
        <v>0</v>
      </c>
      <c r="D11" s="5">
        <v>396</v>
      </c>
      <c r="E11" s="5">
        <v>0</v>
      </c>
      <c r="F11" s="5">
        <v>0</v>
      </c>
      <c r="G11" s="5">
        <v>0</v>
      </c>
      <c r="H11" s="5">
        <v>50</v>
      </c>
      <c r="I11" s="5">
        <v>22</v>
      </c>
      <c r="J11" s="5">
        <v>1</v>
      </c>
      <c r="K11" s="5">
        <v>11</v>
      </c>
      <c r="L11" s="5">
        <v>5</v>
      </c>
      <c r="M11" s="5">
        <v>7</v>
      </c>
      <c r="N11" s="5">
        <v>43</v>
      </c>
      <c r="O11" s="5">
        <v>0</v>
      </c>
      <c r="P11" s="5">
        <v>0</v>
      </c>
      <c r="Q11" s="5">
        <v>257</v>
      </c>
      <c r="R11" s="5">
        <f t="shared" si="1"/>
        <v>396</v>
      </c>
      <c r="T11" s="172">
        <f t="shared" si="3"/>
        <v>0</v>
      </c>
      <c r="U11">
        <v>2</v>
      </c>
    </row>
    <row r="12" spans="1:20" ht="19.5" customHeight="1">
      <c r="A12" s="333"/>
      <c r="B12" s="331"/>
      <c r="C12" s="4" t="s">
        <v>14</v>
      </c>
      <c r="D12" s="6"/>
      <c r="E12" s="13">
        <v>0</v>
      </c>
      <c r="F12" s="13">
        <v>0</v>
      </c>
      <c r="G12" s="13">
        <v>2</v>
      </c>
      <c r="H12" s="13">
        <v>50</v>
      </c>
      <c r="I12" s="13">
        <v>15</v>
      </c>
      <c r="J12" s="13">
        <v>7</v>
      </c>
      <c r="K12" s="13">
        <v>3</v>
      </c>
      <c r="L12" s="13">
        <v>11</v>
      </c>
      <c r="M12" s="13">
        <v>2</v>
      </c>
      <c r="N12" s="13">
        <v>4</v>
      </c>
      <c r="O12" s="13">
        <v>22</v>
      </c>
      <c r="P12" s="13">
        <v>0</v>
      </c>
      <c r="Q12" s="13">
        <v>41</v>
      </c>
      <c r="R12" s="6">
        <f t="shared" si="1"/>
        <v>157</v>
      </c>
      <c r="T12" s="172">
        <f t="shared" si="3"/>
        <v>-157</v>
      </c>
    </row>
    <row r="13" spans="1:21" ht="19.5" customHeight="1">
      <c r="A13" s="333"/>
      <c r="B13" s="331" t="s">
        <v>243</v>
      </c>
      <c r="C13" s="3" t="s">
        <v>0</v>
      </c>
      <c r="D13" s="5">
        <v>240</v>
      </c>
      <c r="E13" s="5">
        <v>0</v>
      </c>
      <c r="F13" s="5">
        <v>44</v>
      </c>
      <c r="G13" s="5">
        <v>25</v>
      </c>
      <c r="H13" s="5">
        <v>50</v>
      </c>
      <c r="I13" s="5">
        <v>8</v>
      </c>
      <c r="J13" s="5">
        <v>20</v>
      </c>
      <c r="K13" s="5">
        <v>44</v>
      </c>
      <c r="L13" s="5">
        <v>10</v>
      </c>
      <c r="M13" s="5">
        <v>16</v>
      </c>
      <c r="N13" s="5">
        <v>12</v>
      </c>
      <c r="O13" s="5">
        <v>11</v>
      </c>
      <c r="P13" s="5">
        <v>0</v>
      </c>
      <c r="Q13" s="5">
        <v>0</v>
      </c>
      <c r="R13" s="5">
        <f t="shared" si="1"/>
        <v>240</v>
      </c>
      <c r="T13" s="172">
        <f t="shared" si="3"/>
        <v>0</v>
      </c>
      <c r="U13">
        <v>3</v>
      </c>
    </row>
    <row r="14" spans="1:20" ht="19.5" customHeight="1">
      <c r="A14" s="333"/>
      <c r="B14" s="331"/>
      <c r="C14" s="4" t="s">
        <v>14</v>
      </c>
      <c r="D14" s="6"/>
      <c r="E14" s="13">
        <v>0</v>
      </c>
      <c r="F14" s="13">
        <v>5</v>
      </c>
      <c r="G14" s="13">
        <v>28</v>
      </c>
      <c r="H14" s="13">
        <v>23</v>
      </c>
      <c r="I14" s="13">
        <v>85</v>
      </c>
      <c r="J14" s="13">
        <v>6</v>
      </c>
      <c r="K14" s="13">
        <v>19</v>
      </c>
      <c r="L14" s="13">
        <v>21</v>
      </c>
      <c r="M14" s="13">
        <v>3</v>
      </c>
      <c r="N14" s="13">
        <v>2</v>
      </c>
      <c r="O14" s="13">
        <v>10</v>
      </c>
      <c r="P14" s="13">
        <v>0</v>
      </c>
      <c r="Q14" s="13">
        <v>0</v>
      </c>
      <c r="R14" s="6">
        <f t="shared" si="1"/>
        <v>202</v>
      </c>
      <c r="T14" s="172">
        <f t="shared" si="3"/>
        <v>-202</v>
      </c>
    </row>
    <row r="15" spans="1:20" ht="19.5" customHeight="1">
      <c r="A15" s="294" t="s">
        <v>172</v>
      </c>
      <c r="B15" s="295"/>
      <c r="C15" s="3" t="s">
        <v>0</v>
      </c>
      <c r="D15" s="5">
        <f>SUM(D17)</f>
        <v>76</v>
      </c>
      <c r="E15" s="5">
        <f aca="true" t="shared" si="4" ref="E15:Q16">SUM(E17)</f>
        <v>0</v>
      </c>
      <c r="F15" s="5">
        <f t="shared" si="4"/>
        <v>76</v>
      </c>
      <c r="G15" s="5">
        <f t="shared" si="4"/>
        <v>0</v>
      </c>
      <c r="H15" s="5">
        <f t="shared" si="4"/>
        <v>0</v>
      </c>
      <c r="I15" s="5">
        <f t="shared" si="4"/>
        <v>0</v>
      </c>
      <c r="J15" s="5">
        <f t="shared" si="4"/>
        <v>0</v>
      </c>
      <c r="K15" s="5">
        <f t="shared" si="4"/>
        <v>0</v>
      </c>
      <c r="L15" s="5">
        <f t="shared" si="4"/>
        <v>0</v>
      </c>
      <c r="M15" s="5">
        <f t="shared" si="4"/>
        <v>0</v>
      </c>
      <c r="N15" s="5">
        <f t="shared" si="4"/>
        <v>0</v>
      </c>
      <c r="O15" s="5">
        <f t="shared" si="4"/>
        <v>0</v>
      </c>
      <c r="P15" s="5">
        <f t="shared" si="4"/>
        <v>0</v>
      </c>
      <c r="Q15" s="5">
        <f t="shared" si="4"/>
        <v>0</v>
      </c>
      <c r="R15" s="5">
        <f t="shared" si="1"/>
        <v>76</v>
      </c>
      <c r="T15" s="172">
        <f t="shared" si="3"/>
        <v>0</v>
      </c>
    </row>
    <row r="16" spans="1:20" ht="19.5" customHeight="1">
      <c r="A16" s="294"/>
      <c r="B16" s="295"/>
      <c r="C16" s="4" t="s">
        <v>14</v>
      </c>
      <c r="D16" s="6"/>
      <c r="E16" s="6">
        <f t="shared" si="4"/>
        <v>0</v>
      </c>
      <c r="F16" s="6">
        <f t="shared" si="4"/>
        <v>0</v>
      </c>
      <c r="G16" s="6">
        <f t="shared" si="4"/>
        <v>0</v>
      </c>
      <c r="H16" s="6">
        <f t="shared" si="4"/>
        <v>9</v>
      </c>
      <c r="I16" s="6">
        <f t="shared" si="4"/>
        <v>0</v>
      </c>
      <c r="J16" s="6">
        <f t="shared" si="4"/>
        <v>14</v>
      </c>
      <c r="K16" s="6">
        <f t="shared" si="4"/>
        <v>0</v>
      </c>
      <c r="L16" s="6">
        <f t="shared" si="4"/>
        <v>8</v>
      </c>
      <c r="M16" s="6">
        <f t="shared" si="4"/>
        <v>0</v>
      </c>
      <c r="N16" s="6">
        <f t="shared" si="4"/>
        <v>0</v>
      </c>
      <c r="O16" s="6">
        <f t="shared" si="4"/>
        <v>0</v>
      </c>
      <c r="P16" s="6">
        <f t="shared" si="4"/>
        <v>0</v>
      </c>
      <c r="Q16" s="6">
        <f t="shared" si="4"/>
        <v>7</v>
      </c>
      <c r="R16" s="6">
        <f t="shared" si="1"/>
        <v>38</v>
      </c>
      <c r="T16" s="172">
        <f t="shared" si="3"/>
        <v>-38</v>
      </c>
    </row>
    <row r="17" spans="1:21" ht="19.5" customHeight="1">
      <c r="A17" s="273"/>
      <c r="B17" s="331" t="s">
        <v>195</v>
      </c>
      <c r="C17" s="3" t="s">
        <v>0</v>
      </c>
      <c r="D17" s="5">
        <v>76</v>
      </c>
      <c r="E17" s="5">
        <v>0</v>
      </c>
      <c r="F17" s="5">
        <v>76</v>
      </c>
      <c r="G17" s="5">
        <v>0</v>
      </c>
      <c r="H17" s="5">
        <v>0</v>
      </c>
      <c r="I17" s="5">
        <v>0</v>
      </c>
      <c r="J17" s="5">
        <v>0</v>
      </c>
      <c r="K17" s="5">
        <v>0</v>
      </c>
      <c r="L17" s="5">
        <v>0</v>
      </c>
      <c r="M17" s="5">
        <v>0</v>
      </c>
      <c r="N17" s="5">
        <v>0</v>
      </c>
      <c r="O17" s="5">
        <v>0</v>
      </c>
      <c r="P17" s="5">
        <v>0</v>
      </c>
      <c r="Q17" s="5">
        <v>0</v>
      </c>
      <c r="R17" s="5">
        <f t="shared" si="1"/>
        <v>76</v>
      </c>
      <c r="T17" s="172">
        <f t="shared" si="3"/>
        <v>0</v>
      </c>
      <c r="U17">
        <v>4</v>
      </c>
    </row>
    <row r="18" spans="1:20" ht="19.5" customHeight="1">
      <c r="A18" s="273"/>
      <c r="B18" s="331"/>
      <c r="C18" s="4" t="s">
        <v>14</v>
      </c>
      <c r="D18" s="6"/>
      <c r="E18" s="13">
        <v>0</v>
      </c>
      <c r="F18" s="13">
        <v>0</v>
      </c>
      <c r="G18" s="13">
        <v>0</v>
      </c>
      <c r="H18" s="13">
        <v>9</v>
      </c>
      <c r="I18" s="13">
        <v>0</v>
      </c>
      <c r="J18" s="13">
        <v>14</v>
      </c>
      <c r="K18" s="13">
        <v>0</v>
      </c>
      <c r="L18" s="13">
        <v>8</v>
      </c>
      <c r="M18" s="13">
        <v>0</v>
      </c>
      <c r="N18" s="13">
        <v>0</v>
      </c>
      <c r="O18" s="13">
        <v>0</v>
      </c>
      <c r="P18" s="13">
        <v>0</v>
      </c>
      <c r="Q18" s="13">
        <v>7</v>
      </c>
      <c r="R18" s="6">
        <f t="shared" si="1"/>
        <v>38</v>
      </c>
      <c r="T18" s="172">
        <f t="shared" si="3"/>
        <v>-38</v>
      </c>
    </row>
    <row r="19" spans="1:20" ht="19.5" customHeight="1">
      <c r="A19" s="334" t="s">
        <v>151</v>
      </c>
      <c r="B19" s="335"/>
      <c r="C19" s="3" t="s">
        <v>0</v>
      </c>
      <c r="D19" s="5">
        <f aca="true" t="shared" si="5" ref="D19:Q20">SUM(D21,D23)</f>
        <v>27866</v>
      </c>
      <c r="E19" s="5">
        <f t="shared" si="5"/>
        <v>67</v>
      </c>
      <c r="F19" s="5">
        <f t="shared" si="5"/>
        <v>713</v>
      </c>
      <c r="G19" s="5">
        <f t="shared" si="5"/>
        <v>1414</v>
      </c>
      <c r="H19" s="5">
        <f t="shared" si="5"/>
        <v>1952</v>
      </c>
      <c r="I19" s="5">
        <f t="shared" si="5"/>
        <v>1420</v>
      </c>
      <c r="J19" s="5">
        <f t="shared" si="5"/>
        <v>828</v>
      </c>
      <c r="K19" s="5">
        <f t="shared" si="5"/>
        <v>2117</v>
      </c>
      <c r="L19" s="5">
        <f t="shared" si="5"/>
        <v>757</v>
      </c>
      <c r="M19" s="5">
        <f t="shared" si="5"/>
        <v>2558</v>
      </c>
      <c r="N19" s="5">
        <f t="shared" si="5"/>
        <v>2404</v>
      </c>
      <c r="O19" s="5">
        <f t="shared" si="5"/>
        <v>1739</v>
      </c>
      <c r="P19" s="5">
        <f t="shared" si="5"/>
        <v>5726</v>
      </c>
      <c r="Q19" s="5">
        <f t="shared" si="5"/>
        <v>6171</v>
      </c>
      <c r="R19" s="5">
        <f t="shared" si="1"/>
        <v>27866</v>
      </c>
      <c r="T19" s="172">
        <f t="shared" si="3"/>
        <v>0</v>
      </c>
    </row>
    <row r="20" spans="1:20" ht="19.5" customHeight="1">
      <c r="A20" s="334"/>
      <c r="B20" s="335"/>
      <c r="C20" s="4" t="s">
        <v>14</v>
      </c>
      <c r="D20" s="6"/>
      <c r="E20" s="6">
        <f aca="true" t="shared" si="6" ref="E20:Q20">SUM(E22,E24)</f>
        <v>67</v>
      </c>
      <c r="F20" s="6">
        <f t="shared" si="6"/>
        <v>535</v>
      </c>
      <c r="G20" s="6">
        <f t="shared" si="6"/>
        <v>1418</v>
      </c>
      <c r="H20" s="6">
        <f t="shared" si="6"/>
        <v>1295</v>
      </c>
      <c r="I20" s="6">
        <f t="shared" si="6"/>
        <v>1361</v>
      </c>
      <c r="J20" s="6">
        <f t="shared" si="6"/>
        <v>1150</v>
      </c>
      <c r="K20" s="6">
        <f t="shared" si="6"/>
        <v>1278</v>
      </c>
      <c r="L20" s="6">
        <f t="shared" si="6"/>
        <v>1444</v>
      </c>
      <c r="M20" s="6">
        <f t="shared" si="6"/>
        <v>1400</v>
      </c>
      <c r="N20" s="6">
        <f t="shared" si="6"/>
        <v>1537</v>
      </c>
      <c r="O20" s="6">
        <f t="shared" si="6"/>
        <v>1320</v>
      </c>
      <c r="P20" s="6">
        <f t="shared" si="5"/>
        <v>3655</v>
      </c>
      <c r="Q20" s="6">
        <f t="shared" si="6"/>
        <v>5279</v>
      </c>
      <c r="R20" s="6">
        <f t="shared" si="1"/>
        <v>21739</v>
      </c>
      <c r="T20" s="172">
        <f t="shared" si="3"/>
        <v>-21739</v>
      </c>
    </row>
    <row r="21" spans="1:21" ht="19.5" customHeight="1">
      <c r="A21" s="273"/>
      <c r="B21" s="330" t="s">
        <v>24</v>
      </c>
      <c r="C21" s="3" t="s">
        <v>0</v>
      </c>
      <c r="D21" s="5">
        <v>26081</v>
      </c>
      <c r="E21" s="5">
        <v>67</v>
      </c>
      <c r="F21" s="5">
        <v>713</v>
      </c>
      <c r="G21" s="5">
        <v>1236</v>
      </c>
      <c r="H21" s="5">
        <v>1823</v>
      </c>
      <c r="I21" s="5">
        <v>1072</v>
      </c>
      <c r="J21" s="5">
        <v>748</v>
      </c>
      <c r="K21" s="5">
        <v>2082</v>
      </c>
      <c r="L21" s="5">
        <v>757</v>
      </c>
      <c r="M21" s="5">
        <v>2503</v>
      </c>
      <c r="N21" s="5">
        <v>1969</v>
      </c>
      <c r="O21" s="5">
        <v>1668</v>
      </c>
      <c r="P21" s="5">
        <v>5681</v>
      </c>
      <c r="Q21" s="5">
        <v>5762</v>
      </c>
      <c r="R21" s="5">
        <f t="shared" si="1"/>
        <v>26081</v>
      </c>
      <c r="T21" s="172">
        <f t="shared" si="3"/>
        <v>0</v>
      </c>
      <c r="U21">
        <v>5</v>
      </c>
    </row>
    <row r="22" spans="1:20" ht="19.5" customHeight="1">
      <c r="A22" s="273"/>
      <c r="B22" s="330"/>
      <c r="C22" s="4" t="s">
        <v>14</v>
      </c>
      <c r="D22" s="6"/>
      <c r="E22" s="13">
        <v>67</v>
      </c>
      <c r="F22" s="13">
        <v>535</v>
      </c>
      <c r="G22" s="13">
        <v>1283</v>
      </c>
      <c r="H22" s="13">
        <v>1289</v>
      </c>
      <c r="I22" s="13">
        <v>1292</v>
      </c>
      <c r="J22" s="13">
        <v>1089</v>
      </c>
      <c r="K22" s="13">
        <v>1278</v>
      </c>
      <c r="L22" s="13">
        <v>1395</v>
      </c>
      <c r="M22" s="13">
        <v>1396</v>
      </c>
      <c r="N22" s="13">
        <v>1395</v>
      </c>
      <c r="O22" s="13">
        <v>1320</v>
      </c>
      <c r="P22" s="13">
        <v>3611</v>
      </c>
      <c r="Q22" s="13">
        <v>5276</v>
      </c>
      <c r="R22" s="6">
        <f t="shared" si="1"/>
        <v>21226</v>
      </c>
      <c r="T22" s="172">
        <f t="shared" si="3"/>
        <v>-21226</v>
      </c>
    </row>
    <row r="23" spans="1:21" ht="19.5" customHeight="1">
      <c r="A23" s="333"/>
      <c r="B23" s="331" t="s">
        <v>29</v>
      </c>
      <c r="C23" s="3" t="s">
        <v>0</v>
      </c>
      <c r="D23" s="5">
        <v>1785</v>
      </c>
      <c r="E23" s="5">
        <v>0</v>
      </c>
      <c r="F23" s="5">
        <v>0</v>
      </c>
      <c r="G23" s="5">
        <v>178</v>
      </c>
      <c r="H23" s="5">
        <v>129</v>
      </c>
      <c r="I23" s="5">
        <v>348</v>
      </c>
      <c r="J23" s="5">
        <v>80</v>
      </c>
      <c r="K23" s="5">
        <v>35</v>
      </c>
      <c r="L23" s="5">
        <v>0</v>
      </c>
      <c r="M23" s="5">
        <v>55</v>
      </c>
      <c r="N23" s="5">
        <v>435</v>
      </c>
      <c r="O23" s="5">
        <v>71</v>
      </c>
      <c r="P23" s="5">
        <v>45</v>
      </c>
      <c r="Q23" s="5">
        <v>409</v>
      </c>
      <c r="R23" s="5">
        <f t="shared" si="1"/>
        <v>1785</v>
      </c>
      <c r="T23" s="172">
        <f t="shared" si="3"/>
        <v>0</v>
      </c>
      <c r="U23">
        <v>6</v>
      </c>
    </row>
    <row r="24" spans="1:20" ht="19.5" customHeight="1">
      <c r="A24" s="333"/>
      <c r="B24" s="331"/>
      <c r="C24" s="32" t="s">
        <v>14</v>
      </c>
      <c r="D24" s="13"/>
      <c r="E24" s="13">
        <v>0</v>
      </c>
      <c r="F24" s="13">
        <v>0</v>
      </c>
      <c r="G24" s="13">
        <v>135</v>
      </c>
      <c r="H24" s="13">
        <v>6</v>
      </c>
      <c r="I24" s="13">
        <v>69</v>
      </c>
      <c r="J24" s="13">
        <v>61</v>
      </c>
      <c r="K24" s="13">
        <v>0</v>
      </c>
      <c r="L24" s="13">
        <v>49</v>
      </c>
      <c r="M24" s="13">
        <v>4</v>
      </c>
      <c r="N24" s="13">
        <v>142</v>
      </c>
      <c r="O24" s="13">
        <v>0</v>
      </c>
      <c r="P24" s="13">
        <v>44</v>
      </c>
      <c r="Q24" s="13">
        <v>3</v>
      </c>
      <c r="R24" s="13">
        <f t="shared" si="1"/>
        <v>513</v>
      </c>
      <c r="T24" s="172">
        <f t="shared" si="3"/>
        <v>-513</v>
      </c>
    </row>
    <row r="25" spans="1:23" ht="19.5" customHeight="1">
      <c r="A25" s="273" t="s">
        <v>28</v>
      </c>
      <c r="B25" s="341"/>
      <c r="C25" s="3" t="s">
        <v>0</v>
      </c>
      <c r="D25" s="5">
        <f aca="true" t="shared" si="7" ref="D25:Q26">SUM(D7,D15,D19)</f>
        <v>31753</v>
      </c>
      <c r="E25" s="5">
        <f t="shared" si="7"/>
        <v>67</v>
      </c>
      <c r="F25" s="5">
        <f t="shared" si="7"/>
        <v>1008</v>
      </c>
      <c r="G25" s="5">
        <f t="shared" si="7"/>
        <v>1772</v>
      </c>
      <c r="H25" s="5">
        <f t="shared" si="7"/>
        <v>2613</v>
      </c>
      <c r="I25" s="5">
        <f t="shared" si="7"/>
        <v>1603</v>
      </c>
      <c r="J25" s="5">
        <f t="shared" si="7"/>
        <v>1077</v>
      </c>
      <c r="K25" s="5">
        <f t="shared" si="7"/>
        <v>2671</v>
      </c>
      <c r="L25" s="5">
        <f t="shared" si="7"/>
        <v>1001</v>
      </c>
      <c r="M25" s="5">
        <f t="shared" si="7"/>
        <v>2818</v>
      </c>
      <c r="N25" s="5">
        <f t="shared" si="7"/>
        <v>2698</v>
      </c>
      <c r="O25" s="5">
        <f t="shared" si="7"/>
        <v>1961</v>
      </c>
      <c r="P25" s="5">
        <f t="shared" si="7"/>
        <v>5965</v>
      </c>
      <c r="Q25" s="5">
        <f t="shared" si="7"/>
        <v>6499</v>
      </c>
      <c r="R25" s="5">
        <f t="shared" si="1"/>
        <v>31753</v>
      </c>
      <c r="T25" s="172">
        <f t="shared" si="3"/>
        <v>0</v>
      </c>
      <c r="V25">
        <v>31753</v>
      </c>
      <c r="W25" s="10">
        <f>R25-V25</f>
        <v>0</v>
      </c>
    </row>
    <row r="26" spans="1:20" ht="19.5" customHeight="1">
      <c r="A26" s="273"/>
      <c r="B26" s="341"/>
      <c r="C26" s="7" t="s">
        <v>14</v>
      </c>
      <c r="D26" s="8"/>
      <c r="E26" s="8">
        <f aca="true" t="shared" si="8" ref="E26:Q26">SUM(E8,E16,E20)</f>
        <v>67</v>
      </c>
      <c r="F26" s="8">
        <f t="shared" si="8"/>
        <v>581</v>
      </c>
      <c r="G26" s="8">
        <f t="shared" si="8"/>
        <v>1667</v>
      </c>
      <c r="H26" s="8">
        <f t="shared" si="8"/>
        <v>1820</v>
      </c>
      <c r="I26" s="8">
        <f t="shared" si="8"/>
        <v>1705</v>
      </c>
      <c r="J26" s="8">
        <f t="shared" si="8"/>
        <v>1315</v>
      </c>
      <c r="K26" s="8">
        <f t="shared" si="8"/>
        <v>1397</v>
      </c>
      <c r="L26" s="8">
        <f t="shared" si="8"/>
        <v>1861</v>
      </c>
      <c r="M26" s="8">
        <f t="shared" si="8"/>
        <v>1602</v>
      </c>
      <c r="N26" s="8">
        <f t="shared" si="8"/>
        <v>1678</v>
      </c>
      <c r="O26" s="8">
        <f t="shared" si="8"/>
        <v>1485</v>
      </c>
      <c r="P26" s="8">
        <f t="shared" si="7"/>
        <v>3938</v>
      </c>
      <c r="Q26" s="8">
        <f t="shared" si="8"/>
        <v>5909</v>
      </c>
      <c r="R26" s="8">
        <f t="shared" si="1"/>
        <v>25025</v>
      </c>
      <c r="T26" s="172">
        <f t="shared" si="3"/>
        <v>-25025</v>
      </c>
    </row>
    <row r="27" spans="1:20" ht="12" customHeight="1">
      <c r="A27" s="277" t="s">
        <v>324</v>
      </c>
      <c r="B27" s="336"/>
      <c r="C27" s="318" t="s">
        <v>327</v>
      </c>
      <c r="D27" s="319"/>
      <c r="E27" s="319"/>
      <c r="F27" s="319"/>
      <c r="G27" s="319"/>
      <c r="H27" s="319"/>
      <c r="I27" s="319"/>
      <c r="J27" s="319"/>
      <c r="K27" s="319"/>
      <c r="L27" s="319"/>
      <c r="M27" s="319"/>
      <c r="N27" s="319"/>
      <c r="O27" s="319"/>
      <c r="P27" s="319"/>
      <c r="Q27" s="319"/>
      <c r="R27" s="320"/>
      <c r="T27"/>
    </row>
    <row r="28" spans="1:20" ht="12" customHeight="1">
      <c r="A28" s="337"/>
      <c r="B28" s="338"/>
      <c r="C28" s="321"/>
      <c r="D28" s="322"/>
      <c r="E28" s="322"/>
      <c r="F28" s="322"/>
      <c r="G28" s="322"/>
      <c r="H28" s="322"/>
      <c r="I28" s="322"/>
      <c r="J28" s="322"/>
      <c r="K28" s="322"/>
      <c r="L28" s="322"/>
      <c r="M28" s="322"/>
      <c r="N28" s="322"/>
      <c r="O28" s="322"/>
      <c r="P28" s="322"/>
      <c r="Q28" s="322"/>
      <c r="R28" s="323"/>
      <c r="T28"/>
    </row>
    <row r="29" spans="1:20" ht="12" customHeight="1">
      <c r="A29" s="337"/>
      <c r="B29" s="338"/>
      <c r="C29" s="321"/>
      <c r="D29" s="322"/>
      <c r="E29" s="322"/>
      <c r="F29" s="322"/>
      <c r="G29" s="322"/>
      <c r="H29" s="322"/>
      <c r="I29" s="322"/>
      <c r="J29" s="322"/>
      <c r="K29" s="322"/>
      <c r="L29" s="322"/>
      <c r="M29" s="322"/>
      <c r="N29" s="322"/>
      <c r="O29" s="322"/>
      <c r="P29" s="322"/>
      <c r="Q29" s="322"/>
      <c r="R29" s="323"/>
      <c r="T29"/>
    </row>
    <row r="30" spans="1:20" ht="12" customHeight="1">
      <c r="A30" s="337"/>
      <c r="B30" s="338"/>
      <c r="C30" s="321"/>
      <c r="D30" s="322"/>
      <c r="E30" s="322"/>
      <c r="F30" s="322"/>
      <c r="G30" s="322"/>
      <c r="H30" s="322"/>
      <c r="I30" s="322"/>
      <c r="J30" s="322"/>
      <c r="K30" s="322"/>
      <c r="L30" s="322"/>
      <c r="M30" s="322"/>
      <c r="N30" s="322"/>
      <c r="O30" s="322"/>
      <c r="P30" s="322"/>
      <c r="Q30" s="322"/>
      <c r="R30" s="323"/>
      <c r="T30"/>
    </row>
    <row r="31" spans="1:20" ht="12" customHeight="1">
      <c r="A31" s="337"/>
      <c r="B31" s="338"/>
      <c r="C31" s="324"/>
      <c r="D31" s="325"/>
      <c r="E31" s="325"/>
      <c r="F31" s="325"/>
      <c r="G31" s="325"/>
      <c r="H31" s="325"/>
      <c r="I31" s="325"/>
      <c r="J31" s="325"/>
      <c r="K31" s="325"/>
      <c r="L31" s="325"/>
      <c r="M31" s="325"/>
      <c r="N31" s="325"/>
      <c r="O31" s="325"/>
      <c r="P31" s="325"/>
      <c r="Q31" s="325"/>
      <c r="R31" s="326"/>
      <c r="T31"/>
    </row>
    <row r="32" spans="1:20" ht="12" customHeight="1">
      <c r="A32" s="278"/>
      <c r="B32" s="339"/>
      <c r="C32" s="327" t="s">
        <v>359</v>
      </c>
      <c r="D32" s="327"/>
      <c r="E32" s="327"/>
      <c r="F32" s="327"/>
      <c r="G32" s="327"/>
      <c r="H32" s="327"/>
      <c r="I32" s="327"/>
      <c r="J32" s="327"/>
      <c r="K32" s="327"/>
      <c r="L32" s="327"/>
      <c r="M32" s="327"/>
      <c r="N32" s="327"/>
      <c r="O32" s="327"/>
      <c r="P32" s="327"/>
      <c r="Q32" s="327"/>
      <c r="R32" s="327"/>
      <c r="T32"/>
    </row>
    <row r="33" spans="1:20" ht="12" customHeight="1">
      <c r="A33" s="337"/>
      <c r="B33" s="338"/>
      <c r="C33" s="340"/>
      <c r="D33" s="340"/>
      <c r="E33" s="340"/>
      <c r="F33" s="340"/>
      <c r="G33" s="340"/>
      <c r="H33" s="340"/>
      <c r="I33" s="340"/>
      <c r="J33" s="340"/>
      <c r="K33" s="340"/>
      <c r="L33" s="340"/>
      <c r="M33" s="340"/>
      <c r="N33" s="340"/>
      <c r="O33" s="340"/>
      <c r="P33" s="340"/>
      <c r="Q33" s="340"/>
      <c r="R33" s="340"/>
      <c r="T33"/>
    </row>
    <row r="34" spans="1:20" ht="12" customHeight="1">
      <c r="A34" s="278"/>
      <c r="B34" s="339"/>
      <c r="C34" s="327"/>
      <c r="D34" s="327"/>
      <c r="E34" s="327"/>
      <c r="F34" s="327"/>
      <c r="G34" s="327"/>
      <c r="H34" s="327"/>
      <c r="I34" s="327"/>
      <c r="J34" s="327"/>
      <c r="K34" s="327"/>
      <c r="L34" s="327"/>
      <c r="M34" s="327"/>
      <c r="N34" s="327"/>
      <c r="O34" s="327"/>
      <c r="P34" s="327"/>
      <c r="Q34" s="327"/>
      <c r="R34" s="327"/>
      <c r="T34"/>
    </row>
    <row r="35" spans="1:20" ht="12" customHeight="1">
      <c r="A35" s="277"/>
      <c r="B35" s="336"/>
      <c r="C35" s="327"/>
      <c r="D35" s="327"/>
      <c r="E35" s="327"/>
      <c r="F35" s="327"/>
      <c r="G35" s="327"/>
      <c r="H35" s="327"/>
      <c r="I35" s="327"/>
      <c r="J35" s="327"/>
      <c r="K35" s="327"/>
      <c r="L35" s="327"/>
      <c r="M35" s="327"/>
      <c r="N35" s="327"/>
      <c r="O35" s="327"/>
      <c r="P35" s="327"/>
      <c r="Q35" s="327"/>
      <c r="R35" s="327"/>
      <c r="T35"/>
    </row>
    <row r="36" spans="1:20" ht="12" customHeight="1">
      <c r="A36" s="278"/>
      <c r="B36" s="339"/>
      <c r="C36" s="327"/>
      <c r="D36" s="327"/>
      <c r="E36" s="327"/>
      <c r="F36" s="327"/>
      <c r="G36" s="327"/>
      <c r="H36" s="327"/>
      <c r="I36" s="327"/>
      <c r="J36" s="327"/>
      <c r="K36" s="327"/>
      <c r="L36" s="327"/>
      <c r="M36" s="327"/>
      <c r="N36" s="327"/>
      <c r="O36" s="327"/>
      <c r="P36" s="327"/>
      <c r="Q36" s="327"/>
      <c r="R36" s="327"/>
      <c r="T36"/>
    </row>
    <row r="61" spans="1:18" ht="13.5">
      <c r="A61" s="213"/>
      <c r="C61" s="25"/>
      <c r="D61" s="25"/>
      <c r="E61" s="25"/>
      <c r="F61" s="25"/>
      <c r="G61" s="25"/>
      <c r="H61" s="25"/>
      <c r="I61" s="25"/>
      <c r="J61" s="25"/>
      <c r="K61" s="25"/>
      <c r="L61" s="25"/>
      <c r="M61" s="25"/>
      <c r="N61" s="25"/>
      <c r="O61" s="25"/>
      <c r="P61" s="25"/>
      <c r="Q61" s="25"/>
      <c r="R61" s="214"/>
    </row>
    <row r="62" spans="1:18" ht="13.5">
      <c r="A62" s="215"/>
      <c r="B62" s="125"/>
      <c r="C62" s="196"/>
      <c r="D62" s="196"/>
      <c r="E62" s="196"/>
      <c r="F62" s="196"/>
      <c r="G62" s="196"/>
      <c r="H62" s="196"/>
      <c r="I62" s="196"/>
      <c r="J62" s="196"/>
      <c r="K62" s="196"/>
      <c r="L62" s="196"/>
      <c r="M62" s="196"/>
      <c r="N62" s="196"/>
      <c r="O62" s="196"/>
      <c r="P62" s="196"/>
      <c r="Q62" s="196"/>
      <c r="R62" s="216"/>
    </row>
    <row r="63" spans="1:18" ht="13.5">
      <c r="A63" s="25"/>
      <c r="C63" s="25"/>
      <c r="D63" s="25"/>
      <c r="E63" s="25"/>
      <c r="F63" s="25"/>
      <c r="G63" s="25"/>
      <c r="H63" s="25"/>
      <c r="I63" s="25"/>
      <c r="J63" s="25"/>
      <c r="K63" s="25"/>
      <c r="L63" s="25"/>
      <c r="M63" s="25"/>
      <c r="N63" s="25"/>
      <c r="O63" s="25"/>
      <c r="P63" s="25"/>
      <c r="Q63" s="25"/>
      <c r="R63" s="25"/>
    </row>
    <row r="64" spans="1:18" ht="13.5">
      <c r="A64" s="196"/>
      <c r="B64" s="125"/>
      <c r="C64" s="196"/>
      <c r="D64" s="196"/>
      <c r="E64" s="196"/>
      <c r="F64" s="196"/>
      <c r="G64" s="196"/>
      <c r="H64" s="196"/>
      <c r="I64" s="196"/>
      <c r="J64" s="196"/>
      <c r="K64" s="196"/>
      <c r="L64" s="196"/>
      <c r="M64" s="196"/>
      <c r="N64" s="196"/>
      <c r="O64" s="196"/>
      <c r="P64" s="196"/>
      <c r="Q64" s="196"/>
      <c r="R64" s="196"/>
    </row>
    <row r="91" spans="1:18" ht="13.5">
      <c r="A91" s="213"/>
      <c r="C91" s="25"/>
      <c r="D91" s="25"/>
      <c r="E91" s="25"/>
      <c r="F91" s="25"/>
      <c r="G91" s="25"/>
      <c r="H91" s="25"/>
      <c r="I91" s="25"/>
      <c r="J91" s="25"/>
      <c r="K91" s="25"/>
      <c r="L91" s="25"/>
      <c r="M91" s="25"/>
      <c r="N91" s="25"/>
      <c r="O91" s="25"/>
      <c r="P91" s="25"/>
      <c r="Q91" s="25"/>
      <c r="R91" s="214"/>
    </row>
    <row r="92" spans="1:18" ht="13.5">
      <c r="A92" s="215"/>
      <c r="B92" s="125"/>
      <c r="C92" s="196"/>
      <c r="D92" s="196"/>
      <c r="E92" s="196"/>
      <c r="F92" s="196"/>
      <c r="G92" s="196"/>
      <c r="H92" s="196"/>
      <c r="I92" s="196"/>
      <c r="J92" s="196"/>
      <c r="K92" s="196"/>
      <c r="L92" s="196"/>
      <c r="M92" s="196"/>
      <c r="N92" s="196"/>
      <c r="O92" s="196"/>
      <c r="P92" s="196"/>
      <c r="Q92" s="196"/>
      <c r="R92" s="216"/>
    </row>
    <row r="93" spans="1:18" ht="13.5">
      <c r="A93" s="213"/>
      <c r="C93" s="25"/>
      <c r="D93" s="25"/>
      <c r="E93" s="25"/>
      <c r="F93" s="25"/>
      <c r="G93" s="25"/>
      <c r="H93" s="25"/>
      <c r="I93" s="25"/>
      <c r="J93" s="25"/>
      <c r="K93" s="25"/>
      <c r="L93" s="25"/>
      <c r="M93" s="25"/>
      <c r="N93" s="25"/>
      <c r="O93" s="25"/>
      <c r="P93" s="25"/>
      <c r="Q93" s="25"/>
      <c r="R93" s="214"/>
    </row>
    <row r="94" spans="1:18" ht="13.5">
      <c r="A94" s="215"/>
      <c r="B94" s="125"/>
      <c r="C94" s="196"/>
      <c r="D94" s="196"/>
      <c r="E94" s="196"/>
      <c r="F94" s="196"/>
      <c r="G94" s="196"/>
      <c r="H94" s="196"/>
      <c r="I94" s="196"/>
      <c r="J94" s="196"/>
      <c r="K94" s="196"/>
      <c r="L94" s="196"/>
      <c r="M94" s="196"/>
      <c r="N94" s="196"/>
      <c r="O94" s="196"/>
      <c r="P94" s="196"/>
      <c r="Q94" s="196"/>
      <c r="R94" s="216"/>
    </row>
    <row r="121" spans="1:18" ht="13.5">
      <c r="A121" s="213"/>
      <c r="C121" s="25"/>
      <c r="D121" s="25"/>
      <c r="E121" s="25"/>
      <c r="F121" s="25"/>
      <c r="G121" s="25"/>
      <c r="H121" s="25"/>
      <c r="I121" s="25"/>
      <c r="J121" s="25"/>
      <c r="K121" s="25"/>
      <c r="L121" s="25"/>
      <c r="M121" s="25"/>
      <c r="N121" s="25"/>
      <c r="O121" s="25"/>
      <c r="P121" s="25"/>
      <c r="Q121" s="25"/>
      <c r="R121" s="214"/>
    </row>
    <row r="122" spans="1:18" ht="13.5">
      <c r="A122" s="215"/>
      <c r="B122" s="125"/>
      <c r="C122" s="196"/>
      <c r="D122" s="196"/>
      <c r="E122" s="196"/>
      <c r="F122" s="196"/>
      <c r="G122" s="196"/>
      <c r="H122" s="196"/>
      <c r="I122" s="196"/>
      <c r="J122" s="196"/>
      <c r="K122" s="196"/>
      <c r="L122" s="196"/>
      <c r="M122" s="196"/>
      <c r="N122" s="196"/>
      <c r="O122" s="196"/>
      <c r="P122" s="196"/>
      <c r="Q122" s="196"/>
      <c r="R122" s="216"/>
    </row>
    <row r="123" spans="1:18" ht="13.5">
      <c r="A123" s="213"/>
      <c r="C123" s="25"/>
      <c r="D123" s="25"/>
      <c r="E123" s="25"/>
      <c r="F123" s="25"/>
      <c r="G123" s="25"/>
      <c r="H123" s="25"/>
      <c r="I123" s="25"/>
      <c r="J123" s="25"/>
      <c r="K123" s="25"/>
      <c r="L123" s="25"/>
      <c r="M123" s="25"/>
      <c r="N123" s="25"/>
      <c r="O123" s="25"/>
      <c r="P123" s="25"/>
      <c r="Q123" s="25"/>
      <c r="R123" s="214"/>
    </row>
    <row r="124" spans="1:18" ht="13.5">
      <c r="A124" s="215"/>
      <c r="B124" s="125"/>
      <c r="C124" s="196"/>
      <c r="D124" s="196"/>
      <c r="E124" s="196"/>
      <c r="F124" s="196"/>
      <c r="G124" s="196"/>
      <c r="H124" s="196"/>
      <c r="I124" s="196"/>
      <c r="J124" s="196"/>
      <c r="K124" s="196"/>
      <c r="L124" s="196"/>
      <c r="M124" s="196"/>
      <c r="N124" s="196"/>
      <c r="O124" s="196"/>
      <c r="P124" s="196"/>
      <c r="Q124" s="196"/>
      <c r="R124" s="216"/>
    </row>
    <row r="151" spans="1:18" ht="13.5">
      <c r="A151" s="213"/>
      <c r="C151" s="25"/>
      <c r="D151" s="25"/>
      <c r="E151" s="25"/>
      <c r="F151" s="25"/>
      <c r="G151" s="25"/>
      <c r="H151" s="25"/>
      <c r="I151" s="25"/>
      <c r="J151" s="25"/>
      <c r="K151" s="25"/>
      <c r="L151" s="25"/>
      <c r="M151" s="25"/>
      <c r="N151" s="25"/>
      <c r="O151" s="25"/>
      <c r="P151" s="25"/>
      <c r="Q151" s="25"/>
      <c r="R151" s="214"/>
    </row>
    <row r="152" spans="1:18" ht="13.5">
      <c r="A152" s="215"/>
      <c r="B152" s="125"/>
      <c r="C152" s="196"/>
      <c r="D152" s="196"/>
      <c r="E152" s="196"/>
      <c r="F152" s="196"/>
      <c r="G152" s="196"/>
      <c r="H152" s="196"/>
      <c r="I152" s="196"/>
      <c r="J152" s="196"/>
      <c r="K152" s="196"/>
      <c r="L152" s="196"/>
      <c r="M152" s="196"/>
      <c r="N152" s="196"/>
      <c r="O152" s="196"/>
      <c r="P152" s="196"/>
      <c r="Q152" s="196"/>
      <c r="R152" s="216"/>
    </row>
    <row r="153" spans="1:18" ht="13.5">
      <c r="A153" s="213"/>
      <c r="C153" s="25"/>
      <c r="D153" s="25"/>
      <c r="E153" s="25"/>
      <c r="F153" s="25"/>
      <c r="G153" s="25"/>
      <c r="H153" s="25"/>
      <c r="I153" s="25"/>
      <c r="J153" s="25"/>
      <c r="K153" s="25"/>
      <c r="L153" s="25"/>
      <c r="M153" s="25"/>
      <c r="N153" s="25"/>
      <c r="O153" s="25"/>
      <c r="P153" s="25"/>
      <c r="Q153" s="25"/>
      <c r="R153" s="214"/>
    </row>
    <row r="154" spans="1:18" ht="13.5">
      <c r="A154" s="215"/>
      <c r="B154" s="125"/>
      <c r="C154" s="196"/>
      <c r="D154" s="196"/>
      <c r="E154" s="196"/>
      <c r="F154" s="196"/>
      <c r="G154" s="196"/>
      <c r="H154" s="196"/>
      <c r="I154" s="196"/>
      <c r="J154" s="196"/>
      <c r="K154" s="196"/>
      <c r="L154" s="196"/>
      <c r="M154" s="196"/>
      <c r="N154" s="196"/>
      <c r="O154" s="196"/>
      <c r="P154" s="196"/>
      <c r="Q154" s="196"/>
      <c r="R154" s="216"/>
    </row>
    <row r="181" spans="1:18" ht="13.5">
      <c r="A181" s="213"/>
      <c r="C181" s="25"/>
      <c r="D181" s="25"/>
      <c r="E181" s="25"/>
      <c r="F181" s="25"/>
      <c r="G181" s="25"/>
      <c r="H181" s="25"/>
      <c r="I181" s="25"/>
      <c r="J181" s="25"/>
      <c r="K181" s="25"/>
      <c r="L181" s="25"/>
      <c r="M181" s="25"/>
      <c r="N181" s="25"/>
      <c r="O181" s="25"/>
      <c r="P181" s="25"/>
      <c r="Q181" s="25"/>
      <c r="R181" s="214"/>
    </row>
    <row r="182" spans="1:18" ht="13.5">
      <c r="A182" s="215"/>
      <c r="B182" s="125"/>
      <c r="C182" s="196"/>
      <c r="D182" s="196"/>
      <c r="E182" s="196"/>
      <c r="F182" s="196"/>
      <c r="G182" s="196"/>
      <c r="H182" s="196"/>
      <c r="I182" s="196"/>
      <c r="J182" s="196"/>
      <c r="K182" s="196"/>
      <c r="L182" s="196"/>
      <c r="M182" s="196"/>
      <c r="N182" s="196"/>
      <c r="O182" s="196"/>
      <c r="P182" s="196"/>
      <c r="Q182" s="196"/>
      <c r="R182" s="216"/>
    </row>
    <row r="183" spans="1:18" ht="13.5">
      <c r="A183" s="213"/>
      <c r="C183" s="25"/>
      <c r="D183" s="25"/>
      <c r="E183" s="25"/>
      <c r="F183" s="25"/>
      <c r="G183" s="25"/>
      <c r="H183" s="25"/>
      <c r="I183" s="25"/>
      <c r="J183" s="25"/>
      <c r="K183" s="25"/>
      <c r="L183" s="25"/>
      <c r="M183" s="25"/>
      <c r="N183" s="25"/>
      <c r="O183" s="25"/>
      <c r="P183" s="25"/>
      <c r="Q183" s="25"/>
      <c r="R183" s="214"/>
    </row>
    <row r="184" spans="1:18" ht="13.5">
      <c r="A184" s="215"/>
      <c r="B184" s="125"/>
      <c r="C184" s="196"/>
      <c r="D184" s="196"/>
      <c r="E184" s="196"/>
      <c r="F184" s="196"/>
      <c r="G184" s="196"/>
      <c r="H184" s="196"/>
      <c r="I184" s="196"/>
      <c r="J184" s="196"/>
      <c r="K184" s="196"/>
      <c r="L184" s="196"/>
      <c r="M184" s="196"/>
      <c r="N184" s="196"/>
      <c r="O184" s="196"/>
      <c r="P184" s="196"/>
      <c r="Q184" s="196"/>
      <c r="R184" s="216"/>
    </row>
    <row r="209" spans="1:18" ht="13.5">
      <c r="A209" s="213"/>
      <c r="C209" s="25"/>
      <c r="D209" s="25"/>
      <c r="E209" s="25"/>
      <c r="F209" s="25"/>
      <c r="G209" s="25"/>
      <c r="H209" s="25"/>
      <c r="I209" s="25"/>
      <c r="J209" s="25"/>
      <c r="K209" s="25"/>
      <c r="L209" s="25"/>
      <c r="M209" s="25"/>
      <c r="N209" s="25"/>
      <c r="O209" s="25"/>
      <c r="P209" s="25"/>
      <c r="Q209" s="25"/>
      <c r="R209" s="214"/>
    </row>
    <row r="210" spans="1:18" ht="13.5">
      <c r="A210" s="215"/>
      <c r="B210" s="125"/>
      <c r="C210" s="196"/>
      <c r="D210" s="196"/>
      <c r="E210" s="196"/>
      <c r="F210" s="196"/>
      <c r="G210" s="196"/>
      <c r="H210" s="196"/>
      <c r="I210" s="196"/>
      <c r="J210" s="196"/>
      <c r="K210" s="196"/>
      <c r="L210" s="196"/>
      <c r="M210" s="196"/>
      <c r="N210" s="196"/>
      <c r="O210" s="196"/>
      <c r="P210" s="196"/>
      <c r="Q210" s="196"/>
      <c r="R210" s="216"/>
    </row>
    <row r="213" spans="1:18" ht="13.5">
      <c r="A213" s="213"/>
      <c r="C213" s="25"/>
      <c r="D213" s="25"/>
      <c r="E213" s="25"/>
      <c r="F213" s="25"/>
      <c r="G213" s="25"/>
      <c r="H213" s="25"/>
      <c r="I213" s="25"/>
      <c r="J213" s="25"/>
      <c r="K213" s="25"/>
      <c r="L213" s="25"/>
      <c r="M213" s="25"/>
      <c r="N213" s="25"/>
      <c r="O213" s="25"/>
      <c r="P213" s="25"/>
      <c r="Q213" s="25"/>
      <c r="R213" s="214"/>
    </row>
    <row r="214" spans="1:18" ht="13.5">
      <c r="A214" s="215"/>
      <c r="B214" s="125"/>
      <c r="C214" s="196"/>
      <c r="D214" s="196"/>
      <c r="E214" s="196"/>
      <c r="F214" s="196"/>
      <c r="G214" s="196"/>
      <c r="H214" s="196"/>
      <c r="I214" s="196"/>
      <c r="J214" s="196"/>
      <c r="K214" s="196"/>
      <c r="L214" s="196"/>
      <c r="M214" s="196"/>
      <c r="N214" s="196"/>
      <c r="O214" s="196"/>
      <c r="P214" s="196"/>
      <c r="Q214" s="196"/>
      <c r="R214" s="216"/>
    </row>
    <row r="239" spans="1:18" ht="13.5">
      <c r="A239" s="213"/>
      <c r="C239" s="25"/>
      <c r="D239" s="25"/>
      <c r="E239" s="25"/>
      <c r="F239" s="25"/>
      <c r="G239" s="25"/>
      <c r="H239" s="25"/>
      <c r="I239" s="25"/>
      <c r="J239" s="25"/>
      <c r="K239" s="25"/>
      <c r="L239" s="25"/>
      <c r="M239" s="25"/>
      <c r="N239" s="25"/>
      <c r="O239" s="25"/>
      <c r="P239" s="25"/>
      <c r="Q239" s="25"/>
      <c r="R239" s="214"/>
    </row>
    <row r="240" spans="1:18" ht="13.5">
      <c r="A240" s="215"/>
      <c r="B240" s="125"/>
      <c r="C240" s="196"/>
      <c r="D240" s="196"/>
      <c r="E240" s="196"/>
      <c r="F240" s="196"/>
      <c r="G240" s="196"/>
      <c r="H240" s="196"/>
      <c r="I240" s="196"/>
      <c r="J240" s="196"/>
      <c r="K240" s="196"/>
      <c r="L240" s="196"/>
      <c r="M240" s="196"/>
      <c r="N240" s="196"/>
      <c r="O240" s="196"/>
      <c r="P240" s="196"/>
      <c r="Q240" s="196"/>
      <c r="R240" s="216"/>
    </row>
    <row r="243" spans="1:18" ht="13.5">
      <c r="A243" s="213"/>
      <c r="C243" s="25"/>
      <c r="D243" s="25"/>
      <c r="E243" s="25"/>
      <c r="F243" s="25"/>
      <c r="G243" s="25"/>
      <c r="H243" s="25"/>
      <c r="I243" s="25"/>
      <c r="J243" s="25"/>
      <c r="K243" s="25"/>
      <c r="L243" s="25"/>
      <c r="M243" s="25"/>
      <c r="N243" s="25"/>
      <c r="O243" s="25"/>
      <c r="P243" s="25"/>
      <c r="Q243" s="25"/>
      <c r="R243" s="214"/>
    </row>
    <row r="244" spans="1:18" ht="13.5">
      <c r="A244" s="215"/>
      <c r="B244" s="125"/>
      <c r="C244" s="196"/>
      <c r="D244" s="196"/>
      <c r="E244" s="196"/>
      <c r="F244" s="196"/>
      <c r="G244" s="196"/>
      <c r="H244" s="196"/>
      <c r="I244" s="196"/>
      <c r="J244" s="196"/>
      <c r="K244" s="196"/>
      <c r="L244" s="196"/>
      <c r="M244" s="196"/>
      <c r="N244" s="196"/>
      <c r="O244" s="196"/>
      <c r="P244" s="196"/>
      <c r="Q244" s="196"/>
      <c r="R244" s="216"/>
    </row>
    <row r="261" spans="1:2" ht="13.5">
      <c r="A261" s="232"/>
      <c r="B261" s="235"/>
    </row>
    <row r="262" spans="1:2" ht="13.5">
      <c r="A262" s="232"/>
      <c r="B262" s="235"/>
    </row>
    <row r="263" spans="1:2" ht="13.5">
      <c r="A263" s="232"/>
      <c r="B263" s="235"/>
    </row>
    <row r="264" spans="1:2" ht="13.5">
      <c r="A264" s="232"/>
      <c r="B264" s="235"/>
    </row>
    <row r="265" spans="1:2" ht="13.5">
      <c r="A265" s="232"/>
      <c r="B265" s="235"/>
    </row>
    <row r="266" spans="1:2" ht="13.5">
      <c r="A266" s="232"/>
      <c r="B266" s="235"/>
    </row>
    <row r="267" spans="1:2" ht="13.5">
      <c r="A267" s="232"/>
      <c r="B267" s="235"/>
    </row>
    <row r="268" spans="1:2" ht="13.5">
      <c r="A268" s="232"/>
      <c r="B268" s="235"/>
    </row>
    <row r="269" spans="1:2" ht="13.5">
      <c r="A269" s="232"/>
      <c r="B269" s="235"/>
    </row>
    <row r="270" spans="1:2" ht="13.5">
      <c r="A270" s="232"/>
      <c r="B270" s="235"/>
    </row>
    <row r="271" spans="1:2" ht="13.5">
      <c r="A271" s="232"/>
      <c r="B271" s="235"/>
    </row>
    <row r="272" spans="1:2" ht="13.5">
      <c r="A272" s="232"/>
      <c r="B272" s="235"/>
    </row>
  </sheetData>
  <sheetProtection/>
  <mergeCells count="30">
    <mergeCell ref="A27:B36"/>
    <mergeCell ref="C27:R31"/>
    <mergeCell ref="C32:R36"/>
    <mergeCell ref="A1:R1"/>
    <mergeCell ref="A2:B2"/>
    <mergeCell ref="A3:B4"/>
    <mergeCell ref="C3:C4"/>
    <mergeCell ref="D3:D4"/>
    <mergeCell ref="E3:G3"/>
    <mergeCell ref="H3:J3"/>
    <mergeCell ref="K3:M3"/>
    <mergeCell ref="N3:Q3"/>
    <mergeCell ref="R3:R4"/>
    <mergeCell ref="A25:B26"/>
    <mergeCell ref="B17:B18"/>
    <mergeCell ref="A23:A24"/>
    <mergeCell ref="B23:B24"/>
    <mergeCell ref="A15:B16"/>
    <mergeCell ref="A11:A12"/>
    <mergeCell ref="B11:B12"/>
    <mergeCell ref="A13:A14"/>
    <mergeCell ref="B13:B14"/>
    <mergeCell ref="A19:B20"/>
    <mergeCell ref="A5:B6"/>
    <mergeCell ref="A21:A22"/>
    <mergeCell ref="B21:B22"/>
    <mergeCell ref="A17:A18"/>
    <mergeCell ref="B9:B10"/>
    <mergeCell ref="A7:B8"/>
    <mergeCell ref="A9:A10"/>
  </mergeCells>
  <dataValidations count="1">
    <dataValidation allowBlank="1" showInputMessage="1" showErrorMessage="1" imeMode="off" sqref="D7: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20" max="20" width="9.00390625" style="172" customWidth="1"/>
  </cols>
  <sheetData>
    <row r="1" spans="1:20" s="25" customFormat="1" ht="25.5">
      <c r="A1" s="309" t="s">
        <v>357</v>
      </c>
      <c r="B1" s="309"/>
      <c r="C1" s="309"/>
      <c r="D1" s="309"/>
      <c r="E1" s="309"/>
      <c r="F1" s="309"/>
      <c r="G1" s="309"/>
      <c r="H1" s="309"/>
      <c r="I1" s="309"/>
      <c r="J1" s="309"/>
      <c r="K1" s="309"/>
      <c r="L1" s="309"/>
      <c r="M1" s="309"/>
      <c r="N1" s="309"/>
      <c r="O1" s="309"/>
      <c r="P1" s="309"/>
      <c r="Q1" s="309"/>
      <c r="R1" s="309"/>
      <c r="T1" s="172"/>
    </row>
    <row r="2" spans="1:20" ht="26.25" customHeight="1">
      <c r="A2" s="434" t="s">
        <v>389</v>
      </c>
      <c r="B2" s="434"/>
      <c r="C2" s="141" t="s">
        <v>274</v>
      </c>
      <c r="D2" s="150"/>
      <c r="E2" s="150"/>
      <c r="F2" s="150"/>
      <c r="G2" s="150"/>
      <c r="H2" s="150"/>
      <c r="I2" s="150"/>
      <c r="J2" s="150"/>
      <c r="K2" s="150"/>
      <c r="L2" s="150"/>
      <c r="M2" s="150"/>
      <c r="N2" s="150"/>
      <c r="O2" s="150"/>
      <c r="P2" s="246"/>
      <c r="Q2" s="150"/>
      <c r="R2" s="150" t="s">
        <v>13</v>
      </c>
      <c r="T2" s="173"/>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19.5" customHeight="1">
      <c r="A5" s="285" t="s">
        <v>265</v>
      </c>
      <c r="B5" s="286"/>
      <c r="C5" s="188"/>
      <c r="D5" s="188"/>
      <c r="E5" s="188"/>
      <c r="F5" s="188"/>
      <c r="G5" s="188"/>
      <c r="H5" s="188"/>
      <c r="I5" s="188"/>
      <c r="J5" s="188"/>
      <c r="K5" s="188"/>
      <c r="L5" s="188"/>
      <c r="M5" s="188"/>
      <c r="N5" s="188"/>
      <c r="O5" s="188"/>
      <c r="P5" s="242"/>
      <c r="Q5" s="186"/>
      <c r="R5" s="188"/>
    </row>
    <row r="6" spans="1:18" ht="19.5" customHeight="1">
      <c r="A6" s="287"/>
      <c r="B6" s="288"/>
      <c r="C6" s="191"/>
      <c r="D6" s="191"/>
      <c r="E6" s="191"/>
      <c r="F6" s="191"/>
      <c r="G6" s="191"/>
      <c r="H6" s="191"/>
      <c r="I6" s="191"/>
      <c r="J6" s="191"/>
      <c r="K6" s="191"/>
      <c r="L6" s="191"/>
      <c r="M6" s="191"/>
      <c r="N6" s="191"/>
      <c r="O6" s="191"/>
      <c r="P6" s="191"/>
      <c r="Q6" s="204"/>
      <c r="R6" s="191"/>
    </row>
    <row r="7" spans="1:20" ht="20.25" customHeight="1">
      <c r="A7" s="333" t="s">
        <v>175</v>
      </c>
      <c r="B7" s="363"/>
      <c r="C7" s="3" t="s">
        <v>0</v>
      </c>
      <c r="D7" s="88">
        <f>SUM(D9,D11,D13,D15)</f>
        <v>58953</v>
      </c>
      <c r="E7" s="88">
        <f aca="true" t="shared" si="0" ref="E7:Q8">SUM(E9,E11,E13,E15)</f>
        <v>332</v>
      </c>
      <c r="F7" s="88">
        <f t="shared" si="0"/>
        <v>4462</v>
      </c>
      <c r="G7" s="88">
        <f t="shared" si="0"/>
        <v>4764</v>
      </c>
      <c r="H7" s="88">
        <f t="shared" si="0"/>
        <v>5334</v>
      </c>
      <c r="I7" s="88">
        <f t="shared" si="0"/>
        <v>4138</v>
      </c>
      <c r="J7" s="88">
        <f t="shared" si="0"/>
        <v>4423</v>
      </c>
      <c r="K7" s="88">
        <f t="shared" si="0"/>
        <v>4939</v>
      </c>
      <c r="L7" s="88">
        <f t="shared" si="0"/>
        <v>5015</v>
      </c>
      <c r="M7" s="88">
        <f t="shared" si="0"/>
        <v>6578</v>
      </c>
      <c r="N7" s="88">
        <f t="shared" si="0"/>
        <v>4585</v>
      </c>
      <c r="O7" s="88">
        <f t="shared" si="0"/>
        <v>4381</v>
      </c>
      <c r="P7" s="88">
        <f t="shared" si="0"/>
        <v>5049</v>
      </c>
      <c r="Q7" s="88">
        <f t="shared" si="0"/>
        <v>4953</v>
      </c>
      <c r="R7" s="127">
        <f aca="true" t="shared" si="1" ref="R7:R24">SUM(E7:Q7)</f>
        <v>58953</v>
      </c>
      <c r="T7" s="172">
        <f>D7-R7</f>
        <v>0</v>
      </c>
    </row>
    <row r="8" spans="1:20" ht="20.25" customHeight="1">
      <c r="A8" s="333"/>
      <c r="B8" s="363"/>
      <c r="C8" s="4" t="s">
        <v>14</v>
      </c>
      <c r="D8" s="126"/>
      <c r="E8" s="86">
        <f>SUM(E10,E12,E14,E16)</f>
        <v>331</v>
      </c>
      <c r="F8" s="86">
        <f aca="true" t="shared" si="2" ref="F8:Q8">SUM(F10,F12,F14,F16)</f>
        <v>1716</v>
      </c>
      <c r="G8" s="86">
        <f t="shared" si="2"/>
        <v>3066</v>
      </c>
      <c r="H8" s="86">
        <f t="shared" si="2"/>
        <v>2840</v>
      </c>
      <c r="I8" s="86">
        <f t="shared" si="2"/>
        <v>3173</v>
      </c>
      <c r="J8" s="86">
        <f t="shared" si="2"/>
        <v>8813</v>
      </c>
      <c r="K8" s="86">
        <f t="shared" si="2"/>
        <v>3148</v>
      </c>
      <c r="L8" s="86">
        <f t="shared" si="2"/>
        <v>2673</v>
      </c>
      <c r="M8" s="86">
        <f t="shared" si="2"/>
        <v>3082</v>
      </c>
      <c r="N8" s="86">
        <f t="shared" si="2"/>
        <v>3248</v>
      </c>
      <c r="O8" s="86">
        <f t="shared" si="2"/>
        <v>3530</v>
      </c>
      <c r="P8" s="86">
        <f t="shared" si="0"/>
        <v>5454</v>
      </c>
      <c r="Q8" s="86">
        <f t="shared" si="2"/>
        <v>6500</v>
      </c>
      <c r="R8" s="126">
        <f t="shared" si="1"/>
        <v>47574</v>
      </c>
      <c r="T8" s="172">
        <f aca="true" t="shared" si="3" ref="T8:T24">D8-R8</f>
        <v>-47574</v>
      </c>
    </row>
    <row r="9" spans="1:21" ht="20.25" customHeight="1">
      <c r="A9" s="332"/>
      <c r="B9" s="363" t="s">
        <v>27</v>
      </c>
      <c r="C9" s="3" t="s">
        <v>0</v>
      </c>
      <c r="D9" s="88">
        <v>46116</v>
      </c>
      <c r="E9" s="88">
        <v>332</v>
      </c>
      <c r="F9" s="88">
        <v>3326</v>
      </c>
      <c r="G9" s="88">
        <v>3959</v>
      </c>
      <c r="H9" s="88">
        <v>4546</v>
      </c>
      <c r="I9" s="88">
        <v>3330</v>
      </c>
      <c r="J9" s="88">
        <v>3627</v>
      </c>
      <c r="K9" s="88">
        <v>3402</v>
      </c>
      <c r="L9" s="88">
        <v>4269</v>
      </c>
      <c r="M9" s="88">
        <v>3739</v>
      </c>
      <c r="N9" s="88">
        <v>3746</v>
      </c>
      <c r="O9" s="88">
        <v>3446</v>
      </c>
      <c r="P9" s="88">
        <v>4282</v>
      </c>
      <c r="Q9" s="88">
        <v>4112</v>
      </c>
      <c r="R9" s="127">
        <f t="shared" si="1"/>
        <v>46116</v>
      </c>
      <c r="T9" s="172">
        <f t="shared" si="3"/>
        <v>0</v>
      </c>
      <c r="U9">
        <v>1</v>
      </c>
    </row>
    <row r="10" spans="1:20" ht="20.25" customHeight="1">
      <c r="A10" s="332"/>
      <c r="B10" s="363"/>
      <c r="C10" s="4" t="s">
        <v>14</v>
      </c>
      <c r="D10" s="86"/>
      <c r="E10" s="86">
        <v>331</v>
      </c>
      <c r="F10" s="86">
        <v>1715</v>
      </c>
      <c r="G10" s="86">
        <v>2374</v>
      </c>
      <c r="H10" s="86">
        <v>2436</v>
      </c>
      <c r="I10" s="86">
        <v>2730</v>
      </c>
      <c r="J10" s="86">
        <v>8264</v>
      </c>
      <c r="K10" s="86">
        <v>2740</v>
      </c>
      <c r="L10" s="86">
        <v>2405</v>
      </c>
      <c r="M10" s="86">
        <v>2530</v>
      </c>
      <c r="N10" s="86">
        <v>2811</v>
      </c>
      <c r="O10" s="86">
        <v>3101</v>
      </c>
      <c r="P10" s="86">
        <v>4599</v>
      </c>
      <c r="Q10" s="86">
        <v>4016</v>
      </c>
      <c r="R10" s="126">
        <f t="shared" si="1"/>
        <v>40052</v>
      </c>
      <c r="T10" s="172">
        <f t="shared" si="3"/>
        <v>-40052</v>
      </c>
    </row>
    <row r="11" spans="1:21" ht="20.25" customHeight="1">
      <c r="A11" s="333"/>
      <c r="B11" s="363" t="s">
        <v>57</v>
      </c>
      <c r="C11" s="3" t="s">
        <v>0</v>
      </c>
      <c r="D11" s="88">
        <v>7020</v>
      </c>
      <c r="E11" s="88">
        <v>0</v>
      </c>
      <c r="F11" s="88">
        <v>411</v>
      </c>
      <c r="G11" s="88">
        <v>411</v>
      </c>
      <c r="H11" s="88">
        <v>413</v>
      </c>
      <c r="I11" s="88">
        <v>411</v>
      </c>
      <c r="J11" s="88">
        <v>412</v>
      </c>
      <c r="K11" s="88">
        <v>413</v>
      </c>
      <c r="L11" s="88">
        <v>411</v>
      </c>
      <c r="M11" s="88">
        <v>2489</v>
      </c>
      <c r="N11" s="88">
        <v>413</v>
      </c>
      <c r="O11" s="88">
        <v>411</v>
      </c>
      <c r="P11" s="88">
        <v>411</v>
      </c>
      <c r="Q11" s="88">
        <v>414</v>
      </c>
      <c r="R11" s="127">
        <f t="shared" si="1"/>
        <v>7020</v>
      </c>
      <c r="T11" s="172">
        <f t="shared" si="3"/>
        <v>0</v>
      </c>
      <c r="U11">
        <v>2</v>
      </c>
    </row>
    <row r="12" spans="1:20" ht="20.25" customHeight="1">
      <c r="A12" s="333"/>
      <c r="B12" s="363"/>
      <c r="C12" s="4" t="s">
        <v>14</v>
      </c>
      <c r="D12" s="86"/>
      <c r="E12" s="86">
        <v>0</v>
      </c>
      <c r="F12" s="86">
        <v>0</v>
      </c>
      <c r="G12" s="86">
        <v>270</v>
      </c>
      <c r="H12" s="86">
        <v>206</v>
      </c>
      <c r="I12" s="86">
        <v>206</v>
      </c>
      <c r="J12" s="86">
        <v>347</v>
      </c>
      <c r="K12" s="86">
        <v>206</v>
      </c>
      <c r="L12" s="86">
        <v>64</v>
      </c>
      <c r="M12" s="86">
        <v>347</v>
      </c>
      <c r="N12" s="86">
        <v>206</v>
      </c>
      <c r="O12" s="86">
        <v>206</v>
      </c>
      <c r="P12" s="86">
        <v>206</v>
      </c>
      <c r="Q12" s="86">
        <v>1861</v>
      </c>
      <c r="R12" s="126">
        <f t="shared" si="1"/>
        <v>4125</v>
      </c>
      <c r="T12" s="172">
        <f t="shared" si="3"/>
        <v>-4125</v>
      </c>
    </row>
    <row r="13" spans="1:21" ht="20.25" customHeight="1">
      <c r="A13" s="333"/>
      <c r="B13" s="363" t="s">
        <v>46</v>
      </c>
      <c r="C13" s="3" t="s">
        <v>0</v>
      </c>
      <c r="D13" s="88">
        <v>3895</v>
      </c>
      <c r="E13" s="88">
        <v>0</v>
      </c>
      <c r="F13" s="88">
        <v>325</v>
      </c>
      <c r="G13" s="88">
        <v>324</v>
      </c>
      <c r="H13" s="88">
        <v>325</v>
      </c>
      <c r="I13" s="88">
        <v>324</v>
      </c>
      <c r="J13" s="88">
        <v>324</v>
      </c>
      <c r="K13" s="88">
        <v>324</v>
      </c>
      <c r="L13" s="88">
        <v>325</v>
      </c>
      <c r="M13" s="88">
        <v>324</v>
      </c>
      <c r="N13" s="88">
        <v>325</v>
      </c>
      <c r="O13" s="88">
        <v>324</v>
      </c>
      <c r="P13" s="88">
        <v>324</v>
      </c>
      <c r="Q13" s="88">
        <v>327</v>
      </c>
      <c r="R13" s="127">
        <f t="shared" si="1"/>
        <v>3895</v>
      </c>
      <c r="T13" s="172">
        <f t="shared" si="3"/>
        <v>0</v>
      </c>
      <c r="U13">
        <v>3</v>
      </c>
    </row>
    <row r="14" spans="1:20" ht="20.25" customHeight="1">
      <c r="A14" s="333"/>
      <c r="B14" s="363"/>
      <c r="C14" s="4" t="s">
        <v>14</v>
      </c>
      <c r="D14" s="86"/>
      <c r="E14" s="86">
        <v>0</v>
      </c>
      <c r="F14" s="86">
        <v>0</v>
      </c>
      <c r="G14" s="86">
        <v>393</v>
      </c>
      <c r="H14" s="86">
        <v>196</v>
      </c>
      <c r="I14" s="86">
        <v>196</v>
      </c>
      <c r="J14" s="86">
        <v>196</v>
      </c>
      <c r="K14" s="86">
        <v>196</v>
      </c>
      <c r="L14" s="86">
        <v>196</v>
      </c>
      <c r="M14" s="86">
        <v>196</v>
      </c>
      <c r="N14" s="86">
        <v>196</v>
      </c>
      <c r="O14" s="86">
        <v>196</v>
      </c>
      <c r="P14" s="86">
        <v>196</v>
      </c>
      <c r="Q14" s="86">
        <v>196</v>
      </c>
      <c r="R14" s="126">
        <f t="shared" si="1"/>
        <v>2353</v>
      </c>
      <c r="T14" s="172">
        <f t="shared" si="3"/>
        <v>-2353</v>
      </c>
    </row>
    <row r="15" spans="1:21" ht="20.25" customHeight="1">
      <c r="A15" s="332"/>
      <c r="B15" s="363" t="s">
        <v>67</v>
      </c>
      <c r="C15" s="3" t="s">
        <v>0</v>
      </c>
      <c r="D15" s="88">
        <v>1922</v>
      </c>
      <c r="E15" s="88">
        <v>0</v>
      </c>
      <c r="F15" s="88">
        <v>400</v>
      </c>
      <c r="G15" s="88">
        <v>70</v>
      </c>
      <c r="H15" s="88">
        <v>50</v>
      </c>
      <c r="I15" s="88">
        <v>73</v>
      </c>
      <c r="J15" s="88">
        <v>60</v>
      </c>
      <c r="K15" s="88">
        <v>800</v>
      </c>
      <c r="L15" s="88">
        <v>10</v>
      </c>
      <c r="M15" s="88">
        <v>26</v>
      </c>
      <c r="N15" s="88">
        <v>101</v>
      </c>
      <c r="O15" s="88">
        <v>200</v>
      </c>
      <c r="P15" s="88">
        <v>32</v>
      </c>
      <c r="Q15" s="88">
        <v>100</v>
      </c>
      <c r="R15" s="127">
        <f t="shared" si="1"/>
        <v>1922</v>
      </c>
      <c r="T15" s="172">
        <f t="shared" si="3"/>
        <v>0</v>
      </c>
      <c r="U15">
        <v>4</v>
      </c>
    </row>
    <row r="16" spans="1:20" ht="20.25" customHeight="1">
      <c r="A16" s="332"/>
      <c r="B16" s="363"/>
      <c r="C16" s="4" t="s">
        <v>14</v>
      </c>
      <c r="D16" s="86"/>
      <c r="E16" s="86">
        <v>0</v>
      </c>
      <c r="F16" s="86">
        <v>1</v>
      </c>
      <c r="G16" s="86">
        <v>29</v>
      </c>
      <c r="H16" s="86">
        <v>2</v>
      </c>
      <c r="I16" s="86">
        <v>41</v>
      </c>
      <c r="J16" s="86">
        <v>6</v>
      </c>
      <c r="K16" s="86">
        <v>6</v>
      </c>
      <c r="L16" s="86">
        <v>8</v>
      </c>
      <c r="M16" s="86">
        <v>9</v>
      </c>
      <c r="N16" s="86">
        <v>35</v>
      </c>
      <c r="O16" s="86">
        <v>27</v>
      </c>
      <c r="P16" s="86">
        <v>453</v>
      </c>
      <c r="Q16" s="86">
        <v>427</v>
      </c>
      <c r="R16" s="126">
        <f t="shared" si="1"/>
        <v>1044</v>
      </c>
      <c r="T16" s="172">
        <f t="shared" si="3"/>
        <v>-1044</v>
      </c>
    </row>
    <row r="17" spans="1:20" ht="20.25" customHeight="1">
      <c r="A17" s="371" t="s">
        <v>176</v>
      </c>
      <c r="B17" s="366"/>
      <c r="C17" s="3" t="s">
        <v>0</v>
      </c>
      <c r="D17" s="88">
        <f>SUM(D19,D21)</f>
        <v>21720</v>
      </c>
      <c r="E17" s="88">
        <f aca="true" t="shared" si="4" ref="E17:Q18">SUM(E19,E21)</f>
        <v>0</v>
      </c>
      <c r="F17" s="88">
        <f t="shared" si="4"/>
        <v>1774</v>
      </c>
      <c r="G17" s="88">
        <f t="shared" si="4"/>
        <v>2437</v>
      </c>
      <c r="H17" s="88">
        <f t="shared" si="4"/>
        <v>1351</v>
      </c>
      <c r="I17" s="88">
        <f t="shared" si="4"/>
        <v>1779</v>
      </c>
      <c r="J17" s="88">
        <f t="shared" si="4"/>
        <v>2228</v>
      </c>
      <c r="K17" s="88">
        <f t="shared" si="4"/>
        <v>2429</v>
      </c>
      <c r="L17" s="88">
        <f t="shared" si="4"/>
        <v>868</v>
      </c>
      <c r="M17" s="88">
        <f t="shared" si="4"/>
        <v>1847</v>
      </c>
      <c r="N17" s="88">
        <f t="shared" si="4"/>
        <v>2805</v>
      </c>
      <c r="O17" s="88">
        <f t="shared" si="4"/>
        <v>888</v>
      </c>
      <c r="P17" s="88">
        <f t="shared" si="4"/>
        <v>1721</v>
      </c>
      <c r="Q17" s="88">
        <f t="shared" si="4"/>
        <v>1593</v>
      </c>
      <c r="R17" s="127">
        <f t="shared" si="1"/>
        <v>21720</v>
      </c>
      <c r="T17" s="172">
        <f t="shared" si="3"/>
        <v>0</v>
      </c>
    </row>
    <row r="18" spans="1:20" ht="20.25" customHeight="1">
      <c r="A18" s="372"/>
      <c r="B18" s="367"/>
      <c r="C18" s="4" t="s">
        <v>14</v>
      </c>
      <c r="D18" s="86"/>
      <c r="E18" s="86">
        <f t="shared" si="4"/>
        <v>0</v>
      </c>
      <c r="F18" s="86">
        <f t="shared" si="4"/>
        <v>546</v>
      </c>
      <c r="G18" s="86">
        <f t="shared" si="4"/>
        <v>648</v>
      </c>
      <c r="H18" s="86">
        <f t="shared" si="4"/>
        <v>1123</v>
      </c>
      <c r="I18" s="86">
        <f t="shared" si="4"/>
        <v>785</v>
      </c>
      <c r="J18" s="86">
        <f t="shared" si="4"/>
        <v>901</v>
      </c>
      <c r="K18" s="86">
        <f t="shared" si="4"/>
        <v>711</v>
      </c>
      <c r="L18" s="86">
        <f t="shared" si="4"/>
        <v>743</v>
      </c>
      <c r="M18" s="86">
        <f t="shared" si="4"/>
        <v>1375</v>
      </c>
      <c r="N18" s="86">
        <f t="shared" si="4"/>
        <v>2395</v>
      </c>
      <c r="O18" s="86">
        <f t="shared" si="4"/>
        <v>1531</v>
      </c>
      <c r="P18" s="86">
        <f t="shared" si="4"/>
        <v>2168</v>
      </c>
      <c r="Q18" s="86">
        <f t="shared" si="4"/>
        <v>3996</v>
      </c>
      <c r="R18" s="126">
        <f t="shared" si="1"/>
        <v>16922</v>
      </c>
      <c r="T18" s="172">
        <f t="shared" si="3"/>
        <v>-16922</v>
      </c>
    </row>
    <row r="19" spans="1:21" ht="20.25" customHeight="1">
      <c r="A19" s="332"/>
      <c r="B19" s="363" t="s">
        <v>180</v>
      </c>
      <c r="C19" s="3" t="s">
        <v>0</v>
      </c>
      <c r="D19" s="88">
        <v>21413</v>
      </c>
      <c r="E19" s="88">
        <v>0</v>
      </c>
      <c r="F19" s="88">
        <v>1774</v>
      </c>
      <c r="G19" s="88">
        <v>2387</v>
      </c>
      <c r="H19" s="88">
        <v>1341</v>
      </c>
      <c r="I19" s="88">
        <v>1729</v>
      </c>
      <c r="J19" s="88">
        <v>2228</v>
      </c>
      <c r="K19" s="88">
        <v>2369</v>
      </c>
      <c r="L19" s="88">
        <v>828</v>
      </c>
      <c r="M19" s="88">
        <v>1827</v>
      </c>
      <c r="N19" s="88">
        <v>2785</v>
      </c>
      <c r="O19" s="88">
        <v>848</v>
      </c>
      <c r="P19" s="88">
        <v>1704</v>
      </c>
      <c r="Q19" s="88">
        <v>1593</v>
      </c>
      <c r="R19" s="127">
        <f t="shared" si="1"/>
        <v>21413</v>
      </c>
      <c r="T19" s="172">
        <f t="shared" si="3"/>
        <v>0</v>
      </c>
      <c r="U19">
        <v>5</v>
      </c>
    </row>
    <row r="20" spans="1:20" ht="20.25" customHeight="1">
      <c r="A20" s="332"/>
      <c r="B20" s="363"/>
      <c r="C20" s="4" t="s">
        <v>14</v>
      </c>
      <c r="D20" s="86"/>
      <c r="E20" s="86">
        <v>0</v>
      </c>
      <c r="F20" s="86">
        <v>543</v>
      </c>
      <c r="G20" s="86">
        <v>637</v>
      </c>
      <c r="H20" s="86">
        <v>1123</v>
      </c>
      <c r="I20" s="86">
        <v>761</v>
      </c>
      <c r="J20" s="86">
        <v>899</v>
      </c>
      <c r="K20" s="86">
        <v>705</v>
      </c>
      <c r="L20" s="86">
        <v>741</v>
      </c>
      <c r="M20" s="86">
        <v>1359</v>
      </c>
      <c r="N20" s="86">
        <v>2382</v>
      </c>
      <c r="O20" s="86">
        <v>1519</v>
      </c>
      <c r="P20" s="86">
        <v>2162</v>
      </c>
      <c r="Q20" s="86">
        <v>3995</v>
      </c>
      <c r="R20" s="126">
        <f t="shared" si="1"/>
        <v>16826</v>
      </c>
      <c r="T20" s="172">
        <f t="shared" si="3"/>
        <v>-16826</v>
      </c>
    </row>
    <row r="21" spans="1:21" ht="20.25" customHeight="1">
      <c r="A21" s="333"/>
      <c r="B21" s="363" t="s">
        <v>141</v>
      </c>
      <c r="C21" s="3" t="s">
        <v>0</v>
      </c>
      <c r="D21" s="88">
        <v>307</v>
      </c>
      <c r="E21" s="88">
        <v>0</v>
      </c>
      <c r="F21" s="88">
        <v>0</v>
      </c>
      <c r="G21" s="88">
        <v>50</v>
      </c>
      <c r="H21" s="88">
        <v>10</v>
      </c>
      <c r="I21" s="88">
        <v>50</v>
      </c>
      <c r="J21" s="88">
        <v>0</v>
      </c>
      <c r="K21" s="88">
        <v>60</v>
      </c>
      <c r="L21" s="88">
        <v>40</v>
      </c>
      <c r="M21" s="88">
        <v>20</v>
      </c>
      <c r="N21" s="88">
        <v>20</v>
      </c>
      <c r="O21" s="88">
        <v>40</v>
      </c>
      <c r="P21" s="88">
        <v>17</v>
      </c>
      <c r="Q21" s="88">
        <v>0</v>
      </c>
      <c r="R21" s="88">
        <f t="shared" si="1"/>
        <v>307</v>
      </c>
      <c r="T21" s="172">
        <f t="shared" si="3"/>
        <v>0</v>
      </c>
      <c r="U21">
        <v>6</v>
      </c>
    </row>
    <row r="22" spans="1:20" ht="20.25" customHeight="1">
      <c r="A22" s="333"/>
      <c r="B22" s="363"/>
      <c r="C22" s="4" t="s">
        <v>14</v>
      </c>
      <c r="D22" s="86"/>
      <c r="E22" s="86">
        <v>0</v>
      </c>
      <c r="F22" s="86">
        <v>3</v>
      </c>
      <c r="G22" s="86">
        <v>11</v>
      </c>
      <c r="H22" s="86">
        <v>0</v>
      </c>
      <c r="I22" s="86">
        <v>24</v>
      </c>
      <c r="J22" s="86">
        <v>2</v>
      </c>
      <c r="K22" s="86">
        <v>6</v>
      </c>
      <c r="L22" s="86">
        <v>2</v>
      </c>
      <c r="M22" s="86">
        <v>16</v>
      </c>
      <c r="N22" s="86">
        <v>13</v>
      </c>
      <c r="O22" s="86">
        <v>12</v>
      </c>
      <c r="P22" s="86">
        <v>6</v>
      </c>
      <c r="Q22" s="86">
        <v>1</v>
      </c>
      <c r="R22" s="87">
        <f t="shared" si="1"/>
        <v>96</v>
      </c>
      <c r="T22" s="172">
        <f t="shared" si="3"/>
        <v>-96</v>
      </c>
    </row>
    <row r="23" spans="1:20" ht="20.25" customHeight="1">
      <c r="A23" s="277" t="s">
        <v>28</v>
      </c>
      <c r="B23" s="364"/>
      <c r="C23" s="3" t="s">
        <v>0</v>
      </c>
      <c r="D23" s="88">
        <f aca="true" t="shared" si="5" ref="D23:Q24">SUM(D7,D17)</f>
        <v>80673</v>
      </c>
      <c r="E23" s="88">
        <f t="shared" si="5"/>
        <v>332</v>
      </c>
      <c r="F23" s="88">
        <f t="shared" si="5"/>
        <v>6236</v>
      </c>
      <c r="G23" s="88">
        <f t="shared" si="5"/>
        <v>7201</v>
      </c>
      <c r="H23" s="88">
        <f t="shared" si="5"/>
        <v>6685</v>
      </c>
      <c r="I23" s="88">
        <f t="shared" si="5"/>
        <v>5917</v>
      </c>
      <c r="J23" s="88">
        <f t="shared" si="5"/>
        <v>6651</v>
      </c>
      <c r="K23" s="88">
        <f t="shared" si="5"/>
        <v>7368</v>
      </c>
      <c r="L23" s="88">
        <f t="shared" si="5"/>
        <v>5883</v>
      </c>
      <c r="M23" s="88">
        <f t="shared" si="5"/>
        <v>8425</v>
      </c>
      <c r="N23" s="88">
        <f t="shared" si="5"/>
        <v>7390</v>
      </c>
      <c r="O23" s="88">
        <f t="shared" si="5"/>
        <v>5269</v>
      </c>
      <c r="P23" s="88">
        <f t="shared" si="5"/>
        <v>6770</v>
      </c>
      <c r="Q23" s="88">
        <f t="shared" si="5"/>
        <v>6546</v>
      </c>
      <c r="R23" s="127">
        <f t="shared" si="1"/>
        <v>80673</v>
      </c>
      <c r="T23" s="172">
        <f t="shared" si="3"/>
        <v>0</v>
      </c>
    </row>
    <row r="24" spans="1:20" ht="20.25" customHeight="1">
      <c r="A24" s="278"/>
      <c r="B24" s="365"/>
      <c r="C24" s="7" t="s">
        <v>14</v>
      </c>
      <c r="D24" s="126"/>
      <c r="E24" s="126">
        <f aca="true" t="shared" si="6" ref="E24:Q24">SUM(E8,E18)</f>
        <v>331</v>
      </c>
      <c r="F24" s="126">
        <f t="shared" si="6"/>
        <v>2262</v>
      </c>
      <c r="G24" s="126">
        <f t="shared" si="6"/>
        <v>3714</v>
      </c>
      <c r="H24" s="126">
        <f t="shared" si="6"/>
        <v>3963</v>
      </c>
      <c r="I24" s="126">
        <f t="shared" si="6"/>
        <v>3958</v>
      </c>
      <c r="J24" s="126">
        <f t="shared" si="6"/>
        <v>9714</v>
      </c>
      <c r="K24" s="126">
        <f t="shared" si="6"/>
        <v>3859</v>
      </c>
      <c r="L24" s="126">
        <f t="shared" si="6"/>
        <v>3416</v>
      </c>
      <c r="M24" s="126">
        <f t="shared" si="6"/>
        <v>4457</v>
      </c>
      <c r="N24" s="126">
        <f t="shared" si="6"/>
        <v>5643</v>
      </c>
      <c r="O24" s="126">
        <f t="shared" si="6"/>
        <v>5061</v>
      </c>
      <c r="P24" s="126">
        <f t="shared" si="5"/>
        <v>7622</v>
      </c>
      <c r="Q24" s="126">
        <f t="shared" si="6"/>
        <v>10496</v>
      </c>
      <c r="R24" s="126">
        <f t="shared" si="1"/>
        <v>64496</v>
      </c>
      <c r="T24" s="172">
        <f t="shared" si="3"/>
        <v>-64496</v>
      </c>
    </row>
    <row r="25" spans="1:20" ht="12" customHeight="1">
      <c r="A25" s="277" t="s">
        <v>324</v>
      </c>
      <c r="B25" s="336"/>
      <c r="C25" s="318" t="s">
        <v>345</v>
      </c>
      <c r="D25" s="319"/>
      <c r="E25" s="319"/>
      <c r="F25" s="319"/>
      <c r="G25" s="319"/>
      <c r="H25" s="319"/>
      <c r="I25" s="319"/>
      <c r="J25" s="319"/>
      <c r="K25" s="319"/>
      <c r="L25" s="319"/>
      <c r="M25" s="319"/>
      <c r="N25" s="319"/>
      <c r="O25" s="319"/>
      <c r="P25" s="319"/>
      <c r="Q25" s="319"/>
      <c r="R25" s="320"/>
      <c r="T25"/>
    </row>
    <row r="26" spans="1:20" ht="12" customHeight="1">
      <c r="A26" s="337"/>
      <c r="B26" s="338"/>
      <c r="C26" s="321"/>
      <c r="D26" s="322"/>
      <c r="E26" s="322"/>
      <c r="F26" s="322"/>
      <c r="G26" s="322"/>
      <c r="H26" s="322"/>
      <c r="I26" s="322"/>
      <c r="J26" s="322"/>
      <c r="K26" s="322"/>
      <c r="L26" s="322"/>
      <c r="M26" s="322"/>
      <c r="N26" s="322"/>
      <c r="O26" s="322"/>
      <c r="P26" s="322"/>
      <c r="Q26" s="322"/>
      <c r="R26" s="323"/>
      <c r="T26"/>
    </row>
    <row r="27" spans="1:20" ht="12" customHeight="1">
      <c r="A27" s="337"/>
      <c r="B27" s="338"/>
      <c r="C27" s="321"/>
      <c r="D27" s="322"/>
      <c r="E27" s="322"/>
      <c r="F27" s="322"/>
      <c r="G27" s="322"/>
      <c r="H27" s="322"/>
      <c r="I27" s="322"/>
      <c r="J27" s="322"/>
      <c r="K27" s="322"/>
      <c r="L27" s="322"/>
      <c r="M27" s="322"/>
      <c r="N27" s="322"/>
      <c r="O27" s="322"/>
      <c r="P27" s="322"/>
      <c r="Q27" s="322"/>
      <c r="R27" s="323"/>
      <c r="T27"/>
    </row>
    <row r="28" spans="1:20" ht="12" customHeight="1">
      <c r="A28" s="337"/>
      <c r="B28" s="338"/>
      <c r="C28" s="321"/>
      <c r="D28" s="322"/>
      <c r="E28" s="322"/>
      <c r="F28" s="322"/>
      <c r="G28" s="322"/>
      <c r="H28" s="322"/>
      <c r="I28" s="322"/>
      <c r="J28" s="322"/>
      <c r="K28" s="322"/>
      <c r="L28" s="322"/>
      <c r="M28" s="322"/>
      <c r="N28" s="322"/>
      <c r="O28" s="322"/>
      <c r="P28" s="322"/>
      <c r="Q28" s="322"/>
      <c r="R28" s="323"/>
      <c r="T28"/>
    </row>
    <row r="29" spans="1:20" ht="12" customHeight="1">
      <c r="A29" s="337"/>
      <c r="B29" s="338"/>
      <c r="C29" s="324"/>
      <c r="D29" s="325"/>
      <c r="E29" s="325"/>
      <c r="F29" s="325"/>
      <c r="G29" s="325"/>
      <c r="H29" s="325"/>
      <c r="I29" s="325"/>
      <c r="J29" s="325"/>
      <c r="K29" s="325"/>
      <c r="L29" s="325"/>
      <c r="M29" s="325"/>
      <c r="N29" s="325"/>
      <c r="O29" s="325"/>
      <c r="P29" s="325"/>
      <c r="Q29" s="325"/>
      <c r="R29" s="326"/>
      <c r="T29"/>
    </row>
    <row r="30" spans="1:20" ht="12" customHeight="1">
      <c r="A30" s="337"/>
      <c r="B30" s="338"/>
      <c r="C30" s="327" t="s">
        <v>375</v>
      </c>
      <c r="D30" s="327"/>
      <c r="E30" s="327"/>
      <c r="F30" s="327"/>
      <c r="G30" s="327"/>
      <c r="H30" s="327"/>
      <c r="I30" s="327"/>
      <c r="J30" s="327"/>
      <c r="K30" s="327"/>
      <c r="L30" s="327"/>
      <c r="M30" s="327"/>
      <c r="N30" s="327"/>
      <c r="O30" s="327"/>
      <c r="P30" s="327"/>
      <c r="Q30" s="327"/>
      <c r="R30" s="327"/>
      <c r="T30"/>
    </row>
    <row r="31" spans="1:20" ht="12" customHeight="1">
      <c r="A31" s="337"/>
      <c r="B31" s="338"/>
      <c r="C31" s="327"/>
      <c r="D31" s="327"/>
      <c r="E31" s="327"/>
      <c r="F31" s="327"/>
      <c r="G31" s="327"/>
      <c r="H31" s="327"/>
      <c r="I31" s="327"/>
      <c r="J31" s="327"/>
      <c r="K31" s="327"/>
      <c r="L31" s="327"/>
      <c r="M31" s="327"/>
      <c r="N31" s="327"/>
      <c r="O31" s="327"/>
      <c r="P31" s="327"/>
      <c r="Q31" s="327"/>
      <c r="R31" s="327"/>
      <c r="T31"/>
    </row>
    <row r="32" spans="1:20" ht="12" customHeight="1">
      <c r="A32" s="278"/>
      <c r="B32" s="339"/>
      <c r="C32" s="327"/>
      <c r="D32" s="327"/>
      <c r="E32" s="327"/>
      <c r="F32" s="327"/>
      <c r="G32" s="327"/>
      <c r="H32" s="327"/>
      <c r="I32" s="327"/>
      <c r="J32" s="327"/>
      <c r="K32" s="327"/>
      <c r="L32" s="327"/>
      <c r="M32" s="327"/>
      <c r="N32" s="327"/>
      <c r="O32" s="327"/>
      <c r="P32" s="327"/>
      <c r="Q32" s="327"/>
      <c r="R32" s="327"/>
      <c r="T32"/>
    </row>
    <row r="33" spans="1:20" ht="12" customHeight="1">
      <c r="A33" s="337"/>
      <c r="B33" s="338"/>
      <c r="C33" s="340"/>
      <c r="D33" s="340"/>
      <c r="E33" s="340"/>
      <c r="F33" s="340"/>
      <c r="G33" s="340"/>
      <c r="H33" s="340"/>
      <c r="I33" s="340"/>
      <c r="J33" s="340"/>
      <c r="K33" s="340"/>
      <c r="L33" s="340"/>
      <c r="M33" s="340"/>
      <c r="N33" s="340"/>
      <c r="O33" s="340"/>
      <c r="P33" s="340"/>
      <c r="Q33" s="340"/>
      <c r="R33" s="340"/>
      <c r="T33"/>
    </row>
    <row r="34" spans="1:20" ht="12" customHeight="1">
      <c r="A34" s="278"/>
      <c r="B34" s="339"/>
      <c r="C34" s="327"/>
      <c r="D34" s="327"/>
      <c r="E34" s="327"/>
      <c r="F34" s="327"/>
      <c r="G34" s="327"/>
      <c r="H34" s="327"/>
      <c r="I34" s="327"/>
      <c r="J34" s="327"/>
      <c r="K34" s="327"/>
      <c r="L34" s="327"/>
      <c r="M34" s="327"/>
      <c r="N34" s="327"/>
      <c r="O34" s="327"/>
      <c r="P34" s="327"/>
      <c r="Q34" s="327"/>
      <c r="R34" s="327"/>
      <c r="T34"/>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9">
    <mergeCell ref="A25:B34"/>
    <mergeCell ref="C25:R29"/>
    <mergeCell ref="C30:R34"/>
    <mergeCell ref="A2:B2"/>
    <mergeCell ref="A1:R1"/>
    <mergeCell ref="A3:B4"/>
    <mergeCell ref="C3:C4"/>
    <mergeCell ref="D3:D4"/>
    <mergeCell ref="E3:G3"/>
    <mergeCell ref="H3:J3"/>
    <mergeCell ref="K3:M3"/>
    <mergeCell ref="N3:Q3"/>
    <mergeCell ref="R3:R4"/>
    <mergeCell ref="A13:A14"/>
    <mergeCell ref="B13:B14"/>
    <mergeCell ref="A15:A16"/>
    <mergeCell ref="A5:B6"/>
    <mergeCell ref="A7:B8"/>
    <mergeCell ref="A9:A10"/>
    <mergeCell ref="A21:A22"/>
    <mergeCell ref="B21:B22"/>
    <mergeCell ref="A23:B24"/>
    <mergeCell ref="B9:B10"/>
    <mergeCell ref="A11:A12"/>
    <mergeCell ref="B11:B12"/>
    <mergeCell ref="A17:B18"/>
    <mergeCell ref="A19:A20"/>
    <mergeCell ref="B19:B20"/>
    <mergeCell ref="B15:B16"/>
  </mergeCells>
  <dataValidations count="1">
    <dataValidation allowBlank="1" showInputMessage="1" showErrorMessage="1" imeMode="off" sqref="D7:R2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1.xml><?xml version="1.0" encoding="utf-8"?>
<worksheet xmlns="http://schemas.openxmlformats.org/spreadsheetml/2006/main" xmlns:r="http://schemas.openxmlformats.org/officeDocument/2006/relationships">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17"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0.25" customHeight="1">
      <c r="A2" s="434" t="s">
        <v>389</v>
      </c>
      <c r="B2" s="434"/>
      <c r="C2" s="145" t="s">
        <v>259</v>
      </c>
      <c r="D2" s="205"/>
      <c r="E2" s="205"/>
      <c r="F2" s="205"/>
      <c r="G2" s="205"/>
      <c r="H2" s="205"/>
      <c r="I2" s="205"/>
      <c r="J2" s="205"/>
      <c r="K2" s="205"/>
      <c r="L2" s="205"/>
      <c r="M2" s="205"/>
      <c r="N2" s="196"/>
      <c r="O2" s="196"/>
      <c r="P2" s="196"/>
      <c r="Q2" s="196"/>
      <c r="R2" s="197"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19.5" customHeight="1">
      <c r="A5" s="285" t="s">
        <v>266</v>
      </c>
      <c r="B5" s="286"/>
      <c r="C5" s="188"/>
      <c r="D5" s="188"/>
      <c r="E5" s="188"/>
      <c r="F5" s="188"/>
      <c r="G5" s="188"/>
      <c r="H5" s="188"/>
      <c r="I5" s="188"/>
      <c r="J5" s="188"/>
      <c r="K5" s="188"/>
      <c r="L5" s="188"/>
      <c r="M5" s="188"/>
      <c r="N5" s="188"/>
      <c r="O5" s="188"/>
      <c r="P5" s="242"/>
      <c r="Q5" s="186"/>
      <c r="R5" s="188"/>
    </row>
    <row r="6" spans="1:18" ht="19.5" customHeight="1">
      <c r="A6" s="287"/>
      <c r="B6" s="288"/>
      <c r="C6" s="191"/>
      <c r="D6" s="191"/>
      <c r="E6" s="191"/>
      <c r="F6" s="191"/>
      <c r="G6" s="191"/>
      <c r="H6" s="191"/>
      <c r="I6" s="191"/>
      <c r="J6" s="191"/>
      <c r="K6" s="191"/>
      <c r="L6" s="191"/>
      <c r="M6" s="191"/>
      <c r="N6" s="191"/>
      <c r="O6" s="191"/>
      <c r="P6" s="191"/>
      <c r="Q6" s="204"/>
      <c r="R6" s="191"/>
    </row>
    <row r="7" spans="1:20" ht="21" customHeight="1">
      <c r="A7" s="333" t="s">
        <v>82</v>
      </c>
      <c r="B7" s="363"/>
      <c r="C7" s="3" t="s">
        <v>0</v>
      </c>
      <c r="D7" s="5">
        <f aca="true" t="shared" si="0" ref="D7:Q8">SUM(D9,D11,D13,D15,D17,D19)</f>
        <v>2346157</v>
      </c>
      <c r="E7" s="5">
        <f t="shared" si="0"/>
        <v>18360</v>
      </c>
      <c r="F7" s="5">
        <f t="shared" si="0"/>
        <v>268887</v>
      </c>
      <c r="G7" s="5">
        <f t="shared" si="0"/>
        <v>113609</v>
      </c>
      <c r="H7" s="5">
        <f t="shared" si="0"/>
        <v>133075</v>
      </c>
      <c r="I7" s="5">
        <f t="shared" si="0"/>
        <v>134342</v>
      </c>
      <c r="J7" s="5">
        <f t="shared" si="0"/>
        <v>130993</v>
      </c>
      <c r="K7" s="5">
        <f t="shared" si="0"/>
        <v>132942</v>
      </c>
      <c r="L7" s="5">
        <f t="shared" si="0"/>
        <v>164180</v>
      </c>
      <c r="M7" s="5">
        <f t="shared" si="0"/>
        <v>159790</v>
      </c>
      <c r="N7" s="5">
        <f t="shared" si="0"/>
        <v>115914</v>
      </c>
      <c r="O7" s="5">
        <f t="shared" si="0"/>
        <v>123806</v>
      </c>
      <c r="P7" s="5">
        <f t="shared" si="0"/>
        <v>165479</v>
      </c>
      <c r="Q7" s="5">
        <f t="shared" si="0"/>
        <v>684780</v>
      </c>
      <c r="R7" s="5">
        <f aca="true" t="shared" si="1" ref="R7:R22">SUM(E7:Q7)</f>
        <v>2346157</v>
      </c>
      <c r="T7" s="172">
        <f aca="true" t="shared" si="2" ref="T7:T56">D7-R7</f>
        <v>0</v>
      </c>
    </row>
    <row r="8" spans="1:20" ht="21" customHeight="1">
      <c r="A8" s="333"/>
      <c r="B8" s="363"/>
      <c r="C8" s="4" t="s">
        <v>14</v>
      </c>
      <c r="D8" s="6"/>
      <c r="E8" s="6">
        <f aca="true" t="shared" si="3" ref="E8:Q8">SUM(E10,E12,E14,E16,E18,E20)</f>
        <v>18358</v>
      </c>
      <c r="F8" s="6">
        <f t="shared" si="3"/>
        <v>104612</v>
      </c>
      <c r="G8" s="6">
        <f t="shared" si="3"/>
        <v>313081</v>
      </c>
      <c r="H8" s="6">
        <f t="shared" si="3"/>
        <v>163643</v>
      </c>
      <c r="I8" s="6">
        <f t="shared" si="3"/>
        <v>154777</v>
      </c>
      <c r="J8" s="6">
        <f t="shared" si="3"/>
        <v>120732</v>
      </c>
      <c r="K8" s="6">
        <f t="shared" si="3"/>
        <v>164034</v>
      </c>
      <c r="L8" s="6">
        <f t="shared" si="3"/>
        <v>135670</v>
      </c>
      <c r="M8" s="6">
        <f t="shared" si="3"/>
        <v>163298</v>
      </c>
      <c r="N8" s="6">
        <f t="shared" si="3"/>
        <v>139742</v>
      </c>
      <c r="O8" s="6">
        <f t="shared" si="3"/>
        <v>204461</v>
      </c>
      <c r="P8" s="6">
        <f t="shared" si="0"/>
        <v>210605</v>
      </c>
      <c r="Q8" s="6">
        <f t="shared" si="3"/>
        <v>404797</v>
      </c>
      <c r="R8" s="13">
        <f t="shared" si="1"/>
        <v>2297810</v>
      </c>
      <c r="T8" s="172">
        <f t="shared" si="2"/>
        <v>-2297810</v>
      </c>
    </row>
    <row r="9" spans="1:21" ht="21" customHeight="1">
      <c r="A9" s="332"/>
      <c r="B9" s="331" t="s">
        <v>27</v>
      </c>
      <c r="C9" s="3" t="s">
        <v>0</v>
      </c>
      <c r="D9" s="5">
        <v>2033049</v>
      </c>
      <c r="E9" s="5">
        <v>6813</v>
      </c>
      <c r="F9" s="5">
        <v>78000</v>
      </c>
      <c r="G9" s="5">
        <v>109707</v>
      </c>
      <c r="H9" s="5">
        <v>122724</v>
      </c>
      <c r="I9" s="5">
        <v>131861</v>
      </c>
      <c r="J9" s="5">
        <v>122115</v>
      </c>
      <c r="K9" s="5">
        <v>121497</v>
      </c>
      <c r="L9" s="5">
        <v>154265</v>
      </c>
      <c r="M9" s="5">
        <v>153294</v>
      </c>
      <c r="N9" s="5">
        <v>113899</v>
      </c>
      <c r="O9" s="5">
        <v>119825</v>
      </c>
      <c r="P9" s="5">
        <v>156871</v>
      </c>
      <c r="Q9" s="5">
        <v>642178</v>
      </c>
      <c r="R9" s="5">
        <f t="shared" si="1"/>
        <v>2033049</v>
      </c>
      <c r="T9" s="172">
        <f t="shared" si="2"/>
        <v>0</v>
      </c>
      <c r="U9">
        <v>1</v>
      </c>
    </row>
    <row r="10" spans="1:20" ht="21" customHeight="1">
      <c r="A10" s="332"/>
      <c r="B10" s="331"/>
      <c r="C10" s="32" t="s">
        <v>14</v>
      </c>
      <c r="D10" s="13"/>
      <c r="E10" s="13">
        <v>6812</v>
      </c>
      <c r="F10" s="13">
        <v>96701</v>
      </c>
      <c r="G10" s="13">
        <v>141427</v>
      </c>
      <c r="H10" s="13">
        <v>137004</v>
      </c>
      <c r="I10" s="13">
        <v>148243</v>
      </c>
      <c r="J10" s="13">
        <v>117164</v>
      </c>
      <c r="K10" s="13">
        <v>158287</v>
      </c>
      <c r="L10" s="13">
        <v>133104</v>
      </c>
      <c r="M10" s="13">
        <v>159360</v>
      </c>
      <c r="N10" s="13">
        <v>134234</v>
      </c>
      <c r="O10" s="13">
        <v>199812</v>
      </c>
      <c r="P10" s="13">
        <v>199007</v>
      </c>
      <c r="Q10" s="13">
        <v>373847</v>
      </c>
      <c r="R10" s="13">
        <f t="shared" si="1"/>
        <v>2005002</v>
      </c>
      <c r="T10" s="172">
        <f t="shared" si="2"/>
        <v>-2005002</v>
      </c>
    </row>
    <row r="11" spans="1:21" ht="21" customHeight="1">
      <c r="A11" s="333"/>
      <c r="B11" s="289" t="s">
        <v>98</v>
      </c>
      <c r="C11" s="3" t="s">
        <v>92</v>
      </c>
      <c r="D11" s="5">
        <v>5257</v>
      </c>
      <c r="E11" s="5">
        <v>0</v>
      </c>
      <c r="F11" s="5">
        <v>0</v>
      </c>
      <c r="G11" s="5">
        <v>0</v>
      </c>
      <c r="H11" s="5">
        <v>0</v>
      </c>
      <c r="I11" s="5">
        <v>0</v>
      </c>
      <c r="J11" s="5">
        <v>0</v>
      </c>
      <c r="K11" s="5">
        <v>0</v>
      </c>
      <c r="L11" s="5">
        <v>0</v>
      </c>
      <c r="M11" s="5">
        <v>0</v>
      </c>
      <c r="N11" s="5">
        <v>0</v>
      </c>
      <c r="O11" s="5">
        <v>0</v>
      </c>
      <c r="P11" s="5">
        <v>0</v>
      </c>
      <c r="Q11" s="5">
        <v>5257</v>
      </c>
      <c r="R11" s="5">
        <f t="shared" si="1"/>
        <v>5257</v>
      </c>
      <c r="T11" s="172">
        <f t="shared" si="2"/>
        <v>0</v>
      </c>
      <c r="U11">
        <v>2</v>
      </c>
    </row>
    <row r="12" spans="1:20" ht="21" customHeight="1">
      <c r="A12" s="333"/>
      <c r="B12" s="289"/>
      <c r="C12" s="4" t="s">
        <v>93</v>
      </c>
      <c r="D12" s="6"/>
      <c r="E12" s="6">
        <v>0</v>
      </c>
      <c r="F12" s="6">
        <v>0</v>
      </c>
      <c r="G12" s="6">
        <v>0</v>
      </c>
      <c r="H12" s="6">
        <v>0</v>
      </c>
      <c r="I12" s="6">
        <v>0</v>
      </c>
      <c r="J12" s="6">
        <v>0</v>
      </c>
      <c r="K12" s="6">
        <v>0</v>
      </c>
      <c r="L12" s="6">
        <v>0</v>
      </c>
      <c r="M12" s="6">
        <v>0</v>
      </c>
      <c r="N12" s="6">
        <v>0</v>
      </c>
      <c r="O12" s="6">
        <v>0</v>
      </c>
      <c r="P12" s="6">
        <v>0</v>
      </c>
      <c r="Q12" s="6">
        <v>5257</v>
      </c>
      <c r="R12" s="13">
        <f t="shared" si="1"/>
        <v>5257</v>
      </c>
      <c r="T12" s="172">
        <f t="shared" si="2"/>
        <v>-5257</v>
      </c>
    </row>
    <row r="13" spans="1:21" ht="21" customHeight="1">
      <c r="A13" s="332"/>
      <c r="B13" s="331" t="s">
        <v>141</v>
      </c>
      <c r="C13" s="3" t="s">
        <v>0</v>
      </c>
      <c r="D13" s="5">
        <v>241940</v>
      </c>
      <c r="E13" s="5">
        <v>11532</v>
      </c>
      <c r="F13" s="5">
        <v>190131</v>
      </c>
      <c r="G13" s="5">
        <v>2806</v>
      </c>
      <c r="H13" s="5">
        <v>6362</v>
      </c>
      <c r="I13" s="5">
        <v>1331</v>
      </c>
      <c r="J13" s="5">
        <v>5313</v>
      </c>
      <c r="K13" s="5">
        <v>5120</v>
      </c>
      <c r="L13" s="5">
        <v>5285</v>
      </c>
      <c r="M13" s="5">
        <v>2763</v>
      </c>
      <c r="N13" s="5">
        <v>634</v>
      </c>
      <c r="O13" s="5">
        <v>919</v>
      </c>
      <c r="P13" s="5">
        <v>919</v>
      </c>
      <c r="Q13" s="5">
        <v>8825</v>
      </c>
      <c r="R13" s="5">
        <f t="shared" si="1"/>
        <v>241940</v>
      </c>
      <c r="T13" s="172">
        <f t="shared" si="2"/>
        <v>0</v>
      </c>
      <c r="U13">
        <v>3</v>
      </c>
    </row>
    <row r="14" spans="1:20" ht="21" customHeight="1">
      <c r="A14" s="332"/>
      <c r="B14" s="331"/>
      <c r="C14" s="32" t="s">
        <v>14</v>
      </c>
      <c r="D14" s="13"/>
      <c r="E14" s="13">
        <v>11531</v>
      </c>
      <c r="F14" s="13">
        <v>7829</v>
      </c>
      <c r="G14" s="13">
        <v>169625</v>
      </c>
      <c r="H14" s="13">
        <v>25425</v>
      </c>
      <c r="I14" s="13">
        <v>1406</v>
      </c>
      <c r="J14" s="13">
        <v>2926</v>
      </c>
      <c r="K14" s="13">
        <v>2252</v>
      </c>
      <c r="L14" s="13">
        <v>1406</v>
      </c>
      <c r="M14" s="13">
        <v>2926</v>
      </c>
      <c r="N14" s="13">
        <v>2252</v>
      </c>
      <c r="O14" s="13">
        <v>1406</v>
      </c>
      <c r="P14" s="13">
        <v>1406</v>
      </c>
      <c r="Q14" s="13">
        <v>5422</v>
      </c>
      <c r="R14" s="13">
        <f t="shared" si="1"/>
        <v>235812</v>
      </c>
      <c r="T14" s="172">
        <f t="shared" si="2"/>
        <v>-235812</v>
      </c>
    </row>
    <row r="15" spans="1:21" ht="21" customHeight="1">
      <c r="A15" s="333"/>
      <c r="B15" s="331" t="s">
        <v>67</v>
      </c>
      <c r="C15" s="3" t="s">
        <v>0</v>
      </c>
      <c r="D15" s="5">
        <v>59511</v>
      </c>
      <c r="E15" s="5">
        <v>15</v>
      </c>
      <c r="F15" s="5">
        <v>756</v>
      </c>
      <c r="G15" s="5">
        <v>1066</v>
      </c>
      <c r="H15" s="5">
        <v>3959</v>
      </c>
      <c r="I15" s="5">
        <v>1090</v>
      </c>
      <c r="J15" s="5">
        <v>3430</v>
      </c>
      <c r="K15" s="5">
        <v>3763</v>
      </c>
      <c r="L15" s="5">
        <v>4570</v>
      </c>
      <c r="M15" s="5">
        <v>3658</v>
      </c>
      <c r="N15" s="5">
        <v>1301</v>
      </c>
      <c r="O15" s="5">
        <v>2767</v>
      </c>
      <c r="P15" s="5">
        <v>7269</v>
      </c>
      <c r="Q15" s="5">
        <v>25867</v>
      </c>
      <c r="R15" s="5">
        <f t="shared" si="1"/>
        <v>59511</v>
      </c>
      <c r="T15" s="172">
        <f t="shared" si="2"/>
        <v>0</v>
      </c>
      <c r="U15">
        <v>4</v>
      </c>
    </row>
    <row r="16" spans="1:20" ht="21" customHeight="1">
      <c r="A16" s="333"/>
      <c r="B16" s="331"/>
      <c r="C16" s="32" t="s">
        <v>14</v>
      </c>
      <c r="D16" s="13"/>
      <c r="E16" s="13">
        <v>15</v>
      </c>
      <c r="F16" s="13">
        <v>82</v>
      </c>
      <c r="G16" s="13">
        <v>1959</v>
      </c>
      <c r="H16" s="13">
        <v>1214</v>
      </c>
      <c r="I16" s="13">
        <v>5098</v>
      </c>
      <c r="J16" s="13">
        <v>612</v>
      </c>
      <c r="K16" s="13">
        <v>955</v>
      </c>
      <c r="L16" s="13">
        <v>1130</v>
      </c>
      <c r="M16" s="13">
        <v>952</v>
      </c>
      <c r="N16" s="13">
        <v>3161</v>
      </c>
      <c r="O16" s="13">
        <v>3088</v>
      </c>
      <c r="P16" s="13">
        <v>10042</v>
      </c>
      <c r="Q16" s="13">
        <v>17287</v>
      </c>
      <c r="R16" s="13">
        <f t="shared" si="1"/>
        <v>45595</v>
      </c>
      <c r="T16" s="172">
        <f t="shared" si="2"/>
        <v>-45595</v>
      </c>
    </row>
    <row r="17" spans="1:21" ht="21" customHeight="1">
      <c r="A17" s="333"/>
      <c r="B17" s="428" t="s">
        <v>314</v>
      </c>
      <c r="C17" s="3" t="s">
        <v>0</v>
      </c>
      <c r="D17" s="5">
        <v>5065</v>
      </c>
      <c r="E17" s="15">
        <v>0</v>
      </c>
      <c r="F17" s="15">
        <v>0</v>
      </c>
      <c r="G17" s="15">
        <v>0</v>
      </c>
      <c r="H17" s="15">
        <v>0</v>
      </c>
      <c r="I17" s="15">
        <v>0</v>
      </c>
      <c r="J17" s="15">
        <v>0</v>
      </c>
      <c r="K17" s="15">
        <v>2532</v>
      </c>
      <c r="L17" s="15">
        <v>0</v>
      </c>
      <c r="M17" s="15">
        <v>0</v>
      </c>
      <c r="N17" s="15">
        <v>0</v>
      </c>
      <c r="O17" s="15">
        <v>0</v>
      </c>
      <c r="P17" s="15">
        <v>0</v>
      </c>
      <c r="Q17" s="15">
        <v>2533</v>
      </c>
      <c r="R17" s="5">
        <f t="shared" si="1"/>
        <v>5065</v>
      </c>
      <c r="T17" s="172">
        <f t="shared" si="2"/>
        <v>0</v>
      </c>
      <c r="U17">
        <v>5</v>
      </c>
    </row>
    <row r="18" spans="1:20" ht="21" customHeight="1">
      <c r="A18" s="333"/>
      <c r="B18" s="428"/>
      <c r="C18" s="4" t="s">
        <v>14</v>
      </c>
      <c r="D18" s="6"/>
      <c r="E18" s="6">
        <v>0</v>
      </c>
      <c r="F18" s="6">
        <v>0</v>
      </c>
      <c r="G18" s="6">
        <v>0</v>
      </c>
      <c r="H18" s="6">
        <v>0</v>
      </c>
      <c r="I18" s="6">
        <v>0</v>
      </c>
      <c r="J18" s="6">
        <v>0</v>
      </c>
      <c r="K18" s="6">
        <v>2480</v>
      </c>
      <c r="L18" s="6">
        <v>0</v>
      </c>
      <c r="M18" s="6">
        <v>0</v>
      </c>
      <c r="N18" s="6">
        <v>0</v>
      </c>
      <c r="O18" s="6">
        <v>0</v>
      </c>
      <c r="P18" s="6">
        <v>0</v>
      </c>
      <c r="Q18" s="6">
        <v>2479</v>
      </c>
      <c r="R18" s="13">
        <f t="shared" si="1"/>
        <v>4959</v>
      </c>
      <c r="T18" s="172">
        <f t="shared" si="2"/>
        <v>-4959</v>
      </c>
    </row>
    <row r="19" spans="1:21" ht="21" customHeight="1">
      <c r="A19" s="333"/>
      <c r="B19" s="428" t="s">
        <v>84</v>
      </c>
      <c r="C19" s="3" t="s">
        <v>0</v>
      </c>
      <c r="D19" s="5">
        <v>1335</v>
      </c>
      <c r="E19" s="5">
        <v>0</v>
      </c>
      <c r="F19" s="5">
        <v>0</v>
      </c>
      <c r="G19" s="5">
        <v>30</v>
      </c>
      <c r="H19" s="5">
        <v>30</v>
      </c>
      <c r="I19" s="5">
        <v>60</v>
      </c>
      <c r="J19" s="5">
        <v>135</v>
      </c>
      <c r="K19" s="5">
        <v>30</v>
      </c>
      <c r="L19" s="5">
        <v>60</v>
      </c>
      <c r="M19" s="5">
        <v>75</v>
      </c>
      <c r="N19" s="5">
        <v>80</v>
      </c>
      <c r="O19" s="5">
        <v>295</v>
      </c>
      <c r="P19" s="5">
        <v>420</v>
      </c>
      <c r="Q19" s="5">
        <v>120</v>
      </c>
      <c r="R19" s="5">
        <f t="shared" si="1"/>
        <v>1335</v>
      </c>
      <c r="T19" s="172">
        <f t="shared" si="2"/>
        <v>0</v>
      </c>
      <c r="U19">
        <v>6</v>
      </c>
    </row>
    <row r="20" spans="1:20" ht="21" customHeight="1">
      <c r="A20" s="333"/>
      <c r="B20" s="428"/>
      <c r="C20" s="32" t="s">
        <v>14</v>
      </c>
      <c r="D20" s="13"/>
      <c r="E20" s="13">
        <v>0</v>
      </c>
      <c r="F20" s="13">
        <v>0</v>
      </c>
      <c r="G20" s="13">
        <v>70</v>
      </c>
      <c r="H20" s="13">
        <v>0</v>
      </c>
      <c r="I20" s="13">
        <v>30</v>
      </c>
      <c r="J20" s="13">
        <v>30</v>
      </c>
      <c r="K20" s="13">
        <v>60</v>
      </c>
      <c r="L20" s="13">
        <v>30</v>
      </c>
      <c r="M20" s="13">
        <v>60</v>
      </c>
      <c r="N20" s="13">
        <v>95</v>
      </c>
      <c r="O20" s="13">
        <v>155</v>
      </c>
      <c r="P20" s="13">
        <v>150</v>
      </c>
      <c r="Q20" s="13">
        <v>505</v>
      </c>
      <c r="R20" s="13">
        <f t="shared" si="1"/>
        <v>1185</v>
      </c>
      <c r="T20" s="172">
        <f t="shared" si="2"/>
        <v>-1185</v>
      </c>
    </row>
    <row r="21" spans="1:20" ht="21" customHeight="1">
      <c r="A21" s="333" t="s">
        <v>81</v>
      </c>
      <c r="B21" s="363"/>
      <c r="C21" s="3" t="s">
        <v>0</v>
      </c>
      <c r="D21" s="5">
        <f aca="true" t="shared" si="4" ref="D21:Q22">SUM(D23,D25,D27,D29,D31,D33,D35)</f>
        <v>810664</v>
      </c>
      <c r="E21" s="5">
        <f t="shared" si="4"/>
        <v>6</v>
      </c>
      <c r="F21" s="5">
        <f t="shared" si="4"/>
        <v>16297</v>
      </c>
      <c r="G21" s="5">
        <f t="shared" si="4"/>
        <v>55933</v>
      </c>
      <c r="H21" s="5">
        <f t="shared" si="4"/>
        <v>66693</v>
      </c>
      <c r="I21" s="5">
        <f t="shared" si="4"/>
        <v>49098</v>
      </c>
      <c r="J21" s="5">
        <f t="shared" si="4"/>
        <v>66803</v>
      </c>
      <c r="K21" s="5">
        <f t="shared" si="4"/>
        <v>59272</v>
      </c>
      <c r="L21" s="5">
        <f t="shared" si="4"/>
        <v>78910</v>
      </c>
      <c r="M21" s="5">
        <f t="shared" si="4"/>
        <v>65462</v>
      </c>
      <c r="N21" s="5">
        <f t="shared" si="4"/>
        <v>65813</v>
      </c>
      <c r="O21" s="5">
        <f t="shared" si="4"/>
        <v>47000</v>
      </c>
      <c r="P21" s="5">
        <f t="shared" si="4"/>
        <v>58093</v>
      </c>
      <c r="Q21" s="5">
        <f t="shared" si="4"/>
        <v>181284</v>
      </c>
      <c r="R21" s="5">
        <f t="shared" si="1"/>
        <v>810664</v>
      </c>
      <c r="T21" s="172">
        <f t="shared" si="2"/>
        <v>0</v>
      </c>
    </row>
    <row r="22" spans="1:20" ht="21" customHeight="1">
      <c r="A22" s="333"/>
      <c r="B22" s="363"/>
      <c r="C22" s="4" t="s">
        <v>14</v>
      </c>
      <c r="D22" s="6"/>
      <c r="E22" s="6">
        <f aca="true" t="shared" si="5" ref="E22:Q22">SUM(E24,E26,E28,E30,E32,E34,E36)</f>
        <v>54</v>
      </c>
      <c r="F22" s="6">
        <f t="shared" si="5"/>
        <v>18443</v>
      </c>
      <c r="G22" s="6">
        <f t="shared" si="5"/>
        <v>42834</v>
      </c>
      <c r="H22" s="6">
        <f t="shared" si="5"/>
        <v>44336</v>
      </c>
      <c r="I22" s="6">
        <f t="shared" si="5"/>
        <v>52806</v>
      </c>
      <c r="J22" s="6">
        <f t="shared" si="5"/>
        <v>38362</v>
      </c>
      <c r="K22" s="6">
        <f t="shared" si="5"/>
        <v>46312</v>
      </c>
      <c r="L22" s="6">
        <f t="shared" si="5"/>
        <v>55237</v>
      </c>
      <c r="M22" s="6">
        <f t="shared" si="5"/>
        <v>47688</v>
      </c>
      <c r="N22" s="6">
        <f t="shared" si="5"/>
        <v>48115</v>
      </c>
      <c r="O22" s="6">
        <f t="shared" si="5"/>
        <v>42225</v>
      </c>
      <c r="P22" s="6">
        <f t="shared" si="4"/>
        <v>30285</v>
      </c>
      <c r="Q22" s="6">
        <f t="shared" si="5"/>
        <v>151173</v>
      </c>
      <c r="R22" s="6">
        <f t="shared" si="1"/>
        <v>617870</v>
      </c>
      <c r="T22" s="172">
        <f t="shared" si="2"/>
        <v>-617870</v>
      </c>
    </row>
    <row r="23" spans="1:21" ht="21" customHeight="1">
      <c r="A23" s="332"/>
      <c r="B23" s="289" t="s">
        <v>27</v>
      </c>
      <c r="C23" s="3" t="s">
        <v>0</v>
      </c>
      <c r="D23" s="5">
        <v>16916</v>
      </c>
      <c r="E23" s="5">
        <v>6</v>
      </c>
      <c r="F23" s="5">
        <v>236</v>
      </c>
      <c r="G23" s="5">
        <v>1064</v>
      </c>
      <c r="H23" s="5">
        <v>540</v>
      </c>
      <c r="I23" s="5">
        <v>780</v>
      </c>
      <c r="J23" s="5">
        <v>485</v>
      </c>
      <c r="K23" s="5">
        <v>882</v>
      </c>
      <c r="L23" s="5">
        <v>1416</v>
      </c>
      <c r="M23" s="5">
        <v>1047</v>
      </c>
      <c r="N23" s="5">
        <v>605</v>
      </c>
      <c r="O23" s="5">
        <v>1067</v>
      </c>
      <c r="P23" s="5">
        <v>3899</v>
      </c>
      <c r="Q23" s="5">
        <v>4889</v>
      </c>
      <c r="R23" s="5">
        <f aca="true" t="shared" si="6" ref="R23:R50">SUM(E23:Q23)</f>
        <v>16916</v>
      </c>
      <c r="T23" s="172">
        <f t="shared" si="2"/>
        <v>0</v>
      </c>
      <c r="U23">
        <v>7</v>
      </c>
    </row>
    <row r="24" spans="1:20" ht="21" customHeight="1">
      <c r="A24" s="332"/>
      <c r="B24" s="289"/>
      <c r="C24" s="32" t="s">
        <v>14</v>
      </c>
      <c r="D24" s="13"/>
      <c r="E24" s="13">
        <v>13</v>
      </c>
      <c r="F24" s="13">
        <v>409</v>
      </c>
      <c r="G24" s="13">
        <v>615</v>
      </c>
      <c r="H24" s="13">
        <v>908</v>
      </c>
      <c r="I24" s="13">
        <v>779</v>
      </c>
      <c r="J24" s="13">
        <v>376</v>
      </c>
      <c r="K24" s="13">
        <v>906</v>
      </c>
      <c r="L24" s="13">
        <v>929</v>
      </c>
      <c r="M24" s="13">
        <v>372</v>
      </c>
      <c r="N24" s="13">
        <v>726</v>
      </c>
      <c r="O24" s="13">
        <v>525</v>
      </c>
      <c r="P24" s="13">
        <v>329</v>
      </c>
      <c r="Q24" s="13">
        <v>1337</v>
      </c>
      <c r="R24" s="13">
        <f t="shared" si="6"/>
        <v>8224</v>
      </c>
      <c r="T24" s="172">
        <f t="shared" si="2"/>
        <v>-8224</v>
      </c>
    </row>
    <row r="25" spans="1:21" ht="21" customHeight="1">
      <c r="A25" s="333"/>
      <c r="B25" s="289" t="s">
        <v>42</v>
      </c>
      <c r="C25" s="3" t="s">
        <v>0</v>
      </c>
      <c r="D25" s="5">
        <v>434819</v>
      </c>
      <c r="E25" s="15">
        <v>0</v>
      </c>
      <c r="F25" s="15">
        <v>10383</v>
      </c>
      <c r="G25" s="15">
        <v>24675</v>
      </c>
      <c r="H25" s="15">
        <v>34678</v>
      </c>
      <c r="I25" s="15">
        <v>23415</v>
      </c>
      <c r="J25" s="15">
        <v>37056</v>
      </c>
      <c r="K25" s="15">
        <v>30670</v>
      </c>
      <c r="L25" s="15">
        <v>43963</v>
      </c>
      <c r="M25" s="15">
        <v>34796</v>
      </c>
      <c r="N25" s="15">
        <v>38750</v>
      </c>
      <c r="O25" s="15">
        <v>35737</v>
      </c>
      <c r="P25" s="15">
        <v>29350</v>
      </c>
      <c r="Q25" s="15">
        <v>91346</v>
      </c>
      <c r="R25" s="5">
        <f t="shared" si="6"/>
        <v>434819</v>
      </c>
      <c r="T25" s="172">
        <f t="shared" si="2"/>
        <v>0</v>
      </c>
      <c r="U25">
        <v>8</v>
      </c>
    </row>
    <row r="26" spans="1:20" ht="21" customHeight="1">
      <c r="A26" s="333"/>
      <c r="B26" s="289"/>
      <c r="C26" s="4" t="s">
        <v>14</v>
      </c>
      <c r="D26" s="6"/>
      <c r="E26" s="6">
        <v>0</v>
      </c>
      <c r="F26" s="6">
        <v>12373</v>
      </c>
      <c r="G26" s="6">
        <v>26642</v>
      </c>
      <c r="H26" s="6">
        <v>27474</v>
      </c>
      <c r="I26" s="6">
        <v>32344</v>
      </c>
      <c r="J26" s="6">
        <v>21503</v>
      </c>
      <c r="K26" s="6">
        <v>29013</v>
      </c>
      <c r="L26" s="6">
        <v>37924</v>
      </c>
      <c r="M26" s="6">
        <v>30448</v>
      </c>
      <c r="N26" s="6">
        <v>30323</v>
      </c>
      <c r="O26" s="6">
        <v>26727</v>
      </c>
      <c r="P26" s="6">
        <v>18549</v>
      </c>
      <c r="Q26" s="6">
        <v>65636</v>
      </c>
      <c r="R26" s="13">
        <f t="shared" si="6"/>
        <v>358956</v>
      </c>
      <c r="T26" s="172">
        <f t="shared" si="2"/>
        <v>-358956</v>
      </c>
    </row>
    <row r="27" spans="1:21" ht="21" customHeight="1">
      <c r="A27" s="333"/>
      <c r="B27" s="289" t="s">
        <v>315</v>
      </c>
      <c r="C27" s="3" t="s">
        <v>0</v>
      </c>
      <c r="D27" s="5">
        <v>16722</v>
      </c>
      <c r="E27" s="5">
        <v>0</v>
      </c>
      <c r="F27" s="5">
        <v>150</v>
      </c>
      <c r="G27" s="5">
        <v>610</v>
      </c>
      <c r="H27" s="5">
        <v>1130</v>
      </c>
      <c r="I27" s="5">
        <v>515</v>
      </c>
      <c r="J27" s="5">
        <v>346</v>
      </c>
      <c r="K27" s="5">
        <v>1155</v>
      </c>
      <c r="L27" s="5">
        <v>1458</v>
      </c>
      <c r="M27" s="5">
        <v>768</v>
      </c>
      <c r="N27" s="5">
        <v>958</v>
      </c>
      <c r="O27" s="5">
        <v>1620</v>
      </c>
      <c r="P27" s="5">
        <v>3466</v>
      </c>
      <c r="Q27" s="5">
        <v>4546</v>
      </c>
      <c r="R27" s="5">
        <f t="shared" si="6"/>
        <v>16722</v>
      </c>
      <c r="T27" s="172">
        <f t="shared" si="2"/>
        <v>0</v>
      </c>
      <c r="U27">
        <v>9</v>
      </c>
    </row>
    <row r="28" spans="1:20" ht="21" customHeight="1">
      <c r="A28" s="333"/>
      <c r="B28" s="289"/>
      <c r="C28" s="4" t="s">
        <v>14</v>
      </c>
      <c r="D28" s="6"/>
      <c r="E28" s="6">
        <v>41</v>
      </c>
      <c r="F28" s="6">
        <v>291</v>
      </c>
      <c r="G28" s="6">
        <v>850</v>
      </c>
      <c r="H28" s="6">
        <v>177</v>
      </c>
      <c r="I28" s="6">
        <v>789</v>
      </c>
      <c r="J28" s="6">
        <v>746</v>
      </c>
      <c r="K28" s="6">
        <v>740</v>
      </c>
      <c r="L28" s="6">
        <v>922</v>
      </c>
      <c r="M28" s="6">
        <v>934</v>
      </c>
      <c r="N28" s="6">
        <v>524</v>
      </c>
      <c r="O28" s="6">
        <v>545</v>
      </c>
      <c r="P28" s="6">
        <v>407</v>
      </c>
      <c r="Q28" s="6">
        <v>2351</v>
      </c>
      <c r="R28" s="13">
        <f t="shared" si="6"/>
        <v>9317</v>
      </c>
      <c r="T28" s="172">
        <f t="shared" si="2"/>
        <v>-9317</v>
      </c>
    </row>
    <row r="29" spans="1:21" ht="21" customHeight="1">
      <c r="A29" s="332"/>
      <c r="B29" s="289" t="s">
        <v>70</v>
      </c>
      <c r="C29" s="3" t="s">
        <v>0</v>
      </c>
      <c r="D29" s="5">
        <v>14661</v>
      </c>
      <c r="E29" s="5">
        <v>0</v>
      </c>
      <c r="F29" s="5">
        <v>131</v>
      </c>
      <c r="G29" s="5">
        <v>141</v>
      </c>
      <c r="H29" s="5">
        <v>708</v>
      </c>
      <c r="I29" s="5">
        <v>166</v>
      </c>
      <c r="J29" s="5">
        <v>329</v>
      </c>
      <c r="K29" s="5">
        <v>582</v>
      </c>
      <c r="L29" s="5">
        <v>523</v>
      </c>
      <c r="M29" s="5">
        <v>481</v>
      </c>
      <c r="N29" s="5">
        <v>338</v>
      </c>
      <c r="O29" s="5">
        <v>530</v>
      </c>
      <c r="P29" s="5">
        <v>5366</v>
      </c>
      <c r="Q29" s="5">
        <v>5366</v>
      </c>
      <c r="R29" s="5">
        <f t="shared" si="6"/>
        <v>14661</v>
      </c>
      <c r="T29" s="172">
        <f t="shared" si="2"/>
        <v>0</v>
      </c>
      <c r="U29">
        <v>10</v>
      </c>
    </row>
    <row r="30" spans="1:20" ht="21" customHeight="1">
      <c r="A30" s="332"/>
      <c r="B30" s="289"/>
      <c r="C30" s="4" t="s">
        <v>14</v>
      </c>
      <c r="D30" s="6"/>
      <c r="E30" s="6">
        <v>0</v>
      </c>
      <c r="F30" s="6">
        <v>8</v>
      </c>
      <c r="G30" s="6">
        <v>200</v>
      </c>
      <c r="H30" s="6">
        <v>330</v>
      </c>
      <c r="I30" s="6">
        <v>622</v>
      </c>
      <c r="J30" s="6">
        <v>280</v>
      </c>
      <c r="K30" s="6">
        <v>-356</v>
      </c>
      <c r="L30" s="6">
        <v>397</v>
      </c>
      <c r="M30" s="6">
        <v>319</v>
      </c>
      <c r="N30" s="6">
        <v>70</v>
      </c>
      <c r="O30" s="6">
        <v>391</v>
      </c>
      <c r="P30" s="6">
        <v>394</v>
      </c>
      <c r="Q30" s="6">
        <v>1795</v>
      </c>
      <c r="R30" s="13">
        <f t="shared" si="6"/>
        <v>4450</v>
      </c>
      <c r="T30" s="172">
        <f t="shared" si="2"/>
        <v>-4450</v>
      </c>
    </row>
    <row r="31" spans="1:21" ht="21" customHeight="1">
      <c r="A31" s="333"/>
      <c r="B31" s="289" t="s">
        <v>293</v>
      </c>
      <c r="C31" s="3" t="s">
        <v>0</v>
      </c>
      <c r="D31" s="5">
        <v>23614</v>
      </c>
      <c r="E31" s="5">
        <v>0</v>
      </c>
      <c r="F31" s="5">
        <v>54</v>
      </c>
      <c r="G31" s="5">
        <v>432</v>
      </c>
      <c r="H31" s="5">
        <v>1335</v>
      </c>
      <c r="I31" s="5">
        <v>2175</v>
      </c>
      <c r="J31" s="5">
        <v>564</v>
      </c>
      <c r="K31" s="5">
        <v>87</v>
      </c>
      <c r="L31" s="5">
        <v>1450</v>
      </c>
      <c r="M31" s="5">
        <v>980</v>
      </c>
      <c r="N31" s="5">
        <v>734</v>
      </c>
      <c r="O31" s="5">
        <v>663</v>
      </c>
      <c r="P31" s="5">
        <v>8148</v>
      </c>
      <c r="Q31" s="5">
        <v>6992</v>
      </c>
      <c r="R31" s="5">
        <f t="shared" si="6"/>
        <v>23614</v>
      </c>
      <c r="T31" s="172">
        <f t="shared" si="2"/>
        <v>0</v>
      </c>
      <c r="U31">
        <v>11</v>
      </c>
    </row>
    <row r="32" spans="1:20" ht="21" customHeight="1">
      <c r="A32" s="333"/>
      <c r="B32" s="289"/>
      <c r="C32" s="7" t="s">
        <v>14</v>
      </c>
      <c r="D32" s="8"/>
      <c r="E32" s="8">
        <v>0</v>
      </c>
      <c r="F32" s="8">
        <v>229</v>
      </c>
      <c r="G32" s="8">
        <v>235</v>
      </c>
      <c r="H32" s="8">
        <v>391</v>
      </c>
      <c r="I32" s="8">
        <v>841</v>
      </c>
      <c r="J32" s="8">
        <v>387</v>
      </c>
      <c r="K32" s="8">
        <v>130</v>
      </c>
      <c r="L32" s="8">
        <v>223</v>
      </c>
      <c r="M32" s="8">
        <v>453</v>
      </c>
      <c r="N32" s="8">
        <v>970</v>
      </c>
      <c r="O32" s="8">
        <v>1559</v>
      </c>
      <c r="P32" s="8">
        <v>31</v>
      </c>
      <c r="Q32" s="8">
        <v>9910</v>
      </c>
      <c r="R32" s="8">
        <f t="shared" si="6"/>
        <v>15359</v>
      </c>
      <c r="T32" s="172">
        <f t="shared" si="2"/>
        <v>-15359</v>
      </c>
    </row>
    <row r="33" spans="1:21" ht="21" customHeight="1">
      <c r="A33" s="372"/>
      <c r="B33" s="306" t="s">
        <v>44</v>
      </c>
      <c r="C33" s="11" t="s">
        <v>0</v>
      </c>
      <c r="D33" s="209">
        <v>50727</v>
      </c>
      <c r="E33" s="209">
        <v>0</v>
      </c>
      <c r="F33" s="209">
        <v>0</v>
      </c>
      <c r="G33" s="209">
        <v>120</v>
      </c>
      <c r="H33" s="209">
        <v>120</v>
      </c>
      <c r="I33" s="209">
        <v>120</v>
      </c>
      <c r="J33" s="209">
        <v>120</v>
      </c>
      <c r="K33" s="209">
        <v>120</v>
      </c>
      <c r="L33" s="209">
        <v>120</v>
      </c>
      <c r="M33" s="209">
        <v>120</v>
      </c>
      <c r="N33" s="209">
        <v>120</v>
      </c>
      <c r="O33" s="209">
        <v>120</v>
      </c>
      <c r="P33" s="209">
        <v>120</v>
      </c>
      <c r="Q33" s="209">
        <v>49527</v>
      </c>
      <c r="R33" s="209">
        <f t="shared" si="6"/>
        <v>50727</v>
      </c>
      <c r="T33" s="172">
        <f t="shared" si="2"/>
        <v>0</v>
      </c>
      <c r="U33">
        <v>12</v>
      </c>
    </row>
    <row r="34" spans="1:20" ht="21" customHeight="1">
      <c r="A34" s="333"/>
      <c r="B34" s="289"/>
      <c r="C34" s="7" t="s">
        <v>14</v>
      </c>
      <c r="D34" s="8"/>
      <c r="E34" s="8">
        <v>0</v>
      </c>
      <c r="F34" s="8">
        <v>11</v>
      </c>
      <c r="G34" s="8">
        <v>73</v>
      </c>
      <c r="H34" s="8">
        <v>169</v>
      </c>
      <c r="I34" s="8">
        <v>105</v>
      </c>
      <c r="J34" s="8">
        <v>97</v>
      </c>
      <c r="K34" s="8">
        <v>59</v>
      </c>
      <c r="L34" s="8">
        <v>115</v>
      </c>
      <c r="M34" s="8">
        <v>67</v>
      </c>
      <c r="N34" s="8">
        <v>80</v>
      </c>
      <c r="O34" s="8">
        <v>188</v>
      </c>
      <c r="P34" s="8">
        <v>312</v>
      </c>
      <c r="Q34" s="8">
        <v>41604</v>
      </c>
      <c r="R34" s="8">
        <f t="shared" si="6"/>
        <v>42880</v>
      </c>
      <c r="T34" s="172">
        <f t="shared" si="2"/>
        <v>-42880</v>
      </c>
    </row>
    <row r="35" spans="1:21" ht="21" customHeight="1">
      <c r="A35" s="333"/>
      <c r="B35" s="289" t="s">
        <v>46</v>
      </c>
      <c r="C35" s="3" t="s">
        <v>0</v>
      </c>
      <c r="D35" s="5">
        <v>253205</v>
      </c>
      <c r="E35" s="15">
        <v>0</v>
      </c>
      <c r="F35" s="15">
        <v>5343</v>
      </c>
      <c r="G35" s="15">
        <v>28891</v>
      </c>
      <c r="H35" s="15">
        <v>28182</v>
      </c>
      <c r="I35" s="15">
        <v>21927</v>
      </c>
      <c r="J35" s="15">
        <v>27903</v>
      </c>
      <c r="K35" s="15">
        <v>25776</v>
      </c>
      <c r="L35" s="15">
        <v>29980</v>
      </c>
      <c r="M35" s="15">
        <v>27270</v>
      </c>
      <c r="N35" s="15">
        <v>24308</v>
      </c>
      <c r="O35" s="15">
        <v>7263</v>
      </c>
      <c r="P35" s="15">
        <v>7744</v>
      </c>
      <c r="Q35" s="15">
        <v>18618</v>
      </c>
      <c r="R35" s="5">
        <f t="shared" si="6"/>
        <v>253205</v>
      </c>
      <c r="T35" s="172">
        <f t="shared" si="2"/>
        <v>0</v>
      </c>
      <c r="U35">
        <v>13</v>
      </c>
    </row>
    <row r="36" spans="1:20" ht="21" customHeight="1">
      <c r="A36" s="333"/>
      <c r="B36" s="289"/>
      <c r="C36" s="7" t="s">
        <v>14</v>
      </c>
      <c r="D36" s="8"/>
      <c r="E36" s="8">
        <v>0</v>
      </c>
      <c r="F36" s="8">
        <v>5122</v>
      </c>
      <c r="G36" s="8">
        <v>14219</v>
      </c>
      <c r="H36" s="8">
        <v>14887</v>
      </c>
      <c r="I36" s="8">
        <v>17326</v>
      </c>
      <c r="J36" s="8">
        <v>14973</v>
      </c>
      <c r="K36" s="8">
        <v>15820</v>
      </c>
      <c r="L36" s="8">
        <v>14727</v>
      </c>
      <c r="M36" s="8">
        <v>15095</v>
      </c>
      <c r="N36" s="8">
        <v>15422</v>
      </c>
      <c r="O36" s="8">
        <v>12290</v>
      </c>
      <c r="P36" s="8">
        <v>10263</v>
      </c>
      <c r="Q36" s="8">
        <v>28540</v>
      </c>
      <c r="R36" s="8">
        <f t="shared" si="6"/>
        <v>178684</v>
      </c>
      <c r="T36" s="172">
        <f t="shared" si="2"/>
        <v>-178684</v>
      </c>
    </row>
    <row r="37" spans="1:20" ht="21" customHeight="1">
      <c r="A37" s="372" t="s">
        <v>159</v>
      </c>
      <c r="B37" s="367"/>
      <c r="C37" s="11" t="s">
        <v>0</v>
      </c>
      <c r="D37" s="209">
        <f>SUM(D39,D41,D43,D45,D47,D49,D51,D53)</f>
        <v>543089</v>
      </c>
      <c r="E37" s="209">
        <f aca="true" t="shared" si="7" ref="E37:Q38">SUM(E39,E41,E43,E45,E47,E49,E51,E53)</f>
        <v>12950</v>
      </c>
      <c r="F37" s="209">
        <f t="shared" si="7"/>
        <v>30165</v>
      </c>
      <c r="G37" s="209">
        <f t="shared" si="7"/>
        <v>44170</v>
      </c>
      <c r="H37" s="209">
        <f t="shared" si="7"/>
        <v>45343</v>
      </c>
      <c r="I37" s="209">
        <f t="shared" si="7"/>
        <v>41531</v>
      </c>
      <c r="J37" s="209">
        <f t="shared" si="7"/>
        <v>37458</v>
      </c>
      <c r="K37" s="209">
        <f t="shared" si="7"/>
        <v>50410</v>
      </c>
      <c r="L37" s="209">
        <f t="shared" si="7"/>
        <v>39540</v>
      </c>
      <c r="M37" s="209">
        <f t="shared" si="7"/>
        <v>46095</v>
      </c>
      <c r="N37" s="209">
        <f t="shared" si="7"/>
        <v>36294</v>
      </c>
      <c r="O37" s="209">
        <f t="shared" si="7"/>
        <v>33981</v>
      </c>
      <c r="P37" s="209">
        <f t="shared" si="7"/>
        <v>52134</v>
      </c>
      <c r="Q37" s="209">
        <f t="shared" si="7"/>
        <v>73018</v>
      </c>
      <c r="R37" s="209">
        <f t="shared" si="6"/>
        <v>543089</v>
      </c>
      <c r="T37" s="172">
        <f t="shared" si="2"/>
        <v>0</v>
      </c>
    </row>
    <row r="38" spans="1:20" ht="21" customHeight="1">
      <c r="A38" s="333"/>
      <c r="B38" s="363"/>
      <c r="C38" s="4" t="s">
        <v>14</v>
      </c>
      <c r="D38" s="6"/>
      <c r="E38" s="6">
        <f t="shared" si="7"/>
        <v>12950</v>
      </c>
      <c r="F38" s="6">
        <f t="shared" si="7"/>
        <v>23492</v>
      </c>
      <c r="G38" s="6">
        <f t="shared" si="7"/>
        <v>26077</v>
      </c>
      <c r="H38" s="6">
        <f t="shared" si="7"/>
        <v>20356</v>
      </c>
      <c r="I38" s="6">
        <f t="shared" si="7"/>
        <v>22721</v>
      </c>
      <c r="J38" s="6">
        <f t="shared" si="7"/>
        <v>22832</v>
      </c>
      <c r="K38" s="6">
        <f t="shared" si="7"/>
        <v>20577</v>
      </c>
      <c r="L38" s="6">
        <f t="shared" si="7"/>
        <v>21139</v>
      </c>
      <c r="M38" s="6">
        <f t="shared" si="7"/>
        <v>27414</v>
      </c>
      <c r="N38" s="6">
        <f t="shared" si="7"/>
        <v>18792</v>
      </c>
      <c r="O38" s="6">
        <f t="shared" si="7"/>
        <v>23733</v>
      </c>
      <c r="P38" s="6">
        <f t="shared" si="7"/>
        <v>26870</v>
      </c>
      <c r="Q38" s="6">
        <f t="shared" si="7"/>
        <v>53586</v>
      </c>
      <c r="R38" s="13">
        <f t="shared" si="6"/>
        <v>320539</v>
      </c>
      <c r="T38" s="172">
        <f t="shared" si="2"/>
        <v>-320539</v>
      </c>
    </row>
    <row r="39" spans="1:21" ht="21" customHeight="1">
      <c r="A39" s="332"/>
      <c r="B39" s="289" t="s">
        <v>27</v>
      </c>
      <c r="C39" s="3" t="s">
        <v>0</v>
      </c>
      <c r="D39" s="5">
        <v>24419</v>
      </c>
      <c r="E39" s="5">
        <v>0</v>
      </c>
      <c r="F39" s="5">
        <v>1400</v>
      </c>
      <c r="G39" s="5">
        <v>3000</v>
      </c>
      <c r="H39" s="5">
        <v>1500</v>
      </c>
      <c r="I39" s="5">
        <v>1600</v>
      </c>
      <c r="J39" s="5">
        <v>1700</v>
      </c>
      <c r="K39" s="5">
        <v>1800</v>
      </c>
      <c r="L39" s="5">
        <v>1600</v>
      </c>
      <c r="M39" s="5">
        <v>3300</v>
      </c>
      <c r="N39" s="5">
        <v>2100</v>
      </c>
      <c r="O39" s="5">
        <v>1900</v>
      </c>
      <c r="P39" s="5">
        <v>3600</v>
      </c>
      <c r="Q39" s="5">
        <v>919</v>
      </c>
      <c r="R39" s="5">
        <f t="shared" si="6"/>
        <v>24419</v>
      </c>
      <c r="T39" s="172">
        <f t="shared" si="2"/>
        <v>0</v>
      </c>
      <c r="U39">
        <v>14</v>
      </c>
    </row>
    <row r="40" spans="1:20" ht="21" customHeight="1">
      <c r="A40" s="332"/>
      <c r="B40" s="289"/>
      <c r="C40" s="4" t="s">
        <v>14</v>
      </c>
      <c r="D40" s="6"/>
      <c r="E40" s="6">
        <v>0</v>
      </c>
      <c r="F40" s="6">
        <v>793</v>
      </c>
      <c r="G40" s="6">
        <v>1754</v>
      </c>
      <c r="H40" s="6">
        <v>979</v>
      </c>
      <c r="I40" s="6">
        <v>830</v>
      </c>
      <c r="J40" s="6">
        <v>1058</v>
      </c>
      <c r="K40" s="6">
        <v>1020</v>
      </c>
      <c r="L40" s="6">
        <v>1419</v>
      </c>
      <c r="M40" s="6">
        <v>2526</v>
      </c>
      <c r="N40" s="6">
        <v>1496</v>
      </c>
      <c r="O40" s="6">
        <v>2313</v>
      </c>
      <c r="P40" s="6">
        <v>2339</v>
      </c>
      <c r="Q40" s="6">
        <v>3490</v>
      </c>
      <c r="R40" s="13">
        <f t="shared" si="6"/>
        <v>20017</v>
      </c>
      <c r="T40" s="172">
        <f t="shared" si="2"/>
        <v>-20017</v>
      </c>
    </row>
    <row r="41" spans="1:21" ht="21" customHeight="1">
      <c r="A41" s="333"/>
      <c r="B41" s="289" t="s">
        <v>42</v>
      </c>
      <c r="C41" s="3" t="s">
        <v>0</v>
      </c>
      <c r="D41" s="5">
        <v>77555</v>
      </c>
      <c r="E41" s="5">
        <v>320</v>
      </c>
      <c r="F41" s="5">
        <v>5390</v>
      </c>
      <c r="G41" s="5">
        <v>7790</v>
      </c>
      <c r="H41" s="5">
        <v>8790</v>
      </c>
      <c r="I41" s="5">
        <v>5390</v>
      </c>
      <c r="J41" s="5">
        <v>5390</v>
      </c>
      <c r="K41" s="5">
        <v>7790</v>
      </c>
      <c r="L41" s="5">
        <v>5390</v>
      </c>
      <c r="M41" s="5">
        <v>5390</v>
      </c>
      <c r="N41" s="5">
        <v>5390</v>
      </c>
      <c r="O41" s="5">
        <v>5390</v>
      </c>
      <c r="P41" s="5">
        <v>5390</v>
      </c>
      <c r="Q41" s="5">
        <v>9745</v>
      </c>
      <c r="R41" s="5">
        <f t="shared" si="6"/>
        <v>77555</v>
      </c>
      <c r="T41" s="172">
        <f t="shared" si="2"/>
        <v>0</v>
      </c>
      <c r="U41">
        <v>15</v>
      </c>
    </row>
    <row r="42" spans="1:20" ht="21" customHeight="1">
      <c r="A42" s="333"/>
      <c r="B42" s="289"/>
      <c r="C42" s="4" t="s">
        <v>14</v>
      </c>
      <c r="D42" s="6"/>
      <c r="E42" s="6">
        <v>320</v>
      </c>
      <c r="F42" s="6">
        <v>2430</v>
      </c>
      <c r="G42" s="6">
        <v>1595</v>
      </c>
      <c r="H42" s="6">
        <v>2511</v>
      </c>
      <c r="I42" s="6">
        <v>3052</v>
      </c>
      <c r="J42" s="6">
        <v>1339</v>
      </c>
      <c r="K42" s="6">
        <v>2154</v>
      </c>
      <c r="L42" s="6">
        <v>3604</v>
      </c>
      <c r="M42" s="6">
        <v>2864</v>
      </c>
      <c r="N42" s="6">
        <v>924</v>
      </c>
      <c r="O42" s="6">
        <v>4680</v>
      </c>
      <c r="P42" s="6">
        <v>2306</v>
      </c>
      <c r="Q42" s="6">
        <v>13947</v>
      </c>
      <c r="R42" s="13">
        <f t="shared" si="6"/>
        <v>41726</v>
      </c>
      <c r="T42" s="172">
        <f t="shared" si="2"/>
        <v>-41726</v>
      </c>
    </row>
    <row r="43" spans="1:21" ht="21" customHeight="1">
      <c r="A43" s="333"/>
      <c r="B43" s="289" t="s">
        <v>116</v>
      </c>
      <c r="C43" s="3" t="s">
        <v>0</v>
      </c>
      <c r="D43" s="5">
        <v>70110</v>
      </c>
      <c r="E43" s="5">
        <v>920</v>
      </c>
      <c r="F43" s="5">
        <v>5373</v>
      </c>
      <c r="G43" s="5">
        <v>6173</v>
      </c>
      <c r="H43" s="5">
        <v>6173</v>
      </c>
      <c r="I43" s="5">
        <v>6673</v>
      </c>
      <c r="J43" s="5">
        <v>5173</v>
      </c>
      <c r="K43" s="5">
        <v>8173</v>
      </c>
      <c r="L43" s="5">
        <v>5173</v>
      </c>
      <c r="M43" s="5">
        <v>5173</v>
      </c>
      <c r="N43" s="5">
        <v>5073</v>
      </c>
      <c r="O43" s="5">
        <v>5373</v>
      </c>
      <c r="P43" s="5">
        <v>5073</v>
      </c>
      <c r="Q43" s="5">
        <v>5587</v>
      </c>
      <c r="R43" s="5">
        <f t="shared" si="6"/>
        <v>70110</v>
      </c>
      <c r="T43" s="172">
        <f t="shared" si="2"/>
        <v>0</v>
      </c>
      <c r="U43">
        <v>16</v>
      </c>
    </row>
    <row r="44" spans="1:20" ht="21" customHeight="1">
      <c r="A44" s="333"/>
      <c r="B44" s="289"/>
      <c r="C44" s="7" t="s">
        <v>14</v>
      </c>
      <c r="D44" s="8"/>
      <c r="E44" s="8">
        <v>920</v>
      </c>
      <c r="F44" s="8">
        <v>3889</v>
      </c>
      <c r="G44" s="8">
        <v>2282</v>
      </c>
      <c r="H44" s="8">
        <v>2077</v>
      </c>
      <c r="I44" s="8">
        <v>3304</v>
      </c>
      <c r="J44" s="8">
        <v>2445</v>
      </c>
      <c r="K44" s="8">
        <v>2546</v>
      </c>
      <c r="L44" s="8">
        <v>3718</v>
      </c>
      <c r="M44" s="8">
        <v>3747</v>
      </c>
      <c r="N44" s="8">
        <v>3132</v>
      </c>
      <c r="O44" s="8">
        <v>2569</v>
      </c>
      <c r="P44" s="8">
        <v>2231</v>
      </c>
      <c r="Q44" s="8">
        <v>3405</v>
      </c>
      <c r="R44" s="13">
        <f t="shared" si="6"/>
        <v>36265</v>
      </c>
      <c r="T44" s="172">
        <f t="shared" si="2"/>
        <v>-36265</v>
      </c>
    </row>
    <row r="45" spans="1:21" ht="21" customHeight="1">
      <c r="A45" s="332"/>
      <c r="B45" s="289" t="s">
        <v>316</v>
      </c>
      <c r="C45" s="3" t="s">
        <v>0</v>
      </c>
      <c r="D45" s="5">
        <v>46114</v>
      </c>
      <c r="E45" s="5">
        <v>220</v>
      </c>
      <c r="F45" s="5">
        <v>335</v>
      </c>
      <c r="G45" s="5">
        <v>1215</v>
      </c>
      <c r="H45" s="5">
        <v>1415</v>
      </c>
      <c r="I45" s="5">
        <v>1615</v>
      </c>
      <c r="J45" s="5">
        <v>2615</v>
      </c>
      <c r="K45" s="5">
        <v>2515</v>
      </c>
      <c r="L45" s="5">
        <v>1005</v>
      </c>
      <c r="M45" s="5">
        <v>3115</v>
      </c>
      <c r="N45" s="5">
        <v>2315</v>
      </c>
      <c r="O45" s="5">
        <v>1515</v>
      </c>
      <c r="P45" s="5">
        <v>12115</v>
      </c>
      <c r="Q45" s="5">
        <v>16119</v>
      </c>
      <c r="R45" s="5">
        <f t="shared" si="6"/>
        <v>46114</v>
      </c>
      <c r="T45" s="172">
        <f t="shared" si="2"/>
        <v>0</v>
      </c>
      <c r="U45">
        <v>17</v>
      </c>
    </row>
    <row r="46" spans="1:20" ht="21" customHeight="1">
      <c r="A46" s="332"/>
      <c r="B46" s="289"/>
      <c r="C46" s="4" t="s">
        <v>14</v>
      </c>
      <c r="D46" s="6"/>
      <c r="E46" s="6">
        <v>220</v>
      </c>
      <c r="F46" s="6">
        <v>708</v>
      </c>
      <c r="G46" s="6">
        <v>54</v>
      </c>
      <c r="H46" s="6">
        <v>290</v>
      </c>
      <c r="I46" s="6">
        <v>1147</v>
      </c>
      <c r="J46" s="6">
        <v>121</v>
      </c>
      <c r="K46" s="6">
        <v>874</v>
      </c>
      <c r="L46" s="6">
        <v>1708</v>
      </c>
      <c r="M46" s="6">
        <v>1044</v>
      </c>
      <c r="N46" s="6">
        <v>182</v>
      </c>
      <c r="O46" s="6">
        <v>1537</v>
      </c>
      <c r="P46" s="6">
        <v>1235</v>
      </c>
      <c r="Q46" s="6">
        <v>10222</v>
      </c>
      <c r="R46" s="13">
        <f t="shared" si="6"/>
        <v>19342</v>
      </c>
      <c r="T46" s="172">
        <f t="shared" si="2"/>
        <v>-19342</v>
      </c>
    </row>
    <row r="47" spans="1:21" ht="21" customHeight="1">
      <c r="A47" s="332"/>
      <c r="B47" s="289" t="s">
        <v>46</v>
      </c>
      <c r="C47" s="3" t="s">
        <v>0</v>
      </c>
      <c r="D47" s="5">
        <v>30487</v>
      </c>
      <c r="E47" s="5">
        <v>346</v>
      </c>
      <c r="F47" s="5">
        <v>2424</v>
      </c>
      <c r="G47" s="5">
        <v>2794</v>
      </c>
      <c r="H47" s="5">
        <v>2444</v>
      </c>
      <c r="I47" s="5">
        <v>3034</v>
      </c>
      <c r="J47" s="5">
        <v>2204</v>
      </c>
      <c r="K47" s="5">
        <v>2714</v>
      </c>
      <c r="L47" s="5">
        <v>2614</v>
      </c>
      <c r="M47" s="5">
        <v>2814</v>
      </c>
      <c r="N47" s="5">
        <v>2454</v>
      </c>
      <c r="O47" s="5">
        <v>2274</v>
      </c>
      <c r="P47" s="5">
        <v>2414</v>
      </c>
      <c r="Q47" s="5">
        <v>1957</v>
      </c>
      <c r="R47" s="5">
        <f t="shared" si="6"/>
        <v>30487</v>
      </c>
      <c r="T47" s="172">
        <f t="shared" si="2"/>
        <v>0</v>
      </c>
      <c r="U47">
        <v>18</v>
      </c>
    </row>
    <row r="48" spans="1:20" ht="21" customHeight="1">
      <c r="A48" s="332"/>
      <c r="B48" s="289"/>
      <c r="C48" s="4" t="s">
        <v>14</v>
      </c>
      <c r="D48" s="6"/>
      <c r="E48" s="6">
        <v>346</v>
      </c>
      <c r="F48" s="6">
        <v>1268</v>
      </c>
      <c r="G48" s="6">
        <v>1573</v>
      </c>
      <c r="H48" s="6">
        <v>1140</v>
      </c>
      <c r="I48" s="6">
        <v>1421</v>
      </c>
      <c r="J48" s="6">
        <v>1004</v>
      </c>
      <c r="K48" s="6">
        <v>1453</v>
      </c>
      <c r="L48" s="6">
        <v>805</v>
      </c>
      <c r="M48" s="6">
        <v>1651</v>
      </c>
      <c r="N48" s="6">
        <v>1200</v>
      </c>
      <c r="O48" s="6">
        <v>1518</v>
      </c>
      <c r="P48" s="6">
        <v>1142</v>
      </c>
      <c r="Q48" s="6">
        <v>3140</v>
      </c>
      <c r="R48" s="13">
        <f t="shared" si="6"/>
        <v>17661</v>
      </c>
      <c r="T48" s="172">
        <f t="shared" si="2"/>
        <v>-17661</v>
      </c>
    </row>
    <row r="49" spans="1:21" ht="21" customHeight="1">
      <c r="A49" s="332"/>
      <c r="B49" s="289" t="s">
        <v>118</v>
      </c>
      <c r="C49" s="3" t="s">
        <v>0</v>
      </c>
      <c r="D49" s="5">
        <v>50</v>
      </c>
      <c r="E49" s="5">
        <v>0</v>
      </c>
      <c r="F49" s="5">
        <v>0</v>
      </c>
      <c r="G49" s="5">
        <v>10</v>
      </c>
      <c r="H49" s="5">
        <v>10</v>
      </c>
      <c r="I49" s="5">
        <v>0</v>
      </c>
      <c r="J49" s="5">
        <v>10</v>
      </c>
      <c r="K49" s="5">
        <v>10</v>
      </c>
      <c r="L49" s="5">
        <v>10</v>
      </c>
      <c r="M49" s="5">
        <v>0</v>
      </c>
      <c r="N49" s="5">
        <v>0</v>
      </c>
      <c r="O49" s="5">
        <v>0</v>
      </c>
      <c r="P49" s="5">
        <v>0</v>
      </c>
      <c r="Q49" s="5">
        <v>0</v>
      </c>
      <c r="R49" s="5">
        <f t="shared" si="6"/>
        <v>50</v>
      </c>
      <c r="T49" s="172">
        <f t="shared" si="2"/>
        <v>0</v>
      </c>
      <c r="U49">
        <v>19</v>
      </c>
    </row>
    <row r="50" spans="1:20" ht="21" customHeight="1">
      <c r="A50" s="332"/>
      <c r="B50" s="289"/>
      <c r="C50" s="4" t="s">
        <v>14</v>
      </c>
      <c r="D50" s="6"/>
      <c r="E50" s="6">
        <v>0</v>
      </c>
      <c r="F50" s="6">
        <v>0</v>
      </c>
      <c r="G50" s="6">
        <v>0</v>
      </c>
      <c r="H50" s="6">
        <v>0</v>
      </c>
      <c r="I50" s="6">
        <v>0</v>
      </c>
      <c r="J50" s="6">
        <v>0</v>
      </c>
      <c r="K50" s="6">
        <v>0</v>
      </c>
      <c r="L50" s="6">
        <v>0</v>
      </c>
      <c r="M50" s="6">
        <v>0</v>
      </c>
      <c r="N50" s="6">
        <v>0</v>
      </c>
      <c r="O50" s="6">
        <v>0</v>
      </c>
      <c r="P50" s="6">
        <v>0</v>
      </c>
      <c r="Q50" s="6">
        <v>0</v>
      </c>
      <c r="R50" s="13">
        <f t="shared" si="6"/>
        <v>0</v>
      </c>
      <c r="T50" s="172">
        <f t="shared" si="2"/>
        <v>0</v>
      </c>
    </row>
    <row r="51" spans="1:21" ht="21" customHeight="1">
      <c r="A51" s="333"/>
      <c r="B51" s="289" t="s">
        <v>119</v>
      </c>
      <c r="C51" s="3" t="s">
        <v>0</v>
      </c>
      <c r="D51" s="5">
        <v>292653</v>
      </c>
      <c r="E51" s="5">
        <v>11144</v>
      </c>
      <c r="F51" s="5">
        <v>15188</v>
      </c>
      <c r="G51" s="5">
        <v>23188</v>
      </c>
      <c r="H51" s="5">
        <v>24960</v>
      </c>
      <c r="I51" s="5">
        <v>23187</v>
      </c>
      <c r="J51" s="5">
        <v>20294</v>
      </c>
      <c r="K51" s="5">
        <v>27183</v>
      </c>
      <c r="L51" s="5">
        <v>23595</v>
      </c>
      <c r="M51" s="5">
        <v>26078</v>
      </c>
      <c r="N51" s="5">
        <v>18847</v>
      </c>
      <c r="O51" s="5">
        <v>17371</v>
      </c>
      <c r="P51" s="5">
        <v>22993</v>
      </c>
      <c r="Q51" s="5">
        <v>38625</v>
      </c>
      <c r="R51" s="5">
        <f aca="true" t="shared" si="8" ref="R51:R56">SUM(E51:Q51)</f>
        <v>292653</v>
      </c>
      <c r="T51" s="172">
        <f t="shared" si="2"/>
        <v>0</v>
      </c>
      <c r="U51">
        <v>20</v>
      </c>
    </row>
    <row r="52" spans="1:20" ht="21" customHeight="1">
      <c r="A52" s="333"/>
      <c r="B52" s="289"/>
      <c r="C52" s="4" t="s">
        <v>14</v>
      </c>
      <c r="D52" s="6"/>
      <c r="E52" s="6">
        <v>11144</v>
      </c>
      <c r="F52" s="6">
        <v>14329</v>
      </c>
      <c r="G52" s="6">
        <v>18811</v>
      </c>
      <c r="H52" s="6">
        <v>13269</v>
      </c>
      <c r="I52" s="6">
        <v>12937</v>
      </c>
      <c r="J52" s="6">
        <v>16812</v>
      </c>
      <c r="K52" s="6">
        <v>12369</v>
      </c>
      <c r="L52" s="6">
        <v>9756</v>
      </c>
      <c r="M52" s="6">
        <v>15512</v>
      </c>
      <c r="N52" s="6">
        <v>11751</v>
      </c>
      <c r="O52" s="6">
        <v>11040</v>
      </c>
      <c r="P52" s="6">
        <v>17107</v>
      </c>
      <c r="Q52" s="6">
        <v>19099</v>
      </c>
      <c r="R52" s="13">
        <f t="shared" si="8"/>
        <v>183936</v>
      </c>
      <c r="T52" s="172">
        <f t="shared" si="2"/>
        <v>-183936</v>
      </c>
    </row>
    <row r="53" spans="1:21" ht="21" customHeight="1">
      <c r="A53" s="333"/>
      <c r="B53" s="289" t="s">
        <v>84</v>
      </c>
      <c r="C53" s="3" t="s">
        <v>0</v>
      </c>
      <c r="D53" s="5">
        <v>1701</v>
      </c>
      <c r="E53" s="5">
        <v>0</v>
      </c>
      <c r="F53" s="5">
        <v>55</v>
      </c>
      <c r="G53" s="5">
        <v>0</v>
      </c>
      <c r="H53" s="5">
        <v>51</v>
      </c>
      <c r="I53" s="5">
        <v>32</v>
      </c>
      <c r="J53" s="5">
        <v>72</v>
      </c>
      <c r="K53" s="5">
        <v>225</v>
      </c>
      <c r="L53" s="5">
        <v>153</v>
      </c>
      <c r="M53" s="5">
        <v>225</v>
      </c>
      <c r="N53" s="5">
        <v>115</v>
      </c>
      <c r="O53" s="5">
        <v>158</v>
      </c>
      <c r="P53" s="5">
        <v>549</v>
      </c>
      <c r="Q53" s="5">
        <v>66</v>
      </c>
      <c r="R53" s="5">
        <f t="shared" si="8"/>
        <v>1701</v>
      </c>
      <c r="T53" s="172">
        <f t="shared" si="2"/>
        <v>0</v>
      </c>
      <c r="U53">
        <v>21</v>
      </c>
    </row>
    <row r="54" spans="1:20" ht="21" customHeight="1">
      <c r="A54" s="333"/>
      <c r="B54" s="289"/>
      <c r="C54" s="4" t="s">
        <v>14</v>
      </c>
      <c r="D54" s="6"/>
      <c r="E54" s="6">
        <v>0</v>
      </c>
      <c r="F54" s="6">
        <v>75</v>
      </c>
      <c r="G54" s="6">
        <v>8</v>
      </c>
      <c r="H54" s="6">
        <v>90</v>
      </c>
      <c r="I54" s="6">
        <v>30</v>
      </c>
      <c r="J54" s="6">
        <v>53</v>
      </c>
      <c r="K54" s="6">
        <v>161</v>
      </c>
      <c r="L54" s="6">
        <v>129</v>
      </c>
      <c r="M54" s="6">
        <v>70</v>
      </c>
      <c r="N54" s="6">
        <v>107</v>
      </c>
      <c r="O54" s="6">
        <v>76</v>
      </c>
      <c r="P54" s="6">
        <v>510</v>
      </c>
      <c r="Q54" s="6">
        <v>283</v>
      </c>
      <c r="R54" s="13">
        <f t="shared" si="8"/>
        <v>1592</v>
      </c>
      <c r="T54" s="172">
        <f t="shared" si="2"/>
        <v>-1592</v>
      </c>
    </row>
    <row r="55" spans="1:20" ht="21" customHeight="1">
      <c r="A55" s="277" t="s">
        <v>28</v>
      </c>
      <c r="B55" s="364"/>
      <c r="C55" s="3" t="s">
        <v>0</v>
      </c>
      <c r="D55" s="5">
        <f>SUM(D7,D21,D37)</f>
        <v>3699910</v>
      </c>
      <c r="E55" s="5">
        <f aca="true" t="shared" si="9" ref="E55:Q56">SUM(E7,E21,E37)</f>
        <v>31316</v>
      </c>
      <c r="F55" s="5">
        <f t="shared" si="9"/>
        <v>315349</v>
      </c>
      <c r="G55" s="5">
        <f t="shared" si="9"/>
        <v>213712</v>
      </c>
      <c r="H55" s="5">
        <f t="shared" si="9"/>
        <v>245111</v>
      </c>
      <c r="I55" s="5">
        <f t="shared" si="9"/>
        <v>224971</v>
      </c>
      <c r="J55" s="5">
        <f t="shared" si="9"/>
        <v>235254</v>
      </c>
      <c r="K55" s="5">
        <f t="shared" si="9"/>
        <v>242624</v>
      </c>
      <c r="L55" s="5">
        <f t="shared" si="9"/>
        <v>282630</v>
      </c>
      <c r="M55" s="5">
        <f t="shared" si="9"/>
        <v>271347</v>
      </c>
      <c r="N55" s="5">
        <f t="shared" si="9"/>
        <v>218021</v>
      </c>
      <c r="O55" s="5">
        <f t="shared" si="9"/>
        <v>204787</v>
      </c>
      <c r="P55" s="5">
        <f t="shared" si="9"/>
        <v>275706</v>
      </c>
      <c r="Q55" s="5">
        <f t="shared" si="9"/>
        <v>939082</v>
      </c>
      <c r="R55" s="5">
        <f t="shared" si="8"/>
        <v>3699910</v>
      </c>
      <c r="T55" s="172">
        <f t="shared" si="2"/>
        <v>0</v>
      </c>
    </row>
    <row r="56" spans="1:20" ht="21" customHeight="1">
      <c r="A56" s="278"/>
      <c r="B56" s="365"/>
      <c r="C56" s="7" t="s">
        <v>14</v>
      </c>
      <c r="D56" s="8"/>
      <c r="E56" s="8">
        <f>SUM(E8,E22,E38)</f>
        <v>31362</v>
      </c>
      <c r="F56" s="8">
        <f aca="true" t="shared" si="10" ref="F56:Q56">SUM(F8,F22,F38)</f>
        <v>146547</v>
      </c>
      <c r="G56" s="8">
        <f t="shared" si="10"/>
        <v>381992</v>
      </c>
      <c r="H56" s="8">
        <f t="shared" si="10"/>
        <v>228335</v>
      </c>
      <c r="I56" s="8">
        <f t="shared" si="10"/>
        <v>230304</v>
      </c>
      <c r="J56" s="8">
        <f t="shared" si="10"/>
        <v>181926</v>
      </c>
      <c r="K56" s="8">
        <f t="shared" si="10"/>
        <v>230923</v>
      </c>
      <c r="L56" s="8">
        <f t="shared" si="10"/>
        <v>212046</v>
      </c>
      <c r="M56" s="8">
        <f t="shared" si="10"/>
        <v>238400</v>
      </c>
      <c r="N56" s="8">
        <f t="shared" si="10"/>
        <v>206649</v>
      </c>
      <c r="O56" s="8">
        <f t="shared" si="10"/>
        <v>270419</v>
      </c>
      <c r="P56" s="8">
        <f t="shared" si="9"/>
        <v>267760</v>
      </c>
      <c r="Q56" s="8">
        <f t="shared" si="10"/>
        <v>609556</v>
      </c>
      <c r="R56" s="8">
        <f t="shared" si="8"/>
        <v>3236219</v>
      </c>
      <c r="T56" s="172">
        <f t="shared" si="2"/>
        <v>-3236219</v>
      </c>
    </row>
    <row r="57" spans="1:18" ht="12" customHeight="1">
      <c r="A57" s="277" t="s">
        <v>324</v>
      </c>
      <c r="B57" s="336"/>
      <c r="C57" s="318" t="s">
        <v>346</v>
      </c>
      <c r="D57" s="319"/>
      <c r="E57" s="319"/>
      <c r="F57" s="319"/>
      <c r="G57" s="319"/>
      <c r="H57" s="319"/>
      <c r="I57" s="319"/>
      <c r="J57" s="319"/>
      <c r="K57" s="319"/>
      <c r="L57" s="319"/>
      <c r="M57" s="319"/>
      <c r="N57" s="319"/>
      <c r="O57" s="319"/>
      <c r="P57" s="319"/>
      <c r="Q57" s="319"/>
      <c r="R57" s="320"/>
    </row>
    <row r="58" spans="1:18" ht="12" customHeight="1">
      <c r="A58" s="337"/>
      <c r="B58" s="338"/>
      <c r="C58" s="321"/>
      <c r="D58" s="322"/>
      <c r="E58" s="322"/>
      <c r="F58" s="322"/>
      <c r="G58" s="322"/>
      <c r="H58" s="322"/>
      <c r="I58" s="322"/>
      <c r="J58" s="322"/>
      <c r="K58" s="322"/>
      <c r="L58" s="322"/>
      <c r="M58" s="322"/>
      <c r="N58" s="322"/>
      <c r="O58" s="322"/>
      <c r="P58" s="322"/>
      <c r="Q58" s="322"/>
      <c r="R58" s="323"/>
    </row>
    <row r="59" spans="1:18" ht="12" customHeight="1">
      <c r="A59" s="337"/>
      <c r="B59" s="338"/>
      <c r="C59" s="321"/>
      <c r="D59" s="322"/>
      <c r="E59" s="322"/>
      <c r="F59" s="322"/>
      <c r="G59" s="322"/>
      <c r="H59" s="322"/>
      <c r="I59" s="322"/>
      <c r="J59" s="322"/>
      <c r="K59" s="322"/>
      <c r="L59" s="322"/>
      <c r="M59" s="322"/>
      <c r="N59" s="322"/>
      <c r="O59" s="322"/>
      <c r="P59" s="322"/>
      <c r="Q59" s="322"/>
      <c r="R59" s="323"/>
    </row>
    <row r="60" spans="1:18" ht="12" customHeight="1">
      <c r="A60" s="337"/>
      <c r="B60" s="338"/>
      <c r="C60" s="321"/>
      <c r="D60" s="322"/>
      <c r="E60" s="322"/>
      <c r="F60" s="322"/>
      <c r="G60" s="322"/>
      <c r="H60" s="322"/>
      <c r="I60" s="322"/>
      <c r="J60" s="322"/>
      <c r="K60" s="322"/>
      <c r="L60" s="322"/>
      <c r="M60" s="322"/>
      <c r="N60" s="322"/>
      <c r="O60" s="322"/>
      <c r="P60" s="322"/>
      <c r="Q60" s="322"/>
      <c r="R60" s="323"/>
    </row>
    <row r="61" spans="1:18" ht="12" customHeight="1">
      <c r="A61" s="337"/>
      <c r="B61" s="338"/>
      <c r="C61" s="324"/>
      <c r="D61" s="325"/>
      <c r="E61" s="325"/>
      <c r="F61" s="325"/>
      <c r="G61" s="325"/>
      <c r="H61" s="325"/>
      <c r="I61" s="325"/>
      <c r="J61" s="325"/>
      <c r="K61" s="325"/>
      <c r="L61" s="325"/>
      <c r="M61" s="325"/>
      <c r="N61" s="325"/>
      <c r="O61" s="325"/>
      <c r="P61" s="325"/>
      <c r="Q61" s="325"/>
      <c r="R61" s="326"/>
    </row>
    <row r="62" spans="1:18" ht="12" customHeight="1">
      <c r="A62" s="278"/>
      <c r="B62" s="339"/>
      <c r="C62" s="327" t="s">
        <v>376</v>
      </c>
      <c r="D62" s="327"/>
      <c r="E62" s="327"/>
      <c r="F62" s="327"/>
      <c r="G62" s="327"/>
      <c r="H62" s="327"/>
      <c r="I62" s="327"/>
      <c r="J62" s="327"/>
      <c r="K62" s="327"/>
      <c r="L62" s="327"/>
      <c r="M62" s="327"/>
      <c r="N62" s="327"/>
      <c r="O62" s="327"/>
      <c r="P62" s="327"/>
      <c r="Q62" s="327"/>
      <c r="R62" s="327"/>
    </row>
    <row r="63" spans="1:18" ht="12" customHeight="1">
      <c r="A63" s="337"/>
      <c r="B63" s="338"/>
      <c r="C63" s="340"/>
      <c r="D63" s="340"/>
      <c r="E63" s="340"/>
      <c r="F63" s="340"/>
      <c r="G63" s="340"/>
      <c r="H63" s="340"/>
      <c r="I63" s="340"/>
      <c r="J63" s="340"/>
      <c r="K63" s="340"/>
      <c r="L63" s="340"/>
      <c r="M63" s="340"/>
      <c r="N63" s="340"/>
      <c r="O63" s="340"/>
      <c r="P63" s="340"/>
      <c r="Q63" s="340"/>
      <c r="R63" s="340"/>
    </row>
    <row r="64" spans="1:18" ht="12" customHeight="1">
      <c r="A64" s="278"/>
      <c r="B64" s="339"/>
      <c r="C64" s="327"/>
      <c r="D64" s="327"/>
      <c r="E64" s="327"/>
      <c r="F64" s="327"/>
      <c r="G64" s="327"/>
      <c r="H64" s="327"/>
      <c r="I64" s="327"/>
      <c r="J64" s="327"/>
      <c r="K64" s="327"/>
      <c r="L64" s="327"/>
      <c r="M64" s="327"/>
      <c r="N64" s="327"/>
      <c r="O64" s="327"/>
      <c r="P64" s="327"/>
      <c r="Q64" s="327"/>
      <c r="R64" s="327"/>
    </row>
    <row r="65" spans="1:18" ht="12" customHeight="1">
      <c r="A65" s="337"/>
      <c r="B65" s="338"/>
      <c r="C65" s="340"/>
      <c r="D65" s="340"/>
      <c r="E65" s="340"/>
      <c r="F65" s="340"/>
      <c r="G65" s="340"/>
      <c r="H65" s="340"/>
      <c r="I65" s="340"/>
      <c r="J65" s="340"/>
      <c r="K65" s="340"/>
      <c r="L65" s="340"/>
      <c r="M65" s="340"/>
      <c r="N65" s="340"/>
      <c r="O65" s="340"/>
      <c r="P65" s="340"/>
      <c r="Q65" s="340"/>
      <c r="R65" s="340"/>
    </row>
    <row r="66" spans="1:18" ht="12" customHeight="1">
      <c r="A66" s="278"/>
      <c r="B66" s="339"/>
      <c r="C66" s="327"/>
      <c r="D66" s="327"/>
      <c r="E66" s="327"/>
      <c r="F66" s="327"/>
      <c r="G66" s="327"/>
      <c r="H66" s="327"/>
      <c r="I66" s="327"/>
      <c r="J66" s="327"/>
      <c r="K66" s="327"/>
      <c r="L66" s="327"/>
      <c r="M66" s="327"/>
      <c r="N66" s="327"/>
      <c r="O66" s="327"/>
      <c r="P66" s="327"/>
      <c r="Q66" s="327"/>
      <c r="R66" s="327"/>
    </row>
    <row r="91" spans="1:18" ht="13.5">
      <c r="A91" s="213"/>
      <c r="B91" s="134"/>
      <c r="C91" s="25"/>
      <c r="D91" s="25"/>
      <c r="E91" s="25"/>
      <c r="F91" s="25"/>
      <c r="G91" s="25"/>
      <c r="H91" s="25"/>
      <c r="I91" s="25"/>
      <c r="J91" s="25"/>
      <c r="K91" s="25"/>
      <c r="L91" s="25"/>
      <c r="M91" s="25"/>
      <c r="N91" s="25"/>
      <c r="O91" s="25"/>
      <c r="P91" s="25"/>
      <c r="Q91" s="25"/>
      <c r="R91" s="214"/>
    </row>
    <row r="92" spans="1:18" ht="13.5">
      <c r="A92" s="215"/>
      <c r="B92" s="125"/>
      <c r="C92" s="196"/>
      <c r="D92" s="196"/>
      <c r="E92" s="196"/>
      <c r="F92" s="196"/>
      <c r="G92" s="196"/>
      <c r="H92" s="196"/>
      <c r="I92" s="196"/>
      <c r="J92" s="196"/>
      <c r="K92" s="196"/>
      <c r="L92" s="196"/>
      <c r="M92" s="196"/>
      <c r="N92" s="196"/>
      <c r="O92" s="196"/>
      <c r="P92" s="196"/>
      <c r="Q92" s="196"/>
      <c r="R92" s="216"/>
    </row>
    <row r="93" spans="1:18" ht="13.5">
      <c r="A93" s="213"/>
      <c r="B93" s="134"/>
      <c r="C93" s="25"/>
      <c r="D93" s="25"/>
      <c r="E93" s="25"/>
      <c r="F93" s="25"/>
      <c r="G93" s="25"/>
      <c r="H93" s="25"/>
      <c r="I93" s="25"/>
      <c r="J93" s="25"/>
      <c r="K93" s="25"/>
      <c r="L93" s="25"/>
      <c r="M93" s="25"/>
      <c r="N93" s="25"/>
      <c r="O93" s="25"/>
      <c r="P93" s="25"/>
      <c r="Q93" s="25"/>
      <c r="R93" s="214"/>
    </row>
    <row r="94" spans="1:18" ht="13.5">
      <c r="A94" s="215"/>
      <c r="B94" s="125"/>
      <c r="C94" s="196"/>
      <c r="D94" s="196"/>
      <c r="E94" s="196"/>
      <c r="F94" s="196"/>
      <c r="G94" s="196"/>
      <c r="H94" s="196"/>
      <c r="I94" s="196"/>
      <c r="J94" s="196"/>
      <c r="K94" s="196"/>
      <c r="L94" s="196"/>
      <c r="M94" s="196"/>
      <c r="N94" s="196"/>
      <c r="O94" s="196"/>
      <c r="P94" s="196"/>
      <c r="Q94" s="196"/>
      <c r="R94" s="216"/>
    </row>
    <row r="121" spans="1:18" ht="13.5">
      <c r="A121" s="213"/>
      <c r="B121" s="134"/>
      <c r="C121" s="25"/>
      <c r="D121" s="25"/>
      <c r="E121" s="25"/>
      <c r="F121" s="25"/>
      <c r="G121" s="25"/>
      <c r="H121" s="25"/>
      <c r="I121" s="25"/>
      <c r="J121" s="25"/>
      <c r="K121" s="25"/>
      <c r="L121" s="25"/>
      <c r="M121" s="25"/>
      <c r="N121" s="25"/>
      <c r="O121" s="25"/>
      <c r="P121" s="25"/>
      <c r="Q121" s="25"/>
      <c r="R121" s="214"/>
    </row>
    <row r="122" spans="1:18" ht="13.5">
      <c r="A122" s="215"/>
      <c r="B122" s="125"/>
      <c r="C122" s="196"/>
      <c r="D122" s="196"/>
      <c r="E122" s="196"/>
      <c r="F122" s="196"/>
      <c r="G122" s="196"/>
      <c r="H122" s="196"/>
      <c r="I122" s="196"/>
      <c r="J122" s="196"/>
      <c r="K122" s="196"/>
      <c r="L122" s="196"/>
      <c r="M122" s="196"/>
      <c r="N122" s="196"/>
      <c r="O122" s="196"/>
      <c r="P122" s="196"/>
      <c r="Q122" s="196"/>
      <c r="R122" s="216"/>
    </row>
    <row r="123" spans="1:18" ht="13.5">
      <c r="A123" s="213"/>
      <c r="B123" s="134"/>
      <c r="C123" s="25"/>
      <c r="D123" s="25"/>
      <c r="E123" s="25"/>
      <c r="F123" s="25"/>
      <c r="G123" s="25"/>
      <c r="H123" s="25"/>
      <c r="I123" s="25"/>
      <c r="J123" s="25"/>
      <c r="K123" s="25"/>
      <c r="L123" s="25"/>
      <c r="M123" s="25"/>
      <c r="N123" s="25"/>
      <c r="O123" s="25"/>
      <c r="P123" s="25"/>
      <c r="Q123" s="25"/>
      <c r="R123" s="214"/>
    </row>
    <row r="124" spans="1:18" ht="13.5">
      <c r="A124" s="215"/>
      <c r="B124" s="125"/>
      <c r="C124" s="196"/>
      <c r="D124" s="196"/>
      <c r="E124" s="196"/>
      <c r="F124" s="196"/>
      <c r="G124" s="196"/>
      <c r="H124" s="196"/>
      <c r="I124" s="196"/>
      <c r="J124" s="196"/>
      <c r="K124" s="196"/>
      <c r="L124" s="196"/>
      <c r="M124" s="196"/>
      <c r="N124" s="196"/>
      <c r="O124" s="196"/>
      <c r="P124" s="196"/>
      <c r="Q124" s="196"/>
      <c r="R124" s="216"/>
    </row>
    <row r="151" spans="1:18" ht="13.5">
      <c r="A151" s="213"/>
      <c r="B151" s="134"/>
      <c r="C151" s="25"/>
      <c r="D151" s="25"/>
      <c r="E151" s="25"/>
      <c r="F151" s="25"/>
      <c r="G151" s="25"/>
      <c r="H151" s="25"/>
      <c r="I151" s="25"/>
      <c r="J151" s="25"/>
      <c r="K151" s="25"/>
      <c r="L151" s="25"/>
      <c r="M151" s="25"/>
      <c r="N151" s="25"/>
      <c r="O151" s="25"/>
      <c r="P151" s="25"/>
      <c r="Q151" s="25"/>
      <c r="R151" s="214"/>
    </row>
    <row r="152" spans="1:18" ht="13.5">
      <c r="A152" s="215"/>
      <c r="B152" s="125"/>
      <c r="C152" s="196"/>
      <c r="D152" s="196"/>
      <c r="E152" s="196"/>
      <c r="F152" s="196"/>
      <c r="G152" s="196"/>
      <c r="H152" s="196"/>
      <c r="I152" s="196"/>
      <c r="J152" s="196"/>
      <c r="K152" s="196"/>
      <c r="L152" s="196"/>
      <c r="M152" s="196"/>
      <c r="N152" s="196"/>
      <c r="O152" s="196"/>
      <c r="P152" s="196"/>
      <c r="Q152" s="196"/>
      <c r="R152" s="216"/>
    </row>
    <row r="153" spans="1:18" ht="13.5">
      <c r="A153" s="213"/>
      <c r="B153" s="134"/>
      <c r="C153" s="25"/>
      <c r="D153" s="25"/>
      <c r="E153" s="25"/>
      <c r="F153" s="25"/>
      <c r="G153" s="25"/>
      <c r="H153" s="25"/>
      <c r="I153" s="25"/>
      <c r="J153" s="25"/>
      <c r="K153" s="25"/>
      <c r="L153" s="25"/>
      <c r="M153" s="25"/>
      <c r="N153" s="25"/>
      <c r="O153" s="25"/>
      <c r="P153" s="25"/>
      <c r="Q153" s="25"/>
      <c r="R153" s="214"/>
    </row>
    <row r="154" spans="1:18" ht="13.5">
      <c r="A154" s="215"/>
      <c r="B154" s="125"/>
      <c r="C154" s="196"/>
      <c r="D154" s="196"/>
      <c r="E154" s="196"/>
      <c r="F154" s="196"/>
      <c r="G154" s="196"/>
      <c r="H154" s="196"/>
      <c r="I154" s="196"/>
      <c r="J154" s="196"/>
      <c r="K154" s="196"/>
      <c r="L154" s="196"/>
      <c r="M154" s="196"/>
      <c r="N154" s="196"/>
      <c r="O154" s="196"/>
      <c r="P154" s="196"/>
      <c r="Q154" s="196"/>
      <c r="R154" s="216"/>
    </row>
    <row r="181" spans="1:18" ht="13.5">
      <c r="A181" s="213"/>
      <c r="B181" s="134"/>
      <c r="C181" s="25"/>
      <c r="D181" s="25"/>
      <c r="E181" s="25"/>
      <c r="F181" s="25"/>
      <c r="G181" s="25"/>
      <c r="H181" s="25"/>
      <c r="I181" s="25"/>
      <c r="J181" s="25"/>
      <c r="K181" s="25"/>
      <c r="L181" s="25"/>
      <c r="M181" s="25"/>
      <c r="N181" s="25"/>
      <c r="O181" s="25"/>
      <c r="P181" s="25"/>
      <c r="Q181" s="25"/>
      <c r="R181" s="214"/>
    </row>
    <row r="182" spans="1:18" ht="13.5">
      <c r="A182" s="215"/>
      <c r="B182" s="125"/>
      <c r="C182" s="196"/>
      <c r="D182" s="196"/>
      <c r="E182" s="196"/>
      <c r="F182" s="196"/>
      <c r="G182" s="196"/>
      <c r="H182" s="196"/>
      <c r="I182" s="196"/>
      <c r="J182" s="196"/>
      <c r="K182" s="196"/>
      <c r="L182" s="196"/>
      <c r="M182" s="196"/>
      <c r="N182" s="196"/>
      <c r="O182" s="196"/>
      <c r="P182" s="196"/>
      <c r="Q182" s="196"/>
      <c r="R182" s="216"/>
    </row>
    <row r="183" spans="1:18" ht="13.5">
      <c r="A183" s="213"/>
      <c r="B183" s="134"/>
      <c r="C183" s="25"/>
      <c r="D183" s="25"/>
      <c r="E183" s="25"/>
      <c r="F183" s="25"/>
      <c r="G183" s="25"/>
      <c r="H183" s="25"/>
      <c r="I183" s="25"/>
      <c r="J183" s="25"/>
      <c r="K183" s="25"/>
      <c r="L183" s="25"/>
      <c r="M183" s="25"/>
      <c r="N183" s="25"/>
      <c r="O183" s="25"/>
      <c r="P183" s="25"/>
      <c r="Q183" s="25"/>
      <c r="R183" s="214"/>
    </row>
    <row r="184" spans="1:18" ht="13.5">
      <c r="A184" s="215"/>
      <c r="B184" s="125"/>
      <c r="C184" s="196"/>
      <c r="D184" s="196"/>
      <c r="E184" s="196"/>
      <c r="F184" s="196"/>
      <c r="G184" s="196"/>
      <c r="H184" s="196"/>
      <c r="I184" s="196"/>
      <c r="J184" s="196"/>
      <c r="K184" s="196"/>
      <c r="L184" s="196"/>
      <c r="M184" s="196"/>
      <c r="N184" s="196"/>
      <c r="O184" s="196"/>
      <c r="P184" s="196"/>
      <c r="Q184" s="196"/>
      <c r="R184" s="216"/>
    </row>
    <row r="209" spans="1:18" ht="13.5">
      <c r="A209" s="213"/>
      <c r="B209" s="134"/>
      <c r="C209" s="25"/>
      <c r="D209" s="25"/>
      <c r="E209" s="25"/>
      <c r="F209" s="25"/>
      <c r="G209" s="25"/>
      <c r="H209" s="25"/>
      <c r="I209" s="25"/>
      <c r="J209" s="25"/>
      <c r="K209" s="25"/>
      <c r="L209" s="25"/>
      <c r="M209" s="25"/>
      <c r="N209" s="25"/>
      <c r="O209" s="25"/>
      <c r="P209" s="25"/>
      <c r="Q209" s="25"/>
      <c r="R209" s="214"/>
    </row>
    <row r="210" spans="1:18" ht="13.5">
      <c r="A210" s="215"/>
      <c r="B210" s="125"/>
      <c r="C210" s="196"/>
      <c r="D210" s="196"/>
      <c r="E210" s="196"/>
      <c r="F210" s="196"/>
      <c r="G210" s="196"/>
      <c r="H210" s="196"/>
      <c r="I210" s="196"/>
      <c r="J210" s="196"/>
      <c r="K210" s="196"/>
      <c r="L210" s="196"/>
      <c r="M210" s="196"/>
      <c r="N210" s="196"/>
      <c r="O210" s="196"/>
      <c r="P210" s="196"/>
      <c r="Q210" s="196"/>
      <c r="R210" s="216"/>
    </row>
    <row r="213" spans="1:18" ht="13.5">
      <c r="A213" s="213"/>
      <c r="B213" s="134"/>
      <c r="C213" s="25"/>
      <c r="D213" s="25"/>
      <c r="E213" s="25"/>
      <c r="F213" s="25"/>
      <c r="G213" s="25"/>
      <c r="H213" s="25"/>
      <c r="I213" s="25"/>
      <c r="J213" s="25"/>
      <c r="K213" s="25"/>
      <c r="L213" s="25"/>
      <c r="M213" s="25"/>
      <c r="N213" s="25"/>
      <c r="O213" s="25"/>
      <c r="P213" s="25"/>
      <c r="Q213" s="25"/>
      <c r="R213" s="214"/>
    </row>
    <row r="214" spans="1:18" ht="13.5">
      <c r="A214" s="215"/>
      <c r="B214" s="125"/>
      <c r="C214" s="196"/>
      <c r="D214" s="196"/>
      <c r="E214" s="196"/>
      <c r="F214" s="196"/>
      <c r="G214" s="196"/>
      <c r="H214" s="196"/>
      <c r="I214" s="196"/>
      <c r="J214" s="196"/>
      <c r="K214" s="196"/>
      <c r="L214" s="196"/>
      <c r="M214" s="196"/>
      <c r="N214" s="196"/>
      <c r="O214" s="196"/>
      <c r="P214" s="196"/>
      <c r="Q214" s="196"/>
      <c r="R214" s="216"/>
    </row>
    <row r="239" spans="1:18" ht="13.5">
      <c r="A239" s="213"/>
      <c r="B239" s="134"/>
      <c r="C239" s="25"/>
      <c r="D239" s="25"/>
      <c r="E239" s="25"/>
      <c r="F239" s="25"/>
      <c r="G239" s="25"/>
      <c r="H239" s="25"/>
      <c r="I239" s="25"/>
      <c r="J239" s="25"/>
      <c r="K239" s="25"/>
      <c r="L239" s="25"/>
      <c r="M239" s="25"/>
      <c r="N239" s="25"/>
      <c r="O239" s="25"/>
      <c r="P239" s="25"/>
      <c r="Q239" s="25"/>
      <c r="R239" s="214"/>
    </row>
    <row r="240" spans="1:18" ht="13.5">
      <c r="A240" s="215"/>
      <c r="B240" s="125"/>
      <c r="C240" s="196"/>
      <c r="D240" s="196"/>
      <c r="E240" s="196"/>
      <c r="F240" s="196"/>
      <c r="G240" s="196"/>
      <c r="H240" s="196"/>
      <c r="I240" s="196"/>
      <c r="J240" s="196"/>
      <c r="K240" s="196"/>
      <c r="L240" s="196"/>
      <c r="M240" s="196"/>
      <c r="N240" s="196"/>
      <c r="O240" s="196"/>
      <c r="P240" s="196"/>
      <c r="Q240" s="196"/>
      <c r="R240" s="216"/>
    </row>
    <row r="243" spans="1:18" ht="13.5">
      <c r="A243" s="213"/>
      <c r="B243" s="134"/>
      <c r="C243" s="25"/>
      <c r="D243" s="25"/>
      <c r="E243" s="25"/>
      <c r="F243" s="25"/>
      <c r="G243" s="25"/>
      <c r="H243" s="25"/>
      <c r="I243" s="25"/>
      <c r="J243" s="25"/>
      <c r="K243" s="25"/>
      <c r="L243" s="25"/>
      <c r="M243" s="25"/>
      <c r="N243" s="25"/>
      <c r="O243" s="25"/>
      <c r="P243" s="25"/>
      <c r="Q243" s="25"/>
      <c r="R243" s="214"/>
    </row>
    <row r="244" spans="1:18" ht="13.5">
      <c r="A244" s="215"/>
      <c r="B244" s="125"/>
      <c r="C244" s="196"/>
      <c r="D244" s="196"/>
      <c r="E244" s="196"/>
      <c r="F244" s="196"/>
      <c r="G244" s="196"/>
      <c r="H244" s="196"/>
      <c r="I244" s="196"/>
      <c r="J244" s="196"/>
      <c r="K244" s="196"/>
      <c r="L244" s="196"/>
      <c r="M244" s="196"/>
      <c r="N244" s="196"/>
      <c r="O244" s="196"/>
      <c r="P244" s="196"/>
      <c r="Q244" s="196"/>
      <c r="R244" s="216"/>
    </row>
    <row r="261" spans="1:2" ht="13.5">
      <c r="A261" s="232"/>
      <c r="B261" s="233"/>
    </row>
    <row r="262" spans="1:2" ht="13.5">
      <c r="A262" s="232"/>
      <c r="B262" s="233"/>
    </row>
    <row r="263" spans="1:2" ht="13.5">
      <c r="A263" s="232"/>
      <c r="B263" s="233"/>
    </row>
    <row r="264" spans="1:2" ht="13.5">
      <c r="A264" s="232"/>
      <c r="B264" s="233"/>
    </row>
    <row r="265" spans="1:2" ht="13.5">
      <c r="A265" s="232"/>
      <c r="B265" s="233"/>
    </row>
    <row r="266" spans="1:2" ht="13.5">
      <c r="A266" s="232"/>
      <c r="B266" s="233"/>
    </row>
    <row r="267" spans="1:2" ht="13.5">
      <c r="A267" s="232"/>
      <c r="B267" s="233"/>
    </row>
    <row r="268" spans="1:2" ht="13.5">
      <c r="A268" s="232"/>
      <c r="B268" s="233"/>
    </row>
    <row r="269" spans="1:2" ht="13.5">
      <c r="A269" s="232"/>
      <c r="B269" s="233"/>
    </row>
    <row r="270" spans="1:2" ht="13.5">
      <c r="A270" s="232"/>
      <c r="B270" s="233"/>
    </row>
    <row r="271" spans="1:2" ht="13.5">
      <c r="A271" s="232"/>
      <c r="B271" s="233"/>
    </row>
    <row r="272" spans="1:2" ht="13.5">
      <c r="A272" s="232"/>
      <c r="B272" s="233"/>
    </row>
  </sheetData>
  <sheetProtection/>
  <mergeCells count="60">
    <mergeCell ref="A57:B66"/>
    <mergeCell ref="C57:R61"/>
    <mergeCell ref="C62:R66"/>
    <mergeCell ref="A1:R1"/>
    <mergeCell ref="A3:B4"/>
    <mergeCell ref="C3:C4"/>
    <mergeCell ref="D3:D4"/>
    <mergeCell ref="E3:G3"/>
    <mergeCell ref="H3:J3"/>
    <mergeCell ref="K3:M3"/>
    <mergeCell ref="N3:Q3"/>
    <mergeCell ref="R3:R4"/>
    <mergeCell ref="A2:B2"/>
    <mergeCell ref="A5:B6"/>
    <mergeCell ref="A7:B8"/>
    <mergeCell ref="A9:A10"/>
    <mergeCell ref="B9:B10"/>
    <mergeCell ref="B11:B12"/>
    <mergeCell ref="A13:A14"/>
    <mergeCell ref="B13:B14"/>
    <mergeCell ref="A15:A16"/>
    <mergeCell ref="B15:B16"/>
    <mergeCell ref="A19:A20"/>
    <mergeCell ref="B19:B20"/>
    <mergeCell ref="A17:A18"/>
    <mergeCell ref="B17:B18"/>
    <mergeCell ref="A11:A12"/>
    <mergeCell ref="A21:B22"/>
    <mergeCell ref="A23:A24"/>
    <mergeCell ref="B23:B24"/>
    <mergeCell ref="A27:A28"/>
    <mergeCell ref="B27:B28"/>
    <mergeCell ref="A25:A26"/>
    <mergeCell ref="B25:B26"/>
    <mergeCell ref="A29:A30"/>
    <mergeCell ref="B29:B30"/>
    <mergeCell ref="B31:B32"/>
    <mergeCell ref="A33:A34"/>
    <mergeCell ref="B33:B34"/>
    <mergeCell ref="A31:A32"/>
    <mergeCell ref="A35:A36"/>
    <mergeCell ref="B35:B36"/>
    <mergeCell ref="A41:A42"/>
    <mergeCell ref="B41:B42"/>
    <mergeCell ref="A37:B38"/>
    <mergeCell ref="A39:A40"/>
    <mergeCell ref="B39:B40"/>
    <mergeCell ref="A43:A44"/>
    <mergeCell ref="B43:B44"/>
    <mergeCell ref="B45:B46"/>
    <mergeCell ref="A53:A54"/>
    <mergeCell ref="B53:B54"/>
    <mergeCell ref="A45:A46"/>
    <mergeCell ref="A55:B56"/>
    <mergeCell ref="A47:A48"/>
    <mergeCell ref="B47:B48"/>
    <mergeCell ref="A49:A50"/>
    <mergeCell ref="B49:B50"/>
    <mergeCell ref="A51:A52"/>
    <mergeCell ref="B51:B52"/>
  </mergeCells>
  <printOptions horizontalCentered="1"/>
  <pageMargins left="0.1968503937007874" right="0.1968503937007874" top="0.5905511811023623" bottom="0.5905511811023623" header="0" footer="0"/>
  <pageSetup errors="dash" fitToHeight="127" horizontalDpi="600" verticalDpi="600" orientation="landscape" paperSize="9" scale="70" r:id="rId1"/>
  <headerFooter>
    <oddFooter>&amp;C&amp;16-&amp;P -&amp;R&amp;A
&amp;P／&amp;N</oddFooter>
  </headerFooter>
  <rowBreaks count="1" manualBreakCount="1">
    <brk id="36"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9" customWidth="1"/>
    <col min="3" max="3" width="9.00390625" style="0" customWidth="1"/>
    <col min="4" max="4" width="10.28125" style="0" customWidth="1"/>
    <col min="5" max="7" width="9.7109375" style="0" customWidth="1"/>
    <col min="8"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4" customHeight="1">
      <c r="A2" s="434" t="s">
        <v>389</v>
      </c>
      <c r="B2" s="434"/>
      <c r="C2" s="145" t="s">
        <v>274</v>
      </c>
      <c r="D2" s="150"/>
      <c r="E2" s="150"/>
      <c r="F2" s="150"/>
      <c r="G2" s="150"/>
      <c r="H2" s="150"/>
      <c r="I2" s="150"/>
      <c r="J2" s="150"/>
      <c r="K2" s="150"/>
      <c r="L2" s="150"/>
      <c r="M2" s="150"/>
      <c r="N2" s="196"/>
      <c r="O2" s="196"/>
      <c r="P2" s="196"/>
      <c r="Q2" s="196"/>
      <c r="R2" s="197" t="s">
        <v>13</v>
      </c>
    </row>
    <row r="3" spans="1:18" ht="13.5">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3.5">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18.75" customHeight="1">
      <c r="A5" s="371" t="s">
        <v>181</v>
      </c>
      <c r="B5" s="366"/>
      <c r="C5" s="186"/>
      <c r="D5" s="188"/>
      <c r="E5" s="188"/>
      <c r="F5" s="188"/>
      <c r="G5" s="188"/>
      <c r="H5" s="188"/>
      <c r="I5" s="188"/>
      <c r="J5" s="188"/>
      <c r="K5" s="188"/>
      <c r="L5" s="188"/>
      <c r="M5" s="188"/>
      <c r="N5" s="188"/>
      <c r="O5" s="188"/>
      <c r="P5" s="242"/>
      <c r="Q5" s="186"/>
      <c r="R5" s="188"/>
    </row>
    <row r="6" spans="1:18" ht="18.75" customHeight="1">
      <c r="A6" s="372"/>
      <c r="B6" s="367"/>
      <c r="C6" s="187"/>
      <c r="D6" s="189"/>
      <c r="E6" s="189"/>
      <c r="F6" s="189"/>
      <c r="G6" s="189"/>
      <c r="H6" s="189"/>
      <c r="I6" s="189"/>
      <c r="J6" s="189"/>
      <c r="K6" s="189"/>
      <c r="L6" s="189"/>
      <c r="M6" s="189"/>
      <c r="N6" s="189"/>
      <c r="O6" s="189"/>
      <c r="P6" s="243"/>
      <c r="Q6" s="187"/>
      <c r="R6" s="189"/>
    </row>
    <row r="7" spans="1:20" ht="21" customHeight="1">
      <c r="A7" s="333" t="s">
        <v>107</v>
      </c>
      <c r="B7" s="363"/>
      <c r="C7" s="20" t="s">
        <v>0</v>
      </c>
      <c r="D7" s="130">
        <f>SUM(D9,D11,D13,D15)</f>
        <v>352737</v>
      </c>
      <c r="E7" s="130">
        <f aca="true" t="shared" si="0" ref="E7:Q8">SUM(E9,E11,E13,E15)</f>
        <v>990</v>
      </c>
      <c r="F7" s="131">
        <f t="shared" si="0"/>
        <v>15617</v>
      </c>
      <c r="G7" s="130">
        <f t="shared" si="0"/>
        <v>19361</v>
      </c>
      <c r="H7" s="130">
        <f t="shared" si="0"/>
        <v>18478</v>
      </c>
      <c r="I7" s="130">
        <f t="shared" si="0"/>
        <v>25596</v>
      </c>
      <c r="J7" s="130">
        <f t="shared" si="0"/>
        <v>24308</v>
      </c>
      <c r="K7" s="130">
        <f t="shared" si="0"/>
        <v>29321</v>
      </c>
      <c r="L7" s="130">
        <f t="shared" si="0"/>
        <v>24836</v>
      </c>
      <c r="M7" s="130">
        <f t="shared" si="0"/>
        <v>33483</v>
      </c>
      <c r="N7" s="130">
        <f t="shared" si="0"/>
        <v>25571</v>
      </c>
      <c r="O7" s="130">
        <f t="shared" si="0"/>
        <v>36174</v>
      </c>
      <c r="P7" s="249">
        <f t="shared" si="0"/>
        <v>39312</v>
      </c>
      <c r="Q7" s="130">
        <f t="shared" si="0"/>
        <v>59690</v>
      </c>
      <c r="R7" s="130">
        <f aca="true" t="shared" si="1" ref="R7:R58">SUM(E7:Q7)</f>
        <v>352737</v>
      </c>
      <c r="T7" s="172">
        <f aca="true" t="shared" si="2" ref="T7:T70">D7-R7</f>
        <v>0</v>
      </c>
    </row>
    <row r="8" spans="1:20" ht="21" customHeight="1">
      <c r="A8" s="333"/>
      <c r="B8" s="363"/>
      <c r="C8" s="18" t="s">
        <v>14</v>
      </c>
      <c r="D8" s="8"/>
      <c r="E8" s="8">
        <f t="shared" si="0"/>
        <v>990</v>
      </c>
      <c r="F8" s="8">
        <f t="shared" si="0"/>
        <v>13413</v>
      </c>
      <c r="G8" s="8">
        <f t="shared" si="0"/>
        <v>18013</v>
      </c>
      <c r="H8" s="8">
        <f t="shared" si="0"/>
        <v>20253</v>
      </c>
      <c r="I8" s="8">
        <f t="shared" si="0"/>
        <v>18154</v>
      </c>
      <c r="J8" s="8">
        <f t="shared" si="0"/>
        <v>23355</v>
      </c>
      <c r="K8" s="8">
        <f t="shared" si="0"/>
        <v>37798</v>
      </c>
      <c r="L8" s="8">
        <f t="shared" si="0"/>
        <v>27749</v>
      </c>
      <c r="M8" s="8">
        <f t="shared" si="0"/>
        <v>26460</v>
      </c>
      <c r="N8" s="8">
        <f t="shared" si="0"/>
        <v>26068</v>
      </c>
      <c r="O8" s="8">
        <f t="shared" si="0"/>
        <v>24203</v>
      </c>
      <c r="P8" s="8">
        <f t="shared" si="0"/>
        <v>35536</v>
      </c>
      <c r="Q8" s="8">
        <f t="shared" si="0"/>
        <v>50259</v>
      </c>
      <c r="R8" s="8">
        <f t="shared" si="1"/>
        <v>322251</v>
      </c>
      <c r="T8" s="172">
        <f t="shared" si="2"/>
        <v>-322251</v>
      </c>
    </row>
    <row r="9" spans="1:21" ht="21" customHeight="1">
      <c r="A9" s="332"/>
      <c r="B9" s="368" t="s">
        <v>27</v>
      </c>
      <c r="C9" s="26" t="s">
        <v>0</v>
      </c>
      <c r="D9" s="130">
        <v>320255</v>
      </c>
      <c r="E9" s="130">
        <v>990</v>
      </c>
      <c r="F9" s="131">
        <v>14589</v>
      </c>
      <c r="G9" s="130">
        <v>18591</v>
      </c>
      <c r="H9" s="130">
        <v>17642</v>
      </c>
      <c r="I9" s="130">
        <v>24109</v>
      </c>
      <c r="J9" s="130">
        <v>22160</v>
      </c>
      <c r="K9" s="130">
        <v>28278</v>
      </c>
      <c r="L9" s="130">
        <v>24119</v>
      </c>
      <c r="M9" s="130">
        <v>31999</v>
      </c>
      <c r="N9" s="130">
        <v>23775</v>
      </c>
      <c r="O9" s="130">
        <v>29346</v>
      </c>
      <c r="P9" s="249">
        <v>32150</v>
      </c>
      <c r="Q9" s="130">
        <v>52507</v>
      </c>
      <c r="R9" s="130">
        <f t="shared" si="1"/>
        <v>320255</v>
      </c>
      <c r="T9" s="172">
        <f t="shared" si="2"/>
        <v>0</v>
      </c>
      <c r="U9">
        <v>1</v>
      </c>
    </row>
    <row r="10" spans="1:20" ht="21" customHeight="1">
      <c r="A10" s="332"/>
      <c r="B10" s="368"/>
      <c r="C10" s="24" t="s">
        <v>14</v>
      </c>
      <c r="D10" s="8"/>
      <c r="E10" s="8">
        <v>990</v>
      </c>
      <c r="F10" s="8">
        <v>13134</v>
      </c>
      <c r="G10" s="8">
        <v>17214</v>
      </c>
      <c r="H10" s="8">
        <v>19716</v>
      </c>
      <c r="I10" s="8">
        <v>17216</v>
      </c>
      <c r="J10" s="8">
        <v>20922</v>
      </c>
      <c r="K10" s="8">
        <v>36051</v>
      </c>
      <c r="L10" s="8">
        <v>26630</v>
      </c>
      <c r="M10" s="8">
        <v>25026</v>
      </c>
      <c r="N10" s="8">
        <v>23623</v>
      </c>
      <c r="O10" s="8">
        <v>22960</v>
      </c>
      <c r="P10" s="8">
        <v>31441</v>
      </c>
      <c r="Q10" s="8">
        <v>45150</v>
      </c>
      <c r="R10" s="8">
        <f t="shared" si="1"/>
        <v>300073</v>
      </c>
      <c r="T10" s="172">
        <f t="shared" si="2"/>
        <v>-300073</v>
      </c>
    </row>
    <row r="11" spans="1:21" ht="21" customHeight="1">
      <c r="A11" s="333"/>
      <c r="B11" s="368" t="s">
        <v>30</v>
      </c>
      <c r="C11" s="20" t="s">
        <v>0</v>
      </c>
      <c r="D11" s="130">
        <v>476</v>
      </c>
      <c r="E11" s="130">
        <v>0</v>
      </c>
      <c r="F11" s="131">
        <v>0</v>
      </c>
      <c r="G11" s="130">
        <v>63</v>
      </c>
      <c r="H11" s="130">
        <v>23</v>
      </c>
      <c r="I11" s="130">
        <v>66</v>
      </c>
      <c r="J11" s="130">
        <v>79</v>
      </c>
      <c r="K11" s="130">
        <v>6</v>
      </c>
      <c r="L11" s="130">
        <v>38</v>
      </c>
      <c r="M11" s="130">
        <v>47</v>
      </c>
      <c r="N11" s="130">
        <v>34</v>
      </c>
      <c r="O11" s="130">
        <v>40</v>
      </c>
      <c r="P11" s="249">
        <v>40</v>
      </c>
      <c r="Q11" s="130">
        <v>40</v>
      </c>
      <c r="R11" s="130">
        <f t="shared" si="1"/>
        <v>476</v>
      </c>
      <c r="T11" s="172">
        <f t="shared" si="2"/>
        <v>0</v>
      </c>
      <c r="U11">
        <v>2</v>
      </c>
    </row>
    <row r="12" spans="1:20" ht="21" customHeight="1">
      <c r="A12" s="333"/>
      <c r="B12" s="368"/>
      <c r="C12" s="24" t="s">
        <v>14</v>
      </c>
      <c r="D12" s="8"/>
      <c r="E12" s="8">
        <v>0</v>
      </c>
      <c r="F12" s="8">
        <v>21</v>
      </c>
      <c r="G12" s="8">
        <v>28</v>
      </c>
      <c r="H12" s="8">
        <v>13</v>
      </c>
      <c r="I12" s="8">
        <v>45</v>
      </c>
      <c r="J12" s="8">
        <v>84</v>
      </c>
      <c r="K12" s="8">
        <v>45</v>
      </c>
      <c r="L12" s="8">
        <v>47</v>
      </c>
      <c r="M12" s="8">
        <v>30</v>
      </c>
      <c r="N12" s="8">
        <v>0</v>
      </c>
      <c r="O12" s="8">
        <v>91</v>
      </c>
      <c r="P12" s="8">
        <v>29</v>
      </c>
      <c r="Q12" s="8">
        <v>41</v>
      </c>
      <c r="R12" s="8">
        <f t="shared" si="1"/>
        <v>474</v>
      </c>
      <c r="T12" s="172">
        <f t="shared" si="2"/>
        <v>-474</v>
      </c>
    </row>
    <row r="13" spans="1:21" ht="21" customHeight="1">
      <c r="A13" s="333"/>
      <c r="B13" s="368" t="s">
        <v>67</v>
      </c>
      <c r="C13" s="20" t="s">
        <v>0</v>
      </c>
      <c r="D13" s="130">
        <v>31646</v>
      </c>
      <c r="E13" s="130">
        <v>0</v>
      </c>
      <c r="F13" s="131">
        <v>1028</v>
      </c>
      <c r="G13" s="130">
        <v>707</v>
      </c>
      <c r="H13" s="130">
        <v>813</v>
      </c>
      <c r="I13" s="130">
        <v>1241</v>
      </c>
      <c r="J13" s="130">
        <v>2069</v>
      </c>
      <c r="K13" s="130">
        <v>1037</v>
      </c>
      <c r="L13" s="130">
        <v>499</v>
      </c>
      <c r="M13" s="130">
        <v>1437</v>
      </c>
      <c r="N13" s="130">
        <v>1762</v>
      </c>
      <c r="O13" s="130">
        <v>6788</v>
      </c>
      <c r="P13" s="249">
        <v>7122</v>
      </c>
      <c r="Q13" s="130">
        <v>7143</v>
      </c>
      <c r="R13" s="130">
        <f t="shared" si="1"/>
        <v>31646</v>
      </c>
      <c r="T13" s="172">
        <f t="shared" si="2"/>
        <v>0</v>
      </c>
      <c r="U13">
        <v>3</v>
      </c>
    </row>
    <row r="14" spans="1:20" ht="21" customHeight="1">
      <c r="A14" s="333"/>
      <c r="B14" s="368"/>
      <c r="C14" s="24" t="s">
        <v>14</v>
      </c>
      <c r="D14" s="8"/>
      <c r="E14" s="8">
        <v>0</v>
      </c>
      <c r="F14" s="8">
        <v>228</v>
      </c>
      <c r="G14" s="8">
        <v>771</v>
      </c>
      <c r="H14" s="8">
        <v>524</v>
      </c>
      <c r="I14" s="8">
        <v>803</v>
      </c>
      <c r="J14" s="8">
        <v>2349</v>
      </c>
      <c r="K14" s="8">
        <v>1702</v>
      </c>
      <c r="L14" s="8">
        <v>1012</v>
      </c>
      <c r="M14" s="8">
        <v>1359</v>
      </c>
      <c r="N14" s="8">
        <v>2355</v>
      </c>
      <c r="O14" s="8">
        <v>1122</v>
      </c>
      <c r="P14" s="8">
        <v>4066</v>
      </c>
      <c r="Q14" s="8">
        <v>5068</v>
      </c>
      <c r="R14" s="8">
        <f t="shared" si="1"/>
        <v>21359</v>
      </c>
      <c r="T14" s="172">
        <f t="shared" si="2"/>
        <v>-21359</v>
      </c>
    </row>
    <row r="15" spans="1:21" ht="21" customHeight="1">
      <c r="A15" s="333"/>
      <c r="B15" s="368" t="s">
        <v>84</v>
      </c>
      <c r="C15" s="20" t="s">
        <v>0</v>
      </c>
      <c r="D15" s="130">
        <v>360</v>
      </c>
      <c r="E15" s="130">
        <v>0</v>
      </c>
      <c r="F15" s="131">
        <v>0</v>
      </c>
      <c r="G15" s="130">
        <v>0</v>
      </c>
      <c r="H15" s="130">
        <v>0</v>
      </c>
      <c r="I15" s="130">
        <v>180</v>
      </c>
      <c r="J15" s="130">
        <v>0</v>
      </c>
      <c r="K15" s="130">
        <v>0</v>
      </c>
      <c r="L15" s="130">
        <v>180</v>
      </c>
      <c r="M15" s="130">
        <v>0</v>
      </c>
      <c r="N15" s="130">
        <v>0</v>
      </c>
      <c r="O15" s="130">
        <v>0</v>
      </c>
      <c r="P15" s="249">
        <v>0</v>
      </c>
      <c r="Q15" s="130">
        <v>0</v>
      </c>
      <c r="R15" s="130">
        <f t="shared" si="1"/>
        <v>360</v>
      </c>
      <c r="T15" s="172">
        <f t="shared" si="2"/>
        <v>0</v>
      </c>
      <c r="U15">
        <v>4</v>
      </c>
    </row>
    <row r="16" spans="1:20" ht="21" customHeight="1">
      <c r="A16" s="333"/>
      <c r="B16" s="368"/>
      <c r="C16" s="24" t="s">
        <v>14</v>
      </c>
      <c r="D16" s="8"/>
      <c r="E16" s="8">
        <v>0</v>
      </c>
      <c r="F16" s="8">
        <v>30</v>
      </c>
      <c r="G16" s="8">
        <v>0</v>
      </c>
      <c r="H16" s="8">
        <v>0</v>
      </c>
      <c r="I16" s="8">
        <v>90</v>
      </c>
      <c r="J16" s="8">
        <v>0</v>
      </c>
      <c r="K16" s="8">
        <v>0</v>
      </c>
      <c r="L16" s="8">
        <v>60</v>
      </c>
      <c r="M16" s="8">
        <v>45</v>
      </c>
      <c r="N16" s="8">
        <v>90</v>
      </c>
      <c r="O16" s="8">
        <v>30</v>
      </c>
      <c r="P16" s="8">
        <v>0</v>
      </c>
      <c r="Q16" s="8">
        <v>0</v>
      </c>
      <c r="R16" s="8">
        <f t="shared" si="1"/>
        <v>345</v>
      </c>
      <c r="T16" s="172">
        <f t="shared" si="2"/>
        <v>-345</v>
      </c>
    </row>
    <row r="17" spans="1:20" ht="21" customHeight="1">
      <c r="A17" s="333" t="s">
        <v>108</v>
      </c>
      <c r="B17" s="363"/>
      <c r="C17" s="20" t="s">
        <v>0</v>
      </c>
      <c r="D17" s="130">
        <f>SUM(D19,D21,D23,D25)</f>
        <v>218467</v>
      </c>
      <c r="E17" s="130">
        <f aca="true" t="shared" si="3" ref="E17:Q18">SUM(E19,E21,E23,E25)</f>
        <v>0</v>
      </c>
      <c r="F17" s="131">
        <f t="shared" si="3"/>
        <v>14454</v>
      </c>
      <c r="G17" s="130">
        <f t="shared" si="3"/>
        <v>14490</v>
      </c>
      <c r="H17" s="130">
        <f t="shared" si="3"/>
        <v>14144</v>
      </c>
      <c r="I17" s="130">
        <f t="shared" si="3"/>
        <v>15915</v>
      </c>
      <c r="J17" s="130">
        <f t="shared" si="3"/>
        <v>12388</v>
      </c>
      <c r="K17" s="130">
        <f t="shared" si="3"/>
        <v>13918</v>
      </c>
      <c r="L17" s="130">
        <f t="shared" si="3"/>
        <v>10874</v>
      </c>
      <c r="M17" s="130">
        <f t="shared" si="3"/>
        <v>17851</v>
      </c>
      <c r="N17" s="130">
        <f t="shared" si="3"/>
        <v>13199</v>
      </c>
      <c r="O17" s="130">
        <f t="shared" si="3"/>
        <v>23067</v>
      </c>
      <c r="P17" s="249">
        <f t="shared" si="3"/>
        <v>31402</v>
      </c>
      <c r="Q17" s="130">
        <f t="shared" si="3"/>
        <v>36765</v>
      </c>
      <c r="R17" s="130">
        <f t="shared" si="1"/>
        <v>218467</v>
      </c>
      <c r="T17" s="172">
        <f t="shared" si="2"/>
        <v>0</v>
      </c>
    </row>
    <row r="18" spans="1:20" ht="21" customHeight="1">
      <c r="A18" s="333"/>
      <c r="B18" s="363"/>
      <c r="C18" s="24" t="s">
        <v>14</v>
      </c>
      <c r="D18" s="8"/>
      <c r="E18" s="8">
        <f t="shared" si="3"/>
        <v>0</v>
      </c>
      <c r="F18" s="8">
        <f t="shared" si="3"/>
        <v>718</v>
      </c>
      <c r="G18" s="8">
        <f t="shared" si="3"/>
        <v>25107</v>
      </c>
      <c r="H18" s="8">
        <f t="shared" si="3"/>
        <v>19120</v>
      </c>
      <c r="I18" s="8">
        <f t="shared" si="3"/>
        <v>19823</v>
      </c>
      <c r="J18" s="8">
        <f t="shared" si="3"/>
        <v>11830</v>
      </c>
      <c r="K18" s="8">
        <f t="shared" si="3"/>
        <v>10156</v>
      </c>
      <c r="L18" s="8">
        <f t="shared" si="3"/>
        <v>6513</v>
      </c>
      <c r="M18" s="8">
        <f t="shared" si="3"/>
        <v>15609</v>
      </c>
      <c r="N18" s="8">
        <f t="shared" si="3"/>
        <v>7996</v>
      </c>
      <c r="O18" s="8">
        <f t="shared" si="3"/>
        <v>22179</v>
      </c>
      <c r="P18" s="8">
        <f t="shared" si="3"/>
        <v>16706</v>
      </c>
      <c r="Q18" s="8">
        <f t="shared" si="3"/>
        <v>42170</v>
      </c>
      <c r="R18" s="8">
        <f t="shared" si="1"/>
        <v>197927</v>
      </c>
      <c r="T18" s="172">
        <f t="shared" si="2"/>
        <v>-197927</v>
      </c>
    </row>
    <row r="19" spans="1:21" ht="21" customHeight="1">
      <c r="A19" s="332"/>
      <c r="B19" s="368" t="s">
        <v>27</v>
      </c>
      <c r="C19" s="20" t="s">
        <v>0</v>
      </c>
      <c r="D19" s="130">
        <v>94</v>
      </c>
      <c r="E19" s="130">
        <v>0</v>
      </c>
      <c r="F19" s="131">
        <v>0</v>
      </c>
      <c r="G19" s="130">
        <v>0</v>
      </c>
      <c r="H19" s="130">
        <v>0</v>
      </c>
      <c r="I19" s="130">
        <v>1</v>
      </c>
      <c r="J19" s="130">
        <v>0</v>
      </c>
      <c r="K19" s="130">
        <v>0</v>
      </c>
      <c r="L19" s="130">
        <v>0</v>
      </c>
      <c r="M19" s="130">
        <v>4</v>
      </c>
      <c r="N19" s="130">
        <v>7</v>
      </c>
      <c r="O19" s="130">
        <v>12</v>
      </c>
      <c r="P19" s="249">
        <v>20</v>
      </c>
      <c r="Q19" s="130">
        <v>50</v>
      </c>
      <c r="R19" s="130">
        <f t="shared" si="1"/>
        <v>94</v>
      </c>
      <c r="T19" s="172">
        <f t="shared" si="2"/>
        <v>0</v>
      </c>
      <c r="U19">
        <v>5</v>
      </c>
    </row>
    <row r="20" spans="1:20" ht="21" customHeight="1">
      <c r="A20" s="332"/>
      <c r="B20" s="368"/>
      <c r="C20" s="24" t="s">
        <v>14</v>
      </c>
      <c r="D20" s="8"/>
      <c r="E20" s="8">
        <v>0</v>
      </c>
      <c r="F20" s="8">
        <v>0</v>
      </c>
      <c r="G20" s="8">
        <v>0</v>
      </c>
      <c r="H20" s="8">
        <v>2</v>
      </c>
      <c r="I20" s="8">
        <v>1</v>
      </c>
      <c r="J20" s="8">
        <v>0</v>
      </c>
      <c r="K20" s="8">
        <v>0</v>
      </c>
      <c r="L20" s="8">
        <v>2</v>
      </c>
      <c r="M20" s="8">
        <v>0</v>
      </c>
      <c r="N20" s="8">
        <v>0</v>
      </c>
      <c r="O20" s="8">
        <v>1</v>
      </c>
      <c r="P20" s="8">
        <v>1</v>
      </c>
      <c r="Q20" s="8">
        <v>0</v>
      </c>
      <c r="R20" s="8">
        <f t="shared" si="1"/>
        <v>7</v>
      </c>
      <c r="T20" s="172">
        <f t="shared" si="2"/>
        <v>-7</v>
      </c>
    </row>
    <row r="21" spans="1:21" ht="21" customHeight="1">
      <c r="A21" s="333"/>
      <c r="B21" s="368" t="s">
        <v>57</v>
      </c>
      <c r="C21" s="20" t="s">
        <v>0</v>
      </c>
      <c r="D21" s="130">
        <v>126035</v>
      </c>
      <c r="E21" s="130">
        <v>0</v>
      </c>
      <c r="F21" s="131">
        <v>8497</v>
      </c>
      <c r="G21" s="130">
        <v>8497</v>
      </c>
      <c r="H21" s="130">
        <v>6872</v>
      </c>
      <c r="I21" s="130">
        <v>9212</v>
      </c>
      <c r="J21" s="130">
        <v>4534</v>
      </c>
      <c r="K21" s="130">
        <v>6641</v>
      </c>
      <c r="L21" s="130">
        <v>3597</v>
      </c>
      <c r="M21" s="130">
        <v>10109</v>
      </c>
      <c r="N21" s="130">
        <v>5454</v>
      </c>
      <c r="O21" s="130">
        <v>13543</v>
      </c>
      <c r="P21" s="249">
        <v>21873</v>
      </c>
      <c r="Q21" s="130">
        <v>27206</v>
      </c>
      <c r="R21" s="130">
        <f t="shared" si="1"/>
        <v>126035</v>
      </c>
      <c r="T21" s="172">
        <f t="shared" si="2"/>
        <v>0</v>
      </c>
      <c r="U21">
        <v>6</v>
      </c>
    </row>
    <row r="22" spans="1:20" ht="21" customHeight="1">
      <c r="A22" s="333"/>
      <c r="B22" s="368"/>
      <c r="C22" s="24" t="s">
        <v>14</v>
      </c>
      <c r="D22" s="8"/>
      <c r="E22" s="8">
        <v>0</v>
      </c>
      <c r="F22" s="8">
        <v>343</v>
      </c>
      <c r="G22" s="8">
        <v>9292</v>
      </c>
      <c r="H22" s="8">
        <v>12467</v>
      </c>
      <c r="I22" s="8">
        <v>12480</v>
      </c>
      <c r="J22" s="8">
        <v>5506</v>
      </c>
      <c r="K22" s="8">
        <v>6373</v>
      </c>
      <c r="L22" s="8">
        <v>2730</v>
      </c>
      <c r="M22" s="8">
        <v>11958</v>
      </c>
      <c r="N22" s="8">
        <v>3861</v>
      </c>
      <c r="O22" s="8">
        <v>8279</v>
      </c>
      <c r="P22" s="8">
        <v>7197</v>
      </c>
      <c r="Q22" s="8">
        <v>37468</v>
      </c>
      <c r="R22" s="8">
        <f t="shared" si="1"/>
        <v>117954</v>
      </c>
      <c r="T22" s="172">
        <f t="shared" si="2"/>
        <v>-117954</v>
      </c>
    </row>
    <row r="23" spans="1:21" ht="21" customHeight="1">
      <c r="A23" s="333"/>
      <c r="B23" s="368" t="s">
        <v>115</v>
      </c>
      <c r="C23" s="20" t="s">
        <v>0</v>
      </c>
      <c r="D23" s="130">
        <v>4217</v>
      </c>
      <c r="E23" s="130">
        <v>0</v>
      </c>
      <c r="F23" s="131">
        <v>384</v>
      </c>
      <c r="G23" s="130">
        <v>419</v>
      </c>
      <c r="H23" s="130">
        <v>374</v>
      </c>
      <c r="I23" s="130">
        <v>352</v>
      </c>
      <c r="J23" s="130">
        <v>352</v>
      </c>
      <c r="K23" s="130">
        <v>352</v>
      </c>
      <c r="L23" s="130">
        <v>352</v>
      </c>
      <c r="M23" s="130">
        <v>352</v>
      </c>
      <c r="N23" s="130">
        <v>352</v>
      </c>
      <c r="O23" s="130">
        <v>310</v>
      </c>
      <c r="P23" s="249">
        <v>309</v>
      </c>
      <c r="Q23" s="130">
        <v>309</v>
      </c>
      <c r="R23" s="130">
        <f t="shared" si="1"/>
        <v>4217</v>
      </c>
      <c r="T23" s="172">
        <f t="shared" si="2"/>
        <v>0</v>
      </c>
      <c r="U23">
        <v>7</v>
      </c>
    </row>
    <row r="24" spans="1:20" ht="21" customHeight="1">
      <c r="A24" s="333"/>
      <c r="B24" s="368"/>
      <c r="C24" s="24" t="s">
        <v>14</v>
      </c>
      <c r="D24" s="8"/>
      <c r="E24" s="8">
        <v>0</v>
      </c>
      <c r="F24" s="8">
        <v>298</v>
      </c>
      <c r="G24" s="8">
        <v>318</v>
      </c>
      <c r="H24" s="8">
        <v>299</v>
      </c>
      <c r="I24" s="8">
        <v>327</v>
      </c>
      <c r="J24" s="8">
        <v>347</v>
      </c>
      <c r="K24" s="8">
        <v>347</v>
      </c>
      <c r="L24" s="8">
        <v>347</v>
      </c>
      <c r="M24" s="8">
        <v>132</v>
      </c>
      <c r="N24" s="8">
        <v>562</v>
      </c>
      <c r="O24" s="8">
        <v>347</v>
      </c>
      <c r="P24" s="8">
        <v>132</v>
      </c>
      <c r="Q24" s="8">
        <v>561</v>
      </c>
      <c r="R24" s="8">
        <f t="shared" si="1"/>
        <v>4017</v>
      </c>
      <c r="T24" s="172">
        <f t="shared" si="2"/>
        <v>-4017</v>
      </c>
    </row>
    <row r="25" spans="1:21" ht="21" customHeight="1">
      <c r="A25" s="333"/>
      <c r="B25" s="368" t="s">
        <v>46</v>
      </c>
      <c r="C25" s="20" t="s">
        <v>0</v>
      </c>
      <c r="D25" s="130">
        <v>88121</v>
      </c>
      <c r="E25" s="130">
        <v>0</v>
      </c>
      <c r="F25" s="131">
        <v>5573</v>
      </c>
      <c r="G25" s="130">
        <v>5574</v>
      </c>
      <c r="H25" s="130">
        <v>6898</v>
      </c>
      <c r="I25" s="130">
        <v>6350</v>
      </c>
      <c r="J25" s="130">
        <v>7502</v>
      </c>
      <c r="K25" s="130">
        <v>6925</v>
      </c>
      <c r="L25" s="130">
        <v>6925</v>
      </c>
      <c r="M25" s="130">
        <v>7386</v>
      </c>
      <c r="N25" s="130">
        <v>7386</v>
      </c>
      <c r="O25" s="130">
        <v>9202</v>
      </c>
      <c r="P25" s="249">
        <v>9200</v>
      </c>
      <c r="Q25" s="130">
        <v>9200</v>
      </c>
      <c r="R25" s="130">
        <f t="shared" si="1"/>
        <v>88121</v>
      </c>
      <c r="T25" s="172">
        <f t="shared" si="2"/>
        <v>0</v>
      </c>
      <c r="U25">
        <v>8</v>
      </c>
    </row>
    <row r="26" spans="1:20" ht="21" customHeight="1">
      <c r="A26" s="333"/>
      <c r="B26" s="368"/>
      <c r="C26" s="24" t="s">
        <v>14</v>
      </c>
      <c r="D26" s="8"/>
      <c r="E26" s="8">
        <v>0</v>
      </c>
      <c r="F26" s="8">
        <v>77</v>
      </c>
      <c r="G26" s="8">
        <v>15497</v>
      </c>
      <c r="H26" s="8">
        <v>6352</v>
      </c>
      <c r="I26" s="8">
        <v>7015</v>
      </c>
      <c r="J26" s="8">
        <v>5977</v>
      </c>
      <c r="K26" s="8">
        <v>3436</v>
      </c>
      <c r="L26" s="8">
        <v>3434</v>
      </c>
      <c r="M26" s="8">
        <v>3519</v>
      </c>
      <c r="N26" s="8">
        <v>3573</v>
      </c>
      <c r="O26" s="8">
        <v>13552</v>
      </c>
      <c r="P26" s="8">
        <v>9376</v>
      </c>
      <c r="Q26" s="8">
        <v>4141</v>
      </c>
      <c r="R26" s="8">
        <f t="shared" si="1"/>
        <v>75949</v>
      </c>
      <c r="T26" s="172">
        <f t="shared" si="2"/>
        <v>-75949</v>
      </c>
    </row>
    <row r="27" spans="1:20" ht="21" customHeight="1">
      <c r="A27" s="294" t="s">
        <v>110</v>
      </c>
      <c r="B27" s="363"/>
      <c r="C27" s="20" t="s">
        <v>0</v>
      </c>
      <c r="D27" s="130">
        <f>SUM(D29,D31,D33,D35,D37,D39,D41,D43)</f>
        <v>2984397</v>
      </c>
      <c r="E27" s="130">
        <f aca="true" t="shared" si="4" ref="E27:Q28">SUM(E29,E31,E33,E35,E37,E39,E41,E43)</f>
        <v>1606</v>
      </c>
      <c r="F27" s="131">
        <f t="shared" si="4"/>
        <v>102186</v>
      </c>
      <c r="G27" s="130">
        <f t="shared" si="4"/>
        <v>210630</v>
      </c>
      <c r="H27" s="130">
        <f t="shared" si="4"/>
        <v>215730</v>
      </c>
      <c r="I27" s="130">
        <f t="shared" si="4"/>
        <v>240556</v>
      </c>
      <c r="J27" s="130">
        <f t="shared" si="4"/>
        <v>179505</v>
      </c>
      <c r="K27" s="130">
        <f t="shared" si="4"/>
        <v>209043</v>
      </c>
      <c r="L27" s="130">
        <f t="shared" si="4"/>
        <v>201408</v>
      </c>
      <c r="M27" s="130">
        <f t="shared" si="4"/>
        <v>275610</v>
      </c>
      <c r="N27" s="130">
        <f t="shared" si="4"/>
        <v>175704</v>
      </c>
      <c r="O27" s="130">
        <f t="shared" si="4"/>
        <v>300794</v>
      </c>
      <c r="P27" s="249">
        <f t="shared" si="4"/>
        <v>408624</v>
      </c>
      <c r="Q27" s="130">
        <f t="shared" si="4"/>
        <v>463001</v>
      </c>
      <c r="R27" s="130">
        <f t="shared" si="1"/>
        <v>2984397</v>
      </c>
      <c r="T27" s="172">
        <f t="shared" si="2"/>
        <v>0</v>
      </c>
    </row>
    <row r="28" spans="1:20" ht="34.5" customHeight="1">
      <c r="A28" s="333"/>
      <c r="B28" s="363"/>
      <c r="C28" s="24" t="s">
        <v>14</v>
      </c>
      <c r="D28" s="8"/>
      <c r="E28" s="8">
        <f t="shared" si="4"/>
        <v>1606</v>
      </c>
      <c r="F28" s="8">
        <f t="shared" si="4"/>
        <v>74886</v>
      </c>
      <c r="G28" s="8">
        <f t="shared" si="4"/>
        <v>201209</v>
      </c>
      <c r="H28" s="8">
        <f t="shared" si="4"/>
        <v>171274</v>
      </c>
      <c r="I28" s="8">
        <f t="shared" si="4"/>
        <v>178842</v>
      </c>
      <c r="J28" s="8">
        <f t="shared" si="4"/>
        <v>129752</v>
      </c>
      <c r="K28" s="8">
        <f t="shared" si="4"/>
        <v>169943</v>
      </c>
      <c r="L28" s="8">
        <f t="shared" si="4"/>
        <v>180579</v>
      </c>
      <c r="M28" s="8">
        <f t="shared" si="4"/>
        <v>246472</v>
      </c>
      <c r="N28" s="8">
        <f t="shared" si="4"/>
        <v>182298</v>
      </c>
      <c r="O28" s="8">
        <f t="shared" si="4"/>
        <v>181103</v>
      </c>
      <c r="P28" s="8">
        <f t="shared" si="4"/>
        <v>262658</v>
      </c>
      <c r="Q28" s="8">
        <f t="shared" si="4"/>
        <v>463353</v>
      </c>
      <c r="R28" s="8">
        <f t="shared" si="1"/>
        <v>2443975</v>
      </c>
      <c r="T28" s="172">
        <f t="shared" si="2"/>
        <v>-2443975</v>
      </c>
    </row>
    <row r="29" spans="1:21" ht="21" customHeight="1">
      <c r="A29" s="332"/>
      <c r="B29" s="368" t="s">
        <v>27</v>
      </c>
      <c r="C29" s="20" t="s">
        <v>0</v>
      </c>
      <c r="D29" s="130">
        <v>47120</v>
      </c>
      <c r="E29" s="130">
        <v>8</v>
      </c>
      <c r="F29" s="131">
        <v>1430</v>
      </c>
      <c r="G29" s="130">
        <v>3049</v>
      </c>
      <c r="H29" s="130">
        <v>2931</v>
      </c>
      <c r="I29" s="130">
        <v>2888</v>
      </c>
      <c r="J29" s="130">
        <v>2391</v>
      </c>
      <c r="K29" s="130">
        <v>4991</v>
      </c>
      <c r="L29" s="130">
        <v>2772</v>
      </c>
      <c r="M29" s="130">
        <v>4408</v>
      </c>
      <c r="N29" s="130">
        <v>3486</v>
      </c>
      <c r="O29" s="130">
        <v>5236</v>
      </c>
      <c r="P29" s="249">
        <v>6346</v>
      </c>
      <c r="Q29" s="130">
        <v>7184</v>
      </c>
      <c r="R29" s="130">
        <f t="shared" si="1"/>
        <v>47120</v>
      </c>
      <c r="T29" s="172">
        <f t="shared" si="2"/>
        <v>0</v>
      </c>
      <c r="U29">
        <v>9</v>
      </c>
    </row>
    <row r="30" spans="1:20" ht="21" customHeight="1">
      <c r="A30" s="332"/>
      <c r="B30" s="368"/>
      <c r="C30" s="24" t="s">
        <v>14</v>
      </c>
      <c r="D30" s="8"/>
      <c r="E30" s="8">
        <v>8</v>
      </c>
      <c r="F30" s="8">
        <v>1359</v>
      </c>
      <c r="G30" s="8">
        <v>3067</v>
      </c>
      <c r="H30" s="8">
        <v>3080</v>
      </c>
      <c r="I30" s="8">
        <v>2685</v>
      </c>
      <c r="J30" s="8">
        <v>3572</v>
      </c>
      <c r="K30" s="8">
        <v>5960</v>
      </c>
      <c r="L30" s="8">
        <v>4122</v>
      </c>
      <c r="M30" s="8">
        <v>6561</v>
      </c>
      <c r="N30" s="8">
        <v>2529</v>
      </c>
      <c r="O30" s="8">
        <v>3856</v>
      </c>
      <c r="P30" s="8">
        <v>3327</v>
      </c>
      <c r="Q30" s="8">
        <v>3038</v>
      </c>
      <c r="R30" s="8">
        <f t="shared" si="1"/>
        <v>43164</v>
      </c>
      <c r="T30" s="172">
        <f t="shared" si="2"/>
        <v>-43164</v>
      </c>
    </row>
    <row r="31" spans="1:21" ht="21" customHeight="1">
      <c r="A31" s="333"/>
      <c r="B31" s="368" t="s">
        <v>57</v>
      </c>
      <c r="C31" s="20" t="s">
        <v>0</v>
      </c>
      <c r="D31" s="130">
        <v>281455</v>
      </c>
      <c r="E31" s="130">
        <v>0</v>
      </c>
      <c r="F31" s="131">
        <v>9751</v>
      </c>
      <c r="G31" s="130">
        <v>9751</v>
      </c>
      <c r="H31" s="130">
        <v>14807</v>
      </c>
      <c r="I31" s="130">
        <v>16289</v>
      </c>
      <c r="J31" s="130">
        <v>8364</v>
      </c>
      <c r="K31" s="130">
        <v>11812</v>
      </c>
      <c r="L31" s="130">
        <v>9334</v>
      </c>
      <c r="M31" s="130">
        <v>32469</v>
      </c>
      <c r="N31" s="130">
        <v>9348</v>
      </c>
      <c r="O31" s="130">
        <v>50391</v>
      </c>
      <c r="P31" s="249">
        <v>54172</v>
      </c>
      <c r="Q31" s="130">
        <v>54967</v>
      </c>
      <c r="R31" s="130">
        <f t="shared" si="1"/>
        <v>281455</v>
      </c>
      <c r="T31" s="172">
        <f t="shared" si="2"/>
        <v>0</v>
      </c>
      <c r="U31">
        <v>10</v>
      </c>
    </row>
    <row r="32" spans="1:20" ht="21" customHeight="1">
      <c r="A32" s="333"/>
      <c r="B32" s="368"/>
      <c r="C32" s="18" t="s">
        <v>14</v>
      </c>
      <c r="D32" s="8"/>
      <c r="E32" s="8">
        <v>0</v>
      </c>
      <c r="F32" s="8">
        <v>3294</v>
      </c>
      <c r="G32" s="8">
        <v>16513</v>
      </c>
      <c r="H32" s="8">
        <v>13189</v>
      </c>
      <c r="I32" s="8">
        <v>18037</v>
      </c>
      <c r="J32" s="8">
        <v>9898</v>
      </c>
      <c r="K32" s="8">
        <v>13481</v>
      </c>
      <c r="L32" s="8">
        <v>15753</v>
      </c>
      <c r="M32" s="8">
        <v>33802</v>
      </c>
      <c r="N32" s="8">
        <v>13678</v>
      </c>
      <c r="O32" s="8">
        <v>9117</v>
      </c>
      <c r="P32" s="8">
        <v>13354</v>
      </c>
      <c r="Q32" s="8">
        <v>88719</v>
      </c>
      <c r="R32" s="8">
        <f t="shared" si="1"/>
        <v>248835</v>
      </c>
      <c r="T32" s="172">
        <f t="shared" si="2"/>
        <v>-248835</v>
      </c>
    </row>
    <row r="33" spans="1:21" ht="21" customHeight="1">
      <c r="A33" s="372"/>
      <c r="B33" s="370" t="s">
        <v>116</v>
      </c>
      <c r="C33" s="26" t="s">
        <v>0</v>
      </c>
      <c r="D33" s="210">
        <v>414353</v>
      </c>
      <c r="E33" s="210">
        <v>324</v>
      </c>
      <c r="F33" s="211">
        <v>21628</v>
      </c>
      <c r="G33" s="210">
        <v>21952</v>
      </c>
      <c r="H33" s="210">
        <v>35700</v>
      </c>
      <c r="I33" s="210">
        <v>30232</v>
      </c>
      <c r="J33" s="210">
        <v>30634</v>
      </c>
      <c r="K33" s="210">
        <v>37137</v>
      </c>
      <c r="L33" s="210">
        <v>38168</v>
      </c>
      <c r="M33" s="210">
        <v>43590</v>
      </c>
      <c r="N33" s="210">
        <v>26106</v>
      </c>
      <c r="O33" s="210">
        <v>44927</v>
      </c>
      <c r="P33" s="250">
        <v>41979</v>
      </c>
      <c r="Q33" s="210">
        <v>41976</v>
      </c>
      <c r="R33" s="210">
        <f t="shared" si="1"/>
        <v>414353</v>
      </c>
      <c r="T33" s="172">
        <f t="shared" si="2"/>
        <v>0</v>
      </c>
      <c r="U33">
        <v>11</v>
      </c>
    </row>
    <row r="34" spans="1:20" ht="21" customHeight="1">
      <c r="A34" s="333"/>
      <c r="B34" s="368"/>
      <c r="C34" s="18" t="s">
        <v>14</v>
      </c>
      <c r="D34" s="8"/>
      <c r="E34" s="8">
        <v>324</v>
      </c>
      <c r="F34" s="8">
        <v>8311</v>
      </c>
      <c r="G34" s="8">
        <v>20109</v>
      </c>
      <c r="H34" s="8">
        <v>18512</v>
      </c>
      <c r="I34" s="8">
        <v>19686</v>
      </c>
      <c r="J34" s="8">
        <v>16959</v>
      </c>
      <c r="K34" s="8">
        <v>21284</v>
      </c>
      <c r="L34" s="8">
        <v>20028</v>
      </c>
      <c r="M34" s="8">
        <v>34788</v>
      </c>
      <c r="N34" s="8">
        <v>15804</v>
      </c>
      <c r="O34" s="8">
        <v>18597</v>
      </c>
      <c r="P34" s="8">
        <v>16678</v>
      </c>
      <c r="Q34" s="8">
        <v>28625</v>
      </c>
      <c r="R34" s="8">
        <f t="shared" si="1"/>
        <v>239705</v>
      </c>
      <c r="T34" s="172">
        <f t="shared" si="2"/>
        <v>-239705</v>
      </c>
    </row>
    <row r="35" spans="1:21" ht="21" customHeight="1">
      <c r="A35" s="333"/>
      <c r="B35" s="368" t="s">
        <v>117</v>
      </c>
      <c r="C35" s="20" t="s">
        <v>0</v>
      </c>
      <c r="D35" s="130">
        <v>206428</v>
      </c>
      <c r="E35" s="130">
        <v>0</v>
      </c>
      <c r="F35" s="131">
        <v>522</v>
      </c>
      <c r="G35" s="130">
        <v>1125</v>
      </c>
      <c r="H35" s="130">
        <v>9010</v>
      </c>
      <c r="I35" s="130">
        <v>34190</v>
      </c>
      <c r="J35" s="130">
        <v>3273</v>
      </c>
      <c r="K35" s="130">
        <v>10090</v>
      </c>
      <c r="L35" s="130">
        <v>11830</v>
      </c>
      <c r="M35" s="130">
        <v>15122</v>
      </c>
      <c r="N35" s="130">
        <v>8427</v>
      </c>
      <c r="O35" s="130">
        <v>22229</v>
      </c>
      <c r="P35" s="249">
        <v>90610</v>
      </c>
      <c r="Q35" s="130">
        <v>0</v>
      </c>
      <c r="R35" s="130">
        <f t="shared" si="1"/>
        <v>206428</v>
      </c>
      <c r="T35" s="172">
        <f t="shared" si="2"/>
        <v>0</v>
      </c>
      <c r="U35">
        <v>12</v>
      </c>
    </row>
    <row r="36" spans="1:20" ht="21" customHeight="1">
      <c r="A36" s="333"/>
      <c r="B36" s="368"/>
      <c r="C36" s="18" t="s">
        <v>14</v>
      </c>
      <c r="D36" s="8"/>
      <c r="E36" s="8">
        <v>0</v>
      </c>
      <c r="F36" s="8">
        <v>978</v>
      </c>
      <c r="G36" s="8">
        <v>432</v>
      </c>
      <c r="H36" s="8">
        <v>5191</v>
      </c>
      <c r="I36" s="8">
        <v>6197</v>
      </c>
      <c r="J36" s="8">
        <v>4164</v>
      </c>
      <c r="K36" s="8">
        <v>9562</v>
      </c>
      <c r="L36" s="8">
        <v>21127</v>
      </c>
      <c r="M36" s="8">
        <v>12944</v>
      </c>
      <c r="N36" s="8">
        <v>3396</v>
      </c>
      <c r="O36" s="8">
        <v>4581</v>
      </c>
      <c r="P36" s="8">
        <v>21098</v>
      </c>
      <c r="Q36" s="8">
        <v>64392</v>
      </c>
      <c r="R36" s="8">
        <f t="shared" si="1"/>
        <v>154062</v>
      </c>
      <c r="T36" s="172">
        <f t="shared" si="2"/>
        <v>-154062</v>
      </c>
    </row>
    <row r="37" spans="1:21" ht="21" customHeight="1">
      <c r="A37" s="372"/>
      <c r="B37" s="370" t="s">
        <v>46</v>
      </c>
      <c r="C37" s="26" t="s">
        <v>0</v>
      </c>
      <c r="D37" s="210">
        <v>246443</v>
      </c>
      <c r="E37" s="210">
        <v>0</v>
      </c>
      <c r="F37" s="211">
        <v>13922</v>
      </c>
      <c r="G37" s="210">
        <v>13923</v>
      </c>
      <c r="H37" s="210">
        <v>30436</v>
      </c>
      <c r="I37" s="210">
        <v>32811</v>
      </c>
      <c r="J37" s="210">
        <v>17436</v>
      </c>
      <c r="K37" s="210">
        <v>22744</v>
      </c>
      <c r="L37" s="210">
        <v>16105</v>
      </c>
      <c r="M37" s="210">
        <v>19208</v>
      </c>
      <c r="N37" s="210">
        <v>18973</v>
      </c>
      <c r="O37" s="210">
        <v>20295</v>
      </c>
      <c r="P37" s="250">
        <v>20295</v>
      </c>
      <c r="Q37" s="210">
        <v>20295</v>
      </c>
      <c r="R37" s="210">
        <f t="shared" si="1"/>
        <v>246443</v>
      </c>
      <c r="T37" s="172">
        <f t="shared" si="2"/>
        <v>0</v>
      </c>
      <c r="U37">
        <v>13</v>
      </c>
    </row>
    <row r="38" spans="1:20" ht="21" customHeight="1">
      <c r="A38" s="333"/>
      <c r="B38" s="368"/>
      <c r="C38" s="24" t="s">
        <v>14</v>
      </c>
      <c r="D38" s="8"/>
      <c r="E38" s="8">
        <v>0</v>
      </c>
      <c r="F38" s="8">
        <v>6810</v>
      </c>
      <c r="G38" s="8">
        <v>22286</v>
      </c>
      <c r="H38" s="8">
        <v>14847</v>
      </c>
      <c r="I38" s="8">
        <v>25788</v>
      </c>
      <c r="J38" s="8">
        <v>8701</v>
      </c>
      <c r="K38" s="8">
        <v>20029</v>
      </c>
      <c r="L38" s="8">
        <v>16350</v>
      </c>
      <c r="M38" s="8">
        <v>19509</v>
      </c>
      <c r="N38" s="8">
        <v>18002</v>
      </c>
      <c r="O38" s="8">
        <v>13448</v>
      </c>
      <c r="P38" s="8">
        <v>12636</v>
      </c>
      <c r="Q38" s="8">
        <v>19812</v>
      </c>
      <c r="R38" s="8">
        <f t="shared" si="1"/>
        <v>198218</v>
      </c>
      <c r="T38" s="172">
        <f t="shared" si="2"/>
        <v>-198218</v>
      </c>
    </row>
    <row r="39" spans="1:21" ht="21" customHeight="1">
      <c r="A39" s="333"/>
      <c r="B39" s="368" t="s">
        <v>118</v>
      </c>
      <c r="C39" s="20" t="s">
        <v>0</v>
      </c>
      <c r="D39" s="130">
        <v>118</v>
      </c>
      <c r="E39" s="130">
        <v>0</v>
      </c>
      <c r="F39" s="131">
        <v>0</v>
      </c>
      <c r="G39" s="130">
        <v>0</v>
      </c>
      <c r="H39" s="130">
        <v>0</v>
      </c>
      <c r="I39" s="130">
        <v>0</v>
      </c>
      <c r="J39" s="130">
        <v>0</v>
      </c>
      <c r="K39" s="130">
        <v>0</v>
      </c>
      <c r="L39" s="130">
        <v>0</v>
      </c>
      <c r="M39" s="130">
        <v>0</v>
      </c>
      <c r="N39" s="130">
        <v>0</v>
      </c>
      <c r="O39" s="130">
        <v>75</v>
      </c>
      <c r="P39" s="249">
        <v>43</v>
      </c>
      <c r="Q39" s="130">
        <v>0</v>
      </c>
      <c r="R39" s="130">
        <f t="shared" si="1"/>
        <v>118</v>
      </c>
      <c r="T39" s="172">
        <f t="shared" si="2"/>
        <v>0</v>
      </c>
      <c r="U39">
        <v>14</v>
      </c>
    </row>
    <row r="40" spans="1:20" ht="21" customHeight="1">
      <c r="A40" s="333"/>
      <c r="B40" s="368"/>
      <c r="C40" s="24" t="s">
        <v>14</v>
      </c>
      <c r="D40" s="8"/>
      <c r="E40" s="8">
        <v>0</v>
      </c>
      <c r="F40" s="8">
        <v>0</v>
      </c>
      <c r="G40" s="8">
        <v>0</v>
      </c>
      <c r="H40" s="8">
        <v>0</v>
      </c>
      <c r="I40" s="8">
        <v>0</v>
      </c>
      <c r="J40" s="8">
        <v>0</v>
      </c>
      <c r="K40" s="8">
        <v>0</v>
      </c>
      <c r="L40" s="8">
        <v>0</v>
      </c>
      <c r="M40" s="8">
        <v>0</v>
      </c>
      <c r="N40" s="8">
        <v>0</v>
      </c>
      <c r="O40" s="8">
        <v>0</v>
      </c>
      <c r="P40" s="8">
        <v>0</v>
      </c>
      <c r="Q40" s="8">
        <v>0</v>
      </c>
      <c r="R40" s="8">
        <f t="shared" si="1"/>
        <v>0</v>
      </c>
      <c r="T40" s="172">
        <f t="shared" si="2"/>
        <v>0</v>
      </c>
    </row>
    <row r="41" spans="1:21" ht="21" customHeight="1">
      <c r="A41" s="333"/>
      <c r="B41" s="368" t="s">
        <v>119</v>
      </c>
      <c r="C41" s="20" t="s">
        <v>0</v>
      </c>
      <c r="D41" s="130">
        <v>1781786</v>
      </c>
      <c r="E41" s="130">
        <v>1274</v>
      </c>
      <c r="F41" s="131">
        <v>54933</v>
      </c>
      <c r="G41" s="130">
        <v>158285</v>
      </c>
      <c r="H41" s="130">
        <v>122846</v>
      </c>
      <c r="I41" s="130">
        <v>123696</v>
      </c>
      <c r="J41" s="130">
        <v>117407</v>
      </c>
      <c r="K41" s="130">
        <v>122109</v>
      </c>
      <c r="L41" s="130">
        <v>122483</v>
      </c>
      <c r="M41" s="130">
        <v>160813</v>
      </c>
      <c r="N41" s="130">
        <v>106541</v>
      </c>
      <c r="O41" s="130">
        <v>157641</v>
      </c>
      <c r="P41" s="249">
        <v>195179</v>
      </c>
      <c r="Q41" s="130">
        <v>338579</v>
      </c>
      <c r="R41" s="130">
        <f t="shared" si="1"/>
        <v>1781786</v>
      </c>
      <c r="T41" s="172">
        <f t="shared" si="2"/>
        <v>0</v>
      </c>
      <c r="U41">
        <v>15</v>
      </c>
    </row>
    <row r="42" spans="1:20" ht="21" customHeight="1">
      <c r="A42" s="333"/>
      <c r="B42" s="368"/>
      <c r="C42" s="24" t="s">
        <v>14</v>
      </c>
      <c r="D42" s="8"/>
      <c r="E42" s="8">
        <v>1274</v>
      </c>
      <c r="F42" s="8">
        <v>54044</v>
      </c>
      <c r="G42" s="8">
        <v>138727</v>
      </c>
      <c r="H42" s="8">
        <v>116345</v>
      </c>
      <c r="I42" s="8">
        <v>106069</v>
      </c>
      <c r="J42" s="8">
        <v>85958</v>
      </c>
      <c r="K42" s="8">
        <v>99617</v>
      </c>
      <c r="L42" s="8">
        <v>102914</v>
      </c>
      <c r="M42" s="8">
        <v>138438</v>
      </c>
      <c r="N42" s="8">
        <v>128320</v>
      </c>
      <c r="O42" s="8">
        <v>131000</v>
      </c>
      <c r="P42" s="8">
        <v>195550</v>
      </c>
      <c r="Q42" s="8">
        <v>255871</v>
      </c>
      <c r="R42" s="8">
        <f t="shared" si="1"/>
        <v>1554127</v>
      </c>
      <c r="T42" s="172">
        <f t="shared" si="2"/>
        <v>-1554127</v>
      </c>
    </row>
    <row r="43" spans="1:21" ht="21" customHeight="1">
      <c r="A43" s="333"/>
      <c r="B43" s="368" t="s">
        <v>84</v>
      </c>
      <c r="C43" s="20" t="s">
        <v>0</v>
      </c>
      <c r="D43" s="130">
        <v>6694</v>
      </c>
      <c r="E43" s="130">
        <v>0</v>
      </c>
      <c r="F43" s="131">
        <v>0</v>
      </c>
      <c r="G43" s="130">
        <v>2545</v>
      </c>
      <c r="H43" s="130">
        <v>0</v>
      </c>
      <c r="I43" s="130">
        <v>450</v>
      </c>
      <c r="J43" s="130">
        <v>0</v>
      </c>
      <c r="K43" s="130">
        <v>160</v>
      </c>
      <c r="L43" s="130">
        <v>716</v>
      </c>
      <c r="M43" s="130">
        <v>0</v>
      </c>
      <c r="N43" s="130">
        <v>2823</v>
      </c>
      <c r="O43" s="130">
        <v>0</v>
      </c>
      <c r="P43" s="249">
        <v>0</v>
      </c>
      <c r="Q43" s="130">
        <v>0</v>
      </c>
      <c r="R43" s="130">
        <f t="shared" si="1"/>
        <v>6694</v>
      </c>
      <c r="T43" s="172">
        <f t="shared" si="2"/>
        <v>0</v>
      </c>
      <c r="U43">
        <v>16</v>
      </c>
    </row>
    <row r="44" spans="1:20" ht="21" customHeight="1">
      <c r="A44" s="333"/>
      <c r="B44" s="368"/>
      <c r="C44" s="24" t="s">
        <v>14</v>
      </c>
      <c r="D44" s="8"/>
      <c r="E44" s="8">
        <v>0</v>
      </c>
      <c r="F44" s="8">
        <v>90</v>
      </c>
      <c r="G44" s="8">
        <v>75</v>
      </c>
      <c r="H44" s="8">
        <v>110</v>
      </c>
      <c r="I44" s="8">
        <v>380</v>
      </c>
      <c r="J44" s="8">
        <v>500</v>
      </c>
      <c r="K44" s="8">
        <v>10</v>
      </c>
      <c r="L44" s="8">
        <v>285</v>
      </c>
      <c r="M44" s="8">
        <v>430</v>
      </c>
      <c r="N44" s="8">
        <v>569</v>
      </c>
      <c r="O44" s="8">
        <v>504</v>
      </c>
      <c r="P44" s="8">
        <v>15</v>
      </c>
      <c r="Q44" s="8">
        <v>2896</v>
      </c>
      <c r="R44" s="8">
        <f t="shared" si="1"/>
        <v>5864</v>
      </c>
      <c r="T44" s="172">
        <f t="shared" si="2"/>
        <v>-5864</v>
      </c>
    </row>
    <row r="45" spans="1:20" ht="21" customHeight="1">
      <c r="A45" s="294" t="s">
        <v>111</v>
      </c>
      <c r="B45" s="363"/>
      <c r="C45" s="20" t="s">
        <v>0</v>
      </c>
      <c r="D45" s="130">
        <f>SUM(D47,D49,D51,D53,D55,D57,D59,D61)</f>
        <v>5482471</v>
      </c>
      <c r="E45" s="130">
        <f aca="true" t="shared" si="5" ref="E45:Q46">SUM(E47,E49,E51,E53,E55,E57,E59,E61)</f>
        <v>3841</v>
      </c>
      <c r="F45" s="131">
        <f t="shared" si="5"/>
        <v>226861</v>
      </c>
      <c r="G45" s="130">
        <f t="shared" si="5"/>
        <v>374372</v>
      </c>
      <c r="H45" s="130">
        <f t="shared" si="5"/>
        <v>379114</v>
      </c>
      <c r="I45" s="130">
        <f t="shared" si="5"/>
        <v>392972</v>
      </c>
      <c r="J45" s="130">
        <f t="shared" si="5"/>
        <v>318380</v>
      </c>
      <c r="K45" s="130">
        <f t="shared" si="5"/>
        <v>378221</v>
      </c>
      <c r="L45" s="130">
        <f t="shared" si="5"/>
        <v>316208</v>
      </c>
      <c r="M45" s="130">
        <f t="shared" si="5"/>
        <v>465320</v>
      </c>
      <c r="N45" s="130">
        <f t="shared" si="5"/>
        <v>366132</v>
      </c>
      <c r="O45" s="130">
        <f t="shared" si="5"/>
        <v>551843</v>
      </c>
      <c r="P45" s="249">
        <f t="shared" si="5"/>
        <v>622985</v>
      </c>
      <c r="Q45" s="130">
        <f t="shared" si="5"/>
        <v>1086222</v>
      </c>
      <c r="R45" s="130">
        <f t="shared" si="1"/>
        <v>5482471</v>
      </c>
      <c r="T45" s="172">
        <f t="shared" si="2"/>
        <v>0</v>
      </c>
    </row>
    <row r="46" spans="1:20" ht="21" customHeight="1">
      <c r="A46" s="333"/>
      <c r="B46" s="363"/>
      <c r="C46" s="24" t="s">
        <v>14</v>
      </c>
      <c r="D46" s="8"/>
      <c r="E46" s="8">
        <f t="shared" si="5"/>
        <v>3841</v>
      </c>
      <c r="F46" s="8">
        <f t="shared" si="5"/>
        <v>128187</v>
      </c>
      <c r="G46" s="8">
        <f t="shared" si="5"/>
        <v>291777</v>
      </c>
      <c r="H46" s="8">
        <f t="shared" si="5"/>
        <v>275515</v>
      </c>
      <c r="I46" s="8">
        <f t="shared" si="5"/>
        <v>269250</v>
      </c>
      <c r="J46" s="8">
        <f t="shared" si="5"/>
        <v>249435</v>
      </c>
      <c r="K46" s="8">
        <f t="shared" si="5"/>
        <v>248447</v>
      </c>
      <c r="L46" s="8">
        <f t="shared" si="5"/>
        <v>253626</v>
      </c>
      <c r="M46" s="8">
        <f t="shared" si="5"/>
        <v>448030</v>
      </c>
      <c r="N46" s="8">
        <f t="shared" si="5"/>
        <v>295626</v>
      </c>
      <c r="O46" s="8">
        <f t="shared" si="5"/>
        <v>296845</v>
      </c>
      <c r="P46" s="8">
        <f t="shared" si="5"/>
        <v>388887</v>
      </c>
      <c r="Q46" s="8">
        <f t="shared" si="5"/>
        <v>782812</v>
      </c>
      <c r="R46" s="8">
        <f t="shared" si="1"/>
        <v>3932278</v>
      </c>
      <c r="T46" s="172">
        <f t="shared" si="2"/>
        <v>-3932278</v>
      </c>
    </row>
    <row r="47" spans="1:21" ht="21" customHeight="1">
      <c r="A47" s="332"/>
      <c r="B47" s="368" t="s">
        <v>27</v>
      </c>
      <c r="C47" s="20" t="s">
        <v>0</v>
      </c>
      <c r="D47" s="130">
        <v>314612</v>
      </c>
      <c r="E47" s="130">
        <v>16</v>
      </c>
      <c r="F47" s="131">
        <v>5284</v>
      </c>
      <c r="G47" s="130">
        <v>19070</v>
      </c>
      <c r="H47" s="130">
        <v>21291</v>
      </c>
      <c r="I47" s="130">
        <v>12768</v>
      </c>
      <c r="J47" s="130">
        <v>15040</v>
      </c>
      <c r="K47" s="130">
        <v>21531</v>
      </c>
      <c r="L47" s="130">
        <v>19302</v>
      </c>
      <c r="M47" s="130">
        <v>22589</v>
      </c>
      <c r="N47" s="130">
        <v>23898</v>
      </c>
      <c r="O47" s="130">
        <v>30516</v>
      </c>
      <c r="P47" s="249">
        <v>33500</v>
      </c>
      <c r="Q47" s="130">
        <v>89807</v>
      </c>
      <c r="R47" s="130">
        <f t="shared" si="1"/>
        <v>314612</v>
      </c>
      <c r="T47" s="172">
        <f t="shared" si="2"/>
        <v>0</v>
      </c>
      <c r="U47">
        <v>17</v>
      </c>
    </row>
    <row r="48" spans="1:20" ht="21" customHeight="1">
      <c r="A48" s="332"/>
      <c r="B48" s="368"/>
      <c r="C48" s="24" t="s">
        <v>14</v>
      </c>
      <c r="D48" s="8"/>
      <c r="E48" s="8">
        <v>16</v>
      </c>
      <c r="F48" s="8">
        <v>7264</v>
      </c>
      <c r="G48" s="8">
        <v>14941</v>
      </c>
      <c r="H48" s="8">
        <v>24394</v>
      </c>
      <c r="I48" s="8">
        <v>17295</v>
      </c>
      <c r="J48" s="8">
        <v>15204</v>
      </c>
      <c r="K48" s="8">
        <v>23490</v>
      </c>
      <c r="L48" s="8">
        <v>19174</v>
      </c>
      <c r="M48" s="8">
        <v>21317</v>
      </c>
      <c r="N48" s="8">
        <v>24707</v>
      </c>
      <c r="O48" s="8">
        <v>24438</v>
      </c>
      <c r="P48" s="8">
        <v>35807</v>
      </c>
      <c r="Q48" s="8">
        <v>58081</v>
      </c>
      <c r="R48" s="8">
        <f t="shared" si="1"/>
        <v>286128</v>
      </c>
      <c r="T48" s="172">
        <f t="shared" si="2"/>
        <v>-286128</v>
      </c>
    </row>
    <row r="49" spans="1:21" ht="21" customHeight="1">
      <c r="A49" s="333"/>
      <c r="B49" s="368" t="s">
        <v>57</v>
      </c>
      <c r="C49" s="20" t="s">
        <v>0</v>
      </c>
      <c r="D49" s="130">
        <v>502989</v>
      </c>
      <c r="E49" s="130">
        <v>0</v>
      </c>
      <c r="F49" s="131">
        <v>22240</v>
      </c>
      <c r="G49" s="130">
        <v>22241</v>
      </c>
      <c r="H49" s="130">
        <v>24031</v>
      </c>
      <c r="I49" s="130">
        <v>20771</v>
      </c>
      <c r="J49" s="130">
        <v>18468</v>
      </c>
      <c r="K49" s="130">
        <v>20433</v>
      </c>
      <c r="L49" s="130">
        <v>20172</v>
      </c>
      <c r="M49" s="130">
        <v>53259</v>
      </c>
      <c r="N49" s="130">
        <v>18780</v>
      </c>
      <c r="O49" s="130">
        <v>90037</v>
      </c>
      <c r="P49" s="249">
        <v>93322</v>
      </c>
      <c r="Q49" s="130">
        <v>99235</v>
      </c>
      <c r="R49" s="130">
        <f t="shared" si="1"/>
        <v>502989</v>
      </c>
      <c r="T49" s="172">
        <f t="shared" si="2"/>
        <v>0</v>
      </c>
      <c r="U49">
        <v>18</v>
      </c>
    </row>
    <row r="50" spans="1:20" ht="21" customHeight="1">
      <c r="A50" s="333"/>
      <c r="B50" s="368"/>
      <c r="C50" s="24" t="s">
        <v>14</v>
      </c>
      <c r="D50" s="8"/>
      <c r="E50" s="8">
        <v>0</v>
      </c>
      <c r="F50" s="8">
        <v>7322</v>
      </c>
      <c r="G50" s="8">
        <v>32680</v>
      </c>
      <c r="H50" s="8">
        <v>26483</v>
      </c>
      <c r="I50" s="8">
        <v>24874</v>
      </c>
      <c r="J50" s="8">
        <v>19826</v>
      </c>
      <c r="K50" s="8">
        <v>19203</v>
      </c>
      <c r="L50" s="8">
        <v>21563</v>
      </c>
      <c r="M50" s="8">
        <v>61246</v>
      </c>
      <c r="N50" s="8">
        <v>24194</v>
      </c>
      <c r="O50" s="8">
        <v>17067</v>
      </c>
      <c r="P50" s="8">
        <v>19483</v>
      </c>
      <c r="Q50" s="8">
        <v>171514</v>
      </c>
      <c r="R50" s="8">
        <f t="shared" si="1"/>
        <v>445455</v>
      </c>
      <c r="T50" s="172">
        <f t="shared" si="2"/>
        <v>-445455</v>
      </c>
    </row>
    <row r="51" spans="1:21" ht="21" customHeight="1">
      <c r="A51" s="333"/>
      <c r="B51" s="368" t="s">
        <v>116</v>
      </c>
      <c r="C51" s="20" t="s">
        <v>0</v>
      </c>
      <c r="D51" s="130">
        <v>765170</v>
      </c>
      <c r="E51" s="130">
        <v>399</v>
      </c>
      <c r="F51" s="131">
        <v>46696</v>
      </c>
      <c r="G51" s="130">
        <v>46680</v>
      </c>
      <c r="H51" s="130">
        <v>62512</v>
      </c>
      <c r="I51" s="130">
        <v>66093</v>
      </c>
      <c r="J51" s="130">
        <v>53680</v>
      </c>
      <c r="K51" s="130">
        <v>71520</v>
      </c>
      <c r="L51" s="130">
        <v>55398</v>
      </c>
      <c r="M51" s="130">
        <v>73020</v>
      </c>
      <c r="N51" s="130">
        <v>52511</v>
      </c>
      <c r="O51" s="130">
        <v>82863</v>
      </c>
      <c r="P51" s="249">
        <v>76899</v>
      </c>
      <c r="Q51" s="130">
        <v>76899</v>
      </c>
      <c r="R51" s="130">
        <f t="shared" si="1"/>
        <v>765170</v>
      </c>
      <c r="T51" s="172">
        <f t="shared" si="2"/>
        <v>0</v>
      </c>
      <c r="U51">
        <v>19</v>
      </c>
    </row>
    <row r="52" spans="1:20" ht="21" customHeight="1">
      <c r="A52" s="333"/>
      <c r="B52" s="368"/>
      <c r="C52" s="24" t="s">
        <v>14</v>
      </c>
      <c r="D52" s="8"/>
      <c r="E52" s="8">
        <v>399</v>
      </c>
      <c r="F52" s="8">
        <v>16986</v>
      </c>
      <c r="G52" s="8">
        <v>30680</v>
      </c>
      <c r="H52" s="8">
        <v>44139</v>
      </c>
      <c r="I52" s="8">
        <v>38504</v>
      </c>
      <c r="J52" s="8">
        <v>34758</v>
      </c>
      <c r="K52" s="8">
        <v>34529</v>
      </c>
      <c r="L52" s="8">
        <v>40789</v>
      </c>
      <c r="M52" s="8">
        <v>47676</v>
      </c>
      <c r="N52" s="8">
        <v>36815</v>
      </c>
      <c r="O52" s="8">
        <v>36040</v>
      </c>
      <c r="P52" s="8">
        <v>33717</v>
      </c>
      <c r="Q52" s="8">
        <v>50233</v>
      </c>
      <c r="R52" s="8">
        <f t="shared" si="1"/>
        <v>445265</v>
      </c>
      <c r="T52" s="172">
        <f t="shared" si="2"/>
        <v>-445265</v>
      </c>
    </row>
    <row r="53" spans="1:21" ht="21" customHeight="1">
      <c r="A53" s="333"/>
      <c r="B53" s="368" t="s">
        <v>117</v>
      </c>
      <c r="C53" s="20" t="s">
        <v>0</v>
      </c>
      <c r="D53" s="130">
        <v>69497</v>
      </c>
      <c r="E53" s="130">
        <v>0</v>
      </c>
      <c r="F53" s="131">
        <v>0</v>
      </c>
      <c r="G53" s="130">
        <v>134</v>
      </c>
      <c r="H53" s="130">
        <v>1561</v>
      </c>
      <c r="I53" s="130">
        <v>294</v>
      </c>
      <c r="J53" s="130">
        <v>2476</v>
      </c>
      <c r="K53" s="130">
        <v>1523</v>
      </c>
      <c r="L53" s="130">
        <v>11509</v>
      </c>
      <c r="M53" s="130">
        <v>5756</v>
      </c>
      <c r="N53" s="130">
        <v>349</v>
      </c>
      <c r="O53" s="130">
        <v>15310</v>
      </c>
      <c r="P53" s="249">
        <v>15310</v>
      </c>
      <c r="Q53" s="130">
        <v>15275</v>
      </c>
      <c r="R53" s="130">
        <f t="shared" si="1"/>
        <v>69497</v>
      </c>
      <c r="T53" s="172">
        <f t="shared" si="2"/>
        <v>0</v>
      </c>
      <c r="U53">
        <v>20</v>
      </c>
    </row>
    <row r="54" spans="1:20" ht="21" customHeight="1">
      <c r="A54" s="333"/>
      <c r="B54" s="368"/>
      <c r="C54" s="24" t="s">
        <v>14</v>
      </c>
      <c r="D54" s="8"/>
      <c r="E54" s="8">
        <v>0</v>
      </c>
      <c r="F54" s="8">
        <v>111</v>
      </c>
      <c r="G54" s="8">
        <v>1068</v>
      </c>
      <c r="H54" s="8">
        <v>369</v>
      </c>
      <c r="I54" s="8">
        <v>1821</v>
      </c>
      <c r="J54" s="8">
        <v>445</v>
      </c>
      <c r="K54" s="8">
        <v>3495</v>
      </c>
      <c r="L54" s="8">
        <v>1274</v>
      </c>
      <c r="M54" s="8">
        <v>2534</v>
      </c>
      <c r="N54" s="8">
        <v>8006</v>
      </c>
      <c r="O54" s="8">
        <v>2737</v>
      </c>
      <c r="P54" s="8">
        <v>7524</v>
      </c>
      <c r="Q54" s="8">
        <v>28511</v>
      </c>
      <c r="R54" s="8">
        <f t="shared" si="1"/>
        <v>57895</v>
      </c>
      <c r="T54" s="172">
        <f t="shared" si="2"/>
        <v>-57895</v>
      </c>
    </row>
    <row r="55" spans="1:21" ht="21" customHeight="1">
      <c r="A55" s="333"/>
      <c r="B55" s="368" t="s">
        <v>46</v>
      </c>
      <c r="C55" s="20" t="s">
        <v>0</v>
      </c>
      <c r="D55" s="130">
        <v>327703</v>
      </c>
      <c r="E55" s="130">
        <v>0</v>
      </c>
      <c r="F55" s="131">
        <v>20667</v>
      </c>
      <c r="G55" s="130">
        <v>20668</v>
      </c>
      <c r="H55" s="130">
        <v>32146</v>
      </c>
      <c r="I55" s="130">
        <v>27552</v>
      </c>
      <c r="J55" s="130">
        <v>32297</v>
      </c>
      <c r="K55" s="130">
        <v>38551</v>
      </c>
      <c r="L55" s="130">
        <v>23257</v>
      </c>
      <c r="M55" s="130">
        <v>26502</v>
      </c>
      <c r="N55" s="130">
        <v>27848</v>
      </c>
      <c r="O55" s="130">
        <v>26072</v>
      </c>
      <c r="P55" s="249">
        <v>26072</v>
      </c>
      <c r="Q55" s="130">
        <v>26071</v>
      </c>
      <c r="R55" s="130">
        <f t="shared" si="1"/>
        <v>327703</v>
      </c>
      <c r="T55" s="172">
        <f t="shared" si="2"/>
        <v>0</v>
      </c>
      <c r="U55">
        <v>21</v>
      </c>
    </row>
    <row r="56" spans="1:20" ht="21" customHeight="1">
      <c r="A56" s="333"/>
      <c r="B56" s="368"/>
      <c r="C56" s="24" t="s">
        <v>14</v>
      </c>
      <c r="D56" s="8"/>
      <c r="E56" s="8">
        <v>0</v>
      </c>
      <c r="F56" s="8">
        <v>2207</v>
      </c>
      <c r="G56" s="8">
        <v>30461</v>
      </c>
      <c r="H56" s="8">
        <v>28597</v>
      </c>
      <c r="I56" s="8">
        <v>22710</v>
      </c>
      <c r="J56" s="8">
        <v>18101</v>
      </c>
      <c r="K56" s="8">
        <v>20415</v>
      </c>
      <c r="L56" s="8">
        <v>12510</v>
      </c>
      <c r="M56" s="8">
        <v>24549</v>
      </c>
      <c r="N56" s="8">
        <v>25270</v>
      </c>
      <c r="O56" s="8">
        <v>13699</v>
      </c>
      <c r="P56" s="8">
        <v>11361</v>
      </c>
      <c r="Q56" s="8">
        <v>25712</v>
      </c>
      <c r="R56" s="8">
        <f t="shared" si="1"/>
        <v>235592</v>
      </c>
      <c r="T56" s="172">
        <f t="shared" si="2"/>
        <v>-235592</v>
      </c>
    </row>
    <row r="57" spans="1:21" ht="21" customHeight="1">
      <c r="A57" s="333"/>
      <c r="B57" s="368" t="s">
        <v>118</v>
      </c>
      <c r="C57" s="20" t="s">
        <v>0</v>
      </c>
      <c r="D57" s="130">
        <v>200</v>
      </c>
      <c r="E57" s="130">
        <v>0</v>
      </c>
      <c r="F57" s="131">
        <v>2</v>
      </c>
      <c r="G57" s="130">
        <v>0</v>
      </c>
      <c r="H57" s="130">
        <v>0</v>
      </c>
      <c r="I57" s="130">
        <v>0</v>
      </c>
      <c r="J57" s="130">
        <v>0</v>
      </c>
      <c r="K57" s="130">
        <v>4</v>
      </c>
      <c r="L57" s="130">
        <v>0</v>
      </c>
      <c r="M57" s="130">
        <v>0</v>
      </c>
      <c r="N57" s="130">
        <v>46</v>
      </c>
      <c r="O57" s="130">
        <v>102</v>
      </c>
      <c r="P57" s="249">
        <v>46</v>
      </c>
      <c r="Q57" s="130">
        <v>0</v>
      </c>
      <c r="R57" s="130">
        <f t="shared" si="1"/>
        <v>200</v>
      </c>
      <c r="T57" s="172">
        <f t="shared" si="2"/>
        <v>0</v>
      </c>
      <c r="U57">
        <v>22</v>
      </c>
    </row>
    <row r="58" spans="1:20" ht="21" customHeight="1">
      <c r="A58" s="333"/>
      <c r="B58" s="368"/>
      <c r="C58" s="24" t="s">
        <v>14</v>
      </c>
      <c r="D58" s="8"/>
      <c r="E58" s="8">
        <v>0</v>
      </c>
      <c r="F58" s="8">
        <v>0</v>
      </c>
      <c r="G58" s="8">
        <v>0</v>
      </c>
      <c r="H58" s="8">
        <v>0</v>
      </c>
      <c r="I58" s="8">
        <v>3</v>
      </c>
      <c r="J58" s="8">
        <v>0</v>
      </c>
      <c r="K58" s="8">
        <v>0</v>
      </c>
      <c r="L58" s="8">
        <v>0</v>
      </c>
      <c r="M58" s="8">
        <v>0</v>
      </c>
      <c r="N58" s="8">
        <v>18</v>
      </c>
      <c r="O58" s="8">
        <v>0</v>
      </c>
      <c r="P58" s="8">
        <v>0</v>
      </c>
      <c r="Q58" s="8">
        <v>0</v>
      </c>
      <c r="R58" s="8">
        <f t="shared" si="1"/>
        <v>21</v>
      </c>
      <c r="T58" s="172">
        <f t="shared" si="2"/>
        <v>-21</v>
      </c>
    </row>
    <row r="59" spans="1:21" ht="21" customHeight="1">
      <c r="A59" s="333"/>
      <c r="B59" s="368" t="s">
        <v>119</v>
      </c>
      <c r="C59" s="20" t="s">
        <v>0</v>
      </c>
      <c r="D59" s="130">
        <v>3412781</v>
      </c>
      <c r="E59" s="130">
        <v>3206</v>
      </c>
      <c r="F59" s="131">
        <v>131972</v>
      </c>
      <c r="G59" s="130">
        <v>260369</v>
      </c>
      <c r="H59" s="130">
        <v>237043</v>
      </c>
      <c r="I59" s="130">
        <v>203268</v>
      </c>
      <c r="J59" s="130">
        <v>196399</v>
      </c>
      <c r="K59" s="130">
        <v>224359</v>
      </c>
      <c r="L59" s="130">
        <v>181363</v>
      </c>
      <c r="M59" s="130">
        <v>284194</v>
      </c>
      <c r="N59" s="130">
        <v>233380</v>
      </c>
      <c r="O59" s="130">
        <v>300457</v>
      </c>
      <c r="P59" s="249">
        <v>377836</v>
      </c>
      <c r="Q59" s="130">
        <v>778935</v>
      </c>
      <c r="R59" s="130">
        <f aca="true" t="shared" si="6" ref="R59:R122">SUM(E59:Q59)</f>
        <v>3412781</v>
      </c>
      <c r="T59" s="172">
        <f t="shared" si="2"/>
        <v>0</v>
      </c>
      <c r="U59">
        <v>23</v>
      </c>
    </row>
    <row r="60" spans="1:20" ht="21" customHeight="1">
      <c r="A60" s="333"/>
      <c r="B60" s="368"/>
      <c r="C60" s="24" t="s">
        <v>14</v>
      </c>
      <c r="D60" s="8"/>
      <c r="E60" s="8">
        <v>3206</v>
      </c>
      <c r="F60" s="8">
        <v>93727</v>
      </c>
      <c r="G60" s="8">
        <v>180002</v>
      </c>
      <c r="H60" s="8">
        <v>144673</v>
      </c>
      <c r="I60" s="8">
        <v>152633</v>
      </c>
      <c r="J60" s="8">
        <v>154188</v>
      </c>
      <c r="K60" s="8">
        <v>143625</v>
      </c>
      <c r="L60" s="8">
        <v>153808</v>
      </c>
      <c r="M60" s="8">
        <v>267966</v>
      </c>
      <c r="N60" s="8">
        <v>171002</v>
      </c>
      <c r="O60" s="8">
        <v>198456</v>
      </c>
      <c r="P60" s="8">
        <v>278590</v>
      </c>
      <c r="Q60" s="8">
        <v>438148</v>
      </c>
      <c r="R60" s="8">
        <f t="shared" si="6"/>
        <v>2380024</v>
      </c>
      <c r="T60" s="172">
        <f t="shared" si="2"/>
        <v>-2380024</v>
      </c>
    </row>
    <row r="61" spans="1:21" ht="21" customHeight="1">
      <c r="A61" s="333"/>
      <c r="B61" s="368" t="s">
        <v>84</v>
      </c>
      <c r="C61" s="20" t="s">
        <v>0</v>
      </c>
      <c r="D61" s="130">
        <v>89519</v>
      </c>
      <c r="E61" s="130">
        <v>220</v>
      </c>
      <c r="F61" s="131">
        <v>0</v>
      </c>
      <c r="G61" s="130">
        <v>5210</v>
      </c>
      <c r="H61" s="130">
        <v>530</v>
      </c>
      <c r="I61" s="130">
        <v>62226</v>
      </c>
      <c r="J61" s="130">
        <v>20</v>
      </c>
      <c r="K61" s="130">
        <v>300</v>
      </c>
      <c r="L61" s="130">
        <v>5207</v>
      </c>
      <c r="M61" s="130">
        <v>0</v>
      </c>
      <c r="N61" s="130">
        <v>9320</v>
      </c>
      <c r="O61" s="130">
        <v>6486</v>
      </c>
      <c r="P61" s="249">
        <v>0</v>
      </c>
      <c r="Q61" s="130">
        <v>0</v>
      </c>
      <c r="R61" s="130">
        <f t="shared" si="6"/>
        <v>89519</v>
      </c>
      <c r="T61" s="172">
        <f t="shared" si="2"/>
        <v>0</v>
      </c>
      <c r="U61">
        <v>24</v>
      </c>
    </row>
    <row r="62" spans="1:20" ht="21" customHeight="1">
      <c r="A62" s="333"/>
      <c r="B62" s="368"/>
      <c r="C62" s="18" t="s">
        <v>14</v>
      </c>
      <c r="D62" s="8"/>
      <c r="E62" s="8">
        <v>220</v>
      </c>
      <c r="F62" s="8">
        <v>570</v>
      </c>
      <c r="G62" s="8">
        <v>1945</v>
      </c>
      <c r="H62" s="8">
        <v>6860</v>
      </c>
      <c r="I62" s="8">
        <v>11410</v>
      </c>
      <c r="J62" s="8">
        <v>6913</v>
      </c>
      <c r="K62" s="8">
        <v>3690</v>
      </c>
      <c r="L62" s="8">
        <v>4508</v>
      </c>
      <c r="M62" s="8">
        <v>22742</v>
      </c>
      <c r="N62" s="8">
        <v>5614</v>
      </c>
      <c r="O62" s="8">
        <v>4408</v>
      </c>
      <c r="P62" s="8">
        <v>2405</v>
      </c>
      <c r="Q62" s="8">
        <v>10613</v>
      </c>
      <c r="R62" s="8">
        <f t="shared" si="6"/>
        <v>81898</v>
      </c>
      <c r="T62" s="172">
        <f t="shared" si="2"/>
        <v>-81898</v>
      </c>
    </row>
    <row r="63" spans="1:20" ht="21" customHeight="1">
      <c r="A63" s="297" t="s">
        <v>112</v>
      </c>
      <c r="B63" s="367"/>
      <c r="C63" s="26" t="s">
        <v>0</v>
      </c>
      <c r="D63" s="210">
        <f>SUM(D65,D67,D69,D71,D73,D75,D77,D79)</f>
        <v>944107</v>
      </c>
      <c r="E63" s="210">
        <f aca="true" t="shared" si="7" ref="E63:Q64">SUM(E65,E67,E69,E71,E73,E75,E77,E79)</f>
        <v>1425</v>
      </c>
      <c r="F63" s="211">
        <f t="shared" si="7"/>
        <v>33917</v>
      </c>
      <c r="G63" s="210">
        <f t="shared" si="7"/>
        <v>54091</v>
      </c>
      <c r="H63" s="210">
        <f t="shared" si="7"/>
        <v>60625</v>
      </c>
      <c r="I63" s="210">
        <f t="shared" si="7"/>
        <v>57494</v>
      </c>
      <c r="J63" s="210">
        <f t="shared" si="7"/>
        <v>44216</v>
      </c>
      <c r="K63" s="210">
        <f t="shared" si="7"/>
        <v>53902</v>
      </c>
      <c r="L63" s="210">
        <f t="shared" si="7"/>
        <v>64922</v>
      </c>
      <c r="M63" s="210">
        <f t="shared" si="7"/>
        <v>80332</v>
      </c>
      <c r="N63" s="210">
        <f t="shared" si="7"/>
        <v>54137</v>
      </c>
      <c r="O63" s="210">
        <f t="shared" si="7"/>
        <v>120716</v>
      </c>
      <c r="P63" s="250">
        <f t="shared" si="7"/>
        <v>127341</v>
      </c>
      <c r="Q63" s="210">
        <f t="shared" si="7"/>
        <v>190989</v>
      </c>
      <c r="R63" s="210">
        <f t="shared" si="6"/>
        <v>944107</v>
      </c>
      <c r="T63" s="172">
        <f t="shared" si="2"/>
        <v>0</v>
      </c>
    </row>
    <row r="64" spans="1:20" ht="21" customHeight="1">
      <c r="A64" s="333"/>
      <c r="B64" s="363"/>
      <c r="C64" s="18" t="s">
        <v>14</v>
      </c>
      <c r="D64" s="8"/>
      <c r="E64" s="8">
        <f t="shared" si="7"/>
        <v>1425</v>
      </c>
      <c r="F64" s="8">
        <f t="shared" si="7"/>
        <v>24529</v>
      </c>
      <c r="G64" s="8">
        <f t="shared" si="7"/>
        <v>50639</v>
      </c>
      <c r="H64" s="8">
        <f t="shared" si="7"/>
        <v>61611</v>
      </c>
      <c r="I64" s="8">
        <f t="shared" si="7"/>
        <v>50418</v>
      </c>
      <c r="J64" s="8">
        <f t="shared" si="7"/>
        <v>42213</v>
      </c>
      <c r="K64" s="8">
        <f t="shared" si="7"/>
        <v>41363</v>
      </c>
      <c r="L64" s="8">
        <f t="shared" si="7"/>
        <v>43254</v>
      </c>
      <c r="M64" s="8">
        <f t="shared" si="7"/>
        <v>89487</v>
      </c>
      <c r="N64" s="8">
        <f t="shared" si="7"/>
        <v>46015</v>
      </c>
      <c r="O64" s="8">
        <f t="shared" si="7"/>
        <v>58795</v>
      </c>
      <c r="P64" s="8">
        <f t="shared" si="7"/>
        <v>76285</v>
      </c>
      <c r="Q64" s="8">
        <f t="shared" si="7"/>
        <v>126714</v>
      </c>
      <c r="R64" s="8">
        <f t="shared" si="6"/>
        <v>712748</v>
      </c>
      <c r="T64" s="172">
        <f t="shared" si="2"/>
        <v>-712748</v>
      </c>
    </row>
    <row r="65" spans="1:21" ht="21" customHeight="1">
      <c r="A65" s="369"/>
      <c r="B65" s="370" t="s">
        <v>27</v>
      </c>
      <c r="C65" s="26" t="s">
        <v>0</v>
      </c>
      <c r="D65" s="210">
        <v>111343</v>
      </c>
      <c r="E65" s="210">
        <v>0</v>
      </c>
      <c r="F65" s="211">
        <v>1062</v>
      </c>
      <c r="G65" s="210">
        <v>4054</v>
      </c>
      <c r="H65" s="210">
        <v>5417</v>
      </c>
      <c r="I65" s="210">
        <v>2764</v>
      </c>
      <c r="J65" s="210">
        <v>4247</v>
      </c>
      <c r="K65" s="210">
        <v>5047</v>
      </c>
      <c r="L65" s="210">
        <v>7864</v>
      </c>
      <c r="M65" s="210">
        <v>12690</v>
      </c>
      <c r="N65" s="210">
        <v>7799</v>
      </c>
      <c r="O65" s="210">
        <v>16938</v>
      </c>
      <c r="P65" s="250">
        <v>18533</v>
      </c>
      <c r="Q65" s="210">
        <v>24928</v>
      </c>
      <c r="R65" s="210">
        <f t="shared" si="6"/>
        <v>111343</v>
      </c>
      <c r="T65" s="172">
        <f t="shared" si="2"/>
        <v>0</v>
      </c>
      <c r="U65">
        <v>25</v>
      </c>
    </row>
    <row r="66" spans="1:20" ht="21" customHeight="1">
      <c r="A66" s="332"/>
      <c r="B66" s="368"/>
      <c r="C66" s="24" t="s">
        <v>14</v>
      </c>
      <c r="D66" s="8"/>
      <c r="E66" s="8">
        <v>0</v>
      </c>
      <c r="F66" s="8">
        <v>1875</v>
      </c>
      <c r="G66" s="8">
        <v>2441</v>
      </c>
      <c r="H66" s="8">
        <v>5048</v>
      </c>
      <c r="I66" s="8">
        <v>4877</v>
      </c>
      <c r="J66" s="8">
        <v>5277</v>
      </c>
      <c r="K66" s="8">
        <v>5750</v>
      </c>
      <c r="L66" s="8">
        <v>6216</v>
      </c>
      <c r="M66" s="8">
        <v>7367</v>
      </c>
      <c r="N66" s="8">
        <v>7603</v>
      </c>
      <c r="O66" s="8">
        <v>9755</v>
      </c>
      <c r="P66" s="8">
        <v>15570</v>
      </c>
      <c r="Q66" s="8">
        <v>20944</v>
      </c>
      <c r="R66" s="8">
        <f t="shared" si="6"/>
        <v>92723</v>
      </c>
      <c r="T66" s="172">
        <f t="shared" si="2"/>
        <v>-92723</v>
      </c>
    </row>
    <row r="67" spans="1:21" ht="21" customHeight="1">
      <c r="A67" s="333"/>
      <c r="B67" s="368" t="s">
        <v>57</v>
      </c>
      <c r="C67" s="20" t="s">
        <v>0</v>
      </c>
      <c r="D67" s="130">
        <v>104421</v>
      </c>
      <c r="E67" s="130">
        <v>0</v>
      </c>
      <c r="F67" s="131">
        <v>4820</v>
      </c>
      <c r="G67" s="130">
        <v>4821</v>
      </c>
      <c r="H67" s="130">
        <v>5265</v>
      </c>
      <c r="I67" s="130">
        <v>4681</v>
      </c>
      <c r="J67" s="130">
        <v>3445</v>
      </c>
      <c r="K67" s="130">
        <v>3138</v>
      </c>
      <c r="L67" s="130">
        <v>4287</v>
      </c>
      <c r="M67" s="130">
        <v>11535</v>
      </c>
      <c r="N67" s="130">
        <v>4257</v>
      </c>
      <c r="O67" s="130">
        <v>17434</v>
      </c>
      <c r="P67" s="249">
        <v>19416</v>
      </c>
      <c r="Q67" s="130">
        <v>21322</v>
      </c>
      <c r="R67" s="130">
        <f t="shared" si="6"/>
        <v>104421</v>
      </c>
      <c r="T67" s="172">
        <f t="shared" si="2"/>
        <v>0</v>
      </c>
      <c r="U67">
        <v>26</v>
      </c>
    </row>
    <row r="68" spans="1:20" ht="21" customHeight="1">
      <c r="A68" s="333"/>
      <c r="B68" s="368"/>
      <c r="C68" s="24" t="s">
        <v>14</v>
      </c>
      <c r="D68" s="8"/>
      <c r="E68" s="8">
        <v>0</v>
      </c>
      <c r="F68" s="8">
        <v>2201</v>
      </c>
      <c r="G68" s="8">
        <v>5701</v>
      </c>
      <c r="H68" s="8">
        <v>5551</v>
      </c>
      <c r="I68" s="8">
        <v>5368</v>
      </c>
      <c r="J68" s="8">
        <v>3798</v>
      </c>
      <c r="K68" s="8">
        <v>3474</v>
      </c>
      <c r="L68" s="8">
        <v>4154</v>
      </c>
      <c r="M68" s="8">
        <v>12256</v>
      </c>
      <c r="N68" s="8">
        <v>3443</v>
      </c>
      <c r="O68" s="8">
        <v>3943</v>
      </c>
      <c r="P68" s="8">
        <v>6122</v>
      </c>
      <c r="Q68" s="8">
        <v>28650</v>
      </c>
      <c r="R68" s="8">
        <f t="shared" si="6"/>
        <v>84661</v>
      </c>
      <c r="T68" s="172">
        <f t="shared" si="2"/>
        <v>-84661</v>
      </c>
    </row>
    <row r="69" spans="1:21" ht="21" customHeight="1">
      <c r="A69" s="333"/>
      <c r="B69" s="368" t="s">
        <v>116</v>
      </c>
      <c r="C69" s="20" t="s">
        <v>0</v>
      </c>
      <c r="D69" s="130">
        <v>194580</v>
      </c>
      <c r="E69" s="130">
        <v>75</v>
      </c>
      <c r="F69" s="131">
        <v>10473</v>
      </c>
      <c r="G69" s="130">
        <v>10513</v>
      </c>
      <c r="H69" s="130">
        <v>17114</v>
      </c>
      <c r="I69" s="130">
        <v>17582</v>
      </c>
      <c r="J69" s="130">
        <v>12190</v>
      </c>
      <c r="K69" s="130">
        <v>14156</v>
      </c>
      <c r="L69" s="130">
        <v>22077</v>
      </c>
      <c r="M69" s="130">
        <v>17191</v>
      </c>
      <c r="N69" s="130">
        <v>10888</v>
      </c>
      <c r="O69" s="130">
        <v>21773</v>
      </c>
      <c r="P69" s="249">
        <v>20274</v>
      </c>
      <c r="Q69" s="130">
        <v>20274</v>
      </c>
      <c r="R69" s="130">
        <f t="shared" si="6"/>
        <v>194580</v>
      </c>
      <c r="T69" s="172">
        <f t="shared" si="2"/>
        <v>0</v>
      </c>
      <c r="U69">
        <v>27</v>
      </c>
    </row>
    <row r="70" spans="1:20" ht="21" customHeight="1">
      <c r="A70" s="333"/>
      <c r="B70" s="368"/>
      <c r="C70" s="18" t="s">
        <v>14</v>
      </c>
      <c r="D70" s="8"/>
      <c r="E70" s="8">
        <v>75</v>
      </c>
      <c r="F70" s="8">
        <v>4511</v>
      </c>
      <c r="G70" s="8">
        <v>10807</v>
      </c>
      <c r="H70" s="8">
        <v>10618</v>
      </c>
      <c r="I70" s="8">
        <v>9522</v>
      </c>
      <c r="J70" s="8">
        <v>6600</v>
      </c>
      <c r="K70" s="8">
        <v>7318</v>
      </c>
      <c r="L70" s="8">
        <v>10669</v>
      </c>
      <c r="M70" s="8">
        <v>17921</v>
      </c>
      <c r="N70" s="8">
        <v>8647</v>
      </c>
      <c r="O70" s="8">
        <v>7635</v>
      </c>
      <c r="P70" s="8">
        <v>10101</v>
      </c>
      <c r="Q70" s="8">
        <v>8817</v>
      </c>
      <c r="R70" s="8">
        <f t="shared" si="6"/>
        <v>113241</v>
      </c>
      <c r="T70" s="172">
        <f t="shared" si="2"/>
        <v>-113241</v>
      </c>
    </row>
    <row r="71" spans="1:21" ht="21" customHeight="1">
      <c r="A71" s="333"/>
      <c r="B71" s="368" t="s">
        <v>117</v>
      </c>
      <c r="C71" s="20" t="s">
        <v>0</v>
      </c>
      <c r="D71" s="130">
        <v>24675</v>
      </c>
      <c r="E71" s="130">
        <v>0</v>
      </c>
      <c r="F71" s="131">
        <v>0</v>
      </c>
      <c r="G71" s="130">
        <v>2</v>
      </c>
      <c r="H71" s="130">
        <v>741</v>
      </c>
      <c r="I71" s="130">
        <v>1438</v>
      </c>
      <c r="J71" s="130">
        <v>832</v>
      </c>
      <c r="K71" s="130">
        <v>1076</v>
      </c>
      <c r="L71" s="130">
        <v>261</v>
      </c>
      <c r="M71" s="130">
        <v>1883</v>
      </c>
      <c r="N71" s="130">
        <v>407</v>
      </c>
      <c r="O71" s="130">
        <v>0</v>
      </c>
      <c r="P71" s="249">
        <v>611</v>
      </c>
      <c r="Q71" s="130">
        <v>17424</v>
      </c>
      <c r="R71" s="130">
        <f t="shared" si="6"/>
        <v>24675</v>
      </c>
      <c r="T71" s="172">
        <f aca="true" t="shared" si="8" ref="T71:T132">D71-R71</f>
        <v>0</v>
      </c>
      <c r="U71">
        <v>28</v>
      </c>
    </row>
    <row r="72" spans="1:20" ht="21" customHeight="1">
      <c r="A72" s="333"/>
      <c r="B72" s="368"/>
      <c r="C72" s="24" t="s">
        <v>14</v>
      </c>
      <c r="D72" s="8"/>
      <c r="E72" s="8">
        <v>0</v>
      </c>
      <c r="F72" s="8">
        <v>0</v>
      </c>
      <c r="G72" s="8">
        <v>115</v>
      </c>
      <c r="H72" s="8">
        <v>1901</v>
      </c>
      <c r="I72" s="8">
        <v>2257</v>
      </c>
      <c r="J72" s="8">
        <v>561</v>
      </c>
      <c r="K72" s="8">
        <v>492</v>
      </c>
      <c r="L72" s="8">
        <v>726</v>
      </c>
      <c r="M72" s="8">
        <v>326</v>
      </c>
      <c r="N72" s="8">
        <v>940</v>
      </c>
      <c r="O72" s="8">
        <v>661</v>
      </c>
      <c r="P72" s="8">
        <v>2696</v>
      </c>
      <c r="Q72" s="8">
        <v>6423</v>
      </c>
      <c r="R72" s="8">
        <f t="shared" si="6"/>
        <v>17098</v>
      </c>
      <c r="T72" s="172">
        <f t="shared" si="8"/>
        <v>-17098</v>
      </c>
    </row>
    <row r="73" spans="1:21" ht="21" customHeight="1">
      <c r="A73" s="333"/>
      <c r="B73" s="368" t="s">
        <v>46</v>
      </c>
      <c r="C73" s="20" t="s">
        <v>0</v>
      </c>
      <c r="D73" s="130">
        <v>58991</v>
      </c>
      <c r="E73" s="130">
        <v>0</v>
      </c>
      <c r="F73" s="131">
        <v>4287</v>
      </c>
      <c r="G73" s="130">
        <v>4288</v>
      </c>
      <c r="H73" s="130">
        <v>5520</v>
      </c>
      <c r="I73" s="130">
        <v>4944</v>
      </c>
      <c r="J73" s="130">
        <v>4479</v>
      </c>
      <c r="K73" s="130">
        <v>3872</v>
      </c>
      <c r="L73" s="130">
        <v>6305</v>
      </c>
      <c r="M73" s="130">
        <v>4059</v>
      </c>
      <c r="N73" s="130">
        <v>3198</v>
      </c>
      <c r="O73" s="130">
        <v>6013</v>
      </c>
      <c r="P73" s="249">
        <v>6013</v>
      </c>
      <c r="Q73" s="130">
        <v>6013</v>
      </c>
      <c r="R73" s="130">
        <f t="shared" si="6"/>
        <v>58991</v>
      </c>
      <c r="T73" s="172">
        <f t="shared" si="8"/>
        <v>0</v>
      </c>
      <c r="U73">
        <v>29</v>
      </c>
    </row>
    <row r="74" spans="1:20" ht="21" customHeight="1">
      <c r="A74" s="333"/>
      <c r="B74" s="368"/>
      <c r="C74" s="24" t="s">
        <v>14</v>
      </c>
      <c r="D74" s="8"/>
      <c r="E74" s="8">
        <v>0</v>
      </c>
      <c r="F74" s="8">
        <v>410</v>
      </c>
      <c r="G74" s="8">
        <v>4749</v>
      </c>
      <c r="H74" s="8">
        <v>3830</v>
      </c>
      <c r="I74" s="8">
        <v>3248</v>
      </c>
      <c r="J74" s="8">
        <v>3027</v>
      </c>
      <c r="K74" s="8">
        <v>2149</v>
      </c>
      <c r="L74" s="8">
        <v>1955</v>
      </c>
      <c r="M74" s="8">
        <v>3083</v>
      </c>
      <c r="N74" s="8">
        <v>2150</v>
      </c>
      <c r="O74" s="8">
        <v>2482</v>
      </c>
      <c r="P74" s="8">
        <v>6554</v>
      </c>
      <c r="Q74" s="8">
        <v>4323</v>
      </c>
      <c r="R74" s="8">
        <f t="shared" si="6"/>
        <v>37960</v>
      </c>
      <c r="T74" s="172">
        <f t="shared" si="8"/>
        <v>-37960</v>
      </c>
    </row>
    <row r="75" spans="1:21" ht="21" customHeight="1">
      <c r="A75" s="333"/>
      <c r="B75" s="368" t="s">
        <v>118</v>
      </c>
      <c r="C75" s="20" t="s">
        <v>0</v>
      </c>
      <c r="D75" s="130">
        <v>3</v>
      </c>
      <c r="E75" s="130">
        <v>0</v>
      </c>
      <c r="F75" s="131">
        <v>0</v>
      </c>
      <c r="G75" s="130">
        <v>0</v>
      </c>
      <c r="H75" s="130">
        <v>0</v>
      </c>
      <c r="I75" s="130">
        <v>0</v>
      </c>
      <c r="J75" s="130">
        <v>0</v>
      </c>
      <c r="K75" s="130">
        <v>0</v>
      </c>
      <c r="L75" s="130">
        <v>0</v>
      </c>
      <c r="M75" s="130">
        <v>0</v>
      </c>
      <c r="N75" s="130">
        <v>0</v>
      </c>
      <c r="O75" s="130">
        <v>0</v>
      </c>
      <c r="P75" s="249">
        <v>0</v>
      </c>
      <c r="Q75" s="130">
        <v>3</v>
      </c>
      <c r="R75" s="130">
        <f t="shared" si="6"/>
        <v>3</v>
      </c>
      <c r="T75" s="172">
        <f t="shared" si="8"/>
        <v>0</v>
      </c>
      <c r="U75">
        <v>30</v>
      </c>
    </row>
    <row r="76" spans="1:20" ht="21" customHeight="1">
      <c r="A76" s="333"/>
      <c r="B76" s="368"/>
      <c r="C76" s="24" t="s">
        <v>14</v>
      </c>
      <c r="D76" s="8"/>
      <c r="E76" s="8">
        <v>0</v>
      </c>
      <c r="F76" s="8">
        <v>0</v>
      </c>
      <c r="G76" s="8">
        <v>0</v>
      </c>
      <c r="H76" s="8">
        <v>0</v>
      </c>
      <c r="I76" s="8">
        <v>0</v>
      </c>
      <c r="J76" s="8">
        <v>0</v>
      </c>
      <c r="K76" s="8">
        <v>0</v>
      </c>
      <c r="L76" s="8">
        <v>0</v>
      </c>
      <c r="M76" s="8">
        <v>0</v>
      </c>
      <c r="N76" s="8">
        <v>0</v>
      </c>
      <c r="O76" s="8">
        <v>0</v>
      </c>
      <c r="P76" s="8">
        <v>0</v>
      </c>
      <c r="Q76" s="8">
        <v>0</v>
      </c>
      <c r="R76" s="8">
        <f t="shared" si="6"/>
        <v>0</v>
      </c>
      <c r="T76" s="172">
        <f t="shared" si="8"/>
        <v>0</v>
      </c>
    </row>
    <row r="77" spans="1:21" ht="21" customHeight="1">
      <c r="A77" s="333"/>
      <c r="B77" s="368" t="s">
        <v>119</v>
      </c>
      <c r="C77" s="20" t="s">
        <v>0</v>
      </c>
      <c r="D77" s="130">
        <v>448739</v>
      </c>
      <c r="E77" s="130">
        <v>1290</v>
      </c>
      <c r="F77" s="131">
        <v>13275</v>
      </c>
      <c r="G77" s="130">
        <v>29218</v>
      </c>
      <c r="H77" s="130">
        <v>26568</v>
      </c>
      <c r="I77" s="130">
        <v>26025</v>
      </c>
      <c r="J77" s="130">
        <v>19023</v>
      </c>
      <c r="K77" s="130">
        <v>26613</v>
      </c>
      <c r="L77" s="130">
        <v>24128</v>
      </c>
      <c r="M77" s="130">
        <v>32974</v>
      </c>
      <c r="N77" s="130">
        <v>27548</v>
      </c>
      <c r="O77" s="130">
        <v>58558</v>
      </c>
      <c r="P77" s="249">
        <v>62494</v>
      </c>
      <c r="Q77" s="130">
        <v>101025</v>
      </c>
      <c r="R77" s="130">
        <f t="shared" si="6"/>
        <v>448739</v>
      </c>
      <c r="T77" s="172">
        <f t="shared" si="8"/>
        <v>0</v>
      </c>
      <c r="U77">
        <v>31</v>
      </c>
    </row>
    <row r="78" spans="1:20" ht="21" customHeight="1">
      <c r="A78" s="333"/>
      <c r="B78" s="368"/>
      <c r="C78" s="24" t="s">
        <v>14</v>
      </c>
      <c r="D78" s="8"/>
      <c r="E78" s="8">
        <v>1290</v>
      </c>
      <c r="F78" s="8">
        <v>15412</v>
      </c>
      <c r="G78" s="8">
        <v>26736</v>
      </c>
      <c r="H78" s="8">
        <v>34543</v>
      </c>
      <c r="I78" s="8">
        <v>24846</v>
      </c>
      <c r="J78" s="8">
        <v>22880</v>
      </c>
      <c r="K78" s="8">
        <v>22180</v>
      </c>
      <c r="L78" s="8">
        <v>19384</v>
      </c>
      <c r="M78" s="8">
        <v>48519</v>
      </c>
      <c r="N78" s="8">
        <v>23097</v>
      </c>
      <c r="O78" s="8">
        <v>34319</v>
      </c>
      <c r="P78" s="8">
        <v>35242</v>
      </c>
      <c r="Q78" s="8">
        <v>57537</v>
      </c>
      <c r="R78" s="8">
        <f t="shared" si="6"/>
        <v>365985</v>
      </c>
      <c r="T78" s="172">
        <f t="shared" si="8"/>
        <v>-365985</v>
      </c>
    </row>
    <row r="79" spans="1:21" ht="21" customHeight="1">
      <c r="A79" s="333"/>
      <c r="B79" s="368" t="s">
        <v>84</v>
      </c>
      <c r="C79" s="20" t="s">
        <v>0</v>
      </c>
      <c r="D79" s="130">
        <v>1355</v>
      </c>
      <c r="E79" s="130">
        <v>60</v>
      </c>
      <c r="F79" s="131">
        <v>0</v>
      </c>
      <c r="G79" s="130">
        <v>1195</v>
      </c>
      <c r="H79" s="130">
        <v>0</v>
      </c>
      <c r="I79" s="130">
        <v>60</v>
      </c>
      <c r="J79" s="130">
        <v>0</v>
      </c>
      <c r="K79" s="130">
        <v>0</v>
      </c>
      <c r="L79" s="130">
        <v>0</v>
      </c>
      <c r="M79" s="130">
        <v>0</v>
      </c>
      <c r="N79" s="130">
        <v>40</v>
      </c>
      <c r="O79" s="130">
        <v>0</v>
      </c>
      <c r="P79" s="249">
        <v>0</v>
      </c>
      <c r="Q79" s="130">
        <v>0</v>
      </c>
      <c r="R79" s="130">
        <f t="shared" si="6"/>
        <v>1355</v>
      </c>
      <c r="T79" s="172">
        <f t="shared" si="8"/>
        <v>0</v>
      </c>
      <c r="U79">
        <v>32</v>
      </c>
    </row>
    <row r="80" spans="1:20" ht="21" customHeight="1">
      <c r="A80" s="333"/>
      <c r="B80" s="368"/>
      <c r="C80" s="24" t="s">
        <v>14</v>
      </c>
      <c r="D80" s="8"/>
      <c r="E80" s="8">
        <v>60</v>
      </c>
      <c r="F80" s="8">
        <v>120</v>
      </c>
      <c r="G80" s="8">
        <v>90</v>
      </c>
      <c r="H80" s="8">
        <v>120</v>
      </c>
      <c r="I80" s="8">
        <v>300</v>
      </c>
      <c r="J80" s="8">
        <v>70</v>
      </c>
      <c r="K80" s="8">
        <v>0</v>
      </c>
      <c r="L80" s="8">
        <v>150</v>
      </c>
      <c r="M80" s="8">
        <v>15</v>
      </c>
      <c r="N80" s="8">
        <v>135</v>
      </c>
      <c r="O80" s="8">
        <v>0</v>
      </c>
      <c r="P80" s="8">
        <v>0</v>
      </c>
      <c r="Q80" s="8">
        <v>20</v>
      </c>
      <c r="R80" s="8">
        <f t="shared" si="6"/>
        <v>1080</v>
      </c>
      <c r="T80" s="172">
        <f t="shared" si="8"/>
        <v>-1080</v>
      </c>
    </row>
    <row r="81" spans="1:20" ht="21" customHeight="1">
      <c r="A81" s="294" t="s">
        <v>113</v>
      </c>
      <c r="B81" s="363"/>
      <c r="C81" s="20" t="s">
        <v>0</v>
      </c>
      <c r="D81" s="130">
        <f>SUM(D83,D85,D87,D89,D91,D93,D95,D97)</f>
        <v>534849</v>
      </c>
      <c r="E81" s="130">
        <f aca="true" t="shared" si="9" ref="E81:Q82">SUM(E83,E85,E87,E89,E91,E93,E95,E97)</f>
        <v>95</v>
      </c>
      <c r="F81" s="131">
        <f t="shared" si="9"/>
        <v>13382</v>
      </c>
      <c r="G81" s="130">
        <f t="shared" si="9"/>
        <v>19516</v>
      </c>
      <c r="H81" s="130">
        <f t="shared" si="9"/>
        <v>26133</v>
      </c>
      <c r="I81" s="130">
        <f t="shared" si="9"/>
        <v>23916</v>
      </c>
      <c r="J81" s="130">
        <f t="shared" si="9"/>
        <v>24771</v>
      </c>
      <c r="K81" s="130">
        <f t="shared" si="9"/>
        <v>28989</v>
      </c>
      <c r="L81" s="130">
        <f t="shared" si="9"/>
        <v>34460</v>
      </c>
      <c r="M81" s="130">
        <f t="shared" si="9"/>
        <v>50148</v>
      </c>
      <c r="N81" s="130">
        <f t="shared" si="9"/>
        <v>30770</v>
      </c>
      <c r="O81" s="130">
        <f t="shared" si="9"/>
        <v>72337</v>
      </c>
      <c r="P81" s="249">
        <f t="shared" si="9"/>
        <v>85386</v>
      </c>
      <c r="Q81" s="130">
        <f t="shared" si="9"/>
        <v>124946</v>
      </c>
      <c r="R81" s="130">
        <f t="shared" si="6"/>
        <v>534849</v>
      </c>
      <c r="T81" s="172">
        <f t="shared" si="8"/>
        <v>0</v>
      </c>
    </row>
    <row r="82" spans="1:20" ht="21" customHeight="1">
      <c r="A82" s="333"/>
      <c r="B82" s="363"/>
      <c r="C82" s="24" t="s">
        <v>14</v>
      </c>
      <c r="D82" s="8"/>
      <c r="E82" s="8">
        <f t="shared" si="9"/>
        <v>95</v>
      </c>
      <c r="F82" s="8">
        <f t="shared" si="9"/>
        <v>8196</v>
      </c>
      <c r="G82" s="8">
        <f t="shared" si="9"/>
        <v>16045</v>
      </c>
      <c r="H82" s="8">
        <f t="shared" si="9"/>
        <v>19365</v>
      </c>
      <c r="I82" s="8">
        <f t="shared" si="9"/>
        <v>22395</v>
      </c>
      <c r="J82" s="8">
        <f t="shared" si="9"/>
        <v>18255</v>
      </c>
      <c r="K82" s="8">
        <f t="shared" si="9"/>
        <v>25538</v>
      </c>
      <c r="L82" s="8">
        <f t="shared" si="9"/>
        <v>28154</v>
      </c>
      <c r="M82" s="8">
        <f t="shared" si="9"/>
        <v>31761</v>
      </c>
      <c r="N82" s="8">
        <f t="shared" si="9"/>
        <v>32378</v>
      </c>
      <c r="O82" s="8">
        <f t="shared" si="9"/>
        <v>34677</v>
      </c>
      <c r="P82" s="8">
        <f t="shared" si="9"/>
        <v>47705</v>
      </c>
      <c r="Q82" s="8">
        <f t="shared" si="9"/>
        <v>84082</v>
      </c>
      <c r="R82" s="8">
        <f t="shared" si="6"/>
        <v>368646</v>
      </c>
      <c r="T82" s="172">
        <f t="shared" si="8"/>
        <v>-368646</v>
      </c>
    </row>
    <row r="83" spans="1:21" ht="21" customHeight="1">
      <c r="A83" s="332"/>
      <c r="B83" s="368" t="s">
        <v>27</v>
      </c>
      <c r="C83" s="20" t="s">
        <v>0</v>
      </c>
      <c r="D83" s="130">
        <v>24767</v>
      </c>
      <c r="E83" s="130">
        <v>0</v>
      </c>
      <c r="F83" s="131">
        <v>79</v>
      </c>
      <c r="G83" s="130">
        <v>874</v>
      </c>
      <c r="H83" s="130">
        <v>243</v>
      </c>
      <c r="I83" s="130">
        <v>847</v>
      </c>
      <c r="J83" s="130">
        <v>491</v>
      </c>
      <c r="K83" s="130">
        <v>870</v>
      </c>
      <c r="L83" s="130">
        <v>773</v>
      </c>
      <c r="M83" s="130">
        <v>2476</v>
      </c>
      <c r="N83" s="130">
        <v>966</v>
      </c>
      <c r="O83" s="130">
        <v>3784</v>
      </c>
      <c r="P83" s="249">
        <v>6000</v>
      </c>
      <c r="Q83" s="130">
        <v>7364</v>
      </c>
      <c r="R83" s="130">
        <f t="shared" si="6"/>
        <v>24767</v>
      </c>
      <c r="T83" s="172">
        <f t="shared" si="8"/>
        <v>0</v>
      </c>
      <c r="U83">
        <v>33</v>
      </c>
    </row>
    <row r="84" spans="1:20" ht="21" customHeight="1">
      <c r="A84" s="332"/>
      <c r="B84" s="368"/>
      <c r="C84" s="24" t="s">
        <v>14</v>
      </c>
      <c r="D84" s="8"/>
      <c r="E84" s="8">
        <v>0</v>
      </c>
      <c r="F84" s="8">
        <v>92</v>
      </c>
      <c r="G84" s="8">
        <v>230</v>
      </c>
      <c r="H84" s="8">
        <v>297</v>
      </c>
      <c r="I84" s="8">
        <v>614</v>
      </c>
      <c r="J84" s="8">
        <v>469</v>
      </c>
      <c r="K84" s="8">
        <v>1010</v>
      </c>
      <c r="L84" s="8">
        <v>1295</v>
      </c>
      <c r="M84" s="8">
        <v>3653</v>
      </c>
      <c r="N84" s="8">
        <v>2129</v>
      </c>
      <c r="O84" s="8">
        <v>3865</v>
      </c>
      <c r="P84" s="8">
        <v>3752</v>
      </c>
      <c r="Q84" s="8">
        <v>3425</v>
      </c>
      <c r="R84" s="8">
        <f t="shared" si="6"/>
        <v>20831</v>
      </c>
      <c r="T84" s="172">
        <f t="shared" si="8"/>
        <v>-20831</v>
      </c>
    </row>
    <row r="85" spans="1:21" ht="21" customHeight="1">
      <c r="A85" s="333"/>
      <c r="B85" s="368" t="s">
        <v>57</v>
      </c>
      <c r="C85" s="20" t="s">
        <v>0</v>
      </c>
      <c r="D85" s="130">
        <v>41850</v>
      </c>
      <c r="E85" s="130">
        <v>0</v>
      </c>
      <c r="F85" s="131">
        <v>973</v>
      </c>
      <c r="G85" s="130">
        <v>973</v>
      </c>
      <c r="H85" s="130">
        <v>1301</v>
      </c>
      <c r="I85" s="130">
        <v>1475</v>
      </c>
      <c r="J85" s="130">
        <v>855</v>
      </c>
      <c r="K85" s="130">
        <v>1307</v>
      </c>
      <c r="L85" s="130">
        <v>966</v>
      </c>
      <c r="M85" s="130">
        <v>4280</v>
      </c>
      <c r="N85" s="130">
        <v>1588</v>
      </c>
      <c r="O85" s="130">
        <v>7787</v>
      </c>
      <c r="P85" s="249">
        <v>9800</v>
      </c>
      <c r="Q85" s="130">
        <v>10545</v>
      </c>
      <c r="R85" s="130">
        <f t="shared" si="6"/>
        <v>41850</v>
      </c>
      <c r="T85" s="172">
        <f t="shared" si="8"/>
        <v>0</v>
      </c>
      <c r="U85">
        <v>34</v>
      </c>
    </row>
    <row r="86" spans="1:20" ht="21" customHeight="1">
      <c r="A86" s="333"/>
      <c r="B86" s="368"/>
      <c r="C86" s="24" t="s">
        <v>14</v>
      </c>
      <c r="D86" s="8"/>
      <c r="E86" s="8">
        <v>0</v>
      </c>
      <c r="F86" s="8">
        <v>408</v>
      </c>
      <c r="G86" s="8">
        <v>1239</v>
      </c>
      <c r="H86" s="8">
        <v>997</v>
      </c>
      <c r="I86" s="8">
        <v>1472</v>
      </c>
      <c r="J86" s="8">
        <v>906</v>
      </c>
      <c r="K86" s="8">
        <v>795</v>
      </c>
      <c r="L86" s="8">
        <v>694</v>
      </c>
      <c r="M86" s="8">
        <v>4321</v>
      </c>
      <c r="N86" s="8">
        <v>1223</v>
      </c>
      <c r="O86" s="8">
        <v>906</v>
      </c>
      <c r="P86" s="8">
        <v>1148</v>
      </c>
      <c r="Q86" s="8">
        <v>18830</v>
      </c>
      <c r="R86" s="8">
        <f t="shared" si="6"/>
        <v>32939</v>
      </c>
      <c r="T86" s="172">
        <f t="shared" si="8"/>
        <v>-32939</v>
      </c>
    </row>
    <row r="87" spans="1:21" ht="21" customHeight="1">
      <c r="A87" s="333"/>
      <c r="B87" s="368" t="s">
        <v>116</v>
      </c>
      <c r="C87" s="20" t="s">
        <v>0</v>
      </c>
      <c r="D87" s="130">
        <v>128576</v>
      </c>
      <c r="E87" s="130">
        <v>49</v>
      </c>
      <c r="F87" s="131">
        <v>6643</v>
      </c>
      <c r="G87" s="130">
        <v>6544</v>
      </c>
      <c r="H87" s="130">
        <v>12301</v>
      </c>
      <c r="I87" s="130">
        <v>8537</v>
      </c>
      <c r="J87" s="130">
        <v>9556</v>
      </c>
      <c r="K87" s="130">
        <v>10470</v>
      </c>
      <c r="L87" s="130">
        <v>12571</v>
      </c>
      <c r="M87" s="130">
        <v>11837</v>
      </c>
      <c r="N87" s="130">
        <v>5239</v>
      </c>
      <c r="O87" s="130">
        <v>15636</v>
      </c>
      <c r="P87" s="249">
        <v>14597</v>
      </c>
      <c r="Q87" s="130">
        <v>14596</v>
      </c>
      <c r="R87" s="130">
        <f t="shared" si="6"/>
        <v>128576</v>
      </c>
      <c r="T87" s="172">
        <f t="shared" si="8"/>
        <v>0</v>
      </c>
      <c r="U87">
        <v>35</v>
      </c>
    </row>
    <row r="88" spans="1:20" ht="21" customHeight="1">
      <c r="A88" s="333"/>
      <c r="B88" s="368"/>
      <c r="C88" s="24" t="s">
        <v>14</v>
      </c>
      <c r="D88" s="8"/>
      <c r="E88" s="8">
        <v>49</v>
      </c>
      <c r="F88" s="8">
        <v>2533</v>
      </c>
      <c r="G88" s="8">
        <v>4018</v>
      </c>
      <c r="H88" s="8">
        <v>6352</v>
      </c>
      <c r="I88" s="8">
        <v>6758</v>
      </c>
      <c r="J88" s="8">
        <v>4167</v>
      </c>
      <c r="K88" s="8">
        <v>8198</v>
      </c>
      <c r="L88" s="8">
        <v>6498</v>
      </c>
      <c r="M88" s="8">
        <v>5448</v>
      </c>
      <c r="N88" s="8">
        <v>5731</v>
      </c>
      <c r="O88" s="8">
        <v>3908</v>
      </c>
      <c r="P88" s="8">
        <v>4648</v>
      </c>
      <c r="Q88" s="8">
        <v>7411</v>
      </c>
      <c r="R88" s="8">
        <f t="shared" si="6"/>
        <v>65719</v>
      </c>
      <c r="T88" s="172">
        <f t="shared" si="8"/>
        <v>-65719</v>
      </c>
    </row>
    <row r="89" spans="1:21" ht="21" customHeight="1">
      <c r="A89" s="333"/>
      <c r="B89" s="368" t="s">
        <v>117</v>
      </c>
      <c r="C89" s="20" t="s">
        <v>0</v>
      </c>
      <c r="D89" s="130">
        <v>6959</v>
      </c>
      <c r="E89" s="130">
        <v>0</v>
      </c>
      <c r="F89" s="131">
        <v>0</v>
      </c>
      <c r="G89" s="130">
        <v>0</v>
      </c>
      <c r="H89" s="130">
        <v>0</v>
      </c>
      <c r="I89" s="130">
        <v>0</v>
      </c>
      <c r="J89" s="130">
        <v>0</v>
      </c>
      <c r="K89" s="130">
        <v>0</v>
      </c>
      <c r="L89" s="130">
        <v>308</v>
      </c>
      <c r="M89" s="130">
        <v>111</v>
      </c>
      <c r="N89" s="130">
        <v>484</v>
      </c>
      <c r="O89" s="130">
        <v>1998</v>
      </c>
      <c r="P89" s="249">
        <v>3548</v>
      </c>
      <c r="Q89" s="130">
        <v>510</v>
      </c>
      <c r="R89" s="130">
        <f t="shared" si="6"/>
        <v>6959</v>
      </c>
      <c r="T89" s="172">
        <f t="shared" si="8"/>
        <v>0</v>
      </c>
      <c r="U89">
        <v>36</v>
      </c>
    </row>
    <row r="90" spans="1:20" ht="21" customHeight="1">
      <c r="A90" s="333"/>
      <c r="B90" s="368"/>
      <c r="C90" s="24" t="s">
        <v>14</v>
      </c>
      <c r="D90" s="8"/>
      <c r="E90" s="8">
        <v>0</v>
      </c>
      <c r="F90" s="8">
        <v>0</v>
      </c>
      <c r="G90" s="8">
        <v>100</v>
      </c>
      <c r="H90" s="8">
        <v>693</v>
      </c>
      <c r="I90" s="8">
        <v>0</v>
      </c>
      <c r="J90" s="8">
        <v>0</v>
      </c>
      <c r="K90" s="8">
        <v>34</v>
      </c>
      <c r="L90" s="8">
        <v>764</v>
      </c>
      <c r="M90" s="8">
        <v>240</v>
      </c>
      <c r="N90" s="8">
        <v>667</v>
      </c>
      <c r="O90" s="8">
        <v>419</v>
      </c>
      <c r="P90" s="8">
        <v>520</v>
      </c>
      <c r="Q90" s="8">
        <v>3049</v>
      </c>
      <c r="R90" s="8">
        <f t="shared" si="6"/>
        <v>6486</v>
      </c>
      <c r="T90" s="172">
        <f t="shared" si="8"/>
        <v>-6486</v>
      </c>
    </row>
    <row r="91" spans="1:21" ht="21" customHeight="1">
      <c r="A91" s="333"/>
      <c r="B91" s="368" t="s">
        <v>46</v>
      </c>
      <c r="C91" s="20" t="s">
        <v>0</v>
      </c>
      <c r="D91" s="130">
        <v>23686</v>
      </c>
      <c r="E91" s="130">
        <v>0</v>
      </c>
      <c r="F91" s="131">
        <v>1120</v>
      </c>
      <c r="G91" s="130">
        <v>1121</v>
      </c>
      <c r="H91" s="130">
        <v>2354</v>
      </c>
      <c r="I91" s="130">
        <v>1557</v>
      </c>
      <c r="J91" s="130">
        <v>1321</v>
      </c>
      <c r="K91" s="130">
        <v>1805</v>
      </c>
      <c r="L91" s="130">
        <v>1406</v>
      </c>
      <c r="M91" s="130">
        <v>1512</v>
      </c>
      <c r="N91" s="130">
        <v>1641</v>
      </c>
      <c r="O91" s="130">
        <v>3283</v>
      </c>
      <c r="P91" s="249">
        <v>3283</v>
      </c>
      <c r="Q91" s="130">
        <v>3283</v>
      </c>
      <c r="R91" s="130">
        <f t="shared" si="6"/>
        <v>23686</v>
      </c>
      <c r="T91" s="172">
        <f t="shared" si="8"/>
        <v>0</v>
      </c>
      <c r="U91">
        <v>37</v>
      </c>
    </row>
    <row r="92" spans="1:20" ht="21" customHeight="1">
      <c r="A92" s="333"/>
      <c r="B92" s="368"/>
      <c r="C92" s="18" t="s">
        <v>14</v>
      </c>
      <c r="D92" s="8"/>
      <c r="E92" s="8">
        <v>0</v>
      </c>
      <c r="F92" s="8">
        <v>238</v>
      </c>
      <c r="G92" s="8">
        <v>1656</v>
      </c>
      <c r="H92" s="8">
        <v>1331</v>
      </c>
      <c r="I92" s="8">
        <v>1035</v>
      </c>
      <c r="J92" s="8">
        <v>958</v>
      </c>
      <c r="K92" s="8">
        <v>1179</v>
      </c>
      <c r="L92" s="8">
        <v>570</v>
      </c>
      <c r="M92" s="8">
        <v>594</v>
      </c>
      <c r="N92" s="8">
        <v>1460</v>
      </c>
      <c r="O92" s="8">
        <v>614</v>
      </c>
      <c r="P92" s="8">
        <v>674</v>
      </c>
      <c r="Q92" s="8">
        <v>5335</v>
      </c>
      <c r="R92" s="8">
        <f t="shared" si="6"/>
        <v>15644</v>
      </c>
      <c r="T92" s="172">
        <f t="shared" si="8"/>
        <v>-15644</v>
      </c>
    </row>
    <row r="93" spans="1:21" ht="21" customHeight="1">
      <c r="A93" s="372"/>
      <c r="B93" s="370" t="s">
        <v>118</v>
      </c>
      <c r="C93" s="26" t="s">
        <v>0</v>
      </c>
      <c r="D93" s="210">
        <v>28</v>
      </c>
      <c r="E93" s="210">
        <v>0</v>
      </c>
      <c r="F93" s="211">
        <v>0</v>
      </c>
      <c r="G93" s="210">
        <v>0</v>
      </c>
      <c r="H93" s="210">
        <v>0</v>
      </c>
      <c r="I93" s="210">
        <v>0</v>
      </c>
      <c r="J93" s="210">
        <v>0</v>
      </c>
      <c r="K93" s="210">
        <v>0</v>
      </c>
      <c r="L93" s="210">
        <v>0</v>
      </c>
      <c r="M93" s="210">
        <v>0</v>
      </c>
      <c r="N93" s="210">
        <v>0</v>
      </c>
      <c r="O93" s="210">
        <v>0</v>
      </c>
      <c r="P93" s="250">
        <v>0</v>
      </c>
      <c r="Q93" s="210">
        <v>28</v>
      </c>
      <c r="R93" s="210">
        <f t="shared" si="6"/>
        <v>28</v>
      </c>
      <c r="T93" s="172">
        <f t="shared" si="8"/>
        <v>0</v>
      </c>
      <c r="U93">
        <v>38</v>
      </c>
    </row>
    <row r="94" spans="1:20" ht="21" customHeight="1">
      <c r="A94" s="333"/>
      <c r="B94" s="368"/>
      <c r="C94" s="18" t="s">
        <v>14</v>
      </c>
      <c r="D94" s="8"/>
      <c r="E94" s="8">
        <v>0</v>
      </c>
      <c r="F94" s="8">
        <v>0</v>
      </c>
      <c r="G94" s="8">
        <v>0</v>
      </c>
      <c r="H94" s="8">
        <v>0</v>
      </c>
      <c r="I94" s="8">
        <v>2</v>
      </c>
      <c r="J94" s="8">
        <v>0</v>
      </c>
      <c r="K94" s="8">
        <v>0</v>
      </c>
      <c r="L94" s="8">
        <v>0</v>
      </c>
      <c r="M94" s="8">
        <v>0</v>
      </c>
      <c r="N94" s="8">
        <v>0</v>
      </c>
      <c r="O94" s="8">
        <v>0</v>
      </c>
      <c r="P94" s="8">
        <v>0</v>
      </c>
      <c r="Q94" s="8">
        <v>0</v>
      </c>
      <c r="R94" s="8">
        <f t="shared" si="6"/>
        <v>2</v>
      </c>
      <c r="T94" s="172">
        <f t="shared" si="8"/>
        <v>-2</v>
      </c>
    </row>
    <row r="95" spans="1:21" ht="21" customHeight="1">
      <c r="A95" s="372"/>
      <c r="B95" s="370" t="s">
        <v>119</v>
      </c>
      <c r="C95" s="26" t="s">
        <v>0</v>
      </c>
      <c r="D95" s="210">
        <v>308313</v>
      </c>
      <c r="E95" s="210">
        <v>46</v>
      </c>
      <c r="F95" s="211">
        <v>4567</v>
      </c>
      <c r="G95" s="210">
        <v>9444</v>
      </c>
      <c r="H95" s="210">
        <v>9934</v>
      </c>
      <c r="I95" s="210">
        <v>11430</v>
      </c>
      <c r="J95" s="210">
        <v>12548</v>
      </c>
      <c r="K95" s="210">
        <v>14537</v>
      </c>
      <c r="L95" s="210">
        <v>18436</v>
      </c>
      <c r="M95" s="210">
        <v>29932</v>
      </c>
      <c r="N95" s="210">
        <v>20812</v>
      </c>
      <c r="O95" s="210">
        <v>39849</v>
      </c>
      <c r="P95" s="250">
        <v>48158</v>
      </c>
      <c r="Q95" s="210">
        <v>88620</v>
      </c>
      <c r="R95" s="210">
        <f t="shared" si="6"/>
        <v>308313</v>
      </c>
      <c r="T95" s="172">
        <f t="shared" si="8"/>
        <v>0</v>
      </c>
      <c r="U95">
        <v>39</v>
      </c>
    </row>
    <row r="96" spans="1:20" ht="21" customHeight="1">
      <c r="A96" s="333"/>
      <c r="B96" s="368"/>
      <c r="C96" s="24" t="s">
        <v>14</v>
      </c>
      <c r="D96" s="8"/>
      <c r="E96" s="8">
        <v>46</v>
      </c>
      <c r="F96" s="8">
        <v>4895</v>
      </c>
      <c r="G96" s="8">
        <v>8742</v>
      </c>
      <c r="H96" s="8">
        <v>9665</v>
      </c>
      <c r="I96" s="8">
        <v>12424</v>
      </c>
      <c r="J96" s="8">
        <v>11560</v>
      </c>
      <c r="K96" s="8">
        <v>14322</v>
      </c>
      <c r="L96" s="8">
        <v>18288</v>
      </c>
      <c r="M96" s="8">
        <v>17505</v>
      </c>
      <c r="N96" s="8">
        <v>21168</v>
      </c>
      <c r="O96" s="8">
        <v>24905</v>
      </c>
      <c r="P96" s="8">
        <v>36963</v>
      </c>
      <c r="Q96" s="8">
        <v>46002</v>
      </c>
      <c r="R96" s="8">
        <f t="shared" si="6"/>
        <v>226485</v>
      </c>
      <c r="T96" s="172">
        <f t="shared" si="8"/>
        <v>-226485</v>
      </c>
    </row>
    <row r="97" spans="1:21" ht="21" customHeight="1">
      <c r="A97" s="333"/>
      <c r="B97" s="368" t="s">
        <v>84</v>
      </c>
      <c r="C97" s="20" t="s">
        <v>0</v>
      </c>
      <c r="D97" s="130">
        <v>670</v>
      </c>
      <c r="E97" s="130">
        <v>0</v>
      </c>
      <c r="F97" s="131">
        <v>0</v>
      </c>
      <c r="G97" s="130">
        <v>560</v>
      </c>
      <c r="H97" s="130">
        <v>0</v>
      </c>
      <c r="I97" s="130">
        <v>70</v>
      </c>
      <c r="J97" s="130">
        <v>0</v>
      </c>
      <c r="K97" s="130">
        <v>0</v>
      </c>
      <c r="L97" s="130">
        <v>0</v>
      </c>
      <c r="M97" s="130">
        <v>0</v>
      </c>
      <c r="N97" s="130">
        <v>40</v>
      </c>
      <c r="O97" s="130">
        <v>0</v>
      </c>
      <c r="P97" s="249">
        <v>0</v>
      </c>
      <c r="Q97" s="130">
        <v>0</v>
      </c>
      <c r="R97" s="130">
        <f t="shared" si="6"/>
        <v>670</v>
      </c>
      <c r="T97" s="172">
        <f t="shared" si="8"/>
        <v>0</v>
      </c>
      <c r="U97">
        <v>40</v>
      </c>
    </row>
    <row r="98" spans="1:20" ht="21" customHeight="1">
      <c r="A98" s="333"/>
      <c r="B98" s="368"/>
      <c r="C98" s="24" t="s">
        <v>14</v>
      </c>
      <c r="D98" s="8"/>
      <c r="E98" s="8">
        <v>0</v>
      </c>
      <c r="F98" s="8">
        <v>30</v>
      </c>
      <c r="G98" s="8">
        <v>60</v>
      </c>
      <c r="H98" s="8">
        <v>30</v>
      </c>
      <c r="I98" s="8">
        <v>90</v>
      </c>
      <c r="J98" s="8">
        <v>195</v>
      </c>
      <c r="K98" s="8">
        <v>0</v>
      </c>
      <c r="L98" s="8">
        <v>45</v>
      </c>
      <c r="M98" s="8">
        <v>0</v>
      </c>
      <c r="N98" s="8">
        <v>0</v>
      </c>
      <c r="O98" s="8">
        <v>60</v>
      </c>
      <c r="P98" s="8">
        <v>0</v>
      </c>
      <c r="Q98" s="8">
        <v>30</v>
      </c>
      <c r="R98" s="8">
        <f t="shared" si="6"/>
        <v>540</v>
      </c>
      <c r="T98" s="172">
        <f t="shared" si="8"/>
        <v>-540</v>
      </c>
    </row>
    <row r="99" spans="1:20" ht="21" customHeight="1">
      <c r="A99" s="294" t="s">
        <v>114</v>
      </c>
      <c r="B99" s="363"/>
      <c r="C99" s="20" t="s">
        <v>0</v>
      </c>
      <c r="D99" s="130">
        <f>SUM(D101,D103,D105,D107,D109,D111,D113)</f>
        <v>28180</v>
      </c>
      <c r="E99" s="130">
        <f aca="true" t="shared" si="10" ref="E99:Q100">SUM(E101,E103,E105,E107,E109,E111,E113)</f>
        <v>50</v>
      </c>
      <c r="F99" s="131">
        <f t="shared" si="10"/>
        <v>944</v>
      </c>
      <c r="G99" s="130">
        <f t="shared" si="10"/>
        <v>1537</v>
      </c>
      <c r="H99" s="130">
        <f t="shared" si="10"/>
        <v>1671</v>
      </c>
      <c r="I99" s="130">
        <f t="shared" si="10"/>
        <v>1984</v>
      </c>
      <c r="J99" s="130">
        <f t="shared" si="10"/>
        <v>1430</v>
      </c>
      <c r="K99" s="130">
        <f t="shared" si="10"/>
        <v>1026</v>
      </c>
      <c r="L99" s="130">
        <f t="shared" si="10"/>
        <v>1236</v>
      </c>
      <c r="M99" s="130">
        <f t="shared" si="10"/>
        <v>1552</v>
      </c>
      <c r="N99" s="130">
        <f t="shared" si="10"/>
        <v>1914</v>
      </c>
      <c r="O99" s="130">
        <f t="shared" si="10"/>
        <v>3746</v>
      </c>
      <c r="P99" s="249">
        <f t="shared" si="10"/>
        <v>4473</v>
      </c>
      <c r="Q99" s="130">
        <f t="shared" si="10"/>
        <v>6617</v>
      </c>
      <c r="R99" s="130">
        <f t="shared" si="6"/>
        <v>28180</v>
      </c>
      <c r="T99" s="172">
        <f t="shared" si="8"/>
        <v>0</v>
      </c>
    </row>
    <row r="100" spans="1:20" ht="21" customHeight="1">
      <c r="A100" s="333"/>
      <c r="B100" s="363"/>
      <c r="C100" s="24" t="s">
        <v>14</v>
      </c>
      <c r="D100" s="8"/>
      <c r="E100" s="8">
        <f t="shared" si="10"/>
        <v>50</v>
      </c>
      <c r="F100" s="8">
        <f t="shared" si="10"/>
        <v>780</v>
      </c>
      <c r="G100" s="8">
        <f t="shared" si="10"/>
        <v>1506</v>
      </c>
      <c r="H100" s="8">
        <f t="shared" si="10"/>
        <v>1637</v>
      </c>
      <c r="I100" s="8">
        <f t="shared" si="10"/>
        <v>1579</v>
      </c>
      <c r="J100" s="8">
        <f t="shared" si="10"/>
        <v>1836</v>
      </c>
      <c r="K100" s="8">
        <f t="shared" si="10"/>
        <v>1347</v>
      </c>
      <c r="L100" s="8">
        <f t="shared" si="10"/>
        <v>1582</v>
      </c>
      <c r="M100" s="8">
        <f t="shared" si="10"/>
        <v>2472</v>
      </c>
      <c r="N100" s="8">
        <f t="shared" si="10"/>
        <v>1761</v>
      </c>
      <c r="O100" s="8">
        <f t="shared" si="10"/>
        <v>1902</v>
      </c>
      <c r="P100" s="8">
        <f t="shared" si="10"/>
        <v>2183</v>
      </c>
      <c r="Q100" s="8">
        <f t="shared" si="10"/>
        <v>3521</v>
      </c>
      <c r="R100" s="8">
        <f t="shared" si="6"/>
        <v>22156</v>
      </c>
      <c r="T100" s="172">
        <f t="shared" si="8"/>
        <v>-22156</v>
      </c>
    </row>
    <row r="101" spans="1:21" ht="21" customHeight="1">
      <c r="A101" s="332"/>
      <c r="B101" s="368" t="s">
        <v>27</v>
      </c>
      <c r="C101" s="20" t="s">
        <v>0</v>
      </c>
      <c r="D101" s="130">
        <v>41</v>
      </c>
      <c r="E101" s="130">
        <v>0</v>
      </c>
      <c r="F101" s="131">
        <v>0</v>
      </c>
      <c r="G101" s="130">
        <v>0</v>
      </c>
      <c r="H101" s="130">
        <v>0</v>
      </c>
      <c r="I101" s="130">
        <v>0</v>
      </c>
      <c r="J101" s="130">
        <v>0</v>
      </c>
      <c r="K101" s="130">
        <v>0</v>
      </c>
      <c r="L101" s="130">
        <v>0</v>
      </c>
      <c r="M101" s="130">
        <v>23</v>
      </c>
      <c r="N101" s="130">
        <v>0</v>
      </c>
      <c r="O101" s="130">
        <v>8</v>
      </c>
      <c r="P101" s="249">
        <v>6</v>
      </c>
      <c r="Q101" s="130">
        <v>4</v>
      </c>
      <c r="R101" s="130">
        <f t="shared" si="6"/>
        <v>41</v>
      </c>
      <c r="T101" s="172">
        <f t="shared" si="8"/>
        <v>0</v>
      </c>
      <c r="U101">
        <v>41</v>
      </c>
    </row>
    <row r="102" spans="1:20" ht="21" customHeight="1">
      <c r="A102" s="332"/>
      <c r="B102" s="368"/>
      <c r="C102" s="24" t="s">
        <v>14</v>
      </c>
      <c r="D102" s="8"/>
      <c r="E102" s="8">
        <v>0</v>
      </c>
      <c r="F102" s="8">
        <v>0</v>
      </c>
      <c r="G102" s="8">
        <v>0</v>
      </c>
      <c r="H102" s="8">
        <v>0</v>
      </c>
      <c r="I102" s="8">
        <v>0</v>
      </c>
      <c r="J102" s="8">
        <v>0</v>
      </c>
      <c r="K102" s="8">
        <v>1</v>
      </c>
      <c r="L102" s="8">
        <v>0</v>
      </c>
      <c r="M102" s="8">
        <v>29</v>
      </c>
      <c r="N102" s="8">
        <v>5</v>
      </c>
      <c r="O102" s="8">
        <v>1</v>
      </c>
      <c r="P102" s="8">
        <v>0</v>
      </c>
      <c r="Q102" s="8">
        <v>0</v>
      </c>
      <c r="R102" s="8">
        <f t="shared" si="6"/>
        <v>36</v>
      </c>
      <c r="T102" s="172">
        <f t="shared" si="8"/>
        <v>-36</v>
      </c>
    </row>
    <row r="103" spans="1:21" ht="21" customHeight="1">
      <c r="A103" s="333"/>
      <c r="B103" s="368" t="s">
        <v>57</v>
      </c>
      <c r="C103" s="20" t="s">
        <v>0</v>
      </c>
      <c r="D103" s="130">
        <v>3237</v>
      </c>
      <c r="E103" s="130">
        <v>0</v>
      </c>
      <c r="F103" s="131">
        <v>151</v>
      </c>
      <c r="G103" s="130">
        <v>152</v>
      </c>
      <c r="H103" s="130">
        <v>152</v>
      </c>
      <c r="I103" s="130">
        <v>115</v>
      </c>
      <c r="J103" s="130">
        <v>151</v>
      </c>
      <c r="K103" s="130">
        <v>113</v>
      </c>
      <c r="L103" s="130">
        <v>175</v>
      </c>
      <c r="M103" s="130">
        <v>177</v>
      </c>
      <c r="N103" s="130">
        <v>148</v>
      </c>
      <c r="O103" s="130">
        <v>545</v>
      </c>
      <c r="P103" s="249">
        <v>517</v>
      </c>
      <c r="Q103" s="130">
        <v>841</v>
      </c>
      <c r="R103" s="130">
        <f t="shared" si="6"/>
        <v>3237</v>
      </c>
      <c r="T103" s="172">
        <f t="shared" si="8"/>
        <v>0</v>
      </c>
      <c r="U103">
        <v>42</v>
      </c>
    </row>
    <row r="104" spans="1:20" ht="21" customHeight="1">
      <c r="A104" s="333"/>
      <c r="B104" s="368"/>
      <c r="C104" s="18" t="s">
        <v>14</v>
      </c>
      <c r="D104" s="8"/>
      <c r="E104" s="8">
        <v>0</v>
      </c>
      <c r="F104" s="8">
        <v>105</v>
      </c>
      <c r="G104" s="8">
        <v>220</v>
      </c>
      <c r="H104" s="8">
        <v>56</v>
      </c>
      <c r="I104" s="8">
        <v>243</v>
      </c>
      <c r="J104" s="8">
        <v>180</v>
      </c>
      <c r="K104" s="8">
        <v>139</v>
      </c>
      <c r="L104" s="8">
        <v>147</v>
      </c>
      <c r="M104" s="8">
        <v>235</v>
      </c>
      <c r="N104" s="8">
        <v>181</v>
      </c>
      <c r="O104" s="8">
        <v>108</v>
      </c>
      <c r="P104" s="8">
        <v>119</v>
      </c>
      <c r="Q104" s="8">
        <v>517</v>
      </c>
      <c r="R104" s="8">
        <f t="shared" si="6"/>
        <v>2250</v>
      </c>
      <c r="T104" s="172">
        <f t="shared" si="8"/>
        <v>-2250</v>
      </c>
    </row>
    <row r="105" spans="1:21" ht="21" customHeight="1">
      <c r="A105" s="333"/>
      <c r="B105" s="368" t="s">
        <v>116</v>
      </c>
      <c r="C105" s="20" t="s">
        <v>0</v>
      </c>
      <c r="D105" s="130">
        <v>7279</v>
      </c>
      <c r="E105" s="130">
        <v>50</v>
      </c>
      <c r="F105" s="131">
        <v>342</v>
      </c>
      <c r="G105" s="130">
        <v>393</v>
      </c>
      <c r="H105" s="130">
        <v>352</v>
      </c>
      <c r="I105" s="130">
        <v>344</v>
      </c>
      <c r="J105" s="130">
        <v>349</v>
      </c>
      <c r="K105" s="130">
        <v>378</v>
      </c>
      <c r="L105" s="130">
        <v>354</v>
      </c>
      <c r="M105" s="130">
        <v>478</v>
      </c>
      <c r="N105" s="130">
        <v>845</v>
      </c>
      <c r="O105" s="130">
        <v>1132</v>
      </c>
      <c r="P105" s="249">
        <v>1131</v>
      </c>
      <c r="Q105" s="130">
        <v>1131</v>
      </c>
      <c r="R105" s="130">
        <f t="shared" si="6"/>
        <v>7279</v>
      </c>
      <c r="T105" s="172">
        <f t="shared" si="8"/>
        <v>0</v>
      </c>
      <c r="U105">
        <v>43</v>
      </c>
    </row>
    <row r="106" spans="1:20" ht="21" customHeight="1">
      <c r="A106" s="333"/>
      <c r="B106" s="368"/>
      <c r="C106" s="24" t="s">
        <v>14</v>
      </c>
      <c r="D106" s="8"/>
      <c r="E106" s="8">
        <v>50</v>
      </c>
      <c r="F106" s="8">
        <v>0</v>
      </c>
      <c r="G106" s="8">
        <v>301</v>
      </c>
      <c r="H106" s="8">
        <v>550</v>
      </c>
      <c r="I106" s="8">
        <v>263</v>
      </c>
      <c r="J106" s="8">
        <v>309</v>
      </c>
      <c r="K106" s="8">
        <v>287</v>
      </c>
      <c r="L106" s="8">
        <v>279</v>
      </c>
      <c r="M106" s="8">
        <v>980</v>
      </c>
      <c r="N106" s="8">
        <v>267</v>
      </c>
      <c r="O106" s="8">
        <v>281</v>
      </c>
      <c r="P106" s="8">
        <v>282</v>
      </c>
      <c r="Q106" s="8">
        <v>545</v>
      </c>
      <c r="R106" s="8">
        <f t="shared" si="6"/>
        <v>4394</v>
      </c>
      <c r="T106" s="172">
        <f t="shared" si="8"/>
        <v>-4394</v>
      </c>
    </row>
    <row r="107" spans="1:21" ht="21" customHeight="1">
      <c r="A107" s="333"/>
      <c r="B107" s="368" t="s">
        <v>117</v>
      </c>
      <c r="C107" s="20" t="s">
        <v>0</v>
      </c>
      <c r="D107" s="130">
        <v>50</v>
      </c>
      <c r="E107" s="130">
        <v>0</v>
      </c>
      <c r="F107" s="131">
        <v>0</v>
      </c>
      <c r="G107" s="130">
        <v>0</v>
      </c>
      <c r="H107" s="130">
        <v>0</v>
      </c>
      <c r="I107" s="130">
        <v>50</v>
      </c>
      <c r="J107" s="130">
        <v>0</v>
      </c>
      <c r="K107" s="130">
        <v>0</v>
      </c>
      <c r="L107" s="130">
        <v>0</v>
      </c>
      <c r="M107" s="130">
        <v>0</v>
      </c>
      <c r="N107" s="130">
        <v>0</v>
      </c>
      <c r="O107" s="130">
        <v>0</v>
      </c>
      <c r="P107" s="249">
        <v>0</v>
      </c>
      <c r="Q107" s="130">
        <v>0</v>
      </c>
      <c r="R107" s="130">
        <f t="shared" si="6"/>
        <v>50</v>
      </c>
      <c r="T107" s="172">
        <f t="shared" si="8"/>
        <v>0</v>
      </c>
      <c r="U107">
        <v>44</v>
      </c>
    </row>
    <row r="108" spans="1:20" ht="21" customHeight="1">
      <c r="A108" s="333"/>
      <c r="B108" s="368"/>
      <c r="C108" s="24" t="s">
        <v>14</v>
      </c>
      <c r="D108" s="8"/>
      <c r="E108" s="8">
        <v>0</v>
      </c>
      <c r="F108" s="8">
        <v>0</v>
      </c>
      <c r="G108" s="8">
        <v>0</v>
      </c>
      <c r="H108" s="8">
        <v>0</v>
      </c>
      <c r="I108" s="8">
        <v>0</v>
      </c>
      <c r="J108" s="8">
        <v>0</v>
      </c>
      <c r="K108" s="8">
        <v>0</v>
      </c>
      <c r="L108" s="8">
        <v>0</v>
      </c>
      <c r="M108" s="8">
        <v>0</v>
      </c>
      <c r="N108" s="8">
        <v>0</v>
      </c>
      <c r="O108" s="8">
        <v>0</v>
      </c>
      <c r="P108" s="8">
        <v>0</v>
      </c>
      <c r="Q108" s="8">
        <v>47</v>
      </c>
      <c r="R108" s="8">
        <f t="shared" si="6"/>
        <v>47</v>
      </c>
      <c r="T108" s="172">
        <f t="shared" si="8"/>
        <v>-47</v>
      </c>
    </row>
    <row r="109" spans="1:21" ht="21" customHeight="1">
      <c r="A109" s="333"/>
      <c r="B109" s="368" t="s">
        <v>46</v>
      </c>
      <c r="C109" s="20" t="s">
        <v>0</v>
      </c>
      <c r="D109" s="130">
        <v>3131</v>
      </c>
      <c r="E109" s="130">
        <v>0</v>
      </c>
      <c r="F109" s="131">
        <v>83</v>
      </c>
      <c r="G109" s="130">
        <v>84</v>
      </c>
      <c r="H109" s="130">
        <v>84</v>
      </c>
      <c r="I109" s="130">
        <v>136</v>
      </c>
      <c r="J109" s="130">
        <v>279</v>
      </c>
      <c r="K109" s="130">
        <v>249</v>
      </c>
      <c r="L109" s="130">
        <v>243</v>
      </c>
      <c r="M109" s="130">
        <v>369</v>
      </c>
      <c r="N109" s="130">
        <v>243</v>
      </c>
      <c r="O109" s="130">
        <v>454</v>
      </c>
      <c r="P109" s="249">
        <v>454</v>
      </c>
      <c r="Q109" s="130">
        <v>453</v>
      </c>
      <c r="R109" s="130">
        <f t="shared" si="6"/>
        <v>3131</v>
      </c>
      <c r="T109" s="172">
        <f t="shared" si="8"/>
        <v>0</v>
      </c>
      <c r="U109">
        <v>45</v>
      </c>
    </row>
    <row r="110" spans="1:20" ht="21" customHeight="1">
      <c r="A110" s="333"/>
      <c r="B110" s="368"/>
      <c r="C110" s="24" t="s">
        <v>14</v>
      </c>
      <c r="D110" s="8"/>
      <c r="E110" s="8">
        <v>0</v>
      </c>
      <c r="F110" s="8">
        <v>26</v>
      </c>
      <c r="G110" s="8">
        <v>142</v>
      </c>
      <c r="H110" s="8">
        <v>105</v>
      </c>
      <c r="I110" s="8">
        <v>210</v>
      </c>
      <c r="J110" s="8">
        <v>163</v>
      </c>
      <c r="K110" s="8">
        <v>175</v>
      </c>
      <c r="L110" s="8">
        <v>175</v>
      </c>
      <c r="M110" s="8">
        <v>256</v>
      </c>
      <c r="N110" s="8">
        <v>184</v>
      </c>
      <c r="O110" s="8">
        <v>110</v>
      </c>
      <c r="P110" s="8">
        <v>179</v>
      </c>
      <c r="Q110" s="8">
        <v>437</v>
      </c>
      <c r="R110" s="8">
        <f t="shared" si="6"/>
        <v>2162</v>
      </c>
      <c r="T110" s="172">
        <f t="shared" si="8"/>
        <v>-2162</v>
      </c>
    </row>
    <row r="111" spans="1:21" ht="21" customHeight="1">
      <c r="A111" s="333"/>
      <c r="B111" s="368" t="s">
        <v>119</v>
      </c>
      <c r="C111" s="20" t="s">
        <v>0</v>
      </c>
      <c r="D111" s="130">
        <v>14202</v>
      </c>
      <c r="E111" s="130">
        <v>0</v>
      </c>
      <c r="F111" s="131">
        <v>368</v>
      </c>
      <c r="G111" s="130">
        <v>768</v>
      </c>
      <c r="H111" s="130">
        <v>1083</v>
      </c>
      <c r="I111" s="130">
        <v>1239</v>
      </c>
      <c r="J111" s="130">
        <v>651</v>
      </c>
      <c r="K111" s="130">
        <v>286</v>
      </c>
      <c r="L111" s="130">
        <v>464</v>
      </c>
      <c r="M111" s="130">
        <v>505</v>
      </c>
      <c r="N111" s="130">
        <v>678</v>
      </c>
      <c r="O111" s="130">
        <v>1607</v>
      </c>
      <c r="P111" s="249">
        <v>2365</v>
      </c>
      <c r="Q111" s="130">
        <v>4188</v>
      </c>
      <c r="R111" s="130">
        <f t="shared" si="6"/>
        <v>14202</v>
      </c>
      <c r="T111" s="172">
        <f t="shared" si="8"/>
        <v>0</v>
      </c>
      <c r="U111">
        <v>46</v>
      </c>
    </row>
    <row r="112" spans="1:20" ht="21" customHeight="1">
      <c r="A112" s="333"/>
      <c r="B112" s="368"/>
      <c r="C112" s="24" t="s">
        <v>14</v>
      </c>
      <c r="D112" s="8"/>
      <c r="E112" s="8">
        <v>0</v>
      </c>
      <c r="F112" s="8">
        <v>649</v>
      </c>
      <c r="G112" s="8">
        <v>843</v>
      </c>
      <c r="H112" s="8">
        <v>926</v>
      </c>
      <c r="I112" s="8">
        <v>863</v>
      </c>
      <c r="J112" s="8">
        <v>1184</v>
      </c>
      <c r="K112" s="8">
        <v>745</v>
      </c>
      <c r="L112" s="8">
        <v>981</v>
      </c>
      <c r="M112" s="8">
        <v>754</v>
      </c>
      <c r="N112" s="8">
        <v>1124</v>
      </c>
      <c r="O112" s="8">
        <v>1402</v>
      </c>
      <c r="P112" s="8">
        <v>1603</v>
      </c>
      <c r="Q112" s="8">
        <v>1975</v>
      </c>
      <c r="R112" s="8">
        <f t="shared" si="6"/>
        <v>13049</v>
      </c>
      <c r="T112" s="172">
        <f t="shared" si="8"/>
        <v>-13049</v>
      </c>
    </row>
    <row r="113" spans="1:21" ht="21" customHeight="1">
      <c r="A113" s="333"/>
      <c r="B113" s="368" t="s">
        <v>84</v>
      </c>
      <c r="C113" s="20" t="s">
        <v>0</v>
      </c>
      <c r="D113" s="130">
        <v>240</v>
      </c>
      <c r="E113" s="130">
        <v>0</v>
      </c>
      <c r="F113" s="131">
        <v>0</v>
      </c>
      <c r="G113" s="130">
        <v>140</v>
      </c>
      <c r="H113" s="130">
        <v>0</v>
      </c>
      <c r="I113" s="130">
        <v>100</v>
      </c>
      <c r="J113" s="130">
        <v>0</v>
      </c>
      <c r="K113" s="130">
        <v>0</v>
      </c>
      <c r="L113" s="130">
        <v>0</v>
      </c>
      <c r="M113" s="130">
        <v>0</v>
      </c>
      <c r="N113" s="130">
        <v>0</v>
      </c>
      <c r="O113" s="130">
        <v>0</v>
      </c>
      <c r="P113" s="249">
        <v>0</v>
      </c>
      <c r="Q113" s="130">
        <v>0</v>
      </c>
      <c r="R113" s="130">
        <f t="shared" si="6"/>
        <v>240</v>
      </c>
      <c r="T113" s="172">
        <f t="shared" si="8"/>
        <v>0</v>
      </c>
      <c r="U113">
        <v>47</v>
      </c>
    </row>
    <row r="114" spans="1:20" ht="21" customHeight="1">
      <c r="A114" s="333"/>
      <c r="B114" s="368"/>
      <c r="C114" s="24" t="s">
        <v>14</v>
      </c>
      <c r="D114" s="8"/>
      <c r="E114" s="8">
        <v>0</v>
      </c>
      <c r="F114" s="8">
        <v>0</v>
      </c>
      <c r="G114" s="8">
        <v>0</v>
      </c>
      <c r="H114" s="8">
        <v>0</v>
      </c>
      <c r="I114" s="8">
        <v>0</v>
      </c>
      <c r="J114" s="8">
        <v>0</v>
      </c>
      <c r="K114" s="8">
        <v>0</v>
      </c>
      <c r="L114" s="8">
        <v>0</v>
      </c>
      <c r="M114" s="8">
        <v>218</v>
      </c>
      <c r="N114" s="8">
        <v>0</v>
      </c>
      <c r="O114" s="8">
        <v>0</v>
      </c>
      <c r="P114" s="8">
        <v>0</v>
      </c>
      <c r="Q114" s="8">
        <v>0</v>
      </c>
      <c r="R114" s="8">
        <f t="shared" si="6"/>
        <v>218</v>
      </c>
      <c r="T114" s="172">
        <f t="shared" si="8"/>
        <v>-218</v>
      </c>
    </row>
    <row r="115" spans="1:20" ht="21" customHeight="1">
      <c r="A115" s="294" t="s">
        <v>323</v>
      </c>
      <c r="B115" s="363"/>
      <c r="C115" s="20" t="s">
        <v>0</v>
      </c>
      <c r="D115" s="130">
        <f>SUM(D117,D119,D121,D123,D125,D127,D129)</f>
        <v>2586547</v>
      </c>
      <c r="E115" s="130">
        <f aca="true" t="shared" si="11" ref="E115:Q116">SUM(E117,E119,E121,E123,E125,E127,E129)</f>
        <v>1212</v>
      </c>
      <c r="F115" s="131">
        <f t="shared" si="11"/>
        <v>94076</v>
      </c>
      <c r="G115" s="130">
        <f t="shared" si="11"/>
        <v>166538</v>
      </c>
      <c r="H115" s="130">
        <f t="shared" si="11"/>
        <v>162134</v>
      </c>
      <c r="I115" s="130">
        <f t="shared" si="11"/>
        <v>158622</v>
      </c>
      <c r="J115" s="130">
        <f t="shared" si="11"/>
        <v>152394</v>
      </c>
      <c r="K115" s="130">
        <f t="shared" si="11"/>
        <v>181368</v>
      </c>
      <c r="L115" s="130">
        <f t="shared" si="11"/>
        <v>190564</v>
      </c>
      <c r="M115" s="130">
        <f t="shared" si="11"/>
        <v>237499</v>
      </c>
      <c r="N115" s="130">
        <f t="shared" si="11"/>
        <v>175142</v>
      </c>
      <c r="O115" s="130">
        <f t="shared" si="11"/>
        <v>280754</v>
      </c>
      <c r="P115" s="249">
        <f t="shared" si="11"/>
        <v>309045</v>
      </c>
      <c r="Q115" s="130">
        <f t="shared" si="11"/>
        <v>477199</v>
      </c>
      <c r="R115" s="130">
        <f t="shared" si="6"/>
        <v>2586547</v>
      </c>
      <c r="T115" s="172">
        <f t="shared" si="8"/>
        <v>0</v>
      </c>
    </row>
    <row r="116" spans="1:20" ht="21" customHeight="1">
      <c r="A116" s="333"/>
      <c r="B116" s="363"/>
      <c r="C116" s="24" t="s">
        <v>14</v>
      </c>
      <c r="D116" s="8"/>
      <c r="E116" s="8">
        <f t="shared" si="11"/>
        <v>1212</v>
      </c>
      <c r="F116" s="8">
        <f t="shared" si="11"/>
        <v>54135</v>
      </c>
      <c r="G116" s="8">
        <f t="shared" si="11"/>
        <v>119938</v>
      </c>
      <c r="H116" s="8">
        <f t="shared" si="11"/>
        <v>117516</v>
      </c>
      <c r="I116" s="8">
        <f t="shared" si="11"/>
        <v>113487</v>
      </c>
      <c r="J116" s="8">
        <f t="shared" si="11"/>
        <v>108848</v>
      </c>
      <c r="K116" s="8">
        <f t="shared" si="11"/>
        <v>156452</v>
      </c>
      <c r="L116" s="8">
        <f t="shared" si="11"/>
        <v>116191</v>
      </c>
      <c r="M116" s="8">
        <f t="shared" si="11"/>
        <v>181547</v>
      </c>
      <c r="N116" s="8">
        <f t="shared" si="11"/>
        <v>167168</v>
      </c>
      <c r="O116" s="8">
        <f t="shared" si="11"/>
        <v>152477</v>
      </c>
      <c r="P116" s="8">
        <f t="shared" si="11"/>
        <v>168064</v>
      </c>
      <c r="Q116" s="8">
        <f t="shared" si="11"/>
        <v>325508</v>
      </c>
      <c r="R116" s="8">
        <f t="shared" si="6"/>
        <v>1782543</v>
      </c>
      <c r="T116" s="172">
        <f t="shared" si="8"/>
        <v>-1782543</v>
      </c>
    </row>
    <row r="117" spans="1:21" ht="21" customHeight="1">
      <c r="A117" s="332"/>
      <c r="B117" s="368" t="s">
        <v>27</v>
      </c>
      <c r="C117" s="20" t="s">
        <v>0</v>
      </c>
      <c r="D117" s="130">
        <v>252476</v>
      </c>
      <c r="E117" s="130">
        <v>129</v>
      </c>
      <c r="F117" s="131">
        <v>3920</v>
      </c>
      <c r="G117" s="130">
        <v>24250</v>
      </c>
      <c r="H117" s="130">
        <v>19333</v>
      </c>
      <c r="I117" s="130">
        <v>11082</v>
      </c>
      <c r="J117" s="130">
        <v>10868</v>
      </c>
      <c r="K117" s="130">
        <v>13752</v>
      </c>
      <c r="L117" s="130">
        <v>12693</v>
      </c>
      <c r="M117" s="130">
        <v>27022</v>
      </c>
      <c r="N117" s="130">
        <v>14887</v>
      </c>
      <c r="O117" s="130">
        <v>29270</v>
      </c>
      <c r="P117" s="249">
        <v>37915</v>
      </c>
      <c r="Q117" s="130">
        <v>47355</v>
      </c>
      <c r="R117" s="130">
        <f t="shared" si="6"/>
        <v>252476</v>
      </c>
      <c r="T117" s="172">
        <f t="shared" si="8"/>
        <v>0</v>
      </c>
      <c r="U117">
        <v>48</v>
      </c>
    </row>
    <row r="118" spans="1:20" ht="21" customHeight="1">
      <c r="A118" s="332"/>
      <c r="B118" s="368"/>
      <c r="C118" s="24" t="s">
        <v>14</v>
      </c>
      <c r="D118" s="8"/>
      <c r="E118" s="8">
        <v>129</v>
      </c>
      <c r="F118" s="8">
        <v>4653</v>
      </c>
      <c r="G118" s="8">
        <v>12867</v>
      </c>
      <c r="H118" s="8">
        <v>11127</v>
      </c>
      <c r="I118" s="8">
        <v>11056</v>
      </c>
      <c r="J118" s="8">
        <v>11495</v>
      </c>
      <c r="K118" s="8">
        <v>17854</v>
      </c>
      <c r="L118" s="8">
        <v>11245</v>
      </c>
      <c r="M118" s="8">
        <v>23928</v>
      </c>
      <c r="N118" s="8">
        <v>15720</v>
      </c>
      <c r="O118" s="8">
        <v>22245</v>
      </c>
      <c r="P118" s="8">
        <v>28809</v>
      </c>
      <c r="Q118" s="8">
        <v>42945</v>
      </c>
      <c r="R118" s="8">
        <f t="shared" si="6"/>
        <v>214073</v>
      </c>
      <c r="T118" s="172">
        <f t="shared" si="8"/>
        <v>-214073</v>
      </c>
    </row>
    <row r="119" spans="1:21" ht="21" customHeight="1">
      <c r="A119" s="333"/>
      <c r="B119" s="368" t="s">
        <v>57</v>
      </c>
      <c r="C119" s="20" t="s">
        <v>0</v>
      </c>
      <c r="D119" s="130">
        <v>233408</v>
      </c>
      <c r="E119" s="130">
        <v>0</v>
      </c>
      <c r="F119" s="131">
        <v>8764</v>
      </c>
      <c r="G119" s="130">
        <v>8764</v>
      </c>
      <c r="H119" s="130">
        <v>10221</v>
      </c>
      <c r="I119" s="130">
        <v>7928</v>
      </c>
      <c r="J119" s="130">
        <v>8816</v>
      </c>
      <c r="K119" s="130">
        <v>8755</v>
      </c>
      <c r="L119" s="130">
        <v>9309</v>
      </c>
      <c r="M119" s="130">
        <v>26623</v>
      </c>
      <c r="N119" s="130">
        <v>9840</v>
      </c>
      <c r="O119" s="130">
        <v>41352</v>
      </c>
      <c r="P119" s="249">
        <v>43902</v>
      </c>
      <c r="Q119" s="130">
        <v>49134</v>
      </c>
      <c r="R119" s="130">
        <f t="shared" si="6"/>
        <v>233408</v>
      </c>
      <c r="T119" s="172">
        <f t="shared" si="8"/>
        <v>0</v>
      </c>
      <c r="U119">
        <v>49</v>
      </c>
    </row>
    <row r="120" spans="1:20" ht="21" customHeight="1">
      <c r="A120" s="333"/>
      <c r="B120" s="368"/>
      <c r="C120" s="24" t="s">
        <v>14</v>
      </c>
      <c r="D120" s="8"/>
      <c r="E120" s="8">
        <v>0</v>
      </c>
      <c r="F120" s="8">
        <v>2644</v>
      </c>
      <c r="G120" s="8">
        <v>12711</v>
      </c>
      <c r="H120" s="8">
        <v>12068</v>
      </c>
      <c r="I120" s="8">
        <v>12204</v>
      </c>
      <c r="J120" s="8">
        <v>9430</v>
      </c>
      <c r="K120" s="8">
        <v>12130</v>
      </c>
      <c r="L120" s="8">
        <v>8780</v>
      </c>
      <c r="M120" s="8">
        <v>29660</v>
      </c>
      <c r="N120" s="8">
        <v>9703</v>
      </c>
      <c r="O120" s="8">
        <v>8412</v>
      </c>
      <c r="P120" s="8">
        <v>8797</v>
      </c>
      <c r="Q120" s="8">
        <v>81402</v>
      </c>
      <c r="R120" s="8">
        <f t="shared" si="6"/>
        <v>207941</v>
      </c>
      <c r="T120" s="172">
        <f t="shared" si="8"/>
        <v>-207941</v>
      </c>
    </row>
    <row r="121" spans="1:21" ht="21" customHeight="1">
      <c r="A121" s="333"/>
      <c r="B121" s="368" t="s">
        <v>116</v>
      </c>
      <c r="C121" s="20" t="s">
        <v>0</v>
      </c>
      <c r="D121" s="130">
        <v>559680</v>
      </c>
      <c r="E121" s="130">
        <v>274</v>
      </c>
      <c r="F121" s="131">
        <v>34730</v>
      </c>
      <c r="G121" s="130">
        <v>34540</v>
      </c>
      <c r="H121" s="130">
        <v>41671</v>
      </c>
      <c r="I121" s="130">
        <v>46481</v>
      </c>
      <c r="J121" s="130">
        <v>41235</v>
      </c>
      <c r="K121" s="130">
        <v>50679</v>
      </c>
      <c r="L121" s="130">
        <v>49664</v>
      </c>
      <c r="M121" s="130">
        <v>50314</v>
      </c>
      <c r="N121" s="130">
        <v>34011</v>
      </c>
      <c r="O121" s="130">
        <v>59446</v>
      </c>
      <c r="P121" s="249">
        <v>57868</v>
      </c>
      <c r="Q121" s="130">
        <v>58767</v>
      </c>
      <c r="R121" s="130">
        <f t="shared" si="6"/>
        <v>559680</v>
      </c>
      <c r="T121" s="172">
        <f t="shared" si="8"/>
        <v>0</v>
      </c>
      <c r="U121">
        <v>50</v>
      </c>
    </row>
    <row r="122" spans="1:20" ht="21" customHeight="1">
      <c r="A122" s="333"/>
      <c r="B122" s="368"/>
      <c r="C122" s="18" t="s">
        <v>14</v>
      </c>
      <c r="D122" s="8"/>
      <c r="E122" s="8">
        <v>274</v>
      </c>
      <c r="F122" s="8">
        <v>14352</v>
      </c>
      <c r="G122" s="8">
        <v>22312</v>
      </c>
      <c r="H122" s="8">
        <v>30517</v>
      </c>
      <c r="I122" s="8">
        <v>26759</v>
      </c>
      <c r="J122" s="8">
        <v>24858</v>
      </c>
      <c r="K122" s="8">
        <v>29576</v>
      </c>
      <c r="L122" s="8">
        <v>25735</v>
      </c>
      <c r="M122" s="8">
        <v>34869</v>
      </c>
      <c r="N122" s="8">
        <v>26214</v>
      </c>
      <c r="O122" s="8">
        <v>31278</v>
      </c>
      <c r="P122" s="8">
        <v>28554</v>
      </c>
      <c r="Q122" s="8">
        <v>33328</v>
      </c>
      <c r="R122" s="8">
        <f t="shared" si="6"/>
        <v>328626</v>
      </c>
      <c r="T122" s="172">
        <f t="shared" si="8"/>
        <v>-328626</v>
      </c>
    </row>
    <row r="123" spans="1:21" ht="21" customHeight="1">
      <c r="A123" s="372"/>
      <c r="B123" s="370" t="s">
        <v>46</v>
      </c>
      <c r="C123" s="26" t="s">
        <v>0</v>
      </c>
      <c r="D123" s="210">
        <v>144702</v>
      </c>
      <c r="E123" s="210">
        <v>0</v>
      </c>
      <c r="F123" s="211">
        <v>8979</v>
      </c>
      <c r="G123" s="210">
        <v>8980</v>
      </c>
      <c r="H123" s="210">
        <v>15077</v>
      </c>
      <c r="I123" s="210">
        <v>10330</v>
      </c>
      <c r="J123" s="210">
        <v>11210</v>
      </c>
      <c r="K123" s="210">
        <v>16737</v>
      </c>
      <c r="L123" s="210">
        <v>8335</v>
      </c>
      <c r="M123" s="210">
        <v>11054</v>
      </c>
      <c r="N123" s="210">
        <v>14885</v>
      </c>
      <c r="O123" s="210">
        <v>13039</v>
      </c>
      <c r="P123" s="250">
        <v>13038</v>
      </c>
      <c r="Q123" s="210">
        <v>13038</v>
      </c>
      <c r="R123" s="210">
        <f aca="true" t="shared" si="12" ref="R123:R132">SUM(E123:Q123)</f>
        <v>144702</v>
      </c>
      <c r="T123" s="172">
        <f t="shared" si="8"/>
        <v>0</v>
      </c>
      <c r="U123">
        <v>51</v>
      </c>
    </row>
    <row r="124" spans="1:20" ht="21" customHeight="1">
      <c r="A124" s="333"/>
      <c r="B124" s="368"/>
      <c r="C124" s="18" t="s">
        <v>14</v>
      </c>
      <c r="D124" s="8"/>
      <c r="E124" s="8">
        <v>0</v>
      </c>
      <c r="F124" s="8">
        <v>938</v>
      </c>
      <c r="G124" s="8">
        <v>11572</v>
      </c>
      <c r="H124" s="8">
        <v>10839</v>
      </c>
      <c r="I124" s="8">
        <v>8611</v>
      </c>
      <c r="J124" s="8">
        <v>7997</v>
      </c>
      <c r="K124" s="8">
        <v>15192</v>
      </c>
      <c r="L124" s="8">
        <v>6635</v>
      </c>
      <c r="M124" s="8">
        <v>7326</v>
      </c>
      <c r="N124" s="8">
        <v>6348</v>
      </c>
      <c r="O124" s="8">
        <v>5492</v>
      </c>
      <c r="P124" s="8">
        <v>4931</v>
      </c>
      <c r="Q124" s="8">
        <v>12540</v>
      </c>
      <c r="R124" s="8">
        <f t="shared" si="12"/>
        <v>98421</v>
      </c>
      <c r="T124" s="172">
        <f t="shared" si="8"/>
        <v>-98421</v>
      </c>
    </row>
    <row r="125" spans="1:21" ht="21" customHeight="1">
      <c r="A125" s="372"/>
      <c r="B125" s="370" t="s">
        <v>118</v>
      </c>
      <c r="C125" s="26" t="s">
        <v>0</v>
      </c>
      <c r="D125" s="210">
        <v>81</v>
      </c>
      <c r="E125" s="210">
        <v>0</v>
      </c>
      <c r="F125" s="211">
        <v>0</v>
      </c>
      <c r="G125" s="210">
        <v>0</v>
      </c>
      <c r="H125" s="210">
        <v>0</v>
      </c>
      <c r="I125" s="210">
        <v>0</v>
      </c>
      <c r="J125" s="210">
        <v>0</v>
      </c>
      <c r="K125" s="210">
        <v>0</v>
      </c>
      <c r="L125" s="210">
        <v>0</v>
      </c>
      <c r="M125" s="210">
        <v>0</v>
      </c>
      <c r="N125" s="210">
        <v>0</v>
      </c>
      <c r="O125" s="210">
        <v>0</v>
      </c>
      <c r="P125" s="250">
        <v>0</v>
      </c>
      <c r="Q125" s="210">
        <v>81</v>
      </c>
      <c r="R125" s="210">
        <f t="shared" si="12"/>
        <v>81</v>
      </c>
      <c r="T125" s="172">
        <f t="shared" si="8"/>
        <v>0</v>
      </c>
      <c r="U125">
        <v>52</v>
      </c>
    </row>
    <row r="126" spans="1:20" ht="21" customHeight="1">
      <c r="A126" s="333"/>
      <c r="B126" s="368"/>
      <c r="C126" s="24" t="s">
        <v>14</v>
      </c>
      <c r="D126" s="8"/>
      <c r="E126" s="8">
        <v>0</v>
      </c>
      <c r="F126" s="8">
        <v>0</v>
      </c>
      <c r="G126" s="8">
        <v>0</v>
      </c>
      <c r="H126" s="8">
        <v>0</v>
      </c>
      <c r="I126" s="8">
        <v>0</v>
      </c>
      <c r="J126" s="8">
        <v>0</v>
      </c>
      <c r="K126" s="8">
        <v>0</v>
      </c>
      <c r="L126" s="8">
        <v>0</v>
      </c>
      <c r="M126" s="8">
        <v>0</v>
      </c>
      <c r="N126" s="8">
        <v>0</v>
      </c>
      <c r="O126" s="8">
        <v>0</v>
      </c>
      <c r="P126" s="8">
        <v>0</v>
      </c>
      <c r="Q126" s="8">
        <v>0</v>
      </c>
      <c r="R126" s="8">
        <f t="shared" si="12"/>
        <v>0</v>
      </c>
      <c r="T126" s="172">
        <f t="shared" si="8"/>
        <v>0</v>
      </c>
    </row>
    <row r="127" spans="1:21" ht="21" customHeight="1">
      <c r="A127" s="333"/>
      <c r="B127" s="368" t="s">
        <v>119</v>
      </c>
      <c r="C127" s="20" t="s">
        <v>0</v>
      </c>
      <c r="D127" s="130">
        <v>1392910</v>
      </c>
      <c r="E127" s="130">
        <v>779</v>
      </c>
      <c r="F127" s="131">
        <v>37683</v>
      </c>
      <c r="G127" s="130">
        <v>87154</v>
      </c>
      <c r="H127" s="130">
        <v>75832</v>
      </c>
      <c r="I127" s="130">
        <v>82771</v>
      </c>
      <c r="J127" s="130">
        <v>80265</v>
      </c>
      <c r="K127" s="130">
        <v>91445</v>
      </c>
      <c r="L127" s="130">
        <v>110223</v>
      </c>
      <c r="M127" s="130">
        <v>122486</v>
      </c>
      <c r="N127" s="130">
        <v>101479</v>
      </c>
      <c r="O127" s="130">
        <v>137647</v>
      </c>
      <c r="P127" s="249">
        <v>156322</v>
      </c>
      <c r="Q127" s="130">
        <v>308824</v>
      </c>
      <c r="R127" s="130">
        <f t="shared" si="12"/>
        <v>1392910</v>
      </c>
      <c r="T127" s="172">
        <f t="shared" si="8"/>
        <v>0</v>
      </c>
      <c r="U127">
        <v>53</v>
      </c>
    </row>
    <row r="128" spans="1:20" ht="21" customHeight="1">
      <c r="A128" s="333"/>
      <c r="B128" s="368"/>
      <c r="C128" s="24" t="s">
        <v>14</v>
      </c>
      <c r="D128" s="8"/>
      <c r="E128" s="8">
        <v>779</v>
      </c>
      <c r="F128" s="8">
        <v>31318</v>
      </c>
      <c r="G128" s="8">
        <v>60361</v>
      </c>
      <c r="H128" s="8">
        <v>52905</v>
      </c>
      <c r="I128" s="8">
        <v>54287</v>
      </c>
      <c r="J128" s="8">
        <v>54785</v>
      </c>
      <c r="K128" s="8">
        <v>81660</v>
      </c>
      <c r="L128" s="8">
        <v>63578</v>
      </c>
      <c r="M128" s="8">
        <v>85599</v>
      </c>
      <c r="N128" s="8">
        <v>108943</v>
      </c>
      <c r="O128" s="8">
        <v>84860</v>
      </c>
      <c r="P128" s="8">
        <v>96553</v>
      </c>
      <c r="Q128" s="8">
        <v>155073</v>
      </c>
      <c r="R128" s="8">
        <f t="shared" si="12"/>
        <v>930701</v>
      </c>
      <c r="T128" s="172">
        <f t="shared" si="8"/>
        <v>-930701</v>
      </c>
    </row>
    <row r="129" spans="1:21" ht="21" customHeight="1">
      <c r="A129" s="333"/>
      <c r="B129" s="368" t="s">
        <v>84</v>
      </c>
      <c r="C129" s="20" t="s">
        <v>0</v>
      </c>
      <c r="D129" s="130">
        <v>3290</v>
      </c>
      <c r="E129" s="130">
        <v>30</v>
      </c>
      <c r="F129" s="131">
        <v>0</v>
      </c>
      <c r="G129" s="130">
        <v>2850</v>
      </c>
      <c r="H129" s="130">
        <v>0</v>
      </c>
      <c r="I129" s="130">
        <v>30</v>
      </c>
      <c r="J129" s="130">
        <v>0</v>
      </c>
      <c r="K129" s="130">
        <v>0</v>
      </c>
      <c r="L129" s="130">
        <v>340</v>
      </c>
      <c r="M129" s="130">
        <v>0</v>
      </c>
      <c r="N129" s="130">
        <v>40</v>
      </c>
      <c r="O129" s="130">
        <v>0</v>
      </c>
      <c r="P129" s="249">
        <v>0</v>
      </c>
      <c r="Q129" s="130">
        <v>0</v>
      </c>
      <c r="R129" s="130">
        <f t="shared" si="12"/>
        <v>3290</v>
      </c>
      <c r="T129" s="172">
        <f t="shared" si="8"/>
        <v>0</v>
      </c>
      <c r="U129">
        <v>54</v>
      </c>
    </row>
    <row r="130" spans="1:20" ht="21" customHeight="1">
      <c r="A130" s="333"/>
      <c r="B130" s="368"/>
      <c r="C130" s="24" t="s">
        <v>14</v>
      </c>
      <c r="D130" s="8"/>
      <c r="E130" s="8">
        <v>30</v>
      </c>
      <c r="F130" s="8">
        <v>230</v>
      </c>
      <c r="G130" s="8">
        <v>115</v>
      </c>
      <c r="H130" s="8">
        <v>60</v>
      </c>
      <c r="I130" s="8">
        <v>570</v>
      </c>
      <c r="J130" s="8">
        <v>283</v>
      </c>
      <c r="K130" s="8">
        <v>40</v>
      </c>
      <c r="L130" s="8">
        <v>218</v>
      </c>
      <c r="M130" s="8">
        <v>165</v>
      </c>
      <c r="N130" s="8">
        <v>240</v>
      </c>
      <c r="O130" s="8">
        <v>190</v>
      </c>
      <c r="P130" s="8">
        <v>420</v>
      </c>
      <c r="Q130" s="8">
        <v>220</v>
      </c>
      <c r="R130" s="8">
        <f t="shared" si="12"/>
        <v>2781</v>
      </c>
      <c r="T130" s="172">
        <f t="shared" si="8"/>
        <v>-2781</v>
      </c>
    </row>
    <row r="131" spans="1:20" ht="21" customHeight="1">
      <c r="A131" s="277" t="s">
        <v>28</v>
      </c>
      <c r="B131" s="364"/>
      <c r="C131" s="3" t="s">
        <v>0</v>
      </c>
      <c r="D131" s="130">
        <f>SUM(D7,D17,D27,D45,D63,D81,D99,D115)</f>
        <v>13131755</v>
      </c>
      <c r="E131" s="130">
        <f aca="true" t="shared" si="13" ref="E131:Q132">SUM(E7,E17,E27,E45,E63,E81,E99,E115)</f>
        <v>9219</v>
      </c>
      <c r="F131" s="131">
        <f t="shared" si="13"/>
        <v>501437</v>
      </c>
      <c r="G131" s="130">
        <f t="shared" si="13"/>
        <v>860535</v>
      </c>
      <c r="H131" s="130">
        <f t="shared" si="13"/>
        <v>878029</v>
      </c>
      <c r="I131" s="130">
        <f t="shared" si="13"/>
        <v>917055</v>
      </c>
      <c r="J131" s="130">
        <f t="shared" si="13"/>
        <v>757392</v>
      </c>
      <c r="K131" s="130">
        <f t="shared" si="13"/>
        <v>895788</v>
      </c>
      <c r="L131" s="130">
        <f t="shared" si="13"/>
        <v>844508</v>
      </c>
      <c r="M131" s="130">
        <f t="shared" si="13"/>
        <v>1161795</v>
      </c>
      <c r="N131" s="130">
        <f t="shared" si="13"/>
        <v>842569</v>
      </c>
      <c r="O131" s="130">
        <f t="shared" si="13"/>
        <v>1389431</v>
      </c>
      <c r="P131" s="249">
        <f t="shared" si="13"/>
        <v>1628568</v>
      </c>
      <c r="Q131" s="130">
        <f t="shared" si="13"/>
        <v>2445429</v>
      </c>
      <c r="R131" s="130">
        <f t="shared" si="12"/>
        <v>13131755</v>
      </c>
      <c r="T131" s="172">
        <f t="shared" si="8"/>
        <v>0</v>
      </c>
    </row>
    <row r="132" spans="1:20" ht="21" customHeight="1">
      <c r="A132" s="278"/>
      <c r="B132" s="365"/>
      <c r="C132" s="7" t="s">
        <v>14</v>
      </c>
      <c r="D132" s="8"/>
      <c r="E132" s="8">
        <f>SUM(E8,E18,E28,E46,E64,E82,E100,E116)</f>
        <v>9219</v>
      </c>
      <c r="F132" s="8">
        <f aca="true" t="shared" si="14" ref="F132:Q132">SUM(F8,F18,F28,F46,F64,F82,F100,F116)</f>
        <v>304844</v>
      </c>
      <c r="G132" s="8">
        <f t="shared" si="14"/>
        <v>724234</v>
      </c>
      <c r="H132" s="8">
        <f t="shared" si="14"/>
        <v>686291</v>
      </c>
      <c r="I132" s="8">
        <f t="shared" si="14"/>
        <v>673948</v>
      </c>
      <c r="J132" s="8">
        <f t="shared" si="14"/>
        <v>585524</v>
      </c>
      <c r="K132" s="8">
        <f t="shared" si="14"/>
        <v>691044</v>
      </c>
      <c r="L132" s="8">
        <f t="shared" si="14"/>
        <v>657648</v>
      </c>
      <c r="M132" s="8">
        <f t="shared" si="14"/>
        <v>1041838</v>
      </c>
      <c r="N132" s="8">
        <f t="shared" si="14"/>
        <v>759310</v>
      </c>
      <c r="O132" s="8">
        <f t="shared" si="14"/>
        <v>772181</v>
      </c>
      <c r="P132" s="8">
        <f t="shared" si="13"/>
        <v>998024</v>
      </c>
      <c r="Q132" s="8">
        <f t="shared" si="14"/>
        <v>1878419</v>
      </c>
      <c r="R132" s="8">
        <f t="shared" si="12"/>
        <v>9782524</v>
      </c>
      <c r="T132" s="172">
        <f t="shared" si="8"/>
        <v>-9782524</v>
      </c>
    </row>
    <row r="133" spans="1:18" ht="12" customHeight="1">
      <c r="A133" s="277" t="s">
        <v>324</v>
      </c>
      <c r="B133" s="336"/>
      <c r="C133" s="318" t="s">
        <v>347</v>
      </c>
      <c r="D133" s="319"/>
      <c r="E133" s="319"/>
      <c r="F133" s="319"/>
      <c r="G133" s="319"/>
      <c r="H133" s="319"/>
      <c r="I133" s="319"/>
      <c r="J133" s="319"/>
      <c r="K133" s="319"/>
      <c r="L133" s="319"/>
      <c r="M133" s="319"/>
      <c r="N133" s="319"/>
      <c r="O133" s="319"/>
      <c r="P133" s="319"/>
      <c r="Q133" s="319"/>
      <c r="R133" s="320"/>
    </row>
    <row r="134" spans="1:18" ht="12" customHeight="1">
      <c r="A134" s="337"/>
      <c r="B134" s="338"/>
      <c r="C134" s="321"/>
      <c r="D134" s="322"/>
      <c r="E134" s="322"/>
      <c r="F134" s="322"/>
      <c r="G134" s="322"/>
      <c r="H134" s="322"/>
      <c r="I134" s="322"/>
      <c r="J134" s="322"/>
      <c r="K134" s="322"/>
      <c r="L134" s="322"/>
      <c r="M134" s="322"/>
      <c r="N134" s="322"/>
      <c r="O134" s="322"/>
      <c r="P134" s="322"/>
      <c r="Q134" s="322"/>
      <c r="R134" s="323"/>
    </row>
    <row r="135" spans="1:18" ht="12" customHeight="1">
      <c r="A135" s="337"/>
      <c r="B135" s="338"/>
      <c r="C135" s="321"/>
      <c r="D135" s="322"/>
      <c r="E135" s="322"/>
      <c r="F135" s="322"/>
      <c r="G135" s="322"/>
      <c r="H135" s="322"/>
      <c r="I135" s="322"/>
      <c r="J135" s="322"/>
      <c r="K135" s="322"/>
      <c r="L135" s="322"/>
      <c r="M135" s="322"/>
      <c r="N135" s="322"/>
      <c r="O135" s="322"/>
      <c r="P135" s="322"/>
      <c r="Q135" s="322"/>
      <c r="R135" s="323"/>
    </row>
    <row r="136" spans="1:18" ht="12" customHeight="1">
      <c r="A136" s="337"/>
      <c r="B136" s="338"/>
      <c r="C136" s="321"/>
      <c r="D136" s="322"/>
      <c r="E136" s="322"/>
      <c r="F136" s="322"/>
      <c r="G136" s="322"/>
      <c r="H136" s="322"/>
      <c r="I136" s="322"/>
      <c r="J136" s="322"/>
      <c r="K136" s="322"/>
      <c r="L136" s="322"/>
      <c r="M136" s="322"/>
      <c r="N136" s="322"/>
      <c r="O136" s="322"/>
      <c r="P136" s="322"/>
      <c r="Q136" s="322"/>
      <c r="R136" s="323"/>
    </row>
    <row r="137" spans="1:18" ht="12" customHeight="1">
      <c r="A137" s="337"/>
      <c r="B137" s="338"/>
      <c r="C137" s="324"/>
      <c r="D137" s="325"/>
      <c r="E137" s="325"/>
      <c r="F137" s="325"/>
      <c r="G137" s="325"/>
      <c r="H137" s="325"/>
      <c r="I137" s="325"/>
      <c r="J137" s="325"/>
      <c r="K137" s="325"/>
      <c r="L137" s="325"/>
      <c r="M137" s="325"/>
      <c r="N137" s="325"/>
      <c r="O137" s="325"/>
      <c r="P137" s="325"/>
      <c r="Q137" s="325"/>
      <c r="R137" s="326"/>
    </row>
    <row r="138" spans="1:18" ht="12" customHeight="1">
      <c r="A138" s="337"/>
      <c r="B138" s="338"/>
      <c r="C138" s="327" t="s">
        <v>377</v>
      </c>
      <c r="D138" s="327"/>
      <c r="E138" s="327"/>
      <c r="F138" s="327"/>
      <c r="G138" s="327"/>
      <c r="H138" s="327"/>
      <c r="I138" s="327"/>
      <c r="J138" s="327"/>
      <c r="K138" s="327"/>
      <c r="L138" s="327"/>
      <c r="M138" s="327"/>
      <c r="N138" s="327"/>
      <c r="O138" s="327"/>
      <c r="P138" s="327"/>
      <c r="Q138" s="327"/>
      <c r="R138" s="327"/>
    </row>
    <row r="139" spans="1:18" ht="12" customHeight="1">
      <c r="A139" s="337"/>
      <c r="B139" s="338"/>
      <c r="C139" s="327"/>
      <c r="D139" s="327"/>
      <c r="E139" s="327"/>
      <c r="F139" s="327"/>
      <c r="G139" s="327"/>
      <c r="H139" s="327"/>
      <c r="I139" s="327"/>
      <c r="J139" s="327"/>
      <c r="K139" s="327"/>
      <c r="L139" s="327"/>
      <c r="M139" s="327"/>
      <c r="N139" s="327"/>
      <c r="O139" s="327"/>
      <c r="P139" s="327"/>
      <c r="Q139" s="327"/>
      <c r="R139" s="327"/>
    </row>
    <row r="140" spans="1:18" ht="12" customHeight="1">
      <c r="A140" s="337"/>
      <c r="B140" s="338"/>
      <c r="C140" s="327"/>
      <c r="D140" s="327"/>
      <c r="E140" s="327"/>
      <c r="F140" s="327"/>
      <c r="G140" s="327"/>
      <c r="H140" s="327"/>
      <c r="I140" s="327"/>
      <c r="J140" s="327"/>
      <c r="K140" s="327"/>
      <c r="L140" s="327"/>
      <c r="M140" s="327"/>
      <c r="N140" s="327"/>
      <c r="O140" s="327"/>
      <c r="P140" s="327"/>
      <c r="Q140" s="327"/>
      <c r="R140" s="327"/>
    </row>
    <row r="141" spans="1:18" ht="12" customHeight="1">
      <c r="A141" s="337"/>
      <c r="B141" s="338"/>
      <c r="C141" s="327"/>
      <c r="D141" s="327"/>
      <c r="E141" s="327"/>
      <c r="F141" s="327"/>
      <c r="G141" s="327"/>
      <c r="H141" s="327"/>
      <c r="I141" s="327"/>
      <c r="J141" s="327"/>
      <c r="K141" s="327"/>
      <c r="L141" s="327"/>
      <c r="M141" s="327"/>
      <c r="N141" s="327"/>
      <c r="O141" s="327"/>
      <c r="P141" s="327"/>
      <c r="Q141" s="327"/>
      <c r="R141" s="327"/>
    </row>
    <row r="142" spans="1:18" ht="12" customHeight="1">
      <c r="A142" s="278"/>
      <c r="B142" s="339"/>
      <c r="C142" s="327"/>
      <c r="D142" s="327"/>
      <c r="E142" s="327"/>
      <c r="F142" s="327"/>
      <c r="G142" s="327"/>
      <c r="H142" s="327"/>
      <c r="I142" s="327"/>
      <c r="J142" s="327"/>
      <c r="K142" s="327"/>
      <c r="L142" s="327"/>
      <c r="M142" s="327"/>
      <c r="N142" s="327"/>
      <c r="O142" s="327"/>
      <c r="P142" s="327"/>
      <c r="Q142" s="327"/>
      <c r="R142" s="327"/>
    </row>
    <row r="151" spans="1:18" ht="13.5">
      <c r="A151" s="213"/>
      <c r="B151" s="223"/>
      <c r="C151" s="25"/>
      <c r="D151" s="25"/>
      <c r="E151" s="25"/>
      <c r="F151" s="25"/>
      <c r="G151" s="25"/>
      <c r="H151" s="25"/>
      <c r="I151" s="25"/>
      <c r="J151" s="25"/>
      <c r="K151" s="25"/>
      <c r="L151" s="25"/>
      <c r="M151" s="25"/>
      <c r="N151" s="25"/>
      <c r="O151" s="25"/>
      <c r="P151" s="25"/>
      <c r="Q151" s="25"/>
      <c r="R151" s="214"/>
    </row>
    <row r="152" spans="1:18" ht="13.5">
      <c r="A152" s="215"/>
      <c r="B152" s="224"/>
      <c r="C152" s="196"/>
      <c r="D152" s="196"/>
      <c r="E152" s="196"/>
      <c r="F152" s="196"/>
      <c r="G152" s="196"/>
      <c r="H152" s="196"/>
      <c r="I152" s="196"/>
      <c r="J152" s="196"/>
      <c r="K152" s="196"/>
      <c r="L152" s="196"/>
      <c r="M152" s="196"/>
      <c r="N152" s="196"/>
      <c r="O152" s="196"/>
      <c r="P152" s="196"/>
      <c r="Q152" s="196"/>
      <c r="R152" s="216"/>
    </row>
    <row r="153" spans="1:18" ht="13.5">
      <c r="A153" s="213"/>
      <c r="B153" s="223"/>
      <c r="C153" s="25"/>
      <c r="D153" s="25"/>
      <c r="E153" s="25"/>
      <c r="F153" s="25"/>
      <c r="G153" s="25"/>
      <c r="H153" s="25"/>
      <c r="I153" s="25"/>
      <c r="J153" s="25"/>
      <c r="K153" s="25"/>
      <c r="L153" s="25"/>
      <c r="M153" s="25"/>
      <c r="N153" s="25"/>
      <c r="O153" s="25"/>
      <c r="P153" s="25"/>
      <c r="Q153" s="25"/>
      <c r="R153" s="214"/>
    </row>
    <row r="154" spans="1:18" ht="13.5">
      <c r="A154" s="215"/>
      <c r="B154" s="224"/>
      <c r="C154" s="196"/>
      <c r="D154" s="196"/>
      <c r="E154" s="196"/>
      <c r="F154" s="196"/>
      <c r="G154" s="196"/>
      <c r="H154" s="196"/>
      <c r="I154" s="196"/>
      <c r="J154" s="196"/>
      <c r="K154" s="196"/>
      <c r="L154" s="196"/>
      <c r="M154" s="196"/>
      <c r="N154" s="196"/>
      <c r="O154" s="196"/>
      <c r="P154" s="196"/>
      <c r="Q154" s="196"/>
      <c r="R154" s="216"/>
    </row>
    <row r="181" spans="1:18" ht="13.5">
      <c r="A181" s="213"/>
      <c r="B181" s="223"/>
      <c r="C181" s="25"/>
      <c r="D181" s="25"/>
      <c r="E181" s="25"/>
      <c r="F181" s="25"/>
      <c r="G181" s="25"/>
      <c r="H181" s="25"/>
      <c r="I181" s="25"/>
      <c r="J181" s="25"/>
      <c r="K181" s="25"/>
      <c r="L181" s="25"/>
      <c r="M181" s="25"/>
      <c r="N181" s="25"/>
      <c r="O181" s="25"/>
      <c r="P181" s="25"/>
      <c r="Q181" s="25"/>
      <c r="R181" s="214"/>
    </row>
    <row r="182" spans="1:18" ht="13.5">
      <c r="A182" s="215"/>
      <c r="B182" s="224"/>
      <c r="C182" s="196"/>
      <c r="D182" s="196"/>
      <c r="E182" s="196"/>
      <c r="F182" s="196"/>
      <c r="G182" s="196"/>
      <c r="H182" s="196"/>
      <c r="I182" s="196"/>
      <c r="J182" s="196"/>
      <c r="K182" s="196"/>
      <c r="L182" s="196"/>
      <c r="M182" s="196"/>
      <c r="N182" s="196"/>
      <c r="O182" s="196"/>
      <c r="P182" s="196"/>
      <c r="Q182" s="196"/>
      <c r="R182" s="216"/>
    </row>
    <row r="183" spans="1:18" ht="13.5">
      <c r="A183" s="213"/>
      <c r="B183" s="223"/>
      <c r="C183" s="25"/>
      <c r="D183" s="25"/>
      <c r="E183" s="25"/>
      <c r="F183" s="25"/>
      <c r="G183" s="25"/>
      <c r="H183" s="25"/>
      <c r="I183" s="25"/>
      <c r="J183" s="25"/>
      <c r="K183" s="25"/>
      <c r="L183" s="25"/>
      <c r="M183" s="25"/>
      <c r="N183" s="25"/>
      <c r="O183" s="25"/>
      <c r="P183" s="25"/>
      <c r="Q183" s="25"/>
      <c r="R183" s="214"/>
    </row>
    <row r="184" spans="1:18" ht="13.5">
      <c r="A184" s="215"/>
      <c r="B184" s="224"/>
      <c r="C184" s="196"/>
      <c r="D184" s="196"/>
      <c r="E184" s="196"/>
      <c r="F184" s="196"/>
      <c r="G184" s="196"/>
      <c r="H184" s="196"/>
      <c r="I184" s="196"/>
      <c r="J184" s="196"/>
      <c r="K184" s="196"/>
      <c r="L184" s="196"/>
      <c r="M184" s="196"/>
      <c r="N184" s="196"/>
      <c r="O184" s="196"/>
      <c r="P184" s="196"/>
      <c r="Q184" s="196"/>
      <c r="R184" s="216"/>
    </row>
    <row r="209" spans="1:18" ht="13.5">
      <c r="A209" s="213"/>
      <c r="B209" s="223"/>
      <c r="C209" s="25"/>
      <c r="D209" s="25"/>
      <c r="E209" s="25"/>
      <c r="F209" s="25"/>
      <c r="G209" s="25"/>
      <c r="H209" s="25"/>
      <c r="I209" s="25"/>
      <c r="J209" s="25"/>
      <c r="K209" s="25"/>
      <c r="L209" s="25"/>
      <c r="M209" s="25"/>
      <c r="N209" s="25"/>
      <c r="O209" s="25"/>
      <c r="P209" s="25"/>
      <c r="Q209" s="25"/>
      <c r="R209" s="214"/>
    </row>
    <row r="210" spans="1:18" ht="13.5">
      <c r="A210" s="215"/>
      <c r="B210" s="224"/>
      <c r="C210" s="196"/>
      <c r="D210" s="196"/>
      <c r="E210" s="196"/>
      <c r="F210" s="196"/>
      <c r="G210" s="196"/>
      <c r="H210" s="196"/>
      <c r="I210" s="196"/>
      <c r="J210" s="196"/>
      <c r="K210" s="196"/>
      <c r="L210" s="196"/>
      <c r="M210" s="196"/>
      <c r="N210" s="196"/>
      <c r="O210" s="196"/>
      <c r="P210" s="196"/>
      <c r="Q210" s="196"/>
      <c r="R210" s="216"/>
    </row>
    <row r="213" spans="1:18" ht="13.5">
      <c r="A213" s="213"/>
      <c r="B213" s="223"/>
      <c r="C213" s="25"/>
      <c r="D213" s="25"/>
      <c r="E213" s="25"/>
      <c r="F213" s="25"/>
      <c r="G213" s="25"/>
      <c r="H213" s="25"/>
      <c r="I213" s="25"/>
      <c r="J213" s="25"/>
      <c r="K213" s="25"/>
      <c r="L213" s="25"/>
      <c r="M213" s="25"/>
      <c r="N213" s="25"/>
      <c r="O213" s="25"/>
      <c r="P213" s="25"/>
      <c r="Q213" s="25"/>
      <c r="R213" s="214"/>
    </row>
    <row r="214" spans="1:18" ht="13.5">
      <c r="A214" s="215"/>
      <c r="B214" s="224"/>
      <c r="C214" s="196"/>
      <c r="D214" s="196"/>
      <c r="E214" s="196"/>
      <c r="F214" s="196"/>
      <c r="G214" s="196"/>
      <c r="H214" s="196"/>
      <c r="I214" s="196"/>
      <c r="J214" s="196"/>
      <c r="K214" s="196"/>
      <c r="L214" s="196"/>
      <c r="M214" s="196"/>
      <c r="N214" s="196"/>
      <c r="O214" s="196"/>
      <c r="P214" s="196"/>
      <c r="Q214" s="196"/>
      <c r="R214" s="216"/>
    </row>
    <row r="239" spans="1:18" ht="13.5">
      <c r="A239" s="213"/>
      <c r="B239" s="223"/>
      <c r="C239" s="25"/>
      <c r="D239" s="25"/>
      <c r="E239" s="25"/>
      <c r="F239" s="25"/>
      <c r="G239" s="25"/>
      <c r="H239" s="25"/>
      <c r="I239" s="25"/>
      <c r="J239" s="25"/>
      <c r="K239" s="25"/>
      <c r="L239" s="25"/>
      <c r="M239" s="25"/>
      <c r="N239" s="25"/>
      <c r="O239" s="25"/>
      <c r="P239" s="25"/>
      <c r="Q239" s="25"/>
      <c r="R239" s="214"/>
    </row>
    <row r="240" spans="1:18" ht="13.5">
      <c r="A240" s="215"/>
      <c r="B240" s="224"/>
      <c r="C240" s="196"/>
      <c r="D240" s="196"/>
      <c r="E240" s="196"/>
      <c r="F240" s="196"/>
      <c r="G240" s="196"/>
      <c r="H240" s="196"/>
      <c r="I240" s="196"/>
      <c r="J240" s="196"/>
      <c r="K240" s="196"/>
      <c r="L240" s="196"/>
      <c r="M240" s="196"/>
      <c r="N240" s="196"/>
      <c r="O240" s="196"/>
      <c r="P240" s="196"/>
      <c r="Q240" s="196"/>
      <c r="R240" s="216"/>
    </row>
    <row r="243" spans="1:18" ht="13.5">
      <c r="A243" s="213"/>
      <c r="B243" s="223"/>
      <c r="C243" s="25"/>
      <c r="D243" s="25"/>
      <c r="E243" s="25"/>
      <c r="F243" s="25"/>
      <c r="G243" s="25"/>
      <c r="H243" s="25"/>
      <c r="I243" s="25"/>
      <c r="J243" s="25"/>
      <c r="K243" s="25"/>
      <c r="L243" s="25"/>
      <c r="M243" s="25"/>
      <c r="N243" s="25"/>
      <c r="O243" s="25"/>
      <c r="P243" s="25"/>
      <c r="Q243" s="25"/>
      <c r="R243" s="214"/>
    </row>
    <row r="244" spans="1:18" ht="13.5">
      <c r="A244" s="215"/>
      <c r="B244" s="224"/>
      <c r="C244" s="196"/>
      <c r="D244" s="196"/>
      <c r="E244" s="196"/>
      <c r="F244" s="196"/>
      <c r="G244" s="196"/>
      <c r="H244" s="196"/>
      <c r="I244" s="196"/>
      <c r="J244" s="196"/>
      <c r="K244" s="196"/>
      <c r="L244" s="196"/>
      <c r="M244" s="196"/>
      <c r="N244" s="196"/>
      <c r="O244" s="196"/>
      <c r="P244" s="196"/>
      <c r="Q244" s="196"/>
      <c r="R244" s="216"/>
    </row>
    <row r="261" spans="1:2" ht="13.5">
      <c r="A261" s="232"/>
      <c r="B261" s="234"/>
    </row>
    <row r="262" spans="1:2" ht="13.5">
      <c r="A262" s="232"/>
      <c r="B262" s="234"/>
    </row>
    <row r="263" spans="1:2" ht="13.5">
      <c r="A263" s="232"/>
      <c r="B263" s="234"/>
    </row>
    <row r="264" spans="1:2" ht="13.5">
      <c r="A264" s="232"/>
      <c r="B264" s="234"/>
    </row>
    <row r="265" spans="1:2" ht="13.5">
      <c r="A265" s="232"/>
      <c r="B265" s="234"/>
    </row>
    <row r="266" spans="1:2" ht="13.5">
      <c r="A266" s="232"/>
      <c r="B266" s="234"/>
    </row>
    <row r="267" spans="1:2" ht="13.5">
      <c r="A267" s="232"/>
      <c r="B267" s="234"/>
    </row>
    <row r="268" spans="1:2" ht="13.5">
      <c r="A268" s="232"/>
      <c r="B268" s="234"/>
    </row>
    <row r="269" spans="1:2" ht="13.5">
      <c r="A269" s="232"/>
      <c r="B269" s="234"/>
    </row>
    <row r="270" spans="1:2" ht="13.5">
      <c r="A270" s="232"/>
      <c r="B270" s="234"/>
    </row>
    <row r="271" spans="1:2" ht="13.5">
      <c r="A271" s="232"/>
      <c r="B271" s="234"/>
    </row>
    <row r="272" spans="1:2" ht="13.5">
      <c r="A272" s="232"/>
      <c r="B272" s="234"/>
    </row>
  </sheetData>
  <sheetProtection/>
  <mergeCells count="131">
    <mergeCell ref="A133:B142"/>
    <mergeCell ref="C133:R137"/>
    <mergeCell ref="C138:R142"/>
    <mergeCell ref="R3:R4"/>
    <mergeCell ref="A2:B2"/>
    <mergeCell ref="A5:B6"/>
    <mergeCell ref="A7:B8"/>
    <mergeCell ref="A9:A10"/>
    <mergeCell ref="B9:B10"/>
    <mergeCell ref="A11:A12"/>
    <mergeCell ref="A13:A14"/>
    <mergeCell ref="B13:B14"/>
    <mergeCell ref="A15:A16"/>
    <mergeCell ref="B15:B16"/>
    <mergeCell ref="A17:B18"/>
    <mergeCell ref="A19:A20"/>
    <mergeCell ref="B19:B20"/>
    <mergeCell ref="A21:A22"/>
    <mergeCell ref="B21:B22"/>
    <mergeCell ref="A23:A24"/>
    <mergeCell ref="B23:B24"/>
    <mergeCell ref="A25:A26"/>
    <mergeCell ref="B25:B26"/>
    <mergeCell ref="A27:B28"/>
    <mergeCell ref="A1:R1"/>
    <mergeCell ref="A3:B4"/>
    <mergeCell ref="C3:C4"/>
    <mergeCell ref="D3:D4"/>
    <mergeCell ref="E3:G3"/>
    <mergeCell ref="H3:J3"/>
    <mergeCell ref="K3:M3"/>
    <mergeCell ref="N3:Q3"/>
    <mergeCell ref="B11:B12"/>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81:B82"/>
    <mergeCell ref="A83:A84"/>
    <mergeCell ref="B83:B84"/>
    <mergeCell ref="A85:A86"/>
    <mergeCell ref="B85:B86"/>
    <mergeCell ref="A87:A88"/>
    <mergeCell ref="B87:B88"/>
    <mergeCell ref="A89:A90"/>
    <mergeCell ref="B89:B90"/>
    <mergeCell ref="A91:A92"/>
    <mergeCell ref="B91:B92"/>
    <mergeCell ref="A93:A94"/>
    <mergeCell ref="B93:B94"/>
    <mergeCell ref="A95:A96"/>
    <mergeCell ref="B95:B96"/>
    <mergeCell ref="A97:A98"/>
    <mergeCell ref="B97:B98"/>
    <mergeCell ref="A99:B100"/>
    <mergeCell ref="A101:A102"/>
    <mergeCell ref="B101:B102"/>
    <mergeCell ref="A103:A104"/>
    <mergeCell ref="B103:B104"/>
    <mergeCell ref="A105:A106"/>
    <mergeCell ref="B105:B106"/>
    <mergeCell ref="A107:A108"/>
    <mergeCell ref="B107:B108"/>
    <mergeCell ref="A109:A110"/>
    <mergeCell ref="B109:B110"/>
    <mergeCell ref="A111:A112"/>
    <mergeCell ref="B111:B112"/>
    <mergeCell ref="B123:B124"/>
    <mergeCell ref="A113:A114"/>
    <mergeCell ref="B113:B114"/>
    <mergeCell ref="A115:B116"/>
    <mergeCell ref="A117:A118"/>
    <mergeCell ref="B117:B118"/>
    <mergeCell ref="A119:A120"/>
    <mergeCell ref="B119:B120"/>
    <mergeCell ref="A131:B132"/>
    <mergeCell ref="A125:A126"/>
    <mergeCell ref="B125:B126"/>
    <mergeCell ref="A127:A128"/>
    <mergeCell ref="B127:B128"/>
    <mergeCell ref="A121:A122"/>
    <mergeCell ref="B121:B122"/>
    <mergeCell ref="A129:A130"/>
    <mergeCell ref="B129:B130"/>
    <mergeCell ref="A123:A124"/>
  </mergeCells>
  <dataValidations count="1">
    <dataValidation allowBlank="1" showInputMessage="1" showErrorMessage="1" imeMode="off" sqref="D7:R13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3" r:id="rId1"/>
  <headerFooter>
    <oddFooter>&amp;C&amp;16-&amp;P -&amp;R&amp;A
&amp;P／&amp;N</oddFooter>
  </headerFooter>
  <rowBreaks count="1" manualBreakCount="1">
    <brk id="4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1" customHeight="1">
      <c r="A2" s="434" t="s">
        <v>389</v>
      </c>
      <c r="B2" s="434"/>
      <c r="C2" s="141" t="s">
        <v>274</v>
      </c>
      <c r="D2" s="136"/>
      <c r="E2" s="136"/>
      <c r="F2" s="136"/>
      <c r="G2" s="136"/>
      <c r="H2" s="136"/>
      <c r="I2" s="136"/>
      <c r="J2" s="136"/>
      <c r="K2" s="136"/>
      <c r="L2" s="136"/>
      <c r="M2" s="136"/>
      <c r="N2" s="136"/>
      <c r="O2" s="136"/>
      <c r="P2" s="136"/>
      <c r="Q2" s="136"/>
      <c r="R2" s="135"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20.25" customHeight="1">
      <c r="A5" s="371" t="s">
        <v>267</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33" t="s">
        <v>182</v>
      </c>
      <c r="B7" s="363"/>
      <c r="C7" s="3" t="s">
        <v>0</v>
      </c>
      <c r="D7" s="5">
        <f>SUM(D9,D11,D13,D15,D17,D19,D21)</f>
        <v>1294426</v>
      </c>
      <c r="E7" s="5">
        <f aca="true" t="shared" si="0" ref="E7:Q8">SUM(E9,E11,E13,E15,E17,E19,E21)</f>
        <v>8492</v>
      </c>
      <c r="F7" s="5">
        <f t="shared" si="0"/>
        <v>53560</v>
      </c>
      <c r="G7" s="5">
        <f t="shared" si="0"/>
        <v>142301</v>
      </c>
      <c r="H7" s="5">
        <f t="shared" si="0"/>
        <v>94467</v>
      </c>
      <c r="I7" s="5">
        <f t="shared" si="0"/>
        <v>87649</v>
      </c>
      <c r="J7" s="5">
        <f t="shared" si="0"/>
        <v>95585</v>
      </c>
      <c r="K7" s="5">
        <f t="shared" si="0"/>
        <v>96200</v>
      </c>
      <c r="L7" s="5">
        <f t="shared" si="0"/>
        <v>89102</v>
      </c>
      <c r="M7" s="5">
        <f t="shared" si="0"/>
        <v>86901</v>
      </c>
      <c r="N7" s="5">
        <f t="shared" si="0"/>
        <v>91846</v>
      </c>
      <c r="O7" s="5">
        <f t="shared" si="0"/>
        <v>101243</v>
      </c>
      <c r="P7" s="5">
        <f t="shared" si="0"/>
        <v>125049</v>
      </c>
      <c r="Q7" s="5">
        <f t="shared" si="0"/>
        <v>222031</v>
      </c>
      <c r="R7" s="5">
        <f aca="true" t="shared" si="1" ref="R7:R52">SUM(E7:Q7)</f>
        <v>1294426</v>
      </c>
      <c r="T7" s="172">
        <f aca="true" t="shared" si="2" ref="T7:T52">D7-R7</f>
        <v>0</v>
      </c>
    </row>
    <row r="8" spans="1:20" ht="21" customHeight="1">
      <c r="A8" s="333"/>
      <c r="B8" s="363"/>
      <c r="C8" s="4" t="s">
        <v>14</v>
      </c>
      <c r="D8" s="6"/>
      <c r="E8" s="6">
        <f t="shared" si="0"/>
        <v>4186</v>
      </c>
      <c r="F8" s="6">
        <f t="shared" si="0"/>
        <v>48541</v>
      </c>
      <c r="G8" s="6">
        <f t="shared" si="0"/>
        <v>74754</v>
      </c>
      <c r="H8" s="6">
        <f t="shared" si="0"/>
        <v>84360</v>
      </c>
      <c r="I8" s="6">
        <f t="shared" si="0"/>
        <v>80547</v>
      </c>
      <c r="J8" s="6">
        <f t="shared" si="0"/>
        <v>99170</v>
      </c>
      <c r="K8" s="6">
        <f t="shared" si="0"/>
        <v>95513</v>
      </c>
      <c r="L8" s="6">
        <f t="shared" si="0"/>
        <v>86918</v>
      </c>
      <c r="M8" s="6">
        <f t="shared" si="0"/>
        <v>106512</v>
      </c>
      <c r="N8" s="6">
        <f t="shared" si="0"/>
        <v>84395</v>
      </c>
      <c r="O8" s="6">
        <f t="shared" si="0"/>
        <v>84533</v>
      </c>
      <c r="P8" s="6">
        <f t="shared" si="0"/>
        <v>127853</v>
      </c>
      <c r="Q8" s="6">
        <f t="shared" si="0"/>
        <v>221134</v>
      </c>
      <c r="R8" s="6">
        <f t="shared" si="1"/>
        <v>1198416</v>
      </c>
      <c r="T8" s="172">
        <f t="shared" si="2"/>
        <v>-1198416</v>
      </c>
    </row>
    <row r="9" spans="1:21" ht="21" customHeight="1">
      <c r="A9" s="332"/>
      <c r="B9" s="363" t="s">
        <v>27</v>
      </c>
      <c r="C9" s="3" t="s">
        <v>0</v>
      </c>
      <c r="D9" s="5">
        <v>1203635</v>
      </c>
      <c r="E9" s="5">
        <v>5080</v>
      </c>
      <c r="F9" s="5">
        <v>51969</v>
      </c>
      <c r="G9" s="5">
        <v>132942</v>
      </c>
      <c r="H9" s="5">
        <v>91461</v>
      </c>
      <c r="I9" s="5">
        <v>84901</v>
      </c>
      <c r="J9" s="5">
        <v>81878</v>
      </c>
      <c r="K9" s="5">
        <v>91426</v>
      </c>
      <c r="L9" s="5">
        <v>86781</v>
      </c>
      <c r="M9" s="5">
        <v>80848</v>
      </c>
      <c r="N9" s="5">
        <v>83769</v>
      </c>
      <c r="O9" s="5">
        <v>95934</v>
      </c>
      <c r="P9" s="5">
        <v>117051</v>
      </c>
      <c r="Q9" s="5">
        <v>199595</v>
      </c>
      <c r="R9" s="5">
        <f t="shared" si="1"/>
        <v>1203635</v>
      </c>
      <c r="T9" s="172">
        <f t="shared" si="2"/>
        <v>0</v>
      </c>
      <c r="U9">
        <v>1</v>
      </c>
    </row>
    <row r="10" spans="1:20" ht="21" customHeight="1">
      <c r="A10" s="332"/>
      <c r="B10" s="363"/>
      <c r="C10" s="4" t="s">
        <v>14</v>
      </c>
      <c r="D10" s="6"/>
      <c r="E10" s="6">
        <v>3224</v>
      </c>
      <c r="F10" s="6">
        <v>47561</v>
      </c>
      <c r="G10" s="6">
        <v>73614</v>
      </c>
      <c r="H10" s="6">
        <v>80909</v>
      </c>
      <c r="I10" s="6">
        <v>78803</v>
      </c>
      <c r="J10" s="6">
        <v>79985</v>
      </c>
      <c r="K10" s="6">
        <v>90497</v>
      </c>
      <c r="L10" s="6">
        <v>81813</v>
      </c>
      <c r="M10" s="6">
        <v>102712</v>
      </c>
      <c r="N10" s="6">
        <v>80542</v>
      </c>
      <c r="O10" s="6">
        <v>81129</v>
      </c>
      <c r="P10" s="6">
        <v>119968</v>
      </c>
      <c r="Q10" s="6">
        <v>211135</v>
      </c>
      <c r="R10" s="6">
        <f t="shared" si="1"/>
        <v>1131892</v>
      </c>
      <c r="T10" s="172">
        <f t="shared" si="2"/>
        <v>-1131892</v>
      </c>
    </row>
    <row r="11" spans="1:21" ht="21" customHeight="1">
      <c r="A11" s="333"/>
      <c r="B11" s="363" t="s">
        <v>57</v>
      </c>
      <c r="C11" s="3" t="s">
        <v>0</v>
      </c>
      <c r="D11" s="5">
        <v>6538</v>
      </c>
      <c r="E11" s="5">
        <v>0</v>
      </c>
      <c r="F11" s="5">
        <v>185</v>
      </c>
      <c r="G11" s="5">
        <v>254</v>
      </c>
      <c r="H11" s="5">
        <v>211</v>
      </c>
      <c r="I11" s="5">
        <v>115</v>
      </c>
      <c r="J11" s="5">
        <v>138</v>
      </c>
      <c r="K11" s="5">
        <v>767</v>
      </c>
      <c r="L11" s="5">
        <v>199</v>
      </c>
      <c r="M11" s="5">
        <v>439</v>
      </c>
      <c r="N11" s="5">
        <v>824</v>
      </c>
      <c r="O11" s="5">
        <v>251</v>
      </c>
      <c r="P11" s="5">
        <v>393</v>
      </c>
      <c r="Q11" s="5">
        <v>2762</v>
      </c>
      <c r="R11" s="5">
        <f t="shared" si="1"/>
        <v>6538</v>
      </c>
      <c r="T11" s="172">
        <f t="shared" si="2"/>
        <v>0</v>
      </c>
      <c r="U11">
        <v>2</v>
      </c>
    </row>
    <row r="12" spans="1:20" ht="21" customHeight="1">
      <c r="A12" s="333"/>
      <c r="B12" s="363"/>
      <c r="C12" s="4" t="s">
        <v>14</v>
      </c>
      <c r="D12" s="6"/>
      <c r="E12" s="6">
        <v>0</v>
      </c>
      <c r="F12" s="6">
        <v>24</v>
      </c>
      <c r="G12" s="6">
        <v>44</v>
      </c>
      <c r="H12" s="6">
        <v>17</v>
      </c>
      <c r="I12" s="6">
        <v>79</v>
      </c>
      <c r="J12" s="6">
        <v>206</v>
      </c>
      <c r="K12" s="6">
        <v>1200</v>
      </c>
      <c r="L12" s="6">
        <v>26</v>
      </c>
      <c r="M12" s="6">
        <v>94</v>
      </c>
      <c r="N12" s="6">
        <v>355</v>
      </c>
      <c r="O12" s="6">
        <v>337</v>
      </c>
      <c r="P12" s="6">
        <v>539</v>
      </c>
      <c r="Q12" s="6">
        <v>2993</v>
      </c>
      <c r="R12" s="6">
        <f t="shared" si="1"/>
        <v>5914</v>
      </c>
      <c r="T12" s="172">
        <f t="shared" si="2"/>
        <v>-5914</v>
      </c>
    </row>
    <row r="13" spans="1:21" ht="21" customHeight="1">
      <c r="A13" s="333"/>
      <c r="B13" s="363" t="s">
        <v>185</v>
      </c>
      <c r="C13" s="3" t="s">
        <v>0</v>
      </c>
      <c r="D13" s="5">
        <v>25790</v>
      </c>
      <c r="E13" s="5">
        <v>0</v>
      </c>
      <c r="F13" s="5">
        <v>171</v>
      </c>
      <c r="G13" s="5">
        <v>631</v>
      </c>
      <c r="H13" s="5">
        <v>442</v>
      </c>
      <c r="I13" s="5">
        <v>562</v>
      </c>
      <c r="J13" s="5">
        <v>10475</v>
      </c>
      <c r="K13" s="5">
        <v>729</v>
      </c>
      <c r="L13" s="5">
        <v>478</v>
      </c>
      <c r="M13" s="5">
        <v>3253</v>
      </c>
      <c r="N13" s="5">
        <v>4084</v>
      </c>
      <c r="O13" s="5">
        <v>163</v>
      </c>
      <c r="P13" s="5">
        <v>191</v>
      </c>
      <c r="Q13" s="5">
        <v>4611</v>
      </c>
      <c r="R13" s="5">
        <f t="shared" si="1"/>
        <v>25790</v>
      </c>
      <c r="T13" s="172">
        <f t="shared" si="2"/>
        <v>0</v>
      </c>
      <c r="U13">
        <v>3</v>
      </c>
    </row>
    <row r="14" spans="1:20" ht="21" customHeight="1">
      <c r="A14" s="333"/>
      <c r="B14" s="363"/>
      <c r="C14" s="4" t="s">
        <v>14</v>
      </c>
      <c r="D14" s="6"/>
      <c r="E14" s="6">
        <v>0</v>
      </c>
      <c r="F14" s="6">
        <v>316</v>
      </c>
      <c r="G14" s="6">
        <v>269</v>
      </c>
      <c r="H14" s="6">
        <v>335</v>
      </c>
      <c r="I14" s="6">
        <v>191</v>
      </c>
      <c r="J14" s="6">
        <v>17589</v>
      </c>
      <c r="K14" s="6">
        <v>370</v>
      </c>
      <c r="L14" s="6">
        <v>443</v>
      </c>
      <c r="M14" s="6">
        <v>1976</v>
      </c>
      <c r="N14" s="6">
        <v>301</v>
      </c>
      <c r="O14" s="6">
        <v>258</v>
      </c>
      <c r="P14" s="6">
        <v>242</v>
      </c>
      <c r="Q14" s="6">
        <v>3460</v>
      </c>
      <c r="R14" s="6">
        <f t="shared" si="1"/>
        <v>25750</v>
      </c>
      <c r="T14" s="172">
        <f t="shared" si="2"/>
        <v>-25750</v>
      </c>
    </row>
    <row r="15" spans="1:21" ht="21" customHeight="1">
      <c r="A15" s="333"/>
      <c r="B15" s="363" t="s">
        <v>46</v>
      </c>
      <c r="C15" s="3" t="s">
        <v>0</v>
      </c>
      <c r="D15" s="5">
        <v>12429</v>
      </c>
      <c r="E15" s="5">
        <v>1036</v>
      </c>
      <c r="F15" s="5">
        <v>1036</v>
      </c>
      <c r="G15" s="5">
        <v>1036</v>
      </c>
      <c r="H15" s="5">
        <v>1036</v>
      </c>
      <c r="I15" s="5">
        <v>1036</v>
      </c>
      <c r="J15" s="5">
        <v>1036</v>
      </c>
      <c r="K15" s="5">
        <v>1036</v>
      </c>
      <c r="L15" s="5">
        <v>1036</v>
      </c>
      <c r="M15" s="5">
        <v>1036</v>
      </c>
      <c r="N15" s="5">
        <v>1035</v>
      </c>
      <c r="O15" s="5">
        <v>1035</v>
      </c>
      <c r="P15" s="5">
        <v>1035</v>
      </c>
      <c r="Q15" s="5">
        <v>0</v>
      </c>
      <c r="R15" s="5">
        <f t="shared" si="1"/>
        <v>12429</v>
      </c>
      <c r="T15" s="172">
        <f t="shared" si="2"/>
        <v>0</v>
      </c>
      <c r="U15">
        <v>4</v>
      </c>
    </row>
    <row r="16" spans="1:20" ht="21" customHeight="1">
      <c r="A16" s="333"/>
      <c r="B16" s="363"/>
      <c r="C16" s="4" t="s">
        <v>14</v>
      </c>
      <c r="D16" s="6"/>
      <c r="E16" s="6">
        <v>0</v>
      </c>
      <c r="F16" s="6">
        <v>108</v>
      </c>
      <c r="G16" s="6">
        <v>329</v>
      </c>
      <c r="H16" s="6">
        <v>365</v>
      </c>
      <c r="I16" s="6">
        <v>315</v>
      </c>
      <c r="J16" s="6">
        <v>343</v>
      </c>
      <c r="K16" s="6">
        <v>511</v>
      </c>
      <c r="L16" s="6">
        <v>284</v>
      </c>
      <c r="M16" s="6">
        <v>563</v>
      </c>
      <c r="N16" s="6">
        <v>463</v>
      </c>
      <c r="O16" s="6">
        <v>422</v>
      </c>
      <c r="P16" s="6">
        <v>422</v>
      </c>
      <c r="Q16" s="6">
        <v>421</v>
      </c>
      <c r="R16" s="6">
        <f t="shared" si="1"/>
        <v>4546</v>
      </c>
      <c r="T16" s="172">
        <f t="shared" si="2"/>
        <v>-4546</v>
      </c>
    </row>
    <row r="17" spans="1:21" ht="21" customHeight="1">
      <c r="A17" s="332"/>
      <c r="B17" s="363" t="s">
        <v>141</v>
      </c>
      <c r="C17" s="3" t="s">
        <v>0</v>
      </c>
      <c r="D17" s="5">
        <v>12069</v>
      </c>
      <c r="E17" s="5">
        <v>2125</v>
      </c>
      <c r="F17" s="5">
        <v>38</v>
      </c>
      <c r="G17" s="5">
        <v>6773</v>
      </c>
      <c r="H17" s="5">
        <v>853</v>
      </c>
      <c r="I17" s="5">
        <v>33</v>
      </c>
      <c r="J17" s="5">
        <v>33</v>
      </c>
      <c r="K17" s="5">
        <v>983</v>
      </c>
      <c r="L17" s="5">
        <v>38</v>
      </c>
      <c r="M17" s="5">
        <v>38</v>
      </c>
      <c r="N17" s="5">
        <v>858</v>
      </c>
      <c r="O17" s="5">
        <v>283</v>
      </c>
      <c r="P17" s="5">
        <v>0</v>
      </c>
      <c r="Q17" s="5">
        <v>14</v>
      </c>
      <c r="R17" s="5">
        <f t="shared" si="1"/>
        <v>12069</v>
      </c>
      <c r="T17" s="172">
        <f t="shared" si="2"/>
        <v>0</v>
      </c>
      <c r="U17">
        <v>5</v>
      </c>
    </row>
    <row r="18" spans="1:20" ht="21" customHeight="1">
      <c r="A18" s="332"/>
      <c r="B18" s="363"/>
      <c r="C18" s="4" t="s">
        <v>14</v>
      </c>
      <c r="D18" s="6"/>
      <c r="E18" s="6">
        <v>962</v>
      </c>
      <c r="F18" s="6">
        <v>456</v>
      </c>
      <c r="G18" s="6">
        <v>119</v>
      </c>
      <c r="H18" s="6">
        <v>1503</v>
      </c>
      <c r="I18" s="6">
        <v>339</v>
      </c>
      <c r="J18" s="6">
        <v>339</v>
      </c>
      <c r="K18" s="6">
        <v>1405</v>
      </c>
      <c r="L18" s="6">
        <v>344</v>
      </c>
      <c r="M18" s="6">
        <v>344</v>
      </c>
      <c r="N18" s="6">
        <v>1207</v>
      </c>
      <c r="O18" s="6">
        <v>344</v>
      </c>
      <c r="P18" s="6">
        <v>335</v>
      </c>
      <c r="Q18" s="6">
        <v>357</v>
      </c>
      <c r="R18" s="6">
        <f t="shared" si="1"/>
        <v>8054</v>
      </c>
      <c r="T18" s="172">
        <f t="shared" si="2"/>
        <v>-8054</v>
      </c>
    </row>
    <row r="19" spans="1:21" ht="21" customHeight="1">
      <c r="A19" s="333"/>
      <c r="B19" s="363" t="s">
        <v>67</v>
      </c>
      <c r="C19" s="3" t="s">
        <v>0</v>
      </c>
      <c r="D19" s="5">
        <v>32314</v>
      </c>
      <c r="E19" s="5">
        <v>46</v>
      </c>
      <c r="F19" s="5">
        <v>131</v>
      </c>
      <c r="G19" s="5">
        <v>665</v>
      </c>
      <c r="H19" s="5">
        <v>239</v>
      </c>
      <c r="I19" s="5">
        <v>962</v>
      </c>
      <c r="J19" s="5">
        <v>1957</v>
      </c>
      <c r="K19" s="5">
        <v>1189</v>
      </c>
      <c r="L19" s="5">
        <v>275</v>
      </c>
      <c r="M19" s="5">
        <v>1227</v>
      </c>
      <c r="N19" s="5">
        <v>1236</v>
      </c>
      <c r="O19" s="5">
        <v>3397</v>
      </c>
      <c r="P19" s="5">
        <v>6131</v>
      </c>
      <c r="Q19" s="5">
        <v>14859</v>
      </c>
      <c r="R19" s="5">
        <f t="shared" si="1"/>
        <v>32314</v>
      </c>
      <c r="T19" s="172">
        <f t="shared" si="2"/>
        <v>0</v>
      </c>
      <c r="U19">
        <v>6</v>
      </c>
    </row>
    <row r="20" spans="1:20" ht="21" customHeight="1">
      <c r="A20" s="333"/>
      <c r="B20" s="363"/>
      <c r="C20" s="4" t="s">
        <v>14</v>
      </c>
      <c r="D20" s="6"/>
      <c r="E20" s="6">
        <v>0</v>
      </c>
      <c r="F20" s="6">
        <v>46</v>
      </c>
      <c r="G20" s="6">
        <v>334</v>
      </c>
      <c r="H20" s="6">
        <v>1111</v>
      </c>
      <c r="I20" s="6">
        <v>590</v>
      </c>
      <c r="J20" s="6">
        <v>595</v>
      </c>
      <c r="K20" s="6">
        <v>1455</v>
      </c>
      <c r="L20" s="6">
        <v>3900</v>
      </c>
      <c r="M20" s="6">
        <v>737</v>
      </c>
      <c r="N20" s="6">
        <v>1437</v>
      </c>
      <c r="O20" s="6">
        <v>1873</v>
      </c>
      <c r="P20" s="6">
        <v>6092</v>
      </c>
      <c r="Q20" s="6">
        <v>2648</v>
      </c>
      <c r="R20" s="6">
        <f t="shared" si="1"/>
        <v>20818</v>
      </c>
      <c r="T20" s="172">
        <f t="shared" si="2"/>
        <v>-20818</v>
      </c>
    </row>
    <row r="21" spans="1:21" ht="21" customHeight="1">
      <c r="A21" s="333"/>
      <c r="B21" s="363" t="s">
        <v>84</v>
      </c>
      <c r="C21" s="3" t="s">
        <v>0</v>
      </c>
      <c r="D21" s="5">
        <v>1651</v>
      </c>
      <c r="E21" s="5">
        <v>205</v>
      </c>
      <c r="F21" s="5">
        <v>30</v>
      </c>
      <c r="G21" s="5">
        <v>0</v>
      </c>
      <c r="H21" s="5">
        <v>225</v>
      </c>
      <c r="I21" s="5">
        <v>40</v>
      </c>
      <c r="J21" s="5">
        <v>68</v>
      </c>
      <c r="K21" s="5">
        <v>70</v>
      </c>
      <c r="L21" s="5">
        <v>295</v>
      </c>
      <c r="M21" s="5">
        <v>60</v>
      </c>
      <c r="N21" s="5">
        <v>40</v>
      </c>
      <c r="O21" s="5">
        <v>180</v>
      </c>
      <c r="P21" s="5">
        <v>248</v>
      </c>
      <c r="Q21" s="5">
        <v>190</v>
      </c>
      <c r="R21" s="5">
        <f t="shared" si="1"/>
        <v>1651</v>
      </c>
      <c r="T21" s="172">
        <f t="shared" si="2"/>
        <v>0</v>
      </c>
      <c r="U21">
        <v>7</v>
      </c>
    </row>
    <row r="22" spans="1:20" ht="21" customHeight="1">
      <c r="A22" s="333"/>
      <c r="B22" s="363"/>
      <c r="C22" s="4" t="s">
        <v>14</v>
      </c>
      <c r="D22" s="6"/>
      <c r="E22" s="6">
        <v>0</v>
      </c>
      <c r="F22" s="6">
        <v>30</v>
      </c>
      <c r="G22" s="6">
        <v>45</v>
      </c>
      <c r="H22" s="6">
        <v>120</v>
      </c>
      <c r="I22" s="6">
        <v>230</v>
      </c>
      <c r="J22" s="6">
        <v>113</v>
      </c>
      <c r="K22" s="6">
        <v>75</v>
      </c>
      <c r="L22" s="6">
        <v>108</v>
      </c>
      <c r="M22" s="6">
        <v>86</v>
      </c>
      <c r="N22" s="6">
        <v>90</v>
      </c>
      <c r="O22" s="6">
        <v>170</v>
      </c>
      <c r="P22" s="6">
        <v>255</v>
      </c>
      <c r="Q22" s="6">
        <v>120</v>
      </c>
      <c r="R22" s="6">
        <f t="shared" si="1"/>
        <v>1442</v>
      </c>
      <c r="T22" s="172">
        <f t="shared" si="2"/>
        <v>-1442</v>
      </c>
    </row>
    <row r="23" spans="1:20" ht="21" customHeight="1">
      <c r="A23" s="333" t="s">
        <v>184</v>
      </c>
      <c r="B23" s="363"/>
      <c r="C23" s="3" t="s">
        <v>0</v>
      </c>
      <c r="D23" s="5">
        <f>SUM(D25,D27,D29,D31,D33,D35,D37,D39,D41,D43,D45,D47,D49)</f>
        <v>742080</v>
      </c>
      <c r="E23" s="5">
        <f aca="true" t="shared" si="3" ref="E23:Q24">SUM(E25,E27,E29,E31,E33,E35,E37,E39,E41,E43,E45,E47,E49)</f>
        <v>16022</v>
      </c>
      <c r="F23" s="5">
        <f t="shared" si="3"/>
        <v>19338</v>
      </c>
      <c r="G23" s="5">
        <f t="shared" si="3"/>
        <v>36258</v>
      </c>
      <c r="H23" s="5">
        <f t="shared" si="3"/>
        <v>32990</v>
      </c>
      <c r="I23" s="5">
        <f t="shared" si="3"/>
        <v>68361</v>
      </c>
      <c r="J23" s="5">
        <f t="shared" si="3"/>
        <v>33156</v>
      </c>
      <c r="K23" s="5">
        <f t="shared" si="3"/>
        <v>44812</v>
      </c>
      <c r="L23" s="5">
        <f t="shared" si="3"/>
        <v>61229</v>
      </c>
      <c r="M23" s="5">
        <f t="shared" si="3"/>
        <v>63142</v>
      </c>
      <c r="N23" s="5">
        <f t="shared" si="3"/>
        <v>42403</v>
      </c>
      <c r="O23" s="5">
        <f t="shared" si="3"/>
        <v>55950</v>
      </c>
      <c r="P23" s="5">
        <f t="shared" si="3"/>
        <v>88322</v>
      </c>
      <c r="Q23" s="5">
        <f t="shared" si="3"/>
        <v>180097</v>
      </c>
      <c r="R23" s="5">
        <f t="shared" si="1"/>
        <v>742080</v>
      </c>
      <c r="T23" s="172">
        <f t="shared" si="2"/>
        <v>0</v>
      </c>
    </row>
    <row r="24" spans="1:20" ht="21" customHeight="1">
      <c r="A24" s="333"/>
      <c r="B24" s="363"/>
      <c r="C24" s="4" t="s">
        <v>14</v>
      </c>
      <c r="D24" s="6"/>
      <c r="E24" s="6">
        <f t="shared" si="3"/>
        <v>333</v>
      </c>
      <c r="F24" s="6">
        <f t="shared" si="3"/>
        <v>13441</v>
      </c>
      <c r="G24" s="6">
        <f t="shared" si="3"/>
        <v>18468</v>
      </c>
      <c r="H24" s="6">
        <f t="shared" si="3"/>
        <v>22471</v>
      </c>
      <c r="I24" s="6">
        <f t="shared" si="3"/>
        <v>24851</v>
      </c>
      <c r="J24" s="6">
        <f t="shared" si="3"/>
        <v>27945</v>
      </c>
      <c r="K24" s="6">
        <f t="shared" si="3"/>
        <v>26560</v>
      </c>
      <c r="L24" s="6">
        <f t="shared" si="3"/>
        <v>28906</v>
      </c>
      <c r="M24" s="6">
        <f t="shared" si="3"/>
        <v>31468</v>
      </c>
      <c r="N24" s="6">
        <f t="shared" si="3"/>
        <v>28996</v>
      </c>
      <c r="O24" s="6">
        <f t="shared" si="3"/>
        <v>38374</v>
      </c>
      <c r="P24" s="6">
        <f t="shared" si="3"/>
        <v>47813</v>
      </c>
      <c r="Q24" s="6">
        <f t="shared" si="3"/>
        <v>204227</v>
      </c>
      <c r="R24" s="6">
        <f t="shared" si="1"/>
        <v>513853</v>
      </c>
      <c r="T24" s="172">
        <f t="shared" si="2"/>
        <v>-513853</v>
      </c>
    </row>
    <row r="25" spans="1:21" ht="21" customHeight="1">
      <c r="A25" s="333"/>
      <c r="B25" s="363" t="s">
        <v>57</v>
      </c>
      <c r="C25" s="3" t="s">
        <v>0</v>
      </c>
      <c r="D25" s="5">
        <v>181131</v>
      </c>
      <c r="E25" s="5">
        <v>0</v>
      </c>
      <c r="F25" s="5">
        <v>759</v>
      </c>
      <c r="G25" s="5">
        <v>11124</v>
      </c>
      <c r="H25" s="5">
        <v>2218</v>
      </c>
      <c r="I25" s="5">
        <v>32087</v>
      </c>
      <c r="J25" s="5">
        <v>2803</v>
      </c>
      <c r="K25" s="5">
        <v>11220</v>
      </c>
      <c r="L25" s="5">
        <v>17043</v>
      </c>
      <c r="M25" s="5">
        <v>10859</v>
      </c>
      <c r="N25" s="5">
        <v>11376</v>
      </c>
      <c r="O25" s="5">
        <v>25444</v>
      </c>
      <c r="P25" s="5">
        <v>24067</v>
      </c>
      <c r="Q25" s="5">
        <v>32131</v>
      </c>
      <c r="R25" s="5">
        <f t="shared" si="1"/>
        <v>181131</v>
      </c>
      <c r="T25" s="172">
        <f t="shared" si="2"/>
        <v>0</v>
      </c>
      <c r="U25">
        <v>8</v>
      </c>
    </row>
    <row r="26" spans="1:20" ht="21" customHeight="1">
      <c r="A26" s="333"/>
      <c r="B26" s="363"/>
      <c r="C26" s="4" t="s">
        <v>14</v>
      </c>
      <c r="D26" s="6"/>
      <c r="E26" s="6">
        <v>0</v>
      </c>
      <c r="F26" s="6">
        <v>2795</v>
      </c>
      <c r="G26" s="6">
        <v>3796</v>
      </c>
      <c r="H26" s="6">
        <v>3033</v>
      </c>
      <c r="I26" s="6">
        <v>3872</v>
      </c>
      <c r="J26" s="6">
        <v>6847</v>
      </c>
      <c r="K26" s="6">
        <v>3787</v>
      </c>
      <c r="L26" s="6">
        <v>4175</v>
      </c>
      <c r="M26" s="6">
        <v>3770</v>
      </c>
      <c r="N26" s="6">
        <v>7042</v>
      </c>
      <c r="O26" s="6">
        <v>3399</v>
      </c>
      <c r="P26" s="6">
        <v>7568</v>
      </c>
      <c r="Q26" s="6">
        <v>20117</v>
      </c>
      <c r="R26" s="6">
        <f t="shared" si="1"/>
        <v>70201</v>
      </c>
      <c r="T26" s="172">
        <f t="shared" si="2"/>
        <v>-70201</v>
      </c>
    </row>
    <row r="27" spans="1:21" ht="21" customHeight="1">
      <c r="A27" s="332"/>
      <c r="B27" s="390" t="s">
        <v>127</v>
      </c>
      <c r="C27" s="3" t="s">
        <v>0</v>
      </c>
      <c r="D27" s="5">
        <v>139013</v>
      </c>
      <c r="E27" s="5">
        <v>0</v>
      </c>
      <c r="F27" s="5">
        <v>1124</v>
      </c>
      <c r="G27" s="5">
        <v>2141</v>
      </c>
      <c r="H27" s="5">
        <v>4089</v>
      </c>
      <c r="I27" s="5">
        <v>5632</v>
      </c>
      <c r="J27" s="5">
        <v>1144</v>
      </c>
      <c r="K27" s="5">
        <v>6023</v>
      </c>
      <c r="L27" s="5">
        <v>16275</v>
      </c>
      <c r="M27" s="5">
        <v>15617</v>
      </c>
      <c r="N27" s="5">
        <v>1233</v>
      </c>
      <c r="O27" s="5">
        <v>423</v>
      </c>
      <c r="P27" s="5">
        <v>18664</v>
      </c>
      <c r="Q27" s="5">
        <v>66648</v>
      </c>
      <c r="R27" s="5">
        <f t="shared" si="1"/>
        <v>139013</v>
      </c>
      <c r="T27" s="172">
        <f t="shared" si="2"/>
        <v>0</v>
      </c>
      <c r="U27">
        <v>9</v>
      </c>
    </row>
    <row r="28" spans="1:20" ht="21" customHeight="1">
      <c r="A28" s="332"/>
      <c r="B28" s="304"/>
      <c r="C28" s="4" t="s">
        <v>14</v>
      </c>
      <c r="D28" s="6"/>
      <c r="E28" s="6">
        <v>0</v>
      </c>
      <c r="F28" s="6">
        <v>107</v>
      </c>
      <c r="G28" s="6">
        <v>169</v>
      </c>
      <c r="H28" s="6">
        <v>538</v>
      </c>
      <c r="I28" s="6">
        <v>301</v>
      </c>
      <c r="J28" s="6">
        <v>157</v>
      </c>
      <c r="K28" s="6">
        <v>518</v>
      </c>
      <c r="L28" s="6">
        <v>1784</v>
      </c>
      <c r="M28" s="6">
        <v>604</v>
      </c>
      <c r="N28" s="6">
        <v>1476</v>
      </c>
      <c r="O28" s="6">
        <v>3282</v>
      </c>
      <c r="P28" s="6">
        <v>5549</v>
      </c>
      <c r="Q28" s="6">
        <v>119599</v>
      </c>
      <c r="R28" s="6">
        <f t="shared" si="1"/>
        <v>134084</v>
      </c>
      <c r="T28" s="172">
        <f t="shared" si="2"/>
        <v>-134084</v>
      </c>
    </row>
    <row r="29" spans="1:21" ht="21" customHeight="1">
      <c r="A29" s="333"/>
      <c r="B29" s="363" t="s">
        <v>186</v>
      </c>
      <c r="C29" s="3" t="s">
        <v>0</v>
      </c>
      <c r="D29" s="5">
        <v>27799</v>
      </c>
      <c r="E29" s="5">
        <v>0</v>
      </c>
      <c r="F29" s="5">
        <v>51</v>
      </c>
      <c r="G29" s="5">
        <v>55</v>
      </c>
      <c r="H29" s="5">
        <v>136</v>
      </c>
      <c r="I29" s="5">
        <v>978</v>
      </c>
      <c r="J29" s="5">
        <v>1013</v>
      </c>
      <c r="K29" s="5">
        <v>467</v>
      </c>
      <c r="L29" s="5">
        <v>293</v>
      </c>
      <c r="M29" s="5">
        <v>2715</v>
      </c>
      <c r="N29" s="5">
        <v>1264</v>
      </c>
      <c r="O29" s="5">
        <v>743</v>
      </c>
      <c r="P29" s="5">
        <v>346</v>
      </c>
      <c r="Q29" s="5">
        <v>19738</v>
      </c>
      <c r="R29" s="5">
        <f t="shared" si="1"/>
        <v>27799</v>
      </c>
      <c r="T29" s="172">
        <f t="shared" si="2"/>
        <v>0</v>
      </c>
      <c r="U29">
        <v>10</v>
      </c>
    </row>
    <row r="30" spans="1:20" ht="21" customHeight="1">
      <c r="A30" s="333"/>
      <c r="B30" s="363"/>
      <c r="C30" s="4" t="s">
        <v>14</v>
      </c>
      <c r="D30" s="6"/>
      <c r="E30" s="6">
        <v>0</v>
      </c>
      <c r="F30" s="6">
        <v>35</v>
      </c>
      <c r="G30" s="6">
        <v>184</v>
      </c>
      <c r="H30" s="6">
        <v>69</v>
      </c>
      <c r="I30" s="6">
        <v>989</v>
      </c>
      <c r="J30" s="6">
        <v>32</v>
      </c>
      <c r="K30" s="6">
        <v>55</v>
      </c>
      <c r="L30" s="6">
        <v>104</v>
      </c>
      <c r="M30" s="6">
        <v>2043</v>
      </c>
      <c r="N30" s="6">
        <v>689</v>
      </c>
      <c r="O30" s="6">
        <v>1067</v>
      </c>
      <c r="P30" s="6">
        <v>90</v>
      </c>
      <c r="Q30" s="6">
        <v>18741</v>
      </c>
      <c r="R30" s="6">
        <f t="shared" si="1"/>
        <v>24098</v>
      </c>
      <c r="T30" s="172">
        <f t="shared" si="2"/>
        <v>-24098</v>
      </c>
    </row>
    <row r="31" spans="1:21" ht="21" customHeight="1">
      <c r="A31" s="332"/>
      <c r="B31" s="390" t="s">
        <v>37</v>
      </c>
      <c r="C31" s="3" t="s">
        <v>0</v>
      </c>
      <c r="D31" s="5">
        <v>10257</v>
      </c>
      <c r="E31" s="5">
        <v>473</v>
      </c>
      <c r="F31" s="5">
        <v>47</v>
      </c>
      <c r="G31" s="5">
        <v>40</v>
      </c>
      <c r="H31" s="5">
        <v>105</v>
      </c>
      <c r="I31" s="5">
        <v>815</v>
      </c>
      <c r="J31" s="5">
        <v>382</v>
      </c>
      <c r="K31" s="5">
        <v>196</v>
      </c>
      <c r="L31" s="5">
        <v>472</v>
      </c>
      <c r="M31" s="5">
        <v>1900</v>
      </c>
      <c r="N31" s="5">
        <v>1307</v>
      </c>
      <c r="O31" s="5">
        <v>808</v>
      </c>
      <c r="P31" s="5">
        <v>976</v>
      </c>
      <c r="Q31" s="5">
        <v>2736</v>
      </c>
      <c r="R31" s="5">
        <f t="shared" si="1"/>
        <v>10257</v>
      </c>
      <c r="T31" s="172">
        <f t="shared" si="2"/>
        <v>0</v>
      </c>
      <c r="U31">
        <v>11</v>
      </c>
    </row>
    <row r="32" spans="1:20" ht="21" customHeight="1">
      <c r="A32" s="332"/>
      <c r="B32" s="304"/>
      <c r="C32" s="7" t="s">
        <v>14</v>
      </c>
      <c r="D32" s="8"/>
      <c r="E32" s="8">
        <v>0</v>
      </c>
      <c r="F32" s="8">
        <v>36</v>
      </c>
      <c r="G32" s="8">
        <v>22</v>
      </c>
      <c r="H32" s="8">
        <v>502</v>
      </c>
      <c r="I32" s="8">
        <v>102</v>
      </c>
      <c r="J32" s="8">
        <v>293</v>
      </c>
      <c r="K32" s="8">
        <v>482</v>
      </c>
      <c r="L32" s="8">
        <v>329</v>
      </c>
      <c r="M32" s="8">
        <v>1754</v>
      </c>
      <c r="N32" s="8">
        <v>202</v>
      </c>
      <c r="O32" s="8">
        <v>390</v>
      </c>
      <c r="P32" s="8">
        <v>2469</v>
      </c>
      <c r="Q32" s="8">
        <v>440</v>
      </c>
      <c r="R32" s="8">
        <f t="shared" si="1"/>
        <v>7021</v>
      </c>
      <c r="T32" s="172">
        <f t="shared" si="2"/>
        <v>-7021</v>
      </c>
    </row>
    <row r="33" spans="1:21" ht="21" customHeight="1">
      <c r="A33" s="372"/>
      <c r="B33" s="443" t="s">
        <v>32</v>
      </c>
      <c r="C33" s="11" t="s">
        <v>0</v>
      </c>
      <c r="D33" s="209">
        <v>15135</v>
      </c>
      <c r="E33" s="209">
        <v>0</v>
      </c>
      <c r="F33" s="209">
        <v>0</v>
      </c>
      <c r="G33" s="209">
        <v>95</v>
      </c>
      <c r="H33" s="209">
        <v>402</v>
      </c>
      <c r="I33" s="209">
        <v>1269</v>
      </c>
      <c r="J33" s="209">
        <v>316</v>
      </c>
      <c r="K33" s="209">
        <v>743</v>
      </c>
      <c r="L33" s="209">
        <v>875</v>
      </c>
      <c r="M33" s="209">
        <v>1831</v>
      </c>
      <c r="N33" s="209">
        <v>1163</v>
      </c>
      <c r="O33" s="209">
        <v>1139</v>
      </c>
      <c r="P33" s="209">
        <v>2106</v>
      </c>
      <c r="Q33" s="209">
        <v>5196</v>
      </c>
      <c r="R33" s="209">
        <f t="shared" si="1"/>
        <v>15135</v>
      </c>
      <c r="T33" s="172">
        <f t="shared" si="2"/>
        <v>0</v>
      </c>
      <c r="U33">
        <v>12</v>
      </c>
    </row>
    <row r="34" spans="1:20" ht="21" customHeight="1">
      <c r="A34" s="333"/>
      <c r="B34" s="304"/>
      <c r="C34" s="7" t="s">
        <v>14</v>
      </c>
      <c r="D34" s="8"/>
      <c r="E34" s="8">
        <v>0</v>
      </c>
      <c r="F34" s="8">
        <v>55</v>
      </c>
      <c r="G34" s="8">
        <v>186</v>
      </c>
      <c r="H34" s="8">
        <v>264</v>
      </c>
      <c r="I34" s="8">
        <v>218</v>
      </c>
      <c r="J34" s="8">
        <v>47</v>
      </c>
      <c r="K34" s="8">
        <v>859</v>
      </c>
      <c r="L34" s="8">
        <v>787</v>
      </c>
      <c r="M34" s="8">
        <v>964</v>
      </c>
      <c r="N34" s="8">
        <v>936</v>
      </c>
      <c r="O34" s="8">
        <v>1185</v>
      </c>
      <c r="P34" s="8">
        <v>2923</v>
      </c>
      <c r="Q34" s="8">
        <v>2912</v>
      </c>
      <c r="R34" s="8">
        <f t="shared" si="1"/>
        <v>11336</v>
      </c>
      <c r="T34" s="172">
        <f t="shared" si="2"/>
        <v>-11336</v>
      </c>
    </row>
    <row r="35" spans="1:21" ht="21" customHeight="1">
      <c r="A35" s="333"/>
      <c r="B35" s="390" t="s">
        <v>126</v>
      </c>
      <c r="C35" s="3" t="s">
        <v>0</v>
      </c>
      <c r="D35" s="5">
        <v>445</v>
      </c>
      <c r="E35" s="5">
        <v>0</v>
      </c>
      <c r="F35" s="5">
        <v>0</v>
      </c>
      <c r="G35" s="5">
        <v>445</v>
      </c>
      <c r="H35" s="5">
        <v>0</v>
      </c>
      <c r="I35" s="5">
        <v>0</v>
      </c>
      <c r="J35" s="5">
        <v>0</v>
      </c>
      <c r="K35" s="5">
        <v>0</v>
      </c>
      <c r="L35" s="5">
        <v>0</v>
      </c>
      <c r="M35" s="5">
        <v>0</v>
      </c>
      <c r="N35" s="5">
        <v>0</v>
      </c>
      <c r="O35" s="5">
        <v>0</v>
      </c>
      <c r="P35" s="5">
        <v>0</v>
      </c>
      <c r="Q35" s="5">
        <v>0</v>
      </c>
      <c r="R35" s="5">
        <f t="shared" si="1"/>
        <v>445</v>
      </c>
      <c r="T35" s="172">
        <f t="shared" si="2"/>
        <v>0</v>
      </c>
      <c r="U35">
        <v>13</v>
      </c>
    </row>
    <row r="36" spans="1:20" ht="21" customHeight="1">
      <c r="A36" s="333"/>
      <c r="B36" s="304"/>
      <c r="C36" s="7" t="s">
        <v>14</v>
      </c>
      <c r="D36" s="8"/>
      <c r="E36" s="8">
        <v>0</v>
      </c>
      <c r="F36" s="8">
        <v>23</v>
      </c>
      <c r="G36" s="8">
        <v>6</v>
      </c>
      <c r="H36" s="8">
        <v>20</v>
      </c>
      <c r="I36" s="8">
        <v>42</v>
      </c>
      <c r="J36" s="8">
        <v>0</v>
      </c>
      <c r="K36" s="8">
        <v>0</v>
      </c>
      <c r="L36" s="8">
        <v>8</v>
      </c>
      <c r="M36" s="8">
        <v>3</v>
      </c>
      <c r="N36" s="8">
        <v>0</v>
      </c>
      <c r="O36" s="8">
        <v>0</v>
      </c>
      <c r="P36" s="8">
        <v>60</v>
      </c>
      <c r="Q36" s="8">
        <v>17</v>
      </c>
      <c r="R36" s="8">
        <f t="shared" si="1"/>
        <v>179</v>
      </c>
      <c r="T36" s="172">
        <f t="shared" si="2"/>
        <v>-179</v>
      </c>
    </row>
    <row r="37" spans="1:21" ht="21" customHeight="1">
      <c r="A37" s="332"/>
      <c r="B37" s="390" t="s">
        <v>187</v>
      </c>
      <c r="C37" s="3" t="s">
        <v>0</v>
      </c>
      <c r="D37" s="5">
        <v>1526</v>
      </c>
      <c r="E37" s="5">
        <v>0</v>
      </c>
      <c r="F37" s="5">
        <v>6</v>
      </c>
      <c r="G37" s="5">
        <v>0</v>
      </c>
      <c r="H37" s="5">
        <v>0</v>
      </c>
      <c r="I37" s="5">
        <v>0</v>
      </c>
      <c r="J37" s="5">
        <v>49</v>
      </c>
      <c r="K37" s="5">
        <v>57</v>
      </c>
      <c r="L37" s="5">
        <v>165</v>
      </c>
      <c r="M37" s="5">
        <v>28</v>
      </c>
      <c r="N37" s="5">
        <v>41</v>
      </c>
      <c r="O37" s="5">
        <v>305</v>
      </c>
      <c r="P37" s="5">
        <v>329</v>
      </c>
      <c r="Q37" s="5">
        <v>546</v>
      </c>
      <c r="R37" s="5">
        <f t="shared" si="1"/>
        <v>1526</v>
      </c>
      <c r="T37" s="172">
        <f t="shared" si="2"/>
        <v>0</v>
      </c>
      <c r="U37">
        <v>14</v>
      </c>
    </row>
    <row r="38" spans="1:20" ht="21" customHeight="1">
      <c r="A38" s="332"/>
      <c r="B38" s="304"/>
      <c r="C38" s="7" t="s">
        <v>14</v>
      </c>
      <c r="D38" s="8"/>
      <c r="E38" s="8">
        <v>0</v>
      </c>
      <c r="F38" s="8">
        <v>0</v>
      </c>
      <c r="G38" s="8">
        <v>0</v>
      </c>
      <c r="H38" s="8">
        <v>0</v>
      </c>
      <c r="I38" s="8">
        <v>109</v>
      </c>
      <c r="J38" s="8">
        <v>0</v>
      </c>
      <c r="K38" s="8">
        <v>130</v>
      </c>
      <c r="L38" s="8">
        <v>92</v>
      </c>
      <c r="M38" s="8">
        <v>73</v>
      </c>
      <c r="N38" s="8">
        <v>32</v>
      </c>
      <c r="O38" s="8">
        <v>83</v>
      </c>
      <c r="P38" s="8">
        <v>37</v>
      </c>
      <c r="Q38" s="8">
        <v>244</v>
      </c>
      <c r="R38" s="8">
        <f t="shared" si="1"/>
        <v>800</v>
      </c>
      <c r="T38" s="172">
        <f t="shared" si="2"/>
        <v>-800</v>
      </c>
    </row>
    <row r="39" spans="1:21" ht="21" customHeight="1">
      <c r="A39" s="333"/>
      <c r="B39" s="363" t="s">
        <v>48</v>
      </c>
      <c r="C39" s="3" t="s">
        <v>0</v>
      </c>
      <c r="D39" s="5">
        <v>3659</v>
      </c>
      <c r="E39" s="5">
        <v>702</v>
      </c>
      <c r="F39" s="5">
        <v>407</v>
      </c>
      <c r="G39" s="5">
        <v>190</v>
      </c>
      <c r="H39" s="5">
        <v>137</v>
      </c>
      <c r="I39" s="5">
        <v>141</v>
      </c>
      <c r="J39" s="5">
        <v>52</v>
      </c>
      <c r="K39" s="5">
        <v>116</v>
      </c>
      <c r="L39" s="5">
        <v>143</v>
      </c>
      <c r="M39" s="5">
        <v>76</v>
      </c>
      <c r="N39" s="5">
        <v>50</v>
      </c>
      <c r="O39" s="5">
        <v>471</v>
      </c>
      <c r="P39" s="5">
        <v>530</v>
      </c>
      <c r="Q39" s="5">
        <v>644</v>
      </c>
      <c r="R39" s="5">
        <f t="shared" si="1"/>
        <v>3659</v>
      </c>
      <c r="T39" s="172">
        <f t="shared" si="2"/>
        <v>0</v>
      </c>
      <c r="U39">
        <v>15</v>
      </c>
    </row>
    <row r="40" spans="1:20" ht="21" customHeight="1">
      <c r="A40" s="333"/>
      <c r="B40" s="363"/>
      <c r="C40" s="4" t="s">
        <v>14</v>
      </c>
      <c r="D40" s="6"/>
      <c r="E40" s="6">
        <v>0</v>
      </c>
      <c r="F40" s="6">
        <v>40</v>
      </c>
      <c r="G40" s="6">
        <v>288</v>
      </c>
      <c r="H40" s="6">
        <v>245</v>
      </c>
      <c r="I40" s="6">
        <v>49</v>
      </c>
      <c r="J40" s="6">
        <v>261</v>
      </c>
      <c r="K40" s="6">
        <v>40</v>
      </c>
      <c r="L40" s="6">
        <v>40</v>
      </c>
      <c r="M40" s="6">
        <v>40</v>
      </c>
      <c r="N40" s="6">
        <v>0</v>
      </c>
      <c r="O40" s="6">
        <v>123</v>
      </c>
      <c r="P40" s="6">
        <v>0</v>
      </c>
      <c r="Q40" s="6">
        <v>322</v>
      </c>
      <c r="R40" s="6">
        <f t="shared" si="1"/>
        <v>1448</v>
      </c>
      <c r="T40" s="172">
        <f t="shared" si="2"/>
        <v>-1448</v>
      </c>
    </row>
    <row r="41" spans="1:21" ht="21" customHeight="1">
      <c r="A41" s="333"/>
      <c r="B41" s="390" t="s">
        <v>125</v>
      </c>
      <c r="C41" s="3" t="s">
        <v>0</v>
      </c>
      <c r="D41" s="5">
        <v>159530</v>
      </c>
      <c r="E41" s="5">
        <v>361</v>
      </c>
      <c r="F41" s="5">
        <v>2191</v>
      </c>
      <c r="G41" s="5">
        <v>7096</v>
      </c>
      <c r="H41" s="5">
        <v>9751</v>
      </c>
      <c r="I41" s="5">
        <v>10223</v>
      </c>
      <c r="J41" s="5">
        <v>9372</v>
      </c>
      <c r="K41" s="5">
        <v>6915</v>
      </c>
      <c r="L41" s="5">
        <v>9517</v>
      </c>
      <c r="M41" s="5">
        <v>14505</v>
      </c>
      <c r="N41" s="5">
        <v>9480</v>
      </c>
      <c r="O41" s="5">
        <v>10494</v>
      </c>
      <c r="P41" s="5">
        <v>24759</v>
      </c>
      <c r="Q41" s="5">
        <v>44866</v>
      </c>
      <c r="R41" s="5">
        <f t="shared" si="1"/>
        <v>159530</v>
      </c>
      <c r="T41" s="172">
        <f t="shared" si="2"/>
        <v>0</v>
      </c>
      <c r="U41">
        <v>16</v>
      </c>
    </row>
    <row r="42" spans="1:20" ht="21" customHeight="1">
      <c r="A42" s="333"/>
      <c r="B42" s="304"/>
      <c r="C42" s="4" t="s">
        <v>14</v>
      </c>
      <c r="D42" s="6"/>
      <c r="E42" s="6">
        <v>333</v>
      </c>
      <c r="F42" s="6">
        <v>1792</v>
      </c>
      <c r="G42" s="6">
        <v>4778</v>
      </c>
      <c r="H42" s="6">
        <v>6920</v>
      </c>
      <c r="I42" s="6">
        <v>8232</v>
      </c>
      <c r="J42" s="6">
        <v>6929</v>
      </c>
      <c r="K42" s="6">
        <v>10213</v>
      </c>
      <c r="L42" s="6">
        <v>9645</v>
      </c>
      <c r="M42" s="6">
        <v>11913</v>
      </c>
      <c r="N42" s="6">
        <v>7673</v>
      </c>
      <c r="O42" s="6">
        <v>18000</v>
      </c>
      <c r="P42" s="6">
        <v>18279</v>
      </c>
      <c r="Q42" s="6">
        <v>26540</v>
      </c>
      <c r="R42" s="6">
        <f t="shared" si="1"/>
        <v>131247</v>
      </c>
      <c r="T42" s="172">
        <f t="shared" si="2"/>
        <v>-131247</v>
      </c>
    </row>
    <row r="43" spans="1:21" ht="21" customHeight="1">
      <c r="A43" s="333"/>
      <c r="B43" s="390" t="s">
        <v>188</v>
      </c>
      <c r="C43" s="3" t="s">
        <v>0</v>
      </c>
      <c r="D43" s="5">
        <v>1306</v>
      </c>
      <c r="E43" s="5">
        <v>0</v>
      </c>
      <c r="F43" s="5">
        <v>5</v>
      </c>
      <c r="G43" s="5">
        <v>12</v>
      </c>
      <c r="H43" s="5">
        <v>0</v>
      </c>
      <c r="I43" s="5">
        <v>0</v>
      </c>
      <c r="J43" s="5">
        <v>75</v>
      </c>
      <c r="K43" s="5">
        <v>84</v>
      </c>
      <c r="L43" s="5">
        <v>3</v>
      </c>
      <c r="M43" s="5">
        <v>84</v>
      </c>
      <c r="N43" s="5">
        <v>0</v>
      </c>
      <c r="O43" s="5">
        <v>49</v>
      </c>
      <c r="P43" s="5">
        <v>273</v>
      </c>
      <c r="Q43" s="5">
        <v>721</v>
      </c>
      <c r="R43" s="5">
        <f t="shared" si="1"/>
        <v>1306</v>
      </c>
      <c r="T43" s="172">
        <f t="shared" si="2"/>
        <v>0</v>
      </c>
      <c r="U43">
        <v>17</v>
      </c>
    </row>
    <row r="44" spans="1:20" ht="21" customHeight="1">
      <c r="A44" s="333"/>
      <c r="B44" s="304"/>
      <c r="C44" s="4" t="s">
        <v>14</v>
      </c>
      <c r="D44" s="6"/>
      <c r="E44" s="6">
        <v>0</v>
      </c>
      <c r="F44" s="6">
        <v>0</v>
      </c>
      <c r="G44" s="6">
        <v>0</v>
      </c>
      <c r="H44" s="6">
        <v>0</v>
      </c>
      <c r="I44" s="6">
        <v>0</v>
      </c>
      <c r="J44" s="6">
        <v>80</v>
      </c>
      <c r="K44" s="6">
        <v>3</v>
      </c>
      <c r="L44" s="6">
        <v>20</v>
      </c>
      <c r="M44" s="6">
        <v>41</v>
      </c>
      <c r="N44" s="6">
        <v>0</v>
      </c>
      <c r="O44" s="6">
        <v>0</v>
      </c>
      <c r="P44" s="6">
        <v>239</v>
      </c>
      <c r="Q44" s="6">
        <v>95</v>
      </c>
      <c r="R44" s="6">
        <f t="shared" si="1"/>
        <v>478</v>
      </c>
      <c r="T44" s="172">
        <f t="shared" si="2"/>
        <v>-478</v>
      </c>
    </row>
    <row r="45" spans="1:21" ht="21" customHeight="1">
      <c r="A45" s="332"/>
      <c r="B45" s="390" t="s">
        <v>189</v>
      </c>
      <c r="C45" s="3" t="s">
        <v>0</v>
      </c>
      <c r="D45" s="5">
        <v>26128</v>
      </c>
      <c r="E45" s="5">
        <v>0</v>
      </c>
      <c r="F45" s="5">
        <v>124</v>
      </c>
      <c r="G45" s="5">
        <v>543</v>
      </c>
      <c r="H45" s="5">
        <v>1556</v>
      </c>
      <c r="I45" s="5">
        <v>2519</v>
      </c>
      <c r="J45" s="5">
        <v>3444</v>
      </c>
      <c r="K45" s="5">
        <v>4242</v>
      </c>
      <c r="L45" s="5">
        <v>1937</v>
      </c>
      <c r="M45" s="5">
        <v>904</v>
      </c>
      <c r="N45" s="5">
        <v>1449</v>
      </c>
      <c r="O45" s="5">
        <v>1406</v>
      </c>
      <c r="P45" s="5">
        <v>1499</v>
      </c>
      <c r="Q45" s="5">
        <v>6505</v>
      </c>
      <c r="R45" s="5">
        <f t="shared" si="1"/>
        <v>26128</v>
      </c>
      <c r="T45" s="172">
        <f t="shared" si="2"/>
        <v>0</v>
      </c>
      <c r="U45">
        <v>18</v>
      </c>
    </row>
    <row r="46" spans="1:20" ht="21" customHeight="1">
      <c r="A46" s="332"/>
      <c r="B46" s="304"/>
      <c r="C46" s="4" t="s">
        <v>14</v>
      </c>
      <c r="D46" s="6"/>
      <c r="E46" s="6">
        <v>0</v>
      </c>
      <c r="F46" s="6">
        <v>22</v>
      </c>
      <c r="G46" s="6">
        <v>503</v>
      </c>
      <c r="H46" s="6">
        <v>2297</v>
      </c>
      <c r="I46" s="6">
        <v>2358</v>
      </c>
      <c r="J46" s="6">
        <v>1760</v>
      </c>
      <c r="K46" s="6">
        <v>1767</v>
      </c>
      <c r="L46" s="6">
        <v>2033</v>
      </c>
      <c r="M46" s="6">
        <v>1553</v>
      </c>
      <c r="N46" s="6">
        <v>1034</v>
      </c>
      <c r="O46" s="6">
        <v>1534</v>
      </c>
      <c r="P46" s="6">
        <v>1828</v>
      </c>
      <c r="Q46" s="6">
        <v>6122</v>
      </c>
      <c r="R46" s="6">
        <f t="shared" si="1"/>
        <v>22811</v>
      </c>
      <c r="T46" s="172">
        <f t="shared" si="2"/>
        <v>-22811</v>
      </c>
    </row>
    <row r="47" spans="1:21" ht="21" customHeight="1">
      <c r="A47" s="332"/>
      <c r="B47" s="363" t="s">
        <v>34</v>
      </c>
      <c r="C47" s="3" t="s">
        <v>0</v>
      </c>
      <c r="D47" s="5">
        <v>2320</v>
      </c>
      <c r="E47" s="5">
        <v>0</v>
      </c>
      <c r="F47" s="5">
        <v>138</v>
      </c>
      <c r="G47" s="5">
        <v>31</v>
      </c>
      <c r="H47" s="5">
        <v>110</v>
      </c>
      <c r="I47" s="5">
        <v>211</v>
      </c>
      <c r="J47" s="5">
        <v>20</v>
      </c>
      <c r="K47" s="5">
        <v>263</v>
      </c>
      <c r="L47" s="5">
        <v>20</v>
      </c>
      <c r="M47" s="5">
        <v>137</v>
      </c>
      <c r="N47" s="5">
        <v>554</v>
      </c>
      <c r="O47" s="5">
        <v>182</v>
      </c>
      <c r="P47" s="5">
        <v>288</v>
      </c>
      <c r="Q47" s="5">
        <v>366</v>
      </c>
      <c r="R47" s="5">
        <f t="shared" si="1"/>
        <v>2320</v>
      </c>
      <c r="T47" s="172">
        <f t="shared" si="2"/>
        <v>0</v>
      </c>
      <c r="U47">
        <v>19</v>
      </c>
    </row>
    <row r="48" spans="1:20" ht="21" customHeight="1">
      <c r="A48" s="332"/>
      <c r="B48" s="363"/>
      <c r="C48" s="4" t="s">
        <v>14</v>
      </c>
      <c r="D48" s="6"/>
      <c r="E48" s="6">
        <v>0</v>
      </c>
      <c r="F48" s="6">
        <v>1</v>
      </c>
      <c r="G48" s="6">
        <v>1</v>
      </c>
      <c r="H48" s="6">
        <v>48</v>
      </c>
      <c r="I48" s="6">
        <v>39</v>
      </c>
      <c r="J48" s="6">
        <v>1</v>
      </c>
      <c r="K48" s="6">
        <v>171</v>
      </c>
      <c r="L48" s="6">
        <v>152</v>
      </c>
      <c r="M48" s="6">
        <v>175</v>
      </c>
      <c r="N48" s="6">
        <v>175</v>
      </c>
      <c r="O48" s="6">
        <v>175</v>
      </c>
      <c r="P48" s="6">
        <v>251</v>
      </c>
      <c r="Q48" s="6">
        <v>558</v>
      </c>
      <c r="R48" s="6">
        <f t="shared" si="1"/>
        <v>1747</v>
      </c>
      <c r="T48" s="172">
        <f t="shared" si="2"/>
        <v>-1747</v>
      </c>
    </row>
    <row r="49" spans="1:21" ht="21" customHeight="1">
      <c r="A49" s="333"/>
      <c r="B49" s="363" t="s">
        <v>46</v>
      </c>
      <c r="C49" s="3" t="s">
        <v>0</v>
      </c>
      <c r="D49" s="5">
        <v>173831</v>
      </c>
      <c r="E49" s="5">
        <v>14486</v>
      </c>
      <c r="F49" s="5">
        <v>14486</v>
      </c>
      <c r="G49" s="5">
        <v>14486</v>
      </c>
      <c r="H49" s="5">
        <v>14486</v>
      </c>
      <c r="I49" s="5">
        <v>14486</v>
      </c>
      <c r="J49" s="5">
        <v>14486</v>
      </c>
      <c r="K49" s="5">
        <v>14486</v>
      </c>
      <c r="L49" s="5">
        <v>14486</v>
      </c>
      <c r="M49" s="5">
        <v>14486</v>
      </c>
      <c r="N49" s="5">
        <v>14486</v>
      </c>
      <c r="O49" s="5">
        <v>14486</v>
      </c>
      <c r="P49" s="5">
        <v>14485</v>
      </c>
      <c r="Q49" s="5">
        <v>0</v>
      </c>
      <c r="R49" s="5">
        <f t="shared" si="1"/>
        <v>173831</v>
      </c>
      <c r="T49" s="172">
        <f t="shared" si="2"/>
        <v>0</v>
      </c>
      <c r="U49">
        <v>20</v>
      </c>
    </row>
    <row r="50" spans="1:20" ht="21" customHeight="1">
      <c r="A50" s="333"/>
      <c r="B50" s="363"/>
      <c r="C50" s="4" t="s">
        <v>14</v>
      </c>
      <c r="D50" s="6"/>
      <c r="E50" s="6">
        <v>0</v>
      </c>
      <c r="F50" s="6">
        <v>8535</v>
      </c>
      <c r="G50" s="6">
        <v>8535</v>
      </c>
      <c r="H50" s="6">
        <v>8535</v>
      </c>
      <c r="I50" s="6">
        <v>8540</v>
      </c>
      <c r="J50" s="6">
        <v>11538</v>
      </c>
      <c r="K50" s="6">
        <v>8535</v>
      </c>
      <c r="L50" s="6">
        <v>9737</v>
      </c>
      <c r="M50" s="6">
        <v>8535</v>
      </c>
      <c r="N50" s="6">
        <v>9737</v>
      </c>
      <c r="O50" s="6">
        <v>9136</v>
      </c>
      <c r="P50" s="6">
        <v>8520</v>
      </c>
      <c r="Q50" s="6">
        <v>8520</v>
      </c>
      <c r="R50" s="6">
        <f t="shared" si="1"/>
        <v>108403</v>
      </c>
      <c r="T50" s="172">
        <f t="shared" si="2"/>
        <v>-108403</v>
      </c>
    </row>
    <row r="51" spans="1:20" ht="21" customHeight="1">
      <c r="A51" s="277" t="s">
        <v>28</v>
      </c>
      <c r="B51" s="364"/>
      <c r="C51" s="3" t="s">
        <v>0</v>
      </c>
      <c r="D51" s="5">
        <f>SUM(D7,D23)</f>
        <v>2036506</v>
      </c>
      <c r="E51" s="5">
        <f aca="true" t="shared" si="4" ref="E51:Q52">SUM(E7,E23)</f>
        <v>24514</v>
      </c>
      <c r="F51" s="5">
        <f t="shared" si="4"/>
        <v>72898</v>
      </c>
      <c r="G51" s="5">
        <f t="shared" si="4"/>
        <v>178559</v>
      </c>
      <c r="H51" s="5">
        <f t="shared" si="4"/>
        <v>127457</v>
      </c>
      <c r="I51" s="5">
        <f t="shared" si="4"/>
        <v>156010</v>
      </c>
      <c r="J51" s="5">
        <f t="shared" si="4"/>
        <v>128741</v>
      </c>
      <c r="K51" s="5">
        <f t="shared" si="4"/>
        <v>141012</v>
      </c>
      <c r="L51" s="5">
        <f t="shared" si="4"/>
        <v>150331</v>
      </c>
      <c r="M51" s="5">
        <f t="shared" si="4"/>
        <v>150043</v>
      </c>
      <c r="N51" s="5">
        <f t="shared" si="4"/>
        <v>134249</v>
      </c>
      <c r="O51" s="5">
        <f t="shared" si="4"/>
        <v>157193</v>
      </c>
      <c r="P51" s="5">
        <f t="shared" si="4"/>
        <v>213371</v>
      </c>
      <c r="Q51" s="5">
        <f t="shared" si="4"/>
        <v>402128</v>
      </c>
      <c r="R51" s="5">
        <f t="shared" si="1"/>
        <v>2036506</v>
      </c>
      <c r="T51" s="172">
        <f t="shared" si="2"/>
        <v>0</v>
      </c>
    </row>
    <row r="52" spans="1:20" ht="21" customHeight="1">
      <c r="A52" s="278"/>
      <c r="B52" s="365"/>
      <c r="C52" s="7" t="s">
        <v>14</v>
      </c>
      <c r="D52" s="8"/>
      <c r="E52" s="8">
        <f t="shared" si="4"/>
        <v>4519</v>
      </c>
      <c r="F52" s="8">
        <f t="shared" si="4"/>
        <v>61982</v>
      </c>
      <c r="G52" s="8">
        <f t="shared" si="4"/>
        <v>93222</v>
      </c>
      <c r="H52" s="8">
        <f t="shared" si="4"/>
        <v>106831</v>
      </c>
      <c r="I52" s="8">
        <f t="shared" si="4"/>
        <v>105398</v>
      </c>
      <c r="J52" s="8">
        <f t="shared" si="4"/>
        <v>127115</v>
      </c>
      <c r="K52" s="8">
        <f t="shared" si="4"/>
        <v>122073</v>
      </c>
      <c r="L52" s="8">
        <f t="shared" si="4"/>
        <v>115824</v>
      </c>
      <c r="M52" s="8">
        <f t="shared" si="4"/>
        <v>137980</v>
      </c>
      <c r="N52" s="8">
        <f t="shared" si="4"/>
        <v>113391</v>
      </c>
      <c r="O52" s="8">
        <f t="shared" si="4"/>
        <v>122907</v>
      </c>
      <c r="P52" s="8">
        <f t="shared" si="4"/>
        <v>175666</v>
      </c>
      <c r="Q52" s="8">
        <f t="shared" si="4"/>
        <v>425361</v>
      </c>
      <c r="R52" s="8">
        <f t="shared" si="1"/>
        <v>1712269</v>
      </c>
      <c r="T52" s="172">
        <f t="shared" si="2"/>
        <v>-1712269</v>
      </c>
    </row>
    <row r="53" spans="1:18" ht="12" customHeight="1">
      <c r="A53" s="277" t="s">
        <v>324</v>
      </c>
      <c r="B53" s="336"/>
      <c r="C53" s="318" t="s">
        <v>348</v>
      </c>
      <c r="D53" s="319"/>
      <c r="E53" s="319"/>
      <c r="F53" s="319"/>
      <c r="G53" s="319"/>
      <c r="H53" s="319"/>
      <c r="I53" s="319"/>
      <c r="J53" s="319"/>
      <c r="K53" s="319"/>
      <c r="L53" s="319"/>
      <c r="M53" s="319"/>
      <c r="N53" s="319"/>
      <c r="O53" s="319"/>
      <c r="P53" s="319"/>
      <c r="Q53" s="319"/>
      <c r="R53" s="320"/>
    </row>
    <row r="54" spans="1:18" ht="12" customHeight="1">
      <c r="A54" s="337"/>
      <c r="B54" s="338"/>
      <c r="C54" s="321"/>
      <c r="D54" s="322"/>
      <c r="E54" s="322"/>
      <c r="F54" s="322"/>
      <c r="G54" s="322"/>
      <c r="H54" s="322"/>
      <c r="I54" s="322"/>
      <c r="J54" s="322"/>
      <c r="K54" s="322"/>
      <c r="L54" s="322"/>
      <c r="M54" s="322"/>
      <c r="N54" s="322"/>
      <c r="O54" s="322"/>
      <c r="P54" s="322"/>
      <c r="Q54" s="322"/>
      <c r="R54" s="323"/>
    </row>
    <row r="55" spans="1:18" ht="12" customHeight="1">
      <c r="A55" s="337"/>
      <c r="B55" s="338"/>
      <c r="C55" s="321"/>
      <c r="D55" s="322"/>
      <c r="E55" s="322"/>
      <c r="F55" s="322"/>
      <c r="G55" s="322"/>
      <c r="H55" s="322"/>
      <c r="I55" s="322"/>
      <c r="J55" s="322"/>
      <c r="K55" s="322"/>
      <c r="L55" s="322"/>
      <c r="M55" s="322"/>
      <c r="N55" s="322"/>
      <c r="O55" s="322"/>
      <c r="P55" s="322"/>
      <c r="Q55" s="322"/>
      <c r="R55" s="323"/>
    </row>
    <row r="56" spans="1:18" ht="12" customHeight="1">
      <c r="A56" s="337"/>
      <c r="B56" s="338"/>
      <c r="C56" s="321"/>
      <c r="D56" s="322"/>
      <c r="E56" s="322"/>
      <c r="F56" s="322"/>
      <c r="G56" s="322"/>
      <c r="H56" s="322"/>
      <c r="I56" s="322"/>
      <c r="J56" s="322"/>
      <c r="K56" s="322"/>
      <c r="L56" s="322"/>
      <c r="M56" s="322"/>
      <c r="N56" s="322"/>
      <c r="O56" s="322"/>
      <c r="P56" s="322"/>
      <c r="Q56" s="322"/>
      <c r="R56" s="323"/>
    </row>
    <row r="57" spans="1:18" ht="12" customHeight="1">
      <c r="A57" s="337"/>
      <c r="B57" s="338"/>
      <c r="C57" s="324"/>
      <c r="D57" s="325"/>
      <c r="E57" s="325"/>
      <c r="F57" s="325"/>
      <c r="G57" s="325"/>
      <c r="H57" s="325"/>
      <c r="I57" s="325"/>
      <c r="J57" s="325"/>
      <c r="K57" s="325"/>
      <c r="L57" s="325"/>
      <c r="M57" s="325"/>
      <c r="N57" s="325"/>
      <c r="O57" s="325"/>
      <c r="P57" s="325"/>
      <c r="Q57" s="325"/>
      <c r="R57" s="326"/>
    </row>
    <row r="58" spans="1:18" ht="12" customHeight="1">
      <c r="A58" s="337"/>
      <c r="B58" s="338"/>
      <c r="C58" s="327" t="s">
        <v>378</v>
      </c>
      <c r="D58" s="327"/>
      <c r="E58" s="327"/>
      <c r="F58" s="327"/>
      <c r="G58" s="327"/>
      <c r="H58" s="327"/>
      <c r="I58" s="327"/>
      <c r="J58" s="327"/>
      <c r="K58" s="327"/>
      <c r="L58" s="327"/>
      <c r="M58" s="327"/>
      <c r="N58" s="327"/>
      <c r="O58" s="327"/>
      <c r="P58" s="327"/>
      <c r="Q58" s="327"/>
      <c r="R58" s="327"/>
    </row>
    <row r="59" spans="1:18" ht="12" customHeight="1">
      <c r="A59" s="337"/>
      <c r="B59" s="338"/>
      <c r="C59" s="327"/>
      <c r="D59" s="327"/>
      <c r="E59" s="327"/>
      <c r="F59" s="327"/>
      <c r="G59" s="327"/>
      <c r="H59" s="327"/>
      <c r="I59" s="327"/>
      <c r="J59" s="327"/>
      <c r="K59" s="327"/>
      <c r="L59" s="327"/>
      <c r="M59" s="327"/>
      <c r="N59" s="327"/>
      <c r="O59" s="327"/>
      <c r="P59" s="327"/>
      <c r="Q59" s="327"/>
      <c r="R59" s="327"/>
    </row>
    <row r="60" spans="1:18" ht="12" customHeight="1">
      <c r="A60" s="337"/>
      <c r="B60" s="338"/>
      <c r="C60" s="327"/>
      <c r="D60" s="327"/>
      <c r="E60" s="327"/>
      <c r="F60" s="327"/>
      <c r="G60" s="327"/>
      <c r="H60" s="327"/>
      <c r="I60" s="327"/>
      <c r="J60" s="327"/>
      <c r="K60" s="327"/>
      <c r="L60" s="327"/>
      <c r="M60" s="327"/>
      <c r="N60" s="327"/>
      <c r="O60" s="327"/>
      <c r="P60" s="327"/>
      <c r="Q60" s="327"/>
      <c r="R60" s="327"/>
    </row>
    <row r="61" spans="1:18" ht="12" customHeight="1">
      <c r="A61" s="337"/>
      <c r="B61" s="338"/>
      <c r="C61" s="327"/>
      <c r="D61" s="327"/>
      <c r="E61" s="327"/>
      <c r="F61" s="327"/>
      <c r="G61" s="327"/>
      <c r="H61" s="327"/>
      <c r="I61" s="327"/>
      <c r="J61" s="327"/>
      <c r="K61" s="327"/>
      <c r="L61" s="327"/>
      <c r="M61" s="327"/>
      <c r="N61" s="327"/>
      <c r="O61" s="327"/>
      <c r="P61" s="327"/>
      <c r="Q61" s="327"/>
      <c r="R61" s="327"/>
    </row>
    <row r="62" spans="1:18" ht="12" customHeight="1">
      <c r="A62" s="278"/>
      <c r="B62" s="339"/>
      <c r="C62" s="327"/>
      <c r="D62" s="327"/>
      <c r="E62" s="327"/>
      <c r="F62" s="327"/>
      <c r="G62" s="327"/>
      <c r="H62" s="327"/>
      <c r="I62" s="327"/>
      <c r="J62" s="327"/>
      <c r="K62" s="327"/>
      <c r="L62" s="327"/>
      <c r="M62" s="327"/>
      <c r="N62" s="327"/>
      <c r="O62" s="327"/>
      <c r="P62" s="327"/>
      <c r="Q62" s="327"/>
      <c r="R62" s="327"/>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57">
    <mergeCell ref="A53:B62"/>
    <mergeCell ref="C53:R57"/>
    <mergeCell ref="C58:R62"/>
    <mergeCell ref="A2:B2"/>
    <mergeCell ref="A1:R1"/>
    <mergeCell ref="A3:B4"/>
    <mergeCell ref="C3:C4"/>
    <mergeCell ref="D3:D4"/>
    <mergeCell ref="E3:G3"/>
    <mergeCell ref="H3:J3"/>
    <mergeCell ref="K3:M3"/>
    <mergeCell ref="N3:Q3"/>
    <mergeCell ref="R3:R4"/>
    <mergeCell ref="A5:B6"/>
    <mergeCell ref="A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51:B52"/>
    <mergeCell ref="A45:A46"/>
    <mergeCell ref="B45:B46"/>
    <mergeCell ref="A47:A48"/>
    <mergeCell ref="B47:B48"/>
    <mergeCell ref="A49:A50"/>
    <mergeCell ref="B49:B50"/>
  </mergeCells>
  <dataValidations count="1">
    <dataValidation allowBlank="1" showInputMessage="1" showErrorMessage="1" imeMode="off" sqref="D2:Q2 D6:R5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272"/>
  <sheetViews>
    <sheetView view="pageBreakPreview" zoomScale="73" zoomScaleSheetLayoutView="73"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18.75" customHeight="1">
      <c r="A2" s="434" t="s">
        <v>389</v>
      </c>
      <c r="B2" s="434"/>
      <c r="C2" s="182" t="s">
        <v>274</v>
      </c>
      <c r="D2" s="150"/>
      <c r="E2" s="150"/>
      <c r="F2" s="150"/>
      <c r="G2" s="150"/>
      <c r="H2" s="150"/>
      <c r="I2" s="150"/>
      <c r="J2" s="150"/>
      <c r="K2" s="150"/>
      <c r="L2" s="150"/>
      <c r="M2" s="150"/>
      <c r="N2" s="150"/>
      <c r="O2" s="150"/>
      <c r="P2" s="246"/>
      <c r="Q2" s="150"/>
      <c r="R2" s="150"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20.25" customHeight="1">
      <c r="A5" s="371" t="s">
        <v>254</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79" t="s">
        <v>147</v>
      </c>
      <c r="B7" s="331"/>
      <c r="C7" s="3" t="s">
        <v>0</v>
      </c>
      <c r="D7" s="5">
        <f>SUM(D9,D11,D13)</f>
        <v>45813</v>
      </c>
      <c r="E7" s="5">
        <f aca="true" t="shared" si="0" ref="E7:Q8">SUM(E9,E11,E13)</f>
        <v>6</v>
      </c>
      <c r="F7" s="5">
        <f t="shared" si="0"/>
        <v>1538</v>
      </c>
      <c r="G7" s="5">
        <f t="shared" si="0"/>
        <v>4830</v>
      </c>
      <c r="H7" s="5">
        <f t="shared" si="0"/>
        <v>4048</v>
      </c>
      <c r="I7" s="5">
        <f t="shared" si="0"/>
        <v>4866</v>
      </c>
      <c r="J7" s="5">
        <f t="shared" si="0"/>
        <v>5615</v>
      </c>
      <c r="K7" s="5">
        <f t="shared" si="0"/>
        <v>6386</v>
      </c>
      <c r="L7" s="5">
        <f t="shared" si="0"/>
        <v>3607</v>
      </c>
      <c r="M7" s="5">
        <f t="shared" si="0"/>
        <v>3331</v>
      </c>
      <c r="N7" s="5">
        <f t="shared" si="0"/>
        <v>1514</v>
      </c>
      <c r="O7" s="5">
        <f t="shared" si="0"/>
        <v>1374</v>
      </c>
      <c r="P7" s="5">
        <f t="shared" si="0"/>
        <v>2476</v>
      </c>
      <c r="Q7" s="5">
        <f t="shared" si="0"/>
        <v>6222</v>
      </c>
      <c r="R7" s="5">
        <f aca="true" t="shared" si="1" ref="R7:R20">SUM(E7:Q7)</f>
        <v>45813</v>
      </c>
      <c r="T7" s="172">
        <f aca="true" t="shared" si="2" ref="T7:T20">D7-R7</f>
        <v>0</v>
      </c>
    </row>
    <row r="8" spans="1:20" ht="21" customHeight="1">
      <c r="A8" s="379"/>
      <c r="B8" s="331"/>
      <c r="C8" s="4" t="s">
        <v>14</v>
      </c>
      <c r="D8" s="6"/>
      <c r="E8" s="6">
        <f t="shared" si="0"/>
        <v>6</v>
      </c>
      <c r="F8" s="6">
        <f t="shared" si="0"/>
        <v>982</v>
      </c>
      <c r="G8" s="6">
        <f t="shared" si="0"/>
        <v>1465</v>
      </c>
      <c r="H8" s="6">
        <f t="shared" si="0"/>
        <v>3027</v>
      </c>
      <c r="I8" s="6">
        <f t="shared" si="0"/>
        <v>2944</v>
      </c>
      <c r="J8" s="6">
        <f t="shared" si="0"/>
        <v>5689</v>
      </c>
      <c r="K8" s="6">
        <f t="shared" si="0"/>
        <v>5346</v>
      </c>
      <c r="L8" s="6">
        <f t="shared" si="0"/>
        <v>5651</v>
      </c>
      <c r="M8" s="6">
        <f t="shared" si="0"/>
        <v>3126</v>
      </c>
      <c r="N8" s="6">
        <f t="shared" si="0"/>
        <v>883</v>
      </c>
      <c r="O8" s="6">
        <f t="shared" si="0"/>
        <v>1692</v>
      </c>
      <c r="P8" s="6">
        <f t="shared" si="0"/>
        <v>4521</v>
      </c>
      <c r="Q8" s="6">
        <f t="shared" si="0"/>
        <v>4523</v>
      </c>
      <c r="R8" s="6">
        <f t="shared" si="1"/>
        <v>39855</v>
      </c>
      <c r="T8" s="172">
        <f t="shared" si="2"/>
        <v>-39855</v>
      </c>
    </row>
    <row r="9" spans="1:21" ht="21" customHeight="1">
      <c r="A9" s="378"/>
      <c r="B9" s="331" t="s">
        <v>27</v>
      </c>
      <c r="C9" s="3" t="s">
        <v>0</v>
      </c>
      <c r="D9" s="5">
        <v>37071</v>
      </c>
      <c r="E9" s="5">
        <v>6</v>
      </c>
      <c r="F9" s="5">
        <v>1254</v>
      </c>
      <c r="G9" s="5">
        <v>4504</v>
      </c>
      <c r="H9" s="5">
        <v>2362</v>
      </c>
      <c r="I9" s="5">
        <v>4541</v>
      </c>
      <c r="J9" s="5">
        <v>4841</v>
      </c>
      <c r="K9" s="5">
        <v>5559</v>
      </c>
      <c r="L9" s="5">
        <v>2928</v>
      </c>
      <c r="M9" s="5">
        <v>2094</v>
      </c>
      <c r="N9" s="5">
        <v>1189</v>
      </c>
      <c r="O9" s="5">
        <v>1063</v>
      </c>
      <c r="P9" s="5">
        <v>1266</v>
      </c>
      <c r="Q9" s="5">
        <v>5464</v>
      </c>
      <c r="R9" s="5">
        <f t="shared" si="1"/>
        <v>37071</v>
      </c>
      <c r="T9" s="172">
        <f t="shared" si="2"/>
        <v>0</v>
      </c>
      <c r="U9">
        <v>1</v>
      </c>
    </row>
    <row r="10" spans="1:20" ht="21" customHeight="1">
      <c r="A10" s="378"/>
      <c r="B10" s="331"/>
      <c r="C10" s="4" t="s">
        <v>14</v>
      </c>
      <c r="D10" s="6"/>
      <c r="E10" s="6">
        <v>6</v>
      </c>
      <c r="F10" s="6">
        <v>937</v>
      </c>
      <c r="G10" s="6">
        <v>896</v>
      </c>
      <c r="H10" s="6">
        <v>2260</v>
      </c>
      <c r="I10" s="6">
        <v>1944</v>
      </c>
      <c r="J10" s="6">
        <v>5092</v>
      </c>
      <c r="K10" s="6">
        <v>5074</v>
      </c>
      <c r="L10" s="6">
        <v>5112</v>
      </c>
      <c r="M10" s="6">
        <v>2155</v>
      </c>
      <c r="N10" s="6">
        <v>615</v>
      </c>
      <c r="O10" s="6">
        <v>1095</v>
      </c>
      <c r="P10" s="6">
        <v>3919</v>
      </c>
      <c r="Q10" s="6">
        <v>3575</v>
      </c>
      <c r="R10" s="6">
        <f t="shared" si="1"/>
        <v>32680</v>
      </c>
      <c r="T10" s="172">
        <f t="shared" si="2"/>
        <v>-32680</v>
      </c>
    </row>
    <row r="11" spans="1:21" ht="21" customHeight="1">
      <c r="A11" s="379"/>
      <c r="B11" s="331" t="s">
        <v>46</v>
      </c>
      <c r="C11" s="3" t="s">
        <v>0</v>
      </c>
      <c r="D11" s="5">
        <v>8679</v>
      </c>
      <c r="E11" s="5">
        <v>0</v>
      </c>
      <c r="F11" s="5">
        <v>284</v>
      </c>
      <c r="G11" s="5">
        <v>326</v>
      </c>
      <c r="H11" s="5">
        <v>1646</v>
      </c>
      <c r="I11" s="5">
        <v>325</v>
      </c>
      <c r="J11" s="5">
        <v>774</v>
      </c>
      <c r="K11" s="5">
        <v>827</v>
      </c>
      <c r="L11" s="5">
        <v>679</v>
      </c>
      <c r="M11" s="5">
        <v>1221</v>
      </c>
      <c r="N11" s="5">
        <v>325</v>
      </c>
      <c r="O11" s="5">
        <v>304</v>
      </c>
      <c r="P11" s="5">
        <v>1210</v>
      </c>
      <c r="Q11" s="5">
        <v>758</v>
      </c>
      <c r="R11" s="5">
        <f t="shared" si="1"/>
        <v>8679</v>
      </c>
      <c r="T11" s="172">
        <f t="shared" si="2"/>
        <v>0</v>
      </c>
      <c r="U11">
        <v>2</v>
      </c>
    </row>
    <row r="12" spans="1:20" ht="21" customHeight="1">
      <c r="A12" s="379"/>
      <c r="B12" s="331"/>
      <c r="C12" s="4" t="s">
        <v>14</v>
      </c>
      <c r="D12" s="6"/>
      <c r="E12" s="6">
        <v>0</v>
      </c>
      <c r="F12" s="6">
        <v>45</v>
      </c>
      <c r="G12" s="6">
        <v>569</v>
      </c>
      <c r="H12" s="6">
        <v>767</v>
      </c>
      <c r="I12" s="6">
        <v>960</v>
      </c>
      <c r="J12" s="6">
        <v>597</v>
      </c>
      <c r="K12" s="6">
        <v>272</v>
      </c>
      <c r="L12" s="6">
        <v>539</v>
      </c>
      <c r="M12" s="6">
        <v>971</v>
      </c>
      <c r="N12" s="6">
        <v>260</v>
      </c>
      <c r="O12" s="6">
        <v>597</v>
      </c>
      <c r="P12" s="6">
        <v>594</v>
      </c>
      <c r="Q12" s="6">
        <v>948</v>
      </c>
      <c r="R12" s="6">
        <f t="shared" si="1"/>
        <v>7119</v>
      </c>
      <c r="T12" s="172">
        <f t="shared" si="2"/>
        <v>-7119</v>
      </c>
    </row>
    <row r="13" spans="1:21" ht="21" customHeight="1">
      <c r="A13" s="379"/>
      <c r="B13" s="331" t="s">
        <v>84</v>
      </c>
      <c r="C13" s="3" t="s">
        <v>0</v>
      </c>
      <c r="D13" s="5">
        <v>63</v>
      </c>
      <c r="E13" s="5">
        <v>0</v>
      </c>
      <c r="F13" s="5">
        <v>0</v>
      </c>
      <c r="G13" s="5">
        <v>0</v>
      </c>
      <c r="H13" s="5">
        <v>40</v>
      </c>
      <c r="I13" s="5">
        <v>0</v>
      </c>
      <c r="J13" s="5">
        <v>0</v>
      </c>
      <c r="K13" s="5">
        <v>0</v>
      </c>
      <c r="L13" s="5">
        <v>0</v>
      </c>
      <c r="M13" s="5">
        <v>16</v>
      </c>
      <c r="N13" s="5">
        <v>0</v>
      </c>
      <c r="O13" s="5">
        <v>7</v>
      </c>
      <c r="P13" s="5">
        <v>0</v>
      </c>
      <c r="Q13" s="5">
        <v>0</v>
      </c>
      <c r="R13" s="5">
        <f t="shared" si="1"/>
        <v>63</v>
      </c>
      <c r="T13" s="172">
        <f t="shared" si="2"/>
        <v>0</v>
      </c>
      <c r="U13">
        <v>3</v>
      </c>
    </row>
    <row r="14" spans="1:20" ht="21" customHeight="1">
      <c r="A14" s="379"/>
      <c r="B14" s="331"/>
      <c r="C14" s="4" t="s">
        <v>14</v>
      </c>
      <c r="D14" s="6"/>
      <c r="E14" s="6">
        <v>0</v>
      </c>
      <c r="F14" s="6">
        <v>0</v>
      </c>
      <c r="G14" s="6">
        <v>0</v>
      </c>
      <c r="H14" s="6">
        <v>0</v>
      </c>
      <c r="I14" s="6">
        <v>40</v>
      </c>
      <c r="J14" s="6">
        <v>0</v>
      </c>
      <c r="K14" s="6">
        <v>0</v>
      </c>
      <c r="L14" s="6">
        <v>0</v>
      </c>
      <c r="M14" s="6">
        <v>0</v>
      </c>
      <c r="N14" s="6">
        <v>8</v>
      </c>
      <c r="O14" s="6">
        <v>0</v>
      </c>
      <c r="P14" s="6">
        <v>8</v>
      </c>
      <c r="Q14" s="6">
        <v>0</v>
      </c>
      <c r="R14" s="6">
        <f t="shared" si="1"/>
        <v>56</v>
      </c>
      <c r="T14" s="172">
        <f t="shared" si="2"/>
        <v>-56</v>
      </c>
    </row>
    <row r="15" spans="1:20" ht="21" customHeight="1">
      <c r="A15" s="379" t="s">
        <v>146</v>
      </c>
      <c r="B15" s="331"/>
      <c r="C15" s="3" t="s">
        <v>0</v>
      </c>
      <c r="D15" s="5">
        <f>SUM(D17)</f>
        <v>5810</v>
      </c>
      <c r="E15" s="5">
        <f aca="true" t="shared" si="3" ref="E15:Q16">SUM(E17)</f>
        <v>0</v>
      </c>
      <c r="F15" s="5">
        <f t="shared" si="3"/>
        <v>150</v>
      </c>
      <c r="G15" s="5">
        <f t="shared" si="3"/>
        <v>202</v>
      </c>
      <c r="H15" s="5">
        <f t="shared" si="3"/>
        <v>353</v>
      </c>
      <c r="I15" s="5">
        <f t="shared" si="3"/>
        <v>307</v>
      </c>
      <c r="J15" s="5">
        <f t="shared" si="3"/>
        <v>641</v>
      </c>
      <c r="K15" s="5">
        <f t="shared" si="3"/>
        <v>256</v>
      </c>
      <c r="L15" s="5">
        <f t="shared" si="3"/>
        <v>81</v>
      </c>
      <c r="M15" s="5">
        <f t="shared" si="3"/>
        <v>691</v>
      </c>
      <c r="N15" s="5">
        <f t="shared" si="3"/>
        <v>511</v>
      </c>
      <c r="O15" s="5">
        <f t="shared" si="3"/>
        <v>18</v>
      </c>
      <c r="P15" s="5">
        <f>SUM(P17)</f>
        <v>1506</v>
      </c>
      <c r="Q15" s="5">
        <f t="shared" si="3"/>
        <v>1094</v>
      </c>
      <c r="R15" s="5">
        <f t="shared" si="1"/>
        <v>5810</v>
      </c>
      <c r="T15" s="172">
        <f t="shared" si="2"/>
        <v>0</v>
      </c>
    </row>
    <row r="16" spans="1:20" ht="21" customHeight="1">
      <c r="A16" s="379"/>
      <c r="B16" s="331"/>
      <c r="C16" s="4" t="s">
        <v>14</v>
      </c>
      <c r="D16" s="6"/>
      <c r="E16" s="6">
        <f t="shared" si="3"/>
        <v>0</v>
      </c>
      <c r="F16" s="6">
        <f t="shared" si="3"/>
        <v>75</v>
      </c>
      <c r="G16" s="6">
        <f t="shared" si="3"/>
        <v>151</v>
      </c>
      <c r="H16" s="6">
        <f t="shared" si="3"/>
        <v>0</v>
      </c>
      <c r="I16" s="6">
        <f t="shared" si="3"/>
        <v>854</v>
      </c>
      <c r="J16" s="6">
        <f t="shared" si="3"/>
        <v>152</v>
      </c>
      <c r="K16" s="6">
        <f t="shared" si="3"/>
        <v>166</v>
      </c>
      <c r="L16" s="6">
        <f t="shared" si="3"/>
        <v>24</v>
      </c>
      <c r="M16" s="6">
        <f t="shared" si="3"/>
        <v>600</v>
      </c>
      <c r="N16" s="6">
        <f t="shared" si="3"/>
        <v>24</v>
      </c>
      <c r="O16" s="6">
        <f t="shared" si="3"/>
        <v>134</v>
      </c>
      <c r="P16" s="6">
        <f>SUM(P18)</f>
        <v>777</v>
      </c>
      <c r="Q16" s="6">
        <f t="shared" si="3"/>
        <v>2689</v>
      </c>
      <c r="R16" s="6">
        <f t="shared" si="1"/>
        <v>5646</v>
      </c>
      <c r="T16" s="172">
        <f t="shared" si="2"/>
        <v>-5646</v>
      </c>
    </row>
    <row r="17" spans="1:21" ht="21" customHeight="1">
      <c r="A17" s="378"/>
      <c r="B17" s="444" t="s">
        <v>144</v>
      </c>
      <c r="C17" s="3" t="s">
        <v>0</v>
      </c>
      <c r="D17" s="5">
        <v>5810</v>
      </c>
      <c r="E17" s="5">
        <v>0</v>
      </c>
      <c r="F17" s="5">
        <v>150</v>
      </c>
      <c r="G17" s="5">
        <v>202</v>
      </c>
      <c r="H17" s="5">
        <v>353</v>
      </c>
      <c r="I17" s="5">
        <v>307</v>
      </c>
      <c r="J17" s="5">
        <v>641</v>
      </c>
      <c r="K17" s="5">
        <v>256</v>
      </c>
      <c r="L17" s="5">
        <v>81</v>
      </c>
      <c r="M17" s="5">
        <v>691</v>
      </c>
      <c r="N17" s="5">
        <v>511</v>
      </c>
      <c r="O17" s="5">
        <v>18</v>
      </c>
      <c r="P17" s="5">
        <v>1506</v>
      </c>
      <c r="Q17" s="5">
        <v>1094</v>
      </c>
      <c r="R17" s="5">
        <f t="shared" si="1"/>
        <v>5810</v>
      </c>
      <c r="T17" s="172">
        <f t="shared" si="2"/>
        <v>0</v>
      </c>
      <c r="U17">
        <v>4</v>
      </c>
    </row>
    <row r="18" spans="1:20" ht="21" customHeight="1">
      <c r="A18" s="378"/>
      <c r="B18" s="388"/>
      <c r="C18" s="4" t="s">
        <v>14</v>
      </c>
      <c r="D18" s="6"/>
      <c r="E18" s="6">
        <v>0</v>
      </c>
      <c r="F18" s="6">
        <v>75</v>
      </c>
      <c r="G18" s="6">
        <v>151</v>
      </c>
      <c r="H18" s="6">
        <v>0</v>
      </c>
      <c r="I18" s="6">
        <v>854</v>
      </c>
      <c r="J18" s="6">
        <v>152</v>
      </c>
      <c r="K18" s="6">
        <v>166</v>
      </c>
      <c r="L18" s="6">
        <v>24</v>
      </c>
      <c r="M18" s="6">
        <v>600</v>
      </c>
      <c r="N18" s="6">
        <v>24</v>
      </c>
      <c r="O18" s="6">
        <v>134</v>
      </c>
      <c r="P18" s="6">
        <v>777</v>
      </c>
      <c r="Q18" s="6">
        <v>2689</v>
      </c>
      <c r="R18" s="6">
        <f t="shared" si="1"/>
        <v>5646</v>
      </c>
      <c r="T18" s="172">
        <f t="shared" si="2"/>
        <v>-5646</v>
      </c>
    </row>
    <row r="19" spans="1:20" ht="21" customHeight="1">
      <c r="A19" s="374" t="s">
        <v>28</v>
      </c>
      <c r="B19" s="375"/>
      <c r="C19" s="3" t="s">
        <v>0</v>
      </c>
      <c r="D19" s="5">
        <f>SUM(D7,D15)</f>
        <v>51623</v>
      </c>
      <c r="E19" s="5">
        <f aca="true" t="shared" si="4" ref="E19:Q20">SUM(E7,E15)</f>
        <v>6</v>
      </c>
      <c r="F19" s="5">
        <f t="shared" si="4"/>
        <v>1688</v>
      </c>
      <c r="G19" s="5">
        <f t="shared" si="4"/>
        <v>5032</v>
      </c>
      <c r="H19" s="5">
        <f t="shared" si="4"/>
        <v>4401</v>
      </c>
      <c r="I19" s="5">
        <f t="shared" si="4"/>
        <v>5173</v>
      </c>
      <c r="J19" s="5">
        <f t="shared" si="4"/>
        <v>6256</v>
      </c>
      <c r="K19" s="5">
        <f t="shared" si="4"/>
        <v>6642</v>
      </c>
      <c r="L19" s="5">
        <f t="shared" si="4"/>
        <v>3688</v>
      </c>
      <c r="M19" s="5">
        <f t="shared" si="4"/>
        <v>4022</v>
      </c>
      <c r="N19" s="5">
        <f t="shared" si="4"/>
        <v>2025</v>
      </c>
      <c r="O19" s="5">
        <f t="shared" si="4"/>
        <v>1392</v>
      </c>
      <c r="P19" s="5">
        <f t="shared" si="4"/>
        <v>3982</v>
      </c>
      <c r="Q19" s="5">
        <f t="shared" si="4"/>
        <v>7316</v>
      </c>
      <c r="R19" s="5">
        <f t="shared" si="1"/>
        <v>51623</v>
      </c>
      <c r="T19" s="172">
        <f t="shared" si="2"/>
        <v>0</v>
      </c>
    </row>
    <row r="20" spans="1:20" ht="21" customHeight="1">
      <c r="A20" s="376"/>
      <c r="B20" s="377"/>
      <c r="C20" s="7" t="s">
        <v>14</v>
      </c>
      <c r="D20" s="8"/>
      <c r="E20" s="8">
        <f t="shared" si="4"/>
        <v>6</v>
      </c>
      <c r="F20" s="8">
        <f t="shared" si="4"/>
        <v>1057</v>
      </c>
      <c r="G20" s="8">
        <f t="shared" si="4"/>
        <v>1616</v>
      </c>
      <c r="H20" s="8">
        <f t="shared" si="4"/>
        <v>3027</v>
      </c>
      <c r="I20" s="8">
        <f t="shared" si="4"/>
        <v>3798</v>
      </c>
      <c r="J20" s="8">
        <f t="shared" si="4"/>
        <v>5841</v>
      </c>
      <c r="K20" s="8">
        <f t="shared" si="4"/>
        <v>5512</v>
      </c>
      <c r="L20" s="8">
        <f t="shared" si="4"/>
        <v>5675</v>
      </c>
      <c r="M20" s="8">
        <f t="shared" si="4"/>
        <v>3726</v>
      </c>
      <c r="N20" s="8">
        <f t="shared" si="4"/>
        <v>907</v>
      </c>
      <c r="O20" s="8">
        <f t="shared" si="4"/>
        <v>1826</v>
      </c>
      <c r="P20" s="8">
        <f t="shared" si="4"/>
        <v>5298</v>
      </c>
      <c r="Q20" s="8">
        <f t="shared" si="4"/>
        <v>7212</v>
      </c>
      <c r="R20" s="8">
        <f t="shared" si="1"/>
        <v>45501</v>
      </c>
      <c r="T20" s="172">
        <f t="shared" si="2"/>
        <v>-45501</v>
      </c>
    </row>
    <row r="21" spans="1:18" ht="12" customHeight="1">
      <c r="A21" s="277" t="s">
        <v>324</v>
      </c>
      <c r="B21" s="336"/>
      <c r="C21" s="318" t="s">
        <v>349</v>
      </c>
      <c r="D21" s="319"/>
      <c r="E21" s="319"/>
      <c r="F21" s="319"/>
      <c r="G21" s="319"/>
      <c r="H21" s="319"/>
      <c r="I21" s="319"/>
      <c r="J21" s="319"/>
      <c r="K21" s="319"/>
      <c r="L21" s="319"/>
      <c r="M21" s="319"/>
      <c r="N21" s="319"/>
      <c r="O21" s="319"/>
      <c r="P21" s="319"/>
      <c r="Q21" s="319"/>
      <c r="R21" s="320"/>
    </row>
    <row r="22" spans="1:18" ht="12" customHeight="1">
      <c r="A22" s="337"/>
      <c r="B22" s="338"/>
      <c r="C22" s="321"/>
      <c r="D22" s="322"/>
      <c r="E22" s="322"/>
      <c r="F22" s="322"/>
      <c r="G22" s="322"/>
      <c r="H22" s="322"/>
      <c r="I22" s="322"/>
      <c r="J22" s="322"/>
      <c r="K22" s="322"/>
      <c r="L22" s="322"/>
      <c r="M22" s="322"/>
      <c r="N22" s="322"/>
      <c r="O22" s="322"/>
      <c r="P22" s="322"/>
      <c r="Q22" s="322"/>
      <c r="R22" s="323"/>
    </row>
    <row r="23" spans="1:18" ht="12" customHeight="1">
      <c r="A23" s="337"/>
      <c r="B23" s="338"/>
      <c r="C23" s="321"/>
      <c r="D23" s="322"/>
      <c r="E23" s="322"/>
      <c r="F23" s="322"/>
      <c r="G23" s="322"/>
      <c r="H23" s="322"/>
      <c r="I23" s="322"/>
      <c r="J23" s="322"/>
      <c r="K23" s="322"/>
      <c r="L23" s="322"/>
      <c r="M23" s="322"/>
      <c r="N23" s="322"/>
      <c r="O23" s="322"/>
      <c r="P23" s="322"/>
      <c r="Q23" s="322"/>
      <c r="R23" s="323"/>
    </row>
    <row r="24" spans="1:18" ht="12" customHeight="1">
      <c r="A24" s="337"/>
      <c r="B24" s="338"/>
      <c r="C24" s="321"/>
      <c r="D24" s="322"/>
      <c r="E24" s="322"/>
      <c r="F24" s="322"/>
      <c r="G24" s="322"/>
      <c r="H24" s="322"/>
      <c r="I24" s="322"/>
      <c r="J24" s="322"/>
      <c r="K24" s="322"/>
      <c r="L24" s="322"/>
      <c r="M24" s="322"/>
      <c r="N24" s="322"/>
      <c r="O24" s="322"/>
      <c r="P24" s="322"/>
      <c r="Q24" s="322"/>
      <c r="R24" s="323"/>
    </row>
    <row r="25" spans="1:18" ht="12" customHeight="1">
      <c r="A25" s="337"/>
      <c r="B25" s="338"/>
      <c r="C25" s="324"/>
      <c r="D25" s="325"/>
      <c r="E25" s="325"/>
      <c r="F25" s="325"/>
      <c r="G25" s="325"/>
      <c r="H25" s="325"/>
      <c r="I25" s="325"/>
      <c r="J25" s="325"/>
      <c r="K25" s="325"/>
      <c r="L25" s="325"/>
      <c r="M25" s="325"/>
      <c r="N25" s="325"/>
      <c r="O25" s="325"/>
      <c r="P25" s="325"/>
      <c r="Q25" s="325"/>
      <c r="R25" s="326"/>
    </row>
    <row r="26" spans="1:18" ht="12" customHeight="1">
      <c r="A26" s="337"/>
      <c r="B26" s="338"/>
      <c r="C26" s="327" t="s">
        <v>379</v>
      </c>
      <c r="D26" s="327"/>
      <c r="E26" s="327"/>
      <c r="F26" s="327"/>
      <c r="G26" s="327"/>
      <c r="H26" s="327"/>
      <c r="I26" s="327"/>
      <c r="J26" s="327"/>
      <c r="K26" s="327"/>
      <c r="L26" s="327"/>
      <c r="M26" s="327"/>
      <c r="N26" s="327"/>
      <c r="O26" s="327"/>
      <c r="P26" s="327"/>
      <c r="Q26" s="327"/>
      <c r="R26" s="327"/>
    </row>
    <row r="27" spans="1:18" ht="12" customHeight="1">
      <c r="A27" s="337"/>
      <c r="B27" s="338"/>
      <c r="C27" s="327"/>
      <c r="D27" s="327"/>
      <c r="E27" s="327"/>
      <c r="F27" s="327"/>
      <c r="G27" s="327"/>
      <c r="H27" s="327"/>
      <c r="I27" s="327"/>
      <c r="J27" s="327"/>
      <c r="K27" s="327"/>
      <c r="L27" s="327"/>
      <c r="M27" s="327"/>
      <c r="N27" s="327"/>
      <c r="O27" s="327"/>
      <c r="P27" s="327"/>
      <c r="Q27" s="327"/>
      <c r="R27" s="327"/>
    </row>
    <row r="28" spans="1:18" ht="12" customHeight="1">
      <c r="A28" s="337"/>
      <c r="B28" s="338"/>
      <c r="C28" s="327"/>
      <c r="D28" s="327"/>
      <c r="E28" s="327"/>
      <c r="F28" s="327"/>
      <c r="G28" s="327"/>
      <c r="H28" s="327"/>
      <c r="I28" s="327"/>
      <c r="J28" s="327"/>
      <c r="K28" s="327"/>
      <c r="L28" s="327"/>
      <c r="M28" s="327"/>
      <c r="N28" s="327"/>
      <c r="O28" s="327"/>
      <c r="P28" s="327"/>
      <c r="Q28" s="327"/>
      <c r="R28" s="327"/>
    </row>
    <row r="29" spans="1:18" ht="12" customHeight="1">
      <c r="A29" s="337"/>
      <c r="B29" s="338"/>
      <c r="C29" s="327"/>
      <c r="D29" s="327"/>
      <c r="E29" s="327"/>
      <c r="F29" s="327"/>
      <c r="G29" s="327"/>
      <c r="H29" s="327"/>
      <c r="I29" s="327"/>
      <c r="J29" s="327"/>
      <c r="K29" s="327"/>
      <c r="L29" s="327"/>
      <c r="M29" s="327"/>
      <c r="N29" s="327"/>
      <c r="O29" s="327"/>
      <c r="P29" s="327"/>
      <c r="Q29" s="327"/>
      <c r="R29" s="327"/>
    </row>
    <row r="30" spans="1:18" ht="12" customHeight="1">
      <c r="A30" s="278"/>
      <c r="B30" s="339"/>
      <c r="C30" s="327"/>
      <c r="D30" s="327"/>
      <c r="E30" s="327"/>
      <c r="F30" s="327"/>
      <c r="G30" s="327"/>
      <c r="H30" s="327"/>
      <c r="I30" s="327"/>
      <c r="J30" s="327"/>
      <c r="K30" s="327"/>
      <c r="L30" s="327"/>
      <c r="M30" s="327"/>
      <c r="N30" s="327"/>
      <c r="O30" s="327"/>
      <c r="P30" s="327"/>
      <c r="Q30" s="327"/>
      <c r="R30"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5">
    <mergeCell ref="A21:B30"/>
    <mergeCell ref="C21:R25"/>
    <mergeCell ref="C26:R30"/>
    <mergeCell ref="A1:R1"/>
    <mergeCell ref="A3:B4"/>
    <mergeCell ref="C3:C4"/>
    <mergeCell ref="D3:D4"/>
    <mergeCell ref="E3:G3"/>
    <mergeCell ref="H3:J3"/>
    <mergeCell ref="K3:M3"/>
    <mergeCell ref="N3:Q3"/>
    <mergeCell ref="R3:R4"/>
    <mergeCell ref="A2:B2"/>
    <mergeCell ref="A5:B6"/>
    <mergeCell ref="A7:B8"/>
    <mergeCell ref="A9:A10"/>
    <mergeCell ref="B9:B10"/>
    <mergeCell ref="A19:B20"/>
    <mergeCell ref="A11:A12"/>
    <mergeCell ref="B11:B12"/>
    <mergeCell ref="A13:A14"/>
    <mergeCell ref="B13:B14"/>
    <mergeCell ref="A15:B16"/>
    <mergeCell ref="A17:A18"/>
    <mergeCell ref="B17:B18"/>
  </mergeCells>
  <dataValidations count="1">
    <dataValidation allowBlank="1" showInputMessage="1" showErrorMessage="1" imeMode="off" sqref="D6:R20"/>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4.75" customHeight="1">
      <c r="A2" s="434" t="s">
        <v>389</v>
      </c>
      <c r="B2" s="434"/>
      <c r="C2" s="198" t="s">
        <v>274</v>
      </c>
      <c r="D2" s="199"/>
      <c r="E2" s="199"/>
      <c r="F2" s="199"/>
      <c r="G2" s="199"/>
      <c r="H2" s="199"/>
      <c r="I2" s="199"/>
      <c r="J2" s="199"/>
      <c r="K2" s="199"/>
      <c r="L2" s="199"/>
      <c r="M2" s="199"/>
      <c r="N2" s="199"/>
      <c r="O2" s="199"/>
      <c r="P2" s="245"/>
      <c r="Q2" s="199"/>
      <c r="R2" s="198"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20.25" customHeight="1">
      <c r="A5" s="371" t="s">
        <v>255</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33" t="s">
        <v>190</v>
      </c>
      <c r="B7" s="363"/>
      <c r="C7" s="3" t="s">
        <v>0</v>
      </c>
      <c r="D7" s="5">
        <f>SUM(D9,D11,D13,D15)</f>
        <v>81632</v>
      </c>
      <c r="E7" s="5">
        <f aca="true" t="shared" si="0" ref="E7:Q8">SUM(E9,E11,E13,E15)</f>
        <v>238</v>
      </c>
      <c r="F7" s="5">
        <f t="shared" si="0"/>
        <v>3943</v>
      </c>
      <c r="G7" s="5">
        <f t="shared" si="0"/>
        <v>7592</v>
      </c>
      <c r="H7" s="5">
        <f t="shared" si="0"/>
        <v>7270</v>
      </c>
      <c r="I7" s="5">
        <f t="shared" si="0"/>
        <v>9396</v>
      </c>
      <c r="J7" s="5">
        <f t="shared" si="0"/>
        <v>7004</v>
      </c>
      <c r="K7" s="5">
        <f t="shared" si="0"/>
        <v>7283</v>
      </c>
      <c r="L7" s="5">
        <f t="shared" si="0"/>
        <v>6123</v>
      </c>
      <c r="M7" s="5">
        <f t="shared" si="0"/>
        <v>8160</v>
      </c>
      <c r="N7" s="5">
        <f t="shared" si="0"/>
        <v>6404</v>
      </c>
      <c r="O7" s="5">
        <f t="shared" si="0"/>
        <v>4293</v>
      </c>
      <c r="P7" s="5">
        <f t="shared" si="0"/>
        <v>4938</v>
      </c>
      <c r="Q7" s="5">
        <f t="shared" si="0"/>
        <v>8988</v>
      </c>
      <c r="R7" s="5">
        <f aca="true" t="shared" si="1" ref="R7:R24">SUM(E7:Q7)</f>
        <v>81632</v>
      </c>
      <c r="T7" s="172">
        <f aca="true" t="shared" si="2" ref="T7:T24">D7-R7</f>
        <v>0</v>
      </c>
    </row>
    <row r="8" spans="1:20" ht="21" customHeight="1">
      <c r="A8" s="333"/>
      <c r="B8" s="363"/>
      <c r="C8" s="4" t="s">
        <v>14</v>
      </c>
      <c r="D8" s="6"/>
      <c r="E8" s="6">
        <f>SUM(E10,E12,E14,E16)</f>
        <v>238</v>
      </c>
      <c r="F8" s="6">
        <f aca="true" t="shared" si="3" ref="F8:Q8">SUM(F10,F12,F14,F16)</f>
        <v>3436</v>
      </c>
      <c r="G8" s="6">
        <f t="shared" si="3"/>
        <v>5634</v>
      </c>
      <c r="H8" s="6">
        <f t="shared" si="3"/>
        <v>5773</v>
      </c>
      <c r="I8" s="6">
        <f t="shared" si="3"/>
        <v>12028</v>
      </c>
      <c r="J8" s="6">
        <f t="shared" si="3"/>
        <v>5048</v>
      </c>
      <c r="K8" s="6">
        <f t="shared" si="3"/>
        <v>6609</v>
      </c>
      <c r="L8" s="6">
        <f t="shared" si="3"/>
        <v>6622</v>
      </c>
      <c r="M8" s="6">
        <f t="shared" si="3"/>
        <v>7055</v>
      </c>
      <c r="N8" s="6">
        <f t="shared" si="3"/>
        <v>6147</v>
      </c>
      <c r="O8" s="6">
        <f t="shared" si="3"/>
        <v>5013</v>
      </c>
      <c r="P8" s="6">
        <f t="shared" si="0"/>
        <v>7262</v>
      </c>
      <c r="Q8" s="6">
        <f t="shared" si="3"/>
        <v>7920</v>
      </c>
      <c r="R8" s="6">
        <f t="shared" si="1"/>
        <v>78785</v>
      </c>
      <c r="T8" s="172">
        <f t="shared" si="2"/>
        <v>-78785</v>
      </c>
    </row>
    <row r="9" spans="1:21" s="165" customFormat="1" ht="21" customHeight="1">
      <c r="A9" s="361"/>
      <c r="B9" s="362" t="s">
        <v>27</v>
      </c>
      <c r="C9" s="159" t="s">
        <v>0</v>
      </c>
      <c r="D9" s="5">
        <v>76758</v>
      </c>
      <c r="E9" s="15">
        <v>238</v>
      </c>
      <c r="F9" s="5">
        <v>2832</v>
      </c>
      <c r="G9" s="5">
        <v>6381</v>
      </c>
      <c r="H9" s="5">
        <v>6641</v>
      </c>
      <c r="I9" s="5">
        <v>9285</v>
      </c>
      <c r="J9" s="5">
        <v>6855</v>
      </c>
      <c r="K9" s="5">
        <v>7172</v>
      </c>
      <c r="L9" s="5">
        <v>6012</v>
      </c>
      <c r="M9" s="5">
        <v>8049</v>
      </c>
      <c r="N9" s="5">
        <v>6293</v>
      </c>
      <c r="O9" s="5">
        <v>4182</v>
      </c>
      <c r="P9" s="5">
        <v>4827</v>
      </c>
      <c r="Q9" s="15">
        <v>7991</v>
      </c>
      <c r="R9" s="160">
        <f t="shared" si="1"/>
        <v>76758</v>
      </c>
      <c r="T9" s="172">
        <f t="shared" si="2"/>
        <v>0</v>
      </c>
      <c r="U9" s="165">
        <v>1</v>
      </c>
    </row>
    <row r="10" spans="1:20" s="165" customFormat="1" ht="21" customHeight="1">
      <c r="A10" s="361"/>
      <c r="B10" s="362"/>
      <c r="C10" s="162" t="s">
        <v>14</v>
      </c>
      <c r="D10" s="6"/>
      <c r="E10" s="6">
        <v>238</v>
      </c>
      <c r="F10" s="6">
        <v>3436</v>
      </c>
      <c r="G10" s="6">
        <v>5634</v>
      </c>
      <c r="H10" s="6">
        <v>5773</v>
      </c>
      <c r="I10" s="6">
        <v>8326</v>
      </c>
      <c r="J10" s="6">
        <v>4937</v>
      </c>
      <c r="K10" s="6">
        <v>6468</v>
      </c>
      <c r="L10" s="6">
        <v>6511</v>
      </c>
      <c r="M10" s="6">
        <v>7055</v>
      </c>
      <c r="N10" s="6">
        <v>6036</v>
      </c>
      <c r="O10" s="6">
        <v>4792</v>
      </c>
      <c r="P10" s="6">
        <v>7151</v>
      </c>
      <c r="Q10" s="6">
        <v>7809</v>
      </c>
      <c r="R10" s="163">
        <f t="shared" si="1"/>
        <v>74166</v>
      </c>
      <c r="T10" s="172">
        <f t="shared" si="2"/>
        <v>-74166</v>
      </c>
    </row>
    <row r="11" spans="1:21" s="165" customFormat="1" ht="21" customHeight="1">
      <c r="A11" s="373"/>
      <c r="B11" s="362" t="s">
        <v>42</v>
      </c>
      <c r="C11" s="159" t="s">
        <v>0</v>
      </c>
      <c r="D11" s="5">
        <v>3260</v>
      </c>
      <c r="E11" s="5">
        <v>0</v>
      </c>
      <c r="F11" s="5">
        <v>1000</v>
      </c>
      <c r="G11" s="5">
        <v>1100</v>
      </c>
      <c r="H11" s="5">
        <v>480</v>
      </c>
      <c r="I11" s="5">
        <v>0</v>
      </c>
      <c r="J11" s="5">
        <v>0</v>
      </c>
      <c r="K11" s="5">
        <v>0</v>
      </c>
      <c r="L11" s="5">
        <v>0</v>
      </c>
      <c r="M11" s="5">
        <v>0</v>
      </c>
      <c r="N11" s="5">
        <v>0</v>
      </c>
      <c r="O11" s="5">
        <v>0</v>
      </c>
      <c r="P11" s="5">
        <v>0</v>
      </c>
      <c r="Q11" s="5">
        <v>680</v>
      </c>
      <c r="R11" s="160">
        <f t="shared" si="1"/>
        <v>3260</v>
      </c>
      <c r="T11" s="172">
        <f t="shared" si="2"/>
        <v>0</v>
      </c>
      <c r="U11" s="165">
        <v>2</v>
      </c>
    </row>
    <row r="12" spans="1:20" s="165" customFormat="1" ht="21" customHeight="1">
      <c r="A12" s="373"/>
      <c r="B12" s="362"/>
      <c r="C12" s="162" t="s">
        <v>14</v>
      </c>
      <c r="D12" s="6"/>
      <c r="E12" s="6">
        <v>0</v>
      </c>
      <c r="F12" s="6">
        <v>0</v>
      </c>
      <c r="G12" s="6">
        <v>0</v>
      </c>
      <c r="H12" s="6">
        <v>0</v>
      </c>
      <c r="I12" s="6">
        <v>3260</v>
      </c>
      <c r="J12" s="6">
        <v>0</v>
      </c>
      <c r="K12" s="6">
        <v>0</v>
      </c>
      <c r="L12" s="6">
        <v>0</v>
      </c>
      <c r="M12" s="6">
        <v>0</v>
      </c>
      <c r="N12" s="6">
        <v>0</v>
      </c>
      <c r="O12" s="6">
        <v>0</v>
      </c>
      <c r="P12" s="6">
        <v>0</v>
      </c>
      <c r="Q12" s="6">
        <v>0</v>
      </c>
      <c r="R12" s="163">
        <f t="shared" si="1"/>
        <v>3260</v>
      </c>
      <c r="T12" s="172">
        <f t="shared" si="2"/>
        <v>-3260</v>
      </c>
    </row>
    <row r="13" spans="1:21" s="165" customFormat="1" ht="21" customHeight="1">
      <c r="A13" s="373"/>
      <c r="B13" s="362" t="s">
        <v>46</v>
      </c>
      <c r="C13" s="159" t="s">
        <v>0</v>
      </c>
      <c r="D13" s="5">
        <v>1538</v>
      </c>
      <c r="E13" s="5">
        <v>0</v>
      </c>
      <c r="F13" s="5">
        <v>111</v>
      </c>
      <c r="G13" s="5">
        <v>111</v>
      </c>
      <c r="H13" s="5">
        <v>111</v>
      </c>
      <c r="I13" s="5">
        <v>111</v>
      </c>
      <c r="J13" s="5">
        <v>111</v>
      </c>
      <c r="K13" s="5">
        <v>111</v>
      </c>
      <c r="L13" s="5">
        <v>111</v>
      </c>
      <c r="M13" s="5">
        <v>111</v>
      </c>
      <c r="N13" s="5">
        <v>111</v>
      </c>
      <c r="O13" s="5">
        <v>111</v>
      </c>
      <c r="P13" s="5">
        <v>111</v>
      </c>
      <c r="Q13" s="5">
        <v>317</v>
      </c>
      <c r="R13" s="160">
        <f t="shared" si="1"/>
        <v>1538</v>
      </c>
      <c r="T13" s="172">
        <f t="shared" si="2"/>
        <v>0</v>
      </c>
      <c r="U13" s="165">
        <v>3</v>
      </c>
    </row>
    <row r="14" spans="1:20" s="165" customFormat="1" ht="21" customHeight="1">
      <c r="A14" s="373"/>
      <c r="B14" s="362"/>
      <c r="C14" s="162" t="s">
        <v>14</v>
      </c>
      <c r="D14" s="6"/>
      <c r="E14" s="6">
        <v>0</v>
      </c>
      <c r="F14" s="6">
        <v>0</v>
      </c>
      <c r="G14" s="6">
        <v>0</v>
      </c>
      <c r="H14" s="6">
        <v>0</v>
      </c>
      <c r="I14" s="6">
        <v>442</v>
      </c>
      <c r="J14" s="6">
        <v>111</v>
      </c>
      <c r="K14" s="6">
        <v>111</v>
      </c>
      <c r="L14" s="6">
        <v>111</v>
      </c>
      <c r="M14" s="6">
        <v>0</v>
      </c>
      <c r="N14" s="6">
        <v>111</v>
      </c>
      <c r="O14" s="6">
        <v>221</v>
      </c>
      <c r="P14" s="6">
        <v>111</v>
      </c>
      <c r="Q14" s="6">
        <v>111</v>
      </c>
      <c r="R14" s="163">
        <f t="shared" si="1"/>
        <v>1329</v>
      </c>
      <c r="T14" s="172">
        <f t="shared" si="2"/>
        <v>-1329</v>
      </c>
    </row>
    <row r="15" spans="1:21" s="165" customFormat="1" ht="21" customHeight="1">
      <c r="A15" s="373"/>
      <c r="B15" s="295" t="s">
        <v>84</v>
      </c>
      <c r="C15" s="159" t="s">
        <v>0</v>
      </c>
      <c r="D15" s="5">
        <v>76</v>
      </c>
      <c r="E15" s="5">
        <v>0</v>
      </c>
      <c r="F15" s="5">
        <v>0</v>
      </c>
      <c r="G15" s="5">
        <v>0</v>
      </c>
      <c r="H15" s="5">
        <v>38</v>
      </c>
      <c r="I15" s="5">
        <v>0</v>
      </c>
      <c r="J15" s="5">
        <v>38</v>
      </c>
      <c r="K15" s="5">
        <v>0</v>
      </c>
      <c r="L15" s="5">
        <v>0</v>
      </c>
      <c r="M15" s="5">
        <v>0</v>
      </c>
      <c r="N15" s="5">
        <v>0</v>
      </c>
      <c r="O15" s="5">
        <v>0</v>
      </c>
      <c r="P15" s="5">
        <v>0</v>
      </c>
      <c r="Q15" s="5">
        <v>0</v>
      </c>
      <c r="R15" s="160">
        <f>SUM(E15:Q15)</f>
        <v>76</v>
      </c>
      <c r="T15" s="172">
        <f t="shared" si="2"/>
        <v>0</v>
      </c>
      <c r="U15" s="165">
        <v>4</v>
      </c>
    </row>
    <row r="16" spans="1:20" s="165" customFormat="1" ht="21" customHeight="1">
      <c r="A16" s="373"/>
      <c r="B16" s="295"/>
      <c r="C16" s="162" t="s">
        <v>14</v>
      </c>
      <c r="D16" s="163"/>
      <c r="E16" s="163">
        <v>0</v>
      </c>
      <c r="F16" s="163">
        <v>0</v>
      </c>
      <c r="G16" s="163">
        <v>0</v>
      </c>
      <c r="H16" s="163">
        <v>0</v>
      </c>
      <c r="I16" s="163">
        <v>0</v>
      </c>
      <c r="J16" s="163">
        <v>0</v>
      </c>
      <c r="K16" s="163">
        <v>30</v>
      </c>
      <c r="L16" s="163">
        <v>0</v>
      </c>
      <c r="M16" s="163">
        <v>0</v>
      </c>
      <c r="N16" s="163">
        <v>0</v>
      </c>
      <c r="O16" s="163">
        <v>0</v>
      </c>
      <c r="P16" s="163">
        <v>0</v>
      </c>
      <c r="Q16" s="163">
        <v>0</v>
      </c>
      <c r="R16" s="163">
        <f>SUM(E16:Q16)</f>
        <v>30</v>
      </c>
      <c r="T16" s="172">
        <f t="shared" si="2"/>
        <v>-30</v>
      </c>
    </row>
    <row r="17" spans="1:20" ht="21" customHeight="1">
      <c r="A17" s="333" t="s">
        <v>191</v>
      </c>
      <c r="B17" s="363"/>
      <c r="C17" s="3" t="s">
        <v>0</v>
      </c>
      <c r="D17" s="5">
        <f>SUM(D19,D21)</f>
        <v>7576460</v>
      </c>
      <c r="E17" s="5">
        <f aca="true" t="shared" si="4" ref="E17:Q18">SUM(E19,E21)</f>
        <v>0</v>
      </c>
      <c r="F17" s="5">
        <f t="shared" si="4"/>
        <v>1940</v>
      </c>
      <c r="G17" s="5">
        <f t="shared" si="4"/>
        <v>12722</v>
      </c>
      <c r="H17" s="5">
        <f t="shared" si="4"/>
        <v>92113</v>
      </c>
      <c r="I17" s="5">
        <f t="shared" si="4"/>
        <v>92604</v>
      </c>
      <c r="J17" s="5">
        <f t="shared" si="4"/>
        <v>183904</v>
      </c>
      <c r="K17" s="5">
        <f t="shared" si="4"/>
        <v>236058</v>
      </c>
      <c r="L17" s="5">
        <f t="shared" si="4"/>
        <v>174745</v>
      </c>
      <c r="M17" s="5">
        <f t="shared" si="4"/>
        <v>186401</v>
      </c>
      <c r="N17" s="5">
        <f t="shared" si="4"/>
        <v>248823</v>
      </c>
      <c r="O17" s="5">
        <f t="shared" si="4"/>
        <v>231922</v>
      </c>
      <c r="P17" s="5">
        <f t="shared" si="4"/>
        <v>449234</v>
      </c>
      <c r="Q17" s="5">
        <f t="shared" si="4"/>
        <v>5665994</v>
      </c>
      <c r="R17" s="5">
        <f t="shared" si="1"/>
        <v>7576460</v>
      </c>
      <c r="T17" s="172">
        <f t="shared" si="2"/>
        <v>0</v>
      </c>
    </row>
    <row r="18" spans="1:20" ht="21" customHeight="1">
      <c r="A18" s="333"/>
      <c r="B18" s="363"/>
      <c r="C18" s="4" t="s">
        <v>14</v>
      </c>
      <c r="D18" s="6"/>
      <c r="E18" s="6">
        <f t="shared" si="4"/>
        <v>0</v>
      </c>
      <c r="F18" s="6">
        <f t="shared" si="4"/>
        <v>2215</v>
      </c>
      <c r="G18" s="6">
        <f t="shared" si="4"/>
        <v>6084</v>
      </c>
      <c r="H18" s="6">
        <f t="shared" si="4"/>
        <v>38080</v>
      </c>
      <c r="I18" s="6">
        <f t="shared" si="4"/>
        <v>32644</v>
      </c>
      <c r="J18" s="6">
        <f t="shared" si="4"/>
        <v>22891</v>
      </c>
      <c r="K18" s="6">
        <f t="shared" si="4"/>
        <v>52152</v>
      </c>
      <c r="L18" s="6">
        <f t="shared" si="4"/>
        <v>48647</v>
      </c>
      <c r="M18" s="6">
        <f t="shared" si="4"/>
        <v>113972</v>
      </c>
      <c r="N18" s="6">
        <f t="shared" si="4"/>
        <v>157726</v>
      </c>
      <c r="O18" s="6">
        <f t="shared" si="4"/>
        <v>166339</v>
      </c>
      <c r="P18" s="6">
        <f t="shared" si="4"/>
        <v>438300</v>
      </c>
      <c r="Q18" s="6">
        <f t="shared" si="4"/>
        <v>6324039</v>
      </c>
      <c r="R18" s="6">
        <f t="shared" si="1"/>
        <v>7403089</v>
      </c>
      <c r="T18" s="172">
        <f t="shared" si="2"/>
        <v>-7403089</v>
      </c>
    </row>
    <row r="19" spans="1:21" ht="21" customHeight="1">
      <c r="A19" s="332"/>
      <c r="B19" s="390" t="s">
        <v>192</v>
      </c>
      <c r="C19" s="3" t="s">
        <v>0</v>
      </c>
      <c r="D19" s="5">
        <v>6058214</v>
      </c>
      <c r="E19" s="5">
        <v>0</v>
      </c>
      <c r="F19" s="5">
        <v>1924</v>
      </c>
      <c r="G19" s="5">
        <v>12106</v>
      </c>
      <c r="H19" s="5">
        <v>75911</v>
      </c>
      <c r="I19" s="5">
        <v>85352</v>
      </c>
      <c r="J19" s="5">
        <v>183485</v>
      </c>
      <c r="K19" s="5">
        <v>235744</v>
      </c>
      <c r="L19" s="5">
        <v>173726</v>
      </c>
      <c r="M19" s="5">
        <v>185053</v>
      </c>
      <c r="N19" s="5">
        <v>239646</v>
      </c>
      <c r="O19" s="5">
        <v>224162</v>
      </c>
      <c r="P19" s="5">
        <v>441474</v>
      </c>
      <c r="Q19" s="5">
        <v>4199631</v>
      </c>
      <c r="R19" s="5">
        <f t="shared" si="1"/>
        <v>6058214</v>
      </c>
      <c r="T19" s="172">
        <f t="shared" si="2"/>
        <v>0</v>
      </c>
      <c r="U19">
        <v>5</v>
      </c>
    </row>
    <row r="20" spans="1:20" ht="21" customHeight="1">
      <c r="A20" s="332"/>
      <c r="B20" s="304"/>
      <c r="C20" s="4" t="s">
        <v>14</v>
      </c>
      <c r="D20" s="6"/>
      <c r="E20" s="6">
        <v>0</v>
      </c>
      <c r="F20" s="6">
        <v>1946</v>
      </c>
      <c r="G20" s="6">
        <v>6084</v>
      </c>
      <c r="H20" s="6">
        <v>22603</v>
      </c>
      <c r="I20" s="6">
        <v>22666</v>
      </c>
      <c r="J20" s="6">
        <v>22324</v>
      </c>
      <c r="K20" s="6">
        <v>50334</v>
      </c>
      <c r="L20" s="6">
        <v>47426</v>
      </c>
      <c r="M20" s="6">
        <v>102159</v>
      </c>
      <c r="N20" s="6">
        <v>156809</v>
      </c>
      <c r="O20" s="6">
        <v>165995</v>
      </c>
      <c r="P20" s="6">
        <v>408416</v>
      </c>
      <c r="Q20" s="6">
        <v>4915479</v>
      </c>
      <c r="R20" s="6">
        <f t="shared" si="1"/>
        <v>5922241</v>
      </c>
      <c r="T20" s="172">
        <f t="shared" si="2"/>
        <v>-5922241</v>
      </c>
    </row>
    <row r="21" spans="1:21" ht="21" customHeight="1">
      <c r="A21" s="333"/>
      <c r="B21" s="363" t="s">
        <v>186</v>
      </c>
      <c r="C21" s="3" t="s">
        <v>0</v>
      </c>
      <c r="D21" s="5">
        <v>1518246</v>
      </c>
      <c r="E21" s="5">
        <v>0</v>
      </c>
      <c r="F21" s="5">
        <v>16</v>
      </c>
      <c r="G21" s="5">
        <v>616</v>
      </c>
      <c r="H21" s="5">
        <v>16202</v>
      </c>
      <c r="I21" s="5">
        <v>7252</v>
      </c>
      <c r="J21" s="5">
        <v>419</v>
      </c>
      <c r="K21" s="5">
        <v>314</v>
      </c>
      <c r="L21" s="5">
        <v>1019</v>
      </c>
      <c r="M21" s="5">
        <v>1348</v>
      </c>
      <c r="N21" s="5">
        <v>9177</v>
      </c>
      <c r="O21" s="5">
        <v>7760</v>
      </c>
      <c r="P21" s="5">
        <v>7760</v>
      </c>
      <c r="Q21" s="5">
        <v>1466363</v>
      </c>
      <c r="R21" s="5">
        <f t="shared" si="1"/>
        <v>1518246</v>
      </c>
      <c r="T21" s="172">
        <f t="shared" si="2"/>
        <v>0</v>
      </c>
      <c r="U21">
        <v>6</v>
      </c>
    </row>
    <row r="22" spans="1:20" ht="21" customHeight="1">
      <c r="A22" s="333"/>
      <c r="B22" s="363"/>
      <c r="C22" s="4" t="s">
        <v>14</v>
      </c>
      <c r="D22" s="6"/>
      <c r="E22" s="6">
        <v>0</v>
      </c>
      <c r="F22" s="6">
        <v>269</v>
      </c>
      <c r="G22" s="6">
        <v>0</v>
      </c>
      <c r="H22" s="6">
        <v>15477</v>
      </c>
      <c r="I22" s="6">
        <v>9978</v>
      </c>
      <c r="J22" s="6">
        <v>567</v>
      </c>
      <c r="K22" s="6">
        <v>1818</v>
      </c>
      <c r="L22" s="6">
        <v>1221</v>
      </c>
      <c r="M22" s="6">
        <v>11813</v>
      </c>
      <c r="N22" s="6">
        <v>917</v>
      </c>
      <c r="O22" s="6">
        <v>344</v>
      </c>
      <c r="P22" s="6">
        <v>29884</v>
      </c>
      <c r="Q22" s="6">
        <v>1408560</v>
      </c>
      <c r="R22" s="6">
        <f t="shared" si="1"/>
        <v>1480848</v>
      </c>
      <c r="T22" s="172">
        <f t="shared" si="2"/>
        <v>-1480848</v>
      </c>
    </row>
    <row r="23" spans="1:20" ht="21" customHeight="1">
      <c r="A23" s="277" t="s">
        <v>28</v>
      </c>
      <c r="B23" s="364"/>
      <c r="C23" s="3" t="s">
        <v>0</v>
      </c>
      <c r="D23" s="5">
        <f aca="true" t="shared" si="5" ref="D23:Q24">SUM(D7,D17)</f>
        <v>7658092</v>
      </c>
      <c r="E23" s="5">
        <f t="shared" si="5"/>
        <v>238</v>
      </c>
      <c r="F23" s="5">
        <f t="shared" si="5"/>
        <v>5883</v>
      </c>
      <c r="G23" s="5">
        <f t="shared" si="5"/>
        <v>20314</v>
      </c>
      <c r="H23" s="5">
        <f t="shared" si="5"/>
        <v>99383</v>
      </c>
      <c r="I23" s="5">
        <f t="shared" si="5"/>
        <v>102000</v>
      </c>
      <c r="J23" s="5">
        <f t="shared" si="5"/>
        <v>190908</v>
      </c>
      <c r="K23" s="5">
        <f t="shared" si="5"/>
        <v>243341</v>
      </c>
      <c r="L23" s="5">
        <f t="shared" si="5"/>
        <v>180868</v>
      </c>
      <c r="M23" s="5">
        <f t="shared" si="5"/>
        <v>194561</v>
      </c>
      <c r="N23" s="5">
        <f t="shared" si="5"/>
        <v>255227</v>
      </c>
      <c r="O23" s="5">
        <f t="shared" si="5"/>
        <v>236215</v>
      </c>
      <c r="P23" s="5">
        <f t="shared" si="5"/>
        <v>454172</v>
      </c>
      <c r="Q23" s="5">
        <f t="shared" si="5"/>
        <v>5674982</v>
      </c>
      <c r="R23" s="5">
        <f t="shared" si="1"/>
        <v>7658092</v>
      </c>
      <c r="T23" s="172">
        <f t="shared" si="2"/>
        <v>0</v>
      </c>
    </row>
    <row r="24" spans="1:20" ht="21" customHeight="1">
      <c r="A24" s="278"/>
      <c r="B24" s="365"/>
      <c r="C24" s="7" t="s">
        <v>14</v>
      </c>
      <c r="D24" s="8"/>
      <c r="E24" s="8">
        <f aca="true" t="shared" si="6" ref="E24:Q24">SUM(E8,E18)</f>
        <v>238</v>
      </c>
      <c r="F24" s="8">
        <f t="shared" si="6"/>
        <v>5651</v>
      </c>
      <c r="G24" s="8">
        <f t="shared" si="6"/>
        <v>11718</v>
      </c>
      <c r="H24" s="8">
        <f t="shared" si="6"/>
        <v>43853</v>
      </c>
      <c r="I24" s="8">
        <f t="shared" si="6"/>
        <v>44672</v>
      </c>
      <c r="J24" s="8">
        <f t="shared" si="6"/>
        <v>27939</v>
      </c>
      <c r="K24" s="8">
        <f t="shared" si="6"/>
        <v>58761</v>
      </c>
      <c r="L24" s="8">
        <f t="shared" si="6"/>
        <v>55269</v>
      </c>
      <c r="M24" s="8">
        <f t="shared" si="6"/>
        <v>121027</v>
      </c>
      <c r="N24" s="8">
        <f t="shared" si="6"/>
        <v>163873</v>
      </c>
      <c r="O24" s="8">
        <f t="shared" si="6"/>
        <v>171352</v>
      </c>
      <c r="P24" s="8">
        <f t="shared" si="5"/>
        <v>445562</v>
      </c>
      <c r="Q24" s="8">
        <f t="shared" si="6"/>
        <v>6331959</v>
      </c>
      <c r="R24" s="8">
        <f t="shared" si="1"/>
        <v>7481874</v>
      </c>
      <c r="T24" s="172">
        <f t="shared" si="2"/>
        <v>-7481874</v>
      </c>
    </row>
    <row r="25" spans="1:18" ht="12" customHeight="1">
      <c r="A25" s="277" t="s">
        <v>324</v>
      </c>
      <c r="B25" s="336"/>
      <c r="C25" s="318" t="s">
        <v>350</v>
      </c>
      <c r="D25" s="319"/>
      <c r="E25" s="319"/>
      <c r="F25" s="319"/>
      <c r="G25" s="319"/>
      <c r="H25" s="319"/>
      <c r="I25" s="319"/>
      <c r="J25" s="319"/>
      <c r="K25" s="319"/>
      <c r="L25" s="319"/>
      <c r="M25" s="319"/>
      <c r="N25" s="319"/>
      <c r="O25" s="319"/>
      <c r="P25" s="319"/>
      <c r="Q25" s="319"/>
      <c r="R25" s="320"/>
    </row>
    <row r="26" spans="1:18" ht="12" customHeight="1">
      <c r="A26" s="337"/>
      <c r="B26" s="338"/>
      <c r="C26" s="321"/>
      <c r="D26" s="322"/>
      <c r="E26" s="322"/>
      <c r="F26" s="322"/>
      <c r="G26" s="322"/>
      <c r="H26" s="322"/>
      <c r="I26" s="322"/>
      <c r="J26" s="322"/>
      <c r="K26" s="322"/>
      <c r="L26" s="322"/>
      <c r="M26" s="322"/>
      <c r="N26" s="322"/>
      <c r="O26" s="322"/>
      <c r="P26" s="322"/>
      <c r="Q26" s="322"/>
      <c r="R26" s="323"/>
    </row>
    <row r="27" spans="1:18" ht="12" customHeight="1">
      <c r="A27" s="337"/>
      <c r="B27" s="338"/>
      <c r="C27" s="321"/>
      <c r="D27" s="322"/>
      <c r="E27" s="322"/>
      <c r="F27" s="322"/>
      <c r="G27" s="322"/>
      <c r="H27" s="322"/>
      <c r="I27" s="322"/>
      <c r="J27" s="322"/>
      <c r="K27" s="322"/>
      <c r="L27" s="322"/>
      <c r="M27" s="322"/>
      <c r="N27" s="322"/>
      <c r="O27" s="322"/>
      <c r="P27" s="322"/>
      <c r="Q27" s="322"/>
      <c r="R27" s="323"/>
    </row>
    <row r="28" spans="1:18" ht="12" customHeight="1">
      <c r="A28" s="337"/>
      <c r="B28" s="338"/>
      <c r="C28" s="321"/>
      <c r="D28" s="322"/>
      <c r="E28" s="322"/>
      <c r="F28" s="322"/>
      <c r="G28" s="322"/>
      <c r="H28" s="322"/>
      <c r="I28" s="322"/>
      <c r="J28" s="322"/>
      <c r="K28" s="322"/>
      <c r="L28" s="322"/>
      <c r="M28" s="322"/>
      <c r="N28" s="322"/>
      <c r="O28" s="322"/>
      <c r="P28" s="322"/>
      <c r="Q28" s="322"/>
      <c r="R28" s="323"/>
    </row>
    <row r="29" spans="1:18" ht="12" customHeight="1">
      <c r="A29" s="337"/>
      <c r="B29" s="338"/>
      <c r="C29" s="324"/>
      <c r="D29" s="325"/>
      <c r="E29" s="325"/>
      <c r="F29" s="325"/>
      <c r="G29" s="325"/>
      <c r="H29" s="325"/>
      <c r="I29" s="325"/>
      <c r="J29" s="325"/>
      <c r="K29" s="325"/>
      <c r="L29" s="325"/>
      <c r="M29" s="325"/>
      <c r="N29" s="325"/>
      <c r="O29" s="325"/>
      <c r="P29" s="325"/>
      <c r="Q29" s="325"/>
      <c r="R29" s="326"/>
    </row>
    <row r="30" spans="1:18" ht="12" customHeight="1">
      <c r="A30" s="337"/>
      <c r="B30" s="338"/>
      <c r="C30" s="327" t="s">
        <v>366</v>
      </c>
      <c r="D30" s="327"/>
      <c r="E30" s="327"/>
      <c r="F30" s="327"/>
      <c r="G30" s="327"/>
      <c r="H30" s="327"/>
      <c r="I30" s="327"/>
      <c r="J30" s="327"/>
      <c r="K30" s="327"/>
      <c r="L30" s="327"/>
      <c r="M30" s="327"/>
      <c r="N30" s="327"/>
      <c r="O30" s="327"/>
      <c r="P30" s="327"/>
      <c r="Q30" s="327"/>
      <c r="R30" s="327"/>
    </row>
    <row r="31" spans="1:18" ht="12" customHeight="1">
      <c r="A31" s="337"/>
      <c r="B31" s="338"/>
      <c r="C31" s="327"/>
      <c r="D31" s="327"/>
      <c r="E31" s="327"/>
      <c r="F31" s="327"/>
      <c r="G31" s="327"/>
      <c r="H31" s="327"/>
      <c r="I31" s="327"/>
      <c r="J31" s="327"/>
      <c r="K31" s="327"/>
      <c r="L31" s="327"/>
      <c r="M31" s="327"/>
      <c r="N31" s="327"/>
      <c r="O31" s="327"/>
      <c r="P31" s="327"/>
      <c r="Q31" s="327"/>
      <c r="R31" s="327"/>
    </row>
    <row r="32" spans="1:18" ht="12" customHeight="1">
      <c r="A32" s="278"/>
      <c r="B32" s="339"/>
      <c r="C32" s="327"/>
      <c r="D32" s="327"/>
      <c r="E32" s="327"/>
      <c r="F32" s="327"/>
      <c r="G32" s="327"/>
      <c r="H32" s="327"/>
      <c r="I32" s="327"/>
      <c r="J32" s="327"/>
      <c r="K32" s="327"/>
      <c r="L32" s="327"/>
      <c r="M32" s="327"/>
      <c r="N32" s="327"/>
      <c r="O32" s="327"/>
      <c r="P32" s="327"/>
      <c r="Q32" s="327"/>
      <c r="R32" s="327"/>
    </row>
    <row r="33" spans="1:18" ht="12" customHeight="1">
      <c r="A33" s="337"/>
      <c r="B33" s="338"/>
      <c r="C33" s="340"/>
      <c r="D33" s="340"/>
      <c r="E33" s="340"/>
      <c r="F33" s="340"/>
      <c r="G33" s="340"/>
      <c r="H33" s="340"/>
      <c r="I33" s="340"/>
      <c r="J33" s="340"/>
      <c r="K33" s="340"/>
      <c r="L33" s="340"/>
      <c r="M33" s="340"/>
      <c r="N33" s="340"/>
      <c r="O33" s="340"/>
      <c r="P33" s="340"/>
      <c r="Q33" s="340"/>
      <c r="R33" s="340"/>
    </row>
    <row r="34" spans="1:18" ht="12" customHeight="1">
      <c r="A34" s="278"/>
      <c r="B34" s="339"/>
      <c r="C34" s="327"/>
      <c r="D34" s="327"/>
      <c r="E34" s="327"/>
      <c r="F34" s="327"/>
      <c r="G34" s="327"/>
      <c r="H34" s="327"/>
      <c r="I34" s="327"/>
      <c r="J34" s="327"/>
      <c r="K34" s="327"/>
      <c r="L34" s="327"/>
      <c r="M34" s="327"/>
      <c r="N34" s="327"/>
      <c r="O34" s="327"/>
      <c r="P34" s="327"/>
      <c r="Q34" s="327"/>
      <c r="R34" s="327"/>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9">
    <mergeCell ref="A25:B34"/>
    <mergeCell ref="C25:R29"/>
    <mergeCell ref="C30:R34"/>
    <mergeCell ref="A13:A14"/>
    <mergeCell ref="B13:B14"/>
    <mergeCell ref="A15:A16"/>
    <mergeCell ref="B15:B16"/>
    <mergeCell ref="A23:B24"/>
    <mergeCell ref="A17:B18"/>
    <mergeCell ref="A19:A20"/>
    <mergeCell ref="B19:B20"/>
    <mergeCell ref="A21:A22"/>
    <mergeCell ref="B21:B22"/>
    <mergeCell ref="A2:B2"/>
    <mergeCell ref="A1:R1"/>
    <mergeCell ref="A3:B4"/>
    <mergeCell ref="C3:C4"/>
    <mergeCell ref="D3:D4"/>
    <mergeCell ref="E3:G3"/>
    <mergeCell ref="H3:J3"/>
    <mergeCell ref="K3:M3"/>
    <mergeCell ref="N3:Q3"/>
    <mergeCell ref="R3:R4"/>
    <mergeCell ref="A5:B6"/>
    <mergeCell ref="A7:B8"/>
    <mergeCell ref="A9:A10"/>
    <mergeCell ref="B9:B10"/>
    <mergeCell ref="A11:A12"/>
    <mergeCell ref="B11:B12"/>
  </mergeCells>
  <dataValidations count="1">
    <dataValidation allowBlank="1" showInputMessage="1" showErrorMessage="1" imeMode="off" sqref="D6:R24"/>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7" customWidth="1"/>
    <col min="2" max="2" width="20.57421875" style="17" customWidth="1"/>
    <col min="3" max="3" width="9.00390625" style="0" customWidth="1"/>
    <col min="4" max="18" width="11.57421875" style="0" customWidth="1"/>
    <col min="20" max="20" width="9.421875" style="0" bestFit="1"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8.5" customHeight="1">
      <c r="A2" s="434" t="s">
        <v>389</v>
      </c>
      <c r="B2" s="434"/>
      <c r="C2" s="198" t="s">
        <v>274</v>
      </c>
      <c r="D2" s="199"/>
      <c r="E2" s="199"/>
      <c r="F2" s="199"/>
      <c r="G2" s="199"/>
      <c r="H2" s="199"/>
      <c r="I2" s="199"/>
      <c r="J2" s="199"/>
      <c r="K2" s="199"/>
      <c r="L2" s="199"/>
      <c r="M2" s="199"/>
      <c r="N2" s="199"/>
      <c r="O2" s="199"/>
      <c r="P2" s="245"/>
      <c r="Q2" s="199"/>
      <c r="R2" s="198" t="s">
        <v>262</v>
      </c>
    </row>
    <row r="3" spans="1:18" ht="13.5">
      <c r="A3" s="385" t="s">
        <v>26</v>
      </c>
      <c r="B3" s="386"/>
      <c r="C3" s="281" t="s">
        <v>22</v>
      </c>
      <c r="D3" s="271" t="s">
        <v>23</v>
      </c>
      <c r="E3" s="273" t="s">
        <v>17</v>
      </c>
      <c r="F3" s="274"/>
      <c r="G3" s="274"/>
      <c r="H3" s="273" t="s">
        <v>18</v>
      </c>
      <c r="I3" s="274"/>
      <c r="J3" s="274"/>
      <c r="K3" s="273" t="s">
        <v>19</v>
      </c>
      <c r="L3" s="274"/>
      <c r="M3" s="274"/>
      <c r="N3" s="273" t="s">
        <v>20</v>
      </c>
      <c r="O3" s="274"/>
      <c r="P3" s="274"/>
      <c r="Q3" s="274"/>
      <c r="R3" s="271" t="s">
        <v>21</v>
      </c>
    </row>
    <row r="4" spans="1:18" ht="13.5">
      <c r="A4" s="385"/>
      <c r="B4" s="386"/>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20.25" customHeight="1">
      <c r="A5" s="371" t="s">
        <v>256</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82" t="s">
        <v>193</v>
      </c>
      <c r="B7" s="383"/>
      <c r="C7" s="3" t="s">
        <v>0</v>
      </c>
      <c r="D7" s="5">
        <f>SUM(D9,D11,D13,D15,D17,D19,D21,D23,D25)</f>
        <v>1331605</v>
      </c>
      <c r="E7" s="5">
        <f aca="true" t="shared" si="0" ref="E7:Q8">SUM(E9,E11,E13,E15,E17,E19,E21,E23,E25)</f>
        <v>12348</v>
      </c>
      <c r="F7" s="5">
        <f t="shared" si="0"/>
        <v>66410</v>
      </c>
      <c r="G7" s="5">
        <f t="shared" si="0"/>
        <v>89530</v>
      </c>
      <c r="H7" s="5">
        <f t="shared" si="0"/>
        <v>88257</v>
      </c>
      <c r="I7" s="5">
        <f t="shared" si="0"/>
        <v>76368</v>
      </c>
      <c r="J7" s="5">
        <f t="shared" si="0"/>
        <v>67697</v>
      </c>
      <c r="K7" s="5">
        <f t="shared" si="0"/>
        <v>111603</v>
      </c>
      <c r="L7" s="5">
        <f t="shared" si="0"/>
        <v>100257</v>
      </c>
      <c r="M7" s="5">
        <f t="shared" si="0"/>
        <v>97973</v>
      </c>
      <c r="N7" s="5">
        <f t="shared" si="0"/>
        <v>109515</v>
      </c>
      <c r="O7" s="5">
        <f t="shared" si="0"/>
        <v>106735</v>
      </c>
      <c r="P7" s="5">
        <f t="shared" si="0"/>
        <v>197874</v>
      </c>
      <c r="Q7" s="5">
        <f t="shared" si="0"/>
        <v>207038</v>
      </c>
      <c r="R7" s="5">
        <f aca="true" t="shared" si="1" ref="R7:R70">SUM(E7:Q7)</f>
        <v>1331605</v>
      </c>
      <c r="T7" s="172">
        <f aca="true" t="shared" si="2" ref="T7:T70">D7-R7</f>
        <v>0</v>
      </c>
    </row>
    <row r="8" spans="1:20" ht="21" customHeight="1">
      <c r="A8" s="382"/>
      <c r="B8" s="383"/>
      <c r="C8" s="4" t="s">
        <v>14</v>
      </c>
      <c r="D8" s="6"/>
      <c r="E8" s="6">
        <f t="shared" si="0"/>
        <v>12348</v>
      </c>
      <c r="F8" s="6">
        <f t="shared" si="0"/>
        <v>61434</v>
      </c>
      <c r="G8" s="6">
        <f t="shared" si="0"/>
        <v>82756</v>
      </c>
      <c r="H8" s="6">
        <f t="shared" si="0"/>
        <v>92205</v>
      </c>
      <c r="I8" s="6">
        <f t="shared" si="0"/>
        <v>73054</v>
      </c>
      <c r="J8" s="6">
        <f t="shared" si="0"/>
        <v>67804</v>
      </c>
      <c r="K8" s="6">
        <f t="shared" si="0"/>
        <v>95983</v>
      </c>
      <c r="L8" s="6">
        <f t="shared" si="0"/>
        <v>88415</v>
      </c>
      <c r="M8" s="6">
        <f t="shared" si="0"/>
        <v>95988</v>
      </c>
      <c r="N8" s="6">
        <f t="shared" si="0"/>
        <v>89546</v>
      </c>
      <c r="O8" s="6">
        <f t="shared" si="0"/>
        <v>118369</v>
      </c>
      <c r="P8" s="6">
        <f t="shared" si="0"/>
        <v>111230</v>
      </c>
      <c r="Q8" s="6">
        <f t="shared" si="0"/>
        <v>325687</v>
      </c>
      <c r="R8" s="6">
        <f t="shared" si="1"/>
        <v>1314819</v>
      </c>
      <c r="T8" s="172">
        <f t="shared" si="2"/>
        <v>-1314819</v>
      </c>
    </row>
    <row r="9" spans="1:21" ht="21" customHeight="1">
      <c r="A9" s="384"/>
      <c r="B9" s="383" t="s">
        <v>27</v>
      </c>
      <c r="C9" s="3" t="s">
        <v>0</v>
      </c>
      <c r="D9" s="5">
        <v>1098571</v>
      </c>
      <c r="E9" s="5">
        <v>12017</v>
      </c>
      <c r="F9" s="5">
        <v>61000</v>
      </c>
      <c r="G9" s="5">
        <v>65983</v>
      </c>
      <c r="H9" s="5">
        <v>80856</v>
      </c>
      <c r="I9" s="5">
        <v>64000</v>
      </c>
      <c r="J9" s="5">
        <v>50000</v>
      </c>
      <c r="K9" s="5">
        <v>82310</v>
      </c>
      <c r="L9" s="5">
        <v>84000</v>
      </c>
      <c r="M9" s="5">
        <v>82000</v>
      </c>
      <c r="N9" s="5">
        <v>91000</v>
      </c>
      <c r="O9" s="5">
        <v>91000</v>
      </c>
      <c r="P9" s="5">
        <v>161000</v>
      </c>
      <c r="Q9" s="5">
        <v>173405</v>
      </c>
      <c r="R9" s="5">
        <f t="shared" si="1"/>
        <v>1098571</v>
      </c>
      <c r="T9" s="172">
        <f t="shared" si="2"/>
        <v>0</v>
      </c>
      <c r="U9">
        <v>1</v>
      </c>
    </row>
    <row r="10" spans="1:20" ht="21" customHeight="1">
      <c r="A10" s="384"/>
      <c r="B10" s="383"/>
      <c r="C10" s="4" t="s">
        <v>14</v>
      </c>
      <c r="D10" s="6"/>
      <c r="E10" s="6">
        <v>12017</v>
      </c>
      <c r="F10" s="6">
        <v>50620</v>
      </c>
      <c r="G10" s="6">
        <v>65408</v>
      </c>
      <c r="H10" s="6">
        <v>83796</v>
      </c>
      <c r="I10" s="6">
        <v>60868</v>
      </c>
      <c r="J10" s="6">
        <v>50451</v>
      </c>
      <c r="K10" s="6">
        <v>79419</v>
      </c>
      <c r="L10" s="6">
        <v>73812</v>
      </c>
      <c r="M10" s="6">
        <v>77718</v>
      </c>
      <c r="N10" s="6">
        <v>74497</v>
      </c>
      <c r="O10" s="6">
        <v>98336</v>
      </c>
      <c r="P10" s="6">
        <v>88824</v>
      </c>
      <c r="Q10" s="6">
        <v>278942</v>
      </c>
      <c r="R10" s="6">
        <f t="shared" si="1"/>
        <v>1094708</v>
      </c>
      <c r="T10" s="172">
        <f t="shared" si="2"/>
        <v>-1094708</v>
      </c>
    </row>
    <row r="11" spans="1:21" ht="21" customHeight="1">
      <c r="A11" s="382"/>
      <c r="B11" s="383" t="s">
        <v>83</v>
      </c>
      <c r="C11" s="3" t="s">
        <v>0</v>
      </c>
      <c r="D11" s="5">
        <v>80814</v>
      </c>
      <c r="E11" s="5">
        <v>5</v>
      </c>
      <c r="F11" s="5">
        <v>3300</v>
      </c>
      <c r="G11" s="5">
        <v>6495</v>
      </c>
      <c r="H11" s="5">
        <v>4100</v>
      </c>
      <c r="I11" s="5">
        <v>5900</v>
      </c>
      <c r="J11" s="5">
        <v>6500</v>
      </c>
      <c r="K11" s="5">
        <v>6200</v>
      </c>
      <c r="L11" s="5">
        <v>5000</v>
      </c>
      <c r="M11" s="5">
        <v>5200</v>
      </c>
      <c r="N11" s="5">
        <v>5400</v>
      </c>
      <c r="O11" s="5">
        <v>8000</v>
      </c>
      <c r="P11" s="5">
        <v>10000</v>
      </c>
      <c r="Q11" s="5">
        <v>14714</v>
      </c>
      <c r="R11" s="5">
        <f t="shared" si="1"/>
        <v>80814</v>
      </c>
      <c r="T11" s="172">
        <f t="shared" si="2"/>
        <v>0</v>
      </c>
      <c r="U11">
        <v>2</v>
      </c>
    </row>
    <row r="12" spans="1:20" ht="21" customHeight="1">
      <c r="A12" s="382"/>
      <c r="B12" s="383"/>
      <c r="C12" s="4" t="s">
        <v>14</v>
      </c>
      <c r="D12" s="6"/>
      <c r="E12" s="6">
        <v>5</v>
      </c>
      <c r="F12" s="6">
        <v>3844</v>
      </c>
      <c r="G12" s="6">
        <v>6016</v>
      </c>
      <c r="H12" s="6">
        <v>4671</v>
      </c>
      <c r="I12" s="6">
        <v>4613</v>
      </c>
      <c r="J12" s="6">
        <v>10454</v>
      </c>
      <c r="K12" s="6">
        <v>4223</v>
      </c>
      <c r="L12" s="6">
        <v>6558</v>
      </c>
      <c r="M12" s="6">
        <v>3894</v>
      </c>
      <c r="N12" s="6">
        <v>6598</v>
      </c>
      <c r="O12" s="6">
        <v>5908</v>
      </c>
      <c r="P12" s="6">
        <v>9059</v>
      </c>
      <c r="Q12" s="6">
        <v>11650</v>
      </c>
      <c r="R12" s="6">
        <f t="shared" si="1"/>
        <v>77493</v>
      </c>
      <c r="T12" s="172">
        <f t="shared" si="2"/>
        <v>-77493</v>
      </c>
    </row>
    <row r="13" spans="1:21" ht="21" customHeight="1">
      <c r="A13" s="382"/>
      <c r="B13" s="383" t="s">
        <v>30</v>
      </c>
      <c r="C13" s="3" t="s">
        <v>0</v>
      </c>
      <c r="D13" s="5">
        <v>1781</v>
      </c>
      <c r="E13" s="5">
        <v>0</v>
      </c>
      <c r="F13" s="5">
        <v>0</v>
      </c>
      <c r="G13" s="5">
        <v>0</v>
      </c>
      <c r="H13" s="5">
        <v>20</v>
      </c>
      <c r="I13" s="5">
        <v>0</v>
      </c>
      <c r="J13" s="5">
        <v>10</v>
      </c>
      <c r="K13" s="5">
        <v>330</v>
      </c>
      <c r="L13" s="5">
        <v>0</v>
      </c>
      <c r="M13" s="5">
        <v>650</v>
      </c>
      <c r="N13" s="5">
        <v>20</v>
      </c>
      <c r="O13" s="5">
        <v>640</v>
      </c>
      <c r="P13" s="5">
        <v>80</v>
      </c>
      <c r="Q13" s="5">
        <v>31</v>
      </c>
      <c r="R13" s="5">
        <f t="shared" si="1"/>
        <v>1781</v>
      </c>
      <c r="T13" s="172">
        <f t="shared" si="2"/>
        <v>0</v>
      </c>
      <c r="U13">
        <v>3</v>
      </c>
    </row>
    <row r="14" spans="1:20" ht="21" customHeight="1">
      <c r="A14" s="382"/>
      <c r="B14" s="383"/>
      <c r="C14" s="4" t="s">
        <v>14</v>
      </c>
      <c r="D14" s="6"/>
      <c r="E14" s="6">
        <v>0</v>
      </c>
      <c r="F14" s="6">
        <v>148</v>
      </c>
      <c r="G14" s="6">
        <v>438</v>
      </c>
      <c r="H14" s="6">
        <v>18</v>
      </c>
      <c r="I14" s="6">
        <v>17</v>
      </c>
      <c r="J14" s="6">
        <v>0</v>
      </c>
      <c r="K14" s="6">
        <v>285</v>
      </c>
      <c r="L14" s="6">
        <v>115</v>
      </c>
      <c r="M14" s="6">
        <v>0</v>
      </c>
      <c r="N14" s="6">
        <v>95</v>
      </c>
      <c r="O14" s="6">
        <v>0</v>
      </c>
      <c r="P14" s="6">
        <v>0</v>
      </c>
      <c r="Q14" s="6">
        <v>656</v>
      </c>
      <c r="R14" s="6">
        <f t="shared" si="1"/>
        <v>1772</v>
      </c>
      <c r="T14" s="172">
        <f t="shared" si="2"/>
        <v>-1772</v>
      </c>
    </row>
    <row r="15" spans="1:21" ht="21" customHeight="1">
      <c r="A15" s="382"/>
      <c r="B15" s="383" t="s">
        <v>115</v>
      </c>
      <c r="C15" s="3" t="s">
        <v>0</v>
      </c>
      <c r="D15" s="5">
        <v>98</v>
      </c>
      <c r="E15" s="5"/>
      <c r="F15" s="5">
        <v>8</v>
      </c>
      <c r="G15" s="5">
        <v>8</v>
      </c>
      <c r="H15" s="5">
        <v>8</v>
      </c>
      <c r="I15" s="5">
        <v>8</v>
      </c>
      <c r="J15" s="5">
        <v>8</v>
      </c>
      <c r="K15" s="5">
        <v>8</v>
      </c>
      <c r="L15" s="5">
        <v>8</v>
      </c>
      <c r="M15" s="5">
        <v>8</v>
      </c>
      <c r="N15" s="5">
        <v>8</v>
      </c>
      <c r="O15" s="5">
        <v>8</v>
      </c>
      <c r="P15" s="5">
        <v>8</v>
      </c>
      <c r="Q15" s="5">
        <v>10</v>
      </c>
      <c r="R15" s="5">
        <f t="shared" si="1"/>
        <v>98</v>
      </c>
      <c r="T15" s="172">
        <f t="shared" si="2"/>
        <v>0</v>
      </c>
      <c r="U15">
        <v>4</v>
      </c>
    </row>
    <row r="16" spans="1:20" ht="21" customHeight="1">
      <c r="A16" s="382"/>
      <c r="B16" s="383"/>
      <c r="C16" s="4" t="s">
        <v>14</v>
      </c>
      <c r="D16" s="6"/>
      <c r="E16" s="6">
        <v>0</v>
      </c>
      <c r="F16" s="6">
        <v>8</v>
      </c>
      <c r="G16" s="6">
        <v>8</v>
      </c>
      <c r="H16" s="6">
        <v>8</v>
      </c>
      <c r="I16" s="6">
        <v>8</v>
      </c>
      <c r="J16" s="6">
        <v>8</v>
      </c>
      <c r="K16" s="6">
        <v>8</v>
      </c>
      <c r="L16" s="6">
        <v>8</v>
      </c>
      <c r="M16" s="6">
        <v>8</v>
      </c>
      <c r="N16" s="6">
        <v>8</v>
      </c>
      <c r="O16" s="6">
        <v>8</v>
      </c>
      <c r="P16" s="6">
        <v>8</v>
      </c>
      <c r="Q16" s="6">
        <v>8</v>
      </c>
      <c r="R16" s="6">
        <f t="shared" si="1"/>
        <v>96</v>
      </c>
      <c r="T16" s="172">
        <f t="shared" si="2"/>
        <v>-96</v>
      </c>
    </row>
    <row r="17" spans="1:21" ht="21" customHeight="1">
      <c r="A17" s="382"/>
      <c r="B17" s="383" t="s">
        <v>46</v>
      </c>
      <c r="C17" s="3" t="s">
        <v>0</v>
      </c>
      <c r="D17" s="5">
        <v>13041</v>
      </c>
      <c r="E17" s="5"/>
      <c r="F17" s="5">
        <v>1087</v>
      </c>
      <c r="G17" s="5">
        <v>1087</v>
      </c>
      <c r="H17" s="5">
        <v>1087</v>
      </c>
      <c r="I17" s="5">
        <v>1087</v>
      </c>
      <c r="J17" s="5">
        <v>1087</v>
      </c>
      <c r="K17" s="5">
        <v>1087</v>
      </c>
      <c r="L17" s="5">
        <v>1087</v>
      </c>
      <c r="M17" s="5">
        <v>1087</v>
      </c>
      <c r="N17" s="5">
        <v>1087</v>
      </c>
      <c r="O17" s="5">
        <v>1087</v>
      </c>
      <c r="P17" s="5">
        <v>1087</v>
      </c>
      <c r="Q17" s="5">
        <v>1084</v>
      </c>
      <c r="R17" s="5">
        <f t="shared" si="1"/>
        <v>13041</v>
      </c>
      <c r="T17" s="172">
        <f t="shared" si="2"/>
        <v>0</v>
      </c>
      <c r="U17">
        <v>5</v>
      </c>
    </row>
    <row r="18" spans="1:20" ht="21" customHeight="1">
      <c r="A18" s="382"/>
      <c r="B18" s="383"/>
      <c r="C18" s="4" t="s">
        <v>14</v>
      </c>
      <c r="D18" s="6"/>
      <c r="E18" s="6">
        <v>0</v>
      </c>
      <c r="F18" s="6">
        <v>166</v>
      </c>
      <c r="G18" s="6">
        <v>615</v>
      </c>
      <c r="H18" s="6">
        <v>356</v>
      </c>
      <c r="I18" s="6">
        <v>662</v>
      </c>
      <c r="J18" s="6">
        <v>307</v>
      </c>
      <c r="K18" s="6">
        <v>712</v>
      </c>
      <c r="L18" s="6">
        <v>448</v>
      </c>
      <c r="M18" s="6">
        <v>333</v>
      </c>
      <c r="N18" s="6">
        <v>571</v>
      </c>
      <c r="O18" s="6">
        <v>448</v>
      </c>
      <c r="P18" s="6">
        <v>677</v>
      </c>
      <c r="Q18" s="6">
        <v>571</v>
      </c>
      <c r="R18" s="6">
        <f t="shared" si="1"/>
        <v>5866</v>
      </c>
      <c r="T18" s="172">
        <f t="shared" si="2"/>
        <v>-5866</v>
      </c>
    </row>
    <row r="19" spans="1:21" ht="21" customHeight="1">
      <c r="A19" s="382"/>
      <c r="B19" s="383" t="s">
        <v>141</v>
      </c>
      <c r="C19" s="3" t="s">
        <v>0</v>
      </c>
      <c r="D19" s="5">
        <v>12593</v>
      </c>
      <c r="E19" s="5">
        <v>289</v>
      </c>
      <c r="F19" s="5">
        <v>0</v>
      </c>
      <c r="G19" s="5">
        <v>10781</v>
      </c>
      <c r="H19" s="5">
        <v>0</v>
      </c>
      <c r="I19" s="5">
        <v>0</v>
      </c>
      <c r="J19" s="5">
        <v>0</v>
      </c>
      <c r="K19" s="5">
        <v>269</v>
      </c>
      <c r="L19" s="5">
        <v>0</v>
      </c>
      <c r="M19" s="5">
        <v>0</v>
      </c>
      <c r="N19" s="5">
        <v>0</v>
      </c>
      <c r="O19" s="5">
        <v>0</v>
      </c>
      <c r="P19" s="5">
        <v>1254</v>
      </c>
      <c r="Q19" s="5"/>
      <c r="R19" s="5">
        <f t="shared" si="1"/>
        <v>12593</v>
      </c>
      <c r="T19" s="172">
        <f t="shared" si="2"/>
        <v>0</v>
      </c>
      <c r="U19">
        <v>6</v>
      </c>
    </row>
    <row r="20" spans="1:20" ht="21" customHeight="1">
      <c r="A20" s="382"/>
      <c r="B20" s="383"/>
      <c r="C20" s="4" t="s">
        <v>14</v>
      </c>
      <c r="D20" s="6"/>
      <c r="E20" s="6">
        <v>289</v>
      </c>
      <c r="F20" s="6">
        <v>4520</v>
      </c>
      <c r="G20" s="6">
        <v>2798</v>
      </c>
      <c r="H20" s="6">
        <v>0</v>
      </c>
      <c r="I20" s="6">
        <v>11</v>
      </c>
      <c r="J20" s="6">
        <v>11</v>
      </c>
      <c r="K20" s="6">
        <v>11</v>
      </c>
      <c r="L20" s="6">
        <v>0</v>
      </c>
      <c r="M20" s="6">
        <v>0</v>
      </c>
      <c r="N20" s="6">
        <v>145</v>
      </c>
      <c r="O20" s="6">
        <v>98</v>
      </c>
      <c r="P20" s="6">
        <v>2095</v>
      </c>
      <c r="Q20" s="6">
        <v>777</v>
      </c>
      <c r="R20" s="6">
        <f t="shared" si="1"/>
        <v>10755</v>
      </c>
      <c r="T20" s="172">
        <f t="shared" si="2"/>
        <v>-10755</v>
      </c>
    </row>
    <row r="21" spans="1:21" ht="21" customHeight="1">
      <c r="A21" s="382"/>
      <c r="B21" s="383" t="s">
        <v>199</v>
      </c>
      <c r="C21" s="3" t="s">
        <v>0</v>
      </c>
      <c r="D21" s="5">
        <v>110614</v>
      </c>
      <c r="E21" s="5">
        <v>37</v>
      </c>
      <c r="F21" s="5">
        <v>1000</v>
      </c>
      <c r="G21" s="5">
        <v>4993</v>
      </c>
      <c r="H21" s="5">
        <v>2000</v>
      </c>
      <c r="I21" s="5">
        <v>5100</v>
      </c>
      <c r="J21" s="5">
        <v>10000</v>
      </c>
      <c r="K21" s="5">
        <v>15000</v>
      </c>
      <c r="L21" s="5">
        <v>10000</v>
      </c>
      <c r="M21" s="5">
        <v>9000</v>
      </c>
      <c r="N21" s="5">
        <v>12000</v>
      </c>
      <c r="O21" s="5">
        <v>6000</v>
      </c>
      <c r="P21" s="5">
        <v>24000</v>
      </c>
      <c r="Q21" s="5">
        <v>11484</v>
      </c>
      <c r="R21" s="5">
        <f t="shared" si="1"/>
        <v>110614</v>
      </c>
      <c r="T21" s="172">
        <f t="shared" si="2"/>
        <v>0</v>
      </c>
      <c r="U21">
        <v>7</v>
      </c>
    </row>
    <row r="22" spans="1:20" ht="21" customHeight="1">
      <c r="A22" s="382"/>
      <c r="B22" s="383"/>
      <c r="C22" s="4" t="s">
        <v>14</v>
      </c>
      <c r="D22" s="6"/>
      <c r="E22" s="6">
        <v>37</v>
      </c>
      <c r="F22" s="6">
        <v>2113</v>
      </c>
      <c r="G22" s="6">
        <v>7435</v>
      </c>
      <c r="H22" s="6">
        <v>3256</v>
      </c>
      <c r="I22" s="6">
        <v>6760</v>
      </c>
      <c r="J22" s="6">
        <v>6337</v>
      </c>
      <c r="K22" s="6">
        <v>4920</v>
      </c>
      <c r="L22" s="6">
        <v>7369</v>
      </c>
      <c r="M22" s="6">
        <v>13900</v>
      </c>
      <c r="N22" s="6">
        <v>7459</v>
      </c>
      <c r="O22" s="6">
        <v>13441</v>
      </c>
      <c r="P22" s="6">
        <v>10481</v>
      </c>
      <c r="Q22" s="6">
        <v>26802</v>
      </c>
      <c r="R22" s="6">
        <f t="shared" si="1"/>
        <v>110310</v>
      </c>
      <c r="T22" s="172">
        <f t="shared" si="2"/>
        <v>-110310</v>
      </c>
    </row>
    <row r="23" spans="1:21" ht="21" customHeight="1">
      <c r="A23" s="382"/>
      <c r="B23" s="446" t="s">
        <v>200</v>
      </c>
      <c r="C23" s="3" t="s">
        <v>0</v>
      </c>
      <c r="D23" s="5">
        <v>12620</v>
      </c>
      <c r="E23" s="5"/>
      <c r="F23" s="5"/>
      <c r="G23" s="5"/>
      <c r="H23" s="5"/>
      <c r="I23" s="5"/>
      <c r="J23" s="5"/>
      <c r="K23" s="5">
        <v>6310</v>
      </c>
      <c r="L23" s="5"/>
      <c r="M23" s="5"/>
      <c r="N23" s="5"/>
      <c r="O23" s="5"/>
      <c r="P23" s="5"/>
      <c r="Q23" s="5">
        <v>6310</v>
      </c>
      <c r="R23" s="5">
        <f t="shared" si="1"/>
        <v>12620</v>
      </c>
      <c r="T23" s="172">
        <f t="shared" si="2"/>
        <v>0</v>
      </c>
      <c r="U23">
        <v>8</v>
      </c>
    </row>
    <row r="24" spans="1:20" ht="21" customHeight="1">
      <c r="A24" s="382"/>
      <c r="B24" s="447"/>
      <c r="C24" s="4" t="s">
        <v>14</v>
      </c>
      <c r="D24" s="6"/>
      <c r="E24" s="6">
        <v>0</v>
      </c>
      <c r="F24" s="6">
        <v>0</v>
      </c>
      <c r="G24" s="6">
        <v>0</v>
      </c>
      <c r="H24" s="6">
        <v>0</v>
      </c>
      <c r="I24" s="6">
        <v>0</v>
      </c>
      <c r="J24" s="6">
        <v>0</v>
      </c>
      <c r="K24" s="6">
        <v>6209</v>
      </c>
      <c r="L24" s="6">
        <v>0</v>
      </c>
      <c r="M24" s="6">
        <v>0</v>
      </c>
      <c r="N24" s="6">
        <v>0</v>
      </c>
      <c r="O24" s="6">
        <v>0</v>
      </c>
      <c r="P24" s="6">
        <v>0</v>
      </c>
      <c r="Q24" s="6">
        <v>6205</v>
      </c>
      <c r="R24" s="6">
        <f t="shared" si="1"/>
        <v>12414</v>
      </c>
      <c r="T24" s="172">
        <f t="shared" si="2"/>
        <v>-12414</v>
      </c>
    </row>
    <row r="25" spans="1:21" ht="21" customHeight="1">
      <c r="A25" s="382"/>
      <c r="B25" s="383" t="s">
        <v>84</v>
      </c>
      <c r="C25" s="3" t="s">
        <v>0</v>
      </c>
      <c r="D25" s="5">
        <v>1473</v>
      </c>
      <c r="E25" s="5">
        <v>0</v>
      </c>
      <c r="F25" s="5">
        <v>15</v>
      </c>
      <c r="G25" s="5">
        <v>183</v>
      </c>
      <c r="H25" s="5">
        <v>186</v>
      </c>
      <c r="I25" s="5">
        <v>273</v>
      </c>
      <c r="J25" s="5">
        <v>92</v>
      </c>
      <c r="K25" s="5">
        <v>89</v>
      </c>
      <c r="L25" s="5">
        <v>162</v>
      </c>
      <c r="M25" s="5">
        <v>28</v>
      </c>
      <c r="N25" s="5">
        <v>0</v>
      </c>
      <c r="O25" s="5">
        <v>0</v>
      </c>
      <c r="P25" s="5">
        <v>445</v>
      </c>
      <c r="Q25" s="5"/>
      <c r="R25" s="5">
        <f t="shared" si="1"/>
        <v>1473</v>
      </c>
      <c r="T25" s="172">
        <f t="shared" si="2"/>
        <v>0</v>
      </c>
      <c r="U25">
        <v>9</v>
      </c>
    </row>
    <row r="26" spans="1:20" ht="21" customHeight="1">
      <c r="A26" s="382"/>
      <c r="B26" s="383"/>
      <c r="C26" s="4" t="s">
        <v>14</v>
      </c>
      <c r="D26" s="6"/>
      <c r="E26" s="6">
        <v>0</v>
      </c>
      <c r="F26" s="6">
        <v>15</v>
      </c>
      <c r="G26" s="6">
        <v>38</v>
      </c>
      <c r="H26" s="6">
        <v>100</v>
      </c>
      <c r="I26" s="6">
        <v>115</v>
      </c>
      <c r="J26" s="6">
        <v>236</v>
      </c>
      <c r="K26" s="6">
        <v>196</v>
      </c>
      <c r="L26" s="6">
        <v>105</v>
      </c>
      <c r="M26" s="6">
        <v>135</v>
      </c>
      <c r="N26" s="6">
        <v>173</v>
      </c>
      <c r="O26" s="6">
        <v>130</v>
      </c>
      <c r="P26" s="6">
        <v>86</v>
      </c>
      <c r="Q26" s="6">
        <v>76</v>
      </c>
      <c r="R26" s="6">
        <f t="shared" si="1"/>
        <v>1405</v>
      </c>
      <c r="T26" s="172">
        <f t="shared" si="2"/>
        <v>-1405</v>
      </c>
    </row>
    <row r="27" spans="1:20" ht="21" customHeight="1">
      <c r="A27" s="382" t="s">
        <v>194</v>
      </c>
      <c r="B27" s="383"/>
      <c r="C27" s="3" t="s">
        <v>0</v>
      </c>
      <c r="D27" s="5">
        <f>SUM(D29)</f>
        <v>21401</v>
      </c>
      <c r="E27" s="5">
        <f aca="true" t="shared" si="3" ref="E27:Q28">SUM(E29)</f>
        <v>0</v>
      </c>
      <c r="F27" s="5">
        <f t="shared" si="3"/>
        <v>75</v>
      </c>
      <c r="G27" s="5">
        <f t="shared" si="3"/>
        <v>151</v>
      </c>
      <c r="H27" s="5">
        <f t="shared" si="3"/>
        <v>76</v>
      </c>
      <c r="I27" s="5">
        <f t="shared" si="3"/>
        <v>75</v>
      </c>
      <c r="J27" s="5">
        <f t="shared" si="3"/>
        <v>75</v>
      </c>
      <c r="K27" s="5">
        <f t="shared" si="3"/>
        <v>10324</v>
      </c>
      <c r="L27" s="5">
        <f t="shared" si="3"/>
        <v>75</v>
      </c>
      <c r="M27" s="5">
        <f t="shared" si="3"/>
        <v>75</v>
      </c>
      <c r="N27" s="5">
        <f t="shared" si="3"/>
        <v>76</v>
      </c>
      <c r="O27" s="5">
        <f t="shared" si="3"/>
        <v>75</v>
      </c>
      <c r="P27" s="5">
        <f t="shared" si="3"/>
        <v>10324</v>
      </c>
      <c r="Q27" s="5">
        <f t="shared" si="3"/>
        <v>0</v>
      </c>
      <c r="R27" s="5">
        <f t="shared" si="1"/>
        <v>21401</v>
      </c>
      <c r="T27" s="172">
        <f t="shared" si="2"/>
        <v>0</v>
      </c>
    </row>
    <row r="28" spans="1:20" ht="21" customHeight="1">
      <c r="A28" s="382"/>
      <c r="B28" s="383"/>
      <c r="C28" s="4" t="s">
        <v>14</v>
      </c>
      <c r="D28" s="6"/>
      <c r="E28" s="6">
        <f t="shared" si="3"/>
        <v>0</v>
      </c>
      <c r="F28" s="6">
        <f t="shared" si="3"/>
        <v>0</v>
      </c>
      <c r="G28" s="6">
        <f t="shared" si="3"/>
        <v>43</v>
      </c>
      <c r="H28" s="6">
        <f t="shared" si="3"/>
        <v>0</v>
      </c>
      <c r="I28" s="6">
        <f t="shared" si="3"/>
        <v>90</v>
      </c>
      <c r="J28" s="6">
        <f t="shared" si="3"/>
        <v>827</v>
      </c>
      <c r="K28" s="6">
        <f t="shared" si="3"/>
        <v>441</v>
      </c>
      <c r="L28" s="6">
        <f t="shared" si="3"/>
        <v>1376</v>
      </c>
      <c r="M28" s="6">
        <f t="shared" si="3"/>
        <v>978</v>
      </c>
      <c r="N28" s="6">
        <f t="shared" si="3"/>
        <v>341</v>
      </c>
      <c r="O28" s="6">
        <f t="shared" si="3"/>
        <v>3351</v>
      </c>
      <c r="P28" s="6">
        <f t="shared" si="3"/>
        <v>3169</v>
      </c>
      <c r="Q28" s="6">
        <f t="shared" si="3"/>
        <v>10644</v>
      </c>
      <c r="R28" s="6">
        <f t="shared" si="1"/>
        <v>21260</v>
      </c>
      <c r="T28" s="172">
        <f t="shared" si="2"/>
        <v>-21260</v>
      </c>
    </row>
    <row r="29" spans="1:21" ht="21" customHeight="1">
      <c r="A29" s="384"/>
      <c r="B29" s="383" t="s">
        <v>201</v>
      </c>
      <c r="C29" s="3" t="s">
        <v>0</v>
      </c>
      <c r="D29" s="5">
        <v>21401</v>
      </c>
      <c r="E29" s="5">
        <v>0</v>
      </c>
      <c r="F29" s="5">
        <v>75</v>
      </c>
      <c r="G29" s="5">
        <v>151</v>
      </c>
      <c r="H29" s="5">
        <v>76</v>
      </c>
      <c r="I29" s="5">
        <v>75</v>
      </c>
      <c r="J29" s="5">
        <v>75</v>
      </c>
      <c r="K29" s="5">
        <v>10324</v>
      </c>
      <c r="L29" s="5">
        <v>75</v>
      </c>
      <c r="M29" s="5">
        <v>75</v>
      </c>
      <c r="N29" s="5">
        <v>76</v>
      </c>
      <c r="O29" s="5">
        <v>75</v>
      </c>
      <c r="P29" s="5">
        <v>10324</v>
      </c>
      <c r="Q29" s="5">
        <v>0</v>
      </c>
      <c r="R29" s="5">
        <f t="shared" si="1"/>
        <v>21401</v>
      </c>
      <c r="T29" s="172">
        <f t="shared" si="2"/>
        <v>0</v>
      </c>
      <c r="U29">
        <v>10</v>
      </c>
    </row>
    <row r="30" spans="1:20" ht="21" customHeight="1">
      <c r="A30" s="384"/>
      <c r="B30" s="383"/>
      <c r="C30" s="4" t="s">
        <v>14</v>
      </c>
      <c r="D30" s="6"/>
      <c r="E30" s="6">
        <v>0</v>
      </c>
      <c r="F30" s="6">
        <v>0</v>
      </c>
      <c r="G30" s="6">
        <v>43</v>
      </c>
      <c r="H30" s="6">
        <v>0</v>
      </c>
      <c r="I30" s="6">
        <v>90</v>
      </c>
      <c r="J30" s="6">
        <v>827</v>
      </c>
      <c r="K30" s="6">
        <v>441</v>
      </c>
      <c r="L30" s="6">
        <v>1376</v>
      </c>
      <c r="M30" s="6">
        <v>978</v>
      </c>
      <c r="N30" s="6">
        <v>341</v>
      </c>
      <c r="O30" s="6">
        <v>3351</v>
      </c>
      <c r="P30" s="6">
        <v>3169</v>
      </c>
      <c r="Q30" s="6">
        <v>10644</v>
      </c>
      <c r="R30" s="6">
        <f t="shared" si="1"/>
        <v>21260</v>
      </c>
      <c r="T30" s="172">
        <f t="shared" si="2"/>
        <v>-21260</v>
      </c>
    </row>
    <row r="31" spans="1:20" ht="21" customHeight="1">
      <c r="A31" s="382" t="s">
        <v>196</v>
      </c>
      <c r="B31" s="383"/>
      <c r="C31" s="3" t="s">
        <v>0</v>
      </c>
      <c r="D31" s="5">
        <f>SUM(D33,D35,D37,D39,D41,D43,D45,D47,D49,D51,D53)</f>
        <v>20750761</v>
      </c>
      <c r="E31" s="5">
        <f aca="true" t="shared" si="4" ref="E31:Q32">SUM(E33,E35,E37,E39,E41,E43,E45,E47,E49,E51,E53)</f>
        <v>17048</v>
      </c>
      <c r="F31" s="5">
        <f t="shared" si="4"/>
        <v>462778</v>
      </c>
      <c r="G31" s="5">
        <f t="shared" si="4"/>
        <v>1081520</v>
      </c>
      <c r="H31" s="5">
        <f t="shared" si="4"/>
        <v>840105</v>
      </c>
      <c r="I31" s="5">
        <f t="shared" si="4"/>
        <v>1056519</v>
      </c>
      <c r="J31" s="5">
        <f t="shared" si="4"/>
        <v>4873685</v>
      </c>
      <c r="K31" s="5">
        <f t="shared" si="4"/>
        <v>1109815</v>
      </c>
      <c r="L31" s="5">
        <f t="shared" si="4"/>
        <v>774070</v>
      </c>
      <c r="M31" s="5">
        <f t="shared" si="4"/>
        <v>1012249</v>
      </c>
      <c r="N31" s="5">
        <f t="shared" si="4"/>
        <v>1081776</v>
      </c>
      <c r="O31" s="5">
        <f t="shared" si="4"/>
        <v>4112237</v>
      </c>
      <c r="P31" s="5">
        <f t="shared" si="4"/>
        <v>2728885</v>
      </c>
      <c r="Q31" s="5">
        <f t="shared" si="4"/>
        <v>1600074</v>
      </c>
      <c r="R31" s="5">
        <f t="shared" si="1"/>
        <v>20750761</v>
      </c>
      <c r="T31" s="172">
        <f t="shared" si="2"/>
        <v>0</v>
      </c>
    </row>
    <row r="32" spans="1:20" ht="21" customHeight="1">
      <c r="A32" s="382"/>
      <c r="B32" s="383"/>
      <c r="C32" s="7" t="s">
        <v>14</v>
      </c>
      <c r="D32" s="8"/>
      <c r="E32" s="8">
        <f t="shared" si="4"/>
        <v>17048</v>
      </c>
      <c r="F32" s="8">
        <f t="shared" si="4"/>
        <v>450432</v>
      </c>
      <c r="G32" s="8">
        <f t="shared" si="4"/>
        <v>724008</v>
      </c>
      <c r="H32" s="8">
        <f t="shared" si="4"/>
        <v>892948</v>
      </c>
      <c r="I32" s="8">
        <f t="shared" si="4"/>
        <v>730551</v>
      </c>
      <c r="J32" s="8">
        <f t="shared" si="4"/>
        <v>3296033</v>
      </c>
      <c r="K32" s="8">
        <f t="shared" si="4"/>
        <v>852302</v>
      </c>
      <c r="L32" s="8">
        <f t="shared" si="4"/>
        <v>716335</v>
      </c>
      <c r="M32" s="8">
        <f t="shared" si="4"/>
        <v>863127</v>
      </c>
      <c r="N32" s="8">
        <f t="shared" si="4"/>
        <v>947284</v>
      </c>
      <c r="O32" s="8">
        <f t="shared" si="4"/>
        <v>847493</v>
      </c>
      <c r="P32" s="8">
        <f t="shared" si="4"/>
        <v>6014060</v>
      </c>
      <c r="Q32" s="8">
        <f t="shared" si="4"/>
        <v>4396571</v>
      </c>
      <c r="R32" s="8">
        <f t="shared" si="1"/>
        <v>20748192</v>
      </c>
      <c r="T32" s="172">
        <f t="shared" si="2"/>
        <v>-20748192</v>
      </c>
    </row>
    <row r="33" spans="1:21" ht="21" customHeight="1">
      <c r="A33" s="445"/>
      <c r="B33" s="388" t="s">
        <v>202</v>
      </c>
      <c r="C33" s="11" t="s">
        <v>0</v>
      </c>
      <c r="D33" s="209">
        <v>9326498</v>
      </c>
      <c r="E33" s="209">
        <v>5779</v>
      </c>
      <c r="F33" s="209">
        <v>166224</v>
      </c>
      <c r="G33" s="209">
        <v>755426</v>
      </c>
      <c r="H33" s="209">
        <v>475222</v>
      </c>
      <c r="I33" s="209">
        <v>700100</v>
      </c>
      <c r="J33" s="209">
        <v>702237</v>
      </c>
      <c r="K33" s="209">
        <v>695175</v>
      </c>
      <c r="L33" s="209">
        <v>447711</v>
      </c>
      <c r="M33" s="209">
        <v>582247</v>
      </c>
      <c r="N33" s="209">
        <v>643197</v>
      </c>
      <c r="O33" s="209">
        <v>776495</v>
      </c>
      <c r="P33" s="209">
        <v>2199873</v>
      </c>
      <c r="Q33" s="209">
        <v>1176812</v>
      </c>
      <c r="R33" s="209">
        <f t="shared" si="1"/>
        <v>9326498</v>
      </c>
      <c r="T33" s="172">
        <f t="shared" si="2"/>
        <v>0</v>
      </c>
      <c r="U33">
        <v>11</v>
      </c>
    </row>
    <row r="34" spans="1:20" ht="21" customHeight="1">
      <c r="A34" s="382"/>
      <c r="B34" s="383"/>
      <c r="C34" s="7" t="s">
        <v>14</v>
      </c>
      <c r="D34" s="8"/>
      <c r="E34" s="8">
        <v>5779</v>
      </c>
      <c r="F34" s="8">
        <v>246635</v>
      </c>
      <c r="G34" s="8">
        <v>507274</v>
      </c>
      <c r="H34" s="8">
        <v>532442</v>
      </c>
      <c r="I34" s="8">
        <v>493497</v>
      </c>
      <c r="J34" s="8">
        <v>639205</v>
      </c>
      <c r="K34" s="8">
        <v>534333</v>
      </c>
      <c r="L34" s="8">
        <v>481168</v>
      </c>
      <c r="M34" s="8">
        <v>570311</v>
      </c>
      <c r="N34" s="8">
        <v>514377</v>
      </c>
      <c r="O34" s="8">
        <v>590876</v>
      </c>
      <c r="P34" s="8">
        <v>1196186</v>
      </c>
      <c r="Q34" s="8">
        <v>2744665</v>
      </c>
      <c r="R34" s="8">
        <f t="shared" si="1"/>
        <v>9056748</v>
      </c>
      <c r="T34" s="172">
        <f t="shared" si="2"/>
        <v>-9056748</v>
      </c>
    </row>
    <row r="35" spans="1:21" ht="21" customHeight="1">
      <c r="A35" s="382"/>
      <c r="B35" s="383" t="s">
        <v>203</v>
      </c>
      <c r="C35" s="3" t="s">
        <v>0</v>
      </c>
      <c r="D35" s="5">
        <v>909266</v>
      </c>
      <c r="E35" s="5">
        <v>0</v>
      </c>
      <c r="F35" s="5">
        <v>10000</v>
      </c>
      <c r="G35" s="5">
        <v>15300</v>
      </c>
      <c r="H35" s="5">
        <v>79300</v>
      </c>
      <c r="I35" s="5">
        <v>35000</v>
      </c>
      <c r="J35" s="5">
        <v>70000</v>
      </c>
      <c r="K35" s="5">
        <v>120000</v>
      </c>
      <c r="L35" s="5">
        <v>40000</v>
      </c>
      <c r="M35" s="5">
        <v>55000</v>
      </c>
      <c r="N35" s="5">
        <v>90000</v>
      </c>
      <c r="O35" s="5">
        <v>30000</v>
      </c>
      <c r="P35" s="5">
        <v>211534</v>
      </c>
      <c r="Q35" s="5">
        <v>153132</v>
      </c>
      <c r="R35" s="5">
        <f t="shared" si="1"/>
        <v>909266</v>
      </c>
      <c r="T35" s="172">
        <f t="shared" si="2"/>
        <v>0</v>
      </c>
      <c r="U35">
        <v>12</v>
      </c>
    </row>
    <row r="36" spans="1:20" ht="21" customHeight="1">
      <c r="A36" s="382"/>
      <c r="B36" s="383"/>
      <c r="C36" s="7" t="s">
        <v>14</v>
      </c>
      <c r="D36" s="8"/>
      <c r="E36" s="8">
        <v>0</v>
      </c>
      <c r="F36" s="8">
        <v>25320</v>
      </c>
      <c r="G36" s="8">
        <v>10693</v>
      </c>
      <c r="H36" s="8">
        <v>80289</v>
      </c>
      <c r="I36" s="8">
        <v>12045</v>
      </c>
      <c r="J36" s="8">
        <v>34420</v>
      </c>
      <c r="K36" s="8">
        <v>80234</v>
      </c>
      <c r="L36" s="8">
        <v>14657</v>
      </c>
      <c r="M36" s="8">
        <v>38408</v>
      </c>
      <c r="N36" s="8">
        <v>55764</v>
      </c>
      <c r="O36" s="8">
        <v>32941</v>
      </c>
      <c r="P36" s="8">
        <v>40747</v>
      </c>
      <c r="Q36" s="8">
        <v>394568</v>
      </c>
      <c r="R36" s="8">
        <f t="shared" si="1"/>
        <v>820086</v>
      </c>
      <c r="T36" s="172">
        <f t="shared" si="2"/>
        <v>-820086</v>
      </c>
    </row>
    <row r="37" spans="1:21" ht="21" customHeight="1">
      <c r="A37" s="445"/>
      <c r="B37" s="388" t="s">
        <v>204</v>
      </c>
      <c r="C37" s="11" t="s">
        <v>0</v>
      </c>
      <c r="D37" s="209">
        <v>486214</v>
      </c>
      <c r="E37" s="209">
        <v>368</v>
      </c>
      <c r="F37" s="209">
        <v>18820</v>
      </c>
      <c r="G37" s="209">
        <v>28582</v>
      </c>
      <c r="H37" s="209">
        <v>16730</v>
      </c>
      <c r="I37" s="209">
        <v>53820</v>
      </c>
      <c r="J37" s="209">
        <v>26620</v>
      </c>
      <c r="K37" s="209">
        <v>27020</v>
      </c>
      <c r="L37" s="209">
        <v>18710</v>
      </c>
      <c r="M37" s="209">
        <v>106460</v>
      </c>
      <c r="N37" s="209">
        <v>80960</v>
      </c>
      <c r="O37" s="209">
        <v>34020</v>
      </c>
      <c r="P37" s="209">
        <v>46080</v>
      </c>
      <c r="Q37" s="209">
        <v>28024</v>
      </c>
      <c r="R37" s="209">
        <f t="shared" si="1"/>
        <v>486214</v>
      </c>
      <c r="T37" s="172">
        <f t="shared" si="2"/>
        <v>0</v>
      </c>
      <c r="U37">
        <v>13</v>
      </c>
    </row>
    <row r="38" spans="1:20" ht="21" customHeight="1">
      <c r="A38" s="382"/>
      <c r="B38" s="383"/>
      <c r="C38" s="4" t="s">
        <v>14</v>
      </c>
      <c r="D38" s="6"/>
      <c r="E38" s="6">
        <v>368</v>
      </c>
      <c r="F38" s="6">
        <v>13607</v>
      </c>
      <c r="G38" s="6">
        <v>35818</v>
      </c>
      <c r="H38" s="6">
        <v>25377</v>
      </c>
      <c r="I38" s="6">
        <v>14809</v>
      </c>
      <c r="J38" s="6">
        <v>26611</v>
      </c>
      <c r="K38" s="6">
        <v>49075</v>
      </c>
      <c r="L38" s="6">
        <v>31991</v>
      </c>
      <c r="M38" s="6">
        <v>84440</v>
      </c>
      <c r="N38" s="6">
        <v>86813</v>
      </c>
      <c r="O38" s="6">
        <v>32973</v>
      </c>
      <c r="P38" s="6">
        <v>25135</v>
      </c>
      <c r="Q38" s="6">
        <v>58988</v>
      </c>
      <c r="R38" s="6">
        <f t="shared" si="1"/>
        <v>486005</v>
      </c>
      <c r="T38" s="172">
        <f t="shared" si="2"/>
        <v>-486005</v>
      </c>
    </row>
    <row r="39" spans="1:21" ht="21" customHeight="1">
      <c r="A39" s="382"/>
      <c r="B39" s="383" t="s">
        <v>115</v>
      </c>
      <c r="C39" s="3" t="s">
        <v>0</v>
      </c>
      <c r="D39" s="5">
        <v>1671864</v>
      </c>
      <c r="E39" s="5">
        <v>3</v>
      </c>
      <c r="F39" s="5">
        <v>139322</v>
      </c>
      <c r="G39" s="5">
        <v>139319</v>
      </c>
      <c r="H39" s="5">
        <v>139322</v>
      </c>
      <c r="I39" s="5">
        <v>139322</v>
      </c>
      <c r="J39" s="5">
        <v>139322</v>
      </c>
      <c r="K39" s="5">
        <v>139322</v>
      </c>
      <c r="L39" s="5">
        <v>139322</v>
      </c>
      <c r="M39" s="5">
        <v>139322</v>
      </c>
      <c r="N39" s="5">
        <v>139322</v>
      </c>
      <c r="O39" s="5">
        <v>139322</v>
      </c>
      <c r="P39" s="5">
        <v>139322</v>
      </c>
      <c r="Q39" s="5">
        <v>139322</v>
      </c>
      <c r="R39" s="5">
        <f t="shared" si="1"/>
        <v>1671864</v>
      </c>
      <c r="T39" s="172">
        <f t="shared" si="2"/>
        <v>0</v>
      </c>
      <c r="U39">
        <v>14</v>
      </c>
    </row>
    <row r="40" spans="1:20" ht="21" customHeight="1">
      <c r="A40" s="382"/>
      <c r="B40" s="383"/>
      <c r="C40" s="4" t="s">
        <v>14</v>
      </c>
      <c r="D40" s="6"/>
      <c r="E40" s="6">
        <v>3</v>
      </c>
      <c r="F40" s="6">
        <v>50083</v>
      </c>
      <c r="G40" s="6">
        <v>49706</v>
      </c>
      <c r="H40" s="6">
        <v>138900</v>
      </c>
      <c r="I40" s="6">
        <v>95201</v>
      </c>
      <c r="J40" s="6">
        <v>79312</v>
      </c>
      <c r="K40" s="6">
        <v>73529</v>
      </c>
      <c r="L40" s="6">
        <v>73107</v>
      </c>
      <c r="M40" s="6">
        <v>53313</v>
      </c>
      <c r="N40" s="6">
        <v>174029</v>
      </c>
      <c r="O40" s="6">
        <v>78829</v>
      </c>
      <c r="P40" s="6">
        <v>226298</v>
      </c>
      <c r="Q40" s="6">
        <v>544167</v>
      </c>
      <c r="R40" s="6">
        <f t="shared" si="1"/>
        <v>1636477</v>
      </c>
      <c r="T40" s="172">
        <f t="shared" si="2"/>
        <v>-1636477</v>
      </c>
    </row>
    <row r="41" spans="1:21" ht="21" customHeight="1">
      <c r="A41" s="382"/>
      <c r="B41" s="446" t="s">
        <v>205</v>
      </c>
      <c r="C41" s="3" t="s">
        <v>0</v>
      </c>
      <c r="D41" s="5">
        <v>26592</v>
      </c>
      <c r="E41" s="5">
        <v>0</v>
      </c>
      <c r="F41" s="5">
        <v>2216</v>
      </c>
      <c r="G41" s="5">
        <v>2216</v>
      </c>
      <c r="H41" s="5">
        <v>2216</v>
      </c>
      <c r="I41" s="5">
        <v>2216</v>
      </c>
      <c r="J41" s="5">
        <v>2216</v>
      </c>
      <c r="K41" s="5">
        <v>2216</v>
      </c>
      <c r="L41" s="5">
        <v>2216</v>
      </c>
      <c r="M41" s="5">
        <v>2216</v>
      </c>
      <c r="N41" s="5">
        <v>2216</v>
      </c>
      <c r="O41" s="5">
        <v>2216</v>
      </c>
      <c r="P41" s="5">
        <v>2216</v>
      </c>
      <c r="Q41" s="5">
        <v>2216</v>
      </c>
      <c r="R41" s="5">
        <f t="shared" si="1"/>
        <v>26592</v>
      </c>
      <c r="T41" s="172">
        <f t="shared" si="2"/>
        <v>0</v>
      </c>
      <c r="U41">
        <v>15</v>
      </c>
    </row>
    <row r="42" spans="1:20" ht="21" customHeight="1">
      <c r="A42" s="382"/>
      <c r="B42" s="447"/>
      <c r="C42" s="7" t="s">
        <v>14</v>
      </c>
      <c r="D42" s="8"/>
      <c r="E42" s="8">
        <v>0</v>
      </c>
      <c r="F42" s="8">
        <v>1545</v>
      </c>
      <c r="G42" s="8">
        <v>1566</v>
      </c>
      <c r="H42" s="8">
        <v>1566</v>
      </c>
      <c r="I42" s="8">
        <v>1566</v>
      </c>
      <c r="J42" s="8">
        <v>1566</v>
      </c>
      <c r="K42" s="8">
        <v>1566</v>
      </c>
      <c r="L42" s="8">
        <v>1566</v>
      </c>
      <c r="M42" s="8">
        <v>1566</v>
      </c>
      <c r="N42" s="8">
        <v>1566</v>
      </c>
      <c r="O42" s="8">
        <v>1566</v>
      </c>
      <c r="P42" s="8">
        <v>1566</v>
      </c>
      <c r="Q42" s="8">
        <v>1566</v>
      </c>
      <c r="R42" s="8">
        <f t="shared" si="1"/>
        <v>18771</v>
      </c>
      <c r="T42" s="172">
        <f t="shared" si="2"/>
        <v>-18771</v>
      </c>
    </row>
    <row r="43" spans="1:21" ht="21" customHeight="1">
      <c r="A43" s="382"/>
      <c r="B43" s="383" t="s">
        <v>206</v>
      </c>
      <c r="C43" s="3" t="s">
        <v>0</v>
      </c>
      <c r="D43" s="5">
        <v>9197</v>
      </c>
      <c r="E43" s="5">
        <v>0</v>
      </c>
      <c r="F43" s="5">
        <v>767</v>
      </c>
      <c r="G43" s="5">
        <v>766</v>
      </c>
      <c r="H43" s="5">
        <v>767</v>
      </c>
      <c r="I43" s="5">
        <v>767</v>
      </c>
      <c r="J43" s="5">
        <v>766</v>
      </c>
      <c r="K43" s="5">
        <v>767</v>
      </c>
      <c r="L43" s="5">
        <v>767</v>
      </c>
      <c r="M43" s="5">
        <v>766</v>
      </c>
      <c r="N43" s="5">
        <v>766</v>
      </c>
      <c r="O43" s="5">
        <v>766</v>
      </c>
      <c r="P43" s="5">
        <v>766</v>
      </c>
      <c r="Q43" s="5">
        <v>766</v>
      </c>
      <c r="R43" s="5">
        <f t="shared" si="1"/>
        <v>9197</v>
      </c>
      <c r="T43" s="172">
        <f t="shared" si="2"/>
        <v>0</v>
      </c>
      <c r="U43">
        <v>16</v>
      </c>
    </row>
    <row r="44" spans="1:20" ht="21" customHeight="1">
      <c r="A44" s="382"/>
      <c r="B44" s="383"/>
      <c r="C44" s="4" t="s">
        <v>14</v>
      </c>
      <c r="D44" s="6"/>
      <c r="E44" s="6">
        <v>0</v>
      </c>
      <c r="F44" s="6">
        <v>353</v>
      </c>
      <c r="G44" s="6">
        <v>422</v>
      </c>
      <c r="H44" s="6">
        <v>339</v>
      </c>
      <c r="I44" s="6">
        <v>354</v>
      </c>
      <c r="J44" s="6">
        <v>325</v>
      </c>
      <c r="K44" s="6">
        <v>376</v>
      </c>
      <c r="L44" s="6">
        <v>678</v>
      </c>
      <c r="M44" s="6">
        <v>697</v>
      </c>
      <c r="N44" s="6">
        <v>374</v>
      </c>
      <c r="O44" s="6">
        <v>421</v>
      </c>
      <c r="P44" s="6">
        <v>528</v>
      </c>
      <c r="Q44" s="6">
        <v>383</v>
      </c>
      <c r="R44" s="6">
        <f t="shared" si="1"/>
        <v>5250</v>
      </c>
      <c r="T44" s="172">
        <f t="shared" si="2"/>
        <v>-5250</v>
      </c>
    </row>
    <row r="45" spans="1:21" ht="21" customHeight="1">
      <c r="A45" s="382"/>
      <c r="B45" s="383" t="s">
        <v>207</v>
      </c>
      <c r="C45" s="3" t="s">
        <v>0</v>
      </c>
      <c r="D45" s="5">
        <v>894391</v>
      </c>
      <c r="E45" s="5">
        <v>0</v>
      </c>
      <c r="F45" s="5">
        <v>76062</v>
      </c>
      <c r="G45" s="5">
        <v>76062</v>
      </c>
      <c r="H45" s="5">
        <v>76061</v>
      </c>
      <c r="I45" s="5">
        <v>76062</v>
      </c>
      <c r="J45" s="5">
        <v>76062</v>
      </c>
      <c r="K45" s="5">
        <v>76061</v>
      </c>
      <c r="L45" s="5">
        <v>76062</v>
      </c>
      <c r="M45" s="5">
        <v>76062</v>
      </c>
      <c r="N45" s="5">
        <v>76061</v>
      </c>
      <c r="O45" s="5">
        <v>76062</v>
      </c>
      <c r="P45" s="5">
        <v>76059</v>
      </c>
      <c r="Q45" s="5">
        <v>57715</v>
      </c>
      <c r="R45" s="5">
        <f t="shared" si="1"/>
        <v>894391</v>
      </c>
      <c r="T45" s="172">
        <f t="shared" si="2"/>
        <v>0</v>
      </c>
      <c r="U45">
        <v>17</v>
      </c>
    </row>
    <row r="46" spans="1:20" ht="21" customHeight="1">
      <c r="A46" s="382"/>
      <c r="B46" s="383"/>
      <c r="C46" s="4" t="s">
        <v>14</v>
      </c>
      <c r="D46" s="6"/>
      <c r="E46" s="6">
        <v>0</v>
      </c>
      <c r="F46" s="6">
        <v>61730</v>
      </c>
      <c r="G46" s="6">
        <v>70277</v>
      </c>
      <c r="H46" s="6">
        <v>66004</v>
      </c>
      <c r="I46" s="6">
        <v>66004</v>
      </c>
      <c r="J46" s="6">
        <v>66004</v>
      </c>
      <c r="K46" s="6">
        <v>66004</v>
      </c>
      <c r="L46" s="6">
        <v>66004</v>
      </c>
      <c r="M46" s="6">
        <v>66004</v>
      </c>
      <c r="N46" s="6">
        <v>66004</v>
      </c>
      <c r="O46" s="6">
        <v>61730</v>
      </c>
      <c r="P46" s="6">
        <v>66004</v>
      </c>
      <c r="Q46" s="6">
        <v>61879</v>
      </c>
      <c r="R46" s="6">
        <f t="shared" si="1"/>
        <v>783648</v>
      </c>
      <c r="T46" s="172">
        <f t="shared" si="2"/>
        <v>-783648</v>
      </c>
    </row>
    <row r="47" spans="1:21" ht="21" customHeight="1">
      <c r="A47" s="382"/>
      <c r="B47" s="446" t="s">
        <v>208</v>
      </c>
      <c r="C47" s="3" t="s">
        <v>0</v>
      </c>
      <c r="D47" s="5">
        <v>583276</v>
      </c>
      <c r="E47" s="5">
        <v>0</v>
      </c>
      <c r="F47" s="5">
        <v>49199</v>
      </c>
      <c r="G47" s="5">
        <v>49199</v>
      </c>
      <c r="H47" s="5">
        <v>49199</v>
      </c>
      <c r="I47" s="5">
        <v>49199</v>
      </c>
      <c r="J47" s="5">
        <v>49199</v>
      </c>
      <c r="K47" s="5">
        <v>49199</v>
      </c>
      <c r="L47" s="5">
        <v>49199</v>
      </c>
      <c r="M47" s="5">
        <v>49199</v>
      </c>
      <c r="N47" s="5">
        <v>49199</v>
      </c>
      <c r="O47" s="5">
        <v>49199</v>
      </c>
      <c r="P47" s="5">
        <v>49199</v>
      </c>
      <c r="Q47" s="5">
        <v>42087</v>
      </c>
      <c r="R47" s="5">
        <f t="shared" si="1"/>
        <v>583276</v>
      </c>
      <c r="T47" s="172">
        <f t="shared" si="2"/>
        <v>0</v>
      </c>
      <c r="U47">
        <v>18</v>
      </c>
    </row>
    <row r="48" spans="1:20" ht="21" customHeight="1">
      <c r="A48" s="382"/>
      <c r="B48" s="447"/>
      <c r="C48" s="4" t="s">
        <v>14</v>
      </c>
      <c r="D48" s="6"/>
      <c r="E48" s="6">
        <v>0</v>
      </c>
      <c r="F48" s="6">
        <v>46757</v>
      </c>
      <c r="G48" s="6">
        <v>46757</v>
      </c>
      <c r="H48" s="6">
        <v>46757</v>
      </c>
      <c r="I48" s="6">
        <v>46757</v>
      </c>
      <c r="J48" s="6">
        <v>46757</v>
      </c>
      <c r="K48" s="6">
        <v>46757</v>
      </c>
      <c r="L48" s="6">
        <v>46757</v>
      </c>
      <c r="M48" s="6">
        <v>46757</v>
      </c>
      <c r="N48" s="6">
        <v>46757</v>
      </c>
      <c r="O48" s="6">
        <v>46757</v>
      </c>
      <c r="P48" s="6">
        <v>46757</v>
      </c>
      <c r="Q48" s="6">
        <v>42020</v>
      </c>
      <c r="R48" s="6">
        <f t="shared" si="1"/>
        <v>556347</v>
      </c>
      <c r="T48" s="172">
        <f t="shared" si="2"/>
        <v>-556347</v>
      </c>
    </row>
    <row r="49" spans="1:21" ht="21" customHeight="1">
      <c r="A49" s="382"/>
      <c r="B49" s="383" t="s">
        <v>141</v>
      </c>
      <c r="C49" s="3" t="s">
        <v>0</v>
      </c>
      <c r="D49" s="5">
        <v>32753</v>
      </c>
      <c r="E49" s="5">
        <v>10898</v>
      </c>
      <c r="F49" s="5">
        <v>168</v>
      </c>
      <c r="G49" s="5">
        <v>14629</v>
      </c>
      <c r="H49" s="5">
        <v>1288</v>
      </c>
      <c r="I49" s="5">
        <v>33</v>
      </c>
      <c r="J49" s="5">
        <v>263</v>
      </c>
      <c r="K49" s="5">
        <v>55</v>
      </c>
      <c r="L49" s="5">
        <v>83</v>
      </c>
      <c r="M49" s="5">
        <v>977</v>
      </c>
      <c r="N49" s="5">
        <v>55</v>
      </c>
      <c r="O49" s="5">
        <v>468</v>
      </c>
      <c r="P49" s="5">
        <v>3836</v>
      </c>
      <c r="Q49" s="5"/>
      <c r="R49" s="5">
        <f t="shared" si="1"/>
        <v>32753</v>
      </c>
      <c r="T49" s="172">
        <f t="shared" si="2"/>
        <v>0</v>
      </c>
      <c r="U49">
        <v>19</v>
      </c>
    </row>
    <row r="50" spans="1:20" ht="21" customHeight="1">
      <c r="A50" s="382"/>
      <c r="B50" s="383"/>
      <c r="C50" s="4" t="s">
        <v>14</v>
      </c>
      <c r="D50" s="6"/>
      <c r="E50" s="6">
        <v>10898</v>
      </c>
      <c r="F50" s="6">
        <v>4385</v>
      </c>
      <c r="G50" s="6">
        <v>1495</v>
      </c>
      <c r="H50" s="6">
        <v>1274</v>
      </c>
      <c r="I50" s="6">
        <v>318</v>
      </c>
      <c r="J50" s="6">
        <v>238</v>
      </c>
      <c r="K50" s="6">
        <v>428</v>
      </c>
      <c r="L50" s="6">
        <v>407</v>
      </c>
      <c r="M50" s="6">
        <v>1631</v>
      </c>
      <c r="N50" s="6">
        <v>1600</v>
      </c>
      <c r="O50" s="6">
        <v>1400</v>
      </c>
      <c r="P50" s="6">
        <v>1745</v>
      </c>
      <c r="Q50" s="6">
        <v>2417</v>
      </c>
      <c r="R50" s="6">
        <f t="shared" si="1"/>
        <v>28236</v>
      </c>
      <c r="T50" s="172">
        <f t="shared" si="2"/>
        <v>-28236</v>
      </c>
    </row>
    <row r="51" spans="1:21" ht="21" customHeight="1">
      <c r="A51" s="382"/>
      <c r="B51" s="446" t="s">
        <v>209</v>
      </c>
      <c r="C51" s="3" t="s">
        <v>0</v>
      </c>
      <c r="D51" s="5">
        <v>21</v>
      </c>
      <c r="E51" s="5">
        <v>0</v>
      </c>
      <c r="F51" s="5">
        <v>0</v>
      </c>
      <c r="G51" s="5">
        <v>21</v>
      </c>
      <c r="H51" s="5">
        <v>0</v>
      </c>
      <c r="I51" s="5">
        <v>0</v>
      </c>
      <c r="J51" s="5">
        <v>0</v>
      </c>
      <c r="K51" s="5">
        <v>0</v>
      </c>
      <c r="L51" s="5">
        <v>0</v>
      </c>
      <c r="M51" s="5">
        <v>0</v>
      </c>
      <c r="N51" s="5">
        <v>0</v>
      </c>
      <c r="O51" s="5">
        <v>0</v>
      </c>
      <c r="P51" s="5">
        <v>0</v>
      </c>
      <c r="Q51" s="5">
        <v>0</v>
      </c>
      <c r="R51" s="5">
        <f t="shared" si="1"/>
        <v>21</v>
      </c>
      <c r="T51" s="172">
        <f t="shared" si="2"/>
        <v>0</v>
      </c>
      <c r="U51">
        <v>20</v>
      </c>
    </row>
    <row r="52" spans="1:20" ht="21" customHeight="1">
      <c r="A52" s="382"/>
      <c r="B52" s="447"/>
      <c r="C52" s="4" t="s">
        <v>14</v>
      </c>
      <c r="D52" s="6"/>
      <c r="E52" s="6">
        <v>0</v>
      </c>
      <c r="F52" s="6">
        <v>17</v>
      </c>
      <c r="G52" s="6">
        <v>0</v>
      </c>
      <c r="H52" s="6">
        <v>0</v>
      </c>
      <c r="I52" s="6">
        <v>0</v>
      </c>
      <c r="J52" s="6">
        <v>0</v>
      </c>
      <c r="K52" s="6">
        <v>0</v>
      </c>
      <c r="L52" s="6">
        <v>0</v>
      </c>
      <c r="M52" s="6">
        <v>0</v>
      </c>
      <c r="N52" s="6">
        <v>0</v>
      </c>
      <c r="O52" s="6">
        <v>0</v>
      </c>
      <c r="P52" s="6">
        <v>0</v>
      </c>
      <c r="Q52" s="6">
        <v>0</v>
      </c>
      <c r="R52" s="6">
        <f t="shared" si="1"/>
        <v>17</v>
      </c>
      <c r="T52" s="172">
        <f t="shared" si="2"/>
        <v>-17</v>
      </c>
    </row>
    <row r="53" spans="1:21" ht="21" customHeight="1">
      <c r="A53" s="382"/>
      <c r="B53" s="383" t="s">
        <v>210</v>
      </c>
      <c r="C53" s="3" t="s">
        <v>0</v>
      </c>
      <c r="D53" s="5">
        <v>6810689</v>
      </c>
      <c r="E53" s="5">
        <v>0</v>
      </c>
      <c r="F53" s="5">
        <v>0</v>
      </c>
      <c r="G53" s="5">
        <v>0</v>
      </c>
      <c r="H53" s="5">
        <v>0</v>
      </c>
      <c r="I53" s="5">
        <v>0</v>
      </c>
      <c r="J53" s="5">
        <v>3807000</v>
      </c>
      <c r="K53" s="5">
        <v>0</v>
      </c>
      <c r="L53" s="5">
        <v>0</v>
      </c>
      <c r="M53" s="5">
        <v>0</v>
      </c>
      <c r="N53" s="5">
        <v>0</v>
      </c>
      <c r="O53" s="5">
        <v>3003689</v>
      </c>
      <c r="P53" s="5">
        <v>0</v>
      </c>
      <c r="Q53" s="5">
        <v>0</v>
      </c>
      <c r="R53" s="5">
        <f t="shared" si="1"/>
        <v>6810689</v>
      </c>
      <c r="T53" s="172">
        <f t="shared" si="2"/>
        <v>0</v>
      </c>
      <c r="U53">
        <v>21</v>
      </c>
    </row>
    <row r="54" spans="1:20" ht="21" customHeight="1">
      <c r="A54" s="382"/>
      <c r="B54" s="383"/>
      <c r="C54" s="4" t="s">
        <v>14</v>
      </c>
      <c r="D54" s="6"/>
      <c r="E54" s="6">
        <v>0</v>
      </c>
      <c r="F54" s="6">
        <v>0</v>
      </c>
      <c r="G54" s="6">
        <v>0</v>
      </c>
      <c r="H54" s="6">
        <v>0</v>
      </c>
      <c r="I54" s="6">
        <v>0</v>
      </c>
      <c r="J54" s="6">
        <v>2401595</v>
      </c>
      <c r="K54" s="6">
        <v>0</v>
      </c>
      <c r="L54" s="6">
        <v>0</v>
      </c>
      <c r="M54" s="6">
        <v>0</v>
      </c>
      <c r="N54" s="6">
        <v>0</v>
      </c>
      <c r="O54" s="6">
        <v>0</v>
      </c>
      <c r="P54" s="6">
        <v>4409094</v>
      </c>
      <c r="Q54" s="6">
        <v>545918</v>
      </c>
      <c r="R54" s="6">
        <f t="shared" si="1"/>
        <v>7356607</v>
      </c>
      <c r="T54" s="172">
        <f t="shared" si="2"/>
        <v>-7356607</v>
      </c>
    </row>
    <row r="55" spans="1:20" ht="21" customHeight="1">
      <c r="A55" s="382" t="s">
        <v>198</v>
      </c>
      <c r="B55" s="383"/>
      <c r="C55" s="3" t="s">
        <v>0</v>
      </c>
      <c r="D55" s="5">
        <f>SUM(D57,D59,D61,D63,D65,D67)</f>
        <v>1084734</v>
      </c>
      <c r="E55" s="5">
        <f aca="true" t="shared" si="5" ref="E55:Q56">SUM(E57,E59,E61,E63,E65,E67)</f>
        <v>17760</v>
      </c>
      <c r="F55" s="5">
        <f t="shared" si="5"/>
        <v>78509</v>
      </c>
      <c r="G55" s="5">
        <f t="shared" si="5"/>
        <v>109313</v>
      </c>
      <c r="H55" s="5">
        <f t="shared" si="5"/>
        <v>108818</v>
      </c>
      <c r="I55" s="5">
        <f t="shared" si="5"/>
        <v>78509</v>
      </c>
      <c r="J55" s="5">
        <f t="shared" si="5"/>
        <v>78509</v>
      </c>
      <c r="K55" s="5">
        <f t="shared" si="5"/>
        <v>78509</v>
      </c>
      <c r="L55" s="5">
        <f t="shared" si="5"/>
        <v>78509</v>
      </c>
      <c r="M55" s="5">
        <f t="shared" si="5"/>
        <v>178513</v>
      </c>
      <c r="N55" s="5">
        <f t="shared" si="5"/>
        <v>78508</v>
      </c>
      <c r="O55" s="5">
        <f t="shared" si="5"/>
        <v>78508</v>
      </c>
      <c r="P55" s="5">
        <f t="shared" si="5"/>
        <v>78508</v>
      </c>
      <c r="Q55" s="5">
        <f t="shared" si="5"/>
        <v>42261</v>
      </c>
      <c r="R55" s="5">
        <f t="shared" si="1"/>
        <v>1084734</v>
      </c>
      <c r="T55" s="172">
        <f t="shared" si="2"/>
        <v>0</v>
      </c>
    </row>
    <row r="56" spans="1:20" ht="21" customHeight="1">
      <c r="A56" s="382"/>
      <c r="B56" s="383"/>
      <c r="C56" s="4" t="s">
        <v>14</v>
      </c>
      <c r="D56" s="6"/>
      <c r="E56" s="6">
        <f t="shared" si="5"/>
        <v>17760</v>
      </c>
      <c r="F56" s="6">
        <f t="shared" si="5"/>
        <v>56276</v>
      </c>
      <c r="G56" s="6">
        <f t="shared" si="5"/>
        <v>62301</v>
      </c>
      <c r="H56" s="6">
        <f t="shared" si="5"/>
        <v>102315</v>
      </c>
      <c r="I56" s="6">
        <f t="shared" si="5"/>
        <v>70624</v>
      </c>
      <c r="J56" s="6">
        <f t="shared" si="5"/>
        <v>69782</v>
      </c>
      <c r="K56" s="6">
        <f t="shared" si="5"/>
        <v>67330</v>
      </c>
      <c r="L56" s="6">
        <f t="shared" si="5"/>
        <v>74991</v>
      </c>
      <c r="M56" s="6">
        <f t="shared" si="5"/>
        <v>83168</v>
      </c>
      <c r="N56" s="6">
        <f t="shared" si="5"/>
        <v>78361</v>
      </c>
      <c r="O56" s="6">
        <f t="shared" si="5"/>
        <v>78120</v>
      </c>
      <c r="P56" s="6">
        <f t="shared" si="5"/>
        <v>183666</v>
      </c>
      <c r="Q56" s="6">
        <f t="shared" si="5"/>
        <v>139808</v>
      </c>
      <c r="R56" s="6">
        <f t="shared" si="1"/>
        <v>1084502</v>
      </c>
      <c r="T56" s="172">
        <f t="shared" si="2"/>
        <v>-1084502</v>
      </c>
    </row>
    <row r="57" spans="1:21" ht="21" customHeight="1">
      <c r="A57" s="382"/>
      <c r="B57" s="383" t="s">
        <v>27</v>
      </c>
      <c r="C57" s="3" t="s">
        <v>0</v>
      </c>
      <c r="D57" s="5">
        <v>258655</v>
      </c>
      <c r="E57" s="5">
        <v>6</v>
      </c>
      <c r="F57" s="5">
        <v>18032</v>
      </c>
      <c r="G57" s="5">
        <v>36060</v>
      </c>
      <c r="H57" s="5">
        <v>48301</v>
      </c>
      <c r="I57" s="5">
        <v>18032</v>
      </c>
      <c r="J57" s="5">
        <v>18032</v>
      </c>
      <c r="K57" s="5">
        <v>18032</v>
      </c>
      <c r="L57" s="5">
        <v>18032</v>
      </c>
      <c r="M57" s="5">
        <v>18032</v>
      </c>
      <c r="N57" s="5">
        <v>18032</v>
      </c>
      <c r="O57" s="5">
        <v>18032</v>
      </c>
      <c r="P57" s="5">
        <v>18032</v>
      </c>
      <c r="Q57" s="5">
        <v>12000</v>
      </c>
      <c r="R57" s="5">
        <f t="shared" si="1"/>
        <v>258655</v>
      </c>
      <c r="T57" s="172">
        <f t="shared" si="2"/>
        <v>0</v>
      </c>
      <c r="U57">
        <v>22</v>
      </c>
    </row>
    <row r="58" spans="1:20" ht="21" customHeight="1">
      <c r="A58" s="382"/>
      <c r="B58" s="383"/>
      <c r="C58" s="4" t="s">
        <v>14</v>
      </c>
      <c r="D58" s="6"/>
      <c r="E58" s="6">
        <v>6</v>
      </c>
      <c r="F58" s="6">
        <v>13423</v>
      </c>
      <c r="G58" s="6">
        <v>16807</v>
      </c>
      <c r="H58" s="6">
        <v>50057</v>
      </c>
      <c r="I58" s="6">
        <v>18051</v>
      </c>
      <c r="J58" s="6">
        <v>16742</v>
      </c>
      <c r="K58" s="6">
        <v>17519</v>
      </c>
      <c r="L58" s="6">
        <v>9771</v>
      </c>
      <c r="M58" s="6">
        <v>24590</v>
      </c>
      <c r="N58" s="6">
        <v>21725</v>
      </c>
      <c r="O58" s="6">
        <v>13613</v>
      </c>
      <c r="P58" s="6">
        <v>29191</v>
      </c>
      <c r="Q58" s="6">
        <v>27103</v>
      </c>
      <c r="R58" s="6">
        <f t="shared" si="1"/>
        <v>258598</v>
      </c>
      <c r="T58" s="172">
        <f t="shared" si="2"/>
        <v>-258598</v>
      </c>
    </row>
    <row r="59" spans="1:21" ht="21" customHeight="1">
      <c r="A59" s="382"/>
      <c r="B59" s="383" t="s">
        <v>153</v>
      </c>
      <c r="C59" s="3" t="s">
        <v>0</v>
      </c>
      <c r="D59" s="5">
        <v>462573</v>
      </c>
      <c r="E59" s="5">
        <v>17584</v>
      </c>
      <c r="F59" s="5">
        <v>30214</v>
      </c>
      <c r="G59" s="5">
        <v>42844</v>
      </c>
      <c r="H59" s="5">
        <v>30214</v>
      </c>
      <c r="I59" s="5">
        <v>30214</v>
      </c>
      <c r="J59" s="5">
        <v>30214</v>
      </c>
      <c r="K59" s="5">
        <v>30214</v>
      </c>
      <c r="L59" s="5">
        <v>30214</v>
      </c>
      <c r="M59" s="5">
        <v>130219</v>
      </c>
      <c r="N59" s="5">
        <v>30214</v>
      </c>
      <c r="O59" s="5">
        <v>30214</v>
      </c>
      <c r="P59" s="5">
        <v>30214</v>
      </c>
      <c r="Q59" s="5">
        <v>0</v>
      </c>
      <c r="R59" s="5">
        <f t="shared" si="1"/>
        <v>462573</v>
      </c>
      <c r="T59" s="172">
        <f t="shared" si="2"/>
        <v>0</v>
      </c>
      <c r="U59">
        <v>23</v>
      </c>
    </row>
    <row r="60" spans="1:20" ht="21" customHeight="1">
      <c r="A60" s="382"/>
      <c r="B60" s="383"/>
      <c r="C60" s="4" t="s">
        <v>14</v>
      </c>
      <c r="D60" s="6"/>
      <c r="E60" s="6">
        <v>17584</v>
      </c>
      <c r="F60" s="6">
        <v>12590</v>
      </c>
      <c r="G60" s="6">
        <v>15231</v>
      </c>
      <c r="H60" s="6">
        <v>21977</v>
      </c>
      <c r="I60" s="6">
        <v>22270</v>
      </c>
      <c r="J60" s="6">
        <v>22770</v>
      </c>
      <c r="K60" s="6">
        <v>19548</v>
      </c>
      <c r="L60" s="6">
        <v>34957</v>
      </c>
      <c r="M60" s="6">
        <v>28315</v>
      </c>
      <c r="N60" s="6">
        <v>26373</v>
      </c>
      <c r="O60" s="6">
        <v>34087</v>
      </c>
      <c r="P60" s="6">
        <v>124112</v>
      </c>
      <c r="Q60" s="6">
        <v>82587</v>
      </c>
      <c r="R60" s="6">
        <f t="shared" si="1"/>
        <v>462401</v>
      </c>
      <c r="T60" s="172">
        <f t="shared" si="2"/>
        <v>-462401</v>
      </c>
    </row>
    <row r="61" spans="1:21" ht="21" customHeight="1">
      <c r="A61" s="382"/>
      <c r="B61" s="383" t="s">
        <v>115</v>
      </c>
      <c r="C61" s="3" t="s">
        <v>0</v>
      </c>
      <c r="D61" s="5">
        <v>1739</v>
      </c>
      <c r="E61" s="5">
        <v>145</v>
      </c>
      <c r="F61" s="5">
        <v>145</v>
      </c>
      <c r="G61" s="5">
        <v>0</v>
      </c>
      <c r="H61" s="5">
        <v>145</v>
      </c>
      <c r="I61" s="5">
        <v>145</v>
      </c>
      <c r="J61" s="5">
        <v>145</v>
      </c>
      <c r="K61" s="5">
        <v>145</v>
      </c>
      <c r="L61" s="5">
        <v>145</v>
      </c>
      <c r="M61" s="5">
        <v>145</v>
      </c>
      <c r="N61" s="5">
        <v>145</v>
      </c>
      <c r="O61" s="5">
        <v>145</v>
      </c>
      <c r="P61" s="5">
        <v>145</v>
      </c>
      <c r="Q61" s="5">
        <v>144</v>
      </c>
      <c r="R61" s="5">
        <f t="shared" si="1"/>
        <v>1739</v>
      </c>
      <c r="T61" s="172">
        <f t="shared" si="2"/>
        <v>0</v>
      </c>
      <c r="U61">
        <v>24</v>
      </c>
    </row>
    <row r="62" spans="1:20" ht="21" customHeight="1">
      <c r="A62" s="382"/>
      <c r="B62" s="383"/>
      <c r="C62" s="7" t="s">
        <v>14</v>
      </c>
      <c r="D62" s="8"/>
      <c r="E62" s="8">
        <v>145</v>
      </c>
      <c r="F62" s="8">
        <v>145</v>
      </c>
      <c r="G62" s="8">
        <v>145</v>
      </c>
      <c r="H62" s="8">
        <v>145</v>
      </c>
      <c r="I62" s="8">
        <v>145</v>
      </c>
      <c r="J62" s="8">
        <v>145</v>
      </c>
      <c r="K62" s="8">
        <v>145</v>
      </c>
      <c r="L62" s="8">
        <v>145</v>
      </c>
      <c r="M62" s="8">
        <v>145</v>
      </c>
      <c r="N62" s="8">
        <v>145</v>
      </c>
      <c r="O62" s="8">
        <v>145</v>
      </c>
      <c r="P62" s="8">
        <v>145</v>
      </c>
      <c r="Q62" s="8">
        <v>0</v>
      </c>
      <c r="R62" s="8">
        <f t="shared" si="1"/>
        <v>1740</v>
      </c>
      <c r="T62" s="172">
        <f t="shared" si="2"/>
        <v>-1740</v>
      </c>
    </row>
    <row r="63" spans="1:21" ht="21" customHeight="1">
      <c r="A63" s="445"/>
      <c r="B63" s="388" t="s">
        <v>207</v>
      </c>
      <c r="C63" s="11" t="s">
        <v>0</v>
      </c>
      <c r="D63" s="209">
        <v>361411</v>
      </c>
      <c r="E63" s="209">
        <v>0</v>
      </c>
      <c r="F63" s="209">
        <v>30118</v>
      </c>
      <c r="G63" s="209">
        <v>30118</v>
      </c>
      <c r="H63" s="209">
        <v>30118</v>
      </c>
      <c r="I63" s="209">
        <v>30118</v>
      </c>
      <c r="J63" s="209">
        <v>30118</v>
      </c>
      <c r="K63" s="209">
        <v>30118</v>
      </c>
      <c r="L63" s="209">
        <v>30118</v>
      </c>
      <c r="M63" s="209">
        <v>30117</v>
      </c>
      <c r="N63" s="209">
        <v>30117</v>
      </c>
      <c r="O63" s="209">
        <v>30117</v>
      </c>
      <c r="P63" s="209">
        <v>30117</v>
      </c>
      <c r="Q63" s="209">
        <v>30117</v>
      </c>
      <c r="R63" s="209">
        <f t="shared" si="1"/>
        <v>361411</v>
      </c>
      <c r="T63" s="172">
        <f t="shared" si="2"/>
        <v>0</v>
      </c>
      <c r="U63">
        <v>25</v>
      </c>
    </row>
    <row r="64" spans="1:20" ht="21" customHeight="1">
      <c r="A64" s="382"/>
      <c r="B64" s="383"/>
      <c r="C64" s="7" t="s">
        <v>14</v>
      </c>
      <c r="D64" s="8"/>
      <c r="E64" s="8">
        <v>0</v>
      </c>
      <c r="F64" s="8">
        <v>30118</v>
      </c>
      <c r="G64" s="8">
        <v>30118</v>
      </c>
      <c r="H64" s="8">
        <v>30118</v>
      </c>
      <c r="I64" s="8">
        <v>30118</v>
      </c>
      <c r="J64" s="8">
        <v>30118</v>
      </c>
      <c r="K64" s="8">
        <v>30118</v>
      </c>
      <c r="L64" s="8">
        <v>30118</v>
      </c>
      <c r="M64" s="8">
        <v>30118</v>
      </c>
      <c r="N64" s="8">
        <v>30118</v>
      </c>
      <c r="O64" s="8">
        <v>30118</v>
      </c>
      <c r="P64" s="8">
        <v>30118</v>
      </c>
      <c r="Q64" s="8">
        <v>30118</v>
      </c>
      <c r="R64" s="8">
        <f t="shared" si="1"/>
        <v>361416</v>
      </c>
      <c r="T64" s="172">
        <f t="shared" si="2"/>
        <v>-361416</v>
      </c>
    </row>
    <row r="65" spans="1:21" ht="21" customHeight="1">
      <c r="A65" s="445"/>
      <c r="B65" s="388" t="s">
        <v>141</v>
      </c>
      <c r="C65" s="11" t="s">
        <v>0</v>
      </c>
      <c r="D65" s="209">
        <v>316</v>
      </c>
      <c r="E65" s="209">
        <v>25</v>
      </c>
      <c r="F65" s="209">
        <v>0</v>
      </c>
      <c r="G65" s="209">
        <v>291</v>
      </c>
      <c r="H65" s="209">
        <v>0</v>
      </c>
      <c r="I65" s="209">
        <v>0</v>
      </c>
      <c r="J65" s="209">
        <v>0</v>
      </c>
      <c r="K65" s="209">
        <v>0</v>
      </c>
      <c r="L65" s="209">
        <v>0</v>
      </c>
      <c r="M65" s="209">
        <v>0</v>
      </c>
      <c r="N65" s="209">
        <v>0</v>
      </c>
      <c r="O65" s="209">
        <v>0</v>
      </c>
      <c r="P65" s="209">
        <v>0</v>
      </c>
      <c r="Q65" s="209">
        <v>0</v>
      </c>
      <c r="R65" s="209">
        <f t="shared" si="1"/>
        <v>316</v>
      </c>
      <c r="T65" s="172">
        <f t="shared" si="2"/>
        <v>0</v>
      </c>
      <c r="U65">
        <v>26</v>
      </c>
    </row>
    <row r="66" spans="1:20" ht="21" customHeight="1">
      <c r="A66" s="382"/>
      <c r="B66" s="383"/>
      <c r="C66" s="4" t="s">
        <v>14</v>
      </c>
      <c r="D66" s="6"/>
      <c r="E66" s="6">
        <v>25</v>
      </c>
      <c r="F66" s="6">
        <v>0</v>
      </c>
      <c r="G66" s="6">
        <v>0</v>
      </c>
      <c r="H66" s="6">
        <v>18</v>
      </c>
      <c r="I66" s="6">
        <v>0</v>
      </c>
      <c r="J66" s="6">
        <v>7</v>
      </c>
      <c r="K66" s="6">
        <v>0</v>
      </c>
      <c r="L66" s="6">
        <v>0</v>
      </c>
      <c r="M66" s="6">
        <v>0</v>
      </c>
      <c r="N66" s="6">
        <v>0</v>
      </c>
      <c r="O66" s="6">
        <v>157</v>
      </c>
      <c r="P66" s="6">
        <v>100</v>
      </c>
      <c r="Q66" s="6">
        <v>0</v>
      </c>
      <c r="R66" s="6">
        <f t="shared" si="1"/>
        <v>307</v>
      </c>
      <c r="T66" s="172">
        <f t="shared" si="2"/>
        <v>-307</v>
      </c>
    </row>
    <row r="67" spans="1:21" ht="21" customHeight="1">
      <c r="A67" s="384"/>
      <c r="B67" s="383" t="s">
        <v>84</v>
      </c>
      <c r="C67" s="3" t="s">
        <v>0</v>
      </c>
      <c r="D67" s="5">
        <v>40</v>
      </c>
      <c r="E67" s="5">
        <v>0</v>
      </c>
      <c r="F67" s="5">
        <v>0</v>
      </c>
      <c r="G67" s="5">
        <v>0</v>
      </c>
      <c r="H67" s="5">
        <v>40</v>
      </c>
      <c r="I67" s="5">
        <v>0</v>
      </c>
      <c r="J67" s="5">
        <v>0</v>
      </c>
      <c r="K67" s="5">
        <v>0</v>
      </c>
      <c r="L67" s="5">
        <v>0</v>
      </c>
      <c r="M67" s="5">
        <v>0</v>
      </c>
      <c r="N67" s="5">
        <v>0</v>
      </c>
      <c r="O67" s="5">
        <v>0</v>
      </c>
      <c r="P67" s="5">
        <v>0</v>
      </c>
      <c r="Q67" s="5">
        <v>0</v>
      </c>
      <c r="R67" s="5">
        <f t="shared" si="1"/>
        <v>40</v>
      </c>
      <c r="T67" s="172">
        <f t="shared" si="2"/>
        <v>0</v>
      </c>
      <c r="U67">
        <v>27</v>
      </c>
    </row>
    <row r="68" spans="1:20" ht="21" customHeight="1">
      <c r="A68" s="384"/>
      <c r="B68" s="383"/>
      <c r="C68" s="4" t="s">
        <v>14</v>
      </c>
      <c r="D68" s="6"/>
      <c r="E68" s="6">
        <v>0</v>
      </c>
      <c r="F68" s="6">
        <v>0</v>
      </c>
      <c r="G68" s="6">
        <v>0</v>
      </c>
      <c r="H68" s="6">
        <v>0</v>
      </c>
      <c r="I68" s="6">
        <v>40</v>
      </c>
      <c r="J68" s="6">
        <v>0</v>
      </c>
      <c r="K68" s="6">
        <v>0</v>
      </c>
      <c r="L68" s="6">
        <v>0</v>
      </c>
      <c r="M68" s="6">
        <v>0</v>
      </c>
      <c r="N68" s="6">
        <v>0</v>
      </c>
      <c r="O68" s="6">
        <v>0</v>
      </c>
      <c r="P68" s="6">
        <v>0</v>
      </c>
      <c r="Q68" s="6">
        <v>0</v>
      </c>
      <c r="R68" s="6">
        <f t="shared" si="1"/>
        <v>40</v>
      </c>
      <c r="T68" s="172">
        <f t="shared" si="2"/>
        <v>-40</v>
      </c>
    </row>
    <row r="69" spans="1:20" ht="21" customHeight="1">
      <c r="A69" s="374" t="s">
        <v>28</v>
      </c>
      <c r="B69" s="375"/>
      <c r="C69" s="3" t="s">
        <v>0</v>
      </c>
      <c r="D69" s="5">
        <f aca="true" t="shared" si="6" ref="D69:Q70">SUM(D7,D27,D31,D55)</f>
        <v>23188501</v>
      </c>
      <c r="E69" s="5">
        <f t="shared" si="6"/>
        <v>47156</v>
      </c>
      <c r="F69" s="5">
        <f t="shared" si="6"/>
        <v>607772</v>
      </c>
      <c r="G69" s="5">
        <f t="shared" si="6"/>
        <v>1280514</v>
      </c>
      <c r="H69" s="5">
        <f t="shared" si="6"/>
        <v>1037256</v>
      </c>
      <c r="I69" s="5">
        <f t="shared" si="6"/>
        <v>1211471</v>
      </c>
      <c r="J69" s="5">
        <f t="shared" si="6"/>
        <v>5019966</v>
      </c>
      <c r="K69" s="5">
        <f t="shared" si="6"/>
        <v>1310251</v>
      </c>
      <c r="L69" s="5">
        <f t="shared" si="6"/>
        <v>952911</v>
      </c>
      <c r="M69" s="5">
        <f t="shared" si="6"/>
        <v>1288810</v>
      </c>
      <c r="N69" s="5">
        <f t="shared" si="6"/>
        <v>1269875</v>
      </c>
      <c r="O69" s="5">
        <f t="shared" si="6"/>
        <v>4297555</v>
      </c>
      <c r="P69" s="5">
        <f t="shared" si="6"/>
        <v>3015591</v>
      </c>
      <c r="Q69" s="5">
        <f t="shared" si="6"/>
        <v>1849373</v>
      </c>
      <c r="R69" s="5">
        <f t="shared" si="1"/>
        <v>23188501</v>
      </c>
      <c r="T69" s="172">
        <f t="shared" si="2"/>
        <v>0</v>
      </c>
    </row>
    <row r="70" spans="1:20" ht="21" customHeight="1">
      <c r="A70" s="376"/>
      <c r="B70" s="377"/>
      <c r="C70" s="7" t="s">
        <v>14</v>
      </c>
      <c r="D70" s="8"/>
      <c r="E70" s="8">
        <f t="shared" si="6"/>
        <v>47156</v>
      </c>
      <c r="F70" s="8">
        <f t="shared" si="6"/>
        <v>568142</v>
      </c>
      <c r="G70" s="8">
        <f t="shared" si="6"/>
        <v>869108</v>
      </c>
      <c r="H70" s="8">
        <f t="shared" si="6"/>
        <v>1087468</v>
      </c>
      <c r="I70" s="8">
        <f t="shared" si="6"/>
        <v>874319</v>
      </c>
      <c r="J70" s="8">
        <f t="shared" si="6"/>
        <v>3434446</v>
      </c>
      <c r="K70" s="8">
        <f t="shared" si="6"/>
        <v>1016056</v>
      </c>
      <c r="L70" s="8">
        <f t="shared" si="6"/>
        <v>881117</v>
      </c>
      <c r="M70" s="8">
        <f t="shared" si="6"/>
        <v>1043261</v>
      </c>
      <c r="N70" s="8">
        <f t="shared" si="6"/>
        <v>1115532</v>
      </c>
      <c r="O70" s="8">
        <f t="shared" si="6"/>
        <v>1047333</v>
      </c>
      <c r="P70" s="8">
        <f t="shared" si="6"/>
        <v>6312125</v>
      </c>
      <c r="Q70" s="8">
        <f t="shared" si="6"/>
        <v>4872710</v>
      </c>
      <c r="R70" s="8">
        <f t="shared" si="1"/>
        <v>23168773</v>
      </c>
      <c r="T70" s="172">
        <f t="shared" si="2"/>
        <v>-23168773</v>
      </c>
    </row>
    <row r="71" spans="1:18" ht="12" customHeight="1">
      <c r="A71" s="277" t="s">
        <v>324</v>
      </c>
      <c r="B71" s="336"/>
      <c r="C71" s="318" t="s">
        <v>351</v>
      </c>
      <c r="D71" s="319"/>
      <c r="E71" s="319"/>
      <c r="F71" s="319"/>
      <c r="G71" s="319"/>
      <c r="H71" s="319"/>
      <c r="I71" s="319"/>
      <c r="J71" s="319"/>
      <c r="K71" s="319"/>
      <c r="L71" s="319"/>
      <c r="M71" s="319"/>
      <c r="N71" s="319"/>
      <c r="O71" s="319"/>
      <c r="P71" s="319"/>
      <c r="Q71" s="319"/>
      <c r="R71" s="320"/>
    </row>
    <row r="72" spans="1:18" ht="12" customHeight="1">
      <c r="A72" s="337"/>
      <c r="B72" s="338"/>
      <c r="C72" s="321"/>
      <c r="D72" s="322"/>
      <c r="E72" s="322"/>
      <c r="F72" s="322"/>
      <c r="G72" s="322"/>
      <c r="H72" s="322"/>
      <c r="I72" s="322"/>
      <c r="J72" s="322"/>
      <c r="K72" s="322"/>
      <c r="L72" s="322"/>
      <c r="M72" s="322"/>
      <c r="N72" s="322"/>
      <c r="O72" s="322"/>
      <c r="P72" s="322"/>
      <c r="Q72" s="322"/>
      <c r="R72" s="323"/>
    </row>
    <row r="73" spans="1:18" ht="12" customHeight="1">
      <c r="A73" s="337"/>
      <c r="B73" s="338"/>
      <c r="C73" s="321"/>
      <c r="D73" s="322"/>
      <c r="E73" s="322"/>
      <c r="F73" s="322"/>
      <c r="G73" s="322"/>
      <c r="H73" s="322"/>
      <c r="I73" s="322"/>
      <c r="J73" s="322"/>
      <c r="K73" s="322"/>
      <c r="L73" s="322"/>
      <c r="M73" s="322"/>
      <c r="N73" s="322"/>
      <c r="O73" s="322"/>
      <c r="P73" s="322"/>
      <c r="Q73" s="322"/>
      <c r="R73" s="323"/>
    </row>
    <row r="74" spans="1:18" ht="12" customHeight="1">
      <c r="A74" s="337"/>
      <c r="B74" s="338"/>
      <c r="C74" s="321"/>
      <c r="D74" s="322"/>
      <c r="E74" s="322"/>
      <c r="F74" s="322"/>
      <c r="G74" s="322"/>
      <c r="H74" s="322"/>
      <c r="I74" s="322"/>
      <c r="J74" s="322"/>
      <c r="K74" s="322"/>
      <c r="L74" s="322"/>
      <c r="M74" s="322"/>
      <c r="N74" s="322"/>
      <c r="O74" s="322"/>
      <c r="P74" s="322"/>
      <c r="Q74" s="322"/>
      <c r="R74" s="323"/>
    </row>
    <row r="75" spans="1:18" ht="12" customHeight="1">
      <c r="A75" s="337"/>
      <c r="B75" s="338"/>
      <c r="C75" s="324"/>
      <c r="D75" s="325"/>
      <c r="E75" s="325"/>
      <c r="F75" s="325"/>
      <c r="G75" s="325"/>
      <c r="H75" s="325"/>
      <c r="I75" s="325"/>
      <c r="J75" s="325"/>
      <c r="K75" s="325"/>
      <c r="L75" s="325"/>
      <c r="M75" s="325"/>
      <c r="N75" s="325"/>
      <c r="O75" s="325"/>
      <c r="P75" s="325"/>
      <c r="Q75" s="325"/>
      <c r="R75" s="326"/>
    </row>
    <row r="76" spans="1:18" ht="12" customHeight="1">
      <c r="A76" s="337"/>
      <c r="B76" s="338"/>
      <c r="C76" s="327" t="s">
        <v>380</v>
      </c>
      <c r="D76" s="327"/>
      <c r="E76" s="327"/>
      <c r="F76" s="327"/>
      <c r="G76" s="327"/>
      <c r="H76" s="327"/>
      <c r="I76" s="327"/>
      <c r="J76" s="327"/>
      <c r="K76" s="327"/>
      <c r="L76" s="327"/>
      <c r="M76" s="327"/>
      <c r="N76" s="327"/>
      <c r="O76" s="327"/>
      <c r="P76" s="327"/>
      <c r="Q76" s="327"/>
      <c r="R76" s="327"/>
    </row>
    <row r="77" spans="1:18" ht="12" customHeight="1">
      <c r="A77" s="337"/>
      <c r="B77" s="338"/>
      <c r="C77" s="327"/>
      <c r="D77" s="327"/>
      <c r="E77" s="327"/>
      <c r="F77" s="327"/>
      <c r="G77" s="327"/>
      <c r="H77" s="327"/>
      <c r="I77" s="327"/>
      <c r="J77" s="327"/>
      <c r="K77" s="327"/>
      <c r="L77" s="327"/>
      <c r="M77" s="327"/>
      <c r="N77" s="327"/>
      <c r="O77" s="327"/>
      <c r="P77" s="327"/>
      <c r="Q77" s="327"/>
      <c r="R77" s="327"/>
    </row>
    <row r="78" spans="1:18" ht="12" customHeight="1">
      <c r="A78" s="337"/>
      <c r="B78" s="338"/>
      <c r="C78" s="327"/>
      <c r="D78" s="327"/>
      <c r="E78" s="327"/>
      <c r="F78" s="327"/>
      <c r="G78" s="327"/>
      <c r="H78" s="327"/>
      <c r="I78" s="327"/>
      <c r="J78" s="327"/>
      <c r="K78" s="327"/>
      <c r="L78" s="327"/>
      <c r="M78" s="327"/>
      <c r="N78" s="327"/>
      <c r="O78" s="327"/>
      <c r="P78" s="327"/>
      <c r="Q78" s="327"/>
      <c r="R78" s="327"/>
    </row>
    <row r="79" spans="1:18" ht="12" customHeight="1">
      <c r="A79" s="337"/>
      <c r="B79" s="338"/>
      <c r="C79" s="327"/>
      <c r="D79" s="327"/>
      <c r="E79" s="327"/>
      <c r="F79" s="327"/>
      <c r="G79" s="327"/>
      <c r="H79" s="327"/>
      <c r="I79" s="327"/>
      <c r="J79" s="327"/>
      <c r="K79" s="327"/>
      <c r="L79" s="327"/>
      <c r="M79" s="327"/>
      <c r="N79" s="327"/>
      <c r="O79" s="327"/>
      <c r="P79" s="327"/>
      <c r="Q79" s="327"/>
      <c r="R79" s="327"/>
    </row>
    <row r="80" spans="1:18" ht="12" customHeight="1">
      <c r="A80" s="278"/>
      <c r="B80" s="339"/>
      <c r="C80" s="327"/>
      <c r="D80" s="327"/>
      <c r="E80" s="327"/>
      <c r="F80" s="327"/>
      <c r="G80" s="327"/>
      <c r="H80" s="327"/>
      <c r="I80" s="327"/>
      <c r="J80" s="327"/>
      <c r="K80" s="327"/>
      <c r="L80" s="327"/>
      <c r="M80" s="327"/>
      <c r="N80" s="327"/>
      <c r="O80" s="327"/>
      <c r="P80" s="327"/>
      <c r="Q80" s="327"/>
      <c r="R80" s="327"/>
    </row>
    <row r="91" spans="1:18" ht="13.5">
      <c r="A91" s="221"/>
      <c r="B91" s="134"/>
      <c r="C91" s="25"/>
      <c r="D91" s="25"/>
      <c r="E91" s="25"/>
      <c r="F91" s="25"/>
      <c r="G91" s="25"/>
      <c r="H91" s="25"/>
      <c r="I91" s="25"/>
      <c r="J91" s="25"/>
      <c r="K91" s="25"/>
      <c r="L91" s="25"/>
      <c r="M91" s="25"/>
      <c r="N91" s="25"/>
      <c r="O91" s="25"/>
      <c r="P91" s="25"/>
      <c r="Q91" s="25"/>
      <c r="R91" s="214"/>
    </row>
    <row r="92" spans="1:18" ht="13.5">
      <c r="A92" s="222"/>
      <c r="B92" s="125"/>
      <c r="C92" s="196"/>
      <c r="D92" s="196"/>
      <c r="E92" s="196"/>
      <c r="F92" s="196"/>
      <c r="G92" s="196"/>
      <c r="H92" s="196"/>
      <c r="I92" s="196"/>
      <c r="J92" s="196"/>
      <c r="K92" s="196"/>
      <c r="L92" s="196"/>
      <c r="M92" s="196"/>
      <c r="N92" s="196"/>
      <c r="O92" s="196"/>
      <c r="P92" s="196"/>
      <c r="Q92" s="196"/>
      <c r="R92" s="216"/>
    </row>
    <row r="93" spans="1:18" ht="13.5">
      <c r="A93" s="221"/>
      <c r="B93" s="134"/>
      <c r="C93" s="25"/>
      <c r="D93" s="25"/>
      <c r="E93" s="25"/>
      <c r="F93" s="25"/>
      <c r="G93" s="25"/>
      <c r="H93" s="25"/>
      <c r="I93" s="25"/>
      <c r="J93" s="25"/>
      <c r="K93" s="25"/>
      <c r="L93" s="25"/>
      <c r="M93" s="25"/>
      <c r="N93" s="25"/>
      <c r="O93" s="25"/>
      <c r="P93" s="25"/>
      <c r="Q93" s="25"/>
      <c r="R93" s="214"/>
    </row>
    <row r="94" spans="1:18" ht="13.5">
      <c r="A94" s="222"/>
      <c r="B94" s="125"/>
      <c r="C94" s="196"/>
      <c r="D94" s="196"/>
      <c r="E94" s="196"/>
      <c r="F94" s="196"/>
      <c r="G94" s="196"/>
      <c r="H94" s="196"/>
      <c r="I94" s="196"/>
      <c r="J94" s="196"/>
      <c r="K94" s="196"/>
      <c r="L94" s="196"/>
      <c r="M94" s="196"/>
      <c r="N94" s="196"/>
      <c r="O94" s="196"/>
      <c r="P94" s="196"/>
      <c r="Q94" s="196"/>
      <c r="R94" s="216"/>
    </row>
    <row r="121" spans="1:18" ht="13.5">
      <c r="A121" s="221"/>
      <c r="B121" s="134"/>
      <c r="C121" s="25"/>
      <c r="D121" s="25"/>
      <c r="E121" s="25"/>
      <c r="F121" s="25"/>
      <c r="G121" s="25"/>
      <c r="H121" s="25"/>
      <c r="I121" s="25"/>
      <c r="J121" s="25"/>
      <c r="K121" s="25"/>
      <c r="L121" s="25"/>
      <c r="M121" s="25"/>
      <c r="N121" s="25"/>
      <c r="O121" s="25"/>
      <c r="P121" s="25"/>
      <c r="Q121" s="25"/>
      <c r="R121" s="214"/>
    </row>
    <row r="122" spans="1:18" ht="13.5">
      <c r="A122" s="222"/>
      <c r="B122" s="125"/>
      <c r="C122" s="196"/>
      <c r="D122" s="196"/>
      <c r="E122" s="196"/>
      <c r="F122" s="196"/>
      <c r="G122" s="196"/>
      <c r="H122" s="196"/>
      <c r="I122" s="196"/>
      <c r="J122" s="196"/>
      <c r="K122" s="196"/>
      <c r="L122" s="196"/>
      <c r="M122" s="196"/>
      <c r="N122" s="196"/>
      <c r="O122" s="196"/>
      <c r="P122" s="196"/>
      <c r="Q122" s="196"/>
      <c r="R122" s="216"/>
    </row>
    <row r="123" spans="1:18" ht="13.5">
      <c r="A123" s="221"/>
      <c r="B123" s="134"/>
      <c r="C123" s="25"/>
      <c r="D123" s="25"/>
      <c r="E123" s="25"/>
      <c r="F123" s="25"/>
      <c r="G123" s="25"/>
      <c r="H123" s="25"/>
      <c r="I123" s="25"/>
      <c r="J123" s="25"/>
      <c r="K123" s="25"/>
      <c r="L123" s="25"/>
      <c r="M123" s="25"/>
      <c r="N123" s="25"/>
      <c r="O123" s="25"/>
      <c r="P123" s="25"/>
      <c r="Q123" s="25"/>
      <c r="R123" s="214"/>
    </row>
    <row r="124" spans="1:18" ht="13.5">
      <c r="A124" s="222"/>
      <c r="B124" s="125"/>
      <c r="C124" s="196"/>
      <c r="D124" s="196"/>
      <c r="E124" s="196"/>
      <c r="F124" s="196"/>
      <c r="G124" s="196"/>
      <c r="H124" s="196"/>
      <c r="I124" s="196"/>
      <c r="J124" s="196"/>
      <c r="K124" s="196"/>
      <c r="L124" s="196"/>
      <c r="M124" s="196"/>
      <c r="N124" s="196"/>
      <c r="O124" s="196"/>
      <c r="P124" s="196"/>
      <c r="Q124" s="196"/>
      <c r="R124" s="216"/>
    </row>
    <row r="151" spans="1:18" ht="13.5">
      <c r="A151" s="221"/>
      <c r="B151" s="134"/>
      <c r="C151" s="25"/>
      <c r="D151" s="25"/>
      <c r="E151" s="25"/>
      <c r="F151" s="25"/>
      <c r="G151" s="25"/>
      <c r="H151" s="25"/>
      <c r="I151" s="25"/>
      <c r="J151" s="25"/>
      <c r="K151" s="25"/>
      <c r="L151" s="25"/>
      <c r="M151" s="25"/>
      <c r="N151" s="25"/>
      <c r="O151" s="25"/>
      <c r="P151" s="25"/>
      <c r="Q151" s="25"/>
      <c r="R151" s="214"/>
    </row>
    <row r="152" spans="1:18" ht="13.5">
      <c r="A152" s="222"/>
      <c r="B152" s="125"/>
      <c r="C152" s="196"/>
      <c r="D152" s="196"/>
      <c r="E152" s="196"/>
      <c r="F152" s="196"/>
      <c r="G152" s="196"/>
      <c r="H152" s="196"/>
      <c r="I152" s="196"/>
      <c r="J152" s="196"/>
      <c r="K152" s="196"/>
      <c r="L152" s="196"/>
      <c r="M152" s="196"/>
      <c r="N152" s="196"/>
      <c r="O152" s="196"/>
      <c r="P152" s="196"/>
      <c r="Q152" s="196"/>
      <c r="R152" s="216"/>
    </row>
    <row r="153" spans="1:18" ht="13.5">
      <c r="A153" s="221"/>
      <c r="B153" s="134"/>
      <c r="C153" s="25"/>
      <c r="D153" s="25"/>
      <c r="E153" s="25"/>
      <c r="F153" s="25"/>
      <c r="G153" s="25"/>
      <c r="H153" s="25"/>
      <c r="I153" s="25"/>
      <c r="J153" s="25"/>
      <c r="K153" s="25"/>
      <c r="L153" s="25"/>
      <c r="M153" s="25"/>
      <c r="N153" s="25"/>
      <c r="O153" s="25"/>
      <c r="P153" s="25"/>
      <c r="Q153" s="25"/>
      <c r="R153" s="214"/>
    </row>
    <row r="154" spans="1:18" ht="13.5">
      <c r="A154" s="222"/>
      <c r="B154" s="125"/>
      <c r="C154" s="196"/>
      <c r="D154" s="196"/>
      <c r="E154" s="196"/>
      <c r="F154" s="196"/>
      <c r="G154" s="196"/>
      <c r="H154" s="196"/>
      <c r="I154" s="196"/>
      <c r="J154" s="196"/>
      <c r="K154" s="196"/>
      <c r="L154" s="196"/>
      <c r="M154" s="196"/>
      <c r="N154" s="196"/>
      <c r="O154" s="196"/>
      <c r="P154" s="196"/>
      <c r="Q154" s="196"/>
      <c r="R154" s="216"/>
    </row>
    <row r="181" spans="1:18" ht="13.5">
      <c r="A181" s="221"/>
      <c r="B181" s="134"/>
      <c r="C181" s="25"/>
      <c r="D181" s="25"/>
      <c r="E181" s="25"/>
      <c r="F181" s="25"/>
      <c r="G181" s="25"/>
      <c r="H181" s="25"/>
      <c r="I181" s="25"/>
      <c r="J181" s="25"/>
      <c r="K181" s="25"/>
      <c r="L181" s="25"/>
      <c r="M181" s="25"/>
      <c r="N181" s="25"/>
      <c r="O181" s="25"/>
      <c r="P181" s="25"/>
      <c r="Q181" s="25"/>
      <c r="R181" s="214"/>
    </row>
    <row r="182" spans="1:18" ht="13.5">
      <c r="A182" s="222"/>
      <c r="B182" s="125"/>
      <c r="C182" s="196"/>
      <c r="D182" s="196"/>
      <c r="E182" s="196"/>
      <c r="F182" s="196"/>
      <c r="G182" s="196"/>
      <c r="H182" s="196"/>
      <c r="I182" s="196"/>
      <c r="J182" s="196"/>
      <c r="K182" s="196"/>
      <c r="L182" s="196"/>
      <c r="M182" s="196"/>
      <c r="N182" s="196"/>
      <c r="O182" s="196"/>
      <c r="P182" s="196"/>
      <c r="Q182" s="196"/>
      <c r="R182" s="216"/>
    </row>
    <row r="183" spans="1:18" ht="13.5">
      <c r="A183" s="221"/>
      <c r="B183" s="134"/>
      <c r="C183" s="25"/>
      <c r="D183" s="25"/>
      <c r="E183" s="25"/>
      <c r="F183" s="25"/>
      <c r="G183" s="25"/>
      <c r="H183" s="25"/>
      <c r="I183" s="25"/>
      <c r="J183" s="25"/>
      <c r="K183" s="25"/>
      <c r="L183" s="25"/>
      <c r="M183" s="25"/>
      <c r="N183" s="25"/>
      <c r="O183" s="25"/>
      <c r="P183" s="25"/>
      <c r="Q183" s="25"/>
      <c r="R183" s="214"/>
    </row>
    <row r="184" spans="1:18" ht="13.5">
      <c r="A184" s="222"/>
      <c r="B184" s="125"/>
      <c r="C184" s="196"/>
      <c r="D184" s="196"/>
      <c r="E184" s="196"/>
      <c r="F184" s="196"/>
      <c r="G184" s="196"/>
      <c r="H184" s="196"/>
      <c r="I184" s="196"/>
      <c r="J184" s="196"/>
      <c r="K184" s="196"/>
      <c r="L184" s="196"/>
      <c r="M184" s="196"/>
      <c r="N184" s="196"/>
      <c r="O184" s="196"/>
      <c r="P184" s="196"/>
      <c r="Q184" s="196"/>
      <c r="R184" s="216"/>
    </row>
    <row r="209" spans="1:18" ht="13.5">
      <c r="A209" s="221"/>
      <c r="B209" s="134"/>
      <c r="C209" s="25"/>
      <c r="D209" s="25"/>
      <c r="E209" s="25"/>
      <c r="F209" s="25"/>
      <c r="G209" s="25"/>
      <c r="H209" s="25"/>
      <c r="I209" s="25"/>
      <c r="J209" s="25"/>
      <c r="K209" s="25"/>
      <c r="L209" s="25"/>
      <c r="M209" s="25"/>
      <c r="N209" s="25"/>
      <c r="O209" s="25"/>
      <c r="P209" s="25"/>
      <c r="Q209" s="25"/>
      <c r="R209" s="214"/>
    </row>
    <row r="210" spans="1:18" ht="13.5">
      <c r="A210" s="222"/>
      <c r="B210" s="125"/>
      <c r="C210" s="196"/>
      <c r="D210" s="196"/>
      <c r="E210" s="196"/>
      <c r="F210" s="196"/>
      <c r="G210" s="196"/>
      <c r="H210" s="196"/>
      <c r="I210" s="196"/>
      <c r="J210" s="196"/>
      <c r="K210" s="196"/>
      <c r="L210" s="196"/>
      <c r="M210" s="196"/>
      <c r="N210" s="196"/>
      <c r="O210" s="196"/>
      <c r="P210" s="196"/>
      <c r="Q210" s="196"/>
      <c r="R210" s="216"/>
    </row>
    <row r="213" spans="1:18" ht="13.5">
      <c r="A213" s="221"/>
      <c r="B213" s="134"/>
      <c r="C213" s="25"/>
      <c r="D213" s="25"/>
      <c r="E213" s="25"/>
      <c r="F213" s="25"/>
      <c r="G213" s="25"/>
      <c r="H213" s="25"/>
      <c r="I213" s="25"/>
      <c r="J213" s="25"/>
      <c r="K213" s="25"/>
      <c r="L213" s="25"/>
      <c r="M213" s="25"/>
      <c r="N213" s="25"/>
      <c r="O213" s="25"/>
      <c r="P213" s="25"/>
      <c r="Q213" s="25"/>
      <c r="R213" s="214"/>
    </row>
    <row r="214" spans="1:18" ht="13.5">
      <c r="A214" s="222"/>
      <c r="B214" s="125"/>
      <c r="C214" s="196"/>
      <c r="D214" s="196"/>
      <c r="E214" s="196"/>
      <c r="F214" s="196"/>
      <c r="G214" s="196"/>
      <c r="H214" s="196"/>
      <c r="I214" s="196"/>
      <c r="J214" s="196"/>
      <c r="K214" s="196"/>
      <c r="L214" s="196"/>
      <c r="M214" s="196"/>
      <c r="N214" s="196"/>
      <c r="O214" s="196"/>
      <c r="P214" s="196"/>
      <c r="Q214" s="196"/>
      <c r="R214" s="216"/>
    </row>
    <row r="239" spans="1:18" ht="13.5">
      <c r="A239" s="221"/>
      <c r="B239" s="134"/>
      <c r="C239" s="25"/>
      <c r="D239" s="25"/>
      <c r="E239" s="25"/>
      <c r="F239" s="25"/>
      <c r="G239" s="25"/>
      <c r="H239" s="25"/>
      <c r="I239" s="25"/>
      <c r="J239" s="25"/>
      <c r="K239" s="25"/>
      <c r="L239" s="25"/>
      <c r="M239" s="25"/>
      <c r="N239" s="25"/>
      <c r="O239" s="25"/>
      <c r="P239" s="25"/>
      <c r="Q239" s="25"/>
      <c r="R239" s="214"/>
    </row>
    <row r="240" spans="1:18" ht="13.5">
      <c r="A240" s="222"/>
      <c r="B240" s="125"/>
      <c r="C240" s="196"/>
      <c r="D240" s="196"/>
      <c r="E240" s="196"/>
      <c r="F240" s="196"/>
      <c r="G240" s="196"/>
      <c r="H240" s="196"/>
      <c r="I240" s="196"/>
      <c r="J240" s="196"/>
      <c r="K240" s="196"/>
      <c r="L240" s="196"/>
      <c r="M240" s="196"/>
      <c r="N240" s="196"/>
      <c r="O240" s="196"/>
      <c r="P240" s="196"/>
      <c r="Q240" s="196"/>
      <c r="R240" s="216"/>
    </row>
    <row r="243" spans="1:18" ht="13.5">
      <c r="A243" s="221"/>
      <c r="B243" s="134"/>
      <c r="C243" s="25"/>
      <c r="D243" s="25"/>
      <c r="E243" s="25"/>
      <c r="F243" s="25"/>
      <c r="G243" s="25"/>
      <c r="H243" s="25"/>
      <c r="I243" s="25"/>
      <c r="J243" s="25"/>
      <c r="K243" s="25"/>
      <c r="L243" s="25"/>
      <c r="M243" s="25"/>
      <c r="N243" s="25"/>
      <c r="O243" s="25"/>
      <c r="P243" s="25"/>
      <c r="Q243" s="25"/>
      <c r="R243" s="214"/>
    </row>
    <row r="244" spans="1:18" ht="13.5">
      <c r="A244" s="222"/>
      <c r="B244" s="125"/>
      <c r="C244" s="196"/>
      <c r="D244" s="196"/>
      <c r="E244" s="196"/>
      <c r="F244" s="196"/>
      <c r="G244" s="196"/>
      <c r="H244" s="196"/>
      <c r="I244" s="196"/>
      <c r="J244" s="196"/>
      <c r="K244" s="196"/>
      <c r="L244" s="196"/>
      <c r="M244" s="196"/>
      <c r="N244" s="196"/>
      <c r="O244" s="196"/>
      <c r="P244" s="196"/>
      <c r="Q244" s="196"/>
      <c r="R244" s="216"/>
    </row>
    <row r="261" spans="1:2" ht="13.5">
      <c r="A261" s="233"/>
      <c r="B261" s="233"/>
    </row>
    <row r="262" spans="1:2" ht="13.5">
      <c r="A262" s="233"/>
      <c r="B262" s="233"/>
    </row>
    <row r="263" spans="1:2" ht="13.5">
      <c r="A263" s="233"/>
      <c r="B263" s="233"/>
    </row>
    <row r="264" spans="1:2" ht="13.5">
      <c r="A264" s="233"/>
      <c r="B264" s="233"/>
    </row>
    <row r="265" spans="1:2" ht="13.5">
      <c r="A265" s="233"/>
      <c r="B265" s="233"/>
    </row>
    <row r="266" spans="1:2" ht="13.5">
      <c r="A266" s="233"/>
      <c r="B266" s="233"/>
    </row>
    <row r="267" spans="1:2" ht="13.5">
      <c r="A267" s="233"/>
      <c r="B267" s="233"/>
    </row>
    <row r="268" spans="1:2" ht="13.5">
      <c r="A268" s="233"/>
      <c r="B268" s="233"/>
    </row>
    <row r="269" spans="1:2" ht="13.5">
      <c r="A269" s="233"/>
      <c r="B269" s="233"/>
    </row>
    <row r="270" spans="1:2" ht="13.5">
      <c r="A270" s="233"/>
      <c r="B270" s="233"/>
    </row>
    <row r="271" spans="1:2" ht="13.5">
      <c r="A271" s="233"/>
      <c r="B271" s="233"/>
    </row>
    <row r="272" spans="1:2" ht="13.5">
      <c r="A272" s="233"/>
      <c r="B272" s="233"/>
    </row>
  </sheetData>
  <sheetProtection/>
  <mergeCells count="73">
    <mergeCell ref="A71:B80"/>
    <mergeCell ref="C71:R75"/>
    <mergeCell ref="C76:R80"/>
    <mergeCell ref="A1:R1"/>
    <mergeCell ref="A3:B4"/>
    <mergeCell ref="C3:C4"/>
    <mergeCell ref="D3:D4"/>
    <mergeCell ref="E3:G3"/>
    <mergeCell ref="H3:J3"/>
    <mergeCell ref="K3:M3"/>
    <mergeCell ref="N3:Q3"/>
    <mergeCell ref="R3:R4"/>
    <mergeCell ref="A2:B2"/>
    <mergeCell ref="A11:A12"/>
    <mergeCell ref="B11:B12"/>
    <mergeCell ref="A5:B6"/>
    <mergeCell ref="A7:B8"/>
    <mergeCell ref="A9:A10"/>
    <mergeCell ref="B9:B10"/>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B28"/>
    <mergeCell ref="A29:A30"/>
    <mergeCell ref="B29:B30"/>
    <mergeCell ref="A31:B32"/>
    <mergeCell ref="A33:A34"/>
    <mergeCell ref="B33:B34"/>
    <mergeCell ref="A35:A36"/>
    <mergeCell ref="B35:B36"/>
    <mergeCell ref="A37:A38"/>
    <mergeCell ref="B37:B38"/>
    <mergeCell ref="A39:A40"/>
    <mergeCell ref="B39:B40"/>
    <mergeCell ref="B61:B62"/>
    <mergeCell ref="A41:A42"/>
    <mergeCell ref="B41:B42"/>
    <mergeCell ref="A43:A44"/>
    <mergeCell ref="B43:B44"/>
    <mergeCell ref="A45:A46"/>
    <mergeCell ref="B45:B46"/>
    <mergeCell ref="A69:B70"/>
    <mergeCell ref="A47:A48"/>
    <mergeCell ref="B47:B48"/>
    <mergeCell ref="A49:A50"/>
    <mergeCell ref="B49:B50"/>
    <mergeCell ref="B63:B64"/>
    <mergeCell ref="A51:A52"/>
    <mergeCell ref="B51:B52"/>
    <mergeCell ref="A53:A54"/>
    <mergeCell ref="B53:B54"/>
    <mergeCell ref="A55:B56"/>
    <mergeCell ref="A57:A58"/>
    <mergeCell ref="B57:B58"/>
    <mergeCell ref="A59:A60"/>
    <mergeCell ref="B59:B60"/>
    <mergeCell ref="A61:A62"/>
    <mergeCell ref="A63:A64"/>
    <mergeCell ref="A65:A66"/>
    <mergeCell ref="B65:B66"/>
    <mergeCell ref="A67:A68"/>
    <mergeCell ref="B67:B68"/>
  </mergeCells>
  <dataValidations count="1">
    <dataValidation allowBlank="1" showInputMessage="1" showErrorMessage="1" imeMode="off" sqref="D6:R70"/>
  </dataValidations>
  <printOptions horizontalCentered="1"/>
  <pageMargins left="0.1968503937007874" right="0.1968503937007874" top="0.1968503937007874" bottom="0.1968503937007874" header="0" footer="0"/>
  <pageSetup errors="dash" fitToHeight="127" fitToWidth="1" horizontalDpi="600" verticalDpi="600" orientation="landscape" paperSize="9" scale="70" r:id="rId1"/>
  <headerFooter>
    <oddFooter>&amp;C-&amp;P -&amp;R&amp;A
&amp;P／&amp;N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272"/>
  <sheetViews>
    <sheetView view="pageBreakPreview" zoomScale="73" zoomScaleSheetLayoutView="73"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4" customHeight="1">
      <c r="A2" s="434" t="s">
        <v>389</v>
      </c>
      <c r="B2" s="434"/>
      <c r="C2" s="198" t="s">
        <v>274</v>
      </c>
      <c r="D2" s="199"/>
      <c r="E2" s="199"/>
      <c r="F2" s="199"/>
      <c r="G2" s="199"/>
      <c r="H2" s="199"/>
      <c r="I2" s="199"/>
      <c r="J2" s="199"/>
      <c r="K2" s="199"/>
      <c r="L2" s="199"/>
      <c r="M2" s="199"/>
      <c r="N2" s="199"/>
      <c r="O2" s="199"/>
      <c r="P2" s="245"/>
      <c r="Q2" s="199"/>
      <c r="R2" s="198"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18" ht="20.25" customHeight="1">
      <c r="A5" s="371" t="s">
        <v>257</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89" t="s">
        <v>211</v>
      </c>
      <c r="B7" s="390"/>
      <c r="C7" s="3" t="s">
        <v>0</v>
      </c>
      <c r="D7" s="5">
        <f>SUM(D9,D11,D13,D15,D17,D19)</f>
        <v>205859</v>
      </c>
      <c r="E7" s="5">
        <f aca="true" t="shared" si="0" ref="E7:Q8">SUM(E9,E11,E13,E15,E17,E19)</f>
        <v>1643</v>
      </c>
      <c r="F7" s="5">
        <f t="shared" si="0"/>
        <v>11994</v>
      </c>
      <c r="G7" s="5">
        <f t="shared" si="0"/>
        <v>15409</v>
      </c>
      <c r="H7" s="5">
        <f t="shared" si="0"/>
        <v>17430</v>
      </c>
      <c r="I7" s="5">
        <f t="shared" si="0"/>
        <v>13179</v>
      </c>
      <c r="J7" s="5">
        <f t="shared" si="0"/>
        <v>21408</v>
      </c>
      <c r="K7" s="5">
        <f t="shared" si="0"/>
        <v>30129</v>
      </c>
      <c r="L7" s="5">
        <f t="shared" si="0"/>
        <v>15300</v>
      </c>
      <c r="M7" s="5">
        <f t="shared" si="0"/>
        <v>25251</v>
      </c>
      <c r="N7" s="5">
        <f t="shared" si="0"/>
        <v>18764</v>
      </c>
      <c r="O7" s="5">
        <f t="shared" si="0"/>
        <v>11803</v>
      </c>
      <c r="P7" s="5">
        <f t="shared" si="0"/>
        <v>15098</v>
      </c>
      <c r="Q7" s="5">
        <f t="shared" si="0"/>
        <v>8451</v>
      </c>
      <c r="R7" s="5">
        <f aca="true" t="shared" si="1" ref="R7:R22">SUM(E7:Q7)</f>
        <v>205859</v>
      </c>
      <c r="T7" s="172">
        <f aca="true" t="shared" si="2" ref="T7:T22">D7-R7</f>
        <v>0</v>
      </c>
    </row>
    <row r="8" spans="1:20" ht="21" customHeight="1">
      <c r="A8" s="297"/>
      <c r="B8" s="304"/>
      <c r="C8" s="4" t="s">
        <v>14</v>
      </c>
      <c r="D8" s="6"/>
      <c r="E8" s="6">
        <f t="shared" si="0"/>
        <v>1643</v>
      </c>
      <c r="F8" s="6">
        <f t="shared" si="0"/>
        <v>5357</v>
      </c>
      <c r="G8" s="6">
        <f t="shared" si="0"/>
        <v>9149</v>
      </c>
      <c r="H8" s="6">
        <f t="shared" si="0"/>
        <v>14868</v>
      </c>
      <c r="I8" s="6">
        <f t="shared" si="0"/>
        <v>12352</v>
      </c>
      <c r="J8" s="6">
        <f t="shared" si="0"/>
        <v>11016</v>
      </c>
      <c r="K8" s="6">
        <f t="shared" si="0"/>
        <v>14411</v>
      </c>
      <c r="L8" s="6">
        <f t="shared" si="0"/>
        <v>11987</v>
      </c>
      <c r="M8" s="6">
        <f t="shared" si="0"/>
        <v>11001</v>
      </c>
      <c r="N8" s="6">
        <f t="shared" si="0"/>
        <v>10950</v>
      </c>
      <c r="O8" s="6">
        <f t="shared" si="0"/>
        <v>16659</v>
      </c>
      <c r="P8" s="6">
        <f t="shared" si="0"/>
        <v>19785</v>
      </c>
      <c r="Q8" s="6">
        <f t="shared" si="0"/>
        <v>41776</v>
      </c>
      <c r="R8" s="6">
        <f t="shared" si="1"/>
        <v>180954</v>
      </c>
      <c r="T8" s="172">
        <f t="shared" si="2"/>
        <v>-180954</v>
      </c>
    </row>
    <row r="9" spans="1:21" ht="21" customHeight="1">
      <c r="A9" s="332"/>
      <c r="B9" s="363" t="s">
        <v>27</v>
      </c>
      <c r="C9" s="3" t="s">
        <v>0</v>
      </c>
      <c r="D9" s="5">
        <v>72867</v>
      </c>
      <c r="E9" s="5">
        <v>631</v>
      </c>
      <c r="F9" s="5">
        <v>4866</v>
      </c>
      <c r="G9" s="5">
        <v>5749</v>
      </c>
      <c r="H9" s="5">
        <v>5677</v>
      </c>
      <c r="I9" s="5">
        <v>5675</v>
      </c>
      <c r="J9" s="5">
        <v>8801</v>
      </c>
      <c r="K9" s="5">
        <v>7847</v>
      </c>
      <c r="L9" s="5">
        <v>5503</v>
      </c>
      <c r="M9" s="5">
        <v>6955</v>
      </c>
      <c r="N9" s="5">
        <v>5503</v>
      </c>
      <c r="O9" s="5">
        <v>5682</v>
      </c>
      <c r="P9" s="5">
        <v>5742</v>
      </c>
      <c r="Q9" s="5">
        <v>4236</v>
      </c>
      <c r="R9" s="5">
        <f t="shared" si="1"/>
        <v>72867</v>
      </c>
      <c r="T9" s="172">
        <f t="shared" si="2"/>
        <v>0</v>
      </c>
      <c r="U9">
        <v>1</v>
      </c>
    </row>
    <row r="10" spans="1:20" ht="21" customHeight="1">
      <c r="A10" s="332"/>
      <c r="B10" s="363"/>
      <c r="C10" s="4" t="s">
        <v>14</v>
      </c>
      <c r="D10" s="6"/>
      <c r="E10" s="6">
        <v>631</v>
      </c>
      <c r="F10" s="6">
        <v>2864</v>
      </c>
      <c r="G10" s="6">
        <v>4936</v>
      </c>
      <c r="H10" s="6">
        <v>6099</v>
      </c>
      <c r="I10" s="6">
        <v>5236</v>
      </c>
      <c r="J10" s="6">
        <v>5247</v>
      </c>
      <c r="K10" s="6">
        <v>5563</v>
      </c>
      <c r="L10" s="6">
        <v>4756</v>
      </c>
      <c r="M10" s="6">
        <v>5639</v>
      </c>
      <c r="N10" s="6">
        <v>4446</v>
      </c>
      <c r="O10" s="6">
        <v>5567</v>
      </c>
      <c r="P10" s="6">
        <v>4850</v>
      </c>
      <c r="Q10" s="6">
        <v>14624</v>
      </c>
      <c r="R10" s="6">
        <f t="shared" si="1"/>
        <v>70458</v>
      </c>
      <c r="T10" s="172">
        <f t="shared" si="2"/>
        <v>-70458</v>
      </c>
    </row>
    <row r="11" spans="1:21" ht="21" customHeight="1">
      <c r="A11" s="333"/>
      <c r="B11" s="363" t="s">
        <v>57</v>
      </c>
      <c r="C11" s="3" t="s">
        <v>0</v>
      </c>
      <c r="D11" s="5">
        <v>10026</v>
      </c>
      <c r="E11" s="5">
        <v>0</v>
      </c>
      <c r="F11" s="5">
        <v>490</v>
      </c>
      <c r="G11" s="5">
        <v>490</v>
      </c>
      <c r="H11" s="5">
        <v>490</v>
      </c>
      <c r="I11" s="5">
        <v>490</v>
      </c>
      <c r="J11" s="5">
        <v>488</v>
      </c>
      <c r="K11" s="5">
        <v>490</v>
      </c>
      <c r="L11" s="5">
        <v>490</v>
      </c>
      <c r="M11" s="5">
        <v>4643</v>
      </c>
      <c r="N11" s="5">
        <v>490</v>
      </c>
      <c r="O11" s="5">
        <v>490</v>
      </c>
      <c r="P11" s="5">
        <v>488</v>
      </c>
      <c r="Q11" s="5">
        <v>487</v>
      </c>
      <c r="R11" s="5">
        <f t="shared" si="1"/>
        <v>10026</v>
      </c>
      <c r="T11" s="172">
        <f t="shared" si="2"/>
        <v>0</v>
      </c>
      <c r="U11">
        <v>2</v>
      </c>
    </row>
    <row r="12" spans="1:20" ht="21" customHeight="1">
      <c r="A12" s="333"/>
      <c r="B12" s="363"/>
      <c r="C12" s="4" t="s">
        <v>14</v>
      </c>
      <c r="D12" s="6"/>
      <c r="E12" s="6">
        <v>0</v>
      </c>
      <c r="F12" s="6">
        <v>0</v>
      </c>
      <c r="G12" s="6">
        <v>268</v>
      </c>
      <c r="H12" s="6">
        <v>205</v>
      </c>
      <c r="I12" s="6">
        <v>83</v>
      </c>
      <c r="J12" s="6">
        <v>469</v>
      </c>
      <c r="K12" s="6">
        <v>63</v>
      </c>
      <c r="L12" s="6">
        <v>142</v>
      </c>
      <c r="M12" s="6">
        <v>409</v>
      </c>
      <c r="N12" s="6">
        <v>205</v>
      </c>
      <c r="O12" s="6">
        <v>63</v>
      </c>
      <c r="P12" s="6">
        <v>205</v>
      </c>
      <c r="Q12" s="6">
        <v>2495</v>
      </c>
      <c r="R12" s="6">
        <f t="shared" si="1"/>
        <v>4607</v>
      </c>
      <c r="T12" s="172">
        <f t="shared" si="2"/>
        <v>-4607</v>
      </c>
    </row>
    <row r="13" spans="1:21" ht="21" customHeight="1">
      <c r="A13" s="332"/>
      <c r="B13" s="390" t="s">
        <v>125</v>
      </c>
      <c r="C13" s="3" t="s">
        <v>0</v>
      </c>
      <c r="D13" s="5">
        <v>115082</v>
      </c>
      <c r="E13" s="5">
        <v>1012</v>
      </c>
      <c r="F13" s="5">
        <v>6101</v>
      </c>
      <c r="G13" s="5">
        <v>8275</v>
      </c>
      <c r="H13" s="5">
        <v>10728</v>
      </c>
      <c r="I13" s="5">
        <v>6479</v>
      </c>
      <c r="J13" s="5">
        <v>11164</v>
      </c>
      <c r="K13" s="5">
        <v>20837</v>
      </c>
      <c r="L13" s="5">
        <v>8625</v>
      </c>
      <c r="M13" s="5">
        <v>13119</v>
      </c>
      <c r="N13" s="5">
        <v>12237</v>
      </c>
      <c r="O13" s="5">
        <v>5007</v>
      </c>
      <c r="P13" s="5">
        <v>8304</v>
      </c>
      <c r="Q13" s="5">
        <v>3194</v>
      </c>
      <c r="R13" s="5">
        <f t="shared" si="1"/>
        <v>115082</v>
      </c>
      <c r="T13" s="172">
        <f t="shared" si="2"/>
        <v>0</v>
      </c>
      <c r="U13">
        <v>3</v>
      </c>
    </row>
    <row r="14" spans="1:20" ht="21" customHeight="1">
      <c r="A14" s="332"/>
      <c r="B14" s="304"/>
      <c r="C14" s="4" t="s">
        <v>14</v>
      </c>
      <c r="D14" s="6"/>
      <c r="E14" s="6">
        <v>1012</v>
      </c>
      <c r="F14" s="6">
        <v>2311</v>
      </c>
      <c r="G14" s="6">
        <v>3351</v>
      </c>
      <c r="H14" s="6">
        <v>8012</v>
      </c>
      <c r="I14" s="6">
        <v>6637</v>
      </c>
      <c r="J14" s="6">
        <v>4919</v>
      </c>
      <c r="K14" s="6">
        <v>8408</v>
      </c>
      <c r="L14" s="6">
        <v>6791</v>
      </c>
      <c r="M14" s="6">
        <v>4378</v>
      </c>
      <c r="N14" s="6">
        <v>5900</v>
      </c>
      <c r="O14" s="6">
        <v>10552</v>
      </c>
      <c r="P14" s="6">
        <v>14060</v>
      </c>
      <c r="Q14" s="6">
        <v>24155</v>
      </c>
      <c r="R14" s="6">
        <f t="shared" si="1"/>
        <v>100486</v>
      </c>
      <c r="T14" s="172">
        <f t="shared" si="2"/>
        <v>-100486</v>
      </c>
    </row>
    <row r="15" spans="1:21" ht="21" customHeight="1">
      <c r="A15" s="333"/>
      <c r="B15" s="363" t="s">
        <v>46</v>
      </c>
      <c r="C15" s="3" t="s">
        <v>0</v>
      </c>
      <c r="D15" s="5">
        <v>6417</v>
      </c>
      <c r="E15" s="5">
        <v>0</v>
      </c>
      <c r="F15" s="5">
        <v>537</v>
      </c>
      <c r="G15" s="5">
        <v>535</v>
      </c>
      <c r="H15" s="5">
        <v>535</v>
      </c>
      <c r="I15" s="5">
        <v>535</v>
      </c>
      <c r="J15" s="5">
        <v>535</v>
      </c>
      <c r="K15" s="5">
        <v>535</v>
      </c>
      <c r="L15" s="5">
        <v>535</v>
      </c>
      <c r="M15" s="5">
        <v>534</v>
      </c>
      <c r="N15" s="5">
        <v>534</v>
      </c>
      <c r="O15" s="5">
        <v>534</v>
      </c>
      <c r="P15" s="5">
        <v>534</v>
      </c>
      <c r="Q15" s="5">
        <v>534</v>
      </c>
      <c r="R15" s="5">
        <f t="shared" si="1"/>
        <v>6417</v>
      </c>
      <c r="T15" s="172">
        <f t="shared" si="2"/>
        <v>0</v>
      </c>
      <c r="U15">
        <v>4</v>
      </c>
    </row>
    <row r="16" spans="1:20" ht="21" customHeight="1">
      <c r="A16" s="333"/>
      <c r="B16" s="363"/>
      <c r="C16" s="4" t="s">
        <v>14</v>
      </c>
      <c r="D16" s="6"/>
      <c r="E16" s="6">
        <v>0</v>
      </c>
      <c r="F16" s="6">
        <v>182</v>
      </c>
      <c r="G16" s="6">
        <v>568</v>
      </c>
      <c r="H16" s="6">
        <v>375</v>
      </c>
      <c r="I16" s="6">
        <v>375</v>
      </c>
      <c r="J16" s="6">
        <v>375</v>
      </c>
      <c r="K16" s="6">
        <v>375</v>
      </c>
      <c r="L16" s="6">
        <v>182</v>
      </c>
      <c r="M16" s="6">
        <v>568</v>
      </c>
      <c r="N16" s="6">
        <v>375</v>
      </c>
      <c r="O16" s="6">
        <v>375</v>
      </c>
      <c r="P16" s="6">
        <v>375</v>
      </c>
      <c r="Q16" s="6">
        <v>375</v>
      </c>
      <c r="R16" s="6">
        <f t="shared" si="1"/>
        <v>4500</v>
      </c>
      <c r="T16" s="172">
        <f t="shared" si="2"/>
        <v>-4500</v>
      </c>
    </row>
    <row r="17" spans="1:21" ht="21" customHeight="1">
      <c r="A17" s="332"/>
      <c r="B17" s="363" t="s">
        <v>67</v>
      </c>
      <c r="C17" s="3" t="s">
        <v>0</v>
      </c>
      <c r="D17" s="5">
        <v>1317</v>
      </c>
      <c r="E17" s="5">
        <v>0</v>
      </c>
      <c r="F17" s="5">
        <v>0</v>
      </c>
      <c r="G17" s="5">
        <v>330</v>
      </c>
      <c r="H17" s="5">
        <v>0</v>
      </c>
      <c r="I17" s="5">
        <v>0</v>
      </c>
      <c r="J17" s="5">
        <v>420</v>
      </c>
      <c r="K17" s="5">
        <v>420</v>
      </c>
      <c r="L17" s="5">
        <v>147</v>
      </c>
      <c r="M17" s="5">
        <v>0</v>
      </c>
      <c r="N17" s="5">
        <v>0</v>
      </c>
      <c r="O17" s="5">
        <v>0</v>
      </c>
      <c r="P17" s="5">
        <v>0</v>
      </c>
      <c r="Q17" s="5">
        <v>0</v>
      </c>
      <c r="R17" s="5">
        <f t="shared" si="1"/>
        <v>1317</v>
      </c>
      <c r="T17" s="172">
        <f t="shared" si="2"/>
        <v>0</v>
      </c>
      <c r="U17">
        <v>5</v>
      </c>
    </row>
    <row r="18" spans="1:20" ht="21" customHeight="1">
      <c r="A18" s="332"/>
      <c r="B18" s="363"/>
      <c r="C18" s="4" t="s">
        <v>14</v>
      </c>
      <c r="D18" s="6"/>
      <c r="E18" s="6">
        <v>0</v>
      </c>
      <c r="F18" s="6">
        <v>0</v>
      </c>
      <c r="G18" s="6">
        <v>26</v>
      </c>
      <c r="H18" s="6">
        <v>147</v>
      </c>
      <c r="I18" s="6">
        <v>21</v>
      </c>
      <c r="J18" s="6">
        <v>6</v>
      </c>
      <c r="K18" s="6">
        <v>2</v>
      </c>
      <c r="L18" s="6">
        <v>116</v>
      </c>
      <c r="M18" s="6">
        <v>7</v>
      </c>
      <c r="N18" s="6">
        <v>24</v>
      </c>
      <c r="O18" s="6">
        <v>12</v>
      </c>
      <c r="P18" s="6">
        <v>265</v>
      </c>
      <c r="Q18" s="6">
        <v>127</v>
      </c>
      <c r="R18" s="6">
        <f t="shared" si="1"/>
        <v>753</v>
      </c>
      <c r="T18" s="172">
        <f t="shared" si="2"/>
        <v>-753</v>
      </c>
    </row>
    <row r="19" spans="1:21" ht="21" customHeight="1">
      <c r="A19" s="333"/>
      <c r="B19" s="363" t="s">
        <v>84</v>
      </c>
      <c r="C19" s="3" t="s">
        <v>0</v>
      </c>
      <c r="D19" s="5">
        <v>150</v>
      </c>
      <c r="E19" s="5">
        <v>0</v>
      </c>
      <c r="F19" s="5">
        <v>0</v>
      </c>
      <c r="G19" s="5">
        <v>30</v>
      </c>
      <c r="H19" s="5">
        <v>0</v>
      </c>
      <c r="I19" s="5">
        <v>0</v>
      </c>
      <c r="J19" s="5">
        <v>0</v>
      </c>
      <c r="K19" s="5">
        <v>0</v>
      </c>
      <c r="L19" s="5">
        <v>0</v>
      </c>
      <c r="M19" s="5">
        <v>0</v>
      </c>
      <c r="N19" s="5">
        <v>0</v>
      </c>
      <c r="O19" s="5">
        <v>90</v>
      </c>
      <c r="P19" s="5">
        <v>30</v>
      </c>
      <c r="Q19" s="5">
        <v>0</v>
      </c>
      <c r="R19" s="5">
        <f t="shared" si="1"/>
        <v>150</v>
      </c>
      <c r="T19" s="172">
        <f t="shared" si="2"/>
        <v>0</v>
      </c>
      <c r="U19">
        <v>6</v>
      </c>
    </row>
    <row r="20" spans="1:20" ht="21" customHeight="1">
      <c r="A20" s="333"/>
      <c r="B20" s="363"/>
      <c r="C20" s="4" t="s">
        <v>14</v>
      </c>
      <c r="D20" s="6"/>
      <c r="E20" s="6">
        <v>0</v>
      </c>
      <c r="F20" s="6">
        <v>0</v>
      </c>
      <c r="G20" s="6">
        <v>0</v>
      </c>
      <c r="H20" s="6">
        <v>30</v>
      </c>
      <c r="I20" s="6">
        <v>0</v>
      </c>
      <c r="J20" s="6">
        <v>0</v>
      </c>
      <c r="K20" s="6">
        <v>0</v>
      </c>
      <c r="L20" s="6">
        <v>0</v>
      </c>
      <c r="M20" s="6">
        <v>0</v>
      </c>
      <c r="N20" s="6">
        <v>0</v>
      </c>
      <c r="O20" s="6">
        <v>90</v>
      </c>
      <c r="P20" s="6">
        <v>30</v>
      </c>
      <c r="Q20" s="6">
        <v>0</v>
      </c>
      <c r="R20" s="6">
        <f t="shared" si="1"/>
        <v>150</v>
      </c>
      <c r="T20" s="172">
        <f t="shared" si="2"/>
        <v>-150</v>
      </c>
    </row>
    <row r="21" spans="1:20" ht="21" customHeight="1">
      <c r="A21" s="277" t="s">
        <v>28</v>
      </c>
      <c r="B21" s="364"/>
      <c r="C21" s="3" t="s">
        <v>0</v>
      </c>
      <c r="D21" s="5">
        <f>D7</f>
        <v>205859</v>
      </c>
      <c r="E21" s="5">
        <f aca="true" t="shared" si="3" ref="E21:Q22">E7</f>
        <v>1643</v>
      </c>
      <c r="F21" s="5">
        <f t="shared" si="3"/>
        <v>11994</v>
      </c>
      <c r="G21" s="5">
        <f t="shared" si="3"/>
        <v>15409</v>
      </c>
      <c r="H21" s="5">
        <f t="shared" si="3"/>
        <v>17430</v>
      </c>
      <c r="I21" s="5">
        <f t="shared" si="3"/>
        <v>13179</v>
      </c>
      <c r="J21" s="5">
        <f t="shared" si="3"/>
        <v>21408</v>
      </c>
      <c r="K21" s="5">
        <f t="shared" si="3"/>
        <v>30129</v>
      </c>
      <c r="L21" s="5">
        <f t="shared" si="3"/>
        <v>15300</v>
      </c>
      <c r="M21" s="5">
        <f t="shared" si="3"/>
        <v>25251</v>
      </c>
      <c r="N21" s="5">
        <f t="shared" si="3"/>
        <v>18764</v>
      </c>
      <c r="O21" s="5">
        <f t="shared" si="3"/>
        <v>11803</v>
      </c>
      <c r="P21" s="5">
        <f t="shared" si="3"/>
        <v>15098</v>
      </c>
      <c r="Q21" s="5">
        <f t="shared" si="3"/>
        <v>8451</v>
      </c>
      <c r="R21" s="5">
        <f t="shared" si="1"/>
        <v>205859</v>
      </c>
      <c r="T21" s="172">
        <f t="shared" si="2"/>
        <v>0</v>
      </c>
    </row>
    <row r="22" spans="1:20" ht="21" customHeight="1">
      <c r="A22" s="278"/>
      <c r="B22" s="365"/>
      <c r="C22" s="7" t="s">
        <v>14</v>
      </c>
      <c r="D22" s="8"/>
      <c r="E22" s="8">
        <f t="shared" si="3"/>
        <v>1643</v>
      </c>
      <c r="F22" s="8">
        <f t="shared" si="3"/>
        <v>5357</v>
      </c>
      <c r="G22" s="8">
        <f t="shared" si="3"/>
        <v>9149</v>
      </c>
      <c r="H22" s="8">
        <f t="shared" si="3"/>
        <v>14868</v>
      </c>
      <c r="I22" s="8">
        <f t="shared" si="3"/>
        <v>12352</v>
      </c>
      <c r="J22" s="8">
        <f t="shared" si="3"/>
        <v>11016</v>
      </c>
      <c r="K22" s="8">
        <f t="shared" si="3"/>
        <v>14411</v>
      </c>
      <c r="L22" s="8">
        <f t="shared" si="3"/>
        <v>11987</v>
      </c>
      <c r="M22" s="8">
        <f t="shared" si="3"/>
        <v>11001</v>
      </c>
      <c r="N22" s="8">
        <f t="shared" si="3"/>
        <v>10950</v>
      </c>
      <c r="O22" s="8">
        <f t="shared" si="3"/>
        <v>16659</v>
      </c>
      <c r="P22" s="8">
        <f t="shared" si="3"/>
        <v>19785</v>
      </c>
      <c r="Q22" s="8">
        <f t="shared" si="3"/>
        <v>41776</v>
      </c>
      <c r="R22" s="8">
        <f t="shared" si="1"/>
        <v>180954</v>
      </c>
      <c r="T22" s="172">
        <f t="shared" si="2"/>
        <v>-180954</v>
      </c>
    </row>
    <row r="23" spans="1:18" ht="12" customHeight="1">
      <c r="A23" s="277" t="s">
        <v>324</v>
      </c>
      <c r="B23" s="336"/>
      <c r="C23" s="318" t="s">
        <v>352</v>
      </c>
      <c r="D23" s="319"/>
      <c r="E23" s="319"/>
      <c r="F23" s="319"/>
      <c r="G23" s="319"/>
      <c r="H23" s="319"/>
      <c r="I23" s="319"/>
      <c r="J23" s="319"/>
      <c r="K23" s="319"/>
      <c r="L23" s="319"/>
      <c r="M23" s="319"/>
      <c r="N23" s="319"/>
      <c r="O23" s="319"/>
      <c r="P23" s="319"/>
      <c r="Q23" s="319"/>
      <c r="R23" s="320"/>
    </row>
    <row r="24" spans="1:18" ht="12" customHeight="1">
      <c r="A24" s="337"/>
      <c r="B24" s="338"/>
      <c r="C24" s="321"/>
      <c r="D24" s="322"/>
      <c r="E24" s="322"/>
      <c r="F24" s="322"/>
      <c r="G24" s="322"/>
      <c r="H24" s="322"/>
      <c r="I24" s="322"/>
      <c r="J24" s="322"/>
      <c r="K24" s="322"/>
      <c r="L24" s="322"/>
      <c r="M24" s="322"/>
      <c r="N24" s="322"/>
      <c r="O24" s="322"/>
      <c r="P24" s="322"/>
      <c r="Q24" s="322"/>
      <c r="R24" s="323"/>
    </row>
    <row r="25" spans="1:18" ht="12" customHeight="1">
      <c r="A25" s="337"/>
      <c r="B25" s="338"/>
      <c r="C25" s="321"/>
      <c r="D25" s="322"/>
      <c r="E25" s="322"/>
      <c r="F25" s="322"/>
      <c r="G25" s="322"/>
      <c r="H25" s="322"/>
      <c r="I25" s="322"/>
      <c r="J25" s="322"/>
      <c r="K25" s="322"/>
      <c r="L25" s="322"/>
      <c r="M25" s="322"/>
      <c r="N25" s="322"/>
      <c r="O25" s="322"/>
      <c r="P25" s="322"/>
      <c r="Q25" s="322"/>
      <c r="R25" s="323"/>
    </row>
    <row r="26" spans="1:18" ht="12" customHeight="1">
      <c r="A26" s="337"/>
      <c r="B26" s="338"/>
      <c r="C26" s="321"/>
      <c r="D26" s="322"/>
      <c r="E26" s="322"/>
      <c r="F26" s="322"/>
      <c r="G26" s="322"/>
      <c r="H26" s="322"/>
      <c r="I26" s="322"/>
      <c r="J26" s="322"/>
      <c r="K26" s="322"/>
      <c r="L26" s="322"/>
      <c r="M26" s="322"/>
      <c r="N26" s="322"/>
      <c r="O26" s="322"/>
      <c r="P26" s="322"/>
      <c r="Q26" s="322"/>
      <c r="R26" s="323"/>
    </row>
    <row r="27" spans="1:18" ht="12" customHeight="1">
      <c r="A27" s="337"/>
      <c r="B27" s="338"/>
      <c r="C27" s="324"/>
      <c r="D27" s="325"/>
      <c r="E27" s="325"/>
      <c r="F27" s="325"/>
      <c r="G27" s="325"/>
      <c r="H27" s="325"/>
      <c r="I27" s="325"/>
      <c r="J27" s="325"/>
      <c r="K27" s="325"/>
      <c r="L27" s="325"/>
      <c r="M27" s="325"/>
      <c r="N27" s="325"/>
      <c r="O27" s="325"/>
      <c r="P27" s="325"/>
      <c r="Q27" s="325"/>
      <c r="R27" s="326"/>
    </row>
    <row r="28" spans="1:18" ht="12" customHeight="1">
      <c r="A28" s="337"/>
      <c r="B28" s="338"/>
      <c r="C28" s="327" t="s">
        <v>381</v>
      </c>
      <c r="D28" s="327"/>
      <c r="E28" s="327"/>
      <c r="F28" s="327"/>
      <c r="G28" s="327"/>
      <c r="H28" s="327"/>
      <c r="I28" s="327"/>
      <c r="J28" s="327"/>
      <c r="K28" s="327"/>
      <c r="L28" s="327"/>
      <c r="M28" s="327"/>
      <c r="N28" s="327"/>
      <c r="O28" s="327"/>
      <c r="P28" s="327"/>
      <c r="Q28" s="327"/>
      <c r="R28" s="327"/>
    </row>
    <row r="29" spans="1:18" ht="12" customHeight="1">
      <c r="A29" s="337"/>
      <c r="B29" s="338"/>
      <c r="C29" s="327"/>
      <c r="D29" s="327"/>
      <c r="E29" s="327"/>
      <c r="F29" s="327"/>
      <c r="G29" s="327"/>
      <c r="H29" s="327"/>
      <c r="I29" s="327"/>
      <c r="J29" s="327"/>
      <c r="K29" s="327"/>
      <c r="L29" s="327"/>
      <c r="M29" s="327"/>
      <c r="N29" s="327"/>
      <c r="O29" s="327"/>
      <c r="P29" s="327"/>
      <c r="Q29" s="327"/>
      <c r="R29" s="327"/>
    </row>
    <row r="30" spans="1:18" ht="12" customHeight="1">
      <c r="A30" s="337"/>
      <c r="B30" s="338"/>
      <c r="C30" s="327"/>
      <c r="D30" s="327"/>
      <c r="E30" s="327"/>
      <c r="F30" s="327"/>
      <c r="G30" s="327"/>
      <c r="H30" s="327"/>
      <c r="I30" s="327"/>
      <c r="J30" s="327"/>
      <c r="K30" s="327"/>
      <c r="L30" s="327"/>
      <c r="M30" s="327"/>
      <c r="N30" s="327"/>
      <c r="O30" s="327"/>
      <c r="P30" s="327"/>
      <c r="Q30" s="327"/>
      <c r="R30" s="327"/>
    </row>
    <row r="31" spans="1:18" ht="12" customHeight="1">
      <c r="A31" s="337"/>
      <c r="B31" s="338"/>
      <c r="C31" s="327"/>
      <c r="D31" s="327"/>
      <c r="E31" s="327"/>
      <c r="F31" s="327"/>
      <c r="G31" s="327"/>
      <c r="H31" s="327"/>
      <c r="I31" s="327"/>
      <c r="J31" s="327"/>
      <c r="K31" s="327"/>
      <c r="L31" s="327"/>
      <c r="M31" s="327"/>
      <c r="N31" s="327"/>
      <c r="O31" s="327"/>
      <c r="P31" s="327"/>
      <c r="Q31" s="327"/>
      <c r="R31" s="327"/>
    </row>
    <row r="32" spans="1:18" ht="12" customHeight="1">
      <c r="A32" s="278"/>
      <c r="B32" s="339"/>
      <c r="C32" s="327"/>
      <c r="D32" s="327"/>
      <c r="E32" s="327"/>
      <c r="F32" s="327"/>
      <c r="G32" s="327"/>
      <c r="H32" s="327"/>
      <c r="I32" s="327"/>
      <c r="J32" s="327"/>
      <c r="K32" s="327"/>
      <c r="L32" s="327"/>
      <c r="M32" s="327"/>
      <c r="N32" s="327"/>
      <c r="O32" s="327"/>
      <c r="P32" s="327"/>
      <c r="Q32" s="327"/>
      <c r="R32" s="327"/>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8">
    <mergeCell ref="A23:B32"/>
    <mergeCell ref="C23:R27"/>
    <mergeCell ref="C28:R32"/>
    <mergeCell ref="N3:Q3"/>
    <mergeCell ref="R3:R4"/>
    <mergeCell ref="A5:B6"/>
    <mergeCell ref="A7:B8"/>
    <mergeCell ref="A9:A10"/>
    <mergeCell ref="B9:B10"/>
    <mergeCell ref="B11:B12"/>
    <mergeCell ref="A13:A14"/>
    <mergeCell ref="B13:B14"/>
    <mergeCell ref="A21:B22"/>
    <mergeCell ref="A15:A16"/>
    <mergeCell ref="B15:B16"/>
    <mergeCell ref="A17:A18"/>
    <mergeCell ref="B17:B18"/>
    <mergeCell ref="A19:A20"/>
    <mergeCell ref="B19:B20"/>
    <mergeCell ref="A1:R1"/>
    <mergeCell ref="A3:B4"/>
    <mergeCell ref="C3:C4"/>
    <mergeCell ref="D3:D4"/>
    <mergeCell ref="E3:G3"/>
    <mergeCell ref="H3:J3"/>
    <mergeCell ref="K3:M3"/>
    <mergeCell ref="A2:B2"/>
    <mergeCell ref="A11:A12"/>
  </mergeCells>
  <dataValidations count="1">
    <dataValidation allowBlank="1" showInputMessage="1" showErrorMessage="1" imeMode="off" sqref="D6:R2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28.xml><?xml version="1.0" encoding="utf-8"?>
<worksheet xmlns="http://schemas.openxmlformats.org/spreadsheetml/2006/main" xmlns:r="http://schemas.openxmlformats.org/officeDocument/2006/relationships">
  <dimension ref="A1:U9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40" customWidth="1"/>
    <col min="2" max="2" width="18.140625" style="140" customWidth="1"/>
    <col min="3" max="3" width="6.00390625" style="0" bestFit="1" customWidth="1"/>
    <col min="4" max="4" width="11.00390625" style="0" bestFit="1" customWidth="1"/>
    <col min="5" max="17" width="10.8515625" style="0" customWidth="1"/>
    <col min="18" max="18" width="11.00390625" style="0" customWidth="1"/>
    <col min="19" max="19" width="14.421875" style="0" bestFit="1"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9" s="40" customFormat="1" ht="27" customHeight="1">
      <c r="A2" s="434" t="s">
        <v>389</v>
      </c>
      <c r="B2" s="434"/>
      <c r="C2" s="200" t="s">
        <v>274</v>
      </c>
      <c r="D2" s="201"/>
      <c r="E2" s="201"/>
      <c r="F2" s="201"/>
      <c r="G2" s="201"/>
      <c r="H2" s="201"/>
      <c r="I2" s="201"/>
      <c r="J2" s="201"/>
      <c r="K2" s="201"/>
      <c r="L2" s="201"/>
      <c r="M2" s="201"/>
      <c r="N2" s="201"/>
      <c r="O2" s="201"/>
      <c r="P2" s="201"/>
      <c r="Q2" s="201"/>
      <c r="R2" s="139" t="s">
        <v>85</v>
      </c>
      <c r="S2" s="42"/>
    </row>
    <row r="3" spans="1:18" s="40" customFormat="1" ht="16.5" customHeight="1">
      <c r="A3" s="396" t="s">
        <v>86</v>
      </c>
      <c r="B3" s="397"/>
      <c r="C3" s="395" t="s">
        <v>87</v>
      </c>
      <c r="D3" s="393" t="s">
        <v>88</v>
      </c>
      <c r="E3" s="391" t="s">
        <v>89</v>
      </c>
      <c r="F3" s="392"/>
      <c r="G3" s="392"/>
      <c r="H3" s="391" t="s">
        <v>18</v>
      </c>
      <c r="I3" s="392"/>
      <c r="J3" s="392"/>
      <c r="K3" s="391" t="s">
        <v>19</v>
      </c>
      <c r="L3" s="392"/>
      <c r="M3" s="392"/>
      <c r="N3" s="391" t="s">
        <v>20</v>
      </c>
      <c r="O3" s="392"/>
      <c r="P3" s="392"/>
      <c r="Q3" s="392"/>
      <c r="R3" s="393" t="s">
        <v>90</v>
      </c>
    </row>
    <row r="4" spans="1:18" s="40" customFormat="1" ht="12.75" customHeight="1">
      <c r="A4" s="396"/>
      <c r="B4" s="397"/>
      <c r="C4" s="395"/>
      <c r="D4" s="394"/>
      <c r="E4" s="152" t="s">
        <v>91</v>
      </c>
      <c r="F4" s="152" t="s">
        <v>2</v>
      </c>
      <c r="G4" s="152" t="s">
        <v>3</v>
      </c>
      <c r="H4" s="152" t="s">
        <v>4</v>
      </c>
      <c r="I4" s="152" t="s">
        <v>5</v>
      </c>
      <c r="J4" s="152" t="s">
        <v>6</v>
      </c>
      <c r="K4" s="152" t="s">
        <v>7</v>
      </c>
      <c r="L4" s="152" t="s">
        <v>8</v>
      </c>
      <c r="M4" s="152" t="s">
        <v>9</v>
      </c>
      <c r="N4" s="152" t="s">
        <v>10</v>
      </c>
      <c r="O4" s="152" t="s">
        <v>11</v>
      </c>
      <c r="P4" s="152" t="s">
        <v>12</v>
      </c>
      <c r="Q4" s="153" t="s">
        <v>16</v>
      </c>
      <c r="R4" s="394"/>
    </row>
    <row r="5" spans="1:18" ht="20.25" customHeight="1">
      <c r="A5" s="408" t="s">
        <v>258</v>
      </c>
      <c r="B5" s="409"/>
      <c r="C5" s="194"/>
      <c r="D5" s="37"/>
      <c r="E5" s="37"/>
      <c r="F5" s="37"/>
      <c r="G5" s="37"/>
      <c r="H5" s="37"/>
      <c r="I5" s="37"/>
      <c r="J5" s="37"/>
      <c r="K5" s="37"/>
      <c r="L5" s="37"/>
      <c r="M5" s="37"/>
      <c r="N5" s="37"/>
      <c r="O5" s="37"/>
      <c r="P5" s="37"/>
      <c r="Q5" s="37"/>
      <c r="R5" s="37"/>
    </row>
    <row r="6" spans="1:18" ht="20.25" customHeight="1">
      <c r="A6" s="410"/>
      <c r="B6" s="411"/>
      <c r="C6" s="195"/>
      <c r="D6" s="38"/>
      <c r="E6" s="38"/>
      <c r="F6" s="38"/>
      <c r="G6" s="38"/>
      <c r="H6" s="38"/>
      <c r="I6" s="38"/>
      <c r="J6" s="38"/>
      <c r="K6" s="38"/>
      <c r="L6" s="38"/>
      <c r="M6" s="38"/>
      <c r="N6" s="38"/>
      <c r="O6" s="38"/>
      <c r="P6" s="38"/>
      <c r="Q6" s="39"/>
      <c r="R6" s="38"/>
    </row>
    <row r="7" spans="1:20" s="40" customFormat="1" ht="20.25" customHeight="1">
      <c r="A7" s="402" t="s">
        <v>225</v>
      </c>
      <c r="B7" s="403"/>
      <c r="C7" s="41" t="s">
        <v>92</v>
      </c>
      <c r="D7" s="85">
        <f>SUM(D9,D11,D13,D15,D17,D19,D21,D23,D25,D27)</f>
        <v>1195908</v>
      </c>
      <c r="E7" s="85">
        <f aca="true" t="shared" si="0" ref="E7:Q8">SUM(E9,E11,E13,E15,E17,E19,E21,E23,E25,E27)</f>
        <v>3439</v>
      </c>
      <c r="F7" s="85">
        <f t="shared" si="0"/>
        <v>23051</v>
      </c>
      <c r="G7" s="85">
        <f t="shared" si="0"/>
        <v>76157</v>
      </c>
      <c r="H7" s="85">
        <f t="shared" si="0"/>
        <v>75157</v>
      </c>
      <c r="I7" s="85">
        <f t="shared" si="0"/>
        <v>61815</v>
      </c>
      <c r="J7" s="85">
        <f t="shared" si="0"/>
        <v>65094</v>
      </c>
      <c r="K7" s="85">
        <f t="shared" si="0"/>
        <v>85901</v>
      </c>
      <c r="L7" s="85">
        <f t="shared" si="0"/>
        <v>159602</v>
      </c>
      <c r="M7" s="85">
        <f t="shared" si="0"/>
        <v>81490</v>
      </c>
      <c r="N7" s="85">
        <f t="shared" si="0"/>
        <v>80151</v>
      </c>
      <c r="O7" s="85">
        <f t="shared" si="0"/>
        <v>155315</v>
      </c>
      <c r="P7" s="85">
        <f t="shared" si="0"/>
        <v>191930</v>
      </c>
      <c r="Q7" s="85">
        <f t="shared" si="0"/>
        <v>136806</v>
      </c>
      <c r="R7" s="85">
        <f aca="true" t="shared" si="1" ref="R7:R70">SUM(E7:Q7)</f>
        <v>1195908</v>
      </c>
      <c r="S7" s="42"/>
      <c r="T7" s="172">
        <f aca="true" t="shared" si="2" ref="T7:T70">D7-R7</f>
        <v>0</v>
      </c>
    </row>
    <row r="8" spans="1:20" s="40" customFormat="1" ht="20.25" customHeight="1">
      <c r="A8" s="402"/>
      <c r="B8" s="403"/>
      <c r="C8" s="43" t="s">
        <v>93</v>
      </c>
      <c r="D8" s="82"/>
      <c r="E8" s="82">
        <f t="shared" si="0"/>
        <v>3439</v>
      </c>
      <c r="F8" s="82">
        <f t="shared" si="0"/>
        <v>24325</v>
      </c>
      <c r="G8" s="82">
        <f t="shared" si="0"/>
        <v>47906</v>
      </c>
      <c r="H8" s="82">
        <f t="shared" si="0"/>
        <v>48719</v>
      </c>
      <c r="I8" s="82">
        <f t="shared" si="0"/>
        <v>54530</v>
      </c>
      <c r="J8" s="82">
        <f t="shared" si="0"/>
        <v>71743</v>
      </c>
      <c r="K8" s="82">
        <f t="shared" si="0"/>
        <v>77160</v>
      </c>
      <c r="L8" s="82">
        <f t="shared" si="0"/>
        <v>63261</v>
      </c>
      <c r="M8" s="82">
        <f t="shared" si="0"/>
        <v>85944</v>
      </c>
      <c r="N8" s="82">
        <f t="shared" si="0"/>
        <v>62029</v>
      </c>
      <c r="O8" s="82">
        <f t="shared" si="0"/>
        <v>74042</v>
      </c>
      <c r="P8" s="82">
        <f t="shared" si="0"/>
        <v>186239</v>
      </c>
      <c r="Q8" s="82">
        <f t="shared" si="0"/>
        <v>388557</v>
      </c>
      <c r="R8" s="82">
        <f t="shared" si="1"/>
        <v>1187894</v>
      </c>
      <c r="S8" s="42"/>
      <c r="T8" s="172">
        <f t="shared" si="2"/>
        <v>-1187894</v>
      </c>
    </row>
    <row r="9" spans="1:21" s="51" customFormat="1" ht="20.25" customHeight="1">
      <c r="A9" s="404"/>
      <c r="B9" s="406" t="s">
        <v>135</v>
      </c>
      <c r="C9" s="53" t="s">
        <v>92</v>
      </c>
      <c r="D9" s="54">
        <v>639233</v>
      </c>
      <c r="E9" s="54">
        <v>873</v>
      </c>
      <c r="F9" s="54">
        <v>12408</v>
      </c>
      <c r="G9" s="54">
        <v>56283</v>
      </c>
      <c r="H9" s="54">
        <v>58434</v>
      </c>
      <c r="I9" s="54">
        <v>35160</v>
      </c>
      <c r="J9" s="54">
        <v>29296</v>
      </c>
      <c r="K9" s="54">
        <v>49416</v>
      </c>
      <c r="L9" s="54">
        <v>47474</v>
      </c>
      <c r="M9" s="54">
        <v>41819</v>
      </c>
      <c r="N9" s="54">
        <v>41682</v>
      </c>
      <c r="O9" s="54">
        <v>84357</v>
      </c>
      <c r="P9" s="54">
        <v>127194</v>
      </c>
      <c r="Q9" s="54">
        <v>54837</v>
      </c>
      <c r="R9" s="85">
        <f t="shared" si="1"/>
        <v>639233</v>
      </c>
      <c r="S9" s="50"/>
      <c r="T9" s="172">
        <f t="shared" si="2"/>
        <v>0</v>
      </c>
      <c r="U9" s="51">
        <v>1</v>
      </c>
    </row>
    <row r="10" spans="1:20" s="40" customFormat="1" ht="20.25" customHeight="1">
      <c r="A10" s="405"/>
      <c r="B10" s="403"/>
      <c r="C10" s="46" t="s">
        <v>93</v>
      </c>
      <c r="D10" s="83"/>
      <c r="E10" s="83">
        <v>873</v>
      </c>
      <c r="F10" s="83">
        <v>12283</v>
      </c>
      <c r="G10" s="83">
        <v>26341</v>
      </c>
      <c r="H10" s="83">
        <v>32589</v>
      </c>
      <c r="I10" s="83">
        <v>28168</v>
      </c>
      <c r="J10" s="83">
        <v>41602</v>
      </c>
      <c r="K10" s="83">
        <v>42946</v>
      </c>
      <c r="L10" s="83">
        <v>45326</v>
      </c>
      <c r="M10" s="83">
        <v>54299</v>
      </c>
      <c r="N10" s="83">
        <v>33197</v>
      </c>
      <c r="O10" s="83">
        <v>38479</v>
      </c>
      <c r="P10" s="83">
        <v>77401</v>
      </c>
      <c r="Q10" s="83">
        <v>198500</v>
      </c>
      <c r="R10" s="82">
        <f t="shared" si="1"/>
        <v>632004</v>
      </c>
      <c r="S10" s="42"/>
      <c r="T10" s="172">
        <f t="shared" si="2"/>
        <v>-632004</v>
      </c>
    </row>
    <row r="11" spans="1:21" s="40" customFormat="1" ht="20.25" customHeight="1">
      <c r="A11" s="402"/>
      <c r="B11" s="403" t="s">
        <v>226</v>
      </c>
      <c r="C11" s="41" t="s">
        <v>92</v>
      </c>
      <c r="D11" s="47">
        <v>475985</v>
      </c>
      <c r="E11" s="47">
        <v>2566</v>
      </c>
      <c r="F11" s="47">
        <v>9835</v>
      </c>
      <c r="G11" s="47">
        <v>18193</v>
      </c>
      <c r="H11" s="47">
        <v>14303</v>
      </c>
      <c r="I11" s="47">
        <v>23584</v>
      </c>
      <c r="J11" s="47">
        <v>34332</v>
      </c>
      <c r="K11" s="47">
        <v>34576</v>
      </c>
      <c r="L11" s="47">
        <v>111281</v>
      </c>
      <c r="M11" s="47">
        <v>38734</v>
      </c>
      <c r="N11" s="47">
        <v>35806</v>
      </c>
      <c r="O11" s="47">
        <v>69752</v>
      </c>
      <c r="P11" s="47">
        <v>61542</v>
      </c>
      <c r="Q11" s="47">
        <v>21481</v>
      </c>
      <c r="R11" s="85">
        <f t="shared" si="1"/>
        <v>475985</v>
      </c>
      <c r="S11" s="42"/>
      <c r="T11" s="172">
        <f t="shared" si="2"/>
        <v>0</v>
      </c>
      <c r="U11" s="40">
        <v>2</v>
      </c>
    </row>
    <row r="12" spans="1:20" s="40" customFormat="1" ht="20.25" customHeight="1">
      <c r="A12" s="402"/>
      <c r="B12" s="403"/>
      <c r="C12" s="46" t="s">
        <v>93</v>
      </c>
      <c r="D12" s="83"/>
      <c r="E12" s="83">
        <v>2566</v>
      </c>
      <c r="F12" s="83">
        <v>11973</v>
      </c>
      <c r="G12" s="83">
        <v>19770</v>
      </c>
      <c r="H12" s="83">
        <v>14590</v>
      </c>
      <c r="I12" s="83">
        <v>22526</v>
      </c>
      <c r="J12" s="83">
        <v>27599</v>
      </c>
      <c r="K12" s="83">
        <v>31795</v>
      </c>
      <c r="L12" s="83">
        <v>16650</v>
      </c>
      <c r="M12" s="83">
        <v>31207</v>
      </c>
      <c r="N12" s="83">
        <v>27981</v>
      </c>
      <c r="O12" s="83">
        <v>34658</v>
      </c>
      <c r="P12" s="83">
        <v>108315</v>
      </c>
      <c r="Q12" s="83">
        <v>125980</v>
      </c>
      <c r="R12" s="82">
        <f t="shared" si="1"/>
        <v>475610</v>
      </c>
      <c r="S12" s="42"/>
      <c r="T12" s="172">
        <f t="shared" si="2"/>
        <v>-475610</v>
      </c>
    </row>
    <row r="13" spans="1:21" s="40" customFormat="1" ht="20.25" customHeight="1">
      <c r="A13" s="402"/>
      <c r="B13" s="403" t="s">
        <v>227</v>
      </c>
      <c r="C13" s="41" t="s">
        <v>92</v>
      </c>
      <c r="D13" s="47">
        <v>2842</v>
      </c>
      <c r="E13" s="47">
        <v>0</v>
      </c>
      <c r="F13" s="47">
        <v>97</v>
      </c>
      <c r="G13" s="47">
        <v>0</v>
      </c>
      <c r="H13" s="47">
        <v>257</v>
      </c>
      <c r="I13" s="47">
        <v>97</v>
      </c>
      <c r="J13" s="47">
        <v>97</v>
      </c>
      <c r="K13" s="47">
        <v>396</v>
      </c>
      <c r="L13" s="47">
        <v>96</v>
      </c>
      <c r="M13" s="47">
        <v>96</v>
      </c>
      <c r="N13" s="47">
        <v>396</v>
      </c>
      <c r="O13" s="47">
        <v>96</v>
      </c>
      <c r="P13" s="47">
        <v>333</v>
      </c>
      <c r="Q13" s="47">
        <v>881</v>
      </c>
      <c r="R13" s="85">
        <f t="shared" si="1"/>
        <v>2842</v>
      </c>
      <c r="S13" s="42"/>
      <c r="T13" s="172">
        <f t="shared" si="2"/>
        <v>0</v>
      </c>
      <c r="U13" s="40">
        <v>3</v>
      </c>
    </row>
    <row r="14" spans="1:20" s="40" customFormat="1" ht="20.25" customHeight="1">
      <c r="A14" s="402"/>
      <c r="B14" s="403"/>
      <c r="C14" s="46" t="s">
        <v>93</v>
      </c>
      <c r="D14" s="83"/>
      <c r="E14" s="83">
        <v>0</v>
      </c>
      <c r="F14" s="83">
        <v>0</v>
      </c>
      <c r="G14" s="83">
        <v>0</v>
      </c>
      <c r="H14" s="83">
        <v>256</v>
      </c>
      <c r="I14" s="83">
        <v>121</v>
      </c>
      <c r="J14" s="83">
        <v>15</v>
      </c>
      <c r="K14" s="83">
        <v>100</v>
      </c>
      <c r="L14" s="83">
        <v>131</v>
      </c>
      <c r="M14" s="83">
        <v>0</v>
      </c>
      <c r="N14" s="83">
        <v>80</v>
      </c>
      <c r="O14" s="83">
        <v>308</v>
      </c>
      <c r="P14" s="83">
        <v>119</v>
      </c>
      <c r="Q14" s="83">
        <v>1712</v>
      </c>
      <c r="R14" s="82">
        <f t="shared" si="1"/>
        <v>2842</v>
      </c>
      <c r="S14" s="42"/>
      <c r="T14" s="172">
        <f t="shared" si="2"/>
        <v>-2842</v>
      </c>
    </row>
    <row r="15" spans="1:21" s="40" customFormat="1" ht="20.25" customHeight="1">
      <c r="A15" s="402"/>
      <c r="B15" s="403" t="s">
        <v>139</v>
      </c>
      <c r="C15" s="41" t="s">
        <v>92</v>
      </c>
      <c r="D15" s="47">
        <v>59586</v>
      </c>
      <c r="E15" s="47">
        <v>0</v>
      </c>
      <c r="F15" s="47">
        <v>0</v>
      </c>
      <c r="G15" s="47">
        <v>0</v>
      </c>
      <c r="H15" s="47">
        <v>0</v>
      </c>
      <c r="I15" s="47">
        <v>0</v>
      </c>
      <c r="J15" s="47">
        <v>0</v>
      </c>
      <c r="K15" s="47">
        <v>0</v>
      </c>
      <c r="L15" s="47">
        <v>0</v>
      </c>
      <c r="M15" s="47">
        <v>0</v>
      </c>
      <c r="N15" s="47">
        <v>0</v>
      </c>
      <c r="O15" s="47">
        <v>0</v>
      </c>
      <c r="P15" s="47">
        <v>0</v>
      </c>
      <c r="Q15" s="47">
        <v>59586</v>
      </c>
      <c r="R15" s="85">
        <f t="shared" si="1"/>
        <v>59586</v>
      </c>
      <c r="S15" s="42"/>
      <c r="T15" s="172">
        <f t="shared" si="2"/>
        <v>0</v>
      </c>
      <c r="U15" s="40">
        <v>4</v>
      </c>
    </row>
    <row r="16" spans="1:20" s="40" customFormat="1" ht="20.25" customHeight="1">
      <c r="A16" s="402"/>
      <c r="B16" s="403"/>
      <c r="C16" s="46" t="s">
        <v>93</v>
      </c>
      <c r="D16" s="83"/>
      <c r="E16" s="83">
        <v>0</v>
      </c>
      <c r="F16" s="83">
        <v>0</v>
      </c>
      <c r="G16" s="83">
        <v>0</v>
      </c>
      <c r="H16" s="83">
        <v>0</v>
      </c>
      <c r="I16" s="83">
        <v>0</v>
      </c>
      <c r="J16" s="83">
        <v>0</v>
      </c>
      <c r="K16" s="83">
        <v>0</v>
      </c>
      <c r="L16" s="83">
        <v>0</v>
      </c>
      <c r="M16" s="83">
        <v>0</v>
      </c>
      <c r="N16" s="83">
        <v>0</v>
      </c>
      <c r="O16" s="83">
        <v>0</v>
      </c>
      <c r="P16" s="83">
        <v>0</v>
      </c>
      <c r="Q16" s="83">
        <v>59586</v>
      </c>
      <c r="R16" s="82">
        <f t="shared" si="1"/>
        <v>59586</v>
      </c>
      <c r="S16" s="42"/>
      <c r="T16" s="172">
        <f t="shared" si="2"/>
        <v>-59586</v>
      </c>
    </row>
    <row r="17" spans="1:21" s="40" customFormat="1" ht="20.25" customHeight="1">
      <c r="A17" s="405"/>
      <c r="B17" s="403" t="s">
        <v>228</v>
      </c>
      <c r="C17" s="41" t="s">
        <v>92</v>
      </c>
      <c r="D17" s="47">
        <v>1428</v>
      </c>
      <c r="E17" s="47">
        <v>0</v>
      </c>
      <c r="F17" s="47">
        <v>0</v>
      </c>
      <c r="G17" s="47">
        <v>2</v>
      </c>
      <c r="H17" s="47">
        <v>1</v>
      </c>
      <c r="I17" s="47">
        <v>1</v>
      </c>
      <c r="J17" s="47">
        <v>4</v>
      </c>
      <c r="K17" s="47">
        <v>6</v>
      </c>
      <c r="L17" s="47">
        <v>8</v>
      </c>
      <c r="M17" s="47">
        <v>85</v>
      </c>
      <c r="N17" s="47">
        <v>619</v>
      </c>
      <c r="O17" s="47">
        <v>272</v>
      </c>
      <c r="P17" s="47">
        <v>409</v>
      </c>
      <c r="Q17" s="47">
        <v>21</v>
      </c>
      <c r="R17" s="85">
        <f t="shared" si="1"/>
        <v>1428</v>
      </c>
      <c r="S17" s="42"/>
      <c r="T17" s="172">
        <f t="shared" si="2"/>
        <v>0</v>
      </c>
      <c r="U17" s="40">
        <v>5</v>
      </c>
    </row>
    <row r="18" spans="1:20" s="40" customFormat="1" ht="20.25" customHeight="1">
      <c r="A18" s="405"/>
      <c r="B18" s="403"/>
      <c r="C18" s="46" t="s">
        <v>93</v>
      </c>
      <c r="D18" s="83"/>
      <c r="E18" s="83">
        <v>0</v>
      </c>
      <c r="F18" s="83">
        <v>3</v>
      </c>
      <c r="G18" s="83">
        <v>34</v>
      </c>
      <c r="H18" s="83">
        <v>7</v>
      </c>
      <c r="I18" s="83">
        <v>173</v>
      </c>
      <c r="J18" s="83">
        <v>3</v>
      </c>
      <c r="K18" s="83">
        <v>19</v>
      </c>
      <c r="L18" s="83">
        <v>94</v>
      </c>
      <c r="M18" s="83">
        <v>82</v>
      </c>
      <c r="N18" s="83">
        <v>8</v>
      </c>
      <c r="O18" s="83">
        <v>3</v>
      </c>
      <c r="P18" s="83">
        <v>3</v>
      </c>
      <c r="Q18" s="83">
        <v>964</v>
      </c>
      <c r="R18" s="82">
        <f t="shared" si="1"/>
        <v>1393</v>
      </c>
      <c r="S18" s="42"/>
      <c r="T18" s="172">
        <f t="shared" si="2"/>
        <v>-1393</v>
      </c>
    </row>
    <row r="19" spans="1:21" s="40" customFormat="1" ht="20.25" customHeight="1">
      <c r="A19" s="402"/>
      <c r="B19" s="403" t="s">
        <v>229</v>
      </c>
      <c r="C19" s="41" t="s">
        <v>92</v>
      </c>
      <c r="D19" s="47">
        <v>136</v>
      </c>
      <c r="E19" s="47">
        <v>0</v>
      </c>
      <c r="F19" s="47">
        <v>2</v>
      </c>
      <c r="G19" s="47">
        <v>2</v>
      </c>
      <c r="H19" s="47">
        <v>2</v>
      </c>
      <c r="I19" s="47">
        <v>0</v>
      </c>
      <c r="J19" s="47">
        <v>24</v>
      </c>
      <c r="K19" s="47">
        <v>87</v>
      </c>
      <c r="L19" s="47">
        <v>19</v>
      </c>
      <c r="M19" s="47">
        <v>0</v>
      </c>
      <c r="N19" s="47">
        <v>0</v>
      </c>
      <c r="O19" s="47">
        <v>0</v>
      </c>
      <c r="P19" s="47">
        <v>0</v>
      </c>
      <c r="Q19" s="47">
        <v>0</v>
      </c>
      <c r="R19" s="85">
        <f t="shared" si="1"/>
        <v>136</v>
      </c>
      <c r="S19" s="42"/>
      <c r="T19" s="172">
        <f t="shared" si="2"/>
        <v>0</v>
      </c>
      <c r="U19" s="40">
        <v>6</v>
      </c>
    </row>
    <row r="20" spans="1:20" s="40" customFormat="1" ht="20.25" customHeight="1">
      <c r="A20" s="402"/>
      <c r="B20" s="403"/>
      <c r="C20" s="46" t="s">
        <v>93</v>
      </c>
      <c r="D20" s="83"/>
      <c r="E20" s="83">
        <v>0</v>
      </c>
      <c r="F20" s="83">
        <v>0</v>
      </c>
      <c r="G20" s="83">
        <v>0</v>
      </c>
      <c r="H20" s="83">
        <v>0</v>
      </c>
      <c r="I20" s="83">
        <v>0</v>
      </c>
      <c r="J20" s="83">
        <v>0</v>
      </c>
      <c r="K20" s="83">
        <v>50</v>
      </c>
      <c r="L20" s="83">
        <v>73</v>
      </c>
      <c r="M20" s="83">
        <v>13</v>
      </c>
      <c r="N20" s="83">
        <v>0</v>
      </c>
      <c r="O20" s="83">
        <v>0</v>
      </c>
      <c r="P20" s="83">
        <v>0</v>
      </c>
      <c r="Q20" s="83">
        <v>0</v>
      </c>
      <c r="R20" s="82">
        <f t="shared" si="1"/>
        <v>136</v>
      </c>
      <c r="S20" s="42"/>
      <c r="T20" s="172">
        <f t="shared" si="2"/>
        <v>-136</v>
      </c>
    </row>
    <row r="21" spans="1:21" s="40" customFormat="1" ht="20.25" customHeight="1">
      <c r="A21" s="402"/>
      <c r="B21" s="403" t="s">
        <v>230</v>
      </c>
      <c r="C21" s="41" t="s">
        <v>92</v>
      </c>
      <c r="D21" s="47">
        <v>1372</v>
      </c>
      <c r="E21" s="47">
        <v>0</v>
      </c>
      <c r="F21" s="47">
        <v>0</v>
      </c>
      <c r="G21" s="47">
        <v>0</v>
      </c>
      <c r="H21" s="47">
        <v>0</v>
      </c>
      <c r="I21" s="47">
        <v>0</v>
      </c>
      <c r="J21" s="47">
        <v>0</v>
      </c>
      <c r="K21" s="47">
        <v>0</v>
      </c>
      <c r="L21" s="47">
        <v>0</v>
      </c>
      <c r="M21" s="47">
        <v>0</v>
      </c>
      <c r="N21" s="47">
        <v>0</v>
      </c>
      <c r="O21" s="47">
        <v>0</v>
      </c>
      <c r="P21" s="47">
        <v>1372</v>
      </c>
      <c r="Q21" s="47">
        <v>0</v>
      </c>
      <c r="R21" s="85">
        <f t="shared" si="1"/>
        <v>1372</v>
      </c>
      <c r="S21" s="42"/>
      <c r="T21" s="172">
        <f t="shared" si="2"/>
        <v>0</v>
      </c>
      <c r="U21" s="40">
        <v>7</v>
      </c>
    </row>
    <row r="22" spans="1:20" s="40" customFormat="1" ht="20.25" customHeight="1">
      <c r="A22" s="402"/>
      <c r="B22" s="403"/>
      <c r="C22" s="46" t="s">
        <v>93</v>
      </c>
      <c r="D22" s="83"/>
      <c r="E22" s="83">
        <v>0</v>
      </c>
      <c r="F22" s="83">
        <v>0</v>
      </c>
      <c r="G22" s="83">
        <v>0</v>
      </c>
      <c r="H22" s="83">
        <v>0</v>
      </c>
      <c r="I22" s="83">
        <v>0</v>
      </c>
      <c r="J22" s="83">
        <v>0</v>
      </c>
      <c r="K22" s="83">
        <v>0</v>
      </c>
      <c r="L22" s="83">
        <v>0</v>
      </c>
      <c r="M22" s="83">
        <v>0</v>
      </c>
      <c r="N22" s="83">
        <v>0</v>
      </c>
      <c r="O22" s="83">
        <v>0</v>
      </c>
      <c r="P22" s="83">
        <v>0</v>
      </c>
      <c r="Q22" s="83">
        <v>1372</v>
      </c>
      <c r="R22" s="82">
        <f t="shared" si="1"/>
        <v>1372</v>
      </c>
      <c r="S22" s="42"/>
      <c r="T22" s="172">
        <f t="shared" si="2"/>
        <v>-1372</v>
      </c>
    </row>
    <row r="23" spans="1:21" s="51" customFormat="1" ht="20.25" customHeight="1">
      <c r="A23" s="405"/>
      <c r="B23" s="403" t="s">
        <v>142</v>
      </c>
      <c r="C23" s="48" t="s">
        <v>92</v>
      </c>
      <c r="D23" s="49">
        <v>2551</v>
      </c>
      <c r="E23" s="49">
        <v>0</v>
      </c>
      <c r="F23" s="49">
        <v>0</v>
      </c>
      <c r="G23" s="49">
        <v>638</v>
      </c>
      <c r="H23" s="49">
        <v>638</v>
      </c>
      <c r="I23" s="49">
        <v>0</v>
      </c>
      <c r="J23" s="49">
        <v>0</v>
      </c>
      <c r="K23" s="49">
        <v>637</v>
      </c>
      <c r="L23" s="49">
        <v>0</v>
      </c>
      <c r="M23" s="49">
        <v>0</v>
      </c>
      <c r="N23" s="49">
        <v>638</v>
      </c>
      <c r="O23" s="49">
        <v>0</v>
      </c>
      <c r="P23" s="49">
        <v>0</v>
      </c>
      <c r="Q23" s="49">
        <v>0</v>
      </c>
      <c r="R23" s="85">
        <f t="shared" si="1"/>
        <v>2551</v>
      </c>
      <c r="S23" s="50"/>
      <c r="T23" s="172">
        <f t="shared" si="2"/>
        <v>0</v>
      </c>
      <c r="U23" s="51">
        <v>8</v>
      </c>
    </row>
    <row r="24" spans="1:20" s="40" customFormat="1" ht="20.25" customHeight="1">
      <c r="A24" s="405"/>
      <c r="B24" s="403"/>
      <c r="C24" s="46" t="s">
        <v>93</v>
      </c>
      <c r="D24" s="83"/>
      <c r="E24" s="83">
        <v>0</v>
      </c>
      <c r="F24" s="83">
        <v>0</v>
      </c>
      <c r="G24" s="83">
        <v>591</v>
      </c>
      <c r="H24" s="83">
        <v>591</v>
      </c>
      <c r="I24" s="83">
        <v>0</v>
      </c>
      <c r="J24" s="83">
        <v>0</v>
      </c>
      <c r="K24" s="83">
        <v>591</v>
      </c>
      <c r="L24" s="83">
        <v>0</v>
      </c>
      <c r="M24" s="83">
        <v>0</v>
      </c>
      <c r="N24" s="83">
        <v>591</v>
      </c>
      <c r="O24" s="83">
        <v>0</v>
      </c>
      <c r="P24" s="83">
        <v>0</v>
      </c>
      <c r="Q24" s="83">
        <v>0</v>
      </c>
      <c r="R24" s="82">
        <f t="shared" si="1"/>
        <v>2364</v>
      </c>
      <c r="S24" s="42"/>
      <c r="T24" s="172">
        <f t="shared" si="2"/>
        <v>-2364</v>
      </c>
    </row>
    <row r="25" spans="1:21" s="40" customFormat="1" ht="20.25" customHeight="1">
      <c r="A25" s="402"/>
      <c r="B25" s="403" t="s">
        <v>143</v>
      </c>
      <c r="C25" s="41" t="s">
        <v>92</v>
      </c>
      <c r="D25" s="47">
        <v>5257</v>
      </c>
      <c r="E25" s="47">
        <v>0</v>
      </c>
      <c r="F25" s="47">
        <v>500</v>
      </c>
      <c r="G25" s="47">
        <v>500</v>
      </c>
      <c r="H25" s="47">
        <v>500</v>
      </c>
      <c r="I25" s="47">
        <v>500</v>
      </c>
      <c r="J25" s="47">
        <v>500</v>
      </c>
      <c r="K25" s="47">
        <v>500</v>
      </c>
      <c r="L25" s="47">
        <v>500</v>
      </c>
      <c r="M25" s="47">
        <v>500</v>
      </c>
      <c r="N25" s="47">
        <v>500</v>
      </c>
      <c r="O25" s="47">
        <v>500</v>
      </c>
      <c r="P25" s="47">
        <v>257</v>
      </c>
      <c r="Q25" s="47">
        <v>0</v>
      </c>
      <c r="R25" s="85">
        <f t="shared" si="1"/>
        <v>5257</v>
      </c>
      <c r="S25" s="42"/>
      <c r="T25" s="172">
        <f t="shared" si="2"/>
        <v>0</v>
      </c>
      <c r="U25" s="40">
        <v>9</v>
      </c>
    </row>
    <row r="26" spans="1:20" s="40" customFormat="1" ht="20.25" customHeight="1">
      <c r="A26" s="402"/>
      <c r="B26" s="403"/>
      <c r="C26" s="46" t="s">
        <v>93</v>
      </c>
      <c r="D26" s="83"/>
      <c r="E26" s="83">
        <v>0</v>
      </c>
      <c r="F26" s="83">
        <v>55</v>
      </c>
      <c r="G26" s="83">
        <v>1031</v>
      </c>
      <c r="H26" s="83">
        <v>151</v>
      </c>
      <c r="I26" s="83">
        <v>2048</v>
      </c>
      <c r="J26" s="83">
        <v>1244</v>
      </c>
      <c r="K26" s="83">
        <v>297</v>
      </c>
      <c r="L26" s="83">
        <v>431</v>
      </c>
      <c r="M26" s="83">
        <v>0</v>
      </c>
      <c r="N26" s="83">
        <v>0</v>
      </c>
      <c r="O26" s="83">
        <v>0</v>
      </c>
      <c r="P26" s="83">
        <v>0</v>
      </c>
      <c r="Q26" s="83">
        <v>0</v>
      </c>
      <c r="R26" s="82">
        <f t="shared" si="1"/>
        <v>5257</v>
      </c>
      <c r="S26" s="42"/>
      <c r="T26" s="172">
        <f t="shared" si="2"/>
        <v>-5257</v>
      </c>
    </row>
    <row r="27" spans="1:21" s="40" customFormat="1" ht="20.25" customHeight="1">
      <c r="A27" s="402"/>
      <c r="B27" s="403" t="s">
        <v>140</v>
      </c>
      <c r="C27" s="41" t="s">
        <v>92</v>
      </c>
      <c r="D27" s="47">
        <v>7518</v>
      </c>
      <c r="E27" s="47">
        <v>0</v>
      </c>
      <c r="F27" s="47">
        <v>209</v>
      </c>
      <c r="G27" s="47">
        <v>539</v>
      </c>
      <c r="H27" s="47">
        <v>1022</v>
      </c>
      <c r="I27" s="47">
        <v>2473</v>
      </c>
      <c r="J27" s="47">
        <v>841</v>
      </c>
      <c r="K27" s="47">
        <v>283</v>
      </c>
      <c r="L27" s="47">
        <v>224</v>
      </c>
      <c r="M27" s="47">
        <v>256</v>
      </c>
      <c r="N27" s="47">
        <v>510</v>
      </c>
      <c r="O27" s="47">
        <v>338</v>
      </c>
      <c r="P27" s="47">
        <v>823</v>
      </c>
      <c r="Q27" s="47">
        <v>0</v>
      </c>
      <c r="R27" s="85">
        <f t="shared" si="1"/>
        <v>7518</v>
      </c>
      <c r="S27" s="42"/>
      <c r="T27" s="172">
        <f t="shared" si="2"/>
        <v>0</v>
      </c>
      <c r="U27" s="40">
        <v>10</v>
      </c>
    </row>
    <row r="28" spans="1:20" s="40" customFormat="1" ht="20.25" customHeight="1">
      <c r="A28" s="412"/>
      <c r="B28" s="407"/>
      <c r="C28" s="52" t="s">
        <v>93</v>
      </c>
      <c r="D28" s="84"/>
      <c r="E28" s="84">
        <v>0</v>
      </c>
      <c r="F28" s="84">
        <v>11</v>
      </c>
      <c r="G28" s="84">
        <v>139</v>
      </c>
      <c r="H28" s="84">
        <v>535</v>
      </c>
      <c r="I28" s="84">
        <v>1494</v>
      </c>
      <c r="J28" s="84">
        <v>1280</v>
      </c>
      <c r="K28" s="84">
        <v>1362</v>
      </c>
      <c r="L28" s="84">
        <v>556</v>
      </c>
      <c r="M28" s="84">
        <v>343</v>
      </c>
      <c r="N28" s="84">
        <v>172</v>
      </c>
      <c r="O28" s="84">
        <v>594</v>
      </c>
      <c r="P28" s="84">
        <v>401</v>
      </c>
      <c r="Q28" s="84">
        <v>443</v>
      </c>
      <c r="R28" s="82">
        <f t="shared" si="1"/>
        <v>7330</v>
      </c>
      <c r="S28" s="42"/>
      <c r="T28" s="172">
        <f t="shared" si="2"/>
        <v>-7330</v>
      </c>
    </row>
    <row r="29" spans="1:20" s="40" customFormat="1" ht="20.25" customHeight="1">
      <c r="A29" s="402" t="s">
        <v>214</v>
      </c>
      <c r="B29" s="403"/>
      <c r="C29" s="41" t="s">
        <v>92</v>
      </c>
      <c r="D29" s="85">
        <f>SUM(D31)</f>
        <v>221080</v>
      </c>
      <c r="E29" s="85">
        <f aca="true" t="shared" si="3" ref="E29:Q30">SUM(E31)</f>
        <v>0</v>
      </c>
      <c r="F29" s="85">
        <f t="shared" si="3"/>
        <v>11186</v>
      </c>
      <c r="G29" s="85">
        <f t="shared" si="3"/>
        <v>32611</v>
      </c>
      <c r="H29" s="85">
        <f t="shared" si="3"/>
        <v>84861</v>
      </c>
      <c r="I29" s="85">
        <f t="shared" si="3"/>
        <v>150</v>
      </c>
      <c r="J29" s="85">
        <f t="shared" si="3"/>
        <v>47161</v>
      </c>
      <c r="K29" s="85">
        <f t="shared" si="3"/>
        <v>300</v>
      </c>
      <c r="L29" s="85">
        <f t="shared" si="3"/>
        <v>0</v>
      </c>
      <c r="M29" s="85">
        <f t="shared" si="3"/>
        <v>0</v>
      </c>
      <c r="N29" s="85">
        <f t="shared" si="3"/>
        <v>2169</v>
      </c>
      <c r="O29" s="85">
        <f t="shared" si="3"/>
        <v>24783</v>
      </c>
      <c r="P29" s="85">
        <f>SUM(P31)</f>
        <v>17859</v>
      </c>
      <c r="Q29" s="85">
        <f t="shared" si="3"/>
        <v>0</v>
      </c>
      <c r="R29" s="85">
        <f t="shared" si="1"/>
        <v>221080</v>
      </c>
      <c r="S29" s="42"/>
      <c r="T29" s="172">
        <f t="shared" si="2"/>
        <v>0</v>
      </c>
    </row>
    <row r="30" spans="1:20" s="40" customFormat="1" ht="20.25" customHeight="1">
      <c r="A30" s="402"/>
      <c r="B30" s="403"/>
      <c r="C30" s="43" t="s">
        <v>93</v>
      </c>
      <c r="D30" s="82"/>
      <c r="E30" s="82">
        <f t="shared" si="3"/>
        <v>0</v>
      </c>
      <c r="F30" s="82">
        <f t="shared" si="3"/>
        <v>0</v>
      </c>
      <c r="G30" s="82">
        <f t="shared" si="3"/>
        <v>55</v>
      </c>
      <c r="H30" s="82">
        <f t="shared" si="3"/>
        <v>11364</v>
      </c>
      <c r="I30" s="82">
        <f t="shared" si="3"/>
        <v>422</v>
      </c>
      <c r="J30" s="82">
        <f t="shared" si="3"/>
        <v>11236</v>
      </c>
      <c r="K30" s="82">
        <f t="shared" si="3"/>
        <v>16697</v>
      </c>
      <c r="L30" s="82">
        <f t="shared" si="3"/>
        <v>26232</v>
      </c>
      <c r="M30" s="82">
        <f t="shared" si="3"/>
        <v>45786</v>
      </c>
      <c r="N30" s="82">
        <f t="shared" si="3"/>
        <v>665</v>
      </c>
      <c r="O30" s="82">
        <f t="shared" si="3"/>
        <v>1893</v>
      </c>
      <c r="P30" s="82">
        <f>SUM(P32)</f>
        <v>28143</v>
      </c>
      <c r="Q30" s="82">
        <f t="shared" si="3"/>
        <v>46045</v>
      </c>
      <c r="R30" s="82">
        <f t="shared" si="1"/>
        <v>188538</v>
      </c>
      <c r="S30" s="42"/>
      <c r="T30" s="172">
        <f t="shared" si="2"/>
        <v>-188538</v>
      </c>
    </row>
    <row r="31" spans="1:21" s="40" customFormat="1" ht="20.25" customHeight="1">
      <c r="A31" s="404"/>
      <c r="B31" s="406" t="s">
        <v>231</v>
      </c>
      <c r="C31" s="44" t="s">
        <v>92</v>
      </c>
      <c r="D31" s="45">
        <v>221080</v>
      </c>
      <c r="E31" s="45">
        <v>0</v>
      </c>
      <c r="F31" s="45">
        <v>11186</v>
      </c>
      <c r="G31" s="45">
        <v>32611</v>
      </c>
      <c r="H31" s="45">
        <v>84861</v>
      </c>
      <c r="I31" s="45">
        <v>150</v>
      </c>
      <c r="J31" s="45">
        <v>47161</v>
      </c>
      <c r="K31" s="45">
        <v>300</v>
      </c>
      <c r="L31" s="45">
        <v>0</v>
      </c>
      <c r="M31" s="45">
        <v>0</v>
      </c>
      <c r="N31" s="45">
        <v>2169</v>
      </c>
      <c r="O31" s="45">
        <v>24783</v>
      </c>
      <c r="P31" s="45">
        <v>17859</v>
      </c>
      <c r="Q31" s="45">
        <v>0</v>
      </c>
      <c r="R31" s="85">
        <f t="shared" si="1"/>
        <v>221080</v>
      </c>
      <c r="S31" s="42"/>
      <c r="T31" s="172">
        <f t="shared" si="2"/>
        <v>0</v>
      </c>
      <c r="U31" s="40">
        <v>11</v>
      </c>
    </row>
    <row r="32" spans="1:20" s="40" customFormat="1" ht="20.25" customHeight="1">
      <c r="A32" s="405"/>
      <c r="B32" s="403"/>
      <c r="C32" s="43" t="s">
        <v>93</v>
      </c>
      <c r="D32" s="82"/>
      <c r="E32" s="82">
        <v>0</v>
      </c>
      <c r="F32" s="82">
        <v>0</v>
      </c>
      <c r="G32" s="82">
        <v>55</v>
      </c>
      <c r="H32" s="82">
        <v>11364</v>
      </c>
      <c r="I32" s="82">
        <v>422</v>
      </c>
      <c r="J32" s="82">
        <v>11236</v>
      </c>
      <c r="K32" s="82">
        <v>16697</v>
      </c>
      <c r="L32" s="82">
        <v>26232</v>
      </c>
      <c r="M32" s="82">
        <v>45786</v>
      </c>
      <c r="N32" s="82">
        <v>665</v>
      </c>
      <c r="O32" s="82">
        <v>1893</v>
      </c>
      <c r="P32" s="82">
        <v>28143</v>
      </c>
      <c r="Q32" s="82">
        <v>46045</v>
      </c>
      <c r="R32" s="82">
        <f t="shared" si="1"/>
        <v>188538</v>
      </c>
      <c r="S32" s="42"/>
      <c r="T32" s="172">
        <f t="shared" si="2"/>
        <v>-188538</v>
      </c>
    </row>
    <row r="33" spans="1:20" s="40" customFormat="1" ht="20.25" customHeight="1">
      <c r="A33" s="448" t="s">
        <v>215</v>
      </c>
      <c r="B33" s="449"/>
      <c r="C33" s="44" t="s">
        <v>92</v>
      </c>
      <c r="D33" s="208">
        <f>SUM(D35,D37,D39,D41,D43,D45,D47,D49,D51,D53,D55,D57,D59,D61,D63,D65)</f>
        <v>46149631</v>
      </c>
      <c r="E33" s="208">
        <f aca="true" t="shared" si="4" ref="E33:Q34">SUM(E35,E37,E39,E41,E43,E45,E47,E49,E51,E53,E55,E57,E59,E61,E63,E65)</f>
        <v>105706</v>
      </c>
      <c r="F33" s="208">
        <f t="shared" si="4"/>
        <v>3106047</v>
      </c>
      <c r="G33" s="208">
        <f t="shared" si="4"/>
        <v>3501685</v>
      </c>
      <c r="H33" s="208">
        <f t="shared" si="4"/>
        <v>4071281</v>
      </c>
      <c r="I33" s="208">
        <f t="shared" si="4"/>
        <v>2775836</v>
      </c>
      <c r="J33" s="208">
        <f t="shared" si="4"/>
        <v>2703278</v>
      </c>
      <c r="K33" s="208">
        <f t="shared" si="4"/>
        <v>2955814</v>
      </c>
      <c r="L33" s="208">
        <f t="shared" si="4"/>
        <v>2648765</v>
      </c>
      <c r="M33" s="208">
        <f t="shared" si="4"/>
        <v>6130787</v>
      </c>
      <c r="N33" s="208">
        <f t="shared" si="4"/>
        <v>2871189</v>
      </c>
      <c r="O33" s="208">
        <f t="shared" si="4"/>
        <v>4096894</v>
      </c>
      <c r="P33" s="208">
        <f t="shared" si="4"/>
        <v>7896278</v>
      </c>
      <c r="Q33" s="208">
        <f t="shared" si="4"/>
        <v>3286071</v>
      </c>
      <c r="R33" s="208">
        <f t="shared" si="1"/>
        <v>46149631</v>
      </c>
      <c r="S33" s="42"/>
      <c r="T33" s="172">
        <f t="shared" si="2"/>
        <v>0</v>
      </c>
    </row>
    <row r="34" spans="1:20" s="40" customFormat="1" ht="20.25" customHeight="1">
      <c r="A34" s="400"/>
      <c r="B34" s="401"/>
      <c r="C34" s="43" t="s">
        <v>93</v>
      </c>
      <c r="D34" s="82"/>
      <c r="E34" s="82">
        <f t="shared" si="4"/>
        <v>105706</v>
      </c>
      <c r="F34" s="82">
        <f t="shared" si="4"/>
        <v>1706540</v>
      </c>
      <c r="G34" s="82">
        <f t="shared" si="4"/>
        <v>2814577</v>
      </c>
      <c r="H34" s="82">
        <f t="shared" si="4"/>
        <v>2482862</v>
      </c>
      <c r="I34" s="82">
        <f t="shared" si="4"/>
        <v>2664293</v>
      </c>
      <c r="J34" s="82">
        <f t="shared" si="4"/>
        <v>2927009</v>
      </c>
      <c r="K34" s="82">
        <f t="shared" si="4"/>
        <v>2923113</v>
      </c>
      <c r="L34" s="82">
        <f t="shared" si="4"/>
        <v>2928033</v>
      </c>
      <c r="M34" s="82">
        <f t="shared" si="4"/>
        <v>3978243</v>
      </c>
      <c r="N34" s="82">
        <f t="shared" si="4"/>
        <v>2428885</v>
      </c>
      <c r="O34" s="82">
        <f t="shared" si="4"/>
        <v>3573531</v>
      </c>
      <c r="P34" s="82">
        <f t="shared" si="4"/>
        <v>5084616</v>
      </c>
      <c r="Q34" s="82">
        <f t="shared" si="4"/>
        <v>12029953</v>
      </c>
      <c r="R34" s="82">
        <f t="shared" si="1"/>
        <v>45647361</v>
      </c>
      <c r="S34" s="42"/>
      <c r="T34" s="172">
        <f t="shared" si="2"/>
        <v>-45647361</v>
      </c>
    </row>
    <row r="35" spans="1:21" s="40" customFormat="1" ht="20.25" customHeight="1">
      <c r="A35" s="405"/>
      <c r="B35" s="403" t="s">
        <v>135</v>
      </c>
      <c r="C35" s="41" t="s">
        <v>92</v>
      </c>
      <c r="D35" s="47">
        <v>2080900</v>
      </c>
      <c r="E35" s="47">
        <v>8082</v>
      </c>
      <c r="F35" s="47">
        <v>83493</v>
      </c>
      <c r="G35" s="47">
        <v>130210</v>
      </c>
      <c r="H35" s="47">
        <v>225537</v>
      </c>
      <c r="I35" s="47">
        <v>136938</v>
      </c>
      <c r="J35" s="47">
        <v>139833</v>
      </c>
      <c r="K35" s="47">
        <v>178697</v>
      </c>
      <c r="L35" s="47">
        <v>128208</v>
      </c>
      <c r="M35" s="47">
        <v>151810</v>
      </c>
      <c r="N35" s="47">
        <v>194712</v>
      </c>
      <c r="O35" s="47">
        <v>235297</v>
      </c>
      <c r="P35" s="47">
        <v>364889</v>
      </c>
      <c r="Q35" s="47">
        <v>103194</v>
      </c>
      <c r="R35" s="85">
        <f t="shared" si="1"/>
        <v>2080900</v>
      </c>
      <c r="S35" s="42"/>
      <c r="T35" s="172">
        <f t="shared" si="2"/>
        <v>0</v>
      </c>
      <c r="U35" s="40">
        <v>12</v>
      </c>
    </row>
    <row r="36" spans="1:20" s="40" customFormat="1" ht="20.25" customHeight="1">
      <c r="A36" s="405"/>
      <c r="B36" s="403"/>
      <c r="C36" s="43" t="s">
        <v>93</v>
      </c>
      <c r="D36" s="82"/>
      <c r="E36" s="82">
        <v>8082</v>
      </c>
      <c r="F36" s="82">
        <v>66451</v>
      </c>
      <c r="G36" s="82">
        <v>98606</v>
      </c>
      <c r="H36" s="82">
        <v>129487</v>
      </c>
      <c r="I36" s="82">
        <v>146602</v>
      </c>
      <c r="J36" s="82">
        <v>128949</v>
      </c>
      <c r="K36" s="82">
        <v>167834</v>
      </c>
      <c r="L36" s="82">
        <v>117664</v>
      </c>
      <c r="M36" s="82">
        <v>152895</v>
      </c>
      <c r="N36" s="82">
        <v>169661</v>
      </c>
      <c r="O36" s="82">
        <v>265405</v>
      </c>
      <c r="P36" s="82">
        <v>227071</v>
      </c>
      <c r="Q36" s="82">
        <v>387640</v>
      </c>
      <c r="R36" s="82">
        <f t="shared" si="1"/>
        <v>2066347</v>
      </c>
      <c r="S36" s="42"/>
      <c r="T36" s="172">
        <f t="shared" si="2"/>
        <v>-2066347</v>
      </c>
    </row>
    <row r="37" spans="1:21" s="40" customFormat="1" ht="20.25" customHeight="1">
      <c r="A37" s="416"/>
      <c r="B37" s="406" t="s">
        <v>139</v>
      </c>
      <c r="C37" s="44" t="s">
        <v>92</v>
      </c>
      <c r="D37" s="45">
        <v>373102</v>
      </c>
      <c r="E37" s="45">
        <v>50</v>
      </c>
      <c r="F37" s="45">
        <v>7298</v>
      </c>
      <c r="G37" s="45">
        <v>13243</v>
      </c>
      <c r="H37" s="45">
        <v>13291</v>
      </c>
      <c r="I37" s="45">
        <v>13601</v>
      </c>
      <c r="J37" s="45">
        <v>12733</v>
      </c>
      <c r="K37" s="45">
        <v>20673</v>
      </c>
      <c r="L37" s="45">
        <v>18295</v>
      </c>
      <c r="M37" s="45">
        <v>21263</v>
      </c>
      <c r="N37" s="45">
        <v>18513</v>
      </c>
      <c r="O37" s="45">
        <v>70338</v>
      </c>
      <c r="P37" s="45">
        <v>105516</v>
      </c>
      <c r="Q37" s="45">
        <v>58288</v>
      </c>
      <c r="R37" s="208">
        <f t="shared" si="1"/>
        <v>373102</v>
      </c>
      <c r="S37" s="42"/>
      <c r="T37" s="172">
        <f t="shared" si="2"/>
        <v>0</v>
      </c>
      <c r="U37" s="40">
        <v>13</v>
      </c>
    </row>
    <row r="38" spans="1:20" s="40" customFormat="1" ht="20.25" customHeight="1">
      <c r="A38" s="402"/>
      <c r="B38" s="403"/>
      <c r="C38" s="46" t="s">
        <v>93</v>
      </c>
      <c r="D38" s="83"/>
      <c r="E38" s="83">
        <v>50</v>
      </c>
      <c r="F38" s="83">
        <v>4305</v>
      </c>
      <c r="G38" s="83">
        <v>8489</v>
      </c>
      <c r="H38" s="83">
        <v>11861</v>
      </c>
      <c r="I38" s="83">
        <v>12948</v>
      </c>
      <c r="J38" s="83">
        <v>11549</v>
      </c>
      <c r="K38" s="83">
        <v>12612</v>
      </c>
      <c r="L38" s="83">
        <v>16021</v>
      </c>
      <c r="M38" s="83">
        <v>25094</v>
      </c>
      <c r="N38" s="83">
        <v>11547</v>
      </c>
      <c r="O38" s="83">
        <v>34289</v>
      </c>
      <c r="P38" s="83">
        <v>28782</v>
      </c>
      <c r="Q38" s="83">
        <v>187789</v>
      </c>
      <c r="R38" s="82">
        <f t="shared" si="1"/>
        <v>365336</v>
      </c>
      <c r="S38" s="42"/>
      <c r="T38" s="172">
        <f t="shared" si="2"/>
        <v>-365336</v>
      </c>
    </row>
    <row r="39" spans="1:21" s="40" customFormat="1" ht="20.25" customHeight="1">
      <c r="A39" s="405"/>
      <c r="B39" s="403" t="s">
        <v>228</v>
      </c>
      <c r="C39" s="41" t="s">
        <v>92</v>
      </c>
      <c r="D39" s="47">
        <v>685481</v>
      </c>
      <c r="E39" s="47">
        <v>1159</v>
      </c>
      <c r="F39" s="47">
        <v>9065</v>
      </c>
      <c r="G39" s="47">
        <v>21129</v>
      </c>
      <c r="H39" s="47">
        <v>83562</v>
      </c>
      <c r="I39" s="47">
        <v>32048</v>
      </c>
      <c r="J39" s="47">
        <v>26814</v>
      </c>
      <c r="K39" s="47">
        <v>41789</v>
      </c>
      <c r="L39" s="47">
        <v>46374</v>
      </c>
      <c r="M39" s="47">
        <v>75699</v>
      </c>
      <c r="N39" s="47">
        <v>34398</v>
      </c>
      <c r="O39" s="47">
        <v>103617</v>
      </c>
      <c r="P39" s="47">
        <v>155677</v>
      </c>
      <c r="Q39" s="47">
        <v>54150</v>
      </c>
      <c r="R39" s="85">
        <f t="shared" si="1"/>
        <v>685481</v>
      </c>
      <c r="S39" s="42"/>
      <c r="T39" s="172">
        <f t="shared" si="2"/>
        <v>0</v>
      </c>
      <c r="U39" s="40">
        <v>14</v>
      </c>
    </row>
    <row r="40" spans="1:20" s="40" customFormat="1" ht="20.25" customHeight="1">
      <c r="A40" s="405"/>
      <c r="B40" s="403"/>
      <c r="C40" s="46" t="s">
        <v>93</v>
      </c>
      <c r="D40" s="83"/>
      <c r="E40" s="83">
        <v>1159</v>
      </c>
      <c r="F40" s="83">
        <v>13575</v>
      </c>
      <c r="G40" s="83">
        <v>21727</v>
      </c>
      <c r="H40" s="83">
        <v>61017</v>
      </c>
      <c r="I40" s="83">
        <v>36145</v>
      </c>
      <c r="J40" s="83">
        <v>28765</v>
      </c>
      <c r="K40" s="83">
        <v>57349</v>
      </c>
      <c r="L40" s="83">
        <v>53835</v>
      </c>
      <c r="M40" s="83">
        <v>30442</v>
      </c>
      <c r="N40" s="83">
        <v>49982</v>
      </c>
      <c r="O40" s="83">
        <v>44854</v>
      </c>
      <c r="P40" s="83">
        <v>59988</v>
      </c>
      <c r="Q40" s="83">
        <v>218306</v>
      </c>
      <c r="R40" s="82">
        <f t="shared" si="1"/>
        <v>677144</v>
      </c>
      <c r="S40" s="42"/>
      <c r="T40" s="172">
        <f t="shared" si="2"/>
        <v>-677144</v>
      </c>
    </row>
    <row r="41" spans="1:21" s="40" customFormat="1" ht="20.25" customHeight="1">
      <c r="A41" s="402"/>
      <c r="B41" s="403" t="s">
        <v>232</v>
      </c>
      <c r="C41" s="41" t="s">
        <v>92</v>
      </c>
      <c r="D41" s="47">
        <v>1714428</v>
      </c>
      <c r="E41" s="47">
        <v>280</v>
      </c>
      <c r="F41" s="47">
        <v>13009</v>
      </c>
      <c r="G41" s="47">
        <v>46590</v>
      </c>
      <c r="H41" s="47">
        <v>483702</v>
      </c>
      <c r="I41" s="47">
        <v>38574</v>
      </c>
      <c r="J41" s="47">
        <v>68429</v>
      </c>
      <c r="K41" s="47">
        <v>72873</v>
      </c>
      <c r="L41" s="47">
        <v>206413</v>
      </c>
      <c r="M41" s="47">
        <v>164727</v>
      </c>
      <c r="N41" s="47">
        <v>41321</v>
      </c>
      <c r="O41" s="47">
        <v>207094</v>
      </c>
      <c r="P41" s="47">
        <v>312136</v>
      </c>
      <c r="Q41" s="47">
        <v>59280</v>
      </c>
      <c r="R41" s="85">
        <f t="shared" si="1"/>
        <v>1714428</v>
      </c>
      <c r="S41" s="42"/>
      <c r="T41" s="172">
        <f t="shared" si="2"/>
        <v>0</v>
      </c>
      <c r="U41" s="40">
        <v>15</v>
      </c>
    </row>
    <row r="42" spans="1:20" s="40" customFormat="1" ht="20.25" customHeight="1">
      <c r="A42" s="402"/>
      <c r="B42" s="403"/>
      <c r="C42" s="46" t="s">
        <v>93</v>
      </c>
      <c r="D42" s="83"/>
      <c r="E42" s="83">
        <v>280</v>
      </c>
      <c r="F42" s="83">
        <v>9214</v>
      </c>
      <c r="G42" s="83">
        <v>42159</v>
      </c>
      <c r="H42" s="83">
        <v>76799</v>
      </c>
      <c r="I42" s="83">
        <v>39454</v>
      </c>
      <c r="J42" s="83">
        <v>42657</v>
      </c>
      <c r="K42" s="83">
        <v>81903</v>
      </c>
      <c r="L42" s="83">
        <v>39007</v>
      </c>
      <c r="M42" s="83">
        <v>329854</v>
      </c>
      <c r="N42" s="83">
        <v>60099</v>
      </c>
      <c r="O42" s="83">
        <v>58162</v>
      </c>
      <c r="P42" s="83">
        <v>152273</v>
      </c>
      <c r="Q42" s="83">
        <v>634048</v>
      </c>
      <c r="R42" s="82">
        <f t="shared" si="1"/>
        <v>1565909</v>
      </c>
      <c r="S42" s="42"/>
      <c r="T42" s="172">
        <f t="shared" si="2"/>
        <v>-1565909</v>
      </c>
    </row>
    <row r="43" spans="1:21" s="51" customFormat="1" ht="20.25" customHeight="1">
      <c r="A43" s="402"/>
      <c r="B43" s="403" t="s">
        <v>233</v>
      </c>
      <c r="C43" s="48" t="s">
        <v>92</v>
      </c>
      <c r="D43" s="49">
        <v>1625693</v>
      </c>
      <c r="E43" s="49">
        <v>6216</v>
      </c>
      <c r="F43" s="49">
        <v>35444</v>
      </c>
      <c r="G43" s="49">
        <v>63257</v>
      </c>
      <c r="H43" s="49">
        <v>98183</v>
      </c>
      <c r="I43" s="49">
        <v>113297</v>
      </c>
      <c r="J43" s="49">
        <v>156300</v>
      </c>
      <c r="K43" s="49">
        <v>111180</v>
      </c>
      <c r="L43" s="49">
        <v>113686</v>
      </c>
      <c r="M43" s="49">
        <v>137346</v>
      </c>
      <c r="N43" s="49">
        <v>115981</v>
      </c>
      <c r="O43" s="49">
        <v>206946</v>
      </c>
      <c r="P43" s="49">
        <v>297634</v>
      </c>
      <c r="Q43" s="49">
        <v>170223</v>
      </c>
      <c r="R43" s="85">
        <f t="shared" si="1"/>
        <v>1625693</v>
      </c>
      <c r="S43" s="50"/>
      <c r="T43" s="172">
        <f t="shared" si="2"/>
        <v>0</v>
      </c>
      <c r="U43" s="51">
        <v>16</v>
      </c>
    </row>
    <row r="44" spans="1:20" s="40" customFormat="1" ht="20.25" customHeight="1">
      <c r="A44" s="402"/>
      <c r="B44" s="403"/>
      <c r="C44" s="46" t="s">
        <v>93</v>
      </c>
      <c r="D44" s="83"/>
      <c r="E44" s="83">
        <v>6216</v>
      </c>
      <c r="F44" s="83">
        <v>36997</v>
      </c>
      <c r="G44" s="83">
        <v>60437</v>
      </c>
      <c r="H44" s="83">
        <v>79139</v>
      </c>
      <c r="I44" s="83">
        <v>129843</v>
      </c>
      <c r="J44" s="83">
        <v>74647</v>
      </c>
      <c r="K44" s="83">
        <v>118750</v>
      </c>
      <c r="L44" s="83">
        <v>114384</v>
      </c>
      <c r="M44" s="83">
        <v>135667</v>
      </c>
      <c r="N44" s="83">
        <v>114332</v>
      </c>
      <c r="O44" s="83">
        <v>146221</v>
      </c>
      <c r="P44" s="83">
        <v>155596</v>
      </c>
      <c r="Q44" s="83">
        <v>445403</v>
      </c>
      <c r="R44" s="82">
        <f t="shared" si="1"/>
        <v>1617632</v>
      </c>
      <c r="S44" s="42"/>
      <c r="T44" s="172">
        <f t="shared" si="2"/>
        <v>-1617632</v>
      </c>
    </row>
    <row r="45" spans="1:21" s="40" customFormat="1" ht="20.25" customHeight="1">
      <c r="A45" s="405"/>
      <c r="B45" s="403" t="s">
        <v>234</v>
      </c>
      <c r="C45" s="41" t="s">
        <v>92</v>
      </c>
      <c r="D45" s="47">
        <v>129712</v>
      </c>
      <c r="E45" s="47">
        <v>0</v>
      </c>
      <c r="F45" s="47">
        <v>8496</v>
      </c>
      <c r="G45" s="47">
        <v>8496</v>
      </c>
      <c r="H45" s="47">
        <v>8496</v>
      </c>
      <c r="I45" s="47">
        <v>11577</v>
      </c>
      <c r="J45" s="47">
        <v>11581</v>
      </c>
      <c r="K45" s="47">
        <v>11581</v>
      </c>
      <c r="L45" s="47">
        <v>11581</v>
      </c>
      <c r="M45" s="47">
        <v>11581</v>
      </c>
      <c r="N45" s="47">
        <v>11581</v>
      </c>
      <c r="O45" s="47">
        <v>11581</v>
      </c>
      <c r="P45" s="47">
        <v>11581</v>
      </c>
      <c r="Q45" s="47">
        <v>11580</v>
      </c>
      <c r="R45" s="85">
        <f t="shared" si="1"/>
        <v>129712</v>
      </c>
      <c r="S45" s="42"/>
      <c r="T45" s="172">
        <f t="shared" si="2"/>
        <v>0</v>
      </c>
      <c r="U45" s="40">
        <v>17</v>
      </c>
    </row>
    <row r="46" spans="1:20" s="40" customFormat="1" ht="20.25" customHeight="1">
      <c r="A46" s="405"/>
      <c r="B46" s="403"/>
      <c r="C46" s="46" t="s">
        <v>93</v>
      </c>
      <c r="D46" s="83"/>
      <c r="E46" s="83">
        <v>0</v>
      </c>
      <c r="F46" s="83">
        <v>0</v>
      </c>
      <c r="G46" s="83">
        <v>0</v>
      </c>
      <c r="H46" s="83">
        <v>0</v>
      </c>
      <c r="I46" s="83">
        <v>1043</v>
      </c>
      <c r="J46" s="83">
        <v>12805</v>
      </c>
      <c r="K46" s="83">
        <v>14064</v>
      </c>
      <c r="L46" s="83">
        <v>1791</v>
      </c>
      <c r="M46" s="83">
        <v>13584</v>
      </c>
      <c r="N46" s="83">
        <v>15734</v>
      </c>
      <c r="O46" s="83">
        <v>4987</v>
      </c>
      <c r="P46" s="83">
        <v>60252</v>
      </c>
      <c r="Q46" s="83">
        <v>1799</v>
      </c>
      <c r="R46" s="82">
        <f t="shared" si="1"/>
        <v>126059</v>
      </c>
      <c r="S46" s="42"/>
      <c r="T46" s="172">
        <f t="shared" si="2"/>
        <v>-126059</v>
      </c>
    </row>
    <row r="47" spans="1:21" s="40" customFormat="1" ht="20.25" customHeight="1">
      <c r="A47" s="402"/>
      <c r="B47" s="403" t="s">
        <v>235</v>
      </c>
      <c r="C47" s="41" t="s">
        <v>92</v>
      </c>
      <c r="D47" s="47">
        <v>34937997</v>
      </c>
      <c r="E47" s="47">
        <v>30592</v>
      </c>
      <c r="F47" s="47">
        <v>2501468</v>
      </c>
      <c r="G47" s="47">
        <v>2940431</v>
      </c>
      <c r="H47" s="47">
        <v>2745103</v>
      </c>
      <c r="I47" s="47">
        <v>2037753</v>
      </c>
      <c r="J47" s="47">
        <v>1987297</v>
      </c>
      <c r="K47" s="47">
        <v>2198272</v>
      </c>
      <c r="L47" s="47">
        <v>1792400</v>
      </c>
      <c r="M47" s="47">
        <v>5234432</v>
      </c>
      <c r="N47" s="47">
        <v>2119780</v>
      </c>
      <c r="O47" s="47">
        <v>2866919</v>
      </c>
      <c r="P47" s="47">
        <v>6113461</v>
      </c>
      <c r="Q47" s="47">
        <v>2370089</v>
      </c>
      <c r="R47" s="85">
        <f t="shared" si="1"/>
        <v>34937997</v>
      </c>
      <c r="S47" s="42"/>
      <c r="T47" s="172">
        <f t="shared" si="2"/>
        <v>0</v>
      </c>
      <c r="U47" s="40">
        <v>18</v>
      </c>
    </row>
    <row r="48" spans="1:20" s="40" customFormat="1" ht="20.25" customHeight="1">
      <c r="A48" s="402"/>
      <c r="B48" s="403"/>
      <c r="C48" s="46" t="s">
        <v>93</v>
      </c>
      <c r="D48" s="83"/>
      <c r="E48" s="83">
        <v>30592</v>
      </c>
      <c r="F48" s="83">
        <v>1217420</v>
      </c>
      <c r="G48" s="83">
        <v>2370357</v>
      </c>
      <c r="H48" s="83">
        <v>1764071</v>
      </c>
      <c r="I48" s="83">
        <v>2066601</v>
      </c>
      <c r="J48" s="83">
        <v>2314262</v>
      </c>
      <c r="K48" s="83">
        <v>2163937</v>
      </c>
      <c r="L48" s="83">
        <v>2244382</v>
      </c>
      <c r="M48" s="83">
        <v>2945137</v>
      </c>
      <c r="N48" s="83">
        <v>1694370</v>
      </c>
      <c r="O48" s="83">
        <v>2720964</v>
      </c>
      <c r="P48" s="83">
        <v>3813994</v>
      </c>
      <c r="Q48" s="83">
        <v>9388912</v>
      </c>
      <c r="R48" s="82">
        <f t="shared" si="1"/>
        <v>34734999</v>
      </c>
      <c r="S48" s="42"/>
      <c r="T48" s="172">
        <f t="shared" si="2"/>
        <v>-34734999</v>
      </c>
    </row>
    <row r="49" spans="1:21" s="40" customFormat="1" ht="20.25" customHeight="1">
      <c r="A49" s="402"/>
      <c r="B49" s="403" t="s">
        <v>236</v>
      </c>
      <c r="C49" s="41" t="s">
        <v>92</v>
      </c>
      <c r="D49" s="47">
        <v>786778</v>
      </c>
      <c r="E49" s="47">
        <v>28</v>
      </c>
      <c r="F49" s="47">
        <v>571</v>
      </c>
      <c r="G49" s="47">
        <v>10205</v>
      </c>
      <c r="H49" s="47">
        <v>53829</v>
      </c>
      <c r="I49" s="47">
        <v>138577</v>
      </c>
      <c r="J49" s="47">
        <v>60685</v>
      </c>
      <c r="K49" s="47">
        <v>57485</v>
      </c>
      <c r="L49" s="47">
        <v>91846</v>
      </c>
      <c r="M49" s="47">
        <v>73047</v>
      </c>
      <c r="N49" s="47">
        <v>26763</v>
      </c>
      <c r="O49" s="47">
        <v>107967</v>
      </c>
      <c r="P49" s="47">
        <v>154026</v>
      </c>
      <c r="Q49" s="47">
        <v>11749</v>
      </c>
      <c r="R49" s="85">
        <f t="shared" si="1"/>
        <v>786778</v>
      </c>
      <c r="S49" s="42"/>
      <c r="T49" s="172">
        <f t="shared" si="2"/>
        <v>0</v>
      </c>
      <c r="U49" s="40">
        <v>19</v>
      </c>
    </row>
    <row r="50" spans="1:20" s="40" customFormat="1" ht="20.25" customHeight="1">
      <c r="A50" s="402"/>
      <c r="B50" s="403"/>
      <c r="C50" s="46" t="s">
        <v>93</v>
      </c>
      <c r="D50" s="83"/>
      <c r="E50" s="83">
        <v>28</v>
      </c>
      <c r="F50" s="83">
        <v>1802</v>
      </c>
      <c r="G50" s="83">
        <v>6453</v>
      </c>
      <c r="H50" s="83">
        <v>27773</v>
      </c>
      <c r="I50" s="83">
        <v>29682</v>
      </c>
      <c r="J50" s="83">
        <v>41992</v>
      </c>
      <c r="K50" s="83">
        <v>60657</v>
      </c>
      <c r="L50" s="83">
        <v>95960</v>
      </c>
      <c r="M50" s="83">
        <v>113245</v>
      </c>
      <c r="N50" s="83">
        <v>64053</v>
      </c>
      <c r="O50" s="83">
        <v>80444</v>
      </c>
      <c r="P50" s="83">
        <v>91726</v>
      </c>
      <c r="Q50" s="83">
        <v>171514</v>
      </c>
      <c r="R50" s="82">
        <f t="shared" si="1"/>
        <v>785329</v>
      </c>
      <c r="S50" s="42"/>
      <c r="T50" s="172">
        <f t="shared" si="2"/>
        <v>-785329</v>
      </c>
    </row>
    <row r="51" spans="1:21" s="40" customFormat="1" ht="20.25" customHeight="1">
      <c r="A51" s="402"/>
      <c r="B51" s="403" t="s">
        <v>229</v>
      </c>
      <c r="C51" s="41" t="s">
        <v>92</v>
      </c>
      <c r="D51" s="47">
        <v>1151491</v>
      </c>
      <c r="E51" s="47">
        <v>2780</v>
      </c>
      <c r="F51" s="47">
        <v>96654</v>
      </c>
      <c r="G51" s="47">
        <v>96654</v>
      </c>
      <c r="H51" s="47">
        <v>96654</v>
      </c>
      <c r="I51" s="47">
        <v>96654</v>
      </c>
      <c r="J51" s="47">
        <v>96654</v>
      </c>
      <c r="K51" s="47">
        <v>96654</v>
      </c>
      <c r="L51" s="47">
        <v>96654</v>
      </c>
      <c r="M51" s="47">
        <v>96654</v>
      </c>
      <c r="N51" s="47">
        <v>96654</v>
      </c>
      <c r="O51" s="47">
        <v>92942</v>
      </c>
      <c r="P51" s="47">
        <v>92942</v>
      </c>
      <c r="Q51" s="47">
        <v>92941</v>
      </c>
      <c r="R51" s="85">
        <f t="shared" si="1"/>
        <v>1151491</v>
      </c>
      <c r="S51" s="42"/>
      <c r="T51" s="172">
        <f t="shared" si="2"/>
        <v>0</v>
      </c>
      <c r="U51" s="40">
        <v>20</v>
      </c>
    </row>
    <row r="52" spans="1:20" s="40" customFormat="1" ht="20.25" customHeight="1">
      <c r="A52" s="402"/>
      <c r="B52" s="403"/>
      <c r="C52" s="46" t="s">
        <v>93</v>
      </c>
      <c r="D52" s="83"/>
      <c r="E52" s="83">
        <v>2780</v>
      </c>
      <c r="F52" s="83">
        <v>61210</v>
      </c>
      <c r="G52" s="83">
        <v>98447</v>
      </c>
      <c r="H52" s="83">
        <v>79245</v>
      </c>
      <c r="I52" s="83">
        <v>76000</v>
      </c>
      <c r="J52" s="83">
        <v>83606</v>
      </c>
      <c r="K52" s="83">
        <v>79497</v>
      </c>
      <c r="L52" s="83">
        <v>118326</v>
      </c>
      <c r="M52" s="83">
        <v>95895</v>
      </c>
      <c r="N52" s="83">
        <v>100086</v>
      </c>
      <c r="O52" s="83">
        <v>119719</v>
      </c>
      <c r="P52" s="83">
        <v>76547</v>
      </c>
      <c r="Q52" s="83">
        <v>140505</v>
      </c>
      <c r="R52" s="82">
        <f t="shared" si="1"/>
        <v>1131863</v>
      </c>
      <c r="S52" s="42"/>
      <c r="T52" s="172">
        <f t="shared" si="2"/>
        <v>-1131863</v>
      </c>
    </row>
    <row r="53" spans="1:21" s="40" customFormat="1" ht="20.25" customHeight="1">
      <c r="A53" s="405"/>
      <c r="B53" s="403" t="s">
        <v>99</v>
      </c>
      <c r="C53" s="41" t="s">
        <v>92</v>
      </c>
      <c r="D53" s="47">
        <v>1214197</v>
      </c>
      <c r="E53" s="47">
        <v>0</v>
      </c>
      <c r="F53" s="47">
        <v>16291</v>
      </c>
      <c r="G53" s="47">
        <v>85352</v>
      </c>
      <c r="H53" s="47">
        <v>175120</v>
      </c>
      <c r="I53" s="47">
        <v>132111</v>
      </c>
      <c r="J53" s="47">
        <v>100260</v>
      </c>
      <c r="K53" s="47">
        <v>90949</v>
      </c>
      <c r="L53" s="47">
        <v>104654</v>
      </c>
      <c r="M53" s="47">
        <v>99476</v>
      </c>
      <c r="N53" s="47">
        <v>89539</v>
      </c>
      <c r="O53" s="47">
        <v>87525</v>
      </c>
      <c r="P53" s="47">
        <v>131288</v>
      </c>
      <c r="Q53" s="47">
        <v>101632</v>
      </c>
      <c r="R53" s="85">
        <f t="shared" si="1"/>
        <v>1214197</v>
      </c>
      <c r="S53" s="42"/>
      <c r="T53" s="172">
        <f t="shared" si="2"/>
        <v>0</v>
      </c>
      <c r="U53" s="40">
        <v>21</v>
      </c>
    </row>
    <row r="54" spans="1:20" s="40" customFormat="1" ht="20.25" customHeight="1">
      <c r="A54" s="405"/>
      <c r="B54" s="403"/>
      <c r="C54" s="46" t="s">
        <v>93</v>
      </c>
      <c r="D54" s="83"/>
      <c r="E54" s="83">
        <v>0</v>
      </c>
      <c r="F54" s="83">
        <v>948</v>
      </c>
      <c r="G54" s="83">
        <v>53763</v>
      </c>
      <c r="H54" s="83">
        <v>199702</v>
      </c>
      <c r="I54" s="83">
        <v>88512</v>
      </c>
      <c r="J54" s="83">
        <v>120129</v>
      </c>
      <c r="K54" s="83">
        <v>102313</v>
      </c>
      <c r="L54" s="83">
        <v>88367</v>
      </c>
      <c r="M54" s="83">
        <v>78940</v>
      </c>
      <c r="N54" s="83">
        <v>80845</v>
      </c>
      <c r="O54" s="83">
        <v>53827</v>
      </c>
      <c r="P54" s="83">
        <v>143059</v>
      </c>
      <c r="Q54" s="83">
        <v>122434</v>
      </c>
      <c r="R54" s="82">
        <f t="shared" si="1"/>
        <v>1132839</v>
      </c>
      <c r="S54" s="42"/>
      <c r="T54" s="172">
        <f t="shared" si="2"/>
        <v>-1132839</v>
      </c>
    </row>
    <row r="55" spans="1:21" s="51" customFormat="1" ht="20.25" customHeight="1">
      <c r="A55" s="402"/>
      <c r="B55" s="403" t="s">
        <v>230</v>
      </c>
      <c r="C55" s="48" t="s">
        <v>92</v>
      </c>
      <c r="D55" s="49">
        <v>227462</v>
      </c>
      <c r="E55" s="49">
        <v>0</v>
      </c>
      <c r="F55" s="49">
        <v>300</v>
      </c>
      <c r="G55" s="49">
        <v>500</v>
      </c>
      <c r="H55" s="49">
        <v>250</v>
      </c>
      <c r="I55" s="49">
        <v>250</v>
      </c>
      <c r="J55" s="49">
        <v>200</v>
      </c>
      <c r="K55" s="49">
        <v>200</v>
      </c>
      <c r="L55" s="49">
        <v>250</v>
      </c>
      <c r="M55" s="49">
        <v>30000</v>
      </c>
      <c r="N55" s="49">
        <v>30200</v>
      </c>
      <c r="O55" s="49">
        <v>60250</v>
      </c>
      <c r="P55" s="49">
        <v>105062</v>
      </c>
      <c r="Q55" s="49">
        <v>0</v>
      </c>
      <c r="R55" s="85">
        <f t="shared" si="1"/>
        <v>227462</v>
      </c>
      <c r="S55" s="50"/>
      <c r="T55" s="172">
        <f t="shared" si="2"/>
        <v>0</v>
      </c>
      <c r="U55" s="51">
        <v>22</v>
      </c>
    </row>
    <row r="56" spans="1:20" s="40" customFormat="1" ht="20.25" customHeight="1">
      <c r="A56" s="402"/>
      <c r="B56" s="403"/>
      <c r="C56" s="46" t="s">
        <v>93</v>
      </c>
      <c r="D56" s="83"/>
      <c r="E56" s="83">
        <v>0</v>
      </c>
      <c r="F56" s="83">
        <v>0</v>
      </c>
      <c r="G56" s="83">
        <v>341</v>
      </c>
      <c r="H56" s="83">
        <v>260</v>
      </c>
      <c r="I56" s="83">
        <v>133</v>
      </c>
      <c r="J56" s="83">
        <v>304</v>
      </c>
      <c r="K56" s="83">
        <v>540</v>
      </c>
      <c r="L56" s="83">
        <v>1813</v>
      </c>
      <c r="M56" s="83">
        <v>2038</v>
      </c>
      <c r="N56" s="83">
        <v>21454</v>
      </c>
      <c r="O56" s="83">
        <v>3336</v>
      </c>
      <c r="P56" s="83">
        <v>112586</v>
      </c>
      <c r="Q56" s="83">
        <v>84657</v>
      </c>
      <c r="R56" s="82">
        <f t="shared" si="1"/>
        <v>227462</v>
      </c>
      <c r="S56" s="42"/>
      <c r="T56" s="172">
        <f t="shared" si="2"/>
        <v>-227462</v>
      </c>
    </row>
    <row r="57" spans="1:21" s="40" customFormat="1" ht="20.25" customHeight="1">
      <c r="A57" s="402"/>
      <c r="B57" s="403" t="s">
        <v>237</v>
      </c>
      <c r="C57" s="41" t="s">
        <v>92</v>
      </c>
      <c r="D57" s="47">
        <v>286756</v>
      </c>
      <c r="E57" s="49">
        <v>0</v>
      </c>
      <c r="F57" s="49">
        <v>0</v>
      </c>
      <c r="G57" s="49">
        <v>0</v>
      </c>
      <c r="H57" s="49">
        <v>20672</v>
      </c>
      <c r="I57" s="49">
        <v>0</v>
      </c>
      <c r="J57" s="49">
        <v>0</v>
      </c>
      <c r="K57" s="49">
        <v>0</v>
      </c>
      <c r="L57" s="49">
        <v>0</v>
      </c>
      <c r="M57" s="49">
        <v>0</v>
      </c>
      <c r="N57" s="49">
        <v>12554</v>
      </c>
      <c r="O57" s="49">
        <v>13312</v>
      </c>
      <c r="P57" s="49">
        <v>0</v>
      </c>
      <c r="Q57" s="49">
        <v>240218</v>
      </c>
      <c r="R57" s="85">
        <f t="shared" si="1"/>
        <v>286756</v>
      </c>
      <c r="S57" s="42"/>
      <c r="T57" s="172">
        <f t="shared" si="2"/>
        <v>0</v>
      </c>
      <c r="U57" s="40">
        <v>23</v>
      </c>
    </row>
    <row r="58" spans="1:20" s="40" customFormat="1" ht="20.25" customHeight="1">
      <c r="A58" s="402"/>
      <c r="B58" s="403"/>
      <c r="C58" s="46" t="s">
        <v>93</v>
      </c>
      <c r="D58" s="83"/>
      <c r="E58" s="83">
        <v>0</v>
      </c>
      <c r="F58" s="83">
        <v>0</v>
      </c>
      <c r="G58" s="83">
        <v>0</v>
      </c>
      <c r="H58" s="83">
        <v>0</v>
      </c>
      <c r="I58" s="83">
        <v>0</v>
      </c>
      <c r="J58" s="83">
        <v>20672</v>
      </c>
      <c r="K58" s="83">
        <v>0</v>
      </c>
      <c r="L58" s="83">
        <v>0</v>
      </c>
      <c r="M58" s="83">
        <v>3266</v>
      </c>
      <c r="N58" s="83">
        <v>0</v>
      </c>
      <c r="O58" s="83">
        <v>2750</v>
      </c>
      <c r="P58" s="83">
        <v>77333</v>
      </c>
      <c r="Q58" s="83">
        <v>182018</v>
      </c>
      <c r="R58" s="82">
        <f t="shared" si="1"/>
        <v>286039</v>
      </c>
      <c r="S58" s="42"/>
      <c r="T58" s="172">
        <f t="shared" si="2"/>
        <v>-286039</v>
      </c>
    </row>
    <row r="59" spans="1:21" s="51" customFormat="1" ht="20.25" customHeight="1">
      <c r="A59" s="405"/>
      <c r="B59" s="403" t="s">
        <v>142</v>
      </c>
      <c r="C59" s="48" t="s">
        <v>92</v>
      </c>
      <c r="D59" s="49">
        <v>553167</v>
      </c>
      <c r="E59" s="49">
        <v>48190</v>
      </c>
      <c r="F59" s="49">
        <v>313818</v>
      </c>
      <c r="G59" s="49">
        <v>62260</v>
      </c>
      <c r="H59" s="49">
        <v>37616</v>
      </c>
      <c r="I59" s="49">
        <v>0</v>
      </c>
      <c r="J59" s="49">
        <v>0</v>
      </c>
      <c r="K59" s="49">
        <v>36083</v>
      </c>
      <c r="L59" s="49">
        <v>0</v>
      </c>
      <c r="M59" s="49">
        <v>0</v>
      </c>
      <c r="N59" s="49">
        <v>43260</v>
      </c>
      <c r="O59" s="49">
        <v>0</v>
      </c>
      <c r="P59" s="49">
        <v>11940</v>
      </c>
      <c r="Q59" s="49">
        <v>0</v>
      </c>
      <c r="R59" s="85">
        <f t="shared" si="1"/>
        <v>553167</v>
      </c>
      <c r="S59" s="50"/>
      <c r="T59" s="172">
        <f t="shared" si="2"/>
        <v>0</v>
      </c>
      <c r="U59" s="51">
        <v>24</v>
      </c>
    </row>
    <row r="60" spans="1:20" s="40" customFormat="1" ht="20.25" customHeight="1">
      <c r="A60" s="405"/>
      <c r="B60" s="403"/>
      <c r="C60" s="46" t="s">
        <v>93</v>
      </c>
      <c r="D60" s="83"/>
      <c r="E60" s="83">
        <v>48190</v>
      </c>
      <c r="F60" s="83">
        <v>284559</v>
      </c>
      <c r="G60" s="83">
        <v>39425</v>
      </c>
      <c r="H60" s="83">
        <v>34674</v>
      </c>
      <c r="I60" s="83">
        <v>10909</v>
      </c>
      <c r="J60" s="83">
        <v>14194</v>
      </c>
      <c r="K60" s="83">
        <v>27403</v>
      </c>
      <c r="L60" s="83">
        <v>7710</v>
      </c>
      <c r="M60" s="83">
        <v>13192</v>
      </c>
      <c r="N60" s="83">
        <v>13992</v>
      </c>
      <c r="O60" s="83">
        <v>7395</v>
      </c>
      <c r="P60" s="83">
        <v>39193</v>
      </c>
      <c r="Q60" s="83">
        <v>9118</v>
      </c>
      <c r="R60" s="82">
        <f t="shared" si="1"/>
        <v>549954</v>
      </c>
      <c r="S60" s="42"/>
      <c r="T60" s="172">
        <f t="shared" si="2"/>
        <v>-549954</v>
      </c>
    </row>
    <row r="61" spans="1:21" s="40" customFormat="1" ht="20.25" customHeight="1">
      <c r="A61" s="402"/>
      <c r="B61" s="403" t="s">
        <v>143</v>
      </c>
      <c r="C61" s="41" t="s">
        <v>92</v>
      </c>
      <c r="D61" s="47">
        <v>229346</v>
      </c>
      <c r="E61" s="47">
        <v>1600</v>
      </c>
      <c r="F61" s="47">
        <v>13764</v>
      </c>
      <c r="G61" s="47">
        <v>13764</v>
      </c>
      <c r="H61" s="47">
        <v>15164</v>
      </c>
      <c r="I61" s="47">
        <v>14247</v>
      </c>
      <c r="J61" s="47">
        <v>32032</v>
      </c>
      <c r="K61" s="47">
        <v>25060</v>
      </c>
      <c r="L61" s="47">
        <v>26087</v>
      </c>
      <c r="M61" s="47">
        <v>18863</v>
      </c>
      <c r="N61" s="47">
        <v>18863</v>
      </c>
      <c r="O61" s="47">
        <v>18863</v>
      </c>
      <c r="P61" s="47">
        <v>18863</v>
      </c>
      <c r="Q61" s="47">
        <v>12176</v>
      </c>
      <c r="R61" s="85">
        <f t="shared" si="1"/>
        <v>229346</v>
      </c>
      <c r="S61" s="42"/>
      <c r="T61" s="172">
        <f t="shared" si="2"/>
        <v>0</v>
      </c>
      <c r="U61" s="40">
        <v>25</v>
      </c>
    </row>
    <row r="62" spans="1:20" s="40" customFormat="1" ht="20.25" customHeight="1">
      <c r="A62" s="402"/>
      <c r="B62" s="403"/>
      <c r="C62" s="43" t="s">
        <v>93</v>
      </c>
      <c r="D62" s="82"/>
      <c r="E62" s="82">
        <v>1600</v>
      </c>
      <c r="F62" s="82">
        <v>2216</v>
      </c>
      <c r="G62" s="82">
        <v>4450</v>
      </c>
      <c r="H62" s="82">
        <v>7003</v>
      </c>
      <c r="I62" s="82">
        <v>15649</v>
      </c>
      <c r="J62" s="82">
        <v>22130</v>
      </c>
      <c r="K62" s="82">
        <v>21406</v>
      </c>
      <c r="L62" s="82">
        <v>20093</v>
      </c>
      <c r="M62" s="82">
        <v>24720</v>
      </c>
      <c r="N62" s="82">
        <v>17542</v>
      </c>
      <c r="O62" s="82">
        <v>17709</v>
      </c>
      <c r="P62" s="82">
        <v>34852</v>
      </c>
      <c r="Q62" s="82">
        <v>39571</v>
      </c>
      <c r="R62" s="82">
        <f t="shared" si="1"/>
        <v>228941</v>
      </c>
      <c r="S62" s="42"/>
      <c r="T62" s="172">
        <f t="shared" si="2"/>
        <v>-228941</v>
      </c>
    </row>
    <row r="63" spans="1:21" s="40" customFormat="1" ht="20.25" customHeight="1">
      <c r="A63" s="416"/>
      <c r="B63" s="406" t="s">
        <v>238</v>
      </c>
      <c r="C63" s="44" t="s">
        <v>92</v>
      </c>
      <c r="D63" s="45">
        <v>152385</v>
      </c>
      <c r="E63" s="45">
        <v>6729</v>
      </c>
      <c r="F63" s="45">
        <v>5806</v>
      </c>
      <c r="G63" s="45">
        <v>9594</v>
      </c>
      <c r="H63" s="45">
        <v>13936</v>
      </c>
      <c r="I63" s="45">
        <v>10209</v>
      </c>
      <c r="J63" s="45">
        <v>10460</v>
      </c>
      <c r="K63" s="45">
        <v>14318</v>
      </c>
      <c r="L63" s="45">
        <v>12317</v>
      </c>
      <c r="M63" s="45">
        <v>15889</v>
      </c>
      <c r="N63" s="45">
        <v>17070</v>
      </c>
      <c r="O63" s="45">
        <v>14243</v>
      </c>
      <c r="P63" s="45">
        <v>21263</v>
      </c>
      <c r="Q63" s="45">
        <v>551</v>
      </c>
      <c r="R63" s="208">
        <f t="shared" si="1"/>
        <v>152385</v>
      </c>
      <c r="S63" s="42"/>
      <c r="T63" s="172">
        <f t="shared" si="2"/>
        <v>0</v>
      </c>
      <c r="U63" s="40">
        <v>26</v>
      </c>
    </row>
    <row r="64" spans="1:20" s="40" customFormat="1" ht="20.25" customHeight="1">
      <c r="A64" s="402"/>
      <c r="B64" s="403"/>
      <c r="C64" s="43" t="s">
        <v>93</v>
      </c>
      <c r="D64" s="82"/>
      <c r="E64" s="82">
        <v>6729</v>
      </c>
      <c r="F64" s="82">
        <v>7840</v>
      </c>
      <c r="G64" s="82">
        <v>9911</v>
      </c>
      <c r="H64" s="82">
        <v>11819</v>
      </c>
      <c r="I64" s="82">
        <v>10754</v>
      </c>
      <c r="J64" s="82">
        <v>10336</v>
      </c>
      <c r="K64" s="82">
        <v>14809</v>
      </c>
      <c r="L64" s="82">
        <v>8677</v>
      </c>
      <c r="M64" s="82">
        <v>14243</v>
      </c>
      <c r="N64" s="82">
        <v>15151</v>
      </c>
      <c r="O64" s="82">
        <v>13434</v>
      </c>
      <c r="P64" s="82">
        <v>11336</v>
      </c>
      <c r="Q64" s="82">
        <v>16230</v>
      </c>
      <c r="R64" s="82">
        <f t="shared" si="1"/>
        <v>151269</v>
      </c>
      <c r="S64" s="42"/>
      <c r="T64" s="172">
        <f t="shared" si="2"/>
        <v>-151269</v>
      </c>
    </row>
    <row r="65" spans="1:21" s="51" customFormat="1" ht="20.25" customHeight="1">
      <c r="A65" s="405"/>
      <c r="B65" s="403" t="s">
        <v>239</v>
      </c>
      <c r="C65" s="48" t="s">
        <v>92</v>
      </c>
      <c r="D65" s="49">
        <v>736</v>
      </c>
      <c r="E65" s="49">
        <v>0</v>
      </c>
      <c r="F65" s="49">
        <v>570</v>
      </c>
      <c r="G65" s="49">
        <v>0</v>
      </c>
      <c r="H65" s="49">
        <v>166</v>
      </c>
      <c r="I65" s="49">
        <v>0</v>
      </c>
      <c r="J65" s="49">
        <v>0</v>
      </c>
      <c r="K65" s="49">
        <v>0</v>
      </c>
      <c r="L65" s="49">
        <v>0</v>
      </c>
      <c r="M65" s="49">
        <v>0</v>
      </c>
      <c r="N65" s="49">
        <v>0</v>
      </c>
      <c r="O65" s="49">
        <v>0</v>
      </c>
      <c r="P65" s="49">
        <v>0</v>
      </c>
      <c r="Q65" s="49">
        <v>0</v>
      </c>
      <c r="R65" s="85">
        <f t="shared" si="1"/>
        <v>736</v>
      </c>
      <c r="S65" s="50"/>
      <c r="T65" s="172">
        <f t="shared" si="2"/>
        <v>0</v>
      </c>
      <c r="U65" s="51">
        <v>27</v>
      </c>
    </row>
    <row r="66" spans="1:20" s="40" customFormat="1" ht="20.25" customHeight="1">
      <c r="A66" s="405"/>
      <c r="B66" s="403"/>
      <c r="C66" s="43" t="s">
        <v>93</v>
      </c>
      <c r="D66" s="82"/>
      <c r="E66" s="82">
        <v>0</v>
      </c>
      <c r="F66" s="82">
        <v>3</v>
      </c>
      <c r="G66" s="82">
        <v>12</v>
      </c>
      <c r="H66" s="82">
        <v>12</v>
      </c>
      <c r="I66" s="82">
        <v>18</v>
      </c>
      <c r="J66" s="82">
        <v>12</v>
      </c>
      <c r="K66" s="82">
        <v>39</v>
      </c>
      <c r="L66" s="82">
        <v>3</v>
      </c>
      <c r="M66" s="82">
        <v>31</v>
      </c>
      <c r="N66" s="82">
        <v>37</v>
      </c>
      <c r="O66" s="82">
        <v>35</v>
      </c>
      <c r="P66" s="82">
        <v>28</v>
      </c>
      <c r="Q66" s="82">
        <v>9</v>
      </c>
      <c r="R66" s="82">
        <f t="shared" si="1"/>
        <v>239</v>
      </c>
      <c r="S66" s="42"/>
      <c r="T66" s="172">
        <f t="shared" si="2"/>
        <v>-239</v>
      </c>
    </row>
    <row r="67" spans="1:20" s="40" customFormat="1" ht="20.25" customHeight="1">
      <c r="A67" s="412" t="s">
        <v>221</v>
      </c>
      <c r="B67" s="407"/>
      <c r="C67" s="41" t="s">
        <v>92</v>
      </c>
      <c r="D67" s="85">
        <f>SUM(D69)</f>
        <v>28256</v>
      </c>
      <c r="E67" s="85">
        <f aca="true" t="shared" si="5" ref="E67:Q68">SUM(E69)</f>
        <v>0</v>
      </c>
      <c r="F67" s="85">
        <f t="shared" si="5"/>
        <v>11</v>
      </c>
      <c r="G67" s="85">
        <f t="shared" si="5"/>
        <v>1175</v>
      </c>
      <c r="H67" s="85">
        <f t="shared" si="5"/>
        <v>2249</v>
      </c>
      <c r="I67" s="85">
        <f t="shared" si="5"/>
        <v>1949</v>
      </c>
      <c r="J67" s="85">
        <f t="shared" si="5"/>
        <v>2358</v>
      </c>
      <c r="K67" s="85">
        <f t="shared" si="5"/>
        <v>2558</v>
      </c>
      <c r="L67" s="85">
        <f t="shared" si="5"/>
        <v>2460</v>
      </c>
      <c r="M67" s="85">
        <f t="shared" si="5"/>
        <v>3008</v>
      </c>
      <c r="N67" s="85">
        <f t="shared" si="5"/>
        <v>826</v>
      </c>
      <c r="O67" s="85">
        <f t="shared" si="5"/>
        <v>5692</v>
      </c>
      <c r="P67" s="85">
        <f>SUM(P69)</f>
        <v>5538</v>
      </c>
      <c r="Q67" s="85">
        <f t="shared" si="5"/>
        <v>432</v>
      </c>
      <c r="R67" s="85">
        <f t="shared" si="1"/>
        <v>28256</v>
      </c>
      <c r="S67" s="42"/>
      <c r="T67" s="172">
        <f t="shared" si="2"/>
        <v>0</v>
      </c>
    </row>
    <row r="68" spans="1:20" s="40" customFormat="1" ht="20.25" customHeight="1">
      <c r="A68" s="416"/>
      <c r="B68" s="406"/>
      <c r="C68" s="43" t="s">
        <v>93</v>
      </c>
      <c r="D68" s="82"/>
      <c r="E68" s="82">
        <f t="shared" si="5"/>
        <v>0</v>
      </c>
      <c r="F68" s="82">
        <f t="shared" si="5"/>
        <v>1574</v>
      </c>
      <c r="G68" s="82">
        <f t="shared" si="5"/>
        <v>756</v>
      </c>
      <c r="H68" s="82">
        <f t="shared" si="5"/>
        <v>1312</v>
      </c>
      <c r="I68" s="82">
        <f t="shared" si="5"/>
        <v>1538</v>
      </c>
      <c r="J68" s="82">
        <f t="shared" si="5"/>
        <v>1155</v>
      </c>
      <c r="K68" s="82">
        <f t="shared" si="5"/>
        <v>1248</v>
      </c>
      <c r="L68" s="82">
        <f t="shared" si="5"/>
        <v>3195</v>
      </c>
      <c r="M68" s="82">
        <f t="shared" si="5"/>
        <v>1250</v>
      </c>
      <c r="N68" s="82">
        <f t="shared" si="5"/>
        <v>1816</v>
      </c>
      <c r="O68" s="82">
        <f t="shared" si="5"/>
        <v>1225</v>
      </c>
      <c r="P68" s="82">
        <f>SUM(P70)</f>
        <v>4445</v>
      </c>
      <c r="Q68" s="82">
        <f t="shared" si="5"/>
        <v>6532</v>
      </c>
      <c r="R68" s="82">
        <f t="shared" si="1"/>
        <v>26046</v>
      </c>
      <c r="S68" s="42"/>
      <c r="T68" s="172">
        <f t="shared" si="2"/>
        <v>-26046</v>
      </c>
    </row>
    <row r="69" spans="1:21" s="40" customFormat="1" ht="20.25" customHeight="1">
      <c r="A69" s="414"/>
      <c r="B69" s="415" t="s">
        <v>240</v>
      </c>
      <c r="C69" s="44" t="s">
        <v>92</v>
      </c>
      <c r="D69" s="45">
        <v>28256</v>
      </c>
      <c r="E69" s="45">
        <v>0</v>
      </c>
      <c r="F69" s="45">
        <v>11</v>
      </c>
      <c r="G69" s="45">
        <v>1175</v>
      </c>
      <c r="H69" s="45">
        <v>2249</v>
      </c>
      <c r="I69" s="45">
        <v>1949</v>
      </c>
      <c r="J69" s="45">
        <v>2358</v>
      </c>
      <c r="K69" s="45">
        <v>2558</v>
      </c>
      <c r="L69" s="45">
        <v>2460</v>
      </c>
      <c r="M69" s="45">
        <v>3008</v>
      </c>
      <c r="N69" s="45">
        <v>826</v>
      </c>
      <c r="O69" s="45">
        <v>5692</v>
      </c>
      <c r="P69" s="45">
        <v>5538</v>
      </c>
      <c r="Q69" s="45">
        <v>432</v>
      </c>
      <c r="R69" s="85">
        <f t="shared" si="1"/>
        <v>28256</v>
      </c>
      <c r="S69" s="42"/>
      <c r="T69" s="172">
        <f t="shared" si="2"/>
        <v>0</v>
      </c>
      <c r="U69" s="40">
        <v>28</v>
      </c>
    </row>
    <row r="70" spans="1:20" s="40" customFormat="1" ht="20.25" customHeight="1">
      <c r="A70" s="414"/>
      <c r="B70" s="415"/>
      <c r="C70" s="52" t="s">
        <v>93</v>
      </c>
      <c r="D70" s="84"/>
      <c r="E70" s="84">
        <v>0</v>
      </c>
      <c r="F70" s="84">
        <v>1574</v>
      </c>
      <c r="G70" s="84">
        <v>756</v>
      </c>
      <c r="H70" s="84">
        <v>1312</v>
      </c>
      <c r="I70" s="84">
        <v>1538</v>
      </c>
      <c r="J70" s="84">
        <v>1155</v>
      </c>
      <c r="K70" s="84">
        <v>1248</v>
      </c>
      <c r="L70" s="84">
        <v>3195</v>
      </c>
      <c r="M70" s="84">
        <v>1250</v>
      </c>
      <c r="N70" s="84">
        <v>1816</v>
      </c>
      <c r="O70" s="84">
        <v>1225</v>
      </c>
      <c r="P70" s="84">
        <v>4445</v>
      </c>
      <c r="Q70" s="84">
        <v>6532</v>
      </c>
      <c r="R70" s="82">
        <f t="shared" si="1"/>
        <v>26046</v>
      </c>
      <c r="S70" s="42"/>
      <c r="T70" s="172">
        <f t="shared" si="2"/>
        <v>-26046</v>
      </c>
    </row>
    <row r="71" spans="1:20" s="40" customFormat="1" ht="20.25" customHeight="1">
      <c r="A71" s="412" t="s">
        <v>223</v>
      </c>
      <c r="B71" s="421"/>
      <c r="C71" s="41" t="s">
        <v>92</v>
      </c>
      <c r="D71" s="85">
        <f>SUM(D73,D75,D77)</f>
        <v>50096</v>
      </c>
      <c r="E71" s="85">
        <f aca="true" t="shared" si="6" ref="E71:Q72">SUM(E73,E75,E77)</f>
        <v>395</v>
      </c>
      <c r="F71" s="85">
        <f t="shared" si="6"/>
        <v>1813</v>
      </c>
      <c r="G71" s="85">
        <f t="shared" si="6"/>
        <v>1949</v>
      </c>
      <c r="H71" s="85">
        <f t="shared" si="6"/>
        <v>8390</v>
      </c>
      <c r="I71" s="85">
        <f t="shared" si="6"/>
        <v>2398</v>
      </c>
      <c r="J71" s="85">
        <f t="shared" si="6"/>
        <v>2505</v>
      </c>
      <c r="K71" s="85">
        <f t="shared" si="6"/>
        <v>8315</v>
      </c>
      <c r="L71" s="85">
        <f t="shared" si="6"/>
        <v>2012</v>
      </c>
      <c r="M71" s="85">
        <f t="shared" si="6"/>
        <v>2312</v>
      </c>
      <c r="N71" s="85">
        <f t="shared" si="6"/>
        <v>7887</v>
      </c>
      <c r="O71" s="85">
        <f t="shared" si="6"/>
        <v>2219</v>
      </c>
      <c r="P71" s="85">
        <f t="shared" si="6"/>
        <v>3043</v>
      </c>
      <c r="Q71" s="85">
        <f t="shared" si="6"/>
        <v>6858</v>
      </c>
      <c r="R71" s="85">
        <f aca="true" t="shared" si="7" ref="R71:R80">SUM(E71:Q71)</f>
        <v>50096</v>
      </c>
      <c r="S71" s="42"/>
      <c r="T71" s="172">
        <f aca="true" t="shared" si="8" ref="T71:T80">D71-R71</f>
        <v>0</v>
      </c>
    </row>
    <row r="72" spans="1:20" s="40" customFormat="1" ht="20.25" customHeight="1">
      <c r="A72" s="422"/>
      <c r="B72" s="423"/>
      <c r="C72" s="43" t="s">
        <v>93</v>
      </c>
      <c r="D72" s="82"/>
      <c r="E72" s="82">
        <f t="shared" si="6"/>
        <v>395</v>
      </c>
      <c r="F72" s="82">
        <f t="shared" si="6"/>
        <v>3111</v>
      </c>
      <c r="G72" s="82">
        <f t="shared" si="6"/>
        <v>3960</v>
      </c>
      <c r="H72" s="82">
        <f t="shared" si="6"/>
        <v>4486</v>
      </c>
      <c r="I72" s="82">
        <f t="shared" si="6"/>
        <v>6317</v>
      </c>
      <c r="J72" s="82">
        <f t="shared" si="6"/>
        <v>3780</v>
      </c>
      <c r="K72" s="82">
        <f t="shared" si="6"/>
        <v>3945</v>
      </c>
      <c r="L72" s="82">
        <f t="shared" si="6"/>
        <v>3414</v>
      </c>
      <c r="M72" s="82">
        <f t="shared" si="6"/>
        <v>2919</v>
      </c>
      <c r="N72" s="82">
        <f t="shared" si="6"/>
        <v>3031</v>
      </c>
      <c r="O72" s="82">
        <f t="shared" si="6"/>
        <v>2677</v>
      </c>
      <c r="P72" s="82">
        <f t="shared" si="6"/>
        <v>2736</v>
      </c>
      <c r="Q72" s="82">
        <f t="shared" si="6"/>
        <v>8344</v>
      </c>
      <c r="R72" s="82">
        <f t="shared" si="7"/>
        <v>49115</v>
      </c>
      <c r="S72" s="42"/>
      <c r="T72" s="172">
        <f t="shared" si="8"/>
        <v>-49115</v>
      </c>
    </row>
    <row r="73" spans="1:21" s="40" customFormat="1" ht="20.25" customHeight="1">
      <c r="A73" s="414"/>
      <c r="B73" s="415" t="s">
        <v>135</v>
      </c>
      <c r="C73" s="44" t="s">
        <v>92</v>
      </c>
      <c r="D73" s="45">
        <v>5535</v>
      </c>
      <c r="E73" s="45">
        <v>108</v>
      </c>
      <c r="F73" s="45">
        <v>119</v>
      </c>
      <c r="G73" s="45">
        <v>255</v>
      </c>
      <c r="H73" s="45">
        <v>462</v>
      </c>
      <c r="I73" s="45">
        <v>704</v>
      </c>
      <c r="J73" s="45">
        <v>811</v>
      </c>
      <c r="K73" s="45">
        <v>420</v>
      </c>
      <c r="L73" s="45">
        <v>318</v>
      </c>
      <c r="M73" s="45">
        <v>618</v>
      </c>
      <c r="N73" s="45">
        <v>123</v>
      </c>
      <c r="O73" s="45">
        <v>525</v>
      </c>
      <c r="P73" s="45">
        <v>789</v>
      </c>
      <c r="Q73" s="45">
        <v>283</v>
      </c>
      <c r="R73" s="85">
        <f t="shared" si="7"/>
        <v>5535</v>
      </c>
      <c r="S73" s="42"/>
      <c r="T73" s="172">
        <f t="shared" si="8"/>
        <v>0</v>
      </c>
      <c r="U73" s="40">
        <v>29</v>
      </c>
    </row>
    <row r="74" spans="1:20" s="40" customFormat="1" ht="20.25" customHeight="1">
      <c r="A74" s="416"/>
      <c r="B74" s="406"/>
      <c r="C74" s="46" t="s">
        <v>93</v>
      </c>
      <c r="D74" s="83"/>
      <c r="E74" s="83">
        <v>108</v>
      </c>
      <c r="F74" s="83">
        <v>206</v>
      </c>
      <c r="G74" s="83">
        <v>71</v>
      </c>
      <c r="H74" s="83">
        <v>270</v>
      </c>
      <c r="I74" s="83">
        <v>721</v>
      </c>
      <c r="J74" s="83">
        <v>652</v>
      </c>
      <c r="K74" s="83">
        <v>356</v>
      </c>
      <c r="L74" s="83">
        <v>526</v>
      </c>
      <c r="M74" s="83">
        <v>454</v>
      </c>
      <c r="N74" s="83">
        <v>256</v>
      </c>
      <c r="O74" s="83">
        <v>208</v>
      </c>
      <c r="P74" s="83">
        <v>313</v>
      </c>
      <c r="Q74" s="83">
        <v>1053</v>
      </c>
      <c r="R74" s="82">
        <f t="shared" si="7"/>
        <v>5194</v>
      </c>
      <c r="S74" s="42"/>
      <c r="T74" s="172">
        <f t="shared" si="8"/>
        <v>-5194</v>
      </c>
    </row>
    <row r="75" spans="1:21" s="40" customFormat="1" ht="20.25" customHeight="1">
      <c r="A75" s="402"/>
      <c r="B75" s="403" t="s">
        <v>241</v>
      </c>
      <c r="C75" s="41" t="s">
        <v>92</v>
      </c>
      <c r="D75" s="47">
        <v>44488</v>
      </c>
      <c r="E75" s="47">
        <v>287</v>
      </c>
      <c r="F75" s="47">
        <v>1694</v>
      </c>
      <c r="G75" s="47">
        <v>1694</v>
      </c>
      <c r="H75" s="47">
        <v>7897</v>
      </c>
      <c r="I75" s="47">
        <v>1694</v>
      </c>
      <c r="J75" s="47">
        <v>1694</v>
      </c>
      <c r="K75" s="47">
        <v>7853</v>
      </c>
      <c r="L75" s="47">
        <v>1694</v>
      </c>
      <c r="M75" s="47">
        <v>1694</v>
      </c>
      <c r="N75" s="47">
        <v>7764</v>
      </c>
      <c r="O75" s="47">
        <v>1694</v>
      </c>
      <c r="P75" s="47">
        <v>2254</v>
      </c>
      <c r="Q75" s="47">
        <v>6575</v>
      </c>
      <c r="R75" s="85">
        <f t="shared" si="7"/>
        <v>44488</v>
      </c>
      <c r="S75" s="42"/>
      <c r="T75" s="172">
        <f t="shared" si="8"/>
        <v>0</v>
      </c>
      <c r="U75" s="40">
        <v>30</v>
      </c>
    </row>
    <row r="76" spans="1:20" s="40" customFormat="1" ht="20.25" customHeight="1">
      <c r="A76" s="402"/>
      <c r="B76" s="403"/>
      <c r="C76" s="46" t="s">
        <v>93</v>
      </c>
      <c r="D76" s="83"/>
      <c r="E76" s="83">
        <v>287</v>
      </c>
      <c r="F76" s="83">
        <v>2905</v>
      </c>
      <c r="G76" s="83">
        <v>3889</v>
      </c>
      <c r="H76" s="83">
        <v>4216</v>
      </c>
      <c r="I76" s="83">
        <v>5581</v>
      </c>
      <c r="J76" s="83">
        <v>3128</v>
      </c>
      <c r="K76" s="83">
        <v>3566</v>
      </c>
      <c r="L76" s="83">
        <v>2861</v>
      </c>
      <c r="M76" s="83">
        <v>2457</v>
      </c>
      <c r="N76" s="83">
        <v>2775</v>
      </c>
      <c r="O76" s="83">
        <v>2469</v>
      </c>
      <c r="P76" s="83">
        <v>2423</v>
      </c>
      <c r="Q76" s="83">
        <v>7291</v>
      </c>
      <c r="R76" s="82">
        <f t="shared" si="7"/>
        <v>43848</v>
      </c>
      <c r="S76" s="42"/>
      <c r="T76" s="172">
        <f t="shared" si="8"/>
        <v>-43848</v>
      </c>
    </row>
    <row r="77" spans="1:21" s="40" customFormat="1" ht="20.25" customHeight="1">
      <c r="A77" s="402"/>
      <c r="B77" s="403" t="s">
        <v>140</v>
      </c>
      <c r="C77" s="41" t="s">
        <v>92</v>
      </c>
      <c r="D77" s="47">
        <v>73</v>
      </c>
      <c r="E77" s="47">
        <v>0</v>
      </c>
      <c r="F77" s="47">
        <v>0</v>
      </c>
      <c r="G77" s="47">
        <v>0</v>
      </c>
      <c r="H77" s="47">
        <v>31</v>
      </c>
      <c r="I77" s="47">
        <v>0</v>
      </c>
      <c r="J77" s="47">
        <v>0</v>
      </c>
      <c r="K77" s="47">
        <v>42</v>
      </c>
      <c r="L77" s="47">
        <v>0</v>
      </c>
      <c r="M77" s="47">
        <v>0</v>
      </c>
      <c r="N77" s="47">
        <v>0</v>
      </c>
      <c r="O77" s="47">
        <v>0</v>
      </c>
      <c r="P77" s="47">
        <v>0</v>
      </c>
      <c r="Q77" s="47">
        <v>0</v>
      </c>
      <c r="R77" s="85">
        <f t="shared" si="7"/>
        <v>73</v>
      </c>
      <c r="S77" s="42"/>
      <c r="T77" s="172">
        <f t="shared" si="8"/>
        <v>0</v>
      </c>
      <c r="U77" s="40">
        <v>31</v>
      </c>
    </row>
    <row r="78" spans="1:20" s="40" customFormat="1" ht="20.25" customHeight="1">
      <c r="A78" s="402"/>
      <c r="B78" s="403"/>
      <c r="C78" s="46" t="s">
        <v>93</v>
      </c>
      <c r="D78" s="83"/>
      <c r="E78" s="83">
        <v>0</v>
      </c>
      <c r="F78" s="83">
        <v>0</v>
      </c>
      <c r="G78" s="83">
        <v>0</v>
      </c>
      <c r="H78" s="83">
        <v>0</v>
      </c>
      <c r="I78" s="83">
        <v>15</v>
      </c>
      <c r="J78" s="83">
        <v>0</v>
      </c>
      <c r="K78" s="83">
        <v>23</v>
      </c>
      <c r="L78" s="83">
        <v>27</v>
      </c>
      <c r="M78" s="83">
        <v>8</v>
      </c>
      <c r="N78" s="83">
        <v>0</v>
      </c>
      <c r="O78" s="83">
        <v>0</v>
      </c>
      <c r="P78" s="83">
        <v>0</v>
      </c>
      <c r="Q78" s="83">
        <v>0</v>
      </c>
      <c r="R78" s="82">
        <f t="shared" si="7"/>
        <v>73</v>
      </c>
      <c r="S78" s="42"/>
      <c r="T78" s="172">
        <f t="shared" si="8"/>
        <v>-73</v>
      </c>
    </row>
    <row r="79" spans="1:20" s="40" customFormat="1" ht="20.25" customHeight="1">
      <c r="A79" s="417" t="s">
        <v>97</v>
      </c>
      <c r="B79" s="418"/>
      <c r="C79" s="41" t="s">
        <v>92</v>
      </c>
      <c r="D79" s="85">
        <f>SUM(D7,D29,D33,D67,D71)</f>
        <v>47644971</v>
      </c>
      <c r="E79" s="85">
        <f aca="true" t="shared" si="9" ref="E79:Q80">SUM(E7,E29,E33,E67,E71)</f>
        <v>109540</v>
      </c>
      <c r="F79" s="85">
        <f t="shared" si="9"/>
        <v>3142108</v>
      </c>
      <c r="G79" s="85">
        <f t="shared" si="9"/>
        <v>3613577</v>
      </c>
      <c r="H79" s="85">
        <f t="shared" si="9"/>
        <v>4241938</v>
      </c>
      <c r="I79" s="85">
        <f t="shared" si="9"/>
        <v>2842148</v>
      </c>
      <c r="J79" s="85">
        <f t="shared" si="9"/>
        <v>2820396</v>
      </c>
      <c r="K79" s="85">
        <f t="shared" si="9"/>
        <v>3052888</v>
      </c>
      <c r="L79" s="85">
        <f t="shared" si="9"/>
        <v>2812839</v>
      </c>
      <c r="M79" s="85">
        <f t="shared" si="9"/>
        <v>6217597</v>
      </c>
      <c r="N79" s="85">
        <f t="shared" si="9"/>
        <v>2962222</v>
      </c>
      <c r="O79" s="85">
        <f t="shared" si="9"/>
        <v>4284903</v>
      </c>
      <c r="P79" s="85">
        <f t="shared" si="9"/>
        <v>8114648</v>
      </c>
      <c r="Q79" s="85">
        <f t="shared" si="9"/>
        <v>3430167</v>
      </c>
      <c r="R79" s="85">
        <f t="shared" si="7"/>
        <v>47644971</v>
      </c>
      <c r="S79" s="42"/>
      <c r="T79" s="172">
        <f t="shared" si="8"/>
        <v>0</v>
      </c>
    </row>
    <row r="80" spans="1:20" s="40" customFormat="1" ht="20.25" customHeight="1">
      <c r="A80" s="419"/>
      <c r="B80" s="420"/>
      <c r="C80" s="43" t="s">
        <v>93</v>
      </c>
      <c r="D80" s="82"/>
      <c r="E80" s="82">
        <f t="shared" si="9"/>
        <v>109540</v>
      </c>
      <c r="F80" s="82">
        <f t="shared" si="9"/>
        <v>1735550</v>
      </c>
      <c r="G80" s="82">
        <f t="shared" si="9"/>
        <v>2867254</v>
      </c>
      <c r="H80" s="82">
        <f t="shared" si="9"/>
        <v>2548743</v>
      </c>
      <c r="I80" s="82">
        <f t="shared" si="9"/>
        <v>2727100</v>
      </c>
      <c r="J80" s="82">
        <f t="shared" si="9"/>
        <v>3014923</v>
      </c>
      <c r="K80" s="82">
        <f t="shared" si="9"/>
        <v>3022163</v>
      </c>
      <c r="L80" s="82">
        <f t="shared" si="9"/>
        <v>3024135</v>
      </c>
      <c r="M80" s="82">
        <f t="shared" si="9"/>
        <v>4114142</v>
      </c>
      <c r="N80" s="82">
        <f t="shared" si="9"/>
        <v>2496426</v>
      </c>
      <c r="O80" s="82">
        <f t="shared" si="9"/>
        <v>3653368</v>
      </c>
      <c r="P80" s="82">
        <f t="shared" si="9"/>
        <v>5306179</v>
      </c>
      <c r="Q80" s="82">
        <f t="shared" si="9"/>
        <v>12479431</v>
      </c>
      <c r="R80" s="82">
        <f t="shared" si="7"/>
        <v>47098954</v>
      </c>
      <c r="S80" s="42"/>
      <c r="T80" s="172">
        <f t="shared" si="8"/>
        <v>-47098954</v>
      </c>
    </row>
    <row r="81" spans="1:18" ht="12" customHeight="1">
      <c r="A81" s="277" t="s">
        <v>324</v>
      </c>
      <c r="B81" s="336"/>
      <c r="C81" s="318" t="s">
        <v>353</v>
      </c>
      <c r="D81" s="319"/>
      <c r="E81" s="319"/>
      <c r="F81" s="319"/>
      <c r="G81" s="319"/>
      <c r="H81" s="319"/>
      <c r="I81" s="319"/>
      <c r="J81" s="319"/>
      <c r="K81" s="319"/>
      <c r="L81" s="319"/>
      <c r="M81" s="319"/>
      <c r="N81" s="319"/>
      <c r="O81" s="319"/>
      <c r="P81" s="319"/>
      <c r="Q81" s="319"/>
      <c r="R81" s="320"/>
    </row>
    <row r="82" spans="1:18" ht="12" customHeight="1">
      <c r="A82" s="337"/>
      <c r="B82" s="338"/>
      <c r="C82" s="321"/>
      <c r="D82" s="322"/>
      <c r="E82" s="322"/>
      <c r="F82" s="322"/>
      <c r="G82" s="322"/>
      <c r="H82" s="322"/>
      <c r="I82" s="322"/>
      <c r="J82" s="322"/>
      <c r="K82" s="322"/>
      <c r="L82" s="322"/>
      <c r="M82" s="322"/>
      <c r="N82" s="322"/>
      <c r="O82" s="322"/>
      <c r="P82" s="322"/>
      <c r="Q82" s="322"/>
      <c r="R82" s="323"/>
    </row>
    <row r="83" spans="1:18" ht="12" customHeight="1">
      <c r="A83" s="337"/>
      <c r="B83" s="338"/>
      <c r="C83" s="321"/>
      <c r="D83" s="322"/>
      <c r="E83" s="322"/>
      <c r="F83" s="322"/>
      <c r="G83" s="322"/>
      <c r="H83" s="322"/>
      <c r="I83" s="322"/>
      <c r="J83" s="322"/>
      <c r="K83" s="322"/>
      <c r="L83" s="322"/>
      <c r="M83" s="322"/>
      <c r="N83" s="322"/>
      <c r="O83" s="322"/>
      <c r="P83" s="322"/>
      <c r="Q83" s="322"/>
      <c r="R83" s="323"/>
    </row>
    <row r="84" spans="1:18" ht="12" customHeight="1">
      <c r="A84" s="337"/>
      <c r="B84" s="338"/>
      <c r="C84" s="321"/>
      <c r="D84" s="322"/>
      <c r="E84" s="322"/>
      <c r="F84" s="322"/>
      <c r="G84" s="322"/>
      <c r="H84" s="322"/>
      <c r="I84" s="322"/>
      <c r="J84" s="322"/>
      <c r="K84" s="322"/>
      <c r="L84" s="322"/>
      <c r="M84" s="322"/>
      <c r="N84" s="322"/>
      <c r="O84" s="322"/>
      <c r="P84" s="322"/>
      <c r="Q84" s="322"/>
      <c r="R84" s="323"/>
    </row>
    <row r="85" spans="1:18" ht="12" customHeight="1">
      <c r="A85" s="337"/>
      <c r="B85" s="338"/>
      <c r="C85" s="324"/>
      <c r="D85" s="325"/>
      <c r="E85" s="325"/>
      <c r="F85" s="325"/>
      <c r="G85" s="325"/>
      <c r="H85" s="325"/>
      <c r="I85" s="325"/>
      <c r="J85" s="325"/>
      <c r="K85" s="325"/>
      <c r="L85" s="325"/>
      <c r="M85" s="325"/>
      <c r="N85" s="325"/>
      <c r="O85" s="325"/>
      <c r="P85" s="325"/>
      <c r="Q85" s="325"/>
      <c r="R85" s="326"/>
    </row>
    <row r="86" spans="1:18" ht="12" customHeight="1">
      <c r="A86" s="337"/>
      <c r="B86" s="338"/>
      <c r="C86" s="327" t="s">
        <v>382</v>
      </c>
      <c r="D86" s="327"/>
      <c r="E86" s="327"/>
      <c r="F86" s="327"/>
      <c r="G86" s="327"/>
      <c r="H86" s="327"/>
      <c r="I86" s="327"/>
      <c r="J86" s="327"/>
      <c r="K86" s="327"/>
      <c r="L86" s="327"/>
      <c r="M86" s="327"/>
      <c r="N86" s="327"/>
      <c r="O86" s="327"/>
      <c r="P86" s="327"/>
      <c r="Q86" s="327"/>
      <c r="R86" s="327"/>
    </row>
    <row r="87" spans="1:18" ht="12" customHeight="1">
      <c r="A87" s="337"/>
      <c r="B87" s="338"/>
      <c r="C87" s="327"/>
      <c r="D87" s="327"/>
      <c r="E87" s="327"/>
      <c r="F87" s="327"/>
      <c r="G87" s="327"/>
      <c r="H87" s="327"/>
      <c r="I87" s="327"/>
      <c r="J87" s="327"/>
      <c r="K87" s="327"/>
      <c r="L87" s="327"/>
      <c r="M87" s="327"/>
      <c r="N87" s="327"/>
      <c r="O87" s="327"/>
      <c r="P87" s="327"/>
      <c r="Q87" s="327"/>
      <c r="R87" s="327"/>
    </row>
    <row r="88" spans="1:18" ht="12" customHeight="1">
      <c r="A88" s="337"/>
      <c r="B88" s="338"/>
      <c r="C88" s="327"/>
      <c r="D88" s="327"/>
      <c r="E88" s="327"/>
      <c r="F88" s="327"/>
      <c r="G88" s="327"/>
      <c r="H88" s="327"/>
      <c r="I88" s="327"/>
      <c r="J88" s="327"/>
      <c r="K88" s="327"/>
      <c r="L88" s="327"/>
      <c r="M88" s="327"/>
      <c r="N88" s="327"/>
      <c r="O88" s="327"/>
      <c r="P88" s="327"/>
      <c r="Q88" s="327"/>
      <c r="R88" s="327"/>
    </row>
    <row r="89" spans="1:18" ht="12" customHeight="1">
      <c r="A89" s="337"/>
      <c r="B89" s="338"/>
      <c r="C89" s="327"/>
      <c r="D89" s="327"/>
      <c r="E89" s="327"/>
      <c r="F89" s="327"/>
      <c r="G89" s="327"/>
      <c r="H89" s="327"/>
      <c r="I89" s="327"/>
      <c r="J89" s="327"/>
      <c r="K89" s="327"/>
      <c r="L89" s="327"/>
      <c r="M89" s="327"/>
      <c r="N89" s="327"/>
      <c r="O89" s="327"/>
      <c r="P89" s="327"/>
      <c r="Q89" s="327"/>
      <c r="R89" s="327"/>
    </row>
    <row r="90" spans="1:18" ht="12" customHeight="1">
      <c r="A90" s="278"/>
      <c r="B90" s="339"/>
      <c r="C90" s="327"/>
      <c r="D90" s="327"/>
      <c r="E90" s="327"/>
      <c r="F90" s="327"/>
      <c r="G90" s="327"/>
      <c r="H90" s="327"/>
      <c r="I90" s="327"/>
      <c r="J90" s="327"/>
      <c r="K90" s="327"/>
      <c r="L90" s="327"/>
      <c r="M90" s="327"/>
      <c r="N90" s="327"/>
      <c r="O90" s="327"/>
      <c r="P90" s="327"/>
      <c r="Q90" s="327"/>
      <c r="R90" s="327"/>
    </row>
    <row r="91" spans="1:18" ht="13.5">
      <c r="A91" s="217"/>
      <c r="B91" s="218"/>
      <c r="C91" s="25"/>
      <c r="D91" s="25"/>
      <c r="E91" s="25"/>
      <c r="F91" s="25"/>
      <c r="G91" s="25"/>
      <c r="H91" s="25"/>
      <c r="I91" s="25"/>
      <c r="J91" s="25"/>
      <c r="K91" s="25"/>
      <c r="L91" s="25"/>
      <c r="M91" s="25"/>
      <c r="N91" s="25"/>
      <c r="O91" s="25"/>
      <c r="P91" s="25"/>
      <c r="Q91" s="25"/>
      <c r="R91" s="214"/>
    </row>
    <row r="92" spans="1:18" ht="13.5">
      <c r="A92" s="219"/>
      <c r="B92" s="220"/>
      <c r="C92" s="196"/>
      <c r="D92" s="196"/>
      <c r="E92" s="196"/>
      <c r="F92" s="196"/>
      <c r="G92" s="196"/>
      <c r="H92" s="196"/>
      <c r="I92" s="196"/>
      <c r="J92" s="196"/>
      <c r="K92" s="196"/>
      <c r="L92" s="196"/>
      <c r="M92" s="196"/>
      <c r="N92" s="196"/>
      <c r="O92" s="196"/>
      <c r="P92" s="196"/>
      <c r="Q92" s="196"/>
      <c r="R92" s="216"/>
    </row>
  </sheetData>
  <sheetProtection/>
  <mergeCells count="82">
    <mergeCell ref="A81:B90"/>
    <mergeCell ref="C81:R85"/>
    <mergeCell ref="C86:R90"/>
    <mergeCell ref="A2:B2"/>
    <mergeCell ref="A1:R1"/>
    <mergeCell ref="A3:B4"/>
    <mergeCell ref="C3:C4"/>
    <mergeCell ref="D3:D4"/>
    <mergeCell ref="E3:G3"/>
    <mergeCell ref="H3:J3"/>
    <mergeCell ref="K3:M3"/>
    <mergeCell ref="N3:Q3"/>
    <mergeCell ref="R3:R4"/>
    <mergeCell ref="A5:B6"/>
    <mergeCell ref="A7:B8"/>
    <mergeCell ref="A9:A10"/>
    <mergeCell ref="B9:B10"/>
    <mergeCell ref="B11:B12"/>
    <mergeCell ref="A13:A14"/>
    <mergeCell ref="B13:B14"/>
    <mergeCell ref="A15:A16"/>
    <mergeCell ref="B15:B16"/>
    <mergeCell ref="A19:A20"/>
    <mergeCell ref="B19:B20"/>
    <mergeCell ref="A17:A18"/>
    <mergeCell ref="B17:B18"/>
    <mergeCell ref="A11:A12"/>
    <mergeCell ref="A21:A22"/>
    <mergeCell ref="B21:B22"/>
    <mergeCell ref="A25:A26"/>
    <mergeCell ref="B25:B26"/>
    <mergeCell ref="A23:A24"/>
    <mergeCell ref="B23:B24"/>
    <mergeCell ref="A27:A28"/>
    <mergeCell ref="B27:B28"/>
    <mergeCell ref="B31:B32"/>
    <mergeCell ref="A33:B34"/>
    <mergeCell ref="A29:B30"/>
    <mergeCell ref="A31:A32"/>
    <mergeCell ref="A35:A36"/>
    <mergeCell ref="B35:B36"/>
    <mergeCell ref="A39:A40"/>
    <mergeCell ref="B39:B40"/>
    <mergeCell ref="A37:A38"/>
    <mergeCell ref="B37:B38"/>
    <mergeCell ref="A41:A42"/>
    <mergeCell ref="B41:B42"/>
    <mergeCell ref="A45:A46"/>
    <mergeCell ref="B45:B46"/>
    <mergeCell ref="A43:A44"/>
    <mergeCell ref="B43:B44"/>
    <mergeCell ref="A47:A48"/>
    <mergeCell ref="B47:B48"/>
    <mergeCell ref="A51:A52"/>
    <mergeCell ref="B51:B52"/>
    <mergeCell ref="A49:A50"/>
    <mergeCell ref="B49:B50"/>
    <mergeCell ref="A53:A54"/>
    <mergeCell ref="B53:B54"/>
    <mergeCell ref="A57:A58"/>
    <mergeCell ref="B57:B58"/>
    <mergeCell ref="A55:A56"/>
    <mergeCell ref="B55:B56"/>
    <mergeCell ref="A59:A60"/>
    <mergeCell ref="B59:B60"/>
    <mergeCell ref="A63:A64"/>
    <mergeCell ref="B63:B64"/>
    <mergeCell ref="A61:A62"/>
    <mergeCell ref="B61:B62"/>
    <mergeCell ref="A65:A66"/>
    <mergeCell ref="B65:B66"/>
    <mergeCell ref="B69:B70"/>
    <mergeCell ref="A71:B72"/>
    <mergeCell ref="A67:B68"/>
    <mergeCell ref="A69:A70"/>
    <mergeCell ref="A79:B80"/>
    <mergeCell ref="A73:A74"/>
    <mergeCell ref="B73:B74"/>
    <mergeCell ref="A75:A76"/>
    <mergeCell ref="B75:B76"/>
    <mergeCell ref="A77:A78"/>
    <mergeCell ref="B77:B78"/>
  </mergeCells>
  <dataValidations count="1">
    <dataValidation allowBlank="1" showInputMessage="1" showErrorMessage="1" imeMode="off" sqref="D6:R80"/>
  </dataValidations>
  <printOptions horizontalCentered="1"/>
  <pageMargins left="0.1968503937007874" right="0.1968503937007874" top="0.5905511811023623" bottom="0.5905511811023623" header="0" footer="0"/>
  <pageSetup errors="dash" fitToHeight="127" horizontalDpi="600" verticalDpi="600" orientation="landscape" paperSize="9" scale="76" r:id="rId1"/>
  <headerFooter>
    <oddFooter>&amp;C&amp;16-&amp;P -&amp;R&amp;A
&amp;P／&amp;N</oddFooter>
  </headerFooter>
  <rowBreaks count="1" manualBreakCount="1">
    <brk id="66" max="17" man="1"/>
  </rowBreaks>
</worksheet>
</file>

<file path=xl/worksheets/sheet29.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17.25" customHeight="1">
      <c r="A2" s="434" t="s">
        <v>389</v>
      </c>
      <c r="B2" s="434"/>
      <c r="C2" s="141" t="s">
        <v>269</v>
      </c>
      <c r="D2" s="150"/>
      <c r="E2" s="150"/>
      <c r="F2" s="150"/>
      <c r="G2" s="150"/>
      <c r="H2" s="150"/>
      <c r="I2" s="150"/>
      <c r="J2" s="150"/>
      <c r="K2" s="150"/>
      <c r="L2" s="150"/>
      <c r="M2" s="150"/>
      <c r="N2" s="150"/>
      <c r="O2" s="150"/>
      <c r="P2" s="246"/>
      <c r="Q2" s="150"/>
      <c r="R2" s="150"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20" ht="21" customHeight="1">
      <c r="A5" s="333" t="s">
        <v>242</v>
      </c>
      <c r="B5" s="363"/>
      <c r="C5" s="3" t="s">
        <v>0</v>
      </c>
      <c r="D5" s="5">
        <f>SUM(D7,D9,D11,D13,D15,D17,D19,D21,D23,D25,D27,D29)</f>
        <v>70450553</v>
      </c>
      <c r="E5" s="5">
        <f aca="true" t="shared" si="0" ref="E5:Q6">SUM(E7,E9,E11,E13,E15,E17,E19,E21,E23,E25,E27,E29)</f>
        <v>1238476</v>
      </c>
      <c r="F5" s="5">
        <f t="shared" si="0"/>
        <v>11131329</v>
      </c>
      <c r="G5" s="5">
        <f t="shared" si="0"/>
        <v>6384851</v>
      </c>
      <c r="H5" s="5">
        <f t="shared" si="0"/>
        <v>3893581</v>
      </c>
      <c r="I5" s="5">
        <f t="shared" si="0"/>
        <v>4443956</v>
      </c>
      <c r="J5" s="5">
        <f t="shared" si="0"/>
        <v>2567418</v>
      </c>
      <c r="K5" s="5">
        <f t="shared" si="0"/>
        <v>3019984</v>
      </c>
      <c r="L5" s="5">
        <f t="shared" si="0"/>
        <v>2483429</v>
      </c>
      <c r="M5" s="5">
        <f t="shared" si="0"/>
        <v>4205061</v>
      </c>
      <c r="N5" s="5">
        <f t="shared" si="0"/>
        <v>3117703</v>
      </c>
      <c r="O5" s="5">
        <f t="shared" si="0"/>
        <v>4236374</v>
      </c>
      <c r="P5" s="5">
        <f t="shared" si="0"/>
        <v>3675370</v>
      </c>
      <c r="Q5" s="5">
        <f t="shared" si="0"/>
        <v>20053021</v>
      </c>
      <c r="R5" s="5">
        <f aca="true" t="shared" si="1" ref="R5:R32">SUM(E5:Q5)</f>
        <v>70450553</v>
      </c>
      <c r="T5" s="172">
        <f aca="true" t="shared" si="2" ref="T5:T32">D5-R5</f>
        <v>0</v>
      </c>
    </row>
    <row r="6" spans="1:20" ht="21" customHeight="1">
      <c r="A6" s="333"/>
      <c r="B6" s="363"/>
      <c r="C6" s="4" t="s">
        <v>14</v>
      </c>
      <c r="D6" s="6"/>
      <c r="E6" s="6">
        <f t="shared" si="0"/>
        <v>310657</v>
      </c>
      <c r="F6" s="6">
        <f t="shared" si="0"/>
        <v>9781304</v>
      </c>
      <c r="G6" s="6">
        <f t="shared" si="0"/>
        <v>7223980</v>
      </c>
      <c r="H6" s="6">
        <f t="shared" si="0"/>
        <v>1992815</v>
      </c>
      <c r="I6" s="6">
        <f t="shared" si="0"/>
        <v>3237354</v>
      </c>
      <c r="J6" s="6">
        <f t="shared" si="0"/>
        <v>2918914</v>
      </c>
      <c r="K6" s="6">
        <f t="shared" si="0"/>
        <v>2600416</v>
      </c>
      <c r="L6" s="6">
        <f t="shared" si="0"/>
        <v>2395490</v>
      </c>
      <c r="M6" s="6">
        <f t="shared" si="0"/>
        <v>2950169</v>
      </c>
      <c r="N6" s="6">
        <f t="shared" si="0"/>
        <v>2751638</v>
      </c>
      <c r="O6" s="6">
        <f t="shared" si="0"/>
        <v>3573905</v>
      </c>
      <c r="P6" s="6">
        <f t="shared" si="0"/>
        <v>4256867</v>
      </c>
      <c r="Q6" s="6">
        <f t="shared" si="0"/>
        <v>16575501</v>
      </c>
      <c r="R6" s="6">
        <f t="shared" si="1"/>
        <v>60569010</v>
      </c>
      <c r="T6" s="172">
        <f t="shared" si="2"/>
        <v>-60569010</v>
      </c>
    </row>
    <row r="7" spans="1:21" ht="21" customHeight="1">
      <c r="A7" s="332"/>
      <c r="B7" s="331" t="s">
        <v>27</v>
      </c>
      <c r="C7" s="3" t="s">
        <v>0</v>
      </c>
      <c r="D7" s="5">
        <v>44817053</v>
      </c>
      <c r="E7" s="5">
        <v>489827</v>
      </c>
      <c r="F7" s="5">
        <v>1899102</v>
      </c>
      <c r="G7" s="5">
        <v>2376632</v>
      </c>
      <c r="H7" s="5">
        <v>2119299</v>
      </c>
      <c r="I7" s="5">
        <v>1529386</v>
      </c>
      <c r="J7" s="5">
        <v>1879547</v>
      </c>
      <c r="K7" s="5">
        <v>2052953</v>
      </c>
      <c r="L7" s="5">
        <v>1797580</v>
      </c>
      <c r="M7" s="5">
        <v>3476549</v>
      </c>
      <c r="N7" s="5">
        <v>2240413</v>
      </c>
      <c r="O7" s="5">
        <v>3353995</v>
      </c>
      <c r="P7" s="5">
        <v>2813693</v>
      </c>
      <c r="Q7" s="5">
        <v>18788077</v>
      </c>
      <c r="R7" s="5">
        <f t="shared" si="1"/>
        <v>44817053</v>
      </c>
      <c r="T7" s="172">
        <f t="shared" si="2"/>
        <v>0</v>
      </c>
      <c r="U7">
        <v>1</v>
      </c>
    </row>
    <row r="8" spans="1:20" ht="21" customHeight="1">
      <c r="A8" s="332"/>
      <c r="B8" s="331"/>
      <c r="C8" s="4" t="s">
        <v>14</v>
      </c>
      <c r="D8" s="6"/>
      <c r="E8" s="6">
        <v>31210</v>
      </c>
      <c r="F8" s="6">
        <v>1189600</v>
      </c>
      <c r="G8" s="6">
        <v>2477680</v>
      </c>
      <c r="H8" s="6">
        <v>1691954</v>
      </c>
      <c r="I8" s="6">
        <v>1847953</v>
      </c>
      <c r="J8" s="6">
        <v>2047755</v>
      </c>
      <c r="K8" s="6">
        <v>1893343</v>
      </c>
      <c r="L8" s="6">
        <v>1870814</v>
      </c>
      <c r="M8" s="6">
        <v>2464104</v>
      </c>
      <c r="N8" s="6">
        <v>2180223</v>
      </c>
      <c r="O8" s="6">
        <v>3022597</v>
      </c>
      <c r="P8" s="6">
        <v>3682444</v>
      </c>
      <c r="Q8" s="6">
        <v>13416051</v>
      </c>
      <c r="R8" s="6">
        <f t="shared" si="1"/>
        <v>37815728</v>
      </c>
      <c r="T8" s="172">
        <f t="shared" si="2"/>
        <v>-37815728</v>
      </c>
    </row>
    <row r="9" spans="1:21" ht="21" customHeight="1">
      <c r="A9" s="333"/>
      <c r="B9" s="331" t="s">
        <v>57</v>
      </c>
      <c r="C9" s="3" t="s">
        <v>0</v>
      </c>
      <c r="D9" s="5">
        <v>464555</v>
      </c>
      <c r="E9" s="5">
        <v>11298</v>
      </c>
      <c r="F9" s="5">
        <v>6058</v>
      </c>
      <c r="G9" s="5">
        <v>23355</v>
      </c>
      <c r="H9" s="5">
        <v>34408</v>
      </c>
      <c r="I9" s="5">
        <v>9375</v>
      </c>
      <c r="J9" s="5">
        <v>28513</v>
      </c>
      <c r="K9" s="5">
        <v>24880</v>
      </c>
      <c r="L9" s="5">
        <v>11450</v>
      </c>
      <c r="M9" s="5">
        <v>27808</v>
      </c>
      <c r="N9" s="5">
        <v>93950</v>
      </c>
      <c r="O9" s="5">
        <v>16821</v>
      </c>
      <c r="P9" s="5">
        <v>33705</v>
      </c>
      <c r="Q9" s="5">
        <v>142934</v>
      </c>
      <c r="R9" s="5">
        <f t="shared" si="1"/>
        <v>464555</v>
      </c>
      <c r="T9" s="172">
        <f t="shared" si="2"/>
        <v>0</v>
      </c>
      <c r="U9">
        <v>2</v>
      </c>
    </row>
    <row r="10" spans="1:20" ht="21" customHeight="1">
      <c r="A10" s="333"/>
      <c r="B10" s="331"/>
      <c r="C10" s="4" t="s">
        <v>14</v>
      </c>
      <c r="D10" s="6"/>
      <c r="E10" s="6">
        <v>0</v>
      </c>
      <c r="F10" s="6">
        <v>736</v>
      </c>
      <c r="G10" s="6">
        <v>9733</v>
      </c>
      <c r="H10" s="6">
        <v>17670</v>
      </c>
      <c r="I10" s="6">
        <v>7150</v>
      </c>
      <c r="J10" s="6">
        <v>12279</v>
      </c>
      <c r="K10" s="6">
        <v>13661</v>
      </c>
      <c r="L10" s="6">
        <v>9936</v>
      </c>
      <c r="M10" s="6">
        <v>7383</v>
      </c>
      <c r="N10" s="6">
        <v>9230</v>
      </c>
      <c r="O10" s="6">
        <v>8776</v>
      </c>
      <c r="P10" s="6">
        <v>11644</v>
      </c>
      <c r="Q10" s="6">
        <v>156521</v>
      </c>
      <c r="R10" s="6">
        <f t="shared" si="1"/>
        <v>264719</v>
      </c>
      <c r="T10" s="172">
        <f t="shared" si="2"/>
        <v>-264719</v>
      </c>
    </row>
    <row r="11" spans="1:21" ht="21" customHeight="1">
      <c r="A11" s="333"/>
      <c r="B11" s="331" t="s">
        <v>116</v>
      </c>
      <c r="C11" s="3" t="s">
        <v>0</v>
      </c>
      <c r="D11" s="5">
        <v>31350</v>
      </c>
      <c r="E11" s="5">
        <v>445</v>
      </c>
      <c r="F11" s="5">
        <v>630</v>
      </c>
      <c r="G11" s="5">
        <v>914</v>
      </c>
      <c r="H11" s="5">
        <v>1376</v>
      </c>
      <c r="I11" s="5">
        <v>1456</v>
      </c>
      <c r="J11" s="5">
        <v>3053</v>
      </c>
      <c r="K11" s="5">
        <v>2235</v>
      </c>
      <c r="L11" s="5">
        <v>2969</v>
      </c>
      <c r="M11" s="5">
        <v>2969</v>
      </c>
      <c r="N11" s="5">
        <v>2844</v>
      </c>
      <c r="O11" s="5">
        <v>3696</v>
      </c>
      <c r="P11" s="5">
        <v>3758</v>
      </c>
      <c r="Q11" s="5">
        <v>5005</v>
      </c>
      <c r="R11" s="5">
        <f t="shared" si="1"/>
        <v>31350</v>
      </c>
      <c r="T11" s="172">
        <f t="shared" si="2"/>
        <v>0</v>
      </c>
      <c r="U11">
        <v>3</v>
      </c>
    </row>
    <row r="12" spans="1:20" ht="21" customHeight="1">
      <c r="A12" s="333"/>
      <c r="B12" s="331"/>
      <c r="C12" s="4" t="s">
        <v>14</v>
      </c>
      <c r="D12" s="6"/>
      <c r="E12" s="6">
        <v>9</v>
      </c>
      <c r="F12" s="6">
        <v>306</v>
      </c>
      <c r="G12" s="6">
        <v>742</v>
      </c>
      <c r="H12" s="6">
        <v>659</v>
      </c>
      <c r="I12" s="6">
        <v>1025</v>
      </c>
      <c r="J12" s="6">
        <v>1340</v>
      </c>
      <c r="K12" s="6">
        <v>1403</v>
      </c>
      <c r="L12" s="6">
        <v>2023</v>
      </c>
      <c r="M12" s="6">
        <v>1303</v>
      </c>
      <c r="N12" s="6">
        <v>2237</v>
      </c>
      <c r="O12" s="6">
        <v>1438</v>
      </c>
      <c r="P12" s="6">
        <v>2027</v>
      </c>
      <c r="Q12" s="6">
        <v>5157</v>
      </c>
      <c r="R12" s="6">
        <f t="shared" si="1"/>
        <v>19669</v>
      </c>
      <c r="T12" s="172">
        <f t="shared" si="2"/>
        <v>-19669</v>
      </c>
    </row>
    <row r="13" spans="1:21" ht="21" customHeight="1">
      <c r="A13" s="333"/>
      <c r="B13" s="331" t="s">
        <v>117</v>
      </c>
      <c r="C13" s="3" t="s">
        <v>0</v>
      </c>
      <c r="D13" s="5">
        <v>23335</v>
      </c>
      <c r="E13" s="5">
        <v>0</v>
      </c>
      <c r="F13" s="5">
        <v>0</v>
      </c>
      <c r="G13" s="5">
        <v>355</v>
      </c>
      <c r="H13" s="5">
        <v>2236</v>
      </c>
      <c r="I13" s="5">
        <v>223</v>
      </c>
      <c r="J13" s="5">
        <v>761</v>
      </c>
      <c r="K13" s="5">
        <v>238</v>
      </c>
      <c r="L13" s="5">
        <v>990</v>
      </c>
      <c r="M13" s="5">
        <v>40</v>
      </c>
      <c r="N13" s="5">
        <v>2491</v>
      </c>
      <c r="O13" s="5">
        <v>2218</v>
      </c>
      <c r="P13" s="5">
        <v>9888</v>
      </c>
      <c r="Q13" s="5">
        <v>3895</v>
      </c>
      <c r="R13" s="5">
        <f t="shared" si="1"/>
        <v>23335</v>
      </c>
      <c r="T13" s="172">
        <f t="shared" si="2"/>
        <v>0</v>
      </c>
      <c r="U13">
        <v>4</v>
      </c>
    </row>
    <row r="14" spans="1:20" ht="21" customHeight="1">
      <c r="A14" s="333"/>
      <c r="B14" s="331"/>
      <c r="C14" s="4" t="s">
        <v>14</v>
      </c>
      <c r="D14" s="6"/>
      <c r="E14" s="6">
        <v>0</v>
      </c>
      <c r="F14" s="6">
        <v>0</v>
      </c>
      <c r="G14" s="6">
        <v>729</v>
      </c>
      <c r="H14" s="6">
        <v>0</v>
      </c>
      <c r="I14" s="6">
        <v>57</v>
      </c>
      <c r="J14" s="6">
        <v>1604</v>
      </c>
      <c r="K14" s="6">
        <v>0</v>
      </c>
      <c r="L14" s="6">
        <v>564</v>
      </c>
      <c r="M14" s="6">
        <v>1035</v>
      </c>
      <c r="N14" s="6">
        <v>2309</v>
      </c>
      <c r="O14" s="6">
        <v>1367</v>
      </c>
      <c r="P14" s="6">
        <v>34</v>
      </c>
      <c r="Q14" s="6">
        <v>931</v>
      </c>
      <c r="R14" s="6">
        <f t="shared" si="1"/>
        <v>8630</v>
      </c>
      <c r="T14" s="172">
        <f t="shared" si="2"/>
        <v>-8630</v>
      </c>
    </row>
    <row r="15" spans="1:21" ht="21" customHeight="1">
      <c r="A15" s="333"/>
      <c r="B15" s="331" t="s">
        <v>115</v>
      </c>
      <c r="C15" s="3" t="s">
        <v>0</v>
      </c>
      <c r="D15" s="5">
        <v>4209003</v>
      </c>
      <c r="E15" s="5">
        <v>5334</v>
      </c>
      <c r="F15" s="5">
        <v>162091</v>
      </c>
      <c r="G15" s="5">
        <v>201429</v>
      </c>
      <c r="H15" s="5">
        <v>559383</v>
      </c>
      <c r="I15" s="5">
        <v>327091</v>
      </c>
      <c r="J15" s="5">
        <v>299548</v>
      </c>
      <c r="K15" s="5">
        <v>383725</v>
      </c>
      <c r="L15" s="5">
        <v>325413</v>
      </c>
      <c r="M15" s="5">
        <v>321951</v>
      </c>
      <c r="N15" s="5">
        <v>346398</v>
      </c>
      <c r="O15" s="5">
        <v>429680</v>
      </c>
      <c r="P15" s="5">
        <v>406766</v>
      </c>
      <c r="Q15" s="5">
        <v>440194</v>
      </c>
      <c r="R15" s="5">
        <f t="shared" si="1"/>
        <v>4209003</v>
      </c>
      <c r="T15" s="172">
        <f t="shared" si="2"/>
        <v>0</v>
      </c>
      <c r="U15">
        <v>5</v>
      </c>
    </row>
    <row r="16" spans="1:20" ht="21" customHeight="1">
      <c r="A16" s="333"/>
      <c r="B16" s="331"/>
      <c r="C16" s="4" t="s">
        <v>14</v>
      </c>
      <c r="D16" s="6"/>
      <c r="E16" s="6">
        <v>48</v>
      </c>
      <c r="F16" s="6">
        <v>121650</v>
      </c>
      <c r="G16" s="6">
        <v>127457</v>
      </c>
      <c r="H16" s="6">
        <v>163503</v>
      </c>
      <c r="I16" s="6">
        <v>182823</v>
      </c>
      <c r="J16" s="6">
        <v>139291</v>
      </c>
      <c r="K16" s="6">
        <v>133512</v>
      </c>
      <c r="L16" s="6">
        <v>163064</v>
      </c>
      <c r="M16" s="6">
        <v>128553</v>
      </c>
      <c r="N16" s="6">
        <v>158399</v>
      </c>
      <c r="O16" s="6">
        <v>153285</v>
      </c>
      <c r="P16" s="6">
        <v>140445</v>
      </c>
      <c r="Q16" s="6">
        <v>2415969</v>
      </c>
      <c r="R16" s="6">
        <f t="shared" si="1"/>
        <v>4027999</v>
      </c>
      <c r="T16" s="172">
        <f t="shared" si="2"/>
        <v>-4027999</v>
      </c>
    </row>
    <row r="17" spans="1:21" ht="21" customHeight="1">
      <c r="A17" s="333"/>
      <c r="B17" s="331" t="s">
        <v>201</v>
      </c>
      <c r="C17" s="3" t="s">
        <v>0</v>
      </c>
      <c r="D17" s="5">
        <v>1139</v>
      </c>
      <c r="E17" s="5">
        <v>0</v>
      </c>
      <c r="F17" s="5">
        <v>0</v>
      </c>
      <c r="G17" s="5">
        <v>0</v>
      </c>
      <c r="H17" s="5">
        <v>0</v>
      </c>
      <c r="I17" s="5">
        <v>0</v>
      </c>
      <c r="J17" s="5">
        <v>0</v>
      </c>
      <c r="K17" s="5">
        <v>358</v>
      </c>
      <c r="L17" s="5">
        <v>0</v>
      </c>
      <c r="M17" s="5">
        <v>0</v>
      </c>
      <c r="N17" s="5">
        <v>81</v>
      </c>
      <c r="O17" s="5">
        <v>0</v>
      </c>
      <c r="P17" s="5">
        <v>0</v>
      </c>
      <c r="Q17" s="5">
        <v>700</v>
      </c>
      <c r="R17" s="5">
        <f t="shared" si="1"/>
        <v>1139</v>
      </c>
      <c r="T17" s="172">
        <f t="shared" si="2"/>
        <v>0</v>
      </c>
      <c r="U17">
        <v>6</v>
      </c>
    </row>
    <row r="18" spans="1:20" ht="21" customHeight="1">
      <c r="A18" s="333"/>
      <c r="B18" s="331"/>
      <c r="C18" s="4" t="s">
        <v>14</v>
      </c>
      <c r="D18" s="6"/>
      <c r="E18" s="6">
        <v>0</v>
      </c>
      <c r="F18" s="6">
        <v>0</v>
      </c>
      <c r="G18" s="6">
        <v>0</v>
      </c>
      <c r="H18" s="6">
        <v>0</v>
      </c>
      <c r="I18" s="6">
        <v>0</v>
      </c>
      <c r="J18" s="6">
        <v>0</v>
      </c>
      <c r="K18" s="6">
        <v>0</v>
      </c>
      <c r="L18" s="6">
        <v>0</v>
      </c>
      <c r="M18" s="6">
        <v>0</v>
      </c>
      <c r="N18" s="6">
        <v>0</v>
      </c>
      <c r="O18" s="6">
        <v>0</v>
      </c>
      <c r="P18" s="6">
        <v>0</v>
      </c>
      <c r="Q18" s="6">
        <v>455</v>
      </c>
      <c r="R18" s="6">
        <f t="shared" si="1"/>
        <v>455</v>
      </c>
      <c r="T18" s="172">
        <f t="shared" si="2"/>
        <v>-455</v>
      </c>
    </row>
    <row r="19" spans="1:21" ht="21" customHeight="1">
      <c r="A19" s="333"/>
      <c r="B19" s="331" t="s">
        <v>46</v>
      </c>
      <c r="C19" s="3" t="s">
        <v>0</v>
      </c>
      <c r="D19" s="5">
        <v>4164587</v>
      </c>
      <c r="E19" s="5">
        <v>0</v>
      </c>
      <c r="F19" s="5">
        <v>13156</v>
      </c>
      <c r="G19" s="5">
        <v>137199</v>
      </c>
      <c r="H19" s="5">
        <v>881091</v>
      </c>
      <c r="I19" s="5">
        <v>338387</v>
      </c>
      <c r="J19" s="5">
        <v>347781</v>
      </c>
      <c r="K19" s="5">
        <v>333863</v>
      </c>
      <c r="L19" s="5">
        <v>336539</v>
      </c>
      <c r="M19" s="5">
        <v>352343</v>
      </c>
      <c r="N19" s="5">
        <v>341064</v>
      </c>
      <c r="O19" s="5">
        <v>359393</v>
      </c>
      <c r="P19" s="5">
        <v>366166</v>
      </c>
      <c r="Q19" s="5">
        <v>357605</v>
      </c>
      <c r="R19" s="5">
        <f t="shared" si="1"/>
        <v>4164587</v>
      </c>
      <c r="T19" s="172">
        <f t="shared" si="2"/>
        <v>0</v>
      </c>
      <c r="U19">
        <v>7</v>
      </c>
    </row>
    <row r="20" spans="1:20" ht="21" customHeight="1">
      <c r="A20" s="333"/>
      <c r="B20" s="331"/>
      <c r="C20" s="4" t="s">
        <v>14</v>
      </c>
      <c r="D20" s="6"/>
      <c r="E20" s="6">
        <v>0</v>
      </c>
      <c r="F20" s="6">
        <v>6919</v>
      </c>
      <c r="G20" s="6">
        <v>20611</v>
      </c>
      <c r="H20" s="6">
        <v>21670</v>
      </c>
      <c r="I20" s="6">
        <v>939891</v>
      </c>
      <c r="J20" s="6">
        <v>633385</v>
      </c>
      <c r="K20" s="6">
        <v>335418</v>
      </c>
      <c r="L20" s="6">
        <v>343421</v>
      </c>
      <c r="M20" s="6">
        <v>344844</v>
      </c>
      <c r="N20" s="6">
        <v>343133</v>
      </c>
      <c r="O20" s="6">
        <v>334203</v>
      </c>
      <c r="P20" s="6">
        <v>338363</v>
      </c>
      <c r="Q20" s="6">
        <v>342552</v>
      </c>
      <c r="R20" s="6">
        <f t="shared" si="1"/>
        <v>4004410</v>
      </c>
      <c r="T20" s="172">
        <f t="shared" si="2"/>
        <v>-4004410</v>
      </c>
    </row>
    <row r="21" spans="1:21" ht="21" customHeight="1">
      <c r="A21" s="333"/>
      <c r="B21" s="331" t="s">
        <v>141</v>
      </c>
      <c r="C21" s="3" t="s">
        <v>0</v>
      </c>
      <c r="D21" s="5">
        <v>13981387</v>
      </c>
      <c r="E21" s="5">
        <v>731531</v>
      </c>
      <c r="F21" s="5">
        <v>9048130</v>
      </c>
      <c r="G21" s="5">
        <v>3641957</v>
      </c>
      <c r="H21" s="5">
        <v>223291</v>
      </c>
      <c r="I21" s="5">
        <v>162461</v>
      </c>
      <c r="J21" s="5">
        <v>4127</v>
      </c>
      <c r="K21" s="5">
        <v>20512</v>
      </c>
      <c r="L21" s="5">
        <v>1036</v>
      </c>
      <c r="M21" s="5">
        <v>503</v>
      </c>
      <c r="N21" s="5">
        <v>14850</v>
      </c>
      <c r="O21" s="5">
        <v>58711</v>
      </c>
      <c r="P21" s="5">
        <v>8263</v>
      </c>
      <c r="Q21" s="5">
        <v>66015</v>
      </c>
      <c r="R21" s="5">
        <f t="shared" si="1"/>
        <v>13981387</v>
      </c>
      <c r="T21" s="172">
        <f t="shared" si="2"/>
        <v>0</v>
      </c>
      <c r="U21">
        <v>8</v>
      </c>
    </row>
    <row r="22" spans="1:20" ht="21" customHeight="1">
      <c r="A22" s="333"/>
      <c r="B22" s="331"/>
      <c r="C22" s="4" t="s">
        <v>14</v>
      </c>
      <c r="D22" s="6"/>
      <c r="E22" s="6">
        <v>279390</v>
      </c>
      <c r="F22" s="6">
        <v>8461952</v>
      </c>
      <c r="G22" s="6">
        <v>4578872</v>
      </c>
      <c r="H22" s="6">
        <v>96182</v>
      </c>
      <c r="I22" s="6">
        <v>256004</v>
      </c>
      <c r="J22" s="6">
        <v>16244</v>
      </c>
      <c r="K22" s="6">
        <v>35433</v>
      </c>
      <c r="L22" s="6">
        <v>-1167</v>
      </c>
      <c r="M22" s="6">
        <v>-2029</v>
      </c>
      <c r="N22" s="6">
        <v>75</v>
      </c>
      <c r="O22" s="6">
        <v>15004</v>
      </c>
      <c r="P22" s="6">
        <v>69148</v>
      </c>
      <c r="Q22" s="6">
        <v>20071</v>
      </c>
      <c r="R22" s="6">
        <f t="shared" si="1"/>
        <v>13825179</v>
      </c>
      <c r="T22" s="172">
        <f t="shared" si="2"/>
        <v>-13825179</v>
      </c>
    </row>
    <row r="23" spans="1:21" ht="21" customHeight="1">
      <c r="A23" s="333"/>
      <c r="B23" s="331" t="s">
        <v>67</v>
      </c>
      <c r="C23" s="3" t="s">
        <v>0</v>
      </c>
      <c r="D23" s="5">
        <v>171903</v>
      </c>
      <c r="E23" s="5">
        <v>0</v>
      </c>
      <c r="F23" s="5">
        <v>1862</v>
      </c>
      <c r="G23" s="5">
        <v>2761</v>
      </c>
      <c r="H23" s="5">
        <v>10172</v>
      </c>
      <c r="I23" s="5">
        <v>4271</v>
      </c>
      <c r="J23" s="5">
        <v>2478</v>
      </c>
      <c r="K23" s="5">
        <v>10181</v>
      </c>
      <c r="L23" s="5">
        <v>4658</v>
      </c>
      <c r="M23" s="5">
        <v>19927</v>
      </c>
      <c r="N23" s="5">
        <v>8937</v>
      </c>
      <c r="O23" s="5">
        <v>7943</v>
      </c>
      <c r="P23" s="5">
        <v>29286</v>
      </c>
      <c r="Q23" s="5">
        <v>69427</v>
      </c>
      <c r="R23" s="5">
        <f t="shared" si="1"/>
        <v>171903</v>
      </c>
      <c r="T23" s="172">
        <f t="shared" si="2"/>
        <v>0</v>
      </c>
      <c r="U23">
        <v>9</v>
      </c>
    </row>
    <row r="24" spans="1:20" ht="21" customHeight="1">
      <c r="A24" s="333"/>
      <c r="B24" s="331"/>
      <c r="C24" s="4" t="s">
        <v>14</v>
      </c>
      <c r="D24" s="6"/>
      <c r="E24" s="6">
        <v>0</v>
      </c>
      <c r="F24" s="6">
        <v>40</v>
      </c>
      <c r="G24" s="6">
        <v>7988</v>
      </c>
      <c r="H24" s="6">
        <v>161</v>
      </c>
      <c r="I24" s="6">
        <v>2240</v>
      </c>
      <c r="J24" s="6">
        <v>2844</v>
      </c>
      <c r="K24" s="6">
        <v>3574</v>
      </c>
      <c r="L24" s="6">
        <v>3392</v>
      </c>
      <c r="M24" s="6">
        <v>3567</v>
      </c>
      <c r="N24" s="6">
        <v>22784</v>
      </c>
      <c r="O24" s="6">
        <v>2684</v>
      </c>
      <c r="P24" s="6">
        <v>10161</v>
      </c>
      <c r="Q24" s="6">
        <v>32084</v>
      </c>
      <c r="R24" s="6">
        <f t="shared" si="1"/>
        <v>91519</v>
      </c>
      <c r="T24" s="172">
        <f t="shared" si="2"/>
        <v>-91519</v>
      </c>
    </row>
    <row r="25" spans="1:21" ht="21" customHeight="1">
      <c r="A25" s="333"/>
      <c r="B25" s="444" t="s">
        <v>200</v>
      </c>
      <c r="C25" s="3" t="s">
        <v>0</v>
      </c>
      <c r="D25" s="5">
        <v>478728</v>
      </c>
      <c r="E25" s="5">
        <v>0</v>
      </c>
      <c r="F25" s="5">
        <v>0</v>
      </c>
      <c r="G25" s="5">
        <v>0</v>
      </c>
      <c r="H25" s="5">
        <v>60195</v>
      </c>
      <c r="I25" s="5">
        <v>0</v>
      </c>
      <c r="J25" s="5">
        <v>0</v>
      </c>
      <c r="K25" s="5">
        <v>179169</v>
      </c>
      <c r="L25" s="5">
        <v>0</v>
      </c>
      <c r="M25" s="5">
        <v>0</v>
      </c>
      <c r="N25" s="5">
        <v>60195</v>
      </c>
      <c r="O25" s="5">
        <v>0</v>
      </c>
      <c r="P25" s="5">
        <v>0</v>
      </c>
      <c r="Q25" s="5">
        <v>179169</v>
      </c>
      <c r="R25" s="5">
        <f t="shared" si="1"/>
        <v>478728</v>
      </c>
      <c r="T25" s="172">
        <f t="shared" si="2"/>
        <v>0</v>
      </c>
      <c r="U25">
        <v>10</v>
      </c>
    </row>
    <row r="26" spans="1:20" ht="21" customHeight="1">
      <c r="A26" s="333"/>
      <c r="B26" s="388"/>
      <c r="C26" s="4" t="s">
        <v>14</v>
      </c>
      <c r="D26" s="6"/>
      <c r="E26" s="6">
        <v>0</v>
      </c>
      <c r="F26" s="6">
        <v>0</v>
      </c>
      <c r="G26" s="6">
        <v>0</v>
      </c>
      <c r="H26" s="6">
        <v>0</v>
      </c>
      <c r="I26" s="6">
        <v>0</v>
      </c>
      <c r="J26" s="6">
        <v>60143</v>
      </c>
      <c r="K26" s="6">
        <v>179119</v>
      </c>
      <c r="L26" s="6">
        <v>0</v>
      </c>
      <c r="M26" s="6">
        <v>0</v>
      </c>
      <c r="N26" s="6">
        <v>29212</v>
      </c>
      <c r="O26" s="6">
        <v>30930</v>
      </c>
      <c r="P26" s="6">
        <v>0</v>
      </c>
      <c r="Q26" s="6">
        <v>179143</v>
      </c>
      <c r="R26" s="6">
        <f t="shared" si="1"/>
        <v>478547</v>
      </c>
      <c r="T26" s="172">
        <f t="shared" si="2"/>
        <v>-478547</v>
      </c>
    </row>
    <row r="27" spans="1:21" ht="21" customHeight="1">
      <c r="A27" s="333"/>
      <c r="B27" s="444" t="s">
        <v>84</v>
      </c>
      <c r="C27" s="3" t="s">
        <v>0</v>
      </c>
      <c r="D27" s="5">
        <v>36837</v>
      </c>
      <c r="E27" s="5">
        <v>41</v>
      </c>
      <c r="F27" s="5">
        <v>300</v>
      </c>
      <c r="G27" s="5">
        <v>249</v>
      </c>
      <c r="H27" s="5">
        <v>2130</v>
      </c>
      <c r="I27" s="5">
        <v>630</v>
      </c>
      <c r="J27" s="5">
        <v>1610</v>
      </c>
      <c r="K27" s="5">
        <v>11870</v>
      </c>
      <c r="L27" s="5">
        <v>2794</v>
      </c>
      <c r="M27" s="5">
        <v>2971</v>
      </c>
      <c r="N27" s="5">
        <v>6480</v>
      </c>
      <c r="O27" s="5">
        <v>3917</v>
      </c>
      <c r="P27" s="5">
        <v>3845</v>
      </c>
      <c r="Q27" s="5">
        <v>0</v>
      </c>
      <c r="R27" s="5">
        <f t="shared" si="1"/>
        <v>36837</v>
      </c>
      <c r="T27" s="172">
        <f t="shared" si="2"/>
        <v>0</v>
      </c>
      <c r="U27">
        <v>11</v>
      </c>
    </row>
    <row r="28" spans="1:20" ht="21" customHeight="1">
      <c r="A28" s="333"/>
      <c r="B28" s="388"/>
      <c r="C28" s="4" t="s">
        <v>14</v>
      </c>
      <c r="D28" s="6"/>
      <c r="E28" s="6">
        <v>0</v>
      </c>
      <c r="F28" s="6">
        <v>101</v>
      </c>
      <c r="G28" s="6">
        <v>168</v>
      </c>
      <c r="H28" s="6">
        <v>1016</v>
      </c>
      <c r="I28" s="6">
        <v>211</v>
      </c>
      <c r="J28" s="6">
        <v>4029</v>
      </c>
      <c r="K28" s="6">
        <v>4953</v>
      </c>
      <c r="L28" s="6">
        <v>3443</v>
      </c>
      <c r="M28" s="6">
        <v>1409</v>
      </c>
      <c r="N28" s="6">
        <v>4036</v>
      </c>
      <c r="O28" s="6">
        <v>3621</v>
      </c>
      <c r="P28" s="6">
        <v>2601</v>
      </c>
      <c r="Q28" s="6">
        <v>6567</v>
      </c>
      <c r="R28" s="6">
        <f t="shared" si="1"/>
        <v>32155</v>
      </c>
      <c r="T28" s="172">
        <f t="shared" si="2"/>
        <v>-32155</v>
      </c>
    </row>
    <row r="29" spans="1:21" ht="21" customHeight="1">
      <c r="A29" s="333"/>
      <c r="B29" s="444" t="s">
        <v>244</v>
      </c>
      <c r="C29" s="3" t="s">
        <v>0</v>
      </c>
      <c r="D29" s="5">
        <v>2070676</v>
      </c>
      <c r="E29" s="5">
        <v>0</v>
      </c>
      <c r="F29" s="5">
        <v>0</v>
      </c>
      <c r="G29" s="5">
        <v>0</v>
      </c>
      <c r="H29" s="5">
        <v>0</v>
      </c>
      <c r="I29" s="5">
        <v>2070676</v>
      </c>
      <c r="J29" s="5">
        <v>0</v>
      </c>
      <c r="K29" s="5">
        <v>0</v>
      </c>
      <c r="L29" s="5">
        <v>0</v>
      </c>
      <c r="M29" s="5">
        <v>0</v>
      </c>
      <c r="N29" s="5">
        <v>0</v>
      </c>
      <c r="O29" s="5">
        <v>0</v>
      </c>
      <c r="P29" s="5">
        <v>0</v>
      </c>
      <c r="Q29" s="5">
        <v>0</v>
      </c>
      <c r="R29" s="5">
        <f t="shared" si="1"/>
        <v>2070676</v>
      </c>
      <c r="T29" s="172">
        <f t="shared" si="2"/>
        <v>0</v>
      </c>
      <c r="U29">
        <v>12</v>
      </c>
    </row>
    <row r="30" spans="1:20" ht="21" customHeight="1">
      <c r="A30" s="333"/>
      <c r="B30" s="388"/>
      <c r="C30" s="4" t="s">
        <v>14</v>
      </c>
      <c r="D30" s="6"/>
      <c r="E30" s="6">
        <v>0</v>
      </c>
      <c r="F30" s="6">
        <v>0</v>
      </c>
      <c r="G30" s="6">
        <v>0</v>
      </c>
      <c r="H30" s="6">
        <v>0</v>
      </c>
      <c r="I30" s="6">
        <v>0</v>
      </c>
      <c r="J30" s="6">
        <v>0</v>
      </c>
      <c r="K30" s="6">
        <v>0</v>
      </c>
      <c r="L30" s="6">
        <v>0</v>
      </c>
      <c r="M30" s="6">
        <v>0</v>
      </c>
      <c r="N30" s="6">
        <v>0</v>
      </c>
      <c r="O30" s="6">
        <v>0</v>
      </c>
      <c r="P30" s="6">
        <v>0</v>
      </c>
      <c r="Q30" s="6">
        <v>0</v>
      </c>
      <c r="R30" s="6">
        <f t="shared" si="1"/>
        <v>0</v>
      </c>
      <c r="T30" s="172">
        <f t="shared" si="2"/>
        <v>0</v>
      </c>
    </row>
    <row r="31" spans="1:20" ht="21" customHeight="1">
      <c r="A31" s="277" t="s">
        <v>28</v>
      </c>
      <c r="B31" s="364"/>
      <c r="C31" s="3" t="s">
        <v>0</v>
      </c>
      <c r="D31" s="5">
        <f>SUM(D5)</f>
        <v>70450553</v>
      </c>
      <c r="E31" s="5">
        <f aca="true" t="shared" si="3" ref="E31:Q32">SUM(E5)</f>
        <v>1238476</v>
      </c>
      <c r="F31" s="5">
        <f t="shared" si="3"/>
        <v>11131329</v>
      </c>
      <c r="G31" s="5">
        <f t="shared" si="3"/>
        <v>6384851</v>
      </c>
      <c r="H31" s="5">
        <f t="shared" si="3"/>
        <v>3893581</v>
      </c>
      <c r="I31" s="5">
        <f t="shared" si="3"/>
        <v>4443956</v>
      </c>
      <c r="J31" s="5">
        <f t="shared" si="3"/>
        <v>2567418</v>
      </c>
      <c r="K31" s="5">
        <f t="shared" si="3"/>
        <v>3019984</v>
      </c>
      <c r="L31" s="5">
        <f t="shared" si="3"/>
        <v>2483429</v>
      </c>
      <c r="M31" s="5">
        <f t="shared" si="3"/>
        <v>4205061</v>
      </c>
      <c r="N31" s="5">
        <f t="shared" si="3"/>
        <v>3117703</v>
      </c>
      <c r="O31" s="5">
        <f t="shared" si="3"/>
        <v>4236374</v>
      </c>
      <c r="P31" s="5">
        <f>SUM(P5)</f>
        <v>3675370</v>
      </c>
      <c r="Q31" s="5">
        <f t="shared" si="3"/>
        <v>20053021</v>
      </c>
      <c r="R31" s="5">
        <f t="shared" si="1"/>
        <v>70450553</v>
      </c>
      <c r="T31" s="172">
        <f t="shared" si="2"/>
        <v>0</v>
      </c>
    </row>
    <row r="32" spans="1:20" ht="21" customHeight="1">
      <c r="A32" s="278"/>
      <c r="B32" s="365"/>
      <c r="C32" s="7" t="s">
        <v>14</v>
      </c>
      <c r="D32" s="8"/>
      <c r="E32" s="8">
        <f t="shared" si="3"/>
        <v>310657</v>
      </c>
      <c r="F32" s="8">
        <f t="shared" si="3"/>
        <v>9781304</v>
      </c>
      <c r="G32" s="8">
        <f t="shared" si="3"/>
        <v>7223980</v>
      </c>
      <c r="H32" s="8">
        <f t="shared" si="3"/>
        <v>1992815</v>
      </c>
      <c r="I32" s="8">
        <f t="shared" si="3"/>
        <v>3237354</v>
      </c>
      <c r="J32" s="8">
        <f t="shared" si="3"/>
        <v>2918914</v>
      </c>
      <c r="K32" s="8">
        <f t="shared" si="3"/>
        <v>2600416</v>
      </c>
      <c r="L32" s="8">
        <f t="shared" si="3"/>
        <v>2395490</v>
      </c>
      <c r="M32" s="8">
        <f t="shared" si="3"/>
        <v>2950169</v>
      </c>
      <c r="N32" s="8">
        <f t="shared" si="3"/>
        <v>2751638</v>
      </c>
      <c r="O32" s="8">
        <f t="shared" si="3"/>
        <v>3573905</v>
      </c>
      <c r="P32" s="8">
        <f>SUM(P6)</f>
        <v>4256867</v>
      </c>
      <c r="Q32" s="8">
        <f t="shared" si="3"/>
        <v>16575501</v>
      </c>
      <c r="R32" s="8">
        <f t="shared" si="1"/>
        <v>60569010</v>
      </c>
      <c r="T32" s="172">
        <f t="shared" si="2"/>
        <v>-60569010</v>
      </c>
    </row>
    <row r="33" spans="1:18" ht="12" customHeight="1">
      <c r="A33" s="337" t="s">
        <v>324</v>
      </c>
      <c r="B33" s="338"/>
      <c r="C33" s="321" t="s">
        <v>338</v>
      </c>
      <c r="D33" s="322"/>
      <c r="E33" s="322"/>
      <c r="F33" s="322"/>
      <c r="G33" s="322"/>
      <c r="H33" s="322"/>
      <c r="I33" s="322"/>
      <c r="J33" s="322"/>
      <c r="K33" s="322"/>
      <c r="L33" s="322"/>
      <c r="M33" s="322"/>
      <c r="N33" s="322"/>
      <c r="O33" s="322"/>
      <c r="P33" s="322"/>
      <c r="Q33" s="322"/>
      <c r="R33" s="323"/>
    </row>
    <row r="34" spans="1:18" ht="12" customHeight="1">
      <c r="A34" s="278"/>
      <c r="B34" s="339"/>
      <c r="C34" s="324"/>
      <c r="D34" s="325"/>
      <c r="E34" s="325"/>
      <c r="F34" s="325"/>
      <c r="G34" s="325"/>
      <c r="H34" s="325"/>
      <c r="I34" s="325"/>
      <c r="J34" s="325"/>
      <c r="K34" s="325"/>
      <c r="L34" s="325"/>
      <c r="M34" s="325"/>
      <c r="N34" s="325"/>
      <c r="O34" s="325"/>
      <c r="P34" s="325"/>
      <c r="Q34" s="325"/>
      <c r="R34" s="326"/>
    </row>
    <row r="35" spans="1:18" ht="12" customHeight="1">
      <c r="A35" s="277"/>
      <c r="B35" s="336"/>
      <c r="C35" s="318"/>
      <c r="D35" s="319"/>
      <c r="E35" s="319"/>
      <c r="F35" s="319"/>
      <c r="G35" s="319"/>
      <c r="H35" s="319"/>
      <c r="I35" s="319"/>
      <c r="J35" s="319"/>
      <c r="K35" s="319"/>
      <c r="L35" s="319"/>
      <c r="M35" s="319"/>
      <c r="N35" s="319"/>
      <c r="O35" s="319"/>
      <c r="P35" s="319"/>
      <c r="Q35" s="319"/>
      <c r="R35" s="320"/>
    </row>
    <row r="36" spans="1:18" ht="12" customHeight="1">
      <c r="A36" s="278"/>
      <c r="B36" s="339"/>
      <c r="C36" s="324"/>
      <c r="D36" s="325"/>
      <c r="E36" s="325"/>
      <c r="F36" s="325"/>
      <c r="G36" s="325"/>
      <c r="H36" s="325"/>
      <c r="I36" s="325"/>
      <c r="J36" s="325"/>
      <c r="K36" s="325"/>
      <c r="L36" s="325"/>
      <c r="M36" s="325"/>
      <c r="N36" s="325"/>
      <c r="O36" s="325"/>
      <c r="P36" s="325"/>
      <c r="Q36" s="325"/>
      <c r="R36" s="326"/>
    </row>
    <row r="37" spans="1:18" ht="12" customHeight="1">
      <c r="A37" s="337"/>
      <c r="B37" s="338"/>
      <c r="C37" s="324"/>
      <c r="D37" s="325"/>
      <c r="E37" s="325"/>
      <c r="F37" s="325"/>
      <c r="G37" s="325"/>
      <c r="H37" s="325"/>
      <c r="I37" s="325"/>
      <c r="J37" s="325"/>
      <c r="K37" s="325"/>
      <c r="L37" s="325"/>
      <c r="M37" s="325"/>
      <c r="N37" s="325"/>
      <c r="O37" s="325"/>
      <c r="P37" s="325"/>
      <c r="Q37" s="325"/>
      <c r="R37" s="326"/>
    </row>
    <row r="38" spans="1:18" ht="12" customHeight="1">
      <c r="A38" s="337"/>
      <c r="B38" s="338"/>
      <c r="C38" s="327" t="s">
        <v>383</v>
      </c>
      <c r="D38" s="327"/>
      <c r="E38" s="327"/>
      <c r="F38" s="327"/>
      <c r="G38" s="327"/>
      <c r="H38" s="327"/>
      <c r="I38" s="327"/>
      <c r="J38" s="327"/>
      <c r="K38" s="327"/>
      <c r="L38" s="327"/>
      <c r="M38" s="327"/>
      <c r="N38" s="327"/>
      <c r="O38" s="327"/>
      <c r="P38" s="327"/>
      <c r="Q38" s="327"/>
      <c r="R38" s="327"/>
    </row>
    <row r="39" spans="1:18" ht="12" customHeight="1">
      <c r="A39" s="337"/>
      <c r="B39" s="338"/>
      <c r="C39" s="327"/>
      <c r="D39" s="327"/>
      <c r="E39" s="327"/>
      <c r="F39" s="327"/>
      <c r="G39" s="327"/>
      <c r="H39" s="327"/>
      <c r="I39" s="327"/>
      <c r="J39" s="327"/>
      <c r="K39" s="327"/>
      <c r="L39" s="327"/>
      <c r="M39" s="327"/>
      <c r="N39" s="327"/>
      <c r="O39" s="327"/>
      <c r="P39" s="327"/>
      <c r="Q39" s="327"/>
      <c r="R39" s="327"/>
    </row>
    <row r="40" spans="1:18" ht="12" customHeight="1">
      <c r="A40" s="337"/>
      <c r="B40" s="338"/>
      <c r="C40" s="327"/>
      <c r="D40" s="327"/>
      <c r="E40" s="327"/>
      <c r="F40" s="327"/>
      <c r="G40" s="327"/>
      <c r="H40" s="327"/>
      <c r="I40" s="327"/>
      <c r="J40" s="327"/>
      <c r="K40" s="327"/>
      <c r="L40" s="327"/>
      <c r="M40" s="327"/>
      <c r="N40" s="327"/>
      <c r="O40" s="327"/>
      <c r="P40" s="327"/>
      <c r="Q40" s="327"/>
      <c r="R40" s="327"/>
    </row>
    <row r="41" spans="1:18" ht="12" customHeight="1">
      <c r="A41" s="337"/>
      <c r="B41" s="338"/>
      <c r="C41" s="327"/>
      <c r="D41" s="327"/>
      <c r="E41" s="327"/>
      <c r="F41" s="327"/>
      <c r="G41" s="327"/>
      <c r="H41" s="327"/>
      <c r="I41" s="327"/>
      <c r="J41" s="327"/>
      <c r="K41" s="327"/>
      <c r="L41" s="327"/>
      <c r="M41" s="327"/>
      <c r="N41" s="327"/>
      <c r="O41" s="327"/>
      <c r="P41" s="327"/>
      <c r="Q41" s="327"/>
      <c r="R41" s="327"/>
    </row>
    <row r="42" spans="1:18" ht="12" customHeight="1">
      <c r="A42" s="278"/>
      <c r="B42" s="339"/>
      <c r="C42" s="327"/>
      <c r="D42" s="327"/>
      <c r="E42" s="327"/>
      <c r="F42" s="327"/>
      <c r="G42" s="327"/>
      <c r="H42" s="327"/>
      <c r="I42" s="327"/>
      <c r="J42" s="327"/>
      <c r="K42" s="327"/>
      <c r="L42" s="327"/>
      <c r="M42" s="327"/>
      <c r="N42" s="327"/>
      <c r="O42" s="327"/>
      <c r="P42" s="327"/>
      <c r="Q42" s="327"/>
      <c r="R42" s="327"/>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39">
    <mergeCell ref="A9:A10"/>
    <mergeCell ref="B9:B10"/>
    <mergeCell ref="A33:B42"/>
    <mergeCell ref="C33:R37"/>
    <mergeCell ref="C38:R42"/>
    <mergeCell ref="A11:A12"/>
    <mergeCell ref="B11:B12"/>
    <mergeCell ref="A13:A14"/>
    <mergeCell ref="B13:B14"/>
    <mergeCell ref="A17:A18"/>
    <mergeCell ref="B17:B18"/>
    <mergeCell ref="A15:A16"/>
    <mergeCell ref="B15:B16"/>
    <mergeCell ref="A19:A20"/>
    <mergeCell ref="B19:B20"/>
    <mergeCell ref="A29:A30"/>
    <mergeCell ref="A1:R1"/>
    <mergeCell ref="A3:B4"/>
    <mergeCell ref="C3:C4"/>
    <mergeCell ref="D3:D4"/>
    <mergeCell ref="E3:G3"/>
    <mergeCell ref="N3:Q3"/>
    <mergeCell ref="R3:R4"/>
    <mergeCell ref="A2:B2"/>
    <mergeCell ref="A5:B6"/>
    <mergeCell ref="A7:A8"/>
    <mergeCell ref="B7:B8"/>
    <mergeCell ref="H3:J3"/>
    <mergeCell ref="K3:M3"/>
    <mergeCell ref="B29:B30"/>
    <mergeCell ref="A21:A22"/>
    <mergeCell ref="B21:B22"/>
    <mergeCell ref="A31:B32"/>
    <mergeCell ref="A23:A24"/>
    <mergeCell ref="B23:B24"/>
    <mergeCell ref="A25:A26"/>
    <mergeCell ref="B25:B26"/>
    <mergeCell ref="A27:A28"/>
    <mergeCell ref="B27:B28"/>
  </mergeCells>
  <dataValidations count="1">
    <dataValidation allowBlank="1" showInputMessage="1" showErrorMessage="1" imeMode="off" sqref="D5:R32"/>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3.xml><?xml version="1.0" encoding="utf-8"?>
<worksheet xmlns="http://schemas.openxmlformats.org/spreadsheetml/2006/main" xmlns:r="http://schemas.openxmlformats.org/officeDocument/2006/relationships">
  <dimension ref="A1:V268"/>
  <sheetViews>
    <sheetView view="pageBreakPreview" zoomScale="85" zoomScaleSheetLayoutView="85"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10" customWidth="1"/>
    <col min="2" max="2" width="20.57421875" style="10" customWidth="1"/>
    <col min="3" max="3" width="9.00390625" style="10" customWidth="1"/>
    <col min="4" max="18" width="11.57421875" style="10" customWidth="1"/>
    <col min="19" max="19" width="9.00390625" style="10" customWidth="1"/>
    <col min="20" max="20" width="9.00390625" style="172" customWidth="1"/>
    <col min="21" max="16384" width="9.00390625" style="10" customWidth="1"/>
  </cols>
  <sheetData>
    <row r="1" spans="1:18" ht="25.5">
      <c r="A1" s="309" t="s">
        <v>357</v>
      </c>
      <c r="B1" s="309"/>
      <c r="C1" s="309"/>
      <c r="D1" s="309"/>
      <c r="E1" s="309"/>
      <c r="F1" s="309"/>
      <c r="G1" s="309"/>
      <c r="H1" s="309"/>
      <c r="I1" s="309"/>
      <c r="J1" s="309"/>
      <c r="K1" s="309"/>
      <c r="L1" s="309"/>
      <c r="M1" s="309"/>
      <c r="N1" s="309"/>
      <c r="O1" s="309"/>
      <c r="P1" s="309"/>
      <c r="Q1" s="309"/>
      <c r="R1" s="309"/>
    </row>
    <row r="2" spans="1:20" s="115" customFormat="1" ht="21.75" customHeight="1">
      <c r="A2" s="270" t="s">
        <v>388</v>
      </c>
      <c r="B2" s="270"/>
      <c r="C2" s="268" t="s">
        <v>259</v>
      </c>
      <c r="D2" s="267"/>
      <c r="E2" s="121"/>
      <c r="F2" s="121"/>
      <c r="G2" s="121"/>
      <c r="H2" s="121"/>
      <c r="I2" s="121"/>
      <c r="J2" s="121"/>
      <c r="K2" s="121"/>
      <c r="L2" s="121"/>
      <c r="M2" s="121"/>
      <c r="N2" s="121"/>
      <c r="O2" s="121"/>
      <c r="P2" s="121"/>
      <c r="Q2" s="121"/>
      <c r="R2" s="121" t="s">
        <v>263</v>
      </c>
      <c r="T2" s="173"/>
    </row>
    <row r="3" spans="1:18" ht="12" customHeight="1">
      <c r="A3" s="347" t="s">
        <v>86</v>
      </c>
      <c r="B3" s="349"/>
      <c r="C3" s="342" t="s">
        <v>87</v>
      </c>
      <c r="D3" s="345" t="s">
        <v>88</v>
      </c>
      <c r="E3" s="347" t="s">
        <v>89</v>
      </c>
      <c r="F3" s="348"/>
      <c r="G3" s="348"/>
      <c r="H3" s="347" t="s">
        <v>18</v>
      </c>
      <c r="I3" s="348"/>
      <c r="J3" s="348"/>
      <c r="K3" s="347" t="s">
        <v>19</v>
      </c>
      <c r="L3" s="348"/>
      <c r="M3" s="348"/>
      <c r="N3" s="347" t="s">
        <v>20</v>
      </c>
      <c r="O3" s="348"/>
      <c r="P3" s="348"/>
      <c r="Q3" s="348"/>
      <c r="R3" s="345" t="s">
        <v>90</v>
      </c>
    </row>
    <row r="4" spans="1:18" ht="12" customHeight="1">
      <c r="A4" s="347"/>
      <c r="B4" s="349"/>
      <c r="C4" s="342"/>
      <c r="D4" s="346"/>
      <c r="E4" s="193" t="s">
        <v>91</v>
      </c>
      <c r="F4" s="193" t="s">
        <v>2</v>
      </c>
      <c r="G4" s="193" t="s">
        <v>3</v>
      </c>
      <c r="H4" s="193" t="s">
        <v>4</v>
      </c>
      <c r="I4" s="193" t="s">
        <v>5</v>
      </c>
      <c r="J4" s="193" t="s">
        <v>6</v>
      </c>
      <c r="K4" s="193" t="s">
        <v>7</v>
      </c>
      <c r="L4" s="193" t="s">
        <v>8</v>
      </c>
      <c r="M4" s="193" t="s">
        <v>9</v>
      </c>
      <c r="N4" s="193" t="s">
        <v>10</v>
      </c>
      <c r="O4" s="193" t="s">
        <v>11</v>
      </c>
      <c r="P4" s="257" t="s">
        <v>12</v>
      </c>
      <c r="Q4" s="192" t="s">
        <v>16</v>
      </c>
      <c r="R4" s="346"/>
    </row>
    <row r="5" spans="1:20" ht="19.5" customHeight="1">
      <c r="A5" s="285" t="s">
        <v>264</v>
      </c>
      <c r="B5" s="286"/>
      <c r="C5" s="188"/>
      <c r="D5" s="188"/>
      <c r="E5" s="188"/>
      <c r="F5" s="188"/>
      <c r="G5" s="188"/>
      <c r="H5" s="188"/>
      <c r="I5" s="188"/>
      <c r="J5" s="188"/>
      <c r="K5" s="188"/>
      <c r="L5" s="188"/>
      <c r="M5" s="188"/>
      <c r="N5" s="188"/>
      <c r="O5" s="188"/>
      <c r="P5" s="251"/>
      <c r="Q5" s="186"/>
      <c r="R5" s="188"/>
      <c r="T5" s="172"/>
    </row>
    <row r="6" spans="1:20" ht="19.5" customHeight="1">
      <c r="A6" s="287"/>
      <c r="B6" s="288"/>
      <c r="C6" s="191"/>
      <c r="D6" s="191"/>
      <c r="E6" s="191"/>
      <c r="F6" s="191"/>
      <c r="G6" s="191"/>
      <c r="H6" s="191"/>
      <c r="I6" s="191"/>
      <c r="J6" s="191"/>
      <c r="K6" s="191"/>
      <c r="L6" s="191"/>
      <c r="M6" s="191"/>
      <c r="N6" s="191"/>
      <c r="O6" s="191"/>
      <c r="P6" s="191"/>
      <c r="Q6" s="204"/>
      <c r="R6" s="191"/>
      <c r="T6" s="172"/>
    </row>
    <row r="7" spans="1:20" ht="21" customHeight="1">
      <c r="A7" s="343" t="s">
        <v>160</v>
      </c>
      <c r="B7" s="344"/>
      <c r="C7" s="29" t="s">
        <v>92</v>
      </c>
      <c r="D7" s="5">
        <f>SUM(D9,D11,D13)</f>
        <v>6264</v>
      </c>
      <c r="E7" s="5">
        <f aca="true" t="shared" si="0" ref="E7:Q8">SUM(E9,E11,E13)</f>
        <v>60</v>
      </c>
      <c r="F7" s="5">
        <f t="shared" si="0"/>
        <v>145</v>
      </c>
      <c r="G7" s="5">
        <f t="shared" si="0"/>
        <v>479</v>
      </c>
      <c r="H7" s="5">
        <f t="shared" si="0"/>
        <v>210</v>
      </c>
      <c r="I7" s="5">
        <f t="shared" si="0"/>
        <v>83</v>
      </c>
      <c r="J7" s="5">
        <f t="shared" si="0"/>
        <v>241</v>
      </c>
      <c r="K7" s="5">
        <f t="shared" si="0"/>
        <v>285</v>
      </c>
      <c r="L7" s="5">
        <f t="shared" si="0"/>
        <v>340</v>
      </c>
      <c r="M7" s="5">
        <f t="shared" si="0"/>
        <v>377</v>
      </c>
      <c r="N7" s="5">
        <f t="shared" si="0"/>
        <v>196</v>
      </c>
      <c r="O7" s="5">
        <f t="shared" si="0"/>
        <v>500</v>
      </c>
      <c r="P7" s="5">
        <f t="shared" si="0"/>
        <v>2178</v>
      </c>
      <c r="Q7" s="5">
        <f t="shared" si="0"/>
        <v>1170</v>
      </c>
      <c r="R7" s="5">
        <f>SUM(R9,R11,R13)</f>
        <v>6264</v>
      </c>
      <c r="T7" s="172">
        <f>D7-R7</f>
        <v>0</v>
      </c>
    </row>
    <row r="8" spans="1:20" ht="21" customHeight="1">
      <c r="A8" s="343"/>
      <c r="B8" s="344"/>
      <c r="C8" s="30" t="s">
        <v>93</v>
      </c>
      <c r="D8" s="6"/>
      <c r="E8" s="6">
        <f aca="true" t="shared" si="1" ref="E8:Q8">SUM(E10,E12,E14)</f>
        <v>60</v>
      </c>
      <c r="F8" s="6">
        <f t="shared" si="1"/>
        <v>255</v>
      </c>
      <c r="G8" s="6">
        <f t="shared" si="1"/>
        <v>681</v>
      </c>
      <c r="H8" s="6">
        <f t="shared" si="1"/>
        <v>3</v>
      </c>
      <c r="I8" s="6">
        <f t="shared" si="1"/>
        <v>300</v>
      </c>
      <c r="J8" s="6">
        <f t="shared" si="1"/>
        <v>196</v>
      </c>
      <c r="K8" s="6">
        <f t="shared" si="1"/>
        <v>138</v>
      </c>
      <c r="L8" s="6">
        <f t="shared" si="1"/>
        <v>284</v>
      </c>
      <c r="M8" s="6">
        <f t="shared" si="1"/>
        <v>296</v>
      </c>
      <c r="N8" s="6">
        <f t="shared" si="1"/>
        <v>187</v>
      </c>
      <c r="O8" s="6">
        <f t="shared" si="1"/>
        <v>656</v>
      </c>
      <c r="P8" s="6">
        <f t="shared" si="0"/>
        <v>313</v>
      </c>
      <c r="Q8" s="6">
        <f t="shared" si="1"/>
        <v>-83</v>
      </c>
      <c r="R8" s="6">
        <f aca="true" t="shared" si="2" ref="R8:R36">SUM(E8:Q8)</f>
        <v>3286</v>
      </c>
      <c r="T8" s="172">
        <f aca="true" t="shared" si="3" ref="T8:T36">D8-R8</f>
        <v>-3286</v>
      </c>
    </row>
    <row r="9" spans="1:21" ht="21" customHeight="1">
      <c r="A9" s="350"/>
      <c r="B9" s="344" t="s">
        <v>94</v>
      </c>
      <c r="C9" s="29" t="s">
        <v>92</v>
      </c>
      <c r="D9" s="5">
        <v>4446</v>
      </c>
      <c r="E9" s="5">
        <v>60</v>
      </c>
      <c r="F9" s="5">
        <v>45</v>
      </c>
      <c r="G9" s="5">
        <v>435</v>
      </c>
      <c r="H9" s="5">
        <v>134</v>
      </c>
      <c r="I9" s="5">
        <v>33</v>
      </c>
      <c r="J9" s="5">
        <v>140</v>
      </c>
      <c r="K9" s="5">
        <v>116</v>
      </c>
      <c r="L9" s="5">
        <v>179</v>
      </c>
      <c r="M9" s="5">
        <v>370</v>
      </c>
      <c r="N9" s="5">
        <v>163</v>
      </c>
      <c r="O9" s="5">
        <v>343</v>
      </c>
      <c r="P9" s="5">
        <v>1580</v>
      </c>
      <c r="Q9" s="5">
        <v>848</v>
      </c>
      <c r="R9" s="5">
        <f>SUM(E9:Q9)</f>
        <v>4446</v>
      </c>
      <c r="T9" s="172">
        <f t="shared" si="3"/>
        <v>0</v>
      </c>
      <c r="U9" s="10">
        <v>1</v>
      </c>
    </row>
    <row r="10" spans="1:20" ht="21" customHeight="1">
      <c r="A10" s="350"/>
      <c r="B10" s="344"/>
      <c r="C10" s="30" t="s">
        <v>93</v>
      </c>
      <c r="D10" s="6"/>
      <c r="E10" s="6">
        <v>60</v>
      </c>
      <c r="F10" s="6">
        <v>81</v>
      </c>
      <c r="G10" s="6">
        <v>571</v>
      </c>
      <c r="H10" s="6">
        <v>0</v>
      </c>
      <c r="I10" s="6">
        <v>199</v>
      </c>
      <c r="J10" s="6">
        <v>154</v>
      </c>
      <c r="K10" s="6">
        <v>117</v>
      </c>
      <c r="L10" s="6">
        <v>205</v>
      </c>
      <c r="M10" s="6">
        <v>294</v>
      </c>
      <c r="N10" s="6">
        <v>116</v>
      </c>
      <c r="O10" s="6">
        <v>513</v>
      </c>
      <c r="P10" s="6">
        <v>272</v>
      </c>
      <c r="Q10" s="6">
        <v>78</v>
      </c>
      <c r="R10" s="6">
        <f t="shared" si="2"/>
        <v>2660</v>
      </c>
      <c r="T10" s="172">
        <f t="shared" si="3"/>
        <v>-2660</v>
      </c>
    </row>
    <row r="11" spans="1:21" ht="21" customHeight="1">
      <c r="A11" s="343"/>
      <c r="B11" s="344" t="s">
        <v>162</v>
      </c>
      <c r="C11" s="29" t="s">
        <v>92</v>
      </c>
      <c r="D11" s="5">
        <v>1236</v>
      </c>
      <c r="E11" s="5">
        <v>0</v>
      </c>
      <c r="F11" s="5">
        <v>100</v>
      </c>
      <c r="G11" s="5">
        <v>44</v>
      </c>
      <c r="H11" s="5">
        <v>46</v>
      </c>
      <c r="I11" s="5">
        <v>50</v>
      </c>
      <c r="J11" s="5">
        <v>94</v>
      </c>
      <c r="K11" s="5">
        <v>74</v>
      </c>
      <c r="L11" s="5">
        <v>155</v>
      </c>
      <c r="M11" s="5">
        <v>0</v>
      </c>
      <c r="N11" s="5">
        <v>33</v>
      </c>
      <c r="O11" s="5">
        <v>0</v>
      </c>
      <c r="P11" s="5">
        <v>416</v>
      </c>
      <c r="Q11" s="5">
        <v>224</v>
      </c>
      <c r="R11" s="5">
        <f>SUM(E11:Q11)</f>
        <v>1236</v>
      </c>
      <c r="T11" s="172">
        <f t="shared" si="3"/>
        <v>0</v>
      </c>
      <c r="U11" s="10">
        <v>2</v>
      </c>
    </row>
    <row r="12" spans="1:20" ht="21" customHeight="1">
      <c r="A12" s="343"/>
      <c r="B12" s="344"/>
      <c r="C12" s="30" t="s">
        <v>93</v>
      </c>
      <c r="D12" s="6"/>
      <c r="E12" s="6">
        <v>0</v>
      </c>
      <c r="F12" s="6">
        <v>174</v>
      </c>
      <c r="G12" s="6">
        <v>41</v>
      </c>
      <c r="H12" s="6">
        <v>0</v>
      </c>
      <c r="I12" s="6">
        <v>100</v>
      </c>
      <c r="J12" s="6">
        <v>42</v>
      </c>
      <c r="K12" s="6">
        <v>20</v>
      </c>
      <c r="L12" s="6">
        <v>2</v>
      </c>
      <c r="M12" s="6">
        <v>0</v>
      </c>
      <c r="N12" s="6">
        <v>20</v>
      </c>
      <c r="O12" s="6">
        <v>7</v>
      </c>
      <c r="P12" s="6">
        <v>41</v>
      </c>
      <c r="Q12" s="6">
        <v>-165</v>
      </c>
      <c r="R12" s="6">
        <f t="shared" si="2"/>
        <v>282</v>
      </c>
      <c r="T12" s="172">
        <f t="shared" si="3"/>
        <v>-282</v>
      </c>
    </row>
    <row r="13" spans="1:21" ht="21" customHeight="1">
      <c r="A13" s="343"/>
      <c r="B13" s="344" t="s">
        <v>163</v>
      </c>
      <c r="C13" s="29" t="s">
        <v>92</v>
      </c>
      <c r="D13" s="5">
        <v>582</v>
      </c>
      <c r="E13" s="5">
        <v>0</v>
      </c>
      <c r="F13" s="5">
        <v>0</v>
      </c>
      <c r="G13" s="5">
        <v>0</v>
      </c>
      <c r="H13" s="5">
        <v>30</v>
      </c>
      <c r="I13" s="5">
        <v>0</v>
      </c>
      <c r="J13" s="5">
        <v>7</v>
      </c>
      <c r="K13" s="5">
        <v>95</v>
      </c>
      <c r="L13" s="5">
        <v>6</v>
      </c>
      <c r="M13" s="5">
        <v>7</v>
      </c>
      <c r="N13" s="5">
        <v>0</v>
      </c>
      <c r="O13" s="5">
        <v>157</v>
      </c>
      <c r="P13" s="5">
        <v>182</v>
      </c>
      <c r="Q13" s="5">
        <v>98</v>
      </c>
      <c r="R13" s="5">
        <f>SUM(E13:Q13)</f>
        <v>582</v>
      </c>
      <c r="T13" s="172">
        <f t="shared" si="3"/>
        <v>0</v>
      </c>
      <c r="U13" s="10">
        <v>3</v>
      </c>
    </row>
    <row r="14" spans="1:20" ht="21" customHeight="1">
      <c r="A14" s="343"/>
      <c r="B14" s="344"/>
      <c r="C14" s="30" t="s">
        <v>93</v>
      </c>
      <c r="D14" s="6"/>
      <c r="E14" s="6">
        <v>0</v>
      </c>
      <c r="F14" s="6">
        <v>0</v>
      </c>
      <c r="G14" s="6">
        <v>69</v>
      </c>
      <c r="H14" s="6">
        <v>3</v>
      </c>
      <c r="I14" s="6">
        <v>1</v>
      </c>
      <c r="J14" s="6">
        <v>0</v>
      </c>
      <c r="K14" s="6">
        <v>1</v>
      </c>
      <c r="L14" s="6">
        <v>77</v>
      </c>
      <c r="M14" s="6">
        <v>2</v>
      </c>
      <c r="N14" s="6">
        <v>51</v>
      </c>
      <c r="O14" s="6">
        <v>136</v>
      </c>
      <c r="P14" s="6">
        <v>0</v>
      </c>
      <c r="Q14" s="6">
        <v>4</v>
      </c>
      <c r="R14" s="6">
        <f t="shared" si="2"/>
        <v>344</v>
      </c>
      <c r="T14" s="172">
        <f t="shared" si="3"/>
        <v>-344</v>
      </c>
    </row>
    <row r="15" spans="1:20" ht="21" customHeight="1">
      <c r="A15" s="343" t="s">
        <v>164</v>
      </c>
      <c r="B15" s="344"/>
      <c r="C15" s="29" t="s">
        <v>92</v>
      </c>
      <c r="D15" s="5">
        <f>SUM(D17,D19)</f>
        <v>34390</v>
      </c>
      <c r="E15" s="5">
        <f aca="true" t="shared" si="4" ref="E15:R16">SUM(E17,E19)</f>
        <v>1131</v>
      </c>
      <c r="F15" s="5">
        <f t="shared" si="4"/>
        <v>1353</v>
      </c>
      <c r="G15" s="5">
        <f t="shared" si="4"/>
        <v>3087</v>
      </c>
      <c r="H15" s="5">
        <f t="shared" si="4"/>
        <v>1032</v>
      </c>
      <c r="I15" s="5">
        <f t="shared" si="4"/>
        <v>1157</v>
      </c>
      <c r="J15" s="5">
        <f t="shared" si="4"/>
        <v>3791</v>
      </c>
      <c r="K15" s="5">
        <f t="shared" si="4"/>
        <v>2279</v>
      </c>
      <c r="L15" s="5">
        <f t="shared" si="4"/>
        <v>1854</v>
      </c>
      <c r="M15" s="5">
        <f t="shared" si="4"/>
        <v>2517</v>
      </c>
      <c r="N15" s="5">
        <f t="shared" si="4"/>
        <v>1176</v>
      </c>
      <c r="O15" s="5">
        <f t="shared" si="4"/>
        <v>1255</v>
      </c>
      <c r="P15" s="5">
        <f t="shared" si="4"/>
        <v>7045</v>
      </c>
      <c r="Q15" s="5">
        <f t="shared" si="4"/>
        <v>6713</v>
      </c>
      <c r="R15" s="5">
        <f t="shared" si="4"/>
        <v>34390</v>
      </c>
      <c r="T15" s="172">
        <f t="shared" si="3"/>
        <v>0</v>
      </c>
    </row>
    <row r="16" spans="1:20" ht="21" customHeight="1">
      <c r="A16" s="343"/>
      <c r="B16" s="344"/>
      <c r="C16" s="30" t="s">
        <v>93</v>
      </c>
      <c r="D16" s="6"/>
      <c r="E16" s="6">
        <f t="shared" si="4"/>
        <v>1131</v>
      </c>
      <c r="F16" s="6">
        <f t="shared" si="4"/>
        <v>3022</v>
      </c>
      <c r="G16" s="6">
        <f t="shared" si="4"/>
        <v>2950</v>
      </c>
      <c r="H16" s="6">
        <f t="shared" si="4"/>
        <v>1450</v>
      </c>
      <c r="I16" s="6">
        <f t="shared" si="4"/>
        <v>1055</v>
      </c>
      <c r="J16" s="6">
        <f t="shared" si="4"/>
        <v>1129</v>
      </c>
      <c r="K16" s="6">
        <f t="shared" si="4"/>
        <v>1826</v>
      </c>
      <c r="L16" s="6">
        <f t="shared" si="4"/>
        <v>2694</v>
      </c>
      <c r="M16" s="6">
        <f t="shared" si="4"/>
        <v>1572</v>
      </c>
      <c r="N16" s="6">
        <f t="shared" si="4"/>
        <v>1412</v>
      </c>
      <c r="O16" s="6">
        <f t="shared" si="4"/>
        <v>1760</v>
      </c>
      <c r="P16" s="6">
        <f t="shared" si="4"/>
        <v>2367</v>
      </c>
      <c r="Q16" s="6">
        <f t="shared" si="4"/>
        <v>-188</v>
      </c>
      <c r="R16" s="6">
        <f t="shared" si="4"/>
        <v>22180</v>
      </c>
      <c r="T16" s="172">
        <f t="shared" si="3"/>
        <v>-22180</v>
      </c>
    </row>
    <row r="17" spans="1:21" ht="21" customHeight="1">
      <c r="A17" s="350"/>
      <c r="B17" s="344" t="s">
        <v>94</v>
      </c>
      <c r="C17" s="29" t="s">
        <v>92</v>
      </c>
      <c r="D17" s="5">
        <v>31864</v>
      </c>
      <c r="E17" s="5">
        <v>1131</v>
      </c>
      <c r="F17" s="5">
        <v>1353</v>
      </c>
      <c r="G17" s="5">
        <v>2646</v>
      </c>
      <c r="H17" s="5">
        <v>1027</v>
      </c>
      <c r="I17" s="5">
        <v>1157</v>
      </c>
      <c r="J17" s="5">
        <v>3162</v>
      </c>
      <c r="K17" s="5">
        <v>2279</v>
      </c>
      <c r="L17" s="5">
        <v>1751</v>
      </c>
      <c r="M17" s="5">
        <v>2053</v>
      </c>
      <c r="N17" s="5">
        <v>1176</v>
      </c>
      <c r="O17" s="5">
        <v>1255</v>
      </c>
      <c r="P17" s="5">
        <v>6161</v>
      </c>
      <c r="Q17" s="5">
        <v>6713</v>
      </c>
      <c r="R17" s="5">
        <f>SUM(E17:Q17)</f>
        <v>31864</v>
      </c>
      <c r="T17" s="172">
        <f t="shared" si="3"/>
        <v>0</v>
      </c>
      <c r="U17" s="10">
        <v>4</v>
      </c>
    </row>
    <row r="18" spans="1:20" ht="21" customHeight="1">
      <c r="A18" s="350"/>
      <c r="B18" s="344"/>
      <c r="C18" s="30" t="s">
        <v>93</v>
      </c>
      <c r="D18" s="6"/>
      <c r="E18" s="6">
        <v>1131</v>
      </c>
      <c r="F18" s="6">
        <v>2743</v>
      </c>
      <c r="G18" s="6">
        <v>2687</v>
      </c>
      <c r="H18" s="6">
        <v>1450</v>
      </c>
      <c r="I18" s="6">
        <v>1055</v>
      </c>
      <c r="J18" s="6">
        <v>796</v>
      </c>
      <c r="K18" s="6">
        <v>1826</v>
      </c>
      <c r="L18" s="6">
        <v>2662</v>
      </c>
      <c r="M18" s="6">
        <v>1323</v>
      </c>
      <c r="N18" s="6">
        <v>1412</v>
      </c>
      <c r="O18" s="6">
        <v>1750</v>
      </c>
      <c r="P18" s="6">
        <v>1927</v>
      </c>
      <c r="Q18" s="6">
        <v>-188</v>
      </c>
      <c r="R18" s="6">
        <f t="shared" si="2"/>
        <v>20574</v>
      </c>
      <c r="T18" s="172">
        <f t="shared" si="3"/>
        <v>-20574</v>
      </c>
    </row>
    <row r="19" spans="1:21" ht="21" customHeight="1">
      <c r="A19" s="343"/>
      <c r="B19" s="344" t="s">
        <v>163</v>
      </c>
      <c r="C19" s="29" t="s">
        <v>92</v>
      </c>
      <c r="D19" s="5">
        <v>2526</v>
      </c>
      <c r="E19" s="5">
        <v>0</v>
      </c>
      <c r="F19" s="5">
        <v>0</v>
      </c>
      <c r="G19" s="5">
        <v>441</v>
      </c>
      <c r="H19" s="5">
        <v>5</v>
      </c>
      <c r="I19" s="5">
        <v>0</v>
      </c>
      <c r="J19" s="5">
        <v>629</v>
      </c>
      <c r="K19" s="5">
        <v>0</v>
      </c>
      <c r="L19" s="5">
        <v>103</v>
      </c>
      <c r="M19" s="5">
        <v>464</v>
      </c>
      <c r="N19" s="5">
        <v>0</v>
      </c>
      <c r="O19" s="5">
        <v>0</v>
      </c>
      <c r="P19" s="5">
        <v>884</v>
      </c>
      <c r="Q19" s="5">
        <v>0</v>
      </c>
      <c r="R19" s="5">
        <f>SUM(E19:Q19)</f>
        <v>2526</v>
      </c>
      <c r="T19" s="172">
        <f t="shared" si="3"/>
        <v>0</v>
      </c>
      <c r="U19" s="10">
        <v>5</v>
      </c>
    </row>
    <row r="20" spans="1:20" ht="21" customHeight="1">
      <c r="A20" s="343"/>
      <c r="B20" s="344"/>
      <c r="C20" s="30" t="s">
        <v>93</v>
      </c>
      <c r="D20" s="6"/>
      <c r="E20" s="6">
        <v>0</v>
      </c>
      <c r="F20" s="6">
        <v>279</v>
      </c>
      <c r="G20" s="6">
        <v>263</v>
      </c>
      <c r="H20" s="6">
        <v>0</v>
      </c>
      <c r="I20" s="6">
        <v>0</v>
      </c>
      <c r="J20" s="6">
        <v>333</v>
      </c>
      <c r="K20" s="6">
        <v>0</v>
      </c>
      <c r="L20" s="6">
        <v>32</v>
      </c>
      <c r="M20" s="6">
        <v>249</v>
      </c>
      <c r="N20" s="6">
        <v>0</v>
      </c>
      <c r="O20" s="6">
        <v>10</v>
      </c>
      <c r="P20" s="6">
        <v>440</v>
      </c>
      <c r="Q20" s="6">
        <v>0</v>
      </c>
      <c r="R20" s="6">
        <f t="shared" si="2"/>
        <v>1606</v>
      </c>
      <c r="T20" s="172">
        <f t="shared" si="3"/>
        <v>-1606</v>
      </c>
    </row>
    <row r="21" spans="1:20" ht="21" customHeight="1">
      <c r="A21" s="351" t="s">
        <v>165</v>
      </c>
      <c r="B21" s="352"/>
      <c r="C21" s="29" t="s">
        <v>92</v>
      </c>
      <c r="D21" s="5">
        <f>SUM(D23,D25,D27)</f>
        <v>142893</v>
      </c>
      <c r="E21" s="5">
        <f aca="true" t="shared" si="5" ref="E21:Q22">SUM(E23,E25,E27)</f>
        <v>2457</v>
      </c>
      <c r="F21" s="5">
        <f t="shared" si="5"/>
        <v>12757</v>
      </c>
      <c r="G21" s="5">
        <f t="shared" si="5"/>
        <v>11939</v>
      </c>
      <c r="H21" s="5">
        <f t="shared" si="5"/>
        <v>13234</v>
      </c>
      <c r="I21" s="5">
        <f t="shared" si="5"/>
        <v>7464</v>
      </c>
      <c r="J21" s="5">
        <f t="shared" si="5"/>
        <v>7635</v>
      </c>
      <c r="K21" s="5">
        <f t="shared" si="5"/>
        <v>8881</v>
      </c>
      <c r="L21" s="5">
        <f t="shared" si="5"/>
        <v>10186</v>
      </c>
      <c r="M21" s="5">
        <f t="shared" si="5"/>
        <v>9598</v>
      </c>
      <c r="N21" s="5">
        <f t="shared" si="5"/>
        <v>10398</v>
      </c>
      <c r="O21" s="5">
        <f t="shared" si="5"/>
        <v>10259</v>
      </c>
      <c r="P21" s="5">
        <f t="shared" si="5"/>
        <v>10641</v>
      </c>
      <c r="Q21" s="5">
        <f t="shared" si="5"/>
        <v>27444</v>
      </c>
      <c r="R21" s="5">
        <f t="shared" si="2"/>
        <v>142893</v>
      </c>
      <c r="T21" s="172">
        <f t="shared" si="3"/>
        <v>0</v>
      </c>
    </row>
    <row r="22" spans="1:20" ht="21" customHeight="1">
      <c r="A22" s="353"/>
      <c r="B22" s="354"/>
      <c r="C22" s="30" t="s">
        <v>93</v>
      </c>
      <c r="D22" s="6"/>
      <c r="E22" s="6">
        <f t="shared" si="5"/>
        <v>2457</v>
      </c>
      <c r="F22" s="6">
        <f t="shared" si="5"/>
        <v>6362</v>
      </c>
      <c r="G22" s="6">
        <f t="shared" si="5"/>
        <v>6945</v>
      </c>
      <c r="H22" s="6">
        <f t="shared" si="5"/>
        <v>7306</v>
      </c>
      <c r="I22" s="6">
        <f t="shared" si="5"/>
        <v>11753</v>
      </c>
      <c r="J22" s="6">
        <f t="shared" si="5"/>
        <v>5306</v>
      </c>
      <c r="K22" s="6">
        <f t="shared" si="5"/>
        <v>8767</v>
      </c>
      <c r="L22" s="6">
        <f t="shared" si="5"/>
        <v>10951</v>
      </c>
      <c r="M22" s="6">
        <f t="shared" si="5"/>
        <v>7828</v>
      </c>
      <c r="N22" s="6">
        <f t="shared" si="5"/>
        <v>8922</v>
      </c>
      <c r="O22" s="6">
        <f t="shared" si="5"/>
        <v>9422</v>
      </c>
      <c r="P22" s="6">
        <f t="shared" si="5"/>
        <v>5122</v>
      </c>
      <c r="Q22" s="6">
        <f t="shared" si="5"/>
        <v>1124</v>
      </c>
      <c r="R22" s="6">
        <f t="shared" si="2"/>
        <v>92265</v>
      </c>
      <c r="T22" s="172">
        <f t="shared" si="3"/>
        <v>-92265</v>
      </c>
    </row>
    <row r="23" spans="1:21" ht="21" customHeight="1">
      <c r="A23" s="350"/>
      <c r="B23" s="344" t="s">
        <v>94</v>
      </c>
      <c r="C23" s="29" t="s">
        <v>92</v>
      </c>
      <c r="D23" s="5">
        <v>141219</v>
      </c>
      <c r="E23" s="5">
        <v>2457</v>
      </c>
      <c r="F23" s="5">
        <v>12757</v>
      </c>
      <c r="G23" s="5">
        <v>11775</v>
      </c>
      <c r="H23" s="5">
        <v>13003</v>
      </c>
      <c r="I23" s="5">
        <v>7457</v>
      </c>
      <c r="J23" s="5">
        <v>7595</v>
      </c>
      <c r="K23" s="5">
        <v>8650</v>
      </c>
      <c r="L23" s="5">
        <v>9882</v>
      </c>
      <c r="M23" s="5">
        <v>9595</v>
      </c>
      <c r="N23" s="5">
        <v>10248</v>
      </c>
      <c r="O23" s="5">
        <v>10028</v>
      </c>
      <c r="P23" s="5">
        <v>10636</v>
      </c>
      <c r="Q23" s="5">
        <v>27136</v>
      </c>
      <c r="R23" s="5">
        <f>SUM(E23:Q23)</f>
        <v>141219</v>
      </c>
      <c r="T23" s="172">
        <f t="shared" si="3"/>
        <v>0</v>
      </c>
      <c r="U23" s="10">
        <v>6</v>
      </c>
    </row>
    <row r="24" spans="1:20" ht="21" customHeight="1">
      <c r="A24" s="350"/>
      <c r="B24" s="344"/>
      <c r="C24" s="30" t="s">
        <v>93</v>
      </c>
      <c r="D24" s="6"/>
      <c r="E24" s="6">
        <v>2457</v>
      </c>
      <c r="F24" s="6">
        <v>6355</v>
      </c>
      <c r="G24" s="6">
        <v>6921</v>
      </c>
      <c r="H24" s="6">
        <v>7306</v>
      </c>
      <c r="I24" s="6">
        <v>11739</v>
      </c>
      <c r="J24" s="6">
        <v>5298</v>
      </c>
      <c r="K24" s="6">
        <v>8697</v>
      </c>
      <c r="L24" s="6">
        <v>10951</v>
      </c>
      <c r="M24" s="6">
        <v>7818</v>
      </c>
      <c r="N24" s="6">
        <v>8898</v>
      </c>
      <c r="O24" s="6">
        <v>9405</v>
      </c>
      <c r="P24" s="6">
        <v>5093</v>
      </c>
      <c r="Q24" s="6">
        <v>1116</v>
      </c>
      <c r="R24" s="6">
        <f t="shared" si="2"/>
        <v>92054</v>
      </c>
      <c r="T24" s="172">
        <f t="shared" si="3"/>
        <v>-92054</v>
      </c>
    </row>
    <row r="25" spans="1:21" ht="21" customHeight="1">
      <c r="A25" s="343"/>
      <c r="B25" s="344" t="s">
        <v>95</v>
      </c>
      <c r="C25" s="29" t="s">
        <v>92</v>
      </c>
      <c r="D25" s="5">
        <v>1595</v>
      </c>
      <c r="E25" s="5">
        <v>0</v>
      </c>
      <c r="F25" s="5">
        <v>0</v>
      </c>
      <c r="G25" s="5">
        <v>158</v>
      </c>
      <c r="H25" s="5">
        <v>231</v>
      </c>
      <c r="I25" s="5">
        <v>0</v>
      </c>
      <c r="J25" s="5">
        <v>0</v>
      </c>
      <c r="K25" s="5">
        <v>231</v>
      </c>
      <c r="L25" s="5">
        <v>300</v>
      </c>
      <c r="M25" s="5">
        <v>0</v>
      </c>
      <c r="N25" s="5">
        <v>142</v>
      </c>
      <c r="O25" s="5">
        <v>231</v>
      </c>
      <c r="P25" s="5">
        <v>0</v>
      </c>
      <c r="Q25" s="5">
        <v>302</v>
      </c>
      <c r="R25" s="5">
        <f>SUM(E25:Q25)</f>
        <v>1595</v>
      </c>
      <c r="T25" s="172">
        <f t="shared" si="3"/>
        <v>0</v>
      </c>
      <c r="U25" s="10">
        <v>7</v>
      </c>
    </row>
    <row r="26" spans="1:20" ht="21" customHeight="1">
      <c r="A26" s="343"/>
      <c r="B26" s="344"/>
      <c r="C26" s="30" t="s">
        <v>93</v>
      </c>
      <c r="D26" s="6"/>
      <c r="E26" s="6">
        <v>0</v>
      </c>
      <c r="F26" s="6">
        <v>0</v>
      </c>
      <c r="G26" s="6">
        <v>24</v>
      </c>
      <c r="H26" s="6">
        <v>0</v>
      </c>
      <c r="I26" s="6">
        <v>0</v>
      </c>
      <c r="J26" s="6">
        <v>0</v>
      </c>
      <c r="K26" s="6">
        <v>63</v>
      </c>
      <c r="L26" s="6">
        <v>0</v>
      </c>
      <c r="M26" s="6">
        <v>0</v>
      </c>
      <c r="N26" s="6">
        <v>24</v>
      </c>
      <c r="O26" s="6">
        <v>0</v>
      </c>
      <c r="P26" s="6">
        <v>29</v>
      </c>
      <c r="Q26" s="6">
        <v>5</v>
      </c>
      <c r="R26" s="6">
        <f t="shared" si="2"/>
        <v>145</v>
      </c>
      <c r="T26" s="172">
        <f t="shared" si="3"/>
        <v>-145</v>
      </c>
    </row>
    <row r="27" spans="1:21" ht="21" customHeight="1">
      <c r="A27" s="343"/>
      <c r="B27" s="344" t="s">
        <v>261</v>
      </c>
      <c r="C27" s="29" t="s">
        <v>92</v>
      </c>
      <c r="D27" s="5">
        <v>79</v>
      </c>
      <c r="E27" s="5">
        <v>0</v>
      </c>
      <c r="F27" s="5">
        <v>0</v>
      </c>
      <c r="G27" s="5">
        <v>6</v>
      </c>
      <c r="H27" s="5">
        <v>0</v>
      </c>
      <c r="I27" s="5">
        <v>7</v>
      </c>
      <c r="J27" s="5">
        <v>40</v>
      </c>
      <c r="K27" s="5">
        <v>0</v>
      </c>
      <c r="L27" s="5">
        <v>4</v>
      </c>
      <c r="M27" s="5">
        <v>3</v>
      </c>
      <c r="N27" s="5">
        <v>8</v>
      </c>
      <c r="O27" s="5">
        <v>0</v>
      </c>
      <c r="P27" s="5">
        <v>5</v>
      </c>
      <c r="Q27" s="5">
        <v>6</v>
      </c>
      <c r="R27" s="5">
        <f>SUM(E27:Q27)</f>
        <v>79</v>
      </c>
      <c r="T27" s="172">
        <f t="shared" si="3"/>
        <v>0</v>
      </c>
      <c r="U27" s="10">
        <v>8</v>
      </c>
    </row>
    <row r="28" spans="1:20" ht="21" customHeight="1">
      <c r="A28" s="343"/>
      <c r="B28" s="344"/>
      <c r="C28" s="30" t="s">
        <v>93</v>
      </c>
      <c r="D28" s="6"/>
      <c r="E28" s="6">
        <v>0</v>
      </c>
      <c r="F28" s="6">
        <v>7</v>
      </c>
      <c r="G28" s="6">
        <v>0</v>
      </c>
      <c r="H28" s="6">
        <v>0</v>
      </c>
      <c r="I28" s="6">
        <v>14</v>
      </c>
      <c r="J28" s="6">
        <v>8</v>
      </c>
      <c r="K28" s="6">
        <v>7</v>
      </c>
      <c r="L28" s="6">
        <v>0</v>
      </c>
      <c r="M28" s="6">
        <v>10</v>
      </c>
      <c r="N28" s="6">
        <v>0</v>
      </c>
      <c r="O28" s="6">
        <v>17</v>
      </c>
      <c r="P28" s="6">
        <v>0</v>
      </c>
      <c r="Q28" s="6">
        <v>3</v>
      </c>
      <c r="R28" s="6">
        <f t="shared" si="2"/>
        <v>66</v>
      </c>
      <c r="T28" s="172">
        <f t="shared" si="3"/>
        <v>-66</v>
      </c>
    </row>
    <row r="29" spans="1:20" ht="21" customHeight="1">
      <c r="A29" s="351" t="s">
        <v>166</v>
      </c>
      <c r="B29" s="352"/>
      <c r="C29" s="29" t="s">
        <v>92</v>
      </c>
      <c r="D29" s="5">
        <f>SUM(D31,D33)</f>
        <v>6005</v>
      </c>
      <c r="E29" s="5">
        <f aca="true" t="shared" si="6" ref="E29:Q30">SUM(E31,E33)</f>
        <v>192</v>
      </c>
      <c r="F29" s="5">
        <f t="shared" si="6"/>
        <v>193</v>
      </c>
      <c r="G29" s="5">
        <f t="shared" si="6"/>
        <v>160</v>
      </c>
      <c r="H29" s="5">
        <f t="shared" si="6"/>
        <v>183</v>
      </c>
      <c r="I29" s="5">
        <f t="shared" si="6"/>
        <v>340</v>
      </c>
      <c r="J29" s="5">
        <f t="shared" si="6"/>
        <v>398</v>
      </c>
      <c r="K29" s="5">
        <f t="shared" si="6"/>
        <v>156</v>
      </c>
      <c r="L29" s="5">
        <f t="shared" si="6"/>
        <v>1239</v>
      </c>
      <c r="M29" s="5">
        <f t="shared" si="6"/>
        <v>206</v>
      </c>
      <c r="N29" s="5">
        <f t="shared" si="6"/>
        <v>246</v>
      </c>
      <c r="O29" s="5">
        <f t="shared" si="6"/>
        <v>570</v>
      </c>
      <c r="P29" s="5">
        <f t="shared" si="6"/>
        <v>1259</v>
      </c>
      <c r="Q29" s="5">
        <f t="shared" si="6"/>
        <v>863</v>
      </c>
      <c r="R29" s="5">
        <f t="shared" si="2"/>
        <v>6005</v>
      </c>
      <c r="T29" s="172">
        <f t="shared" si="3"/>
        <v>0</v>
      </c>
    </row>
    <row r="30" spans="1:20" ht="21" customHeight="1">
      <c r="A30" s="353"/>
      <c r="B30" s="354"/>
      <c r="C30" s="30" t="s">
        <v>93</v>
      </c>
      <c r="D30" s="6"/>
      <c r="E30" s="6">
        <f t="shared" si="6"/>
        <v>192</v>
      </c>
      <c r="F30" s="6">
        <f t="shared" si="6"/>
        <v>116</v>
      </c>
      <c r="G30" s="6">
        <f t="shared" si="6"/>
        <v>313</v>
      </c>
      <c r="H30" s="6">
        <f t="shared" si="6"/>
        <v>282</v>
      </c>
      <c r="I30" s="6">
        <f t="shared" si="6"/>
        <v>208</v>
      </c>
      <c r="J30" s="6">
        <f t="shared" si="6"/>
        <v>239</v>
      </c>
      <c r="K30" s="6">
        <f t="shared" si="6"/>
        <v>230</v>
      </c>
      <c r="L30" s="6">
        <f t="shared" si="6"/>
        <v>1443</v>
      </c>
      <c r="M30" s="6">
        <f t="shared" si="6"/>
        <v>217</v>
      </c>
      <c r="N30" s="6">
        <f t="shared" si="6"/>
        <v>147</v>
      </c>
      <c r="O30" s="6">
        <f t="shared" si="6"/>
        <v>565</v>
      </c>
      <c r="P30" s="6">
        <f t="shared" si="6"/>
        <v>388</v>
      </c>
      <c r="Q30" s="6">
        <f t="shared" si="6"/>
        <v>261</v>
      </c>
      <c r="R30" s="6">
        <f t="shared" si="2"/>
        <v>4601</v>
      </c>
      <c r="T30" s="172">
        <f t="shared" si="3"/>
        <v>-4601</v>
      </c>
    </row>
    <row r="31" spans="1:21" ht="21" customHeight="1">
      <c r="A31" s="350"/>
      <c r="B31" s="352" t="s">
        <v>94</v>
      </c>
      <c r="C31" s="29" t="s">
        <v>92</v>
      </c>
      <c r="D31" s="5">
        <v>5114</v>
      </c>
      <c r="E31" s="5">
        <v>192</v>
      </c>
      <c r="F31" s="5">
        <v>193</v>
      </c>
      <c r="G31" s="5">
        <v>160</v>
      </c>
      <c r="H31" s="5">
        <v>112</v>
      </c>
      <c r="I31" s="5">
        <v>65</v>
      </c>
      <c r="J31" s="5">
        <v>398</v>
      </c>
      <c r="K31" s="5">
        <v>156</v>
      </c>
      <c r="L31" s="5">
        <v>1239</v>
      </c>
      <c r="M31" s="5">
        <v>206</v>
      </c>
      <c r="N31" s="5">
        <v>151</v>
      </c>
      <c r="O31" s="5">
        <v>260</v>
      </c>
      <c r="P31" s="5">
        <v>1119</v>
      </c>
      <c r="Q31" s="5">
        <v>863</v>
      </c>
      <c r="R31" s="5">
        <f>SUM(E31:Q31)</f>
        <v>5114</v>
      </c>
      <c r="T31" s="172">
        <f t="shared" si="3"/>
        <v>0</v>
      </c>
      <c r="U31" s="10">
        <v>9</v>
      </c>
    </row>
    <row r="32" spans="1:20" ht="21" customHeight="1">
      <c r="A32" s="350"/>
      <c r="B32" s="354"/>
      <c r="C32" s="132" t="s">
        <v>93</v>
      </c>
      <c r="D32" s="8"/>
      <c r="E32" s="8">
        <v>192</v>
      </c>
      <c r="F32" s="8">
        <v>116</v>
      </c>
      <c r="G32" s="8">
        <v>228</v>
      </c>
      <c r="H32" s="8">
        <v>165</v>
      </c>
      <c r="I32" s="8">
        <v>208</v>
      </c>
      <c r="J32" s="8">
        <v>239</v>
      </c>
      <c r="K32" s="8">
        <v>230</v>
      </c>
      <c r="L32" s="8">
        <v>1443</v>
      </c>
      <c r="M32" s="8">
        <v>217</v>
      </c>
      <c r="N32" s="8">
        <v>147</v>
      </c>
      <c r="O32" s="8">
        <v>484</v>
      </c>
      <c r="P32" s="8">
        <v>275</v>
      </c>
      <c r="Q32" s="8">
        <v>261</v>
      </c>
      <c r="R32" s="8">
        <f t="shared" si="2"/>
        <v>4205</v>
      </c>
      <c r="T32" s="172">
        <f t="shared" si="3"/>
        <v>-4205</v>
      </c>
    </row>
    <row r="33" spans="1:21" ht="21" customHeight="1">
      <c r="A33" s="359"/>
      <c r="B33" s="360" t="s">
        <v>163</v>
      </c>
      <c r="C33" s="212" t="s">
        <v>92</v>
      </c>
      <c r="D33" s="209">
        <v>891</v>
      </c>
      <c r="E33" s="209">
        <v>0</v>
      </c>
      <c r="F33" s="209">
        <v>0</v>
      </c>
      <c r="G33" s="209">
        <v>0</v>
      </c>
      <c r="H33" s="209">
        <v>71</v>
      </c>
      <c r="I33" s="209">
        <v>275</v>
      </c>
      <c r="J33" s="209">
        <v>0</v>
      </c>
      <c r="K33" s="209">
        <v>0</v>
      </c>
      <c r="L33" s="209">
        <v>0</v>
      </c>
      <c r="M33" s="209">
        <v>0</v>
      </c>
      <c r="N33" s="209">
        <v>95</v>
      </c>
      <c r="O33" s="209">
        <v>310</v>
      </c>
      <c r="P33" s="209">
        <v>140</v>
      </c>
      <c r="Q33" s="209">
        <v>0</v>
      </c>
      <c r="R33" s="209">
        <f>SUM(E33:Q33)</f>
        <v>891</v>
      </c>
      <c r="T33" s="172">
        <f t="shared" si="3"/>
        <v>0</v>
      </c>
      <c r="U33" s="10">
        <v>10</v>
      </c>
    </row>
    <row r="34" spans="1:20" ht="21" customHeight="1">
      <c r="A34" s="343"/>
      <c r="B34" s="354"/>
      <c r="C34" s="132" t="s">
        <v>93</v>
      </c>
      <c r="D34" s="8"/>
      <c r="E34" s="8">
        <v>0</v>
      </c>
      <c r="F34" s="8">
        <v>0</v>
      </c>
      <c r="G34" s="8">
        <v>85</v>
      </c>
      <c r="H34" s="8">
        <v>117</v>
      </c>
      <c r="I34" s="8">
        <v>0</v>
      </c>
      <c r="J34" s="8">
        <v>0</v>
      </c>
      <c r="K34" s="8">
        <v>0</v>
      </c>
      <c r="L34" s="8">
        <v>0</v>
      </c>
      <c r="M34" s="8">
        <v>0</v>
      </c>
      <c r="N34" s="8">
        <v>0</v>
      </c>
      <c r="O34" s="8">
        <v>81</v>
      </c>
      <c r="P34" s="8">
        <v>113</v>
      </c>
      <c r="Q34" s="8">
        <v>0</v>
      </c>
      <c r="R34" s="8">
        <f t="shared" si="2"/>
        <v>396</v>
      </c>
      <c r="T34" s="172">
        <f t="shared" si="3"/>
        <v>-396</v>
      </c>
    </row>
    <row r="35" spans="1:22" ht="21" customHeight="1">
      <c r="A35" s="355" t="s">
        <v>97</v>
      </c>
      <c r="B35" s="356"/>
      <c r="C35" s="29" t="s">
        <v>92</v>
      </c>
      <c r="D35" s="5">
        <f>SUM(D7,D15,D21,D29)</f>
        <v>189552</v>
      </c>
      <c r="E35" s="5">
        <f aca="true" t="shared" si="7" ref="E35:Q36">SUM(E7,E15,E21,E29)</f>
        <v>3840</v>
      </c>
      <c r="F35" s="5">
        <f t="shared" si="7"/>
        <v>14448</v>
      </c>
      <c r="G35" s="5">
        <f t="shared" si="7"/>
        <v>15665</v>
      </c>
      <c r="H35" s="5">
        <f t="shared" si="7"/>
        <v>14659</v>
      </c>
      <c r="I35" s="5">
        <f t="shared" si="7"/>
        <v>9044</v>
      </c>
      <c r="J35" s="5">
        <f t="shared" si="7"/>
        <v>12065</v>
      </c>
      <c r="K35" s="5">
        <f t="shared" si="7"/>
        <v>11601</v>
      </c>
      <c r="L35" s="5">
        <f t="shared" si="7"/>
        <v>13619</v>
      </c>
      <c r="M35" s="5">
        <f t="shared" si="7"/>
        <v>12698</v>
      </c>
      <c r="N35" s="5">
        <f t="shared" si="7"/>
        <v>12016</v>
      </c>
      <c r="O35" s="5">
        <f t="shared" si="7"/>
        <v>12584</v>
      </c>
      <c r="P35" s="5">
        <f t="shared" si="7"/>
        <v>21123</v>
      </c>
      <c r="Q35" s="5">
        <f t="shared" si="7"/>
        <v>36190</v>
      </c>
      <c r="R35" s="5">
        <f t="shared" si="2"/>
        <v>189552</v>
      </c>
      <c r="T35" s="172">
        <f t="shared" si="3"/>
        <v>0</v>
      </c>
      <c r="U35" s="10">
        <v>189552</v>
      </c>
      <c r="V35" s="10">
        <f>R35-U35</f>
        <v>0</v>
      </c>
    </row>
    <row r="36" spans="1:20" ht="21" customHeight="1">
      <c r="A36" s="357"/>
      <c r="B36" s="358"/>
      <c r="C36" s="132" t="s">
        <v>93</v>
      </c>
      <c r="D36" s="8"/>
      <c r="E36" s="8">
        <f aca="true" t="shared" si="8" ref="E36:Q36">SUM(E8,E16,E22,E30)</f>
        <v>3840</v>
      </c>
      <c r="F36" s="8">
        <f t="shared" si="8"/>
        <v>9755</v>
      </c>
      <c r="G36" s="8">
        <f t="shared" si="8"/>
        <v>10889</v>
      </c>
      <c r="H36" s="8">
        <f t="shared" si="8"/>
        <v>9041</v>
      </c>
      <c r="I36" s="8">
        <f t="shared" si="8"/>
        <v>13316</v>
      </c>
      <c r="J36" s="8">
        <f t="shared" si="8"/>
        <v>6870</v>
      </c>
      <c r="K36" s="8">
        <f t="shared" si="8"/>
        <v>10961</v>
      </c>
      <c r="L36" s="8">
        <f t="shared" si="8"/>
        <v>15372</v>
      </c>
      <c r="M36" s="8">
        <f t="shared" si="8"/>
        <v>9913</v>
      </c>
      <c r="N36" s="8">
        <f t="shared" si="8"/>
        <v>10668</v>
      </c>
      <c r="O36" s="8">
        <f t="shared" si="8"/>
        <v>12403</v>
      </c>
      <c r="P36" s="8">
        <f t="shared" si="7"/>
        <v>8190</v>
      </c>
      <c r="Q36" s="8">
        <f t="shared" si="8"/>
        <v>1114</v>
      </c>
      <c r="R36" s="8">
        <f t="shared" si="2"/>
        <v>122332</v>
      </c>
      <c r="T36" s="172">
        <f t="shared" si="3"/>
        <v>-122332</v>
      </c>
    </row>
    <row r="37" spans="1:18" ht="12" customHeight="1">
      <c r="A37" s="277" t="s">
        <v>324</v>
      </c>
      <c r="B37" s="336"/>
      <c r="C37" s="318" t="s">
        <v>328</v>
      </c>
      <c r="D37" s="319"/>
      <c r="E37" s="319"/>
      <c r="F37" s="319"/>
      <c r="G37" s="319"/>
      <c r="H37" s="319"/>
      <c r="I37" s="319"/>
      <c r="J37" s="319"/>
      <c r="K37" s="319"/>
      <c r="L37" s="319"/>
      <c r="M37" s="319"/>
      <c r="N37" s="319"/>
      <c r="O37" s="319"/>
      <c r="P37" s="319"/>
      <c r="Q37" s="319"/>
      <c r="R37" s="320"/>
    </row>
    <row r="38" spans="1:18" ht="12" customHeight="1">
      <c r="A38" s="337"/>
      <c r="B38" s="338"/>
      <c r="C38" s="321"/>
      <c r="D38" s="322"/>
      <c r="E38" s="322"/>
      <c r="F38" s="322"/>
      <c r="G38" s="322"/>
      <c r="H38" s="322"/>
      <c r="I38" s="322"/>
      <c r="J38" s="322"/>
      <c r="K38" s="322"/>
      <c r="L38" s="322"/>
      <c r="M38" s="322"/>
      <c r="N38" s="322"/>
      <c r="O38" s="322"/>
      <c r="P38" s="322"/>
      <c r="Q38" s="322"/>
      <c r="R38" s="323"/>
    </row>
    <row r="39" spans="1:18" ht="12" customHeight="1">
      <c r="A39" s="337"/>
      <c r="B39" s="338"/>
      <c r="C39" s="321"/>
      <c r="D39" s="322"/>
      <c r="E39" s="322"/>
      <c r="F39" s="322"/>
      <c r="G39" s="322"/>
      <c r="H39" s="322"/>
      <c r="I39" s="322"/>
      <c r="J39" s="322"/>
      <c r="K39" s="322"/>
      <c r="L39" s="322"/>
      <c r="M39" s="322"/>
      <c r="N39" s="322"/>
      <c r="O39" s="322"/>
      <c r="P39" s="322"/>
      <c r="Q39" s="322"/>
      <c r="R39" s="323"/>
    </row>
    <row r="40" spans="1:18" ht="12" customHeight="1">
      <c r="A40" s="337"/>
      <c r="B40" s="338"/>
      <c r="C40" s="321"/>
      <c r="D40" s="322"/>
      <c r="E40" s="322"/>
      <c r="F40" s="322"/>
      <c r="G40" s="322"/>
      <c r="H40" s="322"/>
      <c r="I40" s="322"/>
      <c r="J40" s="322"/>
      <c r="K40" s="322"/>
      <c r="L40" s="322"/>
      <c r="M40" s="322"/>
      <c r="N40" s="322"/>
      <c r="O40" s="322"/>
      <c r="P40" s="322"/>
      <c r="Q40" s="322"/>
      <c r="R40" s="323"/>
    </row>
    <row r="41" spans="1:18" ht="12" customHeight="1">
      <c r="A41" s="337"/>
      <c r="B41" s="338"/>
      <c r="C41" s="324"/>
      <c r="D41" s="325"/>
      <c r="E41" s="325"/>
      <c r="F41" s="325"/>
      <c r="G41" s="325"/>
      <c r="H41" s="325"/>
      <c r="I41" s="325"/>
      <c r="J41" s="325"/>
      <c r="K41" s="325"/>
      <c r="L41" s="325"/>
      <c r="M41" s="325"/>
      <c r="N41" s="325"/>
      <c r="O41" s="325"/>
      <c r="P41" s="325"/>
      <c r="Q41" s="325"/>
      <c r="R41" s="326"/>
    </row>
    <row r="42" spans="1:18" ht="12" customHeight="1">
      <c r="A42" s="337"/>
      <c r="B42" s="338"/>
      <c r="C42" s="327" t="s">
        <v>360</v>
      </c>
      <c r="D42" s="327"/>
      <c r="E42" s="327"/>
      <c r="F42" s="327"/>
      <c r="G42" s="327"/>
      <c r="H42" s="327"/>
      <c r="I42" s="327"/>
      <c r="J42" s="327"/>
      <c r="K42" s="327"/>
      <c r="L42" s="327"/>
      <c r="M42" s="327"/>
      <c r="N42" s="327"/>
      <c r="O42" s="327"/>
      <c r="P42" s="327"/>
      <c r="Q42" s="327"/>
      <c r="R42" s="327"/>
    </row>
    <row r="43" spans="1:18" ht="12" customHeight="1">
      <c r="A43" s="337"/>
      <c r="B43" s="338"/>
      <c r="C43" s="327"/>
      <c r="D43" s="327"/>
      <c r="E43" s="327"/>
      <c r="F43" s="327"/>
      <c r="G43" s="327"/>
      <c r="H43" s="327"/>
      <c r="I43" s="327"/>
      <c r="J43" s="327"/>
      <c r="K43" s="327"/>
      <c r="L43" s="327"/>
      <c r="M43" s="327"/>
      <c r="N43" s="327"/>
      <c r="O43" s="327"/>
      <c r="P43" s="327"/>
      <c r="Q43" s="327"/>
      <c r="R43" s="327"/>
    </row>
    <row r="44" spans="1:18" ht="12" customHeight="1">
      <c r="A44" s="337"/>
      <c r="B44" s="338"/>
      <c r="C44" s="327"/>
      <c r="D44" s="327"/>
      <c r="E44" s="327"/>
      <c r="F44" s="327"/>
      <c r="G44" s="327"/>
      <c r="H44" s="327"/>
      <c r="I44" s="327"/>
      <c r="J44" s="327"/>
      <c r="K44" s="327"/>
      <c r="L44" s="327"/>
      <c r="M44" s="327"/>
      <c r="N44" s="327"/>
      <c r="O44" s="327"/>
      <c r="P44" s="327"/>
      <c r="Q44" s="327"/>
      <c r="R44" s="327"/>
    </row>
    <row r="45" spans="1:18" ht="12" customHeight="1">
      <c r="A45" s="337"/>
      <c r="B45" s="338"/>
      <c r="C45" s="327"/>
      <c r="D45" s="327"/>
      <c r="E45" s="327"/>
      <c r="F45" s="327"/>
      <c r="G45" s="327"/>
      <c r="H45" s="327"/>
      <c r="I45" s="327"/>
      <c r="J45" s="327"/>
      <c r="K45" s="327"/>
      <c r="L45" s="327"/>
      <c r="M45" s="327"/>
      <c r="N45" s="327"/>
      <c r="O45" s="327"/>
      <c r="P45" s="327"/>
      <c r="Q45" s="327"/>
      <c r="R45" s="327"/>
    </row>
    <row r="46" spans="1:18" ht="12" customHeight="1">
      <c r="A46" s="278"/>
      <c r="B46" s="339"/>
      <c r="C46" s="327"/>
      <c r="D46" s="327"/>
      <c r="E46" s="327"/>
      <c r="F46" s="327"/>
      <c r="G46" s="327"/>
      <c r="H46" s="327"/>
      <c r="I46" s="327"/>
      <c r="J46" s="327"/>
      <c r="K46" s="327"/>
      <c r="L46" s="327"/>
      <c r="M46" s="327"/>
      <c r="N46" s="327"/>
      <c r="O46" s="327"/>
      <c r="P46" s="327"/>
      <c r="Q46" s="327"/>
      <c r="R46" s="327"/>
    </row>
    <row r="47" spans="2:18" ht="12" customHeight="1">
      <c r="B47" s="31"/>
      <c r="C47" s="146"/>
      <c r="D47" s="146"/>
      <c r="E47" s="149"/>
      <c r="F47" s="149"/>
      <c r="G47" s="149"/>
      <c r="H47" s="149"/>
      <c r="I47" s="149"/>
      <c r="J47" s="149"/>
      <c r="K47" s="149"/>
      <c r="L47" s="149"/>
      <c r="M47" s="149"/>
      <c r="N47" s="149"/>
      <c r="O47" s="149"/>
      <c r="P47" s="149"/>
      <c r="Q47" s="149"/>
      <c r="R47" s="149"/>
    </row>
    <row r="48" s="115" customFormat="1" ht="13.5">
      <c r="T48" s="173"/>
    </row>
    <row r="57" spans="1:18" ht="13.5">
      <c r="A57" s="118"/>
      <c r="B57" s="115"/>
      <c r="C57" s="115"/>
      <c r="D57" s="115"/>
      <c r="E57" s="115"/>
      <c r="F57" s="115"/>
      <c r="G57" s="115"/>
      <c r="H57" s="115"/>
      <c r="I57" s="115"/>
      <c r="J57" s="115"/>
      <c r="K57" s="115"/>
      <c r="L57" s="115"/>
      <c r="M57" s="115"/>
      <c r="N57" s="115"/>
      <c r="O57" s="115"/>
      <c r="P57" s="115"/>
      <c r="Q57" s="115"/>
      <c r="R57" s="116"/>
    </row>
    <row r="58" spans="1:18" ht="13.5">
      <c r="A58" s="119"/>
      <c r="B58" s="117"/>
      <c r="C58" s="117"/>
      <c r="D58" s="117"/>
      <c r="E58" s="117"/>
      <c r="F58" s="117"/>
      <c r="G58" s="117"/>
      <c r="H58" s="117"/>
      <c r="I58" s="117"/>
      <c r="J58" s="117"/>
      <c r="K58" s="117"/>
      <c r="L58" s="117"/>
      <c r="M58" s="117"/>
      <c r="N58" s="117"/>
      <c r="O58" s="117"/>
      <c r="P58" s="117"/>
      <c r="Q58" s="117"/>
      <c r="R58" s="225"/>
    </row>
    <row r="59" spans="1:18" ht="13.5">
      <c r="A59" s="115"/>
      <c r="B59" s="115"/>
      <c r="C59" s="115"/>
      <c r="D59" s="115"/>
      <c r="E59" s="115"/>
      <c r="F59" s="115"/>
      <c r="G59" s="115"/>
      <c r="H59" s="115"/>
      <c r="I59" s="115"/>
      <c r="J59" s="115"/>
      <c r="K59" s="115"/>
      <c r="L59" s="115"/>
      <c r="M59" s="115"/>
      <c r="N59" s="115"/>
      <c r="O59" s="115"/>
      <c r="P59" s="115"/>
      <c r="Q59" s="115"/>
      <c r="R59" s="115"/>
    </row>
    <row r="60" spans="1:18" ht="13.5">
      <c r="A60" s="117"/>
      <c r="B60" s="117"/>
      <c r="C60" s="117"/>
      <c r="D60" s="117"/>
      <c r="E60" s="117"/>
      <c r="F60" s="117"/>
      <c r="G60" s="117"/>
      <c r="H60" s="117"/>
      <c r="I60" s="117"/>
      <c r="J60" s="117"/>
      <c r="K60" s="117"/>
      <c r="L60" s="117"/>
      <c r="M60" s="117"/>
      <c r="N60" s="117"/>
      <c r="O60" s="117"/>
      <c r="P60" s="117"/>
      <c r="Q60" s="117"/>
      <c r="R60" s="117"/>
    </row>
    <row r="87" spans="1:18" ht="13.5">
      <c r="A87" s="118"/>
      <c r="B87" s="115"/>
      <c r="C87" s="115"/>
      <c r="D87" s="115"/>
      <c r="E87" s="115"/>
      <c r="F87" s="115"/>
      <c r="G87" s="115"/>
      <c r="H87" s="115"/>
      <c r="I87" s="115"/>
      <c r="J87" s="115"/>
      <c r="K87" s="115"/>
      <c r="L87" s="115"/>
      <c r="M87" s="115"/>
      <c r="N87" s="115"/>
      <c r="O87" s="115"/>
      <c r="P87" s="115"/>
      <c r="Q87" s="115"/>
      <c r="R87" s="116"/>
    </row>
    <row r="88" spans="1:18" ht="13.5">
      <c r="A88" s="119"/>
      <c r="B88" s="117"/>
      <c r="C88" s="117"/>
      <c r="D88" s="117"/>
      <c r="E88" s="117"/>
      <c r="F88" s="117"/>
      <c r="G88" s="117"/>
      <c r="H88" s="117"/>
      <c r="I88" s="117"/>
      <c r="J88" s="117"/>
      <c r="K88" s="117"/>
      <c r="L88" s="117"/>
      <c r="M88" s="117"/>
      <c r="N88" s="117"/>
      <c r="O88" s="117"/>
      <c r="P88" s="117"/>
      <c r="Q88" s="117"/>
      <c r="R88" s="225"/>
    </row>
    <row r="89" spans="1:18" ht="13.5">
      <c r="A89" s="118"/>
      <c r="B89" s="115"/>
      <c r="C89" s="115"/>
      <c r="D89" s="115"/>
      <c r="E89" s="115"/>
      <c r="F89" s="115"/>
      <c r="G89" s="115"/>
      <c r="H89" s="115"/>
      <c r="I89" s="115"/>
      <c r="J89" s="115"/>
      <c r="K89" s="115"/>
      <c r="L89" s="115"/>
      <c r="M89" s="115"/>
      <c r="N89" s="115"/>
      <c r="O89" s="115"/>
      <c r="P89" s="115"/>
      <c r="Q89" s="115"/>
      <c r="R89" s="116"/>
    </row>
    <row r="90" spans="1:18" ht="13.5">
      <c r="A90" s="119"/>
      <c r="B90" s="117"/>
      <c r="C90" s="117"/>
      <c r="D90" s="117"/>
      <c r="E90" s="117"/>
      <c r="F90" s="117"/>
      <c r="G90" s="117"/>
      <c r="H90" s="117"/>
      <c r="I90" s="117"/>
      <c r="J90" s="117"/>
      <c r="K90" s="117"/>
      <c r="L90" s="117"/>
      <c r="M90" s="117"/>
      <c r="N90" s="117"/>
      <c r="O90" s="117"/>
      <c r="P90" s="117"/>
      <c r="Q90" s="117"/>
      <c r="R90" s="225"/>
    </row>
    <row r="117" spans="1:18" ht="13.5">
      <c r="A117" s="118"/>
      <c r="B117" s="115"/>
      <c r="C117" s="115"/>
      <c r="D117" s="115"/>
      <c r="E117" s="115"/>
      <c r="F117" s="115"/>
      <c r="G117" s="115"/>
      <c r="H117" s="115"/>
      <c r="I117" s="115"/>
      <c r="J117" s="115"/>
      <c r="K117" s="115"/>
      <c r="L117" s="115"/>
      <c r="M117" s="115"/>
      <c r="N117" s="115"/>
      <c r="O117" s="115"/>
      <c r="P117" s="115"/>
      <c r="Q117" s="115"/>
      <c r="R117" s="116"/>
    </row>
    <row r="118" spans="1:18" ht="13.5">
      <c r="A118" s="119"/>
      <c r="B118" s="117"/>
      <c r="C118" s="117"/>
      <c r="D118" s="117"/>
      <c r="E118" s="117"/>
      <c r="F118" s="117"/>
      <c r="G118" s="117"/>
      <c r="H118" s="117"/>
      <c r="I118" s="117"/>
      <c r="J118" s="117"/>
      <c r="K118" s="117"/>
      <c r="L118" s="117"/>
      <c r="M118" s="117"/>
      <c r="N118" s="117"/>
      <c r="O118" s="117"/>
      <c r="P118" s="117"/>
      <c r="Q118" s="117"/>
      <c r="R118" s="225"/>
    </row>
    <row r="119" spans="1:18" ht="13.5">
      <c r="A119" s="118"/>
      <c r="B119" s="115"/>
      <c r="C119" s="115"/>
      <c r="D119" s="115"/>
      <c r="E119" s="115"/>
      <c r="F119" s="115"/>
      <c r="G119" s="115"/>
      <c r="H119" s="115"/>
      <c r="I119" s="115"/>
      <c r="J119" s="115"/>
      <c r="K119" s="115"/>
      <c r="L119" s="115"/>
      <c r="M119" s="115"/>
      <c r="N119" s="115"/>
      <c r="O119" s="115"/>
      <c r="P119" s="115"/>
      <c r="Q119" s="115"/>
      <c r="R119" s="116"/>
    </row>
    <row r="120" spans="1:18" ht="13.5">
      <c r="A120" s="119"/>
      <c r="B120" s="117"/>
      <c r="C120" s="117"/>
      <c r="D120" s="117"/>
      <c r="E120" s="117"/>
      <c r="F120" s="117"/>
      <c r="G120" s="117"/>
      <c r="H120" s="117"/>
      <c r="I120" s="117"/>
      <c r="J120" s="117"/>
      <c r="K120" s="117"/>
      <c r="L120" s="117"/>
      <c r="M120" s="117"/>
      <c r="N120" s="117"/>
      <c r="O120" s="117"/>
      <c r="P120" s="117"/>
      <c r="Q120" s="117"/>
      <c r="R120" s="225"/>
    </row>
    <row r="147" spans="1:18" ht="13.5">
      <c r="A147" s="118"/>
      <c r="B147" s="115"/>
      <c r="C147" s="115"/>
      <c r="D147" s="115"/>
      <c r="E147" s="115"/>
      <c r="F147" s="115"/>
      <c r="G147" s="115"/>
      <c r="H147" s="115"/>
      <c r="I147" s="115"/>
      <c r="J147" s="115"/>
      <c r="K147" s="115"/>
      <c r="L147" s="115"/>
      <c r="M147" s="115"/>
      <c r="N147" s="115"/>
      <c r="O147" s="115"/>
      <c r="P147" s="115"/>
      <c r="Q147" s="115"/>
      <c r="R147" s="116"/>
    </row>
    <row r="148" spans="1:18" ht="13.5">
      <c r="A148" s="119"/>
      <c r="B148" s="117"/>
      <c r="C148" s="117"/>
      <c r="D148" s="117"/>
      <c r="E148" s="117"/>
      <c r="F148" s="117"/>
      <c r="G148" s="117"/>
      <c r="H148" s="117"/>
      <c r="I148" s="117"/>
      <c r="J148" s="117"/>
      <c r="K148" s="117"/>
      <c r="L148" s="117"/>
      <c r="M148" s="117"/>
      <c r="N148" s="117"/>
      <c r="O148" s="117"/>
      <c r="P148" s="117"/>
      <c r="Q148" s="117"/>
      <c r="R148" s="225"/>
    </row>
    <row r="149" spans="1:18" ht="13.5">
      <c r="A149" s="118"/>
      <c r="B149" s="115"/>
      <c r="C149" s="115"/>
      <c r="D149" s="115"/>
      <c r="E149" s="115"/>
      <c r="F149" s="115"/>
      <c r="G149" s="115"/>
      <c r="H149" s="115"/>
      <c r="I149" s="115"/>
      <c r="J149" s="115"/>
      <c r="K149" s="115"/>
      <c r="L149" s="115"/>
      <c r="M149" s="115"/>
      <c r="N149" s="115"/>
      <c r="O149" s="115"/>
      <c r="P149" s="115"/>
      <c r="Q149" s="115"/>
      <c r="R149" s="116"/>
    </row>
    <row r="150" spans="1:18" ht="13.5">
      <c r="A150" s="119"/>
      <c r="B150" s="117"/>
      <c r="C150" s="117"/>
      <c r="D150" s="117"/>
      <c r="E150" s="117"/>
      <c r="F150" s="117"/>
      <c r="G150" s="117"/>
      <c r="H150" s="117"/>
      <c r="I150" s="117"/>
      <c r="J150" s="117"/>
      <c r="K150" s="117"/>
      <c r="L150" s="117"/>
      <c r="M150" s="117"/>
      <c r="N150" s="117"/>
      <c r="O150" s="117"/>
      <c r="P150" s="117"/>
      <c r="Q150" s="117"/>
      <c r="R150" s="225"/>
    </row>
    <row r="177" spans="1:18" ht="13.5">
      <c r="A177" s="118"/>
      <c r="B177" s="115"/>
      <c r="C177" s="115"/>
      <c r="D177" s="115"/>
      <c r="E177" s="115"/>
      <c r="F177" s="115"/>
      <c r="G177" s="115"/>
      <c r="H177" s="115"/>
      <c r="I177" s="115"/>
      <c r="J177" s="115"/>
      <c r="K177" s="115"/>
      <c r="L177" s="115"/>
      <c r="M177" s="115"/>
      <c r="N177" s="115"/>
      <c r="O177" s="115"/>
      <c r="P177" s="115"/>
      <c r="Q177" s="115"/>
      <c r="R177" s="116"/>
    </row>
    <row r="178" spans="1:18" ht="13.5">
      <c r="A178" s="119"/>
      <c r="B178" s="117"/>
      <c r="C178" s="117"/>
      <c r="D178" s="117"/>
      <c r="E178" s="117"/>
      <c r="F178" s="117"/>
      <c r="G178" s="117"/>
      <c r="H178" s="117"/>
      <c r="I178" s="117"/>
      <c r="J178" s="117"/>
      <c r="K178" s="117"/>
      <c r="L178" s="117"/>
      <c r="M178" s="117"/>
      <c r="N178" s="117"/>
      <c r="O178" s="117"/>
      <c r="P178" s="117"/>
      <c r="Q178" s="117"/>
      <c r="R178" s="225"/>
    </row>
    <row r="179" spans="1:18" ht="13.5">
      <c r="A179" s="118"/>
      <c r="B179" s="115"/>
      <c r="C179" s="115"/>
      <c r="D179" s="115"/>
      <c r="E179" s="115"/>
      <c r="F179" s="115"/>
      <c r="G179" s="115"/>
      <c r="H179" s="115"/>
      <c r="I179" s="115"/>
      <c r="J179" s="115"/>
      <c r="K179" s="115"/>
      <c r="L179" s="115"/>
      <c r="M179" s="115"/>
      <c r="N179" s="115"/>
      <c r="O179" s="115"/>
      <c r="P179" s="115"/>
      <c r="Q179" s="115"/>
      <c r="R179" s="116"/>
    </row>
    <row r="180" spans="1:18" ht="13.5">
      <c r="A180" s="119"/>
      <c r="B180" s="117"/>
      <c r="C180" s="117"/>
      <c r="D180" s="117"/>
      <c r="E180" s="117"/>
      <c r="F180" s="117"/>
      <c r="G180" s="117"/>
      <c r="H180" s="117"/>
      <c r="I180" s="117"/>
      <c r="J180" s="117"/>
      <c r="K180" s="117"/>
      <c r="L180" s="117"/>
      <c r="M180" s="117"/>
      <c r="N180" s="117"/>
      <c r="O180" s="117"/>
      <c r="P180" s="117"/>
      <c r="Q180" s="117"/>
      <c r="R180" s="225"/>
    </row>
    <row r="205" spans="1:18" ht="13.5">
      <c r="A205" s="118"/>
      <c r="B205" s="115"/>
      <c r="C205" s="115"/>
      <c r="D205" s="115"/>
      <c r="E205" s="115"/>
      <c r="F205" s="115"/>
      <c r="G205" s="115"/>
      <c r="H205" s="115"/>
      <c r="I205" s="115"/>
      <c r="J205" s="115"/>
      <c r="K205" s="115"/>
      <c r="L205" s="115"/>
      <c r="M205" s="115"/>
      <c r="N205" s="115"/>
      <c r="O205" s="115"/>
      <c r="P205" s="115"/>
      <c r="Q205" s="115"/>
      <c r="R205" s="116"/>
    </row>
    <row r="206" spans="1:18" ht="13.5">
      <c r="A206" s="119"/>
      <c r="B206" s="117"/>
      <c r="C206" s="117"/>
      <c r="D206" s="117"/>
      <c r="E206" s="117"/>
      <c r="F206" s="117"/>
      <c r="G206" s="117"/>
      <c r="H206" s="117"/>
      <c r="I206" s="117"/>
      <c r="J206" s="117"/>
      <c r="K206" s="117"/>
      <c r="L206" s="117"/>
      <c r="M206" s="117"/>
      <c r="N206" s="117"/>
      <c r="O206" s="117"/>
      <c r="P206" s="117"/>
      <c r="Q206" s="117"/>
      <c r="R206" s="225"/>
    </row>
    <row r="209" spans="1:18" ht="13.5">
      <c r="A209" s="118"/>
      <c r="B209" s="115"/>
      <c r="C209" s="115"/>
      <c r="D209" s="115"/>
      <c r="E209" s="115"/>
      <c r="F209" s="115"/>
      <c r="G209" s="115"/>
      <c r="H209" s="115"/>
      <c r="I209" s="115"/>
      <c r="J209" s="115"/>
      <c r="K209" s="115"/>
      <c r="L209" s="115"/>
      <c r="M209" s="115"/>
      <c r="N209" s="115"/>
      <c r="O209" s="115"/>
      <c r="P209" s="115"/>
      <c r="Q209" s="115"/>
      <c r="R209" s="116"/>
    </row>
    <row r="210" spans="1:18" ht="13.5">
      <c r="A210" s="119"/>
      <c r="B210" s="117"/>
      <c r="C210" s="117"/>
      <c r="D210" s="117"/>
      <c r="E210" s="117"/>
      <c r="F210" s="117"/>
      <c r="G210" s="117"/>
      <c r="H210" s="117"/>
      <c r="I210" s="117"/>
      <c r="J210" s="117"/>
      <c r="K210" s="117"/>
      <c r="L210" s="117"/>
      <c r="M210" s="117"/>
      <c r="N210" s="117"/>
      <c r="O210" s="117"/>
      <c r="P210" s="117"/>
      <c r="Q210" s="117"/>
      <c r="R210" s="225"/>
    </row>
    <row r="235" spans="1:18" ht="13.5">
      <c r="A235" s="118"/>
      <c r="B235" s="115"/>
      <c r="C235" s="115"/>
      <c r="D235" s="115"/>
      <c r="E235" s="115"/>
      <c r="F235" s="115"/>
      <c r="G235" s="115"/>
      <c r="H235" s="115"/>
      <c r="I235" s="115"/>
      <c r="J235" s="115"/>
      <c r="K235" s="115"/>
      <c r="L235" s="115"/>
      <c r="M235" s="115"/>
      <c r="N235" s="115"/>
      <c r="O235" s="115"/>
      <c r="P235" s="115"/>
      <c r="Q235" s="115"/>
      <c r="R235" s="116"/>
    </row>
    <row r="236" spans="1:18" ht="13.5">
      <c r="A236" s="119"/>
      <c r="B236" s="117"/>
      <c r="C236" s="117"/>
      <c r="D236" s="117"/>
      <c r="E236" s="117"/>
      <c r="F236" s="117"/>
      <c r="G236" s="117"/>
      <c r="H236" s="117"/>
      <c r="I236" s="117"/>
      <c r="J236" s="117"/>
      <c r="K236" s="117"/>
      <c r="L236" s="117"/>
      <c r="M236" s="117"/>
      <c r="N236" s="117"/>
      <c r="O236" s="117"/>
      <c r="P236" s="117"/>
      <c r="Q236" s="117"/>
      <c r="R236" s="225"/>
    </row>
    <row r="239" spans="1:18" ht="13.5">
      <c r="A239" s="118"/>
      <c r="B239" s="115"/>
      <c r="C239" s="115"/>
      <c r="D239" s="115"/>
      <c r="E239" s="115"/>
      <c r="F239" s="115"/>
      <c r="G239" s="115"/>
      <c r="H239" s="115"/>
      <c r="I239" s="115"/>
      <c r="J239" s="115"/>
      <c r="K239" s="115"/>
      <c r="L239" s="115"/>
      <c r="M239" s="115"/>
      <c r="N239" s="115"/>
      <c r="O239" s="115"/>
      <c r="P239" s="115"/>
      <c r="Q239" s="115"/>
      <c r="R239" s="116"/>
    </row>
    <row r="240" spans="1:18" ht="13.5">
      <c r="A240" s="119"/>
      <c r="B240" s="117"/>
      <c r="C240" s="117"/>
      <c r="D240" s="117"/>
      <c r="E240" s="117"/>
      <c r="F240" s="117"/>
      <c r="G240" s="117"/>
      <c r="H240" s="117"/>
      <c r="I240" s="117"/>
      <c r="J240" s="117"/>
      <c r="K240" s="117"/>
      <c r="L240" s="117"/>
      <c r="M240" s="117"/>
      <c r="N240" s="117"/>
      <c r="O240" s="117"/>
      <c r="P240" s="117"/>
      <c r="Q240" s="117"/>
      <c r="R240" s="225"/>
    </row>
    <row r="257" spans="1:2" ht="13.5">
      <c r="A257" s="236"/>
      <c r="B257" s="236"/>
    </row>
    <row r="258" spans="1:2" ht="13.5">
      <c r="A258" s="236"/>
      <c r="B258" s="236"/>
    </row>
    <row r="259" spans="1:2" ht="13.5">
      <c r="A259" s="236"/>
      <c r="B259" s="236"/>
    </row>
    <row r="260" spans="1:2" ht="13.5">
      <c r="A260" s="236"/>
      <c r="B260" s="236"/>
    </row>
    <row r="261" spans="1:2" ht="13.5">
      <c r="A261" s="236"/>
      <c r="B261" s="236"/>
    </row>
    <row r="262" spans="1:2" ht="13.5">
      <c r="A262" s="236"/>
      <c r="B262" s="236"/>
    </row>
    <row r="263" spans="1:2" ht="13.5">
      <c r="A263" s="236"/>
      <c r="B263" s="236"/>
    </row>
    <row r="264" spans="1:2" ht="13.5">
      <c r="A264" s="236"/>
      <c r="B264" s="236"/>
    </row>
    <row r="265" spans="1:2" ht="13.5">
      <c r="A265" s="236"/>
      <c r="B265" s="236"/>
    </row>
    <row r="266" spans="1:2" ht="13.5">
      <c r="A266" s="236"/>
      <c r="B266" s="236"/>
    </row>
    <row r="267" spans="1:2" ht="13.5">
      <c r="A267" s="236"/>
      <c r="B267" s="236"/>
    </row>
    <row r="268" spans="1:2" ht="13.5">
      <c r="A268" s="236"/>
      <c r="B268" s="236"/>
    </row>
  </sheetData>
  <sheetProtection/>
  <mergeCells count="39">
    <mergeCell ref="A15:B16"/>
    <mergeCell ref="A17:A18"/>
    <mergeCell ref="B17:B18"/>
    <mergeCell ref="A37:B46"/>
    <mergeCell ref="C37:R41"/>
    <mergeCell ref="C42:R46"/>
    <mergeCell ref="A35:B36"/>
    <mergeCell ref="A25:A26"/>
    <mergeCell ref="B25:B26"/>
    <mergeCell ref="A33:A34"/>
    <mergeCell ref="B33:B34"/>
    <mergeCell ref="A27:A28"/>
    <mergeCell ref="B27:B28"/>
    <mergeCell ref="A29:B30"/>
    <mergeCell ref="A31:A32"/>
    <mergeCell ref="B31:B32"/>
    <mergeCell ref="A19:A20"/>
    <mergeCell ref="B19:B20"/>
    <mergeCell ref="A21:B22"/>
    <mergeCell ref="A23:A24"/>
    <mergeCell ref="B23:B24"/>
    <mergeCell ref="A13:A14"/>
    <mergeCell ref="A9:A10"/>
    <mergeCell ref="B9:B10"/>
    <mergeCell ref="A11:A12"/>
    <mergeCell ref="B11:B12"/>
    <mergeCell ref="B13:B14"/>
    <mergeCell ref="C3:C4"/>
    <mergeCell ref="A7:B8"/>
    <mergeCell ref="A1:R1"/>
    <mergeCell ref="D3:D4"/>
    <mergeCell ref="E3:G3"/>
    <mergeCell ref="H3:J3"/>
    <mergeCell ref="K3:M3"/>
    <mergeCell ref="N3:Q3"/>
    <mergeCell ref="R3:R4"/>
    <mergeCell ref="A2:B2"/>
    <mergeCell ref="A3:B4"/>
    <mergeCell ref="A5:B6"/>
  </mergeCells>
  <dataValidations count="1">
    <dataValidation allowBlank="1" showInputMessage="1" showErrorMessage="1" imeMode="off" sqref="D7:R7 D33:R33 D31:R31 D27:R27 D25:R25 D23:R23 D19:R19 D9:R9 D11:R11 D13:R13 D15:R17"/>
  </dataValidations>
  <printOptions horizontalCentered="1"/>
  <pageMargins left="0.1968503937007874" right="0.1968503937007874" top="0.1968503937007874" bottom="0.1968503937007874" header="0" footer="0"/>
  <pageSetup errors="dash" fitToHeight="127" horizontalDpi="600" verticalDpi="600" orientation="landscape" paperSize="9" scale="70" r:id="rId1"/>
  <headerFooter>
    <oddFooter>&amp;C&amp;16-&amp;P -&amp;R&amp;A
&amp;P／&amp;N</oddFooter>
  </headerFooter>
  <rowBreaks count="1" manualBreakCount="1">
    <brk id="36" max="17" man="1"/>
  </rowBreaks>
</worksheet>
</file>

<file path=xl/worksheets/sheet30.xml><?xml version="1.0" encoding="utf-8"?>
<worksheet xmlns="http://schemas.openxmlformats.org/spreadsheetml/2006/main" xmlns:r="http://schemas.openxmlformats.org/officeDocument/2006/relationships">
  <sheetPr>
    <pageSetUpPr fitToPage="1"/>
  </sheetPr>
  <dimension ref="A1:U272"/>
  <sheetViews>
    <sheetView view="pageBreakPreview" zoomScale="70" zoomScaleSheetLayoutView="70"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2.5" customHeight="1">
      <c r="A2" s="434" t="s">
        <v>389</v>
      </c>
      <c r="B2" s="434"/>
      <c r="C2" s="182" t="s">
        <v>270</v>
      </c>
      <c r="D2" s="150"/>
      <c r="E2" s="150"/>
      <c r="F2" s="150"/>
      <c r="G2" s="150"/>
      <c r="H2" s="150"/>
      <c r="I2" s="150"/>
      <c r="J2" s="150"/>
      <c r="K2" s="150"/>
      <c r="L2" s="150"/>
      <c r="M2" s="150"/>
      <c r="N2" s="150"/>
      <c r="O2" s="150"/>
      <c r="P2" s="246"/>
      <c r="Q2" s="150"/>
      <c r="R2" s="150"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44" t="s">
        <v>12</v>
      </c>
      <c r="Q4" s="185" t="s">
        <v>16</v>
      </c>
      <c r="R4" s="272"/>
    </row>
    <row r="5" spans="1:20" ht="21" customHeight="1">
      <c r="A5" s="333" t="s">
        <v>245</v>
      </c>
      <c r="B5" s="363"/>
      <c r="C5" s="3" t="s">
        <v>0</v>
      </c>
      <c r="D5" s="5">
        <f aca="true" t="shared" si="0" ref="D5:R6">SUM(D7,D9,D11,D13,D15,D17,D19,D21,D23,D25)</f>
        <v>65829010</v>
      </c>
      <c r="E5" s="5">
        <f t="shared" si="0"/>
        <v>1165771</v>
      </c>
      <c r="F5" s="5">
        <f t="shared" si="0"/>
        <v>2531439</v>
      </c>
      <c r="G5" s="5">
        <f t="shared" si="0"/>
        <v>3532436</v>
      </c>
      <c r="H5" s="5">
        <f t="shared" si="0"/>
        <v>4234873</v>
      </c>
      <c r="I5" s="5">
        <f t="shared" si="0"/>
        <v>4535205</v>
      </c>
      <c r="J5" s="5">
        <f t="shared" si="0"/>
        <v>3711041</v>
      </c>
      <c r="K5" s="5">
        <f t="shared" si="0"/>
        <v>5197506</v>
      </c>
      <c r="L5" s="5">
        <f t="shared" si="0"/>
        <v>4997638</v>
      </c>
      <c r="M5" s="5">
        <f t="shared" si="0"/>
        <v>5204361</v>
      </c>
      <c r="N5" s="5">
        <f t="shared" si="0"/>
        <v>5006973</v>
      </c>
      <c r="O5" s="5">
        <f t="shared" si="0"/>
        <v>4529686</v>
      </c>
      <c r="P5" s="5">
        <f t="shared" si="0"/>
        <v>5165175</v>
      </c>
      <c r="Q5" s="5">
        <f t="shared" si="0"/>
        <v>16016906</v>
      </c>
      <c r="R5" s="5">
        <f t="shared" si="0"/>
        <v>65829010</v>
      </c>
      <c r="T5" s="172">
        <f aca="true" t="shared" si="1" ref="T5:T28">D5-R5</f>
        <v>0</v>
      </c>
    </row>
    <row r="6" spans="1:20" ht="21" customHeight="1">
      <c r="A6" s="371"/>
      <c r="B6" s="366"/>
      <c r="C6" s="32" t="s">
        <v>14</v>
      </c>
      <c r="D6" s="13"/>
      <c r="E6" s="13">
        <f t="shared" si="0"/>
        <v>798623</v>
      </c>
      <c r="F6" s="13">
        <f t="shared" si="0"/>
        <v>1615548</v>
      </c>
      <c r="G6" s="13">
        <f t="shared" si="0"/>
        <v>2682375</v>
      </c>
      <c r="H6" s="13">
        <f t="shared" si="0"/>
        <v>2765669</v>
      </c>
      <c r="I6" s="13">
        <f t="shared" si="0"/>
        <v>2807358</v>
      </c>
      <c r="J6" s="13">
        <f t="shared" si="0"/>
        <v>2500961</v>
      </c>
      <c r="K6" s="13">
        <f t="shared" si="0"/>
        <v>2796499</v>
      </c>
      <c r="L6" s="13">
        <f t="shared" si="0"/>
        <v>3057859</v>
      </c>
      <c r="M6" s="13">
        <f t="shared" si="0"/>
        <v>3069420</v>
      </c>
      <c r="N6" s="13">
        <f t="shared" si="0"/>
        <v>2716664</v>
      </c>
      <c r="O6" s="13">
        <f t="shared" si="0"/>
        <v>2791539</v>
      </c>
      <c r="P6" s="13">
        <f t="shared" si="0"/>
        <v>3101187</v>
      </c>
      <c r="Q6" s="13">
        <f t="shared" si="0"/>
        <v>10857754</v>
      </c>
      <c r="R6" s="13">
        <f t="shared" si="0"/>
        <v>41561456</v>
      </c>
      <c r="T6" s="172">
        <f t="shared" si="1"/>
        <v>-41561456</v>
      </c>
    </row>
    <row r="7" spans="1:21" ht="21" customHeight="1">
      <c r="A7" s="424"/>
      <c r="B7" s="366" t="s">
        <v>27</v>
      </c>
      <c r="C7" s="3" t="s">
        <v>0</v>
      </c>
      <c r="D7" s="5">
        <v>3825360</v>
      </c>
      <c r="E7" s="5">
        <v>15967</v>
      </c>
      <c r="F7" s="5">
        <v>144603</v>
      </c>
      <c r="G7" s="5">
        <v>253206</v>
      </c>
      <c r="H7" s="5">
        <v>283222</v>
      </c>
      <c r="I7" s="5">
        <v>266347</v>
      </c>
      <c r="J7" s="5">
        <v>222051</v>
      </c>
      <c r="K7" s="5">
        <v>289674</v>
      </c>
      <c r="L7" s="5">
        <v>281533</v>
      </c>
      <c r="M7" s="5">
        <v>451619</v>
      </c>
      <c r="N7" s="5">
        <v>302209</v>
      </c>
      <c r="O7" s="5">
        <v>301553</v>
      </c>
      <c r="P7" s="5">
        <v>319383</v>
      </c>
      <c r="Q7" s="5">
        <v>693993</v>
      </c>
      <c r="R7" s="5">
        <f aca="true" t="shared" si="2" ref="R7:R28">SUM(E7:Q7)</f>
        <v>3825360</v>
      </c>
      <c r="T7" s="172">
        <f t="shared" si="1"/>
        <v>0</v>
      </c>
      <c r="U7">
        <v>1</v>
      </c>
    </row>
    <row r="8" spans="1:20" ht="21" customHeight="1">
      <c r="A8" s="450"/>
      <c r="B8" s="451"/>
      <c r="C8" s="32" t="s">
        <v>14</v>
      </c>
      <c r="D8" s="13"/>
      <c r="E8" s="13">
        <v>5973</v>
      </c>
      <c r="F8" s="13">
        <v>136032</v>
      </c>
      <c r="G8" s="13">
        <v>276711</v>
      </c>
      <c r="H8" s="13">
        <v>225862</v>
      </c>
      <c r="I8" s="13">
        <v>232437</v>
      </c>
      <c r="J8" s="13">
        <v>273467</v>
      </c>
      <c r="K8" s="13">
        <v>230448</v>
      </c>
      <c r="L8" s="13">
        <v>238882</v>
      </c>
      <c r="M8" s="13">
        <v>303760</v>
      </c>
      <c r="N8" s="13">
        <v>193076</v>
      </c>
      <c r="O8" s="13">
        <v>196773</v>
      </c>
      <c r="P8" s="13">
        <v>222320</v>
      </c>
      <c r="Q8" s="13">
        <v>704406</v>
      </c>
      <c r="R8" s="13">
        <f t="shared" si="2"/>
        <v>3240147</v>
      </c>
      <c r="T8" s="172">
        <f t="shared" si="1"/>
        <v>-3240147</v>
      </c>
    </row>
    <row r="9" spans="1:21" ht="21" customHeight="1">
      <c r="A9" s="424"/>
      <c r="B9" s="366" t="s">
        <v>57</v>
      </c>
      <c r="C9" s="3" t="s">
        <v>0</v>
      </c>
      <c r="D9" s="5">
        <v>8572204</v>
      </c>
      <c r="E9" s="5">
        <v>46813</v>
      </c>
      <c r="F9" s="5">
        <v>142478</v>
      </c>
      <c r="G9" s="5">
        <v>273271</v>
      </c>
      <c r="H9" s="5">
        <v>383372</v>
      </c>
      <c r="I9" s="5">
        <v>366249</v>
      </c>
      <c r="J9" s="5">
        <v>293290</v>
      </c>
      <c r="K9" s="5">
        <v>408004</v>
      </c>
      <c r="L9" s="5">
        <v>397233</v>
      </c>
      <c r="M9" s="5">
        <v>337489</v>
      </c>
      <c r="N9" s="5">
        <v>443748</v>
      </c>
      <c r="O9" s="5">
        <v>312772</v>
      </c>
      <c r="P9" s="5">
        <v>355274</v>
      </c>
      <c r="Q9" s="5">
        <v>4812211</v>
      </c>
      <c r="R9" s="5">
        <f t="shared" si="2"/>
        <v>8572204</v>
      </c>
      <c r="T9" s="172">
        <f t="shared" si="1"/>
        <v>0</v>
      </c>
      <c r="U9">
        <v>2</v>
      </c>
    </row>
    <row r="10" spans="1:20" ht="21" customHeight="1">
      <c r="A10" s="450"/>
      <c r="B10" s="451"/>
      <c r="C10" s="32" t="s">
        <v>14</v>
      </c>
      <c r="D10" s="13"/>
      <c r="E10" s="13">
        <v>17123</v>
      </c>
      <c r="F10" s="13">
        <v>109086</v>
      </c>
      <c r="G10" s="13">
        <v>217690</v>
      </c>
      <c r="H10" s="13">
        <v>328711</v>
      </c>
      <c r="I10" s="13">
        <v>458190</v>
      </c>
      <c r="J10" s="13">
        <v>262130</v>
      </c>
      <c r="K10" s="13">
        <v>370556</v>
      </c>
      <c r="L10" s="13">
        <v>500835</v>
      </c>
      <c r="M10" s="13">
        <v>239279</v>
      </c>
      <c r="N10" s="13">
        <v>351868</v>
      </c>
      <c r="O10" s="13">
        <v>390473</v>
      </c>
      <c r="P10" s="13">
        <v>317323</v>
      </c>
      <c r="Q10" s="13">
        <v>3269876</v>
      </c>
      <c r="R10" s="13">
        <f t="shared" si="2"/>
        <v>6833140</v>
      </c>
      <c r="T10" s="172">
        <f t="shared" si="1"/>
        <v>-6833140</v>
      </c>
    </row>
    <row r="11" spans="1:21" ht="21" customHeight="1">
      <c r="A11" s="424"/>
      <c r="B11" s="366" t="s">
        <v>116</v>
      </c>
      <c r="C11" s="3" t="s">
        <v>0</v>
      </c>
      <c r="D11" s="5">
        <v>5352959</v>
      </c>
      <c r="E11" s="5">
        <v>13016</v>
      </c>
      <c r="F11" s="5">
        <v>191755</v>
      </c>
      <c r="G11" s="5">
        <v>309564</v>
      </c>
      <c r="H11" s="5">
        <v>338896</v>
      </c>
      <c r="I11" s="5">
        <v>325123</v>
      </c>
      <c r="J11" s="5">
        <v>319154</v>
      </c>
      <c r="K11" s="5">
        <v>537353</v>
      </c>
      <c r="L11" s="5">
        <v>487352</v>
      </c>
      <c r="M11" s="5">
        <v>510649</v>
      </c>
      <c r="N11" s="5">
        <v>563194</v>
      </c>
      <c r="O11" s="5">
        <v>488914</v>
      </c>
      <c r="P11" s="5">
        <v>523956</v>
      </c>
      <c r="Q11" s="5">
        <v>744033</v>
      </c>
      <c r="R11" s="5">
        <f t="shared" si="2"/>
        <v>5352959</v>
      </c>
      <c r="T11" s="172">
        <f t="shared" si="1"/>
        <v>0</v>
      </c>
      <c r="U11">
        <v>3</v>
      </c>
    </row>
    <row r="12" spans="1:20" ht="21" customHeight="1">
      <c r="A12" s="450"/>
      <c r="B12" s="451"/>
      <c r="C12" s="32" t="s">
        <v>14</v>
      </c>
      <c r="D12" s="13"/>
      <c r="E12" s="13">
        <v>13989</v>
      </c>
      <c r="F12" s="13">
        <v>171382</v>
      </c>
      <c r="G12" s="13">
        <v>263310</v>
      </c>
      <c r="H12" s="13">
        <v>242260</v>
      </c>
      <c r="I12" s="13">
        <v>285808</v>
      </c>
      <c r="J12" s="13">
        <v>267770</v>
      </c>
      <c r="K12" s="13">
        <v>265044</v>
      </c>
      <c r="L12" s="13">
        <v>316912</v>
      </c>
      <c r="M12" s="13">
        <v>289933</v>
      </c>
      <c r="N12" s="13">
        <v>267764</v>
      </c>
      <c r="O12" s="13">
        <v>272769</v>
      </c>
      <c r="P12" s="13">
        <v>264481</v>
      </c>
      <c r="Q12" s="13">
        <v>394589</v>
      </c>
      <c r="R12" s="13">
        <f t="shared" si="2"/>
        <v>3316011</v>
      </c>
      <c r="T12" s="172">
        <f t="shared" si="1"/>
        <v>-3316011</v>
      </c>
    </row>
    <row r="13" spans="1:21" ht="21" customHeight="1">
      <c r="A13" s="424"/>
      <c r="B13" s="366" t="s">
        <v>117</v>
      </c>
      <c r="C13" s="3" t="s">
        <v>0</v>
      </c>
      <c r="D13" s="5">
        <v>5145953</v>
      </c>
      <c r="E13" s="5">
        <v>1071</v>
      </c>
      <c r="F13" s="5">
        <v>21345</v>
      </c>
      <c r="G13" s="5">
        <v>72871</v>
      </c>
      <c r="H13" s="5">
        <v>163234</v>
      </c>
      <c r="I13" s="5">
        <v>161969</v>
      </c>
      <c r="J13" s="5">
        <v>244234</v>
      </c>
      <c r="K13" s="5">
        <v>198486</v>
      </c>
      <c r="L13" s="5">
        <v>230875</v>
      </c>
      <c r="M13" s="5">
        <v>222761</v>
      </c>
      <c r="N13" s="5">
        <v>173843</v>
      </c>
      <c r="O13" s="5">
        <v>208625</v>
      </c>
      <c r="P13" s="5">
        <v>470187</v>
      </c>
      <c r="Q13" s="5">
        <v>2976452</v>
      </c>
      <c r="R13" s="5">
        <f t="shared" si="2"/>
        <v>5145953</v>
      </c>
      <c r="T13" s="172">
        <f t="shared" si="1"/>
        <v>0</v>
      </c>
      <c r="U13">
        <v>4</v>
      </c>
    </row>
    <row r="14" spans="1:20" ht="21" customHeight="1">
      <c r="A14" s="450"/>
      <c r="B14" s="451"/>
      <c r="C14" s="32" t="s">
        <v>14</v>
      </c>
      <c r="D14" s="13"/>
      <c r="E14" s="13">
        <v>347</v>
      </c>
      <c r="F14" s="13">
        <v>21527</v>
      </c>
      <c r="G14" s="13">
        <v>47599</v>
      </c>
      <c r="H14" s="13">
        <v>95879</v>
      </c>
      <c r="I14" s="13">
        <v>74534</v>
      </c>
      <c r="J14" s="13">
        <v>73765</v>
      </c>
      <c r="K14" s="13">
        <v>103690</v>
      </c>
      <c r="L14" s="13">
        <v>152367</v>
      </c>
      <c r="M14" s="13">
        <v>132710</v>
      </c>
      <c r="N14" s="13">
        <v>175802</v>
      </c>
      <c r="O14" s="13">
        <v>171827</v>
      </c>
      <c r="P14" s="13">
        <v>469847</v>
      </c>
      <c r="Q14" s="13">
        <v>2309058</v>
      </c>
      <c r="R14" s="13">
        <f t="shared" si="2"/>
        <v>3828952</v>
      </c>
      <c r="T14" s="172">
        <f t="shared" si="1"/>
        <v>-3828952</v>
      </c>
    </row>
    <row r="15" spans="1:21" ht="21" customHeight="1">
      <c r="A15" s="424"/>
      <c r="B15" s="366" t="s">
        <v>46</v>
      </c>
      <c r="C15" s="3" t="s">
        <v>0</v>
      </c>
      <c r="D15" s="5">
        <v>3402016</v>
      </c>
      <c r="E15" s="5">
        <v>25971</v>
      </c>
      <c r="F15" s="5">
        <v>95423</v>
      </c>
      <c r="G15" s="5">
        <v>179909</v>
      </c>
      <c r="H15" s="5">
        <v>303391</v>
      </c>
      <c r="I15" s="5">
        <v>227478</v>
      </c>
      <c r="J15" s="5">
        <v>188220</v>
      </c>
      <c r="K15" s="5">
        <v>395045</v>
      </c>
      <c r="L15" s="5">
        <v>370344</v>
      </c>
      <c r="M15" s="5">
        <v>361809</v>
      </c>
      <c r="N15" s="5">
        <v>294750</v>
      </c>
      <c r="O15" s="5">
        <v>305093</v>
      </c>
      <c r="P15" s="5">
        <v>199785</v>
      </c>
      <c r="Q15" s="5">
        <v>454798</v>
      </c>
      <c r="R15" s="5">
        <f t="shared" si="2"/>
        <v>3402016</v>
      </c>
      <c r="T15" s="172">
        <f t="shared" si="1"/>
        <v>0</v>
      </c>
      <c r="U15">
        <v>5</v>
      </c>
    </row>
    <row r="16" spans="1:20" ht="21" customHeight="1">
      <c r="A16" s="450"/>
      <c r="B16" s="451"/>
      <c r="C16" s="32" t="s">
        <v>14</v>
      </c>
      <c r="D16" s="13"/>
      <c r="E16" s="13">
        <v>7530</v>
      </c>
      <c r="F16" s="13">
        <v>78347</v>
      </c>
      <c r="G16" s="13">
        <v>188505</v>
      </c>
      <c r="H16" s="13">
        <v>197928</v>
      </c>
      <c r="I16" s="13">
        <v>242005</v>
      </c>
      <c r="J16" s="13">
        <v>150592</v>
      </c>
      <c r="K16" s="13">
        <v>233172</v>
      </c>
      <c r="L16" s="13">
        <v>179640</v>
      </c>
      <c r="M16" s="13">
        <v>189494</v>
      </c>
      <c r="N16" s="13">
        <v>228971</v>
      </c>
      <c r="O16" s="13">
        <v>152518</v>
      </c>
      <c r="P16" s="13">
        <v>121582</v>
      </c>
      <c r="Q16" s="13">
        <v>383624</v>
      </c>
      <c r="R16" s="13">
        <f t="shared" si="2"/>
        <v>2353908</v>
      </c>
      <c r="T16" s="172">
        <f t="shared" si="1"/>
        <v>-2353908</v>
      </c>
    </row>
    <row r="17" spans="1:21" ht="21" customHeight="1">
      <c r="A17" s="424"/>
      <c r="B17" s="366" t="s">
        <v>118</v>
      </c>
      <c r="C17" s="3" t="s">
        <v>0</v>
      </c>
      <c r="D17" s="5">
        <v>8810</v>
      </c>
      <c r="E17" s="5">
        <v>0</v>
      </c>
      <c r="F17" s="5">
        <v>57</v>
      </c>
      <c r="G17" s="5">
        <v>575</v>
      </c>
      <c r="H17" s="5">
        <v>465</v>
      </c>
      <c r="I17" s="5">
        <v>390</v>
      </c>
      <c r="J17" s="5">
        <v>150</v>
      </c>
      <c r="K17" s="5">
        <v>961</v>
      </c>
      <c r="L17" s="5">
        <v>751</v>
      </c>
      <c r="M17" s="5">
        <v>808</v>
      </c>
      <c r="N17" s="5">
        <v>975</v>
      </c>
      <c r="O17" s="5">
        <v>1062</v>
      </c>
      <c r="P17" s="5">
        <v>974</v>
      </c>
      <c r="Q17" s="5">
        <v>1642</v>
      </c>
      <c r="R17" s="5">
        <f t="shared" si="2"/>
        <v>8810</v>
      </c>
      <c r="T17" s="172">
        <f t="shared" si="1"/>
        <v>0</v>
      </c>
      <c r="U17">
        <v>6</v>
      </c>
    </row>
    <row r="18" spans="1:20" ht="21" customHeight="1">
      <c r="A18" s="450"/>
      <c r="B18" s="451"/>
      <c r="C18" s="32" t="s">
        <v>14</v>
      </c>
      <c r="D18" s="13"/>
      <c r="E18" s="13">
        <v>0</v>
      </c>
      <c r="F18" s="13">
        <v>37</v>
      </c>
      <c r="G18" s="13">
        <v>126</v>
      </c>
      <c r="H18" s="13">
        <v>102</v>
      </c>
      <c r="I18" s="13">
        <v>252</v>
      </c>
      <c r="J18" s="13">
        <v>111</v>
      </c>
      <c r="K18" s="13">
        <v>256</v>
      </c>
      <c r="L18" s="13">
        <v>107</v>
      </c>
      <c r="M18" s="13">
        <v>105</v>
      </c>
      <c r="N18" s="13">
        <v>508</v>
      </c>
      <c r="O18" s="13">
        <v>174</v>
      </c>
      <c r="P18" s="13">
        <v>235</v>
      </c>
      <c r="Q18" s="13">
        <v>309</v>
      </c>
      <c r="R18" s="13">
        <f t="shared" si="2"/>
        <v>2322</v>
      </c>
      <c r="T18" s="172">
        <f t="shared" si="1"/>
        <v>-2322</v>
      </c>
    </row>
    <row r="19" spans="1:21" ht="21" customHeight="1">
      <c r="A19" s="424"/>
      <c r="B19" s="366" t="s">
        <v>246</v>
      </c>
      <c r="C19" s="3" t="s">
        <v>0</v>
      </c>
      <c r="D19" s="5">
        <v>38223185</v>
      </c>
      <c r="E19" s="5">
        <v>1062929</v>
      </c>
      <c r="F19" s="5">
        <v>1934699</v>
      </c>
      <c r="G19" s="5">
        <v>2440826</v>
      </c>
      <c r="H19" s="5">
        <v>2758534</v>
      </c>
      <c r="I19" s="5">
        <v>2446386</v>
      </c>
      <c r="J19" s="5">
        <v>2387561</v>
      </c>
      <c r="K19" s="5">
        <v>3283908</v>
      </c>
      <c r="L19" s="5">
        <v>3166974</v>
      </c>
      <c r="M19" s="5">
        <v>3249808</v>
      </c>
      <c r="N19" s="5">
        <v>3161496</v>
      </c>
      <c r="O19" s="5">
        <v>2842087</v>
      </c>
      <c r="P19" s="5">
        <v>3222806</v>
      </c>
      <c r="Q19" s="5">
        <v>6265171</v>
      </c>
      <c r="R19" s="5">
        <f t="shared" si="2"/>
        <v>38223185</v>
      </c>
      <c r="T19" s="172">
        <f t="shared" si="1"/>
        <v>0</v>
      </c>
      <c r="U19">
        <v>7</v>
      </c>
    </row>
    <row r="20" spans="1:20" ht="21" customHeight="1">
      <c r="A20" s="450"/>
      <c r="B20" s="451"/>
      <c r="C20" s="32" t="s">
        <v>14</v>
      </c>
      <c r="D20" s="13"/>
      <c r="E20" s="13">
        <v>753531</v>
      </c>
      <c r="F20" s="13">
        <v>1098089</v>
      </c>
      <c r="G20" s="13">
        <v>1686071</v>
      </c>
      <c r="H20" s="13">
        <v>1672886</v>
      </c>
      <c r="I20" s="13">
        <v>1508697</v>
      </c>
      <c r="J20" s="13">
        <v>1468343</v>
      </c>
      <c r="K20" s="13">
        <v>1560721</v>
      </c>
      <c r="L20" s="13">
        <v>1659452</v>
      </c>
      <c r="M20" s="13">
        <v>1891663</v>
      </c>
      <c r="N20" s="13">
        <v>1478867</v>
      </c>
      <c r="O20" s="13">
        <v>1589402</v>
      </c>
      <c r="P20" s="13">
        <v>1681649</v>
      </c>
      <c r="Q20" s="13">
        <v>3731457</v>
      </c>
      <c r="R20" s="13">
        <f t="shared" si="2"/>
        <v>21780828</v>
      </c>
      <c r="T20" s="172">
        <f t="shared" si="1"/>
        <v>-21780828</v>
      </c>
    </row>
    <row r="21" spans="1:21" ht="21" customHeight="1">
      <c r="A21" s="424"/>
      <c r="B21" s="390" t="s">
        <v>200</v>
      </c>
      <c r="C21" s="3" t="s">
        <v>0</v>
      </c>
      <c r="D21" s="5">
        <v>52670</v>
      </c>
      <c r="E21" s="5">
        <v>0</v>
      </c>
      <c r="F21" s="5">
        <v>0</v>
      </c>
      <c r="G21" s="5">
        <v>0</v>
      </c>
      <c r="H21" s="5">
        <v>0</v>
      </c>
      <c r="I21" s="5">
        <v>0</v>
      </c>
      <c r="J21" s="5">
        <v>0</v>
      </c>
      <c r="K21" s="5">
        <v>26075</v>
      </c>
      <c r="L21" s="5">
        <v>0</v>
      </c>
      <c r="M21" s="5">
        <v>0</v>
      </c>
      <c r="N21" s="5">
        <v>0</v>
      </c>
      <c r="O21" s="5">
        <v>0</v>
      </c>
      <c r="P21" s="5">
        <v>0</v>
      </c>
      <c r="Q21" s="5">
        <v>26595</v>
      </c>
      <c r="R21" s="5">
        <f t="shared" si="2"/>
        <v>52670</v>
      </c>
      <c r="T21" s="172">
        <f t="shared" si="1"/>
        <v>0</v>
      </c>
      <c r="U21">
        <v>8</v>
      </c>
    </row>
    <row r="22" spans="1:20" ht="21" customHeight="1">
      <c r="A22" s="450"/>
      <c r="B22" s="452"/>
      <c r="C22" s="32" t="s">
        <v>14</v>
      </c>
      <c r="D22" s="13"/>
      <c r="E22" s="13">
        <v>0</v>
      </c>
      <c r="F22" s="13">
        <v>0</v>
      </c>
      <c r="G22" s="13">
        <v>0</v>
      </c>
      <c r="H22" s="13">
        <v>0</v>
      </c>
      <c r="I22" s="13">
        <v>0</v>
      </c>
      <c r="J22" s="13">
        <v>0</v>
      </c>
      <c r="K22" s="13">
        <v>25575</v>
      </c>
      <c r="L22" s="13">
        <v>0</v>
      </c>
      <c r="M22" s="13">
        <v>0</v>
      </c>
      <c r="N22" s="13">
        <v>0</v>
      </c>
      <c r="O22" s="13">
        <v>0</v>
      </c>
      <c r="P22" s="13">
        <v>0</v>
      </c>
      <c r="Q22" s="13">
        <v>25573</v>
      </c>
      <c r="R22" s="13">
        <f t="shared" si="2"/>
        <v>51148</v>
      </c>
      <c r="T22" s="172">
        <f t="shared" si="1"/>
        <v>-51148</v>
      </c>
    </row>
    <row r="23" spans="1:21" ht="21" customHeight="1">
      <c r="A23" s="424"/>
      <c r="B23" s="366" t="s">
        <v>247</v>
      </c>
      <c r="C23" s="3" t="s">
        <v>0</v>
      </c>
      <c r="D23" s="5">
        <v>165804</v>
      </c>
      <c r="E23" s="5">
        <v>4</v>
      </c>
      <c r="F23" s="5">
        <v>1079</v>
      </c>
      <c r="G23" s="5">
        <v>2214</v>
      </c>
      <c r="H23" s="5">
        <v>3759</v>
      </c>
      <c r="I23" s="5">
        <v>4214</v>
      </c>
      <c r="J23" s="5">
        <v>7381</v>
      </c>
      <c r="K23" s="5">
        <v>9000</v>
      </c>
      <c r="L23" s="5">
        <v>13576</v>
      </c>
      <c r="M23" s="5">
        <v>20418</v>
      </c>
      <c r="N23" s="5">
        <v>17758</v>
      </c>
      <c r="O23" s="5">
        <v>20580</v>
      </c>
      <c r="P23" s="5">
        <v>23810</v>
      </c>
      <c r="Q23" s="5">
        <v>42011</v>
      </c>
      <c r="R23" s="5">
        <f t="shared" si="2"/>
        <v>165804</v>
      </c>
      <c r="T23" s="172">
        <f t="shared" si="1"/>
        <v>0</v>
      </c>
      <c r="U23">
        <v>9</v>
      </c>
    </row>
    <row r="24" spans="1:20" ht="21" customHeight="1">
      <c r="A24" s="450"/>
      <c r="B24" s="451"/>
      <c r="C24" s="32" t="s">
        <v>14</v>
      </c>
      <c r="D24" s="13"/>
      <c r="E24" s="13">
        <v>130</v>
      </c>
      <c r="F24" s="13">
        <v>1048</v>
      </c>
      <c r="G24" s="13">
        <v>2363</v>
      </c>
      <c r="H24" s="13">
        <v>2041</v>
      </c>
      <c r="I24" s="13">
        <v>5435</v>
      </c>
      <c r="J24" s="13">
        <v>4783</v>
      </c>
      <c r="K24" s="13">
        <v>7037</v>
      </c>
      <c r="L24" s="13">
        <v>9664</v>
      </c>
      <c r="M24" s="13">
        <v>22476</v>
      </c>
      <c r="N24" s="13">
        <v>19808</v>
      </c>
      <c r="O24" s="13">
        <v>17603</v>
      </c>
      <c r="P24" s="13">
        <v>23750</v>
      </c>
      <c r="Q24" s="13">
        <v>38862</v>
      </c>
      <c r="R24" s="13">
        <f t="shared" si="2"/>
        <v>155000</v>
      </c>
      <c r="T24" s="172">
        <f t="shared" si="1"/>
        <v>-155000</v>
      </c>
    </row>
    <row r="25" spans="1:21" ht="21" customHeight="1">
      <c r="A25" s="424"/>
      <c r="B25" s="366" t="s">
        <v>244</v>
      </c>
      <c r="C25" s="3" t="s">
        <v>0</v>
      </c>
      <c r="D25" s="5">
        <v>1080049</v>
      </c>
      <c r="E25" s="5">
        <v>0</v>
      </c>
      <c r="F25" s="5">
        <v>0</v>
      </c>
      <c r="G25" s="5">
        <v>0</v>
      </c>
      <c r="H25" s="5">
        <v>0</v>
      </c>
      <c r="I25" s="5">
        <v>737049</v>
      </c>
      <c r="J25" s="5">
        <v>49000</v>
      </c>
      <c r="K25" s="5">
        <v>49000</v>
      </c>
      <c r="L25" s="5">
        <v>49000</v>
      </c>
      <c r="M25" s="5">
        <v>49000</v>
      </c>
      <c r="N25" s="5">
        <v>49000</v>
      </c>
      <c r="O25" s="5">
        <v>49000</v>
      </c>
      <c r="P25" s="5">
        <v>49000</v>
      </c>
      <c r="Q25" s="5">
        <v>0</v>
      </c>
      <c r="R25" s="5">
        <f t="shared" si="2"/>
        <v>1080049</v>
      </c>
      <c r="T25" s="172">
        <f t="shared" si="1"/>
        <v>0</v>
      </c>
      <c r="U25">
        <v>10</v>
      </c>
    </row>
    <row r="26" spans="1:20" ht="21" customHeight="1">
      <c r="A26" s="450"/>
      <c r="B26" s="451"/>
      <c r="C26" s="32" t="s">
        <v>14</v>
      </c>
      <c r="D26" s="13"/>
      <c r="E26" s="13">
        <v>0</v>
      </c>
      <c r="F26" s="13">
        <v>0</v>
      </c>
      <c r="G26" s="13">
        <v>0</v>
      </c>
      <c r="H26" s="13">
        <v>0</v>
      </c>
      <c r="I26" s="13">
        <v>0</v>
      </c>
      <c r="J26" s="13">
        <v>0</v>
      </c>
      <c r="K26" s="13">
        <v>0</v>
      </c>
      <c r="L26" s="13">
        <v>0</v>
      </c>
      <c r="M26" s="13">
        <v>0</v>
      </c>
      <c r="N26" s="13">
        <v>0</v>
      </c>
      <c r="O26" s="13">
        <v>0</v>
      </c>
      <c r="P26" s="13">
        <v>0</v>
      </c>
      <c r="Q26" s="13">
        <v>0</v>
      </c>
      <c r="R26" s="13">
        <f t="shared" si="2"/>
        <v>0</v>
      </c>
      <c r="T26" s="172">
        <f t="shared" si="1"/>
        <v>0</v>
      </c>
    </row>
    <row r="27" spans="1:20" ht="21" customHeight="1">
      <c r="A27" s="277" t="s">
        <v>28</v>
      </c>
      <c r="B27" s="364"/>
      <c r="C27" s="3" t="s">
        <v>0</v>
      </c>
      <c r="D27" s="5">
        <f>D5</f>
        <v>65829010</v>
      </c>
      <c r="E27" s="5">
        <f aca="true" t="shared" si="3" ref="E27:Q28">E5</f>
        <v>1165771</v>
      </c>
      <c r="F27" s="5">
        <f t="shared" si="3"/>
        <v>2531439</v>
      </c>
      <c r="G27" s="5">
        <f t="shared" si="3"/>
        <v>3532436</v>
      </c>
      <c r="H27" s="5">
        <f t="shared" si="3"/>
        <v>4234873</v>
      </c>
      <c r="I27" s="5">
        <f t="shared" si="3"/>
        <v>4535205</v>
      </c>
      <c r="J27" s="5">
        <f t="shared" si="3"/>
        <v>3711041</v>
      </c>
      <c r="K27" s="5">
        <f t="shared" si="3"/>
        <v>5197506</v>
      </c>
      <c r="L27" s="5">
        <f t="shared" si="3"/>
        <v>4997638</v>
      </c>
      <c r="M27" s="5">
        <f t="shared" si="3"/>
        <v>5204361</v>
      </c>
      <c r="N27" s="5">
        <f t="shared" si="3"/>
        <v>5006973</v>
      </c>
      <c r="O27" s="5">
        <f t="shared" si="3"/>
        <v>4529686</v>
      </c>
      <c r="P27" s="5">
        <f t="shared" si="3"/>
        <v>5165175</v>
      </c>
      <c r="Q27" s="5">
        <f t="shared" si="3"/>
        <v>16016906</v>
      </c>
      <c r="R27" s="5">
        <f t="shared" si="2"/>
        <v>65829010</v>
      </c>
      <c r="T27" s="172">
        <f t="shared" si="1"/>
        <v>0</v>
      </c>
    </row>
    <row r="28" spans="1:20" ht="21" customHeight="1">
      <c r="A28" s="278"/>
      <c r="B28" s="365"/>
      <c r="C28" s="7" t="s">
        <v>14</v>
      </c>
      <c r="D28" s="8"/>
      <c r="E28" s="8">
        <f t="shared" si="3"/>
        <v>798623</v>
      </c>
      <c r="F28" s="8">
        <f t="shared" si="3"/>
        <v>1615548</v>
      </c>
      <c r="G28" s="8">
        <f t="shared" si="3"/>
        <v>2682375</v>
      </c>
      <c r="H28" s="8">
        <f t="shared" si="3"/>
        <v>2765669</v>
      </c>
      <c r="I28" s="8">
        <f t="shared" si="3"/>
        <v>2807358</v>
      </c>
      <c r="J28" s="8">
        <f t="shared" si="3"/>
        <v>2500961</v>
      </c>
      <c r="K28" s="8">
        <f t="shared" si="3"/>
        <v>2796499</v>
      </c>
      <c r="L28" s="8">
        <f t="shared" si="3"/>
        <v>3057859</v>
      </c>
      <c r="M28" s="8">
        <f t="shared" si="3"/>
        <v>3069420</v>
      </c>
      <c r="N28" s="8">
        <f t="shared" si="3"/>
        <v>2716664</v>
      </c>
      <c r="O28" s="8">
        <f t="shared" si="3"/>
        <v>2791539</v>
      </c>
      <c r="P28" s="8">
        <f t="shared" si="3"/>
        <v>3101187</v>
      </c>
      <c r="Q28" s="8">
        <f t="shared" si="3"/>
        <v>10857754</v>
      </c>
      <c r="R28" s="8">
        <f t="shared" si="2"/>
        <v>41561456</v>
      </c>
      <c r="T28" s="172">
        <f t="shared" si="1"/>
        <v>-41561456</v>
      </c>
    </row>
    <row r="29" spans="1:18" ht="12" customHeight="1">
      <c r="A29" s="277" t="s">
        <v>324</v>
      </c>
      <c r="B29" s="336"/>
      <c r="C29" s="318" t="s">
        <v>354</v>
      </c>
      <c r="D29" s="319"/>
      <c r="E29" s="319"/>
      <c r="F29" s="319"/>
      <c r="G29" s="319"/>
      <c r="H29" s="319"/>
      <c r="I29" s="319"/>
      <c r="J29" s="319"/>
      <c r="K29" s="319"/>
      <c r="L29" s="319"/>
      <c r="M29" s="319"/>
      <c r="N29" s="319"/>
      <c r="O29" s="319"/>
      <c r="P29" s="319"/>
      <c r="Q29" s="319"/>
      <c r="R29" s="320"/>
    </row>
    <row r="30" spans="1:18" ht="12" customHeight="1">
      <c r="A30" s="337"/>
      <c r="B30" s="338"/>
      <c r="C30" s="321"/>
      <c r="D30" s="322"/>
      <c r="E30" s="322"/>
      <c r="F30" s="322"/>
      <c r="G30" s="322"/>
      <c r="H30" s="322"/>
      <c r="I30" s="322"/>
      <c r="J30" s="322"/>
      <c r="K30" s="322"/>
      <c r="L30" s="322"/>
      <c r="M30" s="322"/>
      <c r="N30" s="322"/>
      <c r="O30" s="322"/>
      <c r="P30" s="322"/>
      <c r="Q30" s="322"/>
      <c r="R30" s="323"/>
    </row>
    <row r="31" spans="1:18" ht="12" customHeight="1">
      <c r="A31" s="337"/>
      <c r="B31" s="338"/>
      <c r="C31" s="321"/>
      <c r="D31" s="322"/>
      <c r="E31" s="322"/>
      <c r="F31" s="322"/>
      <c r="G31" s="322"/>
      <c r="H31" s="322"/>
      <c r="I31" s="322"/>
      <c r="J31" s="322"/>
      <c r="K31" s="322"/>
      <c r="L31" s="322"/>
      <c r="M31" s="322"/>
      <c r="N31" s="322"/>
      <c r="O31" s="322"/>
      <c r="P31" s="322"/>
      <c r="Q31" s="322"/>
      <c r="R31" s="323"/>
    </row>
    <row r="32" spans="1:18" ht="12" customHeight="1">
      <c r="A32" s="278"/>
      <c r="B32" s="339"/>
      <c r="C32" s="324"/>
      <c r="D32" s="325"/>
      <c r="E32" s="325"/>
      <c r="F32" s="325"/>
      <c r="G32" s="325"/>
      <c r="H32" s="325"/>
      <c r="I32" s="325"/>
      <c r="J32" s="325"/>
      <c r="K32" s="325"/>
      <c r="L32" s="325"/>
      <c r="M32" s="325"/>
      <c r="N32" s="325"/>
      <c r="O32" s="325"/>
      <c r="P32" s="325"/>
      <c r="Q32" s="325"/>
      <c r="R32" s="326"/>
    </row>
    <row r="33" spans="1:18" ht="12" customHeight="1">
      <c r="A33" s="337"/>
      <c r="B33" s="338"/>
      <c r="C33" s="324"/>
      <c r="D33" s="325"/>
      <c r="E33" s="325"/>
      <c r="F33" s="325"/>
      <c r="G33" s="325"/>
      <c r="H33" s="325"/>
      <c r="I33" s="325"/>
      <c r="J33" s="325"/>
      <c r="K33" s="325"/>
      <c r="L33" s="325"/>
      <c r="M33" s="325"/>
      <c r="N33" s="325"/>
      <c r="O33" s="325"/>
      <c r="P33" s="325"/>
      <c r="Q33" s="325"/>
      <c r="R33" s="326"/>
    </row>
    <row r="34" spans="1:18" ht="12" customHeight="1">
      <c r="A34" s="278"/>
      <c r="B34" s="339"/>
      <c r="C34" s="327" t="s">
        <v>384</v>
      </c>
      <c r="D34" s="327"/>
      <c r="E34" s="327"/>
      <c r="F34" s="327"/>
      <c r="G34" s="327"/>
      <c r="H34" s="327"/>
      <c r="I34" s="327"/>
      <c r="J34" s="327"/>
      <c r="K34" s="327"/>
      <c r="L34" s="327"/>
      <c r="M34" s="327"/>
      <c r="N34" s="327"/>
      <c r="O34" s="327"/>
      <c r="P34" s="327"/>
      <c r="Q34" s="327"/>
      <c r="R34" s="327"/>
    </row>
    <row r="35" spans="1:18" ht="12" customHeight="1">
      <c r="A35" s="277"/>
      <c r="B35" s="336"/>
      <c r="C35" s="327"/>
      <c r="D35" s="327"/>
      <c r="E35" s="327"/>
      <c r="F35" s="327"/>
      <c r="G35" s="327"/>
      <c r="H35" s="327"/>
      <c r="I35" s="327"/>
      <c r="J35" s="327"/>
      <c r="K35" s="327"/>
      <c r="L35" s="327"/>
      <c r="M35" s="327"/>
      <c r="N35" s="327"/>
      <c r="O35" s="327"/>
      <c r="P35" s="327"/>
      <c r="Q35" s="327"/>
      <c r="R35" s="327"/>
    </row>
    <row r="36" spans="1:18" ht="12" customHeight="1">
      <c r="A36" s="278"/>
      <c r="B36" s="339"/>
      <c r="C36" s="327"/>
      <c r="D36" s="327"/>
      <c r="E36" s="327"/>
      <c r="F36" s="327"/>
      <c r="G36" s="327"/>
      <c r="H36" s="327"/>
      <c r="I36" s="327"/>
      <c r="J36" s="327"/>
      <c r="K36" s="327"/>
      <c r="L36" s="327"/>
      <c r="M36" s="327"/>
      <c r="N36" s="327"/>
      <c r="O36" s="327"/>
      <c r="P36" s="327"/>
      <c r="Q36" s="327"/>
      <c r="R36" s="327"/>
    </row>
    <row r="37" spans="1:18" ht="12" customHeight="1">
      <c r="A37" s="337"/>
      <c r="B37" s="338"/>
      <c r="C37" s="340"/>
      <c r="D37" s="340"/>
      <c r="E37" s="340"/>
      <c r="F37" s="340"/>
      <c r="G37" s="340"/>
      <c r="H37" s="340"/>
      <c r="I37" s="340"/>
      <c r="J37" s="340"/>
      <c r="K37" s="340"/>
      <c r="L37" s="340"/>
      <c r="M37" s="340"/>
      <c r="N37" s="340"/>
      <c r="O37" s="340"/>
      <c r="P37" s="340"/>
      <c r="Q37" s="340"/>
      <c r="R37" s="340"/>
    </row>
    <row r="38" spans="1:18" ht="12" customHeight="1">
      <c r="A38" s="278"/>
      <c r="B38" s="339"/>
      <c r="C38" s="327"/>
      <c r="D38" s="327"/>
      <c r="E38" s="327"/>
      <c r="F38" s="327"/>
      <c r="G38" s="327"/>
      <c r="H38" s="327"/>
      <c r="I38" s="327"/>
      <c r="J38" s="327"/>
      <c r="K38" s="327"/>
      <c r="L38" s="327"/>
      <c r="M38" s="327"/>
      <c r="N38" s="327"/>
      <c r="O38" s="327"/>
      <c r="P38" s="327"/>
      <c r="Q38" s="327"/>
      <c r="R38" s="327"/>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35">
    <mergeCell ref="A29:B38"/>
    <mergeCell ref="C29:R33"/>
    <mergeCell ref="C34:R38"/>
    <mergeCell ref="A1:R1"/>
    <mergeCell ref="A3:B4"/>
    <mergeCell ref="C3:C4"/>
    <mergeCell ref="D3:D4"/>
    <mergeCell ref="E3:G3"/>
    <mergeCell ref="H3:J3"/>
    <mergeCell ref="K3:M3"/>
    <mergeCell ref="N3:Q3"/>
    <mergeCell ref="R3:R4"/>
    <mergeCell ref="A2:B2"/>
    <mergeCell ref="A5:B6"/>
    <mergeCell ref="A7:A8"/>
    <mergeCell ref="B7:B8"/>
    <mergeCell ref="A9:A10"/>
    <mergeCell ref="B9:B10"/>
    <mergeCell ref="B21:B22"/>
    <mergeCell ref="A11:A12"/>
    <mergeCell ref="B11:B12"/>
    <mergeCell ref="A13:A14"/>
    <mergeCell ref="B13:B14"/>
    <mergeCell ref="A15:A16"/>
    <mergeCell ref="B15:B16"/>
    <mergeCell ref="A17:A18"/>
    <mergeCell ref="B17:B18"/>
    <mergeCell ref="A19:A20"/>
    <mergeCell ref="B19:B20"/>
    <mergeCell ref="A21:A22"/>
    <mergeCell ref="A23:A24"/>
    <mergeCell ref="B23:B24"/>
    <mergeCell ref="A25:A26"/>
    <mergeCell ref="B25:B26"/>
    <mergeCell ref="A27:B28"/>
  </mergeCells>
  <dataValidations count="1">
    <dataValidation allowBlank="1" showInputMessage="1" showErrorMessage="1" imeMode="off" sqref="D5:R2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U272"/>
  <sheetViews>
    <sheetView view="pageBreakPreview" zoomScale="72" zoomScaleSheetLayoutView="72" zoomScalePageLayoutView="0" workbookViewId="0" topLeftCell="A1">
      <pane xSplit="3" ySplit="1" topLeftCell="D2"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19" max="19" width="4.421875" style="0" customWidth="1"/>
  </cols>
  <sheetData>
    <row r="1" spans="1:18" s="25" customFormat="1" ht="25.5">
      <c r="A1" s="309" t="s">
        <v>357</v>
      </c>
      <c r="B1" s="309"/>
      <c r="C1" s="309"/>
      <c r="D1" s="309"/>
      <c r="E1" s="309"/>
      <c r="F1" s="309"/>
      <c r="G1" s="309"/>
      <c r="H1" s="309"/>
      <c r="I1" s="309"/>
      <c r="J1" s="309"/>
      <c r="K1" s="309"/>
      <c r="L1" s="309"/>
      <c r="M1" s="309"/>
      <c r="N1" s="309"/>
      <c r="O1" s="309"/>
      <c r="P1" s="309"/>
      <c r="Q1" s="309"/>
      <c r="R1" s="309"/>
    </row>
    <row r="2" spans="1:18" ht="24.75" customHeight="1">
      <c r="A2" s="434" t="s">
        <v>389</v>
      </c>
      <c r="B2" s="434"/>
      <c r="C2" s="182" t="s">
        <v>271</v>
      </c>
      <c r="D2" s="199"/>
      <c r="E2" s="199"/>
      <c r="F2" s="199"/>
      <c r="G2" s="199"/>
      <c r="H2" s="199"/>
      <c r="I2" s="199"/>
      <c r="J2" s="199"/>
      <c r="K2" s="199"/>
      <c r="L2" s="199"/>
      <c r="M2" s="199"/>
      <c r="N2" s="199"/>
      <c r="O2" s="199"/>
      <c r="P2" s="260"/>
      <c r="Q2" s="199"/>
      <c r="R2" s="198"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9" t="s">
        <v>12</v>
      </c>
      <c r="Q4" s="185" t="s">
        <v>16</v>
      </c>
      <c r="R4" s="272"/>
    </row>
    <row r="5" spans="1:20" ht="21" customHeight="1">
      <c r="A5" s="333" t="s">
        <v>248</v>
      </c>
      <c r="B5" s="363"/>
      <c r="C5" s="3" t="s">
        <v>0</v>
      </c>
      <c r="D5" s="5">
        <f>SUM(D7,D9,D11,D13,D15,D17,D19)</f>
        <v>15947216</v>
      </c>
      <c r="E5" s="5">
        <f aca="true" t="shared" si="0" ref="E5:Q6">SUM(E7,E9,E11,E13,E15,E17,E19)</f>
        <v>24402</v>
      </c>
      <c r="F5" s="5">
        <f t="shared" si="0"/>
        <v>606210</v>
      </c>
      <c r="G5" s="5">
        <f t="shared" si="0"/>
        <v>652264</v>
      </c>
      <c r="H5" s="5">
        <f t="shared" si="0"/>
        <v>761704</v>
      </c>
      <c r="I5" s="5">
        <f t="shared" si="0"/>
        <v>712520</v>
      </c>
      <c r="J5" s="5">
        <f t="shared" si="0"/>
        <v>802421</v>
      </c>
      <c r="K5" s="5">
        <f t="shared" si="0"/>
        <v>947026</v>
      </c>
      <c r="L5" s="5">
        <f t="shared" si="0"/>
        <v>1188406</v>
      </c>
      <c r="M5" s="5">
        <f t="shared" si="0"/>
        <v>782093</v>
      </c>
      <c r="N5" s="5">
        <f t="shared" si="0"/>
        <v>767472</v>
      </c>
      <c r="O5" s="5">
        <f t="shared" si="0"/>
        <v>724695</v>
      </c>
      <c r="P5" s="5">
        <f t="shared" si="0"/>
        <v>1846193</v>
      </c>
      <c r="Q5" s="5">
        <f t="shared" si="0"/>
        <v>6131810</v>
      </c>
      <c r="R5" s="5">
        <f aca="true" t="shared" si="1" ref="R5:R26">SUM(E5:Q5)</f>
        <v>15947216</v>
      </c>
      <c r="T5" s="172">
        <f aca="true" t="shared" si="2" ref="T5:T26">D5-R5</f>
        <v>0</v>
      </c>
    </row>
    <row r="6" spans="1:20" ht="21" customHeight="1">
      <c r="A6" s="333"/>
      <c r="B6" s="363"/>
      <c r="C6" s="4" t="s">
        <v>14</v>
      </c>
      <c r="D6" s="6" t="s">
        <v>15</v>
      </c>
      <c r="E6" s="6">
        <f t="shared" si="0"/>
        <v>24402</v>
      </c>
      <c r="F6" s="58">
        <f t="shared" si="0"/>
        <v>133995</v>
      </c>
      <c r="G6" s="58">
        <f t="shared" si="0"/>
        <v>212968</v>
      </c>
      <c r="H6" s="58">
        <f t="shared" si="0"/>
        <v>306667</v>
      </c>
      <c r="I6" s="58">
        <f t="shared" si="0"/>
        <v>331996</v>
      </c>
      <c r="J6" s="58">
        <f t="shared" si="0"/>
        <v>2530484</v>
      </c>
      <c r="K6" s="58">
        <f t="shared" si="0"/>
        <v>339933</v>
      </c>
      <c r="L6" s="58">
        <f t="shared" si="0"/>
        <v>262260</v>
      </c>
      <c r="M6" s="58">
        <f t="shared" si="0"/>
        <v>1689609</v>
      </c>
      <c r="N6" s="58">
        <f t="shared" si="0"/>
        <v>318690</v>
      </c>
      <c r="O6" s="58">
        <f t="shared" si="0"/>
        <v>737249</v>
      </c>
      <c r="P6" s="58">
        <f t="shared" si="0"/>
        <v>384206</v>
      </c>
      <c r="Q6" s="6">
        <f t="shared" si="0"/>
        <v>7909438</v>
      </c>
      <c r="R6" s="6">
        <f t="shared" si="1"/>
        <v>15181897</v>
      </c>
      <c r="T6" s="172" t="e">
        <f t="shared" si="2"/>
        <v>#VALUE!</v>
      </c>
    </row>
    <row r="7" spans="1:21" ht="21" customHeight="1">
      <c r="A7" s="332"/>
      <c r="B7" s="363" t="s">
        <v>27</v>
      </c>
      <c r="C7" s="3" t="s">
        <v>0</v>
      </c>
      <c r="D7" s="5">
        <v>3977064</v>
      </c>
      <c r="E7" s="5">
        <v>3191</v>
      </c>
      <c r="F7" s="59">
        <v>130245</v>
      </c>
      <c r="G7" s="59">
        <v>168057</v>
      </c>
      <c r="H7" s="59">
        <v>261414</v>
      </c>
      <c r="I7" s="59">
        <v>219919</v>
      </c>
      <c r="J7" s="59">
        <v>304492</v>
      </c>
      <c r="K7" s="59">
        <v>426939</v>
      </c>
      <c r="L7" s="59">
        <v>262149</v>
      </c>
      <c r="M7" s="59">
        <v>280593</v>
      </c>
      <c r="N7" s="59">
        <v>295815</v>
      </c>
      <c r="O7" s="59">
        <v>242603</v>
      </c>
      <c r="P7" s="59">
        <v>423131</v>
      </c>
      <c r="Q7" s="5">
        <v>958516</v>
      </c>
      <c r="R7" s="5">
        <f t="shared" si="1"/>
        <v>3977064</v>
      </c>
      <c r="T7" s="172">
        <f t="shared" si="2"/>
        <v>0</v>
      </c>
      <c r="U7">
        <v>1</v>
      </c>
    </row>
    <row r="8" spans="1:20" ht="21" customHeight="1">
      <c r="A8" s="332"/>
      <c r="B8" s="363"/>
      <c r="C8" s="4" t="s">
        <v>14</v>
      </c>
      <c r="D8" s="6"/>
      <c r="E8" s="6">
        <v>3191</v>
      </c>
      <c r="F8" s="58">
        <v>104272</v>
      </c>
      <c r="G8" s="58">
        <v>161146</v>
      </c>
      <c r="H8" s="58">
        <v>253916</v>
      </c>
      <c r="I8" s="58">
        <v>260352</v>
      </c>
      <c r="J8" s="58">
        <v>251005</v>
      </c>
      <c r="K8" s="58">
        <v>264550</v>
      </c>
      <c r="L8" s="58">
        <v>203661</v>
      </c>
      <c r="M8" s="58">
        <v>304057</v>
      </c>
      <c r="N8" s="58">
        <v>267622</v>
      </c>
      <c r="O8" s="58">
        <v>235166</v>
      </c>
      <c r="P8" s="6">
        <v>284341</v>
      </c>
      <c r="Q8" s="6">
        <v>1102212</v>
      </c>
      <c r="R8" s="6">
        <f t="shared" si="1"/>
        <v>3695491</v>
      </c>
      <c r="T8" s="172">
        <f t="shared" si="2"/>
        <v>-3695491</v>
      </c>
    </row>
    <row r="9" spans="1:21" ht="21" customHeight="1">
      <c r="A9" s="333"/>
      <c r="B9" s="363" t="s">
        <v>42</v>
      </c>
      <c r="C9" s="3" t="s">
        <v>0</v>
      </c>
      <c r="D9" s="5">
        <v>11352416</v>
      </c>
      <c r="E9" s="5">
        <v>0</v>
      </c>
      <c r="F9" s="59">
        <v>437847</v>
      </c>
      <c r="G9" s="59">
        <v>439178</v>
      </c>
      <c r="H9" s="59">
        <v>439441</v>
      </c>
      <c r="I9" s="59">
        <v>438876</v>
      </c>
      <c r="J9" s="59">
        <v>438597</v>
      </c>
      <c r="K9" s="59">
        <v>459663</v>
      </c>
      <c r="L9" s="59">
        <v>870102</v>
      </c>
      <c r="M9" s="59">
        <v>445829</v>
      </c>
      <c r="N9" s="59">
        <v>440314</v>
      </c>
      <c r="O9" s="59">
        <v>439287</v>
      </c>
      <c r="P9" s="59">
        <v>1329988</v>
      </c>
      <c r="Q9" s="5">
        <v>5173294</v>
      </c>
      <c r="R9" s="5">
        <f t="shared" si="1"/>
        <v>11352416</v>
      </c>
      <c r="T9" s="172">
        <f t="shared" si="2"/>
        <v>0</v>
      </c>
      <c r="U9">
        <v>2</v>
      </c>
    </row>
    <row r="10" spans="1:20" ht="21" customHeight="1">
      <c r="A10" s="333"/>
      <c r="B10" s="363"/>
      <c r="C10" s="4" t="s">
        <v>14</v>
      </c>
      <c r="D10" s="6"/>
      <c r="E10" s="6">
        <v>0</v>
      </c>
      <c r="F10" s="58">
        <v>3014</v>
      </c>
      <c r="G10" s="58">
        <v>11551</v>
      </c>
      <c r="H10" s="58">
        <v>9778</v>
      </c>
      <c r="I10" s="58">
        <v>25090</v>
      </c>
      <c r="J10" s="58">
        <v>2236892</v>
      </c>
      <c r="K10" s="58">
        <v>24407</v>
      </c>
      <c r="L10" s="58">
        <v>12767</v>
      </c>
      <c r="M10" s="58">
        <v>1333899</v>
      </c>
      <c r="N10" s="58">
        <v>13619</v>
      </c>
      <c r="O10" s="58">
        <v>452019</v>
      </c>
      <c r="P10" s="6">
        <v>13616</v>
      </c>
      <c r="Q10" s="6">
        <v>6765789</v>
      </c>
      <c r="R10" s="6">
        <f t="shared" si="1"/>
        <v>10902441</v>
      </c>
      <c r="T10" s="172">
        <f t="shared" si="2"/>
        <v>-10902441</v>
      </c>
    </row>
    <row r="11" spans="1:21" ht="21" customHeight="1">
      <c r="A11" s="333"/>
      <c r="B11" s="363" t="s">
        <v>115</v>
      </c>
      <c r="C11" s="3" t="s">
        <v>0</v>
      </c>
      <c r="D11" s="5">
        <v>43581</v>
      </c>
      <c r="E11" s="5">
        <v>0</v>
      </c>
      <c r="F11" s="59">
        <v>3632</v>
      </c>
      <c r="G11" s="59">
        <v>3632</v>
      </c>
      <c r="H11" s="59">
        <v>3632</v>
      </c>
      <c r="I11" s="59">
        <v>3632</v>
      </c>
      <c r="J11" s="59">
        <v>3631</v>
      </c>
      <c r="K11" s="59">
        <v>3632</v>
      </c>
      <c r="L11" s="59">
        <v>3632</v>
      </c>
      <c r="M11" s="59">
        <v>3631</v>
      </c>
      <c r="N11" s="59">
        <v>3632</v>
      </c>
      <c r="O11" s="59">
        <v>3632</v>
      </c>
      <c r="P11" s="59">
        <v>7263</v>
      </c>
      <c r="Q11" s="5">
        <v>0</v>
      </c>
      <c r="R11" s="5">
        <f t="shared" si="1"/>
        <v>43581</v>
      </c>
      <c r="T11" s="172">
        <f t="shared" si="2"/>
        <v>0</v>
      </c>
      <c r="U11">
        <v>3</v>
      </c>
    </row>
    <row r="12" spans="1:20" ht="21" customHeight="1">
      <c r="A12" s="333"/>
      <c r="B12" s="363"/>
      <c r="C12" s="4" t="s">
        <v>14</v>
      </c>
      <c r="D12" s="6"/>
      <c r="E12" s="6">
        <v>0</v>
      </c>
      <c r="F12" s="58">
        <v>0</v>
      </c>
      <c r="G12" s="58">
        <v>3507</v>
      </c>
      <c r="H12" s="58">
        <v>3589</v>
      </c>
      <c r="I12" s="58">
        <v>3589</v>
      </c>
      <c r="J12" s="58">
        <v>7178</v>
      </c>
      <c r="K12" s="58">
        <v>3589</v>
      </c>
      <c r="L12" s="58">
        <v>0</v>
      </c>
      <c r="M12" s="58">
        <v>3589</v>
      </c>
      <c r="N12" s="58">
        <v>3589</v>
      </c>
      <c r="O12" s="58">
        <v>3589</v>
      </c>
      <c r="P12" s="6">
        <v>3530</v>
      </c>
      <c r="Q12" s="6">
        <v>7014</v>
      </c>
      <c r="R12" s="6">
        <f t="shared" si="1"/>
        <v>42763</v>
      </c>
      <c r="T12" s="172">
        <f t="shared" si="2"/>
        <v>-42763</v>
      </c>
    </row>
    <row r="13" spans="1:21" ht="21" customHeight="1">
      <c r="A13" s="333"/>
      <c r="B13" s="363" t="s">
        <v>250</v>
      </c>
      <c r="C13" s="3" t="s">
        <v>0</v>
      </c>
      <c r="D13" s="5">
        <v>443797</v>
      </c>
      <c r="E13" s="5">
        <v>21211</v>
      </c>
      <c r="F13" s="59">
        <v>30729</v>
      </c>
      <c r="G13" s="59">
        <v>38977</v>
      </c>
      <c r="H13" s="59">
        <v>40004</v>
      </c>
      <c r="I13" s="59">
        <v>32955</v>
      </c>
      <c r="J13" s="59">
        <v>38448</v>
      </c>
      <c r="K13" s="59">
        <v>39744</v>
      </c>
      <c r="L13" s="59">
        <v>35400</v>
      </c>
      <c r="M13" s="59">
        <v>34902</v>
      </c>
      <c r="N13" s="59">
        <v>26339</v>
      </c>
      <c r="O13" s="59">
        <v>37576</v>
      </c>
      <c r="P13" s="59">
        <v>67512</v>
      </c>
      <c r="Q13" s="5">
        <v>0</v>
      </c>
      <c r="R13" s="5">
        <f t="shared" si="1"/>
        <v>443797</v>
      </c>
      <c r="T13" s="172">
        <f t="shared" si="2"/>
        <v>0</v>
      </c>
      <c r="U13">
        <v>4</v>
      </c>
    </row>
    <row r="14" spans="1:20" ht="21" customHeight="1">
      <c r="A14" s="333"/>
      <c r="B14" s="363"/>
      <c r="C14" s="4" t="s">
        <v>14</v>
      </c>
      <c r="D14" s="6"/>
      <c r="E14" s="6">
        <v>21211</v>
      </c>
      <c r="F14" s="58">
        <v>25718</v>
      </c>
      <c r="G14" s="58">
        <v>36405</v>
      </c>
      <c r="H14" s="58">
        <v>35606</v>
      </c>
      <c r="I14" s="58">
        <v>35821</v>
      </c>
      <c r="J14" s="58">
        <v>32222</v>
      </c>
      <c r="K14" s="58">
        <v>35675</v>
      </c>
      <c r="L14" s="58">
        <v>33390</v>
      </c>
      <c r="M14" s="58">
        <v>33267</v>
      </c>
      <c r="N14" s="58">
        <v>25955</v>
      </c>
      <c r="O14" s="58">
        <v>37400</v>
      </c>
      <c r="P14" s="6">
        <v>58145</v>
      </c>
      <c r="Q14" s="6">
        <v>10429</v>
      </c>
      <c r="R14" s="6">
        <f t="shared" si="1"/>
        <v>421244</v>
      </c>
      <c r="T14" s="172">
        <f t="shared" si="2"/>
        <v>-421244</v>
      </c>
    </row>
    <row r="15" spans="1:21" ht="21" customHeight="1">
      <c r="A15" s="332"/>
      <c r="B15" s="363" t="s">
        <v>141</v>
      </c>
      <c r="C15" s="3" t="s">
        <v>0</v>
      </c>
      <c r="D15" s="5">
        <v>15023</v>
      </c>
      <c r="E15" s="5">
        <v>0</v>
      </c>
      <c r="F15" s="59">
        <v>1252</v>
      </c>
      <c r="G15" s="59">
        <v>1252</v>
      </c>
      <c r="H15" s="59">
        <v>1252</v>
      </c>
      <c r="I15" s="59">
        <v>1252</v>
      </c>
      <c r="J15" s="59">
        <v>1252</v>
      </c>
      <c r="K15" s="59">
        <v>1252</v>
      </c>
      <c r="L15" s="59">
        <v>1252</v>
      </c>
      <c r="M15" s="59">
        <v>1252</v>
      </c>
      <c r="N15" s="59">
        <v>1252</v>
      </c>
      <c r="O15" s="59">
        <v>1252</v>
      </c>
      <c r="P15" s="59">
        <v>2503</v>
      </c>
      <c r="Q15" s="5">
        <v>0</v>
      </c>
      <c r="R15" s="5">
        <f t="shared" si="1"/>
        <v>15023</v>
      </c>
      <c r="T15" s="172">
        <f t="shared" si="2"/>
        <v>0</v>
      </c>
      <c r="U15">
        <v>5</v>
      </c>
    </row>
    <row r="16" spans="1:20" ht="21" customHeight="1">
      <c r="A16" s="332"/>
      <c r="B16" s="363"/>
      <c r="C16" s="4" t="s">
        <v>14</v>
      </c>
      <c r="D16" s="6"/>
      <c r="E16" s="6">
        <v>0</v>
      </c>
      <c r="F16" s="58">
        <v>0</v>
      </c>
      <c r="G16" s="58">
        <v>0</v>
      </c>
      <c r="H16" s="58">
        <v>174</v>
      </c>
      <c r="I16" s="58">
        <v>205</v>
      </c>
      <c r="J16" s="58">
        <v>0</v>
      </c>
      <c r="K16" s="58">
        <v>1634</v>
      </c>
      <c r="L16" s="58">
        <v>194</v>
      </c>
      <c r="M16" s="58">
        <v>0</v>
      </c>
      <c r="N16" s="58">
        <v>326</v>
      </c>
      <c r="O16" s="58">
        <v>14</v>
      </c>
      <c r="P16" s="6">
        <v>534</v>
      </c>
      <c r="Q16" s="6">
        <v>9049</v>
      </c>
      <c r="R16" s="6">
        <f t="shared" si="1"/>
        <v>12130</v>
      </c>
      <c r="T16" s="172">
        <f t="shared" si="2"/>
        <v>-12130</v>
      </c>
    </row>
    <row r="17" spans="1:21" ht="21" customHeight="1">
      <c r="A17" s="333"/>
      <c r="B17" s="363" t="s">
        <v>67</v>
      </c>
      <c r="C17" s="3" t="s">
        <v>0</v>
      </c>
      <c r="D17" s="5">
        <v>112850</v>
      </c>
      <c r="E17" s="5">
        <v>0</v>
      </c>
      <c r="F17" s="59">
        <v>2325</v>
      </c>
      <c r="G17" s="59">
        <v>898</v>
      </c>
      <c r="H17" s="59">
        <v>15661</v>
      </c>
      <c r="I17" s="59">
        <v>15661</v>
      </c>
      <c r="J17" s="59">
        <v>15661</v>
      </c>
      <c r="K17" s="59">
        <v>15661</v>
      </c>
      <c r="L17" s="59">
        <v>15661</v>
      </c>
      <c r="M17" s="59">
        <v>15661</v>
      </c>
      <c r="N17" s="59"/>
      <c r="O17" s="59"/>
      <c r="P17" s="59">
        <v>15661</v>
      </c>
      <c r="Q17" s="5">
        <v>0</v>
      </c>
      <c r="R17" s="5">
        <f t="shared" si="1"/>
        <v>112850</v>
      </c>
      <c r="T17" s="172">
        <f t="shared" si="2"/>
        <v>0</v>
      </c>
      <c r="U17">
        <v>6</v>
      </c>
    </row>
    <row r="18" spans="1:20" ht="21" customHeight="1">
      <c r="A18" s="333"/>
      <c r="B18" s="363"/>
      <c r="C18" s="4" t="s">
        <v>14</v>
      </c>
      <c r="D18" s="6"/>
      <c r="E18" s="6">
        <v>0</v>
      </c>
      <c r="F18" s="58">
        <v>991</v>
      </c>
      <c r="G18" s="58">
        <v>269</v>
      </c>
      <c r="H18" s="58">
        <v>3454</v>
      </c>
      <c r="I18" s="58">
        <v>6609</v>
      </c>
      <c r="J18" s="58">
        <v>3007</v>
      </c>
      <c r="K18" s="58">
        <v>9708</v>
      </c>
      <c r="L18" s="58">
        <v>12083</v>
      </c>
      <c r="M18" s="58">
        <v>14587</v>
      </c>
      <c r="N18" s="58">
        <v>7519</v>
      </c>
      <c r="O18" s="58">
        <v>8791</v>
      </c>
      <c r="P18" s="6">
        <v>23785</v>
      </c>
      <c r="Q18" s="6">
        <v>14660</v>
      </c>
      <c r="R18" s="6">
        <f t="shared" si="1"/>
        <v>105463</v>
      </c>
      <c r="T18" s="172">
        <f t="shared" si="2"/>
        <v>-105463</v>
      </c>
    </row>
    <row r="19" spans="1:21" ht="21" customHeight="1">
      <c r="A19" s="333"/>
      <c r="B19" s="363" t="s">
        <v>84</v>
      </c>
      <c r="C19" s="3" t="s">
        <v>0</v>
      </c>
      <c r="D19" s="5">
        <v>2485</v>
      </c>
      <c r="E19" s="5">
        <v>0</v>
      </c>
      <c r="F19" s="59">
        <v>180</v>
      </c>
      <c r="G19" s="59">
        <v>270</v>
      </c>
      <c r="H19" s="59">
        <v>300</v>
      </c>
      <c r="I19" s="59">
        <v>225</v>
      </c>
      <c r="J19" s="59">
        <v>340</v>
      </c>
      <c r="K19" s="59">
        <v>135</v>
      </c>
      <c r="L19" s="59">
        <v>210</v>
      </c>
      <c r="M19" s="59">
        <v>225</v>
      </c>
      <c r="N19" s="59">
        <v>120</v>
      </c>
      <c r="O19" s="59">
        <v>345</v>
      </c>
      <c r="P19" s="59">
        <v>135</v>
      </c>
      <c r="Q19" s="5">
        <v>0</v>
      </c>
      <c r="R19" s="5">
        <f t="shared" si="1"/>
        <v>2485</v>
      </c>
      <c r="T19" s="172">
        <f t="shared" si="2"/>
        <v>0</v>
      </c>
      <c r="U19">
        <v>7</v>
      </c>
    </row>
    <row r="20" spans="1:20" ht="21" customHeight="1">
      <c r="A20" s="333"/>
      <c r="B20" s="363"/>
      <c r="C20" s="4" t="s">
        <v>14</v>
      </c>
      <c r="D20" s="6"/>
      <c r="E20" s="6">
        <v>0</v>
      </c>
      <c r="F20" s="58">
        <v>0</v>
      </c>
      <c r="G20" s="58">
        <v>90</v>
      </c>
      <c r="H20" s="58">
        <v>150</v>
      </c>
      <c r="I20" s="58">
        <v>330</v>
      </c>
      <c r="J20" s="58">
        <v>180</v>
      </c>
      <c r="K20" s="58">
        <v>370</v>
      </c>
      <c r="L20" s="58">
        <v>165</v>
      </c>
      <c r="M20" s="58">
        <v>210</v>
      </c>
      <c r="N20" s="58">
        <v>60</v>
      </c>
      <c r="O20" s="58">
        <v>270</v>
      </c>
      <c r="P20" s="6">
        <v>255</v>
      </c>
      <c r="Q20" s="6">
        <v>285</v>
      </c>
      <c r="R20" s="6">
        <f t="shared" si="1"/>
        <v>2365</v>
      </c>
      <c r="T20" s="172">
        <f t="shared" si="2"/>
        <v>-2365</v>
      </c>
    </row>
    <row r="21" spans="1:20" ht="21" customHeight="1">
      <c r="A21" s="333" t="s">
        <v>249</v>
      </c>
      <c r="B21" s="363"/>
      <c r="C21" s="3" t="s">
        <v>0</v>
      </c>
      <c r="D21" s="5">
        <f>SUM(D23)</f>
        <v>2584</v>
      </c>
      <c r="E21" s="5">
        <f aca="true" t="shared" si="3" ref="E21:Q22">SUM(E23)</f>
        <v>0</v>
      </c>
      <c r="F21" s="5">
        <f t="shared" si="3"/>
        <v>0</v>
      </c>
      <c r="G21" s="5">
        <f t="shared" si="3"/>
        <v>0</v>
      </c>
      <c r="H21" s="5">
        <f t="shared" si="3"/>
        <v>288</v>
      </c>
      <c r="I21" s="5">
        <f t="shared" si="3"/>
        <v>287</v>
      </c>
      <c r="J21" s="5">
        <f t="shared" si="3"/>
        <v>287</v>
      </c>
      <c r="K21" s="5">
        <f t="shared" si="3"/>
        <v>287</v>
      </c>
      <c r="L21" s="5">
        <f t="shared" si="3"/>
        <v>287</v>
      </c>
      <c r="M21" s="5">
        <f t="shared" si="3"/>
        <v>287</v>
      </c>
      <c r="N21" s="5">
        <f t="shared" si="3"/>
        <v>287</v>
      </c>
      <c r="O21" s="5">
        <f t="shared" si="3"/>
        <v>287</v>
      </c>
      <c r="P21" s="5">
        <f>SUM(P23)</f>
        <v>287</v>
      </c>
      <c r="Q21" s="5">
        <f t="shared" si="3"/>
        <v>0</v>
      </c>
      <c r="R21" s="5">
        <f t="shared" si="1"/>
        <v>2584</v>
      </c>
      <c r="T21" s="172">
        <f t="shared" si="2"/>
        <v>0</v>
      </c>
    </row>
    <row r="22" spans="1:20" ht="21" customHeight="1">
      <c r="A22" s="333"/>
      <c r="B22" s="363"/>
      <c r="C22" s="4" t="s">
        <v>14</v>
      </c>
      <c r="D22" s="6"/>
      <c r="E22" s="6">
        <f t="shared" si="3"/>
        <v>0</v>
      </c>
      <c r="F22" s="58">
        <f t="shared" si="3"/>
        <v>0</v>
      </c>
      <c r="G22" s="58">
        <f t="shared" si="3"/>
        <v>0</v>
      </c>
      <c r="H22" s="58">
        <f t="shared" si="3"/>
        <v>0</v>
      </c>
      <c r="I22" s="58">
        <f t="shared" si="3"/>
        <v>131</v>
      </c>
      <c r="J22" s="58">
        <f t="shared" si="3"/>
        <v>0</v>
      </c>
      <c r="K22" s="58">
        <f t="shared" si="3"/>
        <v>276</v>
      </c>
      <c r="L22" s="58">
        <f t="shared" si="3"/>
        <v>0</v>
      </c>
      <c r="M22" s="58">
        <f t="shared" si="3"/>
        <v>19</v>
      </c>
      <c r="N22" s="58">
        <f t="shared" si="3"/>
        <v>79</v>
      </c>
      <c r="O22" s="58">
        <f t="shared" si="3"/>
        <v>2</v>
      </c>
      <c r="P22" s="58">
        <f>SUM(P24)</f>
        <v>185</v>
      </c>
      <c r="Q22" s="6">
        <f t="shared" si="3"/>
        <v>0</v>
      </c>
      <c r="R22" s="6">
        <f t="shared" si="1"/>
        <v>692</v>
      </c>
      <c r="T22" s="172">
        <f t="shared" si="2"/>
        <v>-692</v>
      </c>
    </row>
    <row r="23" spans="1:21" ht="21" customHeight="1">
      <c r="A23" s="332"/>
      <c r="B23" s="363" t="s">
        <v>251</v>
      </c>
      <c r="C23" s="3" t="s">
        <v>0</v>
      </c>
      <c r="D23" s="5">
        <v>2584</v>
      </c>
      <c r="E23" s="5">
        <v>0</v>
      </c>
      <c r="F23" s="59">
        <v>0</v>
      </c>
      <c r="G23" s="59">
        <v>0</v>
      </c>
      <c r="H23" s="59">
        <v>288</v>
      </c>
      <c r="I23" s="59">
        <v>287</v>
      </c>
      <c r="J23" s="59">
        <v>287</v>
      </c>
      <c r="K23" s="59">
        <v>287</v>
      </c>
      <c r="L23" s="59">
        <v>287</v>
      </c>
      <c r="M23" s="59">
        <v>287</v>
      </c>
      <c r="N23" s="59">
        <v>287</v>
      </c>
      <c r="O23" s="59">
        <v>287</v>
      </c>
      <c r="P23" s="59">
        <v>287</v>
      </c>
      <c r="Q23" s="5">
        <v>0</v>
      </c>
      <c r="R23" s="5">
        <f t="shared" si="1"/>
        <v>2584</v>
      </c>
      <c r="T23" s="172">
        <f t="shared" si="2"/>
        <v>0</v>
      </c>
      <c r="U23">
        <v>8</v>
      </c>
    </row>
    <row r="24" spans="1:20" ht="21" customHeight="1">
      <c r="A24" s="332"/>
      <c r="B24" s="363"/>
      <c r="C24" s="4" t="s">
        <v>14</v>
      </c>
      <c r="D24" s="6"/>
      <c r="E24" s="6">
        <v>0</v>
      </c>
      <c r="F24" s="6">
        <v>0</v>
      </c>
      <c r="G24" s="6">
        <v>0</v>
      </c>
      <c r="H24" s="6">
        <v>0</v>
      </c>
      <c r="I24" s="6">
        <v>131</v>
      </c>
      <c r="J24" s="6">
        <v>0</v>
      </c>
      <c r="K24" s="6">
        <v>276</v>
      </c>
      <c r="L24" s="6">
        <v>0</v>
      </c>
      <c r="M24" s="6">
        <v>19</v>
      </c>
      <c r="N24" s="6">
        <v>79</v>
      </c>
      <c r="O24" s="6">
        <v>2</v>
      </c>
      <c r="P24" s="6">
        <v>185</v>
      </c>
      <c r="Q24" s="6">
        <v>0</v>
      </c>
      <c r="R24" s="6">
        <f t="shared" si="1"/>
        <v>692</v>
      </c>
      <c r="T24" s="172">
        <f t="shared" si="2"/>
        <v>-692</v>
      </c>
    </row>
    <row r="25" spans="1:20" ht="21" customHeight="1">
      <c r="A25" s="277" t="s">
        <v>28</v>
      </c>
      <c r="B25" s="364"/>
      <c r="C25" s="3" t="s">
        <v>0</v>
      </c>
      <c r="D25" s="5">
        <f>SUM(D5,D21)</f>
        <v>15949800</v>
      </c>
      <c r="E25" s="5">
        <f aca="true" t="shared" si="4" ref="E25:Q26">SUM(E5,E21)</f>
        <v>24402</v>
      </c>
      <c r="F25" s="5">
        <f t="shared" si="4"/>
        <v>606210</v>
      </c>
      <c r="G25" s="5">
        <f t="shared" si="4"/>
        <v>652264</v>
      </c>
      <c r="H25" s="5">
        <f t="shared" si="4"/>
        <v>761992</v>
      </c>
      <c r="I25" s="5">
        <f t="shared" si="4"/>
        <v>712807</v>
      </c>
      <c r="J25" s="5">
        <f t="shared" si="4"/>
        <v>802708</v>
      </c>
      <c r="K25" s="5">
        <f t="shared" si="4"/>
        <v>947313</v>
      </c>
      <c r="L25" s="5">
        <f t="shared" si="4"/>
        <v>1188693</v>
      </c>
      <c r="M25" s="5">
        <f t="shared" si="4"/>
        <v>782380</v>
      </c>
      <c r="N25" s="5">
        <f t="shared" si="4"/>
        <v>767759</v>
      </c>
      <c r="O25" s="5">
        <f t="shared" si="4"/>
        <v>724982</v>
      </c>
      <c r="P25" s="5">
        <f t="shared" si="4"/>
        <v>1846480</v>
      </c>
      <c r="Q25" s="5">
        <f t="shared" si="4"/>
        <v>6131810</v>
      </c>
      <c r="R25" s="5">
        <f t="shared" si="1"/>
        <v>15949800</v>
      </c>
      <c r="T25" s="172">
        <f t="shared" si="2"/>
        <v>0</v>
      </c>
    </row>
    <row r="26" spans="1:20" ht="21" customHeight="1">
      <c r="A26" s="278"/>
      <c r="B26" s="365"/>
      <c r="C26" s="7" t="s">
        <v>14</v>
      </c>
      <c r="D26" s="8"/>
      <c r="E26" s="8">
        <f t="shared" si="4"/>
        <v>24402</v>
      </c>
      <c r="F26" s="8">
        <f t="shared" si="4"/>
        <v>133995</v>
      </c>
      <c r="G26" s="8">
        <f t="shared" si="4"/>
        <v>212968</v>
      </c>
      <c r="H26" s="8">
        <f t="shared" si="4"/>
        <v>306667</v>
      </c>
      <c r="I26" s="8">
        <f t="shared" si="4"/>
        <v>332127</v>
      </c>
      <c r="J26" s="8">
        <f t="shared" si="4"/>
        <v>2530484</v>
      </c>
      <c r="K26" s="8">
        <f t="shared" si="4"/>
        <v>340209</v>
      </c>
      <c r="L26" s="8">
        <f t="shared" si="4"/>
        <v>262260</v>
      </c>
      <c r="M26" s="8">
        <f t="shared" si="4"/>
        <v>1689628</v>
      </c>
      <c r="N26" s="8">
        <f t="shared" si="4"/>
        <v>318769</v>
      </c>
      <c r="O26" s="8">
        <f t="shared" si="4"/>
        <v>737251</v>
      </c>
      <c r="P26" s="8">
        <f t="shared" si="4"/>
        <v>384391</v>
      </c>
      <c r="Q26" s="8">
        <f t="shared" si="4"/>
        <v>7909438</v>
      </c>
      <c r="R26" s="8">
        <f t="shared" si="1"/>
        <v>15182589</v>
      </c>
      <c r="T26" s="172">
        <f t="shared" si="2"/>
        <v>-15182589</v>
      </c>
    </row>
    <row r="27" spans="1:18" ht="12" customHeight="1">
      <c r="A27" s="277" t="s">
        <v>324</v>
      </c>
      <c r="B27" s="336"/>
      <c r="C27" s="318" t="s">
        <v>355</v>
      </c>
      <c r="D27" s="319"/>
      <c r="E27" s="319"/>
      <c r="F27" s="319"/>
      <c r="G27" s="319"/>
      <c r="H27" s="319"/>
      <c r="I27" s="319"/>
      <c r="J27" s="319"/>
      <c r="K27" s="319"/>
      <c r="L27" s="319"/>
      <c r="M27" s="319"/>
      <c r="N27" s="319"/>
      <c r="O27" s="319"/>
      <c r="P27" s="319"/>
      <c r="Q27" s="319"/>
      <c r="R27" s="320"/>
    </row>
    <row r="28" spans="1:18" ht="12" customHeight="1">
      <c r="A28" s="337"/>
      <c r="B28" s="338"/>
      <c r="C28" s="321"/>
      <c r="D28" s="322"/>
      <c r="E28" s="322"/>
      <c r="F28" s="322"/>
      <c r="G28" s="322"/>
      <c r="H28" s="322"/>
      <c r="I28" s="322"/>
      <c r="J28" s="322"/>
      <c r="K28" s="322"/>
      <c r="L28" s="322"/>
      <c r="M28" s="322"/>
      <c r="N28" s="322"/>
      <c r="O28" s="322"/>
      <c r="P28" s="322"/>
      <c r="Q28" s="322"/>
      <c r="R28" s="323"/>
    </row>
    <row r="29" spans="1:18" ht="12" customHeight="1">
      <c r="A29" s="337"/>
      <c r="B29" s="338"/>
      <c r="C29" s="321"/>
      <c r="D29" s="322"/>
      <c r="E29" s="322"/>
      <c r="F29" s="322"/>
      <c r="G29" s="322"/>
      <c r="H29" s="322"/>
      <c r="I29" s="322"/>
      <c r="J29" s="322"/>
      <c r="K29" s="322"/>
      <c r="L29" s="322"/>
      <c r="M29" s="322"/>
      <c r="N29" s="322"/>
      <c r="O29" s="322"/>
      <c r="P29" s="322"/>
      <c r="Q29" s="322"/>
      <c r="R29" s="323"/>
    </row>
    <row r="30" spans="1:18" ht="12" customHeight="1">
      <c r="A30" s="337"/>
      <c r="B30" s="338"/>
      <c r="C30" s="321"/>
      <c r="D30" s="322"/>
      <c r="E30" s="322"/>
      <c r="F30" s="322"/>
      <c r="G30" s="322"/>
      <c r="H30" s="322"/>
      <c r="I30" s="322"/>
      <c r="J30" s="322"/>
      <c r="K30" s="322"/>
      <c r="L30" s="322"/>
      <c r="M30" s="322"/>
      <c r="N30" s="322"/>
      <c r="O30" s="322"/>
      <c r="P30" s="322"/>
      <c r="Q30" s="322"/>
      <c r="R30" s="323"/>
    </row>
    <row r="31" spans="1:18" ht="12" customHeight="1">
      <c r="A31" s="337"/>
      <c r="B31" s="338"/>
      <c r="C31" s="324"/>
      <c r="D31" s="325"/>
      <c r="E31" s="325"/>
      <c r="F31" s="325"/>
      <c r="G31" s="325"/>
      <c r="H31" s="325"/>
      <c r="I31" s="325"/>
      <c r="J31" s="325"/>
      <c r="K31" s="325"/>
      <c r="L31" s="325"/>
      <c r="M31" s="325"/>
      <c r="N31" s="325"/>
      <c r="O31" s="325"/>
      <c r="P31" s="325"/>
      <c r="Q31" s="325"/>
      <c r="R31" s="326"/>
    </row>
    <row r="32" spans="1:18" ht="12" customHeight="1">
      <c r="A32" s="278"/>
      <c r="B32" s="339"/>
      <c r="C32" s="327" t="s">
        <v>365</v>
      </c>
      <c r="D32" s="327"/>
      <c r="E32" s="327"/>
      <c r="F32" s="327"/>
      <c r="G32" s="327"/>
      <c r="H32" s="327"/>
      <c r="I32" s="327"/>
      <c r="J32" s="327"/>
      <c r="K32" s="327"/>
      <c r="L32" s="327"/>
      <c r="M32" s="327"/>
      <c r="N32" s="327"/>
      <c r="O32" s="327"/>
      <c r="P32" s="327"/>
      <c r="Q32" s="327"/>
      <c r="R32" s="327"/>
    </row>
    <row r="33" spans="1:18" ht="12" customHeight="1">
      <c r="A33" s="337"/>
      <c r="B33" s="338"/>
      <c r="C33" s="340"/>
      <c r="D33" s="340"/>
      <c r="E33" s="340"/>
      <c r="F33" s="340"/>
      <c r="G33" s="340"/>
      <c r="H33" s="340"/>
      <c r="I33" s="340"/>
      <c r="J33" s="340"/>
      <c r="K33" s="340"/>
      <c r="L33" s="340"/>
      <c r="M33" s="340"/>
      <c r="N33" s="340"/>
      <c r="O33" s="340"/>
      <c r="P33" s="340"/>
      <c r="Q33" s="340"/>
      <c r="R33" s="340"/>
    </row>
    <row r="34" spans="1:18" ht="12" customHeight="1">
      <c r="A34" s="278"/>
      <c r="B34" s="339"/>
      <c r="C34" s="327"/>
      <c r="D34" s="327"/>
      <c r="E34" s="327"/>
      <c r="F34" s="327"/>
      <c r="G34" s="327"/>
      <c r="H34" s="327"/>
      <c r="I34" s="327"/>
      <c r="J34" s="327"/>
      <c r="K34" s="327"/>
      <c r="L34" s="327"/>
      <c r="M34" s="327"/>
      <c r="N34" s="327"/>
      <c r="O34" s="327"/>
      <c r="P34" s="327"/>
      <c r="Q34" s="327"/>
      <c r="R34" s="327"/>
    </row>
    <row r="35" spans="1:18" ht="12" customHeight="1">
      <c r="A35" s="277"/>
      <c r="B35" s="336"/>
      <c r="C35" s="327"/>
      <c r="D35" s="327"/>
      <c r="E35" s="327"/>
      <c r="F35" s="327"/>
      <c r="G35" s="327"/>
      <c r="H35" s="327"/>
      <c r="I35" s="327"/>
      <c r="J35" s="327"/>
      <c r="K35" s="327"/>
      <c r="L35" s="327"/>
      <c r="M35" s="327"/>
      <c r="N35" s="327"/>
      <c r="O35" s="327"/>
      <c r="P35" s="327"/>
      <c r="Q35" s="327"/>
      <c r="R35" s="327"/>
    </row>
    <row r="36" spans="1:18" ht="12" customHeight="1">
      <c r="A36" s="278"/>
      <c r="B36" s="339"/>
      <c r="C36" s="327"/>
      <c r="D36" s="327"/>
      <c r="E36" s="327"/>
      <c r="F36" s="327"/>
      <c r="G36" s="327"/>
      <c r="H36" s="327"/>
      <c r="I36" s="327"/>
      <c r="J36" s="327"/>
      <c r="K36" s="327"/>
      <c r="L36" s="327"/>
      <c r="M36" s="327"/>
      <c r="N36" s="327"/>
      <c r="O36" s="327"/>
      <c r="P36" s="327"/>
      <c r="Q36" s="327"/>
      <c r="R36" s="327"/>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32">
    <mergeCell ref="A5:B6"/>
    <mergeCell ref="A7:A8"/>
    <mergeCell ref="B9:B10"/>
    <mergeCell ref="B7:B8"/>
    <mergeCell ref="A9:A10"/>
    <mergeCell ref="A27:B36"/>
    <mergeCell ref="C27:R31"/>
    <mergeCell ref="C32:R36"/>
    <mergeCell ref="B13:B14"/>
    <mergeCell ref="A23:A24"/>
    <mergeCell ref="B23:B24"/>
    <mergeCell ref="A13:A14"/>
    <mergeCell ref="A1:R1"/>
    <mergeCell ref="A3:B4"/>
    <mergeCell ref="C3:C4"/>
    <mergeCell ref="D3:D4"/>
    <mergeCell ref="E3:G3"/>
    <mergeCell ref="R3:R4"/>
    <mergeCell ref="A2:B2"/>
    <mergeCell ref="H3:J3"/>
    <mergeCell ref="K3:M3"/>
    <mergeCell ref="N3:Q3"/>
    <mergeCell ref="A15:A16"/>
    <mergeCell ref="B15:B16"/>
    <mergeCell ref="B11:B12"/>
    <mergeCell ref="A25:B26"/>
    <mergeCell ref="A17:A18"/>
    <mergeCell ref="B17:B18"/>
    <mergeCell ref="A19:A20"/>
    <mergeCell ref="B19:B20"/>
    <mergeCell ref="A21:B22"/>
    <mergeCell ref="A11:A12"/>
  </mergeCells>
  <dataValidations count="1">
    <dataValidation allowBlank="1" showInputMessage="1" showErrorMessage="1" imeMode="off" sqref="D5: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U271"/>
  <sheetViews>
    <sheetView view="pageBreakPreview" zoomScale="70" zoomScaleSheetLayoutView="70"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4.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434" t="s">
        <v>389</v>
      </c>
      <c r="B2" s="434"/>
      <c r="C2" s="142" t="s">
        <v>272</v>
      </c>
      <c r="D2" s="144"/>
      <c r="E2" s="144"/>
      <c r="F2" s="144"/>
      <c r="G2" s="144"/>
      <c r="H2" s="144"/>
      <c r="I2" s="144"/>
      <c r="J2" s="144"/>
      <c r="K2" s="144"/>
      <c r="L2" s="144"/>
      <c r="M2" s="144"/>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240" t="s">
        <v>1</v>
      </c>
      <c r="F4" s="240" t="s">
        <v>2</v>
      </c>
      <c r="G4" s="240" t="s">
        <v>3</v>
      </c>
      <c r="H4" s="240" t="s">
        <v>4</v>
      </c>
      <c r="I4" s="240" t="s">
        <v>5</v>
      </c>
      <c r="J4" s="240" t="s">
        <v>6</v>
      </c>
      <c r="K4" s="240" t="s">
        <v>7</v>
      </c>
      <c r="L4" s="240" t="s">
        <v>8</v>
      </c>
      <c r="M4" s="240" t="s">
        <v>9</v>
      </c>
      <c r="N4" s="240" t="s">
        <v>10</v>
      </c>
      <c r="O4" s="240" t="s">
        <v>11</v>
      </c>
      <c r="P4" s="259" t="s">
        <v>12</v>
      </c>
      <c r="Q4" s="239" t="s">
        <v>16</v>
      </c>
      <c r="R4" s="272"/>
    </row>
    <row r="5" spans="1:20" ht="21" customHeight="1">
      <c r="A5" s="333" t="s">
        <v>252</v>
      </c>
      <c r="B5" s="363"/>
      <c r="C5" s="3" t="s">
        <v>0</v>
      </c>
      <c r="D5" s="5">
        <f>SUM(D7)</f>
        <v>1280718</v>
      </c>
      <c r="E5" s="5">
        <f aca="true" t="shared" si="0" ref="E5:Q6">SUM(E7)</f>
        <v>0</v>
      </c>
      <c r="F5" s="5">
        <f t="shared" si="0"/>
        <v>15782</v>
      </c>
      <c r="G5" s="5">
        <f t="shared" si="0"/>
        <v>159949</v>
      </c>
      <c r="H5" s="5">
        <f t="shared" si="0"/>
        <v>48105</v>
      </c>
      <c r="I5" s="5">
        <f t="shared" si="0"/>
        <v>22108</v>
      </c>
      <c r="J5" s="5">
        <f t="shared" si="0"/>
        <v>44533</v>
      </c>
      <c r="K5" s="5">
        <f t="shared" si="0"/>
        <v>56517</v>
      </c>
      <c r="L5" s="5">
        <f t="shared" si="0"/>
        <v>61752</v>
      </c>
      <c r="M5" s="5">
        <f t="shared" si="0"/>
        <v>705</v>
      </c>
      <c r="N5" s="5">
        <f t="shared" si="0"/>
        <v>27073</v>
      </c>
      <c r="O5" s="5">
        <f t="shared" si="0"/>
        <v>5545</v>
      </c>
      <c r="P5" s="5">
        <f>SUM(P7)</f>
        <v>341038</v>
      </c>
      <c r="Q5" s="5">
        <f t="shared" si="0"/>
        <v>497611</v>
      </c>
      <c r="R5" s="5">
        <f aca="true" t="shared" si="1" ref="R5:R14">SUM(E5:Q5)</f>
        <v>1280718</v>
      </c>
      <c r="T5" s="172">
        <f aca="true" t="shared" si="2" ref="T5:T14">D5-R5</f>
        <v>0</v>
      </c>
    </row>
    <row r="6" spans="1:20" ht="21" customHeight="1">
      <c r="A6" s="333"/>
      <c r="B6" s="363"/>
      <c r="C6" s="4" t="s">
        <v>14</v>
      </c>
      <c r="D6" s="6"/>
      <c r="E6" s="6">
        <f t="shared" si="0"/>
        <v>0</v>
      </c>
      <c r="F6" s="6">
        <f t="shared" si="0"/>
        <v>51</v>
      </c>
      <c r="G6" s="6">
        <f t="shared" si="0"/>
        <v>468</v>
      </c>
      <c r="H6" s="6">
        <f t="shared" si="0"/>
        <v>22680</v>
      </c>
      <c r="I6" s="6">
        <f t="shared" si="0"/>
        <v>60316</v>
      </c>
      <c r="J6" s="6">
        <f t="shared" si="0"/>
        <v>96</v>
      </c>
      <c r="K6" s="6">
        <f t="shared" si="0"/>
        <v>14533</v>
      </c>
      <c r="L6" s="6">
        <f t="shared" si="0"/>
        <v>2502</v>
      </c>
      <c r="M6" s="6">
        <f t="shared" si="0"/>
        <v>20286</v>
      </c>
      <c r="N6" s="6">
        <f t="shared" si="0"/>
        <v>41997</v>
      </c>
      <c r="O6" s="6">
        <f t="shared" si="0"/>
        <v>92878</v>
      </c>
      <c r="P6" s="6">
        <f>SUM(P8)</f>
        <v>35845</v>
      </c>
      <c r="Q6" s="6">
        <f t="shared" si="0"/>
        <v>73658</v>
      </c>
      <c r="R6" s="6">
        <f t="shared" si="1"/>
        <v>365310</v>
      </c>
      <c r="T6" s="172">
        <f t="shared" si="2"/>
        <v>-365310</v>
      </c>
    </row>
    <row r="7" spans="1:21" ht="21" customHeight="1">
      <c r="A7" s="332"/>
      <c r="B7" s="363" t="s">
        <v>201</v>
      </c>
      <c r="C7" s="3" t="s">
        <v>0</v>
      </c>
      <c r="D7" s="5">
        <v>1280718</v>
      </c>
      <c r="E7" s="5">
        <v>0</v>
      </c>
      <c r="F7" s="5">
        <v>15782</v>
      </c>
      <c r="G7" s="5">
        <v>159949</v>
      </c>
      <c r="H7" s="5">
        <v>48105</v>
      </c>
      <c r="I7" s="5">
        <v>22108</v>
      </c>
      <c r="J7" s="5">
        <v>44533</v>
      </c>
      <c r="K7" s="5">
        <v>56517</v>
      </c>
      <c r="L7" s="5">
        <v>61752</v>
      </c>
      <c r="M7" s="5">
        <v>705</v>
      </c>
      <c r="N7" s="5">
        <v>27073</v>
      </c>
      <c r="O7" s="5">
        <v>5545</v>
      </c>
      <c r="P7" s="5">
        <v>341038</v>
      </c>
      <c r="Q7" s="5">
        <v>497611</v>
      </c>
      <c r="R7" s="5">
        <f t="shared" si="1"/>
        <v>1280718</v>
      </c>
      <c r="T7" s="172">
        <f t="shared" si="2"/>
        <v>0</v>
      </c>
      <c r="U7">
        <v>1</v>
      </c>
    </row>
    <row r="8" spans="1:20" ht="21" customHeight="1">
      <c r="A8" s="332"/>
      <c r="B8" s="363"/>
      <c r="C8" s="4" t="s">
        <v>14</v>
      </c>
      <c r="D8" s="6"/>
      <c r="E8" s="6">
        <v>0</v>
      </c>
      <c r="F8" s="6">
        <v>51</v>
      </c>
      <c r="G8" s="6">
        <v>468</v>
      </c>
      <c r="H8" s="6">
        <v>22680</v>
      </c>
      <c r="I8" s="6">
        <v>60316</v>
      </c>
      <c r="J8" s="6">
        <v>96</v>
      </c>
      <c r="K8" s="6">
        <v>14533</v>
      </c>
      <c r="L8" s="6">
        <v>2502</v>
      </c>
      <c r="M8" s="6">
        <v>20286</v>
      </c>
      <c r="N8" s="6">
        <v>41997</v>
      </c>
      <c r="O8" s="6">
        <v>92878</v>
      </c>
      <c r="P8" s="6">
        <v>35845</v>
      </c>
      <c r="Q8" s="6">
        <v>73658</v>
      </c>
      <c r="R8" s="6">
        <f t="shared" si="1"/>
        <v>365310</v>
      </c>
      <c r="T8" s="172">
        <f t="shared" si="2"/>
        <v>-365310</v>
      </c>
    </row>
    <row r="9" spans="1:20" ht="21" customHeight="1">
      <c r="A9" s="333" t="s">
        <v>253</v>
      </c>
      <c r="B9" s="363"/>
      <c r="C9" s="3" t="s">
        <v>0</v>
      </c>
      <c r="D9" s="5">
        <f>SUM(D11)</f>
        <v>1176</v>
      </c>
      <c r="E9" s="5">
        <f aca="true" t="shared" si="3" ref="E9:Q10">SUM(E11)</f>
        <v>0</v>
      </c>
      <c r="F9" s="5">
        <f t="shared" si="3"/>
        <v>252</v>
      </c>
      <c r="G9" s="5">
        <f t="shared" si="3"/>
        <v>0</v>
      </c>
      <c r="H9" s="5">
        <f t="shared" si="3"/>
        <v>84</v>
      </c>
      <c r="I9" s="5">
        <f t="shared" si="3"/>
        <v>126</v>
      </c>
      <c r="J9" s="5">
        <f t="shared" si="3"/>
        <v>126</v>
      </c>
      <c r="K9" s="5">
        <f t="shared" si="3"/>
        <v>252</v>
      </c>
      <c r="L9" s="5">
        <f t="shared" si="3"/>
        <v>126</v>
      </c>
      <c r="M9" s="5">
        <f t="shared" si="3"/>
        <v>126</v>
      </c>
      <c r="N9" s="5">
        <f t="shared" si="3"/>
        <v>84</v>
      </c>
      <c r="O9" s="5">
        <f t="shared" si="3"/>
        <v>0</v>
      </c>
      <c r="P9" s="5">
        <f>SUM(P11)</f>
        <v>0</v>
      </c>
      <c r="Q9" s="5">
        <f t="shared" si="3"/>
        <v>0</v>
      </c>
      <c r="R9" s="5">
        <f t="shared" si="1"/>
        <v>1176</v>
      </c>
      <c r="T9" s="172">
        <f t="shared" si="2"/>
        <v>0</v>
      </c>
    </row>
    <row r="10" spans="1:20" ht="21" customHeight="1">
      <c r="A10" s="333"/>
      <c r="B10" s="363"/>
      <c r="C10" s="4" t="s">
        <v>14</v>
      </c>
      <c r="D10" s="6"/>
      <c r="E10" s="6">
        <f t="shared" si="3"/>
        <v>0</v>
      </c>
      <c r="F10" s="6">
        <f t="shared" si="3"/>
        <v>0</v>
      </c>
      <c r="G10" s="6">
        <f t="shared" si="3"/>
        <v>0</v>
      </c>
      <c r="H10" s="6">
        <f t="shared" si="3"/>
        <v>0</v>
      </c>
      <c r="I10" s="6">
        <f t="shared" si="3"/>
        <v>0</v>
      </c>
      <c r="J10" s="6">
        <f t="shared" si="3"/>
        <v>0</v>
      </c>
      <c r="K10" s="6">
        <f t="shared" si="3"/>
        <v>0</v>
      </c>
      <c r="L10" s="6">
        <f t="shared" si="3"/>
        <v>0</v>
      </c>
      <c r="M10" s="6">
        <f t="shared" si="3"/>
        <v>0</v>
      </c>
      <c r="N10" s="6">
        <f t="shared" si="3"/>
        <v>0</v>
      </c>
      <c r="O10" s="6">
        <f t="shared" si="3"/>
        <v>0</v>
      </c>
      <c r="P10" s="6">
        <f>SUM(P12)</f>
        <v>0</v>
      </c>
      <c r="Q10" s="6">
        <f t="shared" si="3"/>
        <v>0</v>
      </c>
      <c r="R10" s="6">
        <f t="shared" si="1"/>
        <v>0</v>
      </c>
      <c r="T10" s="172">
        <f t="shared" si="2"/>
        <v>0</v>
      </c>
    </row>
    <row r="11" spans="1:21" ht="21" customHeight="1">
      <c r="A11" s="332"/>
      <c r="B11" s="363" t="s">
        <v>27</v>
      </c>
      <c r="C11" s="3" t="s">
        <v>0</v>
      </c>
      <c r="D11" s="5">
        <v>1176</v>
      </c>
      <c r="E11" s="5">
        <v>0</v>
      </c>
      <c r="F11" s="5">
        <v>252</v>
      </c>
      <c r="G11" s="5">
        <v>0</v>
      </c>
      <c r="H11" s="5">
        <v>84</v>
      </c>
      <c r="I11" s="5">
        <v>126</v>
      </c>
      <c r="J11" s="5">
        <v>126</v>
      </c>
      <c r="K11" s="5">
        <v>252</v>
      </c>
      <c r="L11" s="5">
        <v>126</v>
      </c>
      <c r="M11" s="5">
        <v>126</v>
      </c>
      <c r="N11" s="5">
        <v>84</v>
      </c>
      <c r="O11" s="5">
        <v>0</v>
      </c>
      <c r="P11" s="5">
        <v>0</v>
      </c>
      <c r="Q11" s="5">
        <v>0</v>
      </c>
      <c r="R11" s="5">
        <f t="shared" si="1"/>
        <v>1176</v>
      </c>
      <c r="T11" s="172">
        <f t="shared" si="2"/>
        <v>0</v>
      </c>
      <c r="U11">
        <v>2</v>
      </c>
    </row>
    <row r="12" spans="1:20" ht="21" customHeight="1">
      <c r="A12" s="332"/>
      <c r="B12" s="363"/>
      <c r="C12" s="4" t="s">
        <v>14</v>
      </c>
      <c r="D12" s="6"/>
      <c r="E12" s="6">
        <v>0</v>
      </c>
      <c r="F12" s="6">
        <v>0</v>
      </c>
      <c r="G12" s="6">
        <v>0</v>
      </c>
      <c r="H12" s="6">
        <v>0</v>
      </c>
      <c r="I12" s="6">
        <v>0</v>
      </c>
      <c r="J12" s="6">
        <v>0</v>
      </c>
      <c r="K12" s="6">
        <v>0</v>
      </c>
      <c r="L12" s="6">
        <v>0</v>
      </c>
      <c r="M12" s="6">
        <v>0</v>
      </c>
      <c r="N12" s="6">
        <v>0</v>
      </c>
      <c r="O12" s="6">
        <v>0</v>
      </c>
      <c r="P12" s="6">
        <v>0</v>
      </c>
      <c r="Q12" s="6">
        <v>0</v>
      </c>
      <c r="R12" s="6">
        <f t="shared" si="1"/>
        <v>0</v>
      </c>
      <c r="T12" s="172">
        <f t="shared" si="2"/>
        <v>0</v>
      </c>
    </row>
    <row r="13" spans="1:20" ht="21" customHeight="1">
      <c r="A13" s="277" t="s">
        <v>28</v>
      </c>
      <c r="B13" s="364"/>
      <c r="C13" s="3" t="s">
        <v>0</v>
      </c>
      <c r="D13" s="5">
        <f>SUM(D5,D9)</f>
        <v>1281894</v>
      </c>
      <c r="E13" s="5">
        <f aca="true" t="shared" si="4" ref="E13:Q14">SUM(E5,E9)</f>
        <v>0</v>
      </c>
      <c r="F13" s="5">
        <f t="shared" si="4"/>
        <v>16034</v>
      </c>
      <c r="G13" s="5">
        <f t="shared" si="4"/>
        <v>159949</v>
      </c>
      <c r="H13" s="5">
        <f t="shared" si="4"/>
        <v>48189</v>
      </c>
      <c r="I13" s="5">
        <f t="shared" si="4"/>
        <v>22234</v>
      </c>
      <c r="J13" s="5">
        <f t="shared" si="4"/>
        <v>44659</v>
      </c>
      <c r="K13" s="5">
        <f t="shared" si="4"/>
        <v>56769</v>
      </c>
      <c r="L13" s="5">
        <f t="shared" si="4"/>
        <v>61878</v>
      </c>
      <c r="M13" s="5">
        <f t="shared" si="4"/>
        <v>831</v>
      </c>
      <c r="N13" s="5">
        <f t="shared" si="4"/>
        <v>27157</v>
      </c>
      <c r="O13" s="5">
        <f t="shared" si="4"/>
        <v>5545</v>
      </c>
      <c r="P13" s="5">
        <f t="shared" si="4"/>
        <v>341038</v>
      </c>
      <c r="Q13" s="5">
        <f t="shared" si="4"/>
        <v>497611</v>
      </c>
      <c r="R13" s="5">
        <f t="shared" si="1"/>
        <v>1281894</v>
      </c>
      <c r="T13" s="172">
        <f t="shared" si="2"/>
        <v>0</v>
      </c>
    </row>
    <row r="14" spans="1:20" ht="21" customHeight="1">
      <c r="A14" s="278"/>
      <c r="B14" s="365"/>
      <c r="C14" s="7" t="s">
        <v>14</v>
      </c>
      <c r="D14" s="8"/>
      <c r="E14" s="8">
        <f t="shared" si="4"/>
        <v>0</v>
      </c>
      <c r="F14" s="8">
        <f t="shared" si="4"/>
        <v>51</v>
      </c>
      <c r="G14" s="8">
        <f t="shared" si="4"/>
        <v>468</v>
      </c>
      <c r="H14" s="8">
        <f t="shared" si="4"/>
        <v>22680</v>
      </c>
      <c r="I14" s="8">
        <f t="shared" si="4"/>
        <v>60316</v>
      </c>
      <c r="J14" s="8">
        <f t="shared" si="4"/>
        <v>96</v>
      </c>
      <c r="K14" s="8">
        <f t="shared" si="4"/>
        <v>14533</v>
      </c>
      <c r="L14" s="8">
        <f t="shared" si="4"/>
        <v>2502</v>
      </c>
      <c r="M14" s="8">
        <f t="shared" si="4"/>
        <v>20286</v>
      </c>
      <c r="N14" s="8">
        <f t="shared" si="4"/>
        <v>41997</v>
      </c>
      <c r="O14" s="8">
        <f t="shared" si="4"/>
        <v>92878</v>
      </c>
      <c r="P14" s="8">
        <f t="shared" si="4"/>
        <v>35845</v>
      </c>
      <c r="Q14" s="8">
        <f t="shared" si="4"/>
        <v>73658</v>
      </c>
      <c r="R14" s="8">
        <f t="shared" si="1"/>
        <v>365310</v>
      </c>
      <c r="T14" s="172">
        <f t="shared" si="2"/>
        <v>-365310</v>
      </c>
    </row>
    <row r="15" spans="1:18" ht="12" customHeight="1">
      <c r="A15" s="277" t="s">
        <v>324</v>
      </c>
      <c r="B15" s="336"/>
      <c r="C15" s="318" t="s">
        <v>356</v>
      </c>
      <c r="D15" s="319"/>
      <c r="E15" s="319"/>
      <c r="F15" s="319"/>
      <c r="G15" s="319"/>
      <c r="H15" s="319"/>
      <c r="I15" s="319"/>
      <c r="J15" s="319"/>
      <c r="K15" s="319"/>
      <c r="L15" s="319"/>
      <c r="M15" s="319"/>
      <c r="N15" s="319"/>
      <c r="O15" s="319"/>
      <c r="P15" s="319"/>
      <c r="Q15" s="319"/>
      <c r="R15" s="320"/>
    </row>
    <row r="16" spans="1:18" ht="12" customHeight="1">
      <c r="A16" s="337"/>
      <c r="B16" s="338"/>
      <c r="C16" s="321"/>
      <c r="D16" s="322"/>
      <c r="E16" s="322"/>
      <c r="F16" s="322"/>
      <c r="G16" s="322"/>
      <c r="H16" s="322"/>
      <c r="I16" s="322"/>
      <c r="J16" s="322"/>
      <c r="K16" s="322"/>
      <c r="L16" s="322"/>
      <c r="M16" s="322"/>
      <c r="N16" s="322"/>
      <c r="O16" s="322"/>
      <c r="P16" s="322"/>
      <c r="Q16" s="322"/>
      <c r="R16" s="323"/>
    </row>
    <row r="17" spans="1:18" ht="12" customHeight="1">
      <c r="A17" s="337"/>
      <c r="B17" s="338"/>
      <c r="C17" s="321"/>
      <c r="D17" s="322"/>
      <c r="E17" s="322"/>
      <c r="F17" s="322"/>
      <c r="G17" s="322"/>
      <c r="H17" s="322"/>
      <c r="I17" s="322"/>
      <c r="J17" s="322"/>
      <c r="K17" s="322"/>
      <c r="L17" s="322"/>
      <c r="M17" s="322"/>
      <c r="N17" s="322"/>
      <c r="O17" s="322"/>
      <c r="P17" s="322"/>
      <c r="Q17" s="322"/>
      <c r="R17" s="323"/>
    </row>
    <row r="18" spans="1:18" ht="12" customHeight="1">
      <c r="A18" s="337"/>
      <c r="B18" s="338"/>
      <c r="C18" s="321"/>
      <c r="D18" s="322"/>
      <c r="E18" s="322"/>
      <c r="F18" s="322"/>
      <c r="G18" s="322"/>
      <c r="H18" s="322"/>
      <c r="I18" s="322"/>
      <c r="J18" s="322"/>
      <c r="K18" s="322"/>
      <c r="L18" s="322"/>
      <c r="M18" s="322"/>
      <c r="N18" s="322"/>
      <c r="O18" s="322"/>
      <c r="P18" s="322"/>
      <c r="Q18" s="322"/>
      <c r="R18" s="323"/>
    </row>
    <row r="19" spans="1:18" ht="12" customHeight="1">
      <c r="A19" s="337"/>
      <c r="B19" s="338"/>
      <c r="C19" s="324"/>
      <c r="D19" s="325"/>
      <c r="E19" s="325"/>
      <c r="F19" s="325"/>
      <c r="G19" s="325"/>
      <c r="H19" s="325"/>
      <c r="I19" s="325"/>
      <c r="J19" s="325"/>
      <c r="K19" s="325"/>
      <c r="L19" s="325"/>
      <c r="M19" s="325"/>
      <c r="N19" s="325"/>
      <c r="O19" s="325"/>
      <c r="P19" s="325"/>
      <c r="Q19" s="325"/>
      <c r="R19" s="326"/>
    </row>
    <row r="20" spans="1:18" ht="12" customHeight="1">
      <c r="A20" s="337"/>
      <c r="B20" s="338"/>
      <c r="C20" s="327" t="s">
        <v>385</v>
      </c>
      <c r="D20" s="327"/>
      <c r="E20" s="327"/>
      <c r="F20" s="327"/>
      <c r="G20" s="327"/>
      <c r="H20" s="327"/>
      <c r="I20" s="327"/>
      <c r="J20" s="327"/>
      <c r="K20" s="327"/>
      <c r="L20" s="327"/>
      <c r="M20" s="327"/>
      <c r="N20" s="327"/>
      <c r="O20" s="327"/>
      <c r="P20" s="327"/>
      <c r="Q20" s="327"/>
      <c r="R20" s="327"/>
    </row>
    <row r="21" spans="1:18" ht="12" customHeight="1">
      <c r="A21" s="337"/>
      <c r="B21" s="338"/>
      <c r="C21" s="327"/>
      <c r="D21" s="327"/>
      <c r="E21" s="327"/>
      <c r="F21" s="327"/>
      <c r="G21" s="327"/>
      <c r="H21" s="327"/>
      <c r="I21" s="327"/>
      <c r="J21" s="327"/>
      <c r="K21" s="327"/>
      <c r="L21" s="327"/>
      <c r="M21" s="327"/>
      <c r="N21" s="327"/>
      <c r="O21" s="327"/>
      <c r="P21" s="327"/>
      <c r="Q21" s="327"/>
      <c r="R21" s="327"/>
    </row>
    <row r="22" spans="1:18" ht="12" customHeight="1">
      <c r="A22" s="337"/>
      <c r="B22" s="338"/>
      <c r="C22" s="327"/>
      <c r="D22" s="327"/>
      <c r="E22" s="327"/>
      <c r="F22" s="327"/>
      <c r="G22" s="327"/>
      <c r="H22" s="327"/>
      <c r="I22" s="327"/>
      <c r="J22" s="327"/>
      <c r="K22" s="327"/>
      <c r="L22" s="327"/>
      <c r="M22" s="327"/>
      <c r="N22" s="327"/>
      <c r="O22" s="327"/>
      <c r="P22" s="327"/>
      <c r="Q22" s="327"/>
      <c r="R22" s="327"/>
    </row>
    <row r="23" spans="1:18" ht="12" customHeight="1">
      <c r="A23" s="337"/>
      <c r="B23" s="338"/>
      <c r="C23" s="327"/>
      <c r="D23" s="327"/>
      <c r="E23" s="327"/>
      <c r="F23" s="327"/>
      <c r="G23" s="327"/>
      <c r="H23" s="327"/>
      <c r="I23" s="327"/>
      <c r="J23" s="327"/>
      <c r="K23" s="327"/>
      <c r="L23" s="327"/>
      <c r="M23" s="327"/>
      <c r="N23" s="327"/>
      <c r="O23" s="327"/>
      <c r="P23" s="327"/>
      <c r="Q23" s="327"/>
      <c r="R23" s="327"/>
    </row>
    <row r="24" spans="1:18" ht="12" customHeight="1">
      <c r="A24" s="278"/>
      <c r="B24" s="339"/>
      <c r="C24" s="327"/>
      <c r="D24" s="327"/>
      <c r="E24" s="327"/>
      <c r="F24" s="327"/>
      <c r="G24" s="327"/>
      <c r="H24" s="327"/>
      <c r="I24" s="327"/>
      <c r="J24" s="327"/>
      <c r="K24" s="327"/>
      <c r="L24" s="327"/>
      <c r="M24" s="327"/>
      <c r="N24" s="327"/>
      <c r="O24" s="327"/>
      <c r="P24" s="327"/>
      <c r="Q24" s="327"/>
      <c r="R24" s="327"/>
    </row>
    <row r="28" spans="1:18" ht="21" customHeight="1">
      <c r="A28" s="434" t="s">
        <v>389</v>
      </c>
      <c r="B28" s="434"/>
      <c r="C28" s="142" t="s">
        <v>325</v>
      </c>
      <c r="D28" s="238"/>
      <c r="E28" s="238"/>
      <c r="F28" s="238"/>
      <c r="G28" s="238"/>
      <c r="H28" s="238"/>
      <c r="I28" s="238"/>
      <c r="J28" s="238"/>
      <c r="K28" s="238"/>
      <c r="L28" s="238"/>
      <c r="M28" s="238"/>
      <c r="R28" s="2" t="s">
        <v>13</v>
      </c>
    </row>
    <row r="29" spans="1:18" ht="12" customHeight="1">
      <c r="A29" s="273" t="s">
        <v>26</v>
      </c>
      <c r="B29" s="341"/>
      <c r="C29" s="281" t="s">
        <v>22</v>
      </c>
      <c r="D29" s="271" t="s">
        <v>23</v>
      </c>
      <c r="E29" s="273" t="s">
        <v>17</v>
      </c>
      <c r="F29" s="274"/>
      <c r="G29" s="274"/>
      <c r="H29" s="273" t="s">
        <v>18</v>
      </c>
      <c r="I29" s="274"/>
      <c r="J29" s="274"/>
      <c r="K29" s="273" t="s">
        <v>19</v>
      </c>
      <c r="L29" s="274"/>
      <c r="M29" s="274"/>
      <c r="N29" s="273" t="s">
        <v>20</v>
      </c>
      <c r="O29" s="274"/>
      <c r="P29" s="274"/>
      <c r="Q29" s="274"/>
      <c r="R29" s="271" t="s">
        <v>21</v>
      </c>
    </row>
    <row r="30" spans="1:18" ht="12" customHeight="1">
      <c r="A30" s="273"/>
      <c r="B30" s="341"/>
      <c r="C30" s="281"/>
      <c r="D30" s="272"/>
      <c r="E30" s="281" t="s">
        <v>1</v>
      </c>
      <c r="F30" s="281" t="s">
        <v>2</v>
      </c>
      <c r="G30" s="281" t="s">
        <v>3</v>
      </c>
      <c r="H30" s="281" t="s">
        <v>4</v>
      </c>
      <c r="I30" s="281" t="s">
        <v>5</v>
      </c>
      <c r="J30" s="281" t="s">
        <v>6</v>
      </c>
      <c r="K30" s="281" t="s">
        <v>7</v>
      </c>
      <c r="L30" s="281" t="s">
        <v>8</v>
      </c>
      <c r="M30" s="281" t="s">
        <v>9</v>
      </c>
      <c r="N30" s="281" t="s">
        <v>10</v>
      </c>
      <c r="O30" s="281" t="s">
        <v>11</v>
      </c>
      <c r="P30" s="281" t="s">
        <v>12</v>
      </c>
      <c r="Q30" s="273" t="s">
        <v>16</v>
      </c>
      <c r="R30" s="272"/>
    </row>
    <row r="31" spans="1:18" ht="12" customHeight="1">
      <c r="A31" s="273"/>
      <c r="B31" s="341"/>
      <c r="C31" s="281"/>
      <c r="D31" s="281"/>
      <c r="E31" s="281"/>
      <c r="F31" s="281"/>
      <c r="G31" s="281"/>
      <c r="H31" s="281"/>
      <c r="I31" s="281"/>
      <c r="J31" s="281"/>
      <c r="K31" s="281"/>
      <c r="L31" s="281"/>
      <c r="M31" s="281"/>
      <c r="N31" s="281"/>
      <c r="O31" s="281"/>
      <c r="P31" s="281"/>
      <c r="Q31" s="273"/>
      <c r="R31" s="281"/>
    </row>
    <row r="32" spans="1:20" ht="21" customHeight="1">
      <c r="A32" s="277" t="s">
        <v>28</v>
      </c>
      <c r="B32" s="364"/>
      <c r="C32" s="3" t="s">
        <v>0</v>
      </c>
      <c r="D32" s="5">
        <f>'（庁）本省 '!D261+'（庁）国総研'!D35+'（庁）地理院'!D49+'（庁）審判所'!D23+'（庁）地整 '!D55+'（庁）北海道 '!D131+'(庁）運輸'!D51+'（庁）航空'!D19+'（庁）観光'!D23+'(庁）気象'!D69+'（庁）運安'!D21+'（庁）海保'!D79+'（庁）空整 '!D31+'（庁）業務'!D27+'（庁）車検'!D25+'（庁）特々'!D13</f>
        <v>315228588</v>
      </c>
      <c r="E32" s="5">
        <f>'（庁）本省 '!E261+'（庁）国総研'!E35+'（庁）地理院'!E49+'（庁）審判所'!E23+'（庁）地整 '!E55+'（庁）北海道 '!E131+'(庁）運輸'!E51+'（庁）航空'!E19+'（庁）観光'!E23+'(庁）気象'!E69+'（庁）運安'!E21+'（庁）海保'!E79+'（庁）空整 '!E31+'（庁）業務'!E27+'（庁）車検'!E25+'（庁）特々'!E13</f>
        <v>2695679</v>
      </c>
      <c r="F32" s="5">
        <f>'（庁）本省 '!F261+'（庁）国総研'!F35+'（庁）地理院'!F49+'（庁）審判所'!F23+'（庁）地整 '!F55+'（庁）北海道 '!F131+'(庁）運輸'!F51+'（庁）航空'!F19+'（庁）観光'!F23+'(庁）気象'!F69+'（庁）運安'!F21+'（庁）海保'!F79+'（庁）空整 '!F31+'（庁）業務'!F27+'（庁）車検'!F25+'（庁）特々'!F13</f>
        <v>20208746.22</v>
      </c>
      <c r="G32" s="5">
        <f>'（庁）本省 '!G261+'（庁）国総研'!G35+'（庁）地理院'!G49+'（庁）審判所'!G23+'（庁）地整 '!G55+'（庁）北海道 '!G131+'(庁）運輸'!G51+'（庁）航空'!G19+'（庁）観光'!G23+'(庁）気象'!G69+'（庁）運安'!G21+'（庁）海保'!G79+'（庁）空整 '!G31+'（庁）業務'!G27+'（庁）車検'!G25+'（庁）特々'!G13</f>
        <v>18936862.2</v>
      </c>
      <c r="H32" s="5">
        <f>'（庁）本省 '!H261+'（庁）国総研'!H35+'（庁）地理院'!H49+'（庁）審判所'!H23+'（庁）地整 '!H55+'（庁）北海道 '!H131+'(庁）運輸'!H51+'（庁）航空'!H19+'（庁）観光'!H23+'(庁）気象'!H69+'（庁）運安'!H21+'（庁）海保'!H79+'（庁）空整 '!H31+'（庁）業務'!H27+'（庁）車検'!H25+'（庁）特々'!H13</f>
        <v>38452705.2</v>
      </c>
      <c r="I32" s="5">
        <f>'（庁）本省 '!I261+'（庁）国総研'!I35+'（庁）地理院'!I49+'（庁）審判所'!I23+'（庁）地整 '!I55+'（庁）北海道 '!I131+'(庁）運輸'!I51+'（庁）航空'!I19+'（庁）観光'!I23+'(庁）気象'!I69+'（庁）運安'!I21+'（庁）海保'!I79+'（庁）空整 '!I31+'（庁）業務'!I27+'（庁）車検'!I25+'（庁）特々'!I13</f>
        <v>16335308.21</v>
      </c>
      <c r="J32" s="5">
        <f>'（庁）本省 '!J261+'（庁）国総研'!J35+'（庁）地理院'!J49+'（庁）審判所'!J23+'（庁）地整 '!J55+'（庁）北海道 '!J131+'(庁）運輸'!J51+'（庁）航空'!J19+'（庁）観光'!J23+'(庁）気象'!J69+'（庁）運安'!J21+'（庁）海保'!J79+'（庁）空整 '!J31+'（庁）業務'!J27+'（庁）車検'!J25+'（庁）特々'!J13</f>
        <v>18374544.66</v>
      </c>
      <c r="K32" s="5">
        <f>'（庁）本省 '!K261+'（庁）国総研'!K35+'（庁）地理院'!K49+'（庁）審判所'!K23+'（庁）地整 '!K55+'（庁）北海道 '!K131+'(庁）運輸'!K51+'（庁）航空'!K19+'（庁）観光'!K23+'(庁）気象'!K69+'（庁）運安'!K21+'（庁）海保'!K79+'（庁）空整 '!K31+'（庁）業務'!K27+'（庁）車検'!K25+'（庁）特々'!K13</f>
        <v>18565341.38</v>
      </c>
      <c r="L32" s="5">
        <f>'（庁）本省 '!L261+'（庁）国総研'!L35+'（庁）地理院'!L49+'（庁）審判所'!L23+'（庁）地整 '!L55+'（庁）北海道 '!L131+'(庁）運輸'!L51+'（庁）航空'!L19+'（庁）観光'!L23+'(庁）気象'!L69+'（庁）運安'!L21+'（庁）海保'!L79+'（庁）空整 '!L31+'（庁）業務'!L27+'（庁）車検'!L25+'（庁）特々'!L13</f>
        <v>15237710.49</v>
      </c>
      <c r="M32" s="5">
        <f>'（庁）本省 '!M261+'（庁）国総研'!M35+'（庁）地理院'!M49+'（庁）審判所'!M23+'（庁）地整 '!M55+'（庁）北海道 '!M131+'(庁）運輸'!M51+'（庁）航空'!M19+'（庁）観光'!M23+'(庁）気象'!M69+'（庁）運安'!M21+'（庁）海保'!M79+'（庁）空整 '!M31+'（庁）業務'!M27+'（庁）車検'!M25+'（庁）特々'!M13</f>
        <v>21240134.96</v>
      </c>
      <c r="N32" s="5">
        <f>'（庁）本省 '!N261+'（庁）国総研'!N35+'（庁）地理院'!N49+'（庁）審判所'!N23+'（庁）地整 '!N55+'（庁）北海道 '!N131+'(庁）運輸'!N51+'（庁）航空'!N19+'（庁）観光'!N23+'(庁）気象'!N69+'（庁）運安'!N21+'（庁）海保'!N79+'（庁）空整 '!N31+'（庁）業務'!N27+'（庁）車検'!N25+'（庁）特々'!N13</f>
        <v>18966214.94</v>
      </c>
      <c r="O32" s="5">
        <f>'（庁）本省 '!O261+'（庁）国総研'!O35+'（庁）地理院'!O49+'（庁）審判所'!O23+'（庁）地整 '!O55+'（庁）北海道 '!O131+'(庁）運輸'!O51+'（庁）航空'!O19+'（庁）観光'!O23+'(庁）気象'!O69+'（庁）運安'!O21+'（庁）海保'!O79+'（庁）空整 '!O31+'（庁）業務'!O27+'（庁）車検'!O25+'（庁）特々'!O13</f>
        <v>26368030.54</v>
      </c>
      <c r="P32" s="5">
        <f>'（庁）本省 '!P261+'（庁）国総研'!P35+'（庁）地理院'!P49+'（庁）審判所'!P23+'（庁）地整 '!P55+'（庁）北海道 '!P131+'(庁）運輸'!P51+'（庁）航空'!P19+'（庁）観光'!P23+'(庁）気象'!P69+'（庁）運安'!P21+'（庁）海保'!P79+'（庁）空整 '!P31+'（庁）業務'!P27+'（庁）車検'!P25+'（庁）特々'!P13</f>
        <v>31286244.939999998</v>
      </c>
      <c r="Q32" s="5">
        <f>'（庁）本省 '!Q261+'（庁）国総研'!Q35+'（庁）地理院'!Q49+'（庁）審判所'!Q23+'（庁）地整 '!Q55+'（庁）北海道 '!Q131+'(庁）運輸'!Q51+'（庁）航空'!Q19+'（庁）観光'!Q23+'(庁）気象'!Q69+'（庁）運安'!Q21+'（庁）海保'!Q79+'（庁）空整 '!Q31+'（庁）業務'!Q27+'（庁）車検'!Q25+'（庁）特々'!Q13</f>
        <v>68561065.25999999</v>
      </c>
      <c r="R32" s="5">
        <f>SUM(E32:Q32)</f>
        <v>315228588</v>
      </c>
      <c r="T32" s="172">
        <f>D32-R32</f>
        <v>0</v>
      </c>
    </row>
    <row r="33" spans="1:20" ht="21" customHeight="1">
      <c r="A33" s="278"/>
      <c r="B33" s="365"/>
      <c r="C33" s="7" t="s">
        <v>14</v>
      </c>
      <c r="D33" s="8"/>
      <c r="E33" s="8">
        <f>'（庁）本省 '!E262+'（庁）国総研'!E36+'（庁）地理院'!E50+'（庁）審判所'!E24+'（庁）地整 '!E56+'（庁）北海道 '!E132+'(庁）運輸'!E52+'（庁）航空'!E20+'（庁）観光'!E24+'(庁）気象'!E70+'（庁）運安'!E22+'（庁）海保'!E80+'（庁）空整 '!E32+'（庁）業務'!E28+'（庁）車検'!E26+'（庁）特々'!E14</f>
        <v>1376234</v>
      </c>
      <c r="F33" s="8">
        <f>'（庁）本省 '!F262+'（庁）国総研'!F36+'（庁）地理院'!F50+'（庁）審判所'!F24+'（庁）地整 '!F56+'（庁）北海道 '!F132+'(庁）運輸'!F52+'（庁）航空'!F20+'（庁）観光'!F24+'(庁）気象'!F70+'（庁）運安'!F22+'（庁）海保'!F80+'（庁）空整 '!F32+'（庁）業務'!F28+'（庁）車検'!F26+'（庁）特々'!F14</f>
        <v>14720729</v>
      </c>
      <c r="G33" s="8">
        <f>'（庁）本省 '!G262+'（庁）国総研'!G36+'（庁）地理院'!G50+'（庁）審判所'!G24+'（庁）地整 '!G56+'（庁）北海道 '!G132+'(庁）運輸'!G52+'（庁）航空'!G20+'（庁）観光'!G24+'(庁）気象'!G70+'（庁）運安'!G22+'（庁）海保'!G80+'（庁）空整 '!G32+'（庁）業務'!G28+'（庁）車検'!G26+'（庁）特々'!G14</f>
        <v>16062547</v>
      </c>
      <c r="H33" s="8">
        <f>'（庁）本省 '!H262+'（庁）国総研'!H36+'（庁）地理院'!H50+'（庁）審判所'!H24+'（庁）地整 '!H56+'（庁）北海道 '!H132+'(庁）運輸'!H52+'（庁）航空'!H20+'（庁）観光'!H24+'(庁）気象'!H70+'（庁）運安'!H22+'（庁）海保'!H80+'（庁）空整 '!H32+'（庁）業務'!H28+'（庁）車検'!H26+'（庁）特々'!H14</f>
        <v>11800496</v>
      </c>
      <c r="I33" s="8">
        <f>'（庁）本省 '!I262+'（庁）国総研'!I36+'（庁）地理院'!I50+'（庁）審判所'!I24+'（庁）地整 '!I56+'（庁）北海道 '!I132+'(庁）運輸'!I52+'（庁）航空'!I20+'（庁）観光'!I24+'(庁）気象'!I70+'（庁）運安'!I22+'（庁）海保'!I80+'（庁）空整 '!I32+'（庁）業務'!I28+'（庁）車検'!I26+'（庁）特々'!I14</f>
        <v>31405484</v>
      </c>
      <c r="J33" s="8">
        <f>'（庁）本省 '!J262+'（庁）国総研'!J36+'（庁）地理院'!J50+'（庁）審判所'!J24+'（庁）地整 '!J56+'（庁）北海道 '!J132+'(庁）運輸'!J52+'（庁）航空'!J20+'（庁）観光'!J24+'(庁）気象'!J70+'（庁）運安'!J22+'（庁）海保'!J80+'（庁）空整 '!J32+'（庁）業務'!J28+'（庁）車検'!J26+'（庁）特々'!J14</f>
        <v>16524206</v>
      </c>
      <c r="K33" s="8">
        <f>'（庁）本省 '!K262+'（庁）国総研'!K36+'（庁）地理院'!K50+'（庁）審判所'!K24+'（庁）地整 '!K56+'（庁）北海道 '!K132+'(庁）運輸'!K52+'（庁）航空'!K20+'（庁）観光'!K24+'(庁）気象'!K70+'（庁）運安'!K22+'（庁）海保'!K80+'（庁）空整 '!K32+'（庁）業務'!K28+'（庁）車検'!K26+'（庁）特々'!K14</f>
        <v>13215618</v>
      </c>
      <c r="L33" s="8">
        <f>'（庁）本省 '!L262+'（庁）国総研'!L36+'（庁）地理院'!L50+'（庁）審判所'!L24+'（庁）地整 '!L56+'（庁）北海道 '!L132+'(庁）運輸'!L52+'（庁）航空'!L20+'（庁）観光'!L24+'(庁）気象'!L70+'（庁）運安'!L22+'（庁）海保'!L80+'（庁）空整 '!L32+'（庁）業務'!L28+'（庁）車検'!L26+'（庁）特々'!L14</f>
        <v>12923043</v>
      </c>
      <c r="M33" s="8">
        <f>'（庁）本省 '!M262+'（庁）国総研'!M36+'（庁）地理院'!M50+'（庁）審判所'!M24+'（庁）地整 '!M56+'（庁）北海道 '!M132+'(庁）運輸'!M52+'（庁）航空'!M20+'（庁）観光'!M24+'(庁）気象'!M70+'（庁）運安'!M22+'（庁）海保'!M80+'（庁）空整 '!M32+'（庁）業務'!M28+'（庁）車検'!M26+'（庁）特々'!M14</f>
        <v>16034907</v>
      </c>
      <c r="N33" s="8">
        <f>'（庁）本省 '!N262+'（庁）国総研'!N36+'（庁）地理院'!N50+'（庁）審判所'!N24+'（庁）地整 '!N56+'（庁）北海道 '!N132+'(庁）運輸'!N52+'（庁）航空'!N20+'（庁）観光'!N24+'(庁）気象'!N70+'（庁）運安'!N22+'（庁）海保'!N80+'（庁）空整 '!N32+'（庁）業務'!N28+'（庁）車検'!N26+'（庁）特々'!N14</f>
        <v>12411477</v>
      </c>
      <c r="O33" s="8">
        <f>'（庁）本省 '!O262+'（庁）国総研'!O36+'（庁）地理院'!O50+'（庁）審判所'!O24+'（庁）地整 '!O56+'（庁）北海道 '!O132+'(庁）運輸'!O52+'（庁）航空'!O20+'（庁）観光'!O24+'(庁）気象'!O70+'（庁）運安'!O22+'（庁）海保'!O80+'（庁）空整 '!O32+'（庁）業務'!O28+'（庁）車検'!O26+'（庁）特々'!O14</f>
        <v>14865235</v>
      </c>
      <c r="P33" s="8">
        <v>30179601</v>
      </c>
      <c r="Q33" s="8">
        <f>'（庁）本省 '!Q262+'（庁）国総研'!Q36+'（庁）地理院'!Q50+'（庁）審判所'!Q24+'（庁）地整 '!Q56+'（庁）北海道 '!Q132+'(庁）運輸'!Q52+'（庁）航空'!Q20+'（庁）観光'!Q24+'(庁）気象'!Q70+'（庁）運安'!Q22+'（庁）海保'!Q80+'（庁）空整 '!Q32+'（庁）業務'!Q28+'（庁）車検'!Q26+'（庁）特々'!Q14</f>
        <v>76344570</v>
      </c>
      <c r="R33" s="8">
        <f>SUM(E33:Q33)</f>
        <v>267864147</v>
      </c>
      <c r="T33" s="172">
        <f>D33-R33</f>
        <v>-267864147</v>
      </c>
    </row>
    <row r="34" spans="1:18" ht="13.5">
      <c r="A34" s="237"/>
      <c r="B34" s="237"/>
      <c r="C34" s="237"/>
      <c r="D34" s="237"/>
      <c r="E34" s="237"/>
      <c r="F34" s="237"/>
      <c r="G34" s="237"/>
      <c r="H34" s="237"/>
      <c r="I34" s="237"/>
      <c r="J34" s="237"/>
      <c r="K34" s="237"/>
      <c r="L34" s="237"/>
      <c r="M34" s="237"/>
      <c r="N34" s="237"/>
      <c r="O34" s="237"/>
      <c r="P34" s="237"/>
      <c r="Q34" s="237"/>
      <c r="R34" s="237"/>
    </row>
    <row r="35" spans="1:18" ht="13.5">
      <c r="A35" s="196"/>
      <c r="B35" s="196"/>
      <c r="C35" s="196"/>
      <c r="D35" s="196"/>
      <c r="E35" s="196"/>
      <c r="F35" s="196"/>
      <c r="G35" s="196"/>
      <c r="H35" s="196"/>
      <c r="I35" s="196"/>
      <c r="J35" s="196"/>
      <c r="K35" s="196"/>
      <c r="L35" s="196"/>
      <c r="M35" s="196"/>
      <c r="N35" s="196"/>
      <c r="O35" s="196"/>
      <c r="P35" s="196"/>
      <c r="Q35" s="196"/>
      <c r="R35" s="196"/>
    </row>
    <row r="60" spans="1:18" ht="13.5">
      <c r="A60" s="213"/>
      <c r="B60" s="25"/>
      <c r="C60" s="25"/>
      <c r="D60" s="25"/>
      <c r="E60" s="25"/>
      <c r="F60" s="25"/>
      <c r="G60" s="25"/>
      <c r="H60" s="25"/>
      <c r="I60" s="25"/>
      <c r="J60" s="25"/>
      <c r="K60" s="25"/>
      <c r="L60" s="25"/>
      <c r="M60" s="25"/>
      <c r="N60" s="25"/>
      <c r="O60" s="25"/>
      <c r="P60" s="25"/>
      <c r="Q60" s="25"/>
      <c r="R60" s="214"/>
    </row>
    <row r="61" spans="1:18" ht="13.5">
      <c r="A61" s="215"/>
      <c r="B61" s="196"/>
      <c r="C61" s="196"/>
      <c r="D61" s="196"/>
      <c r="E61" s="196"/>
      <c r="F61" s="196"/>
      <c r="G61" s="196"/>
      <c r="H61" s="196"/>
      <c r="I61" s="196"/>
      <c r="J61" s="196"/>
      <c r="K61" s="196"/>
      <c r="L61" s="196"/>
      <c r="M61" s="196"/>
      <c r="N61" s="196"/>
      <c r="O61" s="196"/>
      <c r="P61" s="196"/>
      <c r="Q61" s="196"/>
      <c r="R61" s="216"/>
    </row>
    <row r="62" spans="1:18" ht="13.5">
      <c r="A62" s="25"/>
      <c r="B62" s="25"/>
      <c r="C62" s="25"/>
      <c r="D62" s="25"/>
      <c r="E62" s="25"/>
      <c r="F62" s="25"/>
      <c r="G62" s="25"/>
      <c r="H62" s="25"/>
      <c r="I62" s="25"/>
      <c r="J62" s="25"/>
      <c r="K62" s="25"/>
      <c r="L62" s="25"/>
      <c r="M62" s="25"/>
      <c r="N62" s="25"/>
      <c r="O62" s="25"/>
      <c r="P62" s="25"/>
      <c r="Q62" s="25"/>
      <c r="R62" s="25"/>
    </row>
    <row r="63" spans="1:18" ht="13.5">
      <c r="A63" s="196"/>
      <c r="B63" s="196"/>
      <c r="C63" s="196"/>
      <c r="D63" s="196"/>
      <c r="E63" s="196"/>
      <c r="F63" s="196"/>
      <c r="G63" s="196"/>
      <c r="H63" s="196"/>
      <c r="I63" s="196"/>
      <c r="J63" s="196"/>
      <c r="K63" s="196"/>
      <c r="L63" s="196"/>
      <c r="M63" s="196"/>
      <c r="N63" s="196"/>
      <c r="O63" s="196"/>
      <c r="P63" s="196"/>
      <c r="Q63" s="196"/>
      <c r="R63" s="196"/>
    </row>
    <row r="90" spans="1:18" ht="13.5">
      <c r="A90" s="213"/>
      <c r="B90" s="25"/>
      <c r="C90" s="25"/>
      <c r="D90" s="25"/>
      <c r="E90" s="25"/>
      <c r="F90" s="25"/>
      <c r="G90" s="25"/>
      <c r="H90" s="25"/>
      <c r="I90" s="25"/>
      <c r="J90" s="25"/>
      <c r="K90" s="25"/>
      <c r="L90" s="25"/>
      <c r="M90" s="25"/>
      <c r="N90" s="25"/>
      <c r="O90" s="25"/>
      <c r="P90" s="25"/>
      <c r="Q90" s="25"/>
      <c r="R90" s="214"/>
    </row>
    <row r="91" spans="1:18" ht="13.5">
      <c r="A91" s="215"/>
      <c r="B91" s="196"/>
      <c r="C91" s="196"/>
      <c r="D91" s="196"/>
      <c r="E91" s="196"/>
      <c r="F91" s="196"/>
      <c r="G91" s="196"/>
      <c r="H91" s="196"/>
      <c r="I91" s="196"/>
      <c r="J91" s="196"/>
      <c r="K91" s="196"/>
      <c r="L91" s="196"/>
      <c r="M91" s="196"/>
      <c r="N91" s="196"/>
      <c r="O91" s="196"/>
      <c r="P91" s="196"/>
      <c r="Q91" s="196"/>
      <c r="R91" s="216"/>
    </row>
    <row r="92" spans="1:18" ht="13.5">
      <c r="A92" s="213"/>
      <c r="B92" s="25"/>
      <c r="C92" s="25"/>
      <c r="D92" s="25"/>
      <c r="E92" s="25"/>
      <c r="F92" s="25"/>
      <c r="G92" s="25"/>
      <c r="H92" s="25"/>
      <c r="I92" s="25"/>
      <c r="J92" s="25"/>
      <c r="K92" s="25"/>
      <c r="L92" s="25"/>
      <c r="M92" s="25"/>
      <c r="N92" s="25"/>
      <c r="O92" s="25"/>
      <c r="P92" s="25"/>
      <c r="Q92" s="25"/>
      <c r="R92" s="214"/>
    </row>
    <row r="93" spans="1:18" ht="13.5">
      <c r="A93" s="215"/>
      <c r="B93" s="196"/>
      <c r="C93" s="196"/>
      <c r="D93" s="196"/>
      <c r="E93" s="196"/>
      <c r="F93" s="196"/>
      <c r="G93" s="196"/>
      <c r="H93" s="196"/>
      <c r="I93" s="196"/>
      <c r="J93" s="196"/>
      <c r="K93" s="196"/>
      <c r="L93" s="196"/>
      <c r="M93" s="196"/>
      <c r="N93" s="196"/>
      <c r="O93" s="196"/>
      <c r="P93" s="196"/>
      <c r="Q93" s="196"/>
      <c r="R93" s="216"/>
    </row>
    <row r="120" spans="1:18" ht="13.5">
      <c r="A120" s="213"/>
      <c r="B120" s="25"/>
      <c r="C120" s="25"/>
      <c r="D120" s="25"/>
      <c r="E120" s="25"/>
      <c r="F120" s="25"/>
      <c r="G120" s="25"/>
      <c r="H120" s="25"/>
      <c r="I120" s="25"/>
      <c r="J120" s="25"/>
      <c r="K120" s="25"/>
      <c r="L120" s="25"/>
      <c r="M120" s="25"/>
      <c r="N120" s="25"/>
      <c r="O120" s="25"/>
      <c r="P120" s="25"/>
      <c r="Q120" s="25"/>
      <c r="R120" s="214"/>
    </row>
    <row r="121" spans="1:18" ht="13.5">
      <c r="A121" s="215"/>
      <c r="B121" s="196"/>
      <c r="C121" s="196"/>
      <c r="D121" s="196"/>
      <c r="E121" s="196"/>
      <c r="F121" s="196"/>
      <c r="G121" s="196"/>
      <c r="H121" s="196"/>
      <c r="I121" s="196"/>
      <c r="J121" s="196"/>
      <c r="K121" s="196"/>
      <c r="L121" s="196"/>
      <c r="M121" s="196"/>
      <c r="N121" s="196"/>
      <c r="O121" s="196"/>
      <c r="P121" s="196"/>
      <c r="Q121" s="196"/>
      <c r="R121" s="216"/>
    </row>
    <row r="122" spans="1:18" ht="13.5">
      <c r="A122" s="213"/>
      <c r="B122" s="25"/>
      <c r="C122" s="25"/>
      <c r="D122" s="25"/>
      <c r="E122" s="25"/>
      <c r="F122" s="25"/>
      <c r="G122" s="25"/>
      <c r="H122" s="25"/>
      <c r="I122" s="25"/>
      <c r="J122" s="25"/>
      <c r="K122" s="25"/>
      <c r="L122" s="25"/>
      <c r="M122" s="25"/>
      <c r="N122" s="25"/>
      <c r="O122" s="25"/>
      <c r="P122" s="25"/>
      <c r="Q122" s="25"/>
      <c r="R122" s="214"/>
    </row>
    <row r="123" spans="1:18" ht="13.5">
      <c r="A123" s="215"/>
      <c r="B123" s="196"/>
      <c r="C123" s="196"/>
      <c r="D123" s="196"/>
      <c r="E123" s="196"/>
      <c r="F123" s="196"/>
      <c r="G123" s="196"/>
      <c r="H123" s="196"/>
      <c r="I123" s="196"/>
      <c r="J123" s="196"/>
      <c r="K123" s="196"/>
      <c r="L123" s="196"/>
      <c r="M123" s="196"/>
      <c r="N123" s="196"/>
      <c r="O123" s="196"/>
      <c r="P123" s="196"/>
      <c r="Q123" s="196"/>
      <c r="R123" s="216"/>
    </row>
    <row r="150" spans="1:18" ht="13.5">
      <c r="A150" s="213"/>
      <c r="B150" s="25"/>
      <c r="C150" s="25"/>
      <c r="D150" s="25"/>
      <c r="E150" s="25"/>
      <c r="F150" s="25"/>
      <c r="G150" s="25"/>
      <c r="H150" s="25"/>
      <c r="I150" s="25"/>
      <c r="J150" s="25"/>
      <c r="K150" s="25"/>
      <c r="L150" s="25"/>
      <c r="M150" s="25"/>
      <c r="N150" s="25"/>
      <c r="O150" s="25"/>
      <c r="P150" s="25"/>
      <c r="Q150" s="25"/>
      <c r="R150" s="214"/>
    </row>
    <row r="151" spans="1:18" ht="13.5">
      <c r="A151" s="215"/>
      <c r="B151" s="196"/>
      <c r="C151" s="196"/>
      <c r="D151" s="196"/>
      <c r="E151" s="196"/>
      <c r="F151" s="196"/>
      <c r="G151" s="196"/>
      <c r="H151" s="196"/>
      <c r="I151" s="196"/>
      <c r="J151" s="196"/>
      <c r="K151" s="196"/>
      <c r="L151" s="196"/>
      <c r="M151" s="196"/>
      <c r="N151" s="196"/>
      <c r="O151" s="196"/>
      <c r="P151" s="196"/>
      <c r="Q151" s="196"/>
      <c r="R151" s="216"/>
    </row>
    <row r="152" spans="1:18" ht="13.5">
      <c r="A152" s="213"/>
      <c r="B152" s="25"/>
      <c r="C152" s="25"/>
      <c r="D152" s="25"/>
      <c r="E152" s="25"/>
      <c r="F152" s="25"/>
      <c r="G152" s="25"/>
      <c r="H152" s="25"/>
      <c r="I152" s="25"/>
      <c r="J152" s="25"/>
      <c r="K152" s="25"/>
      <c r="L152" s="25"/>
      <c r="M152" s="25"/>
      <c r="N152" s="25"/>
      <c r="O152" s="25"/>
      <c r="P152" s="25"/>
      <c r="Q152" s="25"/>
      <c r="R152" s="214"/>
    </row>
    <row r="153" spans="1:18" ht="13.5">
      <c r="A153" s="215"/>
      <c r="B153" s="196"/>
      <c r="C153" s="196"/>
      <c r="D153" s="196"/>
      <c r="E153" s="196"/>
      <c r="F153" s="196"/>
      <c r="G153" s="196"/>
      <c r="H153" s="196"/>
      <c r="I153" s="196"/>
      <c r="J153" s="196"/>
      <c r="K153" s="196"/>
      <c r="L153" s="196"/>
      <c r="M153" s="196"/>
      <c r="N153" s="196"/>
      <c r="O153" s="196"/>
      <c r="P153" s="196"/>
      <c r="Q153" s="196"/>
      <c r="R153" s="216"/>
    </row>
    <row r="180" spans="1:18" ht="13.5">
      <c r="A180" s="213"/>
      <c r="B180" s="25"/>
      <c r="C180" s="25"/>
      <c r="D180" s="25"/>
      <c r="E180" s="25"/>
      <c r="F180" s="25"/>
      <c r="G180" s="25"/>
      <c r="H180" s="25"/>
      <c r="I180" s="25"/>
      <c r="J180" s="25"/>
      <c r="K180" s="25"/>
      <c r="L180" s="25"/>
      <c r="M180" s="25"/>
      <c r="N180" s="25"/>
      <c r="O180" s="25"/>
      <c r="P180" s="25"/>
      <c r="Q180" s="25"/>
      <c r="R180" s="214"/>
    </row>
    <row r="181" spans="1:18" ht="13.5">
      <c r="A181" s="215"/>
      <c r="B181" s="196"/>
      <c r="C181" s="196"/>
      <c r="D181" s="196"/>
      <c r="E181" s="196"/>
      <c r="F181" s="196"/>
      <c r="G181" s="196"/>
      <c r="H181" s="196"/>
      <c r="I181" s="196"/>
      <c r="J181" s="196"/>
      <c r="K181" s="196"/>
      <c r="L181" s="196"/>
      <c r="M181" s="196"/>
      <c r="N181" s="196"/>
      <c r="O181" s="196"/>
      <c r="P181" s="196"/>
      <c r="Q181" s="196"/>
      <c r="R181" s="216"/>
    </row>
    <row r="182" spans="1:18" ht="13.5">
      <c r="A182" s="213"/>
      <c r="B182" s="25"/>
      <c r="C182" s="25"/>
      <c r="D182" s="25"/>
      <c r="E182" s="25"/>
      <c r="F182" s="25"/>
      <c r="G182" s="25"/>
      <c r="H182" s="25"/>
      <c r="I182" s="25"/>
      <c r="J182" s="25"/>
      <c r="K182" s="25"/>
      <c r="L182" s="25"/>
      <c r="M182" s="25"/>
      <c r="N182" s="25"/>
      <c r="O182" s="25"/>
      <c r="P182" s="25"/>
      <c r="Q182" s="25"/>
      <c r="R182" s="214"/>
    </row>
    <row r="183" spans="1:18" ht="13.5">
      <c r="A183" s="215"/>
      <c r="B183" s="196"/>
      <c r="C183" s="196"/>
      <c r="D183" s="196"/>
      <c r="E183" s="196"/>
      <c r="F183" s="196"/>
      <c r="G183" s="196"/>
      <c r="H183" s="196"/>
      <c r="I183" s="196"/>
      <c r="J183" s="196"/>
      <c r="K183" s="196"/>
      <c r="L183" s="196"/>
      <c r="M183" s="196"/>
      <c r="N183" s="196"/>
      <c r="O183" s="196"/>
      <c r="P183" s="196"/>
      <c r="Q183" s="196"/>
      <c r="R183" s="216"/>
    </row>
    <row r="208" spans="1:18" ht="13.5">
      <c r="A208" s="213"/>
      <c r="B208" s="25"/>
      <c r="C208" s="25"/>
      <c r="D208" s="25"/>
      <c r="E208" s="25"/>
      <c r="F208" s="25"/>
      <c r="G208" s="25"/>
      <c r="H208" s="25"/>
      <c r="I208" s="25"/>
      <c r="J208" s="25"/>
      <c r="K208" s="25"/>
      <c r="L208" s="25"/>
      <c r="M208" s="25"/>
      <c r="N208" s="25"/>
      <c r="O208" s="25"/>
      <c r="P208" s="25"/>
      <c r="Q208" s="25"/>
      <c r="R208" s="214"/>
    </row>
    <row r="209" spans="1:18" ht="13.5">
      <c r="A209" s="215"/>
      <c r="B209" s="196"/>
      <c r="C209" s="196"/>
      <c r="D209" s="196"/>
      <c r="E209" s="196"/>
      <c r="F209" s="196"/>
      <c r="G209" s="196"/>
      <c r="H209" s="196"/>
      <c r="I209" s="196"/>
      <c r="J209" s="196"/>
      <c r="K209" s="196"/>
      <c r="L209" s="196"/>
      <c r="M209" s="196"/>
      <c r="N209" s="196"/>
      <c r="O209" s="196"/>
      <c r="P209" s="196"/>
      <c r="Q209" s="196"/>
      <c r="R209" s="216"/>
    </row>
    <row r="212" spans="1:18" ht="13.5">
      <c r="A212" s="213"/>
      <c r="B212" s="25"/>
      <c r="C212" s="25"/>
      <c r="D212" s="25"/>
      <c r="E212" s="25"/>
      <c r="F212" s="25"/>
      <c r="G212" s="25"/>
      <c r="H212" s="25"/>
      <c r="I212" s="25"/>
      <c r="J212" s="25"/>
      <c r="K212" s="25"/>
      <c r="L212" s="25"/>
      <c r="M212" s="25"/>
      <c r="N212" s="25"/>
      <c r="O212" s="25"/>
      <c r="P212" s="25"/>
      <c r="Q212" s="25"/>
      <c r="R212" s="214"/>
    </row>
    <row r="213" spans="1:18" ht="13.5">
      <c r="A213" s="215"/>
      <c r="B213" s="196"/>
      <c r="C213" s="196"/>
      <c r="D213" s="196"/>
      <c r="E213" s="196"/>
      <c r="F213" s="196"/>
      <c r="G213" s="196"/>
      <c r="H213" s="196"/>
      <c r="I213" s="196"/>
      <c r="J213" s="196"/>
      <c r="K213" s="196"/>
      <c r="L213" s="196"/>
      <c r="M213" s="196"/>
      <c r="N213" s="196"/>
      <c r="O213" s="196"/>
      <c r="P213" s="196"/>
      <c r="Q213" s="196"/>
      <c r="R213" s="216"/>
    </row>
    <row r="238" spans="1:18" ht="13.5">
      <c r="A238" s="213"/>
      <c r="B238" s="25"/>
      <c r="C238" s="25"/>
      <c r="D238" s="25"/>
      <c r="E238" s="25"/>
      <c r="F238" s="25"/>
      <c r="G238" s="25"/>
      <c r="H238" s="25"/>
      <c r="I238" s="25"/>
      <c r="J238" s="25"/>
      <c r="K238" s="25"/>
      <c r="L238" s="25"/>
      <c r="M238" s="25"/>
      <c r="N238" s="25"/>
      <c r="O238" s="25"/>
      <c r="P238" s="25"/>
      <c r="Q238" s="25"/>
      <c r="R238" s="214"/>
    </row>
    <row r="239" spans="1:18" ht="13.5">
      <c r="A239" s="215"/>
      <c r="B239" s="196"/>
      <c r="C239" s="196"/>
      <c r="D239" s="196"/>
      <c r="E239" s="196"/>
      <c r="F239" s="196"/>
      <c r="G239" s="196"/>
      <c r="H239" s="196"/>
      <c r="I239" s="196"/>
      <c r="J239" s="196"/>
      <c r="K239" s="196"/>
      <c r="L239" s="196"/>
      <c r="M239" s="196"/>
      <c r="N239" s="196"/>
      <c r="O239" s="196"/>
      <c r="P239" s="196"/>
      <c r="Q239" s="196"/>
      <c r="R239" s="216"/>
    </row>
    <row r="242" spans="1:18" ht="13.5">
      <c r="A242" s="213"/>
      <c r="B242" s="25"/>
      <c r="C242" s="25"/>
      <c r="D242" s="25"/>
      <c r="E242" s="25"/>
      <c r="F242" s="25"/>
      <c r="G242" s="25"/>
      <c r="H242" s="25"/>
      <c r="I242" s="25"/>
      <c r="J242" s="25"/>
      <c r="K242" s="25"/>
      <c r="L242" s="25"/>
      <c r="M242" s="25"/>
      <c r="N242" s="25"/>
      <c r="O242" s="25"/>
      <c r="P242" s="25"/>
      <c r="Q242" s="25"/>
      <c r="R242" s="214"/>
    </row>
    <row r="243" spans="1:18" ht="13.5">
      <c r="A243" s="215"/>
      <c r="B243" s="196"/>
      <c r="C243" s="196"/>
      <c r="D243" s="196"/>
      <c r="E243" s="196"/>
      <c r="F243" s="196"/>
      <c r="G243" s="196"/>
      <c r="H243" s="196"/>
      <c r="I243" s="196"/>
      <c r="J243" s="196"/>
      <c r="K243" s="196"/>
      <c r="L243" s="196"/>
      <c r="M243" s="196"/>
      <c r="N243" s="196"/>
      <c r="O243" s="196"/>
      <c r="P243" s="196"/>
      <c r="Q243" s="196"/>
      <c r="R243" s="216"/>
    </row>
    <row r="260" spans="1:2" ht="13.5">
      <c r="A260" s="232"/>
      <c r="B260" s="232"/>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sheetData>
  <sheetProtection/>
  <mergeCells count="43">
    <mergeCell ref="O30:O31"/>
    <mergeCell ref="H29:J29"/>
    <mergeCell ref="A32:B33"/>
    <mergeCell ref="L30:L31"/>
    <mergeCell ref="M30:M31"/>
    <mergeCell ref="N30:N31"/>
    <mergeCell ref="F30:F31"/>
    <mergeCell ref="G30:G31"/>
    <mergeCell ref="H30:H31"/>
    <mergeCell ref="I30:I31"/>
    <mergeCell ref="J30:J31"/>
    <mergeCell ref="A7:A8"/>
    <mergeCell ref="B7:B8"/>
    <mergeCell ref="C15:R19"/>
    <mergeCell ref="C20:R24"/>
    <mergeCell ref="Q30:Q31"/>
    <mergeCell ref="K29:M29"/>
    <mergeCell ref="N29:Q29"/>
    <mergeCell ref="A28:B28"/>
    <mergeCell ref="A29:B31"/>
    <mergeCell ref="C29:C31"/>
    <mergeCell ref="D29:D31"/>
    <mergeCell ref="E29:G29"/>
    <mergeCell ref="P30:P31"/>
    <mergeCell ref="K30:K31"/>
    <mergeCell ref="R29:R31"/>
    <mergeCell ref="E30:E31"/>
    <mergeCell ref="A15:B24"/>
    <mergeCell ref="A11:A12"/>
    <mergeCell ref="B11:B12"/>
    <mergeCell ref="A1:R1"/>
    <mergeCell ref="R3:R4"/>
    <mergeCell ref="A2:B2"/>
    <mergeCell ref="E3:G3"/>
    <mergeCell ref="D3:D4"/>
    <mergeCell ref="A3:B4"/>
    <mergeCell ref="C3:C4"/>
    <mergeCell ref="A9:B10"/>
    <mergeCell ref="H3:J3"/>
    <mergeCell ref="K3:M3"/>
    <mergeCell ref="N3:Q3"/>
    <mergeCell ref="A13:B14"/>
    <mergeCell ref="A5:B6"/>
  </mergeCells>
  <dataValidations count="1">
    <dataValidation allowBlank="1" showInputMessage="1" showErrorMessage="1" imeMode="off" sqref="D5:R14 D32:R33"/>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69" r:id="rId1"/>
  <headerFooter>
    <oddFooter>&amp;C&amp;16-&amp;P -&amp;R&amp;A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 min="20" max="20" width="9.00390625" style="172" customWidth="1"/>
  </cols>
  <sheetData>
    <row r="1" spans="1:18" ht="25.5">
      <c r="A1" s="309" t="s">
        <v>357</v>
      </c>
      <c r="B1" s="309"/>
      <c r="C1" s="309"/>
      <c r="D1" s="309"/>
      <c r="E1" s="309"/>
      <c r="F1" s="309"/>
      <c r="G1" s="309"/>
      <c r="H1" s="309"/>
      <c r="I1" s="309"/>
      <c r="J1" s="309"/>
      <c r="K1" s="309"/>
      <c r="L1" s="309"/>
      <c r="M1" s="309"/>
      <c r="N1" s="309"/>
      <c r="O1" s="309"/>
      <c r="P1" s="309"/>
      <c r="Q1" s="309"/>
      <c r="R1" s="309"/>
    </row>
    <row r="2" spans="1:20" s="25" customFormat="1" ht="24.75" customHeight="1">
      <c r="A2" s="270" t="s">
        <v>388</v>
      </c>
      <c r="B2" s="270"/>
      <c r="C2" s="268" t="s">
        <v>259</v>
      </c>
      <c r="D2" s="267"/>
      <c r="E2" s="122"/>
      <c r="F2" s="122"/>
      <c r="G2" s="122"/>
      <c r="H2" s="122"/>
      <c r="I2" s="122"/>
      <c r="J2" s="122"/>
      <c r="K2" s="122"/>
      <c r="L2" s="122"/>
      <c r="M2" s="122"/>
      <c r="N2" s="122"/>
      <c r="O2" s="122"/>
      <c r="P2" s="255"/>
      <c r="Q2" s="122"/>
      <c r="R2" s="2" t="s">
        <v>13</v>
      </c>
      <c r="T2" s="173"/>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19.5" customHeight="1">
      <c r="A5" s="285" t="s">
        <v>265</v>
      </c>
      <c r="B5" s="286"/>
      <c r="C5" s="188"/>
      <c r="D5" s="188"/>
      <c r="E5" s="188"/>
      <c r="F5" s="188"/>
      <c r="G5" s="188"/>
      <c r="H5" s="188"/>
      <c r="I5" s="188"/>
      <c r="J5" s="188"/>
      <c r="K5" s="188"/>
      <c r="L5" s="188"/>
      <c r="M5" s="188"/>
      <c r="N5" s="188"/>
      <c r="O5" s="188"/>
      <c r="P5" s="251"/>
      <c r="Q5" s="186"/>
      <c r="R5" s="188"/>
    </row>
    <row r="6" spans="1:18" ht="19.5" customHeight="1">
      <c r="A6" s="287"/>
      <c r="B6" s="288"/>
      <c r="C6" s="191"/>
      <c r="D6" s="191"/>
      <c r="E6" s="191"/>
      <c r="F6" s="191"/>
      <c r="G6" s="191"/>
      <c r="H6" s="191"/>
      <c r="I6" s="191"/>
      <c r="J6" s="191"/>
      <c r="K6" s="191"/>
      <c r="L6" s="191"/>
      <c r="M6" s="191"/>
      <c r="N6" s="191"/>
      <c r="O6" s="191"/>
      <c r="P6" s="191"/>
      <c r="Q6" s="204"/>
      <c r="R6" s="191"/>
    </row>
    <row r="7" spans="1:20" ht="20.25" customHeight="1">
      <c r="A7" s="333" t="s">
        <v>175</v>
      </c>
      <c r="B7" s="363"/>
      <c r="C7" s="3" t="s">
        <v>0</v>
      </c>
      <c r="D7" s="129">
        <f>SUM(D9)</f>
        <v>626</v>
      </c>
      <c r="E7" s="129">
        <f aca="true" t="shared" si="0" ref="E7:Q8">SUM(E9)</f>
        <v>0</v>
      </c>
      <c r="F7" s="129">
        <f t="shared" si="0"/>
        <v>26</v>
      </c>
      <c r="G7" s="128">
        <f t="shared" si="0"/>
        <v>50</v>
      </c>
      <c r="H7" s="129">
        <f t="shared" si="0"/>
        <v>150</v>
      </c>
      <c r="I7" s="129">
        <f t="shared" si="0"/>
        <v>20</v>
      </c>
      <c r="J7" s="129">
        <f t="shared" si="0"/>
        <v>10</v>
      </c>
      <c r="K7" s="129">
        <f t="shared" si="0"/>
        <v>140</v>
      </c>
      <c r="L7" s="129">
        <f t="shared" si="0"/>
        <v>20</v>
      </c>
      <c r="M7" s="129">
        <f t="shared" si="0"/>
        <v>180</v>
      </c>
      <c r="N7" s="129">
        <f t="shared" si="0"/>
        <v>20</v>
      </c>
      <c r="O7" s="129">
        <f t="shared" si="0"/>
        <v>10</v>
      </c>
      <c r="P7" s="129">
        <f t="shared" si="0"/>
        <v>0</v>
      </c>
      <c r="Q7" s="129">
        <f t="shared" si="0"/>
        <v>0</v>
      </c>
      <c r="R7" s="88">
        <f aca="true" t="shared" si="1" ref="R7:R20">SUM(E7:Q7)</f>
        <v>626</v>
      </c>
      <c r="T7" s="172">
        <f>D7-R7</f>
        <v>0</v>
      </c>
    </row>
    <row r="8" spans="1:20" ht="20.25" customHeight="1">
      <c r="A8" s="333"/>
      <c r="B8" s="363"/>
      <c r="C8" s="4" t="s">
        <v>14</v>
      </c>
      <c r="D8" s="126"/>
      <c r="E8" s="126">
        <f t="shared" si="0"/>
        <v>0</v>
      </c>
      <c r="F8" s="126">
        <f t="shared" si="0"/>
        <v>0</v>
      </c>
      <c r="G8" s="87">
        <f t="shared" si="0"/>
        <v>27</v>
      </c>
      <c r="H8" s="126">
        <f t="shared" si="0"/>
        <v>3</v>
      </c>
      <c r="I8" s="126">
        <f t="shared" si="0"/>
        <v>71</v>
      </c>
      <c r="J8" s="126">
        <f t="shared" si="0"/>
        <v>0</v>
      </c>
      <c r="K8" s="126">
        <f t="shared" si="0"/>
        <v>16</v>
      </c>
      <c r="L8" s="126">
        <f t="shared" si="0"/>
        <v>40</v>
      </c>
      <c r="M8" s="126">
        <f t="shared" si="0"/>
        <v>61</v>
      </c>
      <c r="N8" s="126">
        <f t="shared" si="0"/>
        <v>107</v>
      </c>
      <c r="O8" s="126">
        <f t="shared" si="0"/>
        <v>77</v>
      </c>
      <c r="P8" s="126">
        <f t="shared" si="0"/>
        <v>144</v>
      </c>
      <c r="Q8" s="126">
        <f t="shared" si="0"/>
        <v>3</v>
      </c>
      <c r="R8" s="87">
        <f t="shared" si="1"/>
        <v>549</v>
      </c>
      <c r="T8" s="172">
        <f aca="true" t="shared" si="2" ref="T8:T20">D8-R8</f>
        <v>-549</v>
      </c>
    </row>
    <row r="9" spans="1:21" ht="20.25" customHeight="1">
      <c r="A9" s="332"/>
      <c r="B9" s="363" t="s">
        <v>24</v>
      </c>
      <c r="C9" s="3" t="s">
        <v>0</v>
      </c>
      <c r="D9" s="129">
        <v>626</v>
      </c>
      <c r="E9" s="129">
        <v>0</v>
      </c>
      <c r="F9" s="129">
        <v>26</v>
      </c>
      <c r="G9" s="129">
        <v>50</v>
      </c>
      <c r="H9" s="128">
        <v>150</v>
      </c>
      <c r="I9" s="129">
        <v>20</v>
      </c>
      <c r="J9" s="129">
        <v>10</v>
      </c>
      <c r="K9" s="129">
        <v>140</v>
      </c>
      <c r="L9" s="129">
        <v>20</v>
      </c>
      <c r="M9" s="129">
        <v>180</v>
      </c>
      <c r="N9" s="129">
        <v>20</v>
      </c>
      <c r="O9" s="129">
        <v>10</v>
      </c>
      <c r="P9" s="129">
        <v>0</v>
      </c>
      <c r="Q9" s="128">
        <v>0</v>
      </c>
      <c r="R9" s="127">
        <f t="shared" si="1"/>
        <v>626</v>
      </c>
      <c r="T9" s="172">
        <f t="shared" si="2"/>
        <v>0</v>
      </c>
      <c r="U9">
        <v>1</v>
      </c>
    </row>
    <row r="10" spans="1:20" ht="20.25" customHeight="1">
      <c r="A10" s="332"/>
      <c r="B10" s="363"/>
      <c r="C10" s="4" t="s">
        <v>14</v>
      </c>
      <c r="D10" s="126"/>
      <c r="E10" s="126">
        <v>0</v>
      </c>
      <c r="F10" s="126">
        <v>0</v>
      </c>
      <c r="G10" s="126">
        <v>27</v>
      </c>
      <c r="H10" s="87">
        <v>3</v>
      </c>
      <c r="I10" s="126">
        <v>71</v>
      </c>
      <c r="J10" s="126">
        <v>0</v>
      </c>
      <c r="K10" s="126">
        <v>16</v>
      </c>
      <c r="L10" s="126">
        <v>40</v>
      </c>
      <c r="M10" s="126">
        <v>61</v>
      </c>
      <c r="N10" s="126">
        <v>107</v>
      </c>
      <c r="O10" s="126">
        <v>77</v>
      </c>
      <c r="P10" s="126">
        <v>144</v>
      </c>
      <c r="Q10" s="87">
        <v>3</v>
      </c>
      <c r="R10" s="126">
        <f t="shared" si="1"/>
        <v>549</v>
      </c>
      <c r="T10" s="172">
        <f t="shared" si="2"/>
        <v>-549</v>
      </c>
    </row>
    <row r="11" spans="1:20" ht="20.25" customHeight="1">
      <c r="A11" s="333" t="s">
        <v>176</v>
      </c>
      <c r="B11" s="363"/>
      <c r="C11" s="3" t="s">
        <v>0</v>
      </c>
      <c r="D11" s="129">
        <f>SUM(D13,D15,D17)</f>
        <v>10242</v>
      </c>
      <c r="E11" s="129">
        <f aca="true" t="shared" si="3" ref="E11:Q11">SUM(E13,E15,E17)</f>
        <v>66</v>
      </c>
      <c r="F11" s="129">
        <f t="shared" si="3"/>
        <v>600</v>
      </c>
      <c r="G11" s="129">
        <f t="shared" si="3"/>
        <v>750</v>
      </c>
      <c r="H11" s="129">
        <f t="shared" si="3"/>
        <v>1390</v>
      </c>
      <c r="I11" s="129">
        <f t="shared" si="3"/>
        <v>804</v>
      </c>
      <c r="J11" s="128">
        <f t="shared" si="3"/>
        <v>1050</v>
      </c>
      <c r="K11" s="129">
        <f t="shared" si="3"/>
        <v>1290</v>
      </c>
      <c r="L11" s="129">
        <f t="shared" si="3"/>
        <v>1280</v>
      </c>
      <c r="M11" s="128">
        <f t="shared" si="3"/>
        <v>650</v>
      </c>
      <c r="N11" s="128">
        <f t="shared" si="3"/>
        <v>963</v>
      </c>
      <c r="O11" s="129">
        <f t="shared" si="3"/>
        <v>730</v>
      </c>
      <c r="P11" s="129">
        <f t="shared" si="3"/>
        <v>369</v>
      </c>
      <c r="Q11" s="129">
        <f t="shared" si="3"/>
        <v>300</v>
      </c>
      <c r="R11" s="127">
        <f t="shared" si="1"/>
        <v>10242</v>
      </c>
      <c r="T11" s="172">
        <f t="shared" si="2"/>
        <v>0</v>
      </c>
    </row>
    <row r="12" spans="1:20" ht="20.25" customHeight="1">
      <c r="A12" s="333"/>
      <c r="B12" s="363"/>
      <c r="C12" s="4" t="s">
        <v>14</v>
      </c>
      <c r="D12" s="126"/>
      <c r="E12" s="126">
        <f>SUM(E14,E16,E18)</f>
        <v>65</v>
      </c>
      <c r="F12" s="126">
        <f>SUM(F14,F16,F18)</f>
        <v>215</v>
      </c>
      <c r="G12" s="126">
        <f>SUM(G14,G16,G18)</f>
        <v>846</v>
      </c>
      <c r="H12" s="126">
        <f>SUM(H14,H16,H18)</f>
        <v>474</v>
      </c>
      <c r="I12" s="126">
        <f aca="true" t="shared" si="4" ref="I12:Q12">SUM(I14,I16,I18)</f>
        <v>1336</v>
      </c>
      <c r="J12" s="126">
        <f t="shared" si="4"/>
        <v>377</v>
      </c>
      <c r="K12" s="126">
        <f t="shared" si="4"/>
        <v>1706</v>
      </c>
      <c r="L12" s="126">
        <f t="shared" si="4"/>
        <v>810</v>
      </c>
      <c r="M12" s="126">
        <f t="shared" si="4"/>
        <v>1735</v>
      </c>
      <c r="N12" s="126">
        <f t="shared" si="4"/>
        <v>361</v>
      </c>
      <c r="O12" s="126">
        <f t="shared" si="4"/>
        <v>771</v>
      </c>
      <c r="P12" s="126">
        <f>SUM(P16,P14,P18)</f>
        <v>651</v>
      </c>
      <c r="Q12" s="126">
        <f t="shared" si="4"/>
        <v>173</v>
      </c>
      <c r="R12" s="126">
        <f t="shared" si="1"/>
        <v>9520</v>
      </c>
      <c r="T12" s="172">
        <f t="shared" si="2"/>
        <v>-9520</v>
      </c>
    </row>
    <row r="13" spans="1:21" s="165" customFormat="1" ht="20.25" customHeight="1">
      <c r="A13" s="361"/>
      <c r="B13" s="362" t="s">
        <v>24</v>
      </c>
      <c r="C13" s="159" t="s">
        <v>0</v>
      </c>
      <c r="D13" s="168">
        <v>883</v>
      </c>
      <c r="E13" s="168">
        <v>0</v>
      </c>
      <c r="F13" s="168">
        <v>50</v>
      </c>
      <c r="G13" s="168">
        <v>100</v>
      </c>
      <c r="H13" s="169">
        <v>330</v>
      </c>
      <c r="I13" s="168">
        <v>0</v>
      </c>
      <c r="J13" s="168">
        <v>0</v>
      </c>
      <c r="K13" s="168">
        <v>40</v>
      </c>
      <c r="L13" s="168">
        <v>250</v>
      </c>
      <c r="M13" s="168">
        <v>0</v>
      </c>
      <c r="N13" s="168">
        <v>113</v>
      </c>
      <c r="O13" s="168">
        <v>0</v>
      </c>
      <c r="P13" s="168">
        <v>0</v>
      </c>
      <c r="Q13" s="169">
        <v>0</v>
      </c>
      <c r="R13" s="164">
        <f>SUM(E13:Q13)</f>
        <v>883</v>
      </c>
      <c r="T13" s="172">
        <f t="shared" si="2"/>
        <v>0</v>
      </c>
      <c r="U13" s="165">
        <v>2</v>
      </c>
    </row>
    <row r="14" spans="1:20" s="165" customFormat="1" ht="20.25" customHeight="1">
      <c r="A14" s="361"/>
      <c r="B14" s="362"/>
      <c r="C14" s="162" t="s">
        <v>14</v>
      </c>
      <c r="D14" s="166"/>
      <c r="E14" s="166">
        <v>0</v>
      </c>
      <c r="F14" s="166">
        <v>0</v>
      </c>
      <c r="G14" s="166">
        <v>3</v>
      </c>
      <c r="H14" s="167">
        <v>9</v>
      </c>
      <c r="I14" s="166">
        <v>445</v>
      </c>
      <c r="J14" s="166">
        <v>0</v>
      </c>
      <c r="K14" s="166">
        <v>7</v>
      </c>
      <c r="L14" s="166">
        <v>202</v>
      </c>
      <c r="M14" s="166">
        <v>0</v>
      </c>
      <c r="N14" s="166">
        <v>17</v>
      </c>
      <c r="O14" s="166">
        <v>55</v>
      </c>
      <c r="P14" s="166">
        <v>117</v>
      </c>
      <c r="Q14" s="167">
        <v>1</v>
      </c>
      <c r="R14" s="166">
        <f>SUM(E14:Q14)</f>
        <v>856</v>
      </c>
      <c r="T14" s="172">
        <f t="shared" si="2"/>
        <v>-856</v>
      </c>
    </row>
    <row r="15" spans="1:21" ht="20.25" customHeight="1">
      <c r="A15" s="332"/>
      <c r="B15" s="363" t="s">
        <v>177</v>
      </c>
      <c r="C15" s="3" t="s">
        <v>0</v>
      </c>
      <c r="D15" s="128">
        <v>8819</v>
      </c>
      <c r="E15" s="129">
        <v>66</v>
      </c>
      <c r="F15" s="129">
        <v>500</v>
      </c>
      <c r="G15" s="129">
        <v>600</v>
      </c>
      <c r="H15" s="129">
        <v>1000</v>
      </c>
      <c r="I15" s="129">
        <v>744</v>
      </c>
      <c r="J15" s="128">
        <v>990</v>
      </c>
      <c r="K15" s="129">
        <v>1200</v>
      </c>
      <c r="L15" s="129">
        <v>1000</v>
      </c>
      <c r="M15" s="129">
        <v>600</v>
      </c>
      <c r="N15" s="128">
        <v>800</v>
      </c>
      <c r="O15" s="129">
        <v>700</v>
      </c>
      <c r="P15" s="129">
        <v>319</v>
      </c>
      <c r="Q15" s="129">
        <v>300</v>
      </c>
      <c r="R15" s="88">
        <f t="shared" si="1"/>
        <v>8819</v>
      </c>
      <c r="T15" s="172">
        <f t="shared" si="2"/>
        <v>0</v>
      </c>
      <c r="U15">
        <v>3</v>
      </c>
    </row>
    <row r="16" spans="1:20" ht="20.25" customHeight="1">
      <c r="A16" s="332"/>
      <c r="B16" s="363"/>
      <c r="C16" s="4" t="s">
        <v>14</v>
      </c>
      <c r="D16" s="87"/>
      <c r="E16" s="126">
        <v>65</v>
      </c>
      <c r="F16" s="126">
        <v>215</v>
      </c>
      <c r="G16" s="126">
        <v>843</v>
      </c>
      <c r="H16" s="126">
        <v>465</v>
      </c>
      <c r="I16" s="126">
        <v>891</v>
      </c>
      <c r="J16" s="87">
        <v>377</v>
      </c>
      <c r="K16" s="126">
        <v>1699</v>
      </c>
      <c r="L16" s="126">
        <v>604</v>
      </c>
      <c r="M16" s="126">
        <v>1724</v>
      </c>
      <c r="N16" s="87">
        <v>344</v>
      </c>
      <c r="O16" s="126">
        <v>716</v>
      </c>
      <c r="P16" s="126">
        <v>534</v>
      </c>
      <c r="Q16" s="126">
        <v>172</v>
      </c>
      <c r="R16" s="87">
        <f t="shared" si="1"/>
        <v>8649</v>
      </c>
      <c r="T16" s="172">
        <f t="shared" si="2"/>
        <v>-8649</v>
      </c>
    </row>
    <row r="17" spans="1:21" ht="20.25" customHeight="1">
      <c r="A17" s="277" t="s">
        <v>178</v>
      </c>
      <c r="B17" s="366" t="s">
        <v>179</v>
      </c>
      <c r="C17" s="3" t="s">
        <v>0</v>
      </c>
      <c r="D17" s="129">
        <v>540</v>
      </c>
      <c r="E17" s="129">
        <v>0</v>
      </c>
      <c r="F17" s="129">
        <v>50</v>
      </c>
      <c r="G17" s="129">
        <v>50</v>
      </c>
      <c r="H17" s="129">
        <v>60</v>
      </c>
      <c r="I17" s="129">
        <v>60</v>
      </c>
      <c r="J17" s="129">
        <v>60</v>
      </c>
      <c r="K17" s="129">
        <v>50</v>
      </c>
      <c r="L17" s="129">
        <v>30</v>
      </c>
      <c r="M17" s="129">
        <v>50</v>
      </c>
      <c r="N17" s="129">
        <v>50</v>
      </c>
      <c r="O17" s="129">
        <v>30</v>
      </c>
      <c r="P17" s="129">
        <v>50</v>
      </c>
      <c r="Q17" s="129">
        <v>0</v>
      </c>
      <c r="R17" s="127">
        <f t="shared" si="1"/>
        <v>540</v>
      </c>
      <c r="T17" s="172">
        <f t="shared" si="2"/>
        <v>0</v>
      </c>
      <c r="U17">
        <v>4</v>
      </c>
    </row>
    <row r="18" spans="1:20" ht="20.25" customHeight="1">
      <c r="A18" s="278"/>
      <c r="B18" s="367"/>
      <c r="C18" s="4" t="s">
        <v>14</v>
      </c>
      <c r="D18" s="126"/>
      <c r="E18" s="126">
        <v>0</v>
      </c>
      <c r="F18" s="126">
        <v>0</v>
      </c>
      <c r="G18" s="126">
        <v>0</v>
      </c>
      <c r="H18" s="126">
        <v>0</v>
      </c>
      <c r="I18" s="126">
        <v>0</v>
      </c>
      <c r="J18" s="126">
        <v>0</v>
      </c>
      <c r="K18" s="126">
        <v>0</v>
      </c>
      <c r="L18" s="126">
        <v>4</v>
      </c>
      <c r="M18" s="126">
        <v>11</v>
      </c>
      <c r="N18" s="126">
        <v>0</v>
      </c>
      <c r="O18" s="126">
        <v>0</v>
      </c>
      <c r="P18" s="126">
        <v>0</v>
      </c>
      <c r="Q18" s="126">
        <v>0</v>
      </c>
      <c r="R18" s="126">
        <f t="shared" si="1"/>
        <v>15</v>
      </c>
      <c r="T18" s="172">
        <f t="shared" si="2"/>
        <v>-15</v>
      </c>
    </row>
    <row r="19" spans="1:22" ht="20.25" customHeight="1">
      <c r="A19" s="277" t="s">
        <v>28</v>
      </c>
      <c r="B19" s="364"/>
      <c r="C19" s="3" t="s">
        <v>0</v>
      </c>
      <c r="D19" s="128">
        <f>SUM(D7,D11)</f>
        <v>10868</v>
      </c>
      <c r="E19" s="129">
        <f aca="true" t="shared" si="5" ref="E19:Q20">SUM(E7,E11)</f>
        <v>66</v>
      </c>
      <c r="F19" s="129">
        <f t="shared" si="5"/>
        <v>626</v>
      </c>
      <c r="G19" s="129">
        <f t="shared" si="5"/>
        <v>800</v>
      </c>
      <c r="H19" s="129">
        <f t="shared" si="5"/>
        <v>1540</v>
      </c>
      <c r="I19" s="129">
        <f t="shared" si="5"/>
        <v>824</v>
      </c>
      <c r="J19" s="129">
        <f t="shared" si="5"/>
        <v>1060</v>
      </c>
      <c r="K19" s="129">
        <f t="shared" si="5"/>
        <v>1430</v>
      </c>
      <c r="L19" s="129">
        <f t="shared" si="5"/>
        <v>1300</v>
      </c>
      <c r="M19" s="128">
        <f t="shared" si="5"/>
        <v>830</v>
      </c>
      <c r="N19" s="129">
        <f t="shared" si="5"/>
        <v>983</v>
      </c>
      <c r="O19" s="128">
        <f t="shared" si="5"/>
        <v>740</v>
      </c>
      <c r="P19" s="129">
        <f t="shared" si="5"/>
        <v>369</v>
      </c>
      <c r="Q19" s="129">
        <f t="shared" si="5"/>
        <v>300</v>
      </c>
      <c r="R19" s="127">
        <f t="shared" si="1"/>
        <v>10868</v>
      </c>
      <c r="T19" s="172">
        <f t="shared" si="2"/>
        <v>0</v>
      </c>
      <c r="U19">
        <v>10868</v>
      </c>
      <c r="V19" s="10">
        <f>R19-U19</f>
        <v>0</v>
      </c>
    </row>
    <row r="20" spans="1:20" ht="20.25" customHeight="1">
      <c r="A20" s="278"/>
      <c r="B20" s="365"/>
      <c r="C20" s="7" t="s">
        <v>14</v>
      </c>
      <c r="D20" s="155"/>
      <c r="E20" s="126">
        <f t="shared" si="5"/>
        <v>65</v>
      </c>
      <c r="F20" s="126">
        <f t="shared" si="5"/>
        <v>215</v>
      </c>
      <c r="G20" s="126">
        <f t="shared" si="5"/>
        <v>873</v>
      </c>
      <c r="H20" s="126">
        <f t="shared" si="5"/>
        <v>477</v>
      </c>
      <c r="I20" s="126">
        <f t="shared" si="5"/>
        <v>1407</v>
      </c>
      <c r="J20" s="126">
        <f t="shared" si="5"/>
        <v>377</v>
      </c>
      <c r="K20" s="126">
        <f t="shared" si="5"/>
        <v>1722</v>
      </c>
      <c r="L20" s="126">
        <f t="shared" si="5"/>
        <v>850</v>
      </c>
      <c r="M20" s="155">
        <f t="shared" si="5"/>
        <v>1796</v>
      </c>
      <c r="N20" s="126">
        <f t="shared" si="5"/>
        <v>468</v>
      </c>
      <c r="O20" s="126">
        <f t="shared" si="5"/>
        <v>848</v>
      </c>
      <c r="P20" s="126">
        <f t="shared" si="5"/>
        <v>795</v>
      </c>
      <c r="Q20" s="126">
        <f t="shared" si="5"/>
        <v>176</v>
      </c>
      <c r="R20" s="126">
        <f t="shared" si="1"/>
        <v>10069</v>
      </c>
      <c r="T20" s="172">
        <f t="shared" si="2"/>
        <v>-10069</v>
      </c>
    </row>
    <row r="21" spans="1:20" ht="12" customHeight="1">
      <c r="A21" s="277" t="s">
        <v>324</v>
      </c>
      <c r="B21" s="336"/>
      <c r="C21" s="318" t="s">
        <v>329</v>
      </c>
      <c r="D21" s="319"/>
      <c r="E21" s="319"/>
      <c r="F21" s="319"/>
      <c r="G21" s="319"/>
      <c r="H21" s="319"/>
      <c r="I21" s="319"/>
      <c r="J21" s="319"/>
      <c r="K21" s="319"/>
      <c r="L21" s="319"/>
      <c r="M21" s="319"/>
      <c r="N21" s="319"/>
      <c r="O21" s="319"/>
      <c r="P21" s="319"/>
      <c r="Q21" s="319"/>
      <c r="R21" s="320"/>
      <c r="T21"/>
    </row>
    <row r="22" spans="1:20" ht="12" customHeight="1">
      <c r="A22" s="337"/>
      <c r="B22" s="338"/>
      <c r="C22" s="321"/>
      <c r="D22" s="322"/>
      <c r="E22" s="322"/>
      <c r="F22" s="322"/>
      <c r="G22" s="322"/>
      <c r="H22" s="322"/>
      <c r="I22" s="322"/>
      <c r="J22" s="322"/>
      <c r="K22" s="322"/>
      <c r="L22" s="322"/>
      <c r="M22" s="322"/>
      <c r="N22" s="322"/>
      <c r="O22" s="322"/>
      <c r="P22" s="322"/>
      <c r="Q22" s="322"/>
      <c r="R22" s="323"/>
      <c r="T22"/>
    </row>
    <row r="23" spans="1:20" ht="12" customHeight="1">
      <c r="A23" s="337"/>
      <c r="B23" s="338"/>
      <c r="C23" s="321"/>
      <c r="D23" s="322"/>
      <c r="E23" s="322"/>
      <c r="F23" s="322"/>
      <c r="G23" s="322"/>
      <c r="H23" s="322"/>
      <c r="I23" s="322"/>
      <c r="J23" s="322"/>
      <c r="K23" s="322"/>
      <c r="L23" s="322"/>
      <c r="M23" s="322"/>
      <c r="N23" s="322"/>
      <c r="O23" s="322"/>
      <c r="P23" s="322"/>
      <c r="Q23" s="322"/>
      <c r="R23" s="323"/>
      <c r="T23"/>
    </row>
    <row r="24" spans="1:20" ht="12" customHeight="1">
      <c r="A24" s="337"/>
      <c r="B24" s="338"/>
      <c r="C24" s="321"/>
      <c r="D24" s="322"/>
      <c r="E24" s="322"/>
      <c r="F24" s="322"/>
      <c r="G24" s="322"/>
      <c r="H24" s="322"/>
      <c r="I24" s="322"/>
      <c r="J24" s="322"/>
      <c r="K24" s="322"/>
      <c r="L24" s="322"/>
      <c r="M24" s="322"/>
      <c r="N24" s="322"/>
      <c r="O24" s="322"/>
      <c r="P24" s="322"/>
      <c r="Q24" s="322"/>
      <c r="R24" s="323"/>
      <c r="T24"/>
    </row>
    <row r="25" spans="1:20" ht="12" customHeight="1">
      <c r="A25" s="337"/>
      <c r="B25" s="338"/>
      <c r="C25" s="324"/>
      <c r="D25" s="325"/>
      <c r="E25" s="325"/>
      <c r="F25" s="325"/>
      <c r="G25" s="325"/>
      <c r="H25" s="325"/>
      <c r="I25" s="325"/>
      <c r="J25" s="325"/>
      <c r="K25" s="325"/>
      <c r="L25" s="325"/>
      <c r="M25" s="325"/>
      <c r="N25" s="325"/>
      <c r="O25" s="325"/>
      <c r="P25" s="325"/>
      <c r="Q25" s="325"/>
      <c r="R25" s="326"/>
      <c r="T25"/>
    </row>
    <row r="26" spans="1:20" ht="12" customHeight="1">
      <c r="A26" s="337"/>
      <c r="B26" s="338"/>
      <c r="C26" s="327" t="s">
        <v>361</v>
      </c>
      <c r="D26" s="327"/>
      <c r="E26" s="327"/>
      <c r="F26" s="327"/>
      <c r="G26" s="327"/>
      <c r="H26" s="327"/>
      <c r="I26" s="327"/>
      <c r="J26" s="327"/>
      <c r="K26" s="327"/>
      <c r="L26" s="327"/>
      <c r="M26" s="327"/>
      <c r="N26" s="327"/>
      <c r="O26" s="327"/>
      <c r="P26" s="327"/>
      <c r="Q26" s="327"/>
      <c r="R26" s="327"/>
      <c r="T26"/>
    </row>
    <row r="27" spans="1:20" ht="12" customHeight="1">
      <c r="A27" s="337"/>
      <c r="B27" s="338"/>
      <c r="C27" s="327"/>
      <c r="D27" s="327"/>
      <c r="E27" s="327"/>
      <c r="F27" s="327"/>
      <c r="G27" s="327"/>
      <c r="H27" s="327"/>
      <c r="I27" s="327"/>
      <c r="J27" s="327"/>
      <c r="K27" s="327"/>
      <c r="L27" s="327"/>
      <c r="M27" s="327"/>
      <c r="N27" s="327"/>
      <c r="O27" s="327"/>
      <c r="P27" s="327"/>
      <c r="Q27" s="327"/>
      <c r="R27" s="327"/>
      <c r="T27"/>
    </row>
    <row r="28" spans="1:20" ht="12" customHeight="1">
      <c r="A28" s="337"/>
      <c r="B28" s="338"/>
      <c r="C28" s="327"/>
      <c r="D28" s="327"/>
      <c r="E28" s="327"/>
      <c r="F28" s="327"/>
      <c r="G28" s="327"/>
      <c r="H28" s="327"/>
      <c r="I28" s="327"/>
      <c r="J28" s="327"/>
      <c r="K28" s="327"/>
      <c r="L28" s="327"/>
      <c r="M28" s="327"/>
      <c r="N28" s="327"/>
      <c r="O28" s="327"/>
      <c r="P28" s="327"/>
      <c r="Q28" s="327"/>
      <c r="R28" s="327"/>
      <c r="T28"/>
    </row>
    <row r="29" spans="1:20" ht="12" customHeight="1">
      <c r="A29" s="337"/>
      <c r="B29" s="338"/>
      <c r="C29" s="327"/>
      <c r="D29" s="327"/>
      <c r="E29" s="327"/>
      <c r="F29" s="327"/>
      <c r="G29" s="327"/>
      <c r="H29" s="327"/>
      <c r="I29" s="327"/>
      <c r="J29" s="327"/>
      <c r="K29" s="327"/>
      <c r="L29" s="327"/>
      <c r="M29" s="327"/>
      <c r="N29" s="327"/>
      <c r="O29" s="327"/>
      <c r="P29" s="327"/>
      <c r="Q29" s="327"/>
      <c r="R29" s="327"/>
      <c r="T29"/>
    </row>
    <row r="30" spans="1:20" ht="12" customHeight="1">
      <c r="A30" s="278"/>
      <c r="B30" s="339"/>
      <c r="C30" s="327"/>
      <c r="D30" s="327"/>
      <c r="E30" s="327"/>
      <c r="F30" s="327"/>
      <c r="G30" s="327"/>
      <c r="H30" s="327"/>
      <c r="I30" s="327"/>
      <c r="J30" s="327"/>
      <c r="K30" s="327"/>
      <c r="L30" s="327"/>
      <c r="M30" s="327"/>
      <c r="N30" s="327"/>
      <c r="O30" s="327"/>
      <c r="P30" s="327"/>
      <c r="Q30" s="327"/>
      <c r="R30" s="327"/>
      <c r="T30"/>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5">
    <mergeCell ref="A1:R1"/>
    <mergeCell ref="H3:J3"/>
    <mergeCell ref="K3:M3"/>
    <mergeCell ref="N3:Q3"/>
    <mergeCell ref="R3:R4"/>
    <mergeCell ref="A2:B2"/>
    <mergeCell ref="A3:B4"/>
    <mergeCell ref="D3:D4"/>
    <mergeCell ref="E3:G3"/>
    <mergeCell ref="A5:B6"/>
    <mergeCell ref="A21:B30"/>
    <mergeCell ref="C21:R25"/>
    <mergeCell ref="C26:R30"/>
    <mergeCell ref="A19:B20"/>
    <mergeCell ref="A17:A18"/>
    <mergeCell ref="B17:B18"/>
    <mergeCell ref="A15:A16"/>
    <mergeCell ref="B15:B16"/>
    <mergeCell ref="A9:A10"/>
    <mergeCell ref="A13:A14"/>
    <mergeCell ref="B13:B14"/>
    <mergeCell ref="C3:C4"/>
    <mergeCell ref="A7:B8"/>
    <mergeCell ref="B9:B10"/>
    <mergeCell ref="A11:B12"/>
  </mergeCells>
  <dataValidations count="1">
    <dataValidation allowBlank="1" showInputMessage="1" showErrorMessage="1" imeMode="off" sqref="D7:R20"/>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134"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1" customHeight="1">
      <c r="A2" s="270" t="s">
        <v>388</v>
      </c>
      <c r="B2" s="270"/>
      <c r="C2" s="268" t="s">
        <v>259</v>
      </c>
      <c r="D2" s="267"/>
      <c r="E2" s="123"/>
      <c r="F2" s="123"/>
      <c r="G2" s="123"/>
      <c r="H2" s="123"/>
      <c r="I2" s="123"/>
      <c r="J2" s="123"/>
      <c r="K2" s="123"/>
      <c r="L2" s="123"/>
      <c r="M2" s="123"/>
      <c r="N2" s="123"/>
      <c r="O2" s="123"/>
      <c r="P2" s="256"/>
      <c r="Q2" s="123"/>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19.5" customHeight="1">
      <c r="A5" s="285" t="s">
        <v>266</v>
      </c>
      <c r="B5" s="286"/>
      <c r="C5" s="188"/>
      <c r="D5" s="188"/>
      <c r="E5" s="188"/>
      <c r="F5" s="188"/>
      <c r="G5" s="188"/>
      <c r="H5" s="188"/>
      <c r="I5" s="188"/>
      <c r="J5" s="188"/>
      <c r="K5" s="188"/>
      <c r="L5" s="188"/>
      <c r="M5" s="188"/>
      <c r="N5" s="188"/>
      <c r="O5" s="188"/>
      <c r="P5" s="251"/>
      <c r="Q5" s="186"/>
      <c r="R5" s="188"/>
    </row>
    <row r="6" spans="1:18" ht="19.5" customHeight="1">
      <c r="A6" s="287"/>
      <c r="B6" s="288"/>
      <c r="C6" s="189"/>
      <c r="D6" s="189"/>
      <c r="E6" s="189"/>
      <c r="F6" s="189"/>
      <c r="G6" s="189"/>
      <c r="H6" s="189"/>
      <c r="I6" s="189"/>
      <c r="J6" s="189"/>
      <c r="K6" s="189"/>
      <c r="L6" s="189"/>
      <c r="M6" s="189"/>
      <c r="N6" s="189"/>
      <c r="O6" s="189"/>
      <c r="P6" s="252"/>
      <c r="Q6" s="187"/>
      <c r="R6" s="189"/>
    </row>
    <row r="7" spans="1:20" ht="21" customHeight="1">
      <c r="A7" s="333" t="s">
        <v>82</v>
      </c>
      <c r="B7" s="363"/>
      <c r="C7" s="3" t="s">
        <v>0</v>
      </c>
      <c r="D7" s="5">
        <f aca="true" t="shared" si="0" ref="D7:Q8">SUM(D9,D11)</f>
        <v>55339</v>
      </c>
      <c r="E7" s="5">
        <f t="shared" si="0"/>
        <v>3</v>
      </c>
      <c r="F7" s="5">
        <f t="shared" si="0"/>
        <v>2103</v>
      </c>
      <c r="G7" s="5">
        <f t="shared" si="0"/>
        <v>4152</v>
      </c>
      <c r="H7" s="5">
        <f t="shared" si="0"/>
        <v>3919</v>
      </c>
      <c r="I7" s="5">
        <f t="shared" si="0"/>
        <v>3438</v>
      </c>
      <c r="J7" s="5">
        <f t="shared" si="0"/>
        <v>3624</v>
      </c>
      <c r="K7" s="5">
        <f t="shared" si="0"/>
        <v>5105</v>
      </c>
      <c r="L7" s="5">
        <f t="shared" si="0"/>
        <v>6699</v>
      </c>
      <c r="M7" s="5">
        <f t="shared" si="0"/>
        <v>4838</v>
      </c>
      <c r="N7" s="5">
        <f t="shared" si="0"/>
        <v>3882</v>
      </c>
      <c r="O7" s="5">
        <f t="shared" si="0"/>
        <v>4093</v>
      </c>
      <c r="P7" s="5">
        <f t="shared" si="0"/>
        <v>8343</v>
      </c>
      <c r="Q7" s="5">
        <f t="shared" si="0"/>
        <v>5140</v>
      </c>
      <c r="R7" s="5">
        <f>SUM(E7:Q7)</f>
        <v>55339</v>
      </c>
      <c r="T7" s="172">
        <f aca="true" t="shared" si="1" ref="T7:T32">D7-R7</f>
        <v>0</v>
      </c>
    </row>
    <row r="8" spans="1:20" ht="21" customHeight="1">
      <c r="A8" s="333"/>
      <c r="B8" s="363"/>
      <c r="C8" s="4" t="s">
        <v>14</v>
      </c>
      <c r="D8" s="6"/>
      <c r="E8" s="6">
        <f aca="true" t="shared" si="2" ref="E8:Q8">SUM(E10,E12)</f>
        <v>2</v>
      </c>
      <c r="F8" s="6">
        <f t="shared" si="2"/>
        <v>1975</v>
      </c>
      <c r="G8" s="6">
        <f t="shared" si="2"/>
        <v>4982</v>
      </c>
      <c r="H8" s="6">
        <f t="shared" si="2"/>
        <v>3424</v>
      </c>
      <c r="I8" s="6">
        <f t="shared" si="2"/>
        <v>4028</v>
      </c>
      <c r="J8" s="6">
        <f t="shared" si="2"/>
        <v>3656</v>
      </c>
      <c r="K8" s="6">
        <f t="shared" si="2"/>
        <v>5741</v>
      </c>
      <c r="L8" s="6">
        <f t="shared" si="2"/>
        <v>6287</v>
      </c>
      <c r="M8" s="6">
        <f t="shared" si="2"/>
        <v>3977</v>
      </c>
      <c r="N8" s="6">
        <f t="shared" si="2"/>
        <v>3438</v>
      </c>
      <c r="O8" s="6">
        <f t="shared" si="2"/>
        <v>3512</v>
      </c>
      <c r="P8" s="6">
        <f t="shared" si="0"/>
        <v>4250</v>
      </c>
      <c r="Q8" s="6">
        <f t="shared" si="2"/>
        <v>3901</v>
      </c>
      <c r="R8" s="6">
        <f>SUM(E8:Q8)</f>
        <v>49173</v>
      </c>
      <c r="T8" s="172">
        <f t="shared" si="1"/>
        <v>-49173</v>
      </c>
    </row>
    <row r="9" spans="1:21" ht="21" customHeight="1">
      <c r="A9" s="332"/>
      <c r="B9" s="331" t="s">
        <v>24</v>
      </c>
      <c r="C9" s="3" t="s">
        <v>0</v>
      </c>
      <c r="D9" s="5">
        <v>54487</v>
      </c>
      <c r="E9" s="5">
        <v>3</v>
      </c>
      <c r="F9" s="5">
        <v>2103</v>
      </c>
      <c r="G9" s="5">
        <v>4122</v>
      </c>
      <c r="H9" s="5">
        <v>3900</v>
      </c>
      <c r="I9" s="5">
        <v>3405</v>
      </c>
      <c r="J9" s="5">
        <v>3585</v>
      </c>
      <c r="K9" s="5">
        <v>4993</v>
      </c>
      <c r="L9" s="5">
        <v>6620</v>
      </c>
      <c r="M9" s="5">
        <v>4797</v>
      </c>
      <c r="N9" s="5">
        <v>3784</v>
      </c>
      <c r="O9" s="5">
        <v>3986</v>
      </c>
      <c r="P9" s="5">
        <v>8197</v>
      </c>
      <c r="Q9" s="5">
        <v>4992</v>
      </c>
      <c r="R9" s="5">
        <f>SUM(E9:Q9)</f>
        <v>54487</v>
      </c>
      <c r="T9" s="172">
        <f t="shared" si="1"/>
        <v>0</v>
      </c>
      <c r="U9">
        <v>1</v>
      </c>
    </row>
    <row r="10" spans="1:20" ht="21" customHeight="1">
      <c r="A10" s="332"/>
      <c r="B10" s="331"/>
      <c r="C10" s="32" t="s">
        <v>14</v>
      </c>
      <c r="D10" s="13"/>
      <c r="E10" s="13">
        <v>2</v>
      </c>
      <c r="F10" s="13">
        <v>1975</v>
      </c>
      <c r="G10" s="13">
        <v>4946</v>
      </c>
      <c r="H10" s="13">
        <v>3393</v>
      </c>
      <c r="I10" s="13">
        <v>4019</v>
      </c>
      <c r="J10" s="13">
        <v>3546</v>
      </c>
      <c r="K10" s="13">
        <v>5594</v>
      </c>
      <c r="L10" s="13">
        <v>6211</v>
      </c>
      <c r="M10" s="13">
        <v>3956</v>
      </c>
      <c r="N10" s="13">
        <v>3430</v>
      </c>
      <c r="O10" s="13">
        <v>3501</v>
      </c>
      <c r="P10" s="13">
        <v>4250</v>
      </c>
      <c r="Q10" s="13">
        <v>3897</v>
      </c>
      <c r="R10" s="13">
        <f>SUM(E10:Q10)</f>
        <v>48720</v>
      </c>
      <c r="T10" s="172">
        <f t="shared" si="1"/>
        <v>-48720</v>
      </c>
    </row>
    <row r="11" spans="1:21" ht="21" customHeight="1">
      <c r="A11" s="333"/>
      <c r="B11" s="331" t="s">
        <v>29</v>
      </c>
      <c r="C11" s="3" t="s">
        <v>0</v>
      </c>
      <c r="D11" s="5">
        <v>852</v>
      </c>
      <c r="E11" s="15">
        <v>0</v>
      </c>
      <c r="F11" s="15">
        <v>0</v>
      </c>
      <c r="G11" s="15">
        <v>30</v>
      </c>
      <c r="H11" s="15">
        <v>19</v>
      </c>
      <c r="I11" s="15">
        <v>33</v>
      </c>
      <c r="J11" s="15">
        <v>39</v>
      </c>
      <c r="K11" s="15">
        <v>112</v>
      </c>
      <c r="L11" s="15">
        <v>79</v>
      </c>
      <c r="M11" s="15">
        <v>41</v>
      </c>
      <c r="N11" s="15">
        <v>98</v>
      </c>
      <c r="O11" s="15">
        <v>107</v>
      </c>
      <c r="P11" s="15">
        <v>146</v>
      </c>
      <c r="Q11" s="15">
        <v>148</v>
      </c>
      <c r="R11" s="5">
        <f aca="true" t="shared" si="3" ref="R11:R32">SUM(E11:Q11)</f>
        <v>852</v>
      </c>
      <c r="T11" s="172">
        <f t="shared" si="1"/>
        <v>0</v>
      </c>
      <c r="U11">
        <v>2</v>
      </c>
    </row>
    <row r="12" spans="1:20" ht="21" customHeight="1">
      <c r="A12" s="333"/>
      <c r="B12" s="331"/>
      <c r="C12" s="4" t="s">
        <v>14</v>
      </c>
      <c r="D12" s="6"/>
      <c r="E12" s="6">
        <v>0</v>
      </c>
      <c r="F12" s="6">
        <v>0</v>
      </c>
      <c r="G12" s="6">
        <v>36</v>
      </c>
      <c r="H12" s="6">
        <v>31</v>
      </c>
      <c r="I12" s="6">
        <v>9</v>
      </c>
      <c r="J12" s="6">
        <v>110</v>
      </c>
      <c r="K12" s="6">
        <v>147</v>
      </c>
      <c r="L12" s="6">
        <v>76</v>
      </c>
      <c r="M12" s="6">
        <v>21</v>
      </c>
      <c r="N12" s="6">
        <v>8</v>
      </c>
      <c r="O12" s="6">
        <v>11</v>
      </c>
      <c r="P12" s="6">
        <v>0</v>
      </c>
      <c r="Q12" s="6">
        <v>4</v>
      </c>
      <c r="R12" s="13">
        <f t="shared" si="3"/>
        <v>453</v>
      </c>
      <c r="T12" s="172">
        <f t="shared" si="1"/>
        <v>-453</v>
      </c>
    </row>
    <row r="13" spans="1:20" ht="21" customHeight="1">
      <c r="A13" s="333" t="s">
        <v>81</v>
      </c>
      <c r="B13" s="363"/>
      <c r="C13" s="3" t="s">
        <v>0</v>
      </c>
      <c r="D13" s="5">
        <f aca="true" t="shared" si="4" ref="D13:Q14">SUM(D15,D17,D19)</f>
        <v>51338</v>
      </c>
      <c r="E13" s="5">
        <f t="shared" si="4"/>
        <v>21</v>
      </c>
      <c r="F13" s="5">
        <f t="shared" si="4"/>
        <v>2574</v>
      </c>
      <c r="G13" s="5">
        <f t="shared" si="4"/>
        <v>2715</v>
      </c>
      <c r="H13" s="5">
        <f t="shared" si="4"/>
        <v>5726</v>
      </c>
      <c r="I13" s="5">
        <f t="shared" si="4"/>
        <v>4664</v>
      </c>
      <c r="J13" s="5">
        <f t="shared" si="4"/>
        <v>2783</v>
      </c>
      <c r="K13" s="5">
        <f t="shared" si="4"/>
        <v>3298</v>
      </c>
      <c r="L13" s="5">
        <f t="shared" si="4"/>
        <v>5400</v>
      </c>
      <c r="M13" s="5">
        <f t="shared" si="4"/>
        <v>6004</v>
      </c>
      <c r="N13" s="5">
        <f t="shared" si="4"/>
        <v>4245</v>
      </c>
      <c r="O13" s="5">
        <f t="shared" si="4"/>
        <v>3204</v>
      </c>
      <c r="P13" s="5">
        <f t="shared" si="4"/>
        <v>5372</v>
      </c>
      <c r="Q13" s="5">
        <f t="shared" si="4"/>
        <v>5332</v>
      </c>
      <c r="R13" s="5">
        <f t="shared" si="3"/>
        <v>51338</v>
      </c>
      <c r="T13" s="172">
        <f t="shared" si="1"/>
        <v>0</v>
      </c>
    </row>
    <row r="14" spans="1:20" ht="21" customHeight="1">
      <c r="A14" s="333"/>
      <c r="B14" s="363"/>
      <c r="C14" s="4" t="s">
        <v>14</v>
      </c>
      <c r="D14" s="6"/>
      <c r="E14" s="6">
        <f aca="true" t="shared" si="5" ref="E14:Q14">SUM(E16,E18,E20)</f>
        <v>21</v>
      </c>
      <c r="F14" s="6">
        <f t="shared" si="5"/>
        <v>1996</v>
      </c>
      <c r="G14" s="6">
        <f t="shared" si="5"/>
        <v>3214</v>
      </c>
      <c r="H14" s="6">
        <f t="shared" si="5"/>
        <v>3234</v>
      </c>
      <c r="I14" s="6">
        <f t="shared" si="5"/>
        <v>2749</v>
      </c>
      <c r="J14" s="6">
        <f t="shared" si="5"/>
        <v>2207</v>
      </c>
      <c r="K14" s="6">
        <f t="shared" si="5"/>
        <v>2188</v>
      </c>
      <c r="L14" s="6">
        <f t="shared" si="5"/>
        <v>5020</v>
      </c>
      <c r="M14" s="6">
        <f t="shared" si="5"/>
        <v>5503</v>
      </c>
      <c r="N14" s="6">
        <f t="shared" si="5"/>
        <v>3547</v>
      </c>
      <c r="O14" s="6">
        <f t="shared" si="5"/>
        <v>4168</v>
      </c>
      <c r="P14" s="6">
        <f t="shared" si="4"/>
        <v>3643</v>
      </c>
      <c r="Q14" s="6">
        <f t="shared" si="5"/>
        <v>1334</v>
      </c>
      <c r="R14" s="13">
        <f t="shared" si="3"/>
        <v>38824</v>
      </c>
      <c r="T14" s="172">
        <f t="shared" si="1"/>
        <v>-38824</v>
      </c>
    </row>
    <row r="15" spans="1:21" ht="21" customHeight="1">
      <c r="A15" s="332"/>
      <c r="B15" s="331" t="s">
        <v>24</v>
      </c>
      <c r="C15" s="3" t="s">
        <v>0</v>
      </c>
      <c r="D15" s="5">
        <v>32630</v>
      </c>
      <c r="E15" s="5">
        <v>0</v>
      </c>
      <c r="F15" s="5">
        <v>2399</v>
      </c>
      <c r="G15" s="5">
        <v>2144</v>
      </c>
      <c r="H15" s="5">
        <v>3805</v>
      </c>
      <c r="I15" s="5">
        <v>2756</v>
      </c>
      <c r="J15" s="5">
        <v>1892</v>
      </c>
      <c r="K15" s="5">
        <v>1740</v>
      </c>
      <c r="L15" s="5">
        <v>3156</v>
      </c>
      <c r="M15" s="5">
        <v>3473</v>
      </c>
      <c r="N15" s="5">
        <v>1918</v>
      </c>
      <c r="O15" s="5">
        <v>2142</v>
      </c>
      <c r="P15" s="5">
        <v>3852</v>
      </c>
      <c r="Q15" s="5">
        <v>3353</v>
      </c>
      <c r="R15" s="5">
        <f t="shared" si="3"/>
        <v>32630</v>
      </c>
      <c r="T15" s="172">
        <f t="shared" si="1"/>
        <v>0</v>
      </c>
      <c r="U15">
        <v>3</v>
      </c>
    </row>
    <row r="16" spans="1:20" ht="21" customHeight="1">
      <c r="A16" s="332"/>
      <c r="B16" s="331"/>
      <c r="C16" s="32" t="s">
        <v>14</v>
      </c>
      <c r="D16" s="13"/>
      <c r="E16" s="13">
        <v>0</v>
      </c>
      <c r="F16" s="13">
        <v>1812</v>
      </c>
      <c r="G16" s="13">
        <v>2753</v>
      </c>
      <c r="H16" s="13">
        <v>2144</v>
      </c>
      <c r="I16" s="13">
        <v>1919</v>
      </c>
      <c r="J16" s="13">
        <v>1386</v>
      </c>
      <c r="K16" s="13">
        <v>1243</v>
      </c>
      <c r="L16" s="13">
        <v>3576</v>
      </c>
      <c r="M16" s="13">
        <v>2623</v>
      </c>
      <c r="N16" s="13">
        <v>2263</v>
      </c>
      <c r="O16" s="13">
        <v>2582</v>
      </c>
      <c r="P16" s="13">
        <v>1914</v>
      </c>
      <c r="Q16" s="13">
        <v>882</v>
      </c>
      <c r="R16" s="13">
        <f t="shared" si="3"/>
        <v>25097</v>
      </c>
      <c r="T16" s="172">
        <f t="shared" si="1"/>
        <v>-25097</v>
      </c>
    </row>
    <row r="17" spans="1:21" ht="21" customHeight="1">
      <c r="A17" s="333"/>
      <c r="B17" s="289" t="s">
        <v>109</v>
      </c>
      <c r="C17" s="3" t="s">
        <v>0</v>
      </c>
      <c r="D17" s="5">
        <v>9006</v>
      </c>
      <c r="E17" s="5">
        <v>0</v>
      </c>
      <c r="F17" s="5">
        <v>122</v>
      </c>
      <c r="G17" s="5">
        <v>5</v>
      </c>
      <c r="H17" s="5">
        <v>715</v>
      </c>
      <c r="I17" s="5">
        <v>872</v>
      </c>
      <c r="J17" s="5">
        <v>335</v>
      </c>
      <c r="K17" s="5">
        <v>672</v>
      </c>
      <c r="L17" s="5">
        <v>893</v>
      </c>
      <c r="M17" s="5">
        <v>1574</v>
      </c>
      <c r="N17" s="5">
        <v>1538</v>
      </c>
      <c r="O17" s="5">
        <v>739</v>
      </c>
      <c r="P17" s="5">
        <v>906</v>
      </c>
      <c r="Q17" s="5">
        <v>635</v>
      </c>
      <c r="R17" s="5">
        <f t="shared" si="3"/>
        <v>9006</v>
      </c>
      <c r="T17" s="172">
        <f t="shared" si="1"/>
        <v>0</v>
      </c>
      <c r="U17">
        <v>4</v>
      </c>
    </row>
    <row r="18" spans="1:20" ht="21" customHeight="1">
      <c r="A18" s="333"/>
      <c r="B18" s="289"/>
      <c r="C18" s="4" t="s">
        <v>14</v>
      </c>
      <c r="D18" s="6"/>
      <c r="E18" s="6">
        <v>0</v>
      </c>
      <c r="F18" s="6">
        <v>59</v>
      </c>
      <c r="G18" s="6">
        <v>252</v>
      </c>
      <c r="H18" s="6">
        <v>664</v>
      </c>
      <c r="I18" s="6">
        <v>457</v>
      </c>
      <c r="J18" s="6">
        <v>335</v>
      </c>
      <c r="K18" s="6">
        <v>347</v>
      </c>
      <c r="L18" s="6">
        <v>876</v>
      </c>
      <c r="M18" s="6">
        <v>2078</v>
      </c>
      <c r="N18" s="6">
        <v>949</v>
      </c>
      <c r="O18" s="6">
        <v>975</v>
      </c>
      <c r="P18" s="6">
        <v>653</v>
      </c>
      <c r="Q18" s="6">
        <v>41</v>
      </c>
      <c r="R18" s="13">
        <f t="shared" si="3"/>
        <v>7686</v>
      </c>
      <c r="T18" s="172">
        <f t="shared" si="1"/>
        <v>-7686</v>
      </c>
    </row>
    <row r="19" spans="1:21" ht="21" customHeight="1">
      <c r="A19" s="333"/>
      <c r="B19" s="331" t="s">
        <v>29</v>
      </c>
      <c r="C19" s="3" t="s">
        <v>0</v>
      </c>
      <c r="D19" s="5">
        <v>9702</v>
      </c>
      <c r="E19" s="5">
        <v>21</v>
      </c>
      <c r="F19" s="5">
        <v>53</v>
      </c>
      <c r="G19" s="5">
        <v>566</v>
      </c>
      <c r="H19" s="5">
        <v>1206</v>
      </c>
      <c r="I19" s="5">
        <v>1036</v>
      </c>
      <c r="J19" s="5">
        <v>556</v>
      </c>
      <c r="K19" s="5">
        <v>886</v>
      </c>
      <c r="L19" s="5">
        <v>1351</v>
      </c>
      <c r="M19" s="5">
        <v>957</v>
      </c>
      <c r="N19" s="5">
        <v>789</v>
      </c>
      <c r="O19" s="5">
        <v>323</v>
      </c>
      <c r="P19" s="5">
        <v>614</v>
      </c>
      <c r="Q19" s="5">
        <v>1344</v>
      </c>
      <c r="R19" s="5">
        <f t="shared" si="3"/>
        <v>9702</v>
      </c>
      <c r="T19" s="172">
        <f t="shared" si="1"/>
        <v>0</v>
      </c>
      <c r="U19">
        <v>5</v>
      </c>
    </row>
    <row r="20" spans="1:20" ht="21" customHeight="1">
      <c r="A20" s="333"/>
      <c r="B20" s="331"/>
      <c r="C20" s="32" t="s">
        <v>14</v>
      </c>
      <c r="D20" s="13"/>
      <c r="E20" s="13">
        <v>21</v>
      </c>
      <c r="F20" s="13">
        <v>125</v>
      </c>
      <c r="G20" s="13">
        <v>209</v>
      </c>
      <c r="H20" s="13">
        <v>426</v>
      </c>
      <c r="I20" s="13">
        <v>373</v>
      </c>
      <c r="J20" s="13">
        <v>486</v>
      </c>
      <c r="K20" s="13">
        <v>598</v>
      </c>
      <c r="L20" s="13">
        <v>568</v>
      </c>
      <c r="M20" s="13">
        <v>802</v>
      </c>
      <c r="N20" s="13">
        <v>335</v>
      </c>
      <c r="O20" s="13">
        <v>611</v>
      </c>
      <c r="P20" s="13">
        <v>1076</v>
      </c>
      <c r="Q20" s="13">
        <v>411</v>
      </c>
      <c r="R20" s="13">
        <f t="shared" si="3"/>
        <v>6041</v>
      </c>
      <c r="T20" s="172">
        <f t="shared" si="1"/>
        <v>-6041</v>
      </c>
    </row>
    <row r="21" spans="1:20" ht="21" customHeight="1">
      <c r="A21" s="333" t="s">
        <v>159</v>
      </c>
      <c r="B21" s="363"/>
      <c r="C21" s="3" t="s">
        <v>0</v>
      </c>
      <c r="D21" s="5">
        <f>SUM(D23,D25,D27,D29)</f>
        <v>18717</v>
      </c>
      <c r="E21" s="5">
        <f aca="true" t="shared" si="6" ref="E21:Q22">SUM(E23,E25,E27,E29)</f>
        <v>1783</v>
      </c>
      <c r="F21" s="5">
        <f t="shared" si="6"/>
        <v>3997</v>
      </c>
      <c r="G21" s="5">
        <f t="shared" si="6"/>
        <v>768</v>
      </c>
      <c r="H21" s="5">
        <f t="shared" si="6"/>
        <v>2397</v>
      </c>
      <c r="I21" s="5">
        <f t="shared" si="6"/>
        <v>1034</v>
      </c>
      <c r="J21" s="5">
        <f t="shared" si="6"/>
        <v>979</v>
      </c>
      <c r="K21" s="5">
        <f t="shared" si="6"/>
        <v>1458</v>
      </c>
      <c r="L21" s="5">
        <f t="shared" si="6"/>
        <v>1355</v>
      </c>
      <c r="M21" s="5">
        <f t="shared" si="6"/>
        <v>785</v>
      </c>
      <c r="N21" s="5">
        <f t="shared" si="6"/>
        <v>1116</v>
      </c>
      <c r="O21" s="5">
        <f t="shared" si="6"/>
        <v>639</v>
      </c>
      <c r="P21" s="5">
        <f t="shared" si="6"/>
        <v>894</v>
      </c>
      <c r="Q21" s="5">
        <f t="shared" si="6"/>
        <v>1512</v>
      </c>
      <c r="R21" s="5">
        <f t="shared" si="3"/>
        <v>18717</v>
      </c>
      <c r="T21" s="172">
        <f t="shared" si="1"/>
        <v>0</v>
      </c>
    </row>
    <row r="22" spans="1:20" ht="21" customHeight="1">
      <c r="A22" s="333"/>
      <c r="B22" s="363"/>
      <c r="C22" s="4" t="s">
        <v>14</v>
      </c>
      <c r="D22" s="6"/>
      <c r="E22" s="6">
        <f t="shared" si="6"/>
        <v>1783</v>
      </c>
      <c r="F22" s="6">
        <f t="shared" si="6"/>
        <v>1285</v>
      </c>
      <c r="G22" s="6">
        <f t="shared" si="6"/>
        <v>781</v>
      </c>
      <c r="H22" s="6">
        <f t="shared" si="6"/>
        <v>1232</v>
      </c>
      <c r="I22" s="6">
        <f t="shared" si="6"/>
        <v>863</v>
      </c>
      <c r="J22" s="6">
        <f t="shared" si="6"/>
        <v>769</v>
      </c>
      <c r="K22" s="6">
        <f t="shared" si="6"/>
        <v>241</v>
      </c>
      <c r="L22" s="6">
        <f t="shared" si="6"/>
        <v>854</v>
      </c>
      <c r="M22" s="6">
        <f t="shared" si="6"/>
        <v>439</v>
      </c>
      <c r="N22" s="6">
        <f t="shared" si="6"/>
        <v>979</v>
      </c>
      <c r="O22" s="6">
        <f t="shared" si="6"/>
        <v>469</v>
      </c>
      <c r="P22" s="6">
        <f t="shared" si="6"/>
        <v>279</v>
      </c>
      <c r="Q22" s="6">
        <f t="shared" si="6"/>
        <v>614</v>
      </c>
      <c r="R22" s="13">
        <f t="shared" si="3"/>
        <v>10588</v>
      </c>
      <c r="T22" s="172">
        <f t="shared" si="1"/>
        <v>-10588</v>
      </c>
    </row>
    <row r="23" spans="1:21" ht="21" customHeight="1">
      <c r="A23" s="332"/>
      <c r="B23" s="331" t="s">
        <v>24</v>
      </c>
      <c r="C23" s="3" t="s">
        <v>0</v>
      </c>
      <c r="D23" s="5">
        <v>4354</v>
      </c>
      <c r="E23" s="5">
        <v>192</v>
      </c>
      <c r="F23" s="5">
        <v>516</v>
      </c>
      <c r="G23" s="5">
        <v>235</v>
      </c>
      <c r="H23" s="5">
        <v>534</v>
      </c>
      <c r="I23" s="5">
        <v>368</v>
      </c>
      <c r="J23" s="5">
        <v>415</v>
      </c>
      <c r="K23" s="5">
        <v>166</v>
      </c>
      <c r="L23" s="5">
        <v>385</v>
      </c>
      <c r="M23" s="5">
        <v>240</v>
      </c>
      <c r="N23" s="5">
        <v>228</v>
      </c>
      <c r="O23" s="5">
        <v>244</v>
      </c>
      <c r="P23" s="5">
        <v>513</v>
      </c>
      <c r="Q23" s="5">
        <v>318</v>
      </c>
      <c r="R23" s="5">
        <f t="shared" si="3"/>
        <v>4354</v>
      </c>
      <c r="T23" s="172">
        <f t="shared" si="1"/>
        <v>0</v>
      </c>
      <c r="U23">
        <v>6</v>
      </c>
    </row>
    <row r="24" spans="1:20" ht="21" customHeight="1">
      <c r="A24" s="332"/>
      <c r="B24" s="331"/>
      <c r="C24" s="4" t="s">
        <v>14</v>
      </c>
      <c r="D24" s="6"/>
      <c r="E24" s="6">
        <v>192</v>
      </c>
      <c r="F24" s="6">
        <v>205</v>
      </c>
      <c r="G24" s="6">
        <v>318</v>
      </c>
      <c r="H24" s="6">
        <v>508</v>
      </c>
      <c r="I24" s="6">
        <v>151</v>
      </c>
      <c r="J24" s="6">
        <v>212</v>
      </c>
      <c r="K24" s="6">
        <v>118</v>
      </c>
      <c r="L24" s="6">
        <v>541</v>
      </c>
      <c r="M24" s="6">
        <v>35</v>
      </c>
      <c r="N24" s="6">
        <v>321</v>
      </c>
      <c r="O24" s="6">
        <v>332</v>
      </c>
      <c r="P24" s="6">
        <v>102</v>
      </c>
      <c r="Q24" s="6">
        <v>260</v>
      </c>
      <c r="R24" s="13">
        <f t="shared" si="3"/>
        <v>3295</v>
      </c>
      <c r="T24" s="172">
        <f t="shared" si="1"/>
        <v>-3295</v>
      </c>
    </row>
    <row r="25" spans="1:21" ht="21" customHeight="1">
      <c r="A25" s="333"/>
      <c r="B25" s="331" t="s">
        <v>104</v>
      </c>
      <c r="C25" s="3" t="s">
        <v>0</v>
      </c>
      <c r="D25" s="5">
        <v>8191</v>
      </c>
      <c r="E25" s="5">
        <v>55</v>
      </c>
      <c r="F25" s="5">
        <v>890</v>
      </c>
      <c r="G25" s="5">
        <v>398</v>
      </c>
      <c r="H25" s="5">
        <v>1249</v>
      </c>
      <c r="I25" s="5">
        <v>651</v>
      </c>
      <c r="J25" s="5">
        <v>429</v>
      </c>
      <c r="K25" s="5">
        <v>1114</v>
      </c>
      <c r="L25" s="5">
        <v>806</v>
      </c>
      <c r="M25" s="5">
        <v>410</v>
      </c>
      <c r="N25" s="5">
        <v>792</v>
      </c>
      <c r="O25" s="5">
        <v>275</v>
      </c>
      <c r="P25" s="5">
        <v>350</v>
      </c>
      <c r="Q25" s="5">
        <v>772</v>
      </c>
      <c r="R25" s="5">
        <f t="shared" si="3"/>
        <v>8191</v>
      </c>
      <c r="T25" s="172">
        <f t="shared" si="1"/>
        <v>0</v>
      </c>
      <c r="U25">
        <v>7</v>
      </c>
    </row>
    <row r="26" spans="1:20" ht="21" customHeight="1">
      <c r="A26" s="333"/>
      <c r="B26" s="331"/>
      <c r="C26" s="4" t="s">
        <v>14</v>
      </c>
      <c r="D26" s="6"/>
      <c r="E26" s="6">
        <v>55</v>
      </c>
      <c r="F26" s="6">
        <v>400</v>
      </c>
      <c r="G26" s="6">
        <v>249</v>
      </c>
      <c r="H26" s="6">
        <v>539</v>
      </c>
      <c r="I26" s="6">
        <v>392</v>
      </c>
      <c r="J26" s="6">
        <v>521</v>
      </c>
      <c r="K26" s="6">
        <v>121</v>
      </c>
      <c r="L26" s="6">
        <v>308</v>
      </c>
      <c r="M26" s="6">
        <v>403</v>
      </c>
      <c r="N26" s="6">
        <v>656</v>
      </c>
      <c r="O26" s="6">
        <v>117</v>
      </c>
      <c r="P26" s="6">
        <v>114</v>
      </c>
      <c r="Q26" s="6">
        <v>352</v>
      </c>
      <c r="R26" s="13">
        <f t="shared" si="3"/>
        <v>4227</v>
      </c>
      <c r="T26" s="172">
        <f t="shared" si="1"/>
        <v>-4227</v>
      </c>
    </row>
    <row r="27" spans="1:21" ht="21" customHeight="1">
      <c r="A27" s="332"/>
      <c r="B27" s="331" t="s">
        <v>105</v>
      </c>
      <c r="C27" s="3" t="s">
        <v>0</v>
      </c>
      <c r="D27" s="5">
        <v>5149</v>
      </c>
      <c r="E27" s="5">
        <v>1536</v>
      </c>
      <c r="F27" s="5">
        <v>2591</v>
      </c>
      <c r="G27" s="5">
        <v>0</v>
      </c>
      <c r="H27" s="5">
        <v>439</v>
      </c>
      <c r="I27" s="5">
        <v>15</v>
      </c>
      <c r="J27" s="5">
        <v>0</v>
      </c>
      <c r="K27" s="5">
        <v>3</v>
      </c>
      <c r="L27" s="5">
        <v>164</v>
      </c>
      <c r="M27" s="5">
        <v>0</v>
      </c>
      <c r="N27" s="5">
        <v>3</v>
      </c>
      <c r="O27" s="5">
        <v>0</v>
      </c>
      <c r="P27" s="5">
        <v>0</v>
      </c>
      <c r="Q27" s="5">
        <v>398</v>
      </c>
      <c r="R27" s="5">
        <f t="shared" si="3"/>
        <v>5149</v>
      </c>
      <c r="T27" s="172">
        <f t="shared" si="1"/>
        <v>0</v>
      </c>
      <c r="U27">
        <v>8</v>
      </c>
    </row>
    <row r="28" spans="1:20" ht="21" customHeight="1">
      <c r="A28" s="332"/>
      <c r="B28" s="331"/>
      <c r="C28" s="4" t="s">
        <v>14</v>
      </c>
      <c r="D28" s="6"/>
      <c r="E28" s="6">
        <v>1536</v>
      </c>
      <c r="F28" s="6">
        <v>680</v>
      </c>
      <c r="G28" s="6">
        <v>214</v>
      </c>
      <c r="H28" s="6">
        <v>183</v>
      </c>
      <c r="I28" s="6">
        <v>308</v>
      </c>
      <c r="J28" s="6">
        <v>4</v>
      </c>
      <c r="K28" s="6">
        <v>2</v>
      </c>
      <c r="L28" s="6">
        <v>0</v>
      </c>
      <c r="M28" s="6">
        <v>0</v>
      </c>
      <c r="N28" s="6">
        <v>0</v>
      </c>
      <c r="O28" s="6">
        <v>0</v>
      </c>
      <c r="P28" s="6">
        <v>0</v>
      </c>
      <c r="Q28" s="6">
        <v>0</v>
      </c>
      <c r="R28" s="13">
        <f t="shared" si="3"/>
        <v>2927</v>
      </c>
      <c r="T28" s="172">
        <f t="shared" si="1"/>
        <v>-2927</v>
      </c>
    </row>
    <row r="29" spans="1:21" ht="21" customHeight="1">
      <c r="A29" s="333"/>
      <c r="B29" s="331" t="s">
        <v>29</v>
      </c>
      <c r="C29" s="3" t="s">
        <v>0</v>
      </c>
      <c r="D29" s="5">
        <v>1023</v>
      </c>
      <c r="E29" s="5">
        <v>0</v>
      </c>
      <c r="F29" s="5">
        <v>0</v>
      </c>
      <c r="G29" s="5">
        <v>135</v>
      </c>
      <c r="H29" s="5">
        <v>175</v>
      </c>
      <c r="I29" s="5">
        <v>0</v>
      </c>
      <c r="J29" s="5">
        <v>135</v>
      </c>
      <c r="K29" s="5">
        <v>175</v>
      </c>
      <c r="L29" s="5">
        <v>0</v>
      </c>
      <c r="M29" s="5">
        <v>135</v>
      </c>
      <c r="N29" s="5">
        <v>93</v>
      </c>
      <c r="O29" s="5">
        <v>120</v>
      </c>
      <c r="P29" s="5">
        <v>31</v>
      </c>
      <c r="Q29" s="5">
        <v>24</v>
      </c>
      <c r="R29" s="5">
        <f t="shared" si="3"/>
        <v>1023</v>
      </c>
      <c r="T29" s="172">
        <f t="shared" si="1"/>
        <v>0</v>
      </c>
      <c r="U29">
        <v>9</v>
      </c>
    </row>
    <row r="30" spans="1:20" ht="21" customHeight="1">
      <c r="A30" s="333"/>
      <c r="B30" s="331"/>
      <c r="C30" s="4" t="s">
        <v>14</v>
      </c>
      <c r="D30" s="6"/>
      <c r="E30" s="6">
        <v>0</v>
      </c>
      <c r="F30" s="6">
        <v>0</v>
      </c>
      <c r="G30" s="6">
        <v>0</v>
      </c>
      <c r="H30" s="6">
        <v>2</v>
      </c>
      <c r="I30" s="6">
        <v>12</v>
      </c>
      <c r="J30" s="6">
        <v>32</v>
      </c>
      <c r="K30" s="6">
        <v>0</v>
      </c>
      <c r="L30" s="6">
        <v>5</v>
      </c>
      <c r="M30" s="6">
        <v>1</v>
      </c>
      <c r="N30" s="6">
        <v>2</v>
      </c>
      <c r="O30" s="6">
        <v>20</v>
      </c>
      <c r="P30" s="6">
        <v>63</v>
      </c>
      <c r="Q30" s="6">
        <v>2</v>
      </c>
      <c r="R30" s="13">
        <f t="shared" si="3"/>
        <v>139</v>
      </c>
      <c r="T30" s="172">
        <f t="shared" si="1"/>
        <v>-139</v>
      </c>
    </row>
    <row r="31" spans="1:22" ht="21" customHeight="1">
      <c r="A31" s="273" t="s">
        <v>28</v>
      </c>
      <c r="B31" s="341"/>
      <c r="C31" s="3" t="s">
        <v>0</v>
      </c>
      <c r="D31" s="5">
        <f>SUM(D7,D13,D21)</f>
        <v>125394</v>
      </c>
      <c r="E31" s="5">
        <f aca="true" t="shared" si="7" ref="E31:Q32">SUM(E7,E13,E21)</f>
        <v>1807</v>
      </c>
      <c r="F31" s="5">
        <f t="shared" si="7"/>
        <v>8674</v>
      </c>
      <c r="G31" s="5">
        <f t="shared" si="7"/>
        <v>7635</v>
      </c>
      <c r="H31" s="5">
        <f t="shared" si="7"/>
        <v>12042</v>
      </c>
      <c r="I31" s="5">
        <f t="shared" si="7"/>
        <v>9136</v>
      </c>
      <c r="J31" s="5">
        <f t="shared" si="7"/>
        <v>7386</v>
      </c>
      <c r="K31" s="5">
        <f t="shared" si="7"/>
        <v>9861</v>
      </c>
      <c r="L31" s="5">
        <f t="shared" si="7"/>
        <v>13454</v>
      </c>
      <c r="M31" s="5">
        <f t="shared" si="7"/>
        <v>11627</v>
      </c>
      <c r="N31" s="5">
        <f t="shared" si="7"/>
        <v>9243</v>
      </c>
      <c r="O31" s="5">
        <f t="shared" si="7"/>
        <v>7936</v>
      </c>
      <c r="P31" s="5">
        <f t="shared" si="7"/>
        <v>14609</v>
      </c>
      <c r="Q31" s="5">
        <f t="shared" si="7"/>
        <v>11984</v>
      </c>
      <c r="R31" s="5">
        <f t="shared" si="3"/>
        <v>125394</v>
      </c>
      <c r="T31" s="172">
        <f t="shared" si="1"/>
        <v>0</v>
      </c>
      <c r="U31" s="264">
        <v>125394</v>
      </c>
      <c r="V31" s="10">
        <f>R31-U31</f>
        <v>0</v>
      </c>
    </row>
    <row r="32" spans="1:20" ht="21" customHeight="1">
      <c r="A32" s="273"/>
      <c r="B32" s="341"/>
      <c r="C32" s="7" t="s">
        <v>14</v>
      </c>
      <c r="D32" s="8"/>
      <c r="E32" s="8">
        <f>SUM(E8,E14,E22)</f>
        <v>1806</v>
      </c>
      <c r="F32" s="8">
        <f aca="true" t="shared" si="8" ref="F32:Q32">SUM(F8,F14,F22)</f>
        <v>5256</v>
      </c>
      <c r="G32" s="8">
        <f t="shared" si="8"/>
        <v>8977</v>
      </c>
      <c r="H32" s="8">
        <f t="shared" si="8"/>
        <v>7890</v>
      </c>
      <c r="I32" s="8">
        <f t="shared" si="8"/>
        <v>7640</v>
      </c>
      <c r="J32" s="8">
        <f t="shared" si="8"/>
        <v>6632</v>
      </c>
      <c r="K32" s="8">
        <f t="shared" si="8"/>
        <v>8170</v>
      </c>
      <c r="L32" s="8">
        <f t="shared" si="8"/>
        <v>12161</v>
      </c>
      <c r="M32" s="8">
        <f t="shared" si="8"/>
        <v>9919</v>
      </c>
      <c r="N32" s="8">
        <f t="shared" si="8"/>
        <v>7964</v>
      </c>
      <c r="O32" s="8">
        <f t="shared" si="8"/>
        <v>8149</v>
      </c>
      <c r="P32" s="8">
        <f t="shared" si="7"/>
        <v>8172</v>
      </c>
      <c r="Q32" s="8">
        <f t="shared" si="8"/>
        <v>5849</v>
      </c>
      <c r="R32" s="8">
        <f t="shared" si="3"/>
        <v>98585</v>
      </c>
      <c r="T32" s="172">
        <f t="shared" si="1"/>
        <v>-98585</v>
      </c>
    </row>
    <row r="33" spans="1:18" ht="12" customHeight="1">
      <c r="A33" s="337" t="s">
        <v>324</v>
      </c>
      <c r="B33" s="338"/>
      <c r="C33" s="321" t="s">
        <v>330</v>
      </c>
      <c r="D33" s="322"/>
      <c r="E33" s="322"/>
      <c r="F33" s="322"/>
      <c r="G33" s="322"/>
      <c r="H33" s="322"/>
      <c r="I33" s="322"/>
      <c r="J33" s="322"/>
      <c r="K33" s="322"/>
      <c r="L33" s="322"/>
      <c r="M33" s="322"/>
      <c r="N33" s="322"/>
      <c r="O33" s="322"/>
      <c r="P33" s="322"/>
      <c r="Q33" s="322"/>
      <c r="R33" s="323"/>
    </row>
    <row r="34" spans="1:18" ht="12" customHeight="1">
      <c r="A34" s="278"/>
      <c r="B34" s="339"/>
      <c r="C34" s="324"/>
      <c r="D34" s="325"/>
      <c r="E34" s="325"/>
      <c r="F34" s="325"/>
      <c r="G34" s="325"/>
      <c r="H34" s="325"/>
      <c r="I34" s="325"/>
      <c r="J34" s="325"/>
      <c r="K34" s="325"/>
      <c r="L34" s="325"/>
      <c r="M34" s="325"/>
      <c r="N34" s="325"/>
      <c r="O34" s="325"/>
      <c r="P34" s="325"/>
      <c r="Q34" s="325"/>
      <c r="R34" s="326"/>
    </row>
    <row r="35" spans="1:18" ht="12" customHeight="1">
      <c r="A35" s="277"/>
      <c r="B35" s="336"/>
      <c r="C35" s="318"/>
      <c r="D35" s="319"/>
      <c r="E35" s="319"/>
      <c r="F35" s="319"/>
      <c r="G35" s="319"/>
      <c r="H35" s="319"/>
      <c r="I35" s="319"/>
      <c r="J35" s="319"/>
      <c r="K35" s="319"/>
      <c r="L35" s="319"/>
      <c r="M35" s="319"/>
      <c r="N35" s="319"/>
      <c r="O35" s="319"/>
      <c r="P35" s="319"/>
      <c r="Q35" s="319"/>
      <c r="R35" s="320"/>
    </row>
    <row r="36" spans="1:18" ht="12" customHeight="1">
      <c r="A36" s="278"/>
      <c r="B36" s="339"/>
      <c r="C36" s="324"/>
      <c r="D36" s="325"/>
      <c r="E36" s="325"/>
      <c r="F36" s="325"/>
      <c r="G36" s="325"/>
      <c r="H36" s="325"/>
      <c r="I36" s="325"/>
      <c r="J36" s="325"/>
      <c r="K36" s="325"/>
      <c r="L36" s="325"/>
      <c r="M36" s="325"/>
      <c r="N36" s="325"/>
      <c r="O36" s="325"/>
      <c r="P36" s="325"/>
      <c r="Q36" s="325"/>
      <c r="R36" s="326"/>
    </row>
    <row r="37" spans="1:18" ht="12" customHeight="1">
      <c r="A37" s="337"/>
      <c r="B37" s="338"/>
      <c r="C37" s="324"/>
      <c r="D37" s="325"/>
      <c r="E37" s="325"/>
      <c r="F37" s="325"/>
      <c r="G37" s="325"/>
      <c r="H37" s="325"/>
      <c r="I37" s="325"/>
      <c r="J37" s="325"/>
      <c r="K37" s="325"/>
      <c r="L37" s="325"/>
      <c r="M37" s="325"/>
      <c r="N37" s="325"/>
      <c r="O37" s="325"/>
      <c r="P37" s="325"/>
      <c r="Q37" s="325"/>
      <c r="R37" s="326"/>
    </row>
    <row r="38" spans="1:18" ht="12" customHeight="1">
      <c r="A38" s="337"/>
      <c r="B38" s="338"/>
      <c r="C38" s="327" t="s">
        <v>362</v>
      </c>
      <c r="D38" s="327"/>
      <c r="E38" s="327"/>
      <c r="F38" s="327"/>
      <c r="G38" s="327"/>
      <c r="H38" s="327"/>
      <c r="I38" s="327"/>
      <c r="J38" s="327"/>
      <c r="K38" s="327"/>
      <c r="L38" s="327"/>
      <c r="M38" s="327"/>
      <c r="N38" s="327"/>
      <c r="O38" s="327"/>
      <c r="P38" s="327"/>
      <c r="Q38" s="327"/>
      <c r="R38" s="327"/>
    </row>
    <row r="39" spans="1:18" ht="12" customHeight="1">
      <c r="A39" s="337"/>
      <c r="B39" s="338"/>
      <c r="C39" s="327"/>
      <c r="D39" s="327"/>
      <c r="E39" s="327"/>
      <c r="F39" s="327"/>
      <c r="G39" s="327"/>
      <c r="H39" s="327"/>
      <c r="I39" s="327"/>
      <c r="J39" s="327"/>
      <c r="K39" s="327"/>
      <c r="L39" s="327"/>
      <c r="M39" s="327"/>
      <c r="N39" s="327"/>
      <c r="O39" s="327"/>
      <c r="P39" s="327"/>
      <c r="Q39" s="327"/>
      <c r="R39" s="327"/>
    </row>
    <row r="40" spans="1:18" ht="12" customHeight="1">
      <c r="A40" s="337"/>
      <c r="B40" s="338"/>
      <c r="C40" s="327"/>
      <c r="D40" s="327"/>
      <c r="E40" s="327"/>
      <c r="F40" s="327"/>
      <c r="G40" s="327"/>
      <c r="H40" s="327"/>
      <c r="I40" s="327"/>
      <c r="J40" s="327"/>
      <c r="K40" s="327"/>
      <c r="L40" s="327"/>
      <c r="M40" s="327"/>
      <c r="N40" s="327"/>
      <c r="O40" s="327"/>
      <c r="P40" s="327"/>
      <c r="Q40" s="327"/>
      <c r="R40" s="327"/>
    </row>
    <row r="41" spans="1:18" ht="12" customHeight="1">
      <c r="A41" s="337"/>
      <c r="B41" s="338"/>
      <c r="C41" s="327"/>
      <c r="D41" s="327"/>
      <c r="E41" s="327"/>
      <c r="F41" s="327"/>
      <c r="G41" s="327"/>
      <c r="H41" s="327"/>
      <c r="I41" s="327"/>
      <c r="J41" s="327"/>
      <c r="K41" s="327"/>
      <c r="L41" s="327"/>
      <c r="M41" s="327"/>
      <c r="N41" s="327"/>
      <c r="O41" s="327"/>
      <c r="P41" s="327"/>
      <c r="Q41" s="327"/>
      <c r="R41" s="327"/>
    </row>
    <row r="42" spans="1:18" ht="12" customHeight="1">
      <c r="A42" s="278"/>
      <c r="B42" s="339"/>
      <c r="C42" s="327"/>
      <c r="D42" s="327"/>
      <c r="E42" s="327"/>
      <c r="F42" s="327"/>
      <c r="G42" s="327"/>
      <c r="H42" s="327"/>
      <c r="I42" s="327"/>
      <c r="J42" s="327"/>
      <c r="K42" s="327"/>
      <c r="L42" s="327"/>
      <c r="M42" s="327"/>
      <c r="N42" s="327"/>
      <c r="O42" s="327"/>
      <c r="P42" s="327"/>
      <c r="Q42" s="327"/>
      <c r="R42" s="327"/>
    </row>
    <row r="61" spans="1:18" ht="13.5">
      <c r="A61" s="213"/>
      <c r="C61" s="25"/>
      <c r="D61" s="25"/>
      <c r="E61" s="25"/>
      <c r="F61" s="25"/>
      <c r="G61" s="25"/>
      <c r="H61" s="25"/>
      <c r="I61" s="25"/>
      <c r="J61" s="25"/>
      <c r="K61" s="25"/>
      <c r="L61" s="25"/>
      <c r="M61" s="25"/>
      <c r="N61" s="25"/>
      <c r="O61" s="25"/>
      <c r="P61" s="25"/>
      <c r="Q61" s="25"/>
      <c r="R61" s="214"/>
    </row>
    <row r="62" spans="1:18" ht="13.5">
      <c r="A62" s="215"/>
      <c r="B62" s="125"/>
      <c r="C62" s="196"/>
      <c r="D62" s="196"/>
      <c r="E62" s="196"/>
      <c r="F62" s="196"/>
      <c r="G62" s="196"/>
      <c r="H62" s="196"/>
      <c r="I62" s="196"/>
      <c r="J62" s="196"/>
      <c r="K62" s="196"/>
      <c r="L62" s="196"/>
      <c r="M62" s="196"/>
      <c r="N62" s="196"/>
      <c r="O62" s="196"/>
      <c r="P62" s="196"/>
      <c r="Q62" s="196"/>
      <c r="R62" s="216"/>
    </row>
    <row r="63" spans="1:18" ht="13.5">
      <c r="A63" s="25"/>
      <c r="C63" s="25"/>
      <c r="D63" s="25"/>
      <c r="E63" s="25"/>
      <c r="F63" s="25"/>
      <c r="G63" s="25"/>
      <c r="H63" s="25"/>
      <c r="I63" s="25"/>
      <c r="J63" s="25"/>
      <c r="K63" s="25"/>
      <c r="L63" s="25"/>
      <c r="M63" s="25"/>
      <c r="N63" s="25"/>
      <c r="O63" s="25"/>
      <c r="P63" s="25"/>
      <c r="Q63" s="25"/>
      <c r="R63" s="25"/>
    </row>
    <row r="64" spans="1:18" ht="13.5">
      <c r="A64" s="196"/>
      <c r="B64" s="125"/>
      <c r="C64" s="196"/>
      <c r="D64" s="196"/>
      <c r="E64" s="196"/>
      <c r="F64" s="196"/>
      <c r="G64" s="196"/>
      <c r="H64" s="196"/>
      <c r="I64" s="196"/>
      <c r="J64" s="196"/>
      <c r="K64" s="196"/>
      <c r="L64" s="196"/>
      <c r="M64" s="196"/>
      <c r="N64" s="196"/>
      <c r="O64" s="196"/>
      <c r="P64" s="196"/>
      <c r="Q64" s="196"/>
      <c r="R64" s="196"/>
    </row>
    <row r="91" spans="1:18" ht="13.5">
      <c r="A91" s="213"/>
      <c r="C91" s="25"/>
      <c r="D91" s="25"/>
      <c r="E91" s="25"/>
      <c r="F91" s="25"/>
      <c r="G91" s="25"/>
      <c r="H91" s="25"/>
      <c r="I91" s="25"/>
      <c r="J91" s="25"/>
      <c r="K91" s="25"/>
      <c r="L91" s="25"/>
      <c r="M91" s="25"/>
      <c r="N91" s="25"/>
      <c r="O91" s="25"/>
      <c r="P91" s="25"/>
      <c r="Q91" s="25"/>
      <c r="R91" s="214"/>
    </row>
    <row r="92" spans="1:18" ht="13.5">
      <c r="A92" s="215"/>
      <c r="B92" s="125"/>
      <c r="C92" s="196"/>
      <c r="D92" s="196"/>
      <c r="E92" s="196"/>
      <c r="F92" s="196"/>
      <c r="G92" s="196"/>
      <c r="H92" s="196"/>
      <c r="I92" s="196"/>
      <c r="J92" s="196"/>
      <c r="K92" s="196"/>
      <c r="L92" s="196"/>
      <c r="M92" s="196"/>
      <c r="N92" s="196"/>
      <c r="O92" s="196"/>
      <c r="P92" s="196"/>
      <c r="Q92" s="196"/>
      <c r="R92" s="216"/>
    </row>
    <row r="93" spans="1:18" ht="13.5">
      <c r="A93" s="213"/>
      <c r="C93" s="25"/>
      <c r="D93" s="25"/>
      <c r="E93" s="25"/>
      <c r="F93" s="25"/>
      <c r="G93" s="25"/>
      <c r="H93" s="25"/>
      <c r="I93" s="25"/>
      <c r="J93" s="25"/>
      <c r="K93" s="25"/>
      <c r="L93" s="25"/>
      <c r="M93" s="25"/>
      <c r="N93" s="25"/>
      <c r="O93" s="25"/>
      <c r="P93" s="25"/>
      <c r="Q93" s="25"/>
      <c r="R93" s="214"/>
    </row>
    <row r="94" spans="1:18" ht="13.5">
      <c r="A94" s="215"/>
      <c r="B94" s="125"/>
      <c r="C94" s="196"/>
      <c r="D94" s="196"/>
      <c r="E94" s="196"/>
      <c r="F94" s="196"/>
      <c r="G94" s="196"/>
      <c r="H94" s="196"/>
      <c r="I94" s="196"/>
      <c r="J94" s="196"/>
      <c r="K94" s="196"/>
      <c r="L94" s="196"/>
      <c r="M94" s="196"/>
      <c r="N94" s="196"/>
      <c r="O94" s="196"/>
      <c r="P94" s="196"/>
      <c r="Q94" s="196"/>
      <c r="R94" s="216"/>
    </row>
    <row r="121" spans="1:18" ht="13.5">
      <c r="A121" s="213"/>
      <c r="C121" s="25"/>
      <c r="D121" s="25"/>
      <c r="E121" s="25"/>
      <c r="F121" s="25"/>
      <c r="G121" s="25"/>
      <c r="H121" s="25"/>
      <c r="I121" s="25"/>
      <c r="J121" s="25"/>
      <c r="K121" s="25"/>
      <c r="L121" s="25"/>
      <c r="M121" s="25"/>
      <c r="N121" s="25"/>
      <c r="O121" s="25"/>
      <c r="P121" s="25"/>
      <c r="Q121" s="25"/>
      <c r="R121" s="214"/>
    </row>
    <row r="122" spans="1:18" ht="13.5">
      <c r="A122" s="215"/>
      <c r="B122" s="125"/>
      <c r="C122" s="196"/>
      <c r="D122" s="196"/>
      <c r="E122" s="196"/>
      <c r="F122" s="196"/>
      <c r="G122" s="196"/>
      <c r="H122" s="196"/>
      <c r="I122" s="196"/>
      <c r="J122" s="196"/>
      <c r="K122" s="196"/>
      <c r="L122" s="196"/>
      <c r="M122" s="196"/>
      <c r="N122" s="196"/>
      <c r="O122" s="196"/>
      <c r="P122" s="196"/>
      <c r="Q122" s="196"/>
      <c r="R122" s="216"/>
    </row>
    <row r="123" spans="1:18" ht="13.5">
      <c r="A123" s="213"/>
      <c r="C123" s="25"/>
      <c r="D123" s="25"/>
      <c r="E123" s="25"/>
      <c r="F123" s="25"/>
      <c r="G123" s="25"/>
      <c r="H123" s="25"/>
      <c r="I123" s="25"/>
      <c r="J123" s="25"/>
      <c r="K123" s="25"/>
      <c r="L123" s="25"/>
      <c r="M123" s="25"/>
      <c r="N123" s="25"/>
      <c r="O123" s="25"/>
      <c r="P123" s="25"/>
      <c r="Q123" s="25"/>
      <c r="R123" s="214"/>
    </row>
    <row r="124" spans="1:18" ht="13.5">
      <c r="A124" s="215"/>
      <c r="B124" s="125"/>
      <c r="C124" s="196"/>
      <c r="D124" s="196"/>
      <c r="E124" s="196"/>
      <c r="F124" s="196"/>
      <c r="G124" s="196"/>
      <c r="H124" s="196"/>
      <c r="I124" s="196"/>
      <c r="J124" s="196"/>
      <c r="K124" s="196"/>
      <c r="L124" s="196"/>
      <c r="M124" s="196"/>
      <c r="N124" s="196"/>
      <c r="O124" s="196"/>
      <c r="P124" s="196"/>
      <c r="Q124" s="196"/>
      <c r="R124" s="216"/>
    </row>
    <row r="151" spans="1:18" ht="13.5">
      <c r="A151" s="213"/>
      <c r="C151" s="25"/>
      <c r="D151" s="25"/>
      <c r="E151" s="25"/>
      <c r="F151" s="25"/>
      <c r="G151" s="25"/>
      <c r="H151" s="25"/>
      <c r="I151" s="25"/>
      <c r="J151" s="25"/>
      <c r="K151" s="25"/>
      <c r="L151" s="25"/>
      <c r="M151" s="25"/>
      <c r="N151" s="25"/>
      <c r="O151" s="25"/>
      <c r="P151" s="25"/>
      <c r="Q151" s="25"/>
      <c r="R151" s="214"/>
    </row>
    <row r="152" spans="1:18" ht="13.5">
      <c r="A152" s="215"/>
      <c r="B152" s="125"/>
      <c r="C152" s="196"/>
      <c r="D152" s="196"/>
      <c r="E152" s="196"/>
      <c r="F152" s="196"/>
      <c r="G152" s="196"/>
      <c r="H152" s="196"/>
      <c r="I152" s="196"/>
      <c r="J152" s="196"/>
      <c r="K152" s="196"/>
      <c r="L152" s="196"/>
      <c r="M152" s="196"/>
      <c r="N152" s="196"/>
      <c r="O152" s="196"/>
      <c r="P152" s="196"/>
      <c r="Q152" s="196"/>
      <c r="R152" s="216"/>
    </row>
    <row r="153" spans="1:18" ht="13.5">
      <c r="A153" s="213"/>
      <c r="C153" s="25"/>
      <c r="D153" s="25"/>
      <c r="E153" s="25"/>
      <c r="F153" s="25"/>
      <c r="G153" s="25"/>
      <c r="H153" s="25"/>
      <c r="I153" s="25"/>
      <c r="J153" s="25"/>
      <c r="K153" s="25"/>
      <c r="L153" s="25"/>
      <c r="M153" s="25"/>
      <c r="N153" s="25"/>
      <c r="O153" s="25"/>
      <c r="P153" s="25"/>
      <c r="Q153" s="25"/>
      <c r="R153" s="214"/>
    </row>
    <row r="154" spans="1:18" ht="13.5">
      <c r="A154" s="215"/>
      <c r="B154" s="125"/>
      <c r="C154" s="196"/>
      <c r="D154" s="196"/>
      <c r="E154" s="196"/>
      <c r="F154" s="196"/>
      <c r="G154" s="196"/>
      <c r="H154" s="196"/>
      <c r="I154" s="196"/>
      <c r="J154" s="196"/>
      <c r="K154" s="196"/>
      <c r="L154" s="196"/>
      <c r="M154" s="196"/>
      <c r="N154" s="196"/>
      <c r="O154" s="196"/>
      <c r="P154" s="196"/>
      <c r="Q154" s="196"/>
      <c r="R154" s="216"/>
    </row>
    <row r="181" spans="1:18" ht="13.5">
      <c r="A181" s="213"/>
      <c r="C181" s="25"/>
      <c r="D181" s="25"/>
      <c r="E181" s="25"/>
      <c r="F181" s="25"/>
      <c r="G181" s="25"/>
      <c r="H181" s="25"/>
      <c r="I181" s="25"/>
      <c r="J181" s="25"/>
      <c r="K181" s="25"/>
      <c r="L181" s="25"/>
      <c r="M181" s="25"/>
      <c r="N181" s="25"/>
      <c r="O181" s="25"/>
      <c r="P181" s="25"/>
      <c r="Q181" s="25"/>
      <c r="R181" s="214"/>
    </row>
    <row r="182" spans="1:18" ht="13.5">
      <c r="A182" s="215"/>
      <c r="B182" s="125"/>
      <c r="C182" s="196"/>
      <c r="D182" s="196"/>
      <c r="E182" s="196"/>
      <c r="F182" s="196"/>
      <c r="G182" s="196"/>
      <c r="H182" s="196"/>
      <c r="I182" s="196"/>
      <c r="J182" s="196"/>
      <c r="K182" s="196"/>
      <c r="L182" s="196"/>
      <c r="M182" s="196"/>
      <c r="N182" s="196"/>
      <c r="O182" s="196"/>
      <c r="P182" s="196"/>
      <c r="Q182" s="196"/>
      <c r="R182" s="216"/>
    </row>
    <row r="183" spans="1:18" ht="13.5">
      <c r="A183" s="213"/>
      <c r="C183" s="25"/>
      <c r="D183" s="25"/>
      <c r="E183" s="25"/>
      <c r="F183" s="25"/>
      <c r="G183" s="25"/>
      <c r="H183" s="25"/>
      <c r="I183" s="25"/>
      <c r="J183" s="25"/>
      <c r="K183" s="25"/>
      <c r="L183" s="25"/>
      <c r="M183" s="25"/>
      <c r="N183" s="25"/>
      <c r="O183" s="25"/>
      <c r="P183" s="25"/>
      <c r="Q183" s="25"/>
      <c r="R183" s="214"/>
    </row>
    <row r="184" spans="1:18" ht="13.5">
      <c r="A184" s="215"/>
      <c r="B184" s="125"/>
      <c r="C184" s="196"/>
      <c r="D184" s="196"/>
      <c r="E184" s="196"/>
      <c r="F184" s="196"/>
      <c r="G184" s="196"/>
      <c r="H184" s="196"/>
      <c r="I184" s="196"/>
      <c r="J184" s="196"/>
      <c r="K184" s="196"/>
      <c r="L184" s="196"/>
      <c r="M184" s="196"/>
      <c r="N184" s="196"/>
      <c r="O184" s="196"/>
      <c r="P184" s="196"/>
      <c r="Q184" s="196"/>
      <c r="R184" s="216"/>
    </row>
    <row r="209" spans="1:18" ht="13.5">
      <c r="A209" s="213"/>
      <c r="C209" s="25"/>
      <c r="D209" s="25"/>
      <c r="E209" s="25"/>
      <c r="F209" s="25"/>
      <c r="G209" s="25"/>
      <c r="H209" s="25"/>
      <c r="I209" s="25"/>
      <c r="J209" s="25"/>
      <c r="K209" s="25"/>
      <c r="L209" s="25"/>
      <c r="M209" s="25"/>
      <c r="N209" s="25"/>
      <c r="O209" s="25"/>
      <c r="P209" s="25"/>
      <c r="Q209" s="25"/>
      <c r="R209" s="214"/>
    </row>
    <row r="210" spans="1:18" ht="13.5">
      <c r="A210" s="215"/>
      <c r="B210" s="125"/>
      <c r="C210" s="196"/>
      <c r="D210" s="196"/>
      <c r="E210" s="196"/>
      <c r="F210" s="196"/>
      <c r="G210" s="196"/>
      <c r="H210" s="196"/>
      <c r="I210" s="196"/>
      <c r="J210" s="196"/>
      <c r="K210" s="196"/>
      <c r="L210" s="196"/>
      <c r="M210" s="196"/>
      <c r="N210" s="196"/>
      <c r="O210" s="196"/>
      <c r="P210" s="196"/>
      <c r="Q210" s="196"/>
      <c r="R210" s="216"/>
    </row>
    <row r="213" spans="1:18" ht="13.5">
      <c r="A213" s="213"/>
      <c r="C213" s="25"/>
      <c r="D213" s="25"/>
      <c r="E213" s="25"/>
      <c r="F213" s="25"/>
      <c r="G213" s="25"/>
      <c r="H213" s="25"/>
      <c r="I213" s="25"/>
      <c r="J213" s="25"/>
      <c r="K213" s="25"/>
      <c r="L213" s="25"/>
      <c r="M213" s="25"/>
      <c r="N213" s="25"/>
      <c r="O213" s="25"/>
      <c r="P213" s="25"/>
      <c r="Q213" s="25"/>
      <c r="R213" s="214"/>
    </row>
    <row r="214" spans="1:18" ht="13.5">
      <c r="A214" s="215"/>
      <c r="B214" s="125"/>
      <c r="C214" s="196"/>
      <c r="D214" s="196"/>
      <c r="E214" s="196"/>
      <c r="F214" s="196"/>
      <c r="G214" s="196"/>
      <c r="H214" s="196"/>
      <c r="I214" s="196"/>
      <c r="J214" s="196"/>
      <c r="K214" s="196"/>
      <c r="L214" s="196"/>
      <c r="M214" s="196"/>
      <c r="N214" s="196"/>
      <c r="O214" s="196"/>
      <c r="P214" s="196"/>
      <c r="Q214" s="196"/>
      <c r="R214" s="216"/>
    </row>
    <row r="239" spans="1:18" ht="13.5">
      <c r="A239" s="213"/>
      <c r="C239" s="25"/>
      <c r="D239" s="25"/>
      <c r="E239" s="25"/>
      <c r="F239" s="25"/>
      <c r="G239" s="25"/>
      <c r="H239" s="25"/>
      <c r="I239" s="25"/>
      <c r="J239" s="25"/>
      <c r="K239" s="25"/>
      <c r="L239" s="25"/>
      <c r="M239" s="25"/>
      <c r="N239" s="25"/>
      <c r="O239" s="25"/>
      <c r="P239" s="25"/>
      <c r="Q239" s="25"/>
      <c r="R239" s="214"/>
    </row>
    <row r="240" spans="1:18" ht="13.5">
      <c r="A240" s="215"/>
      <c r="B240" s="125"/>
      <c r="C240" s="196"/>
      <c r="D240" s="196"/>
      <c r="E240" s="196"/>
      <c r="F240" s="196"/>
      <c r="G240" s="196"/>
      <c r="H240" s="196"/>
      <c r="I240" s="196"/>
      <c r="J240" s="196"/>
      <c r="K240" s="196"/>
      <c r="L240" s="196"/>
      <c r="M240" s="196"/>
      <c r="N240" s="196"/>
      <c r="O240" s="196"/>
      <c r="P240" s="196"/>
      <c r="Q240" s="196"/>
      <c r="R240" s="216"/>
    </row>
    <row r="243" spans="1:18" ht="13.5">
      <c r="A243" s="213"/>
      <c r="C243" s="25"/>
      <c r="D243" s="25"/>
      <c r="E243" s="25"/>
      <c r="F243" s="25"/>
      <c r="G243" s="25"/>
      <c r="H243" s="25"/>
      <c r="I243" s="25"/>
      <c r="J243" s="25"/>
      <c r="K243" s="25"/>
      <c r="L243" s="25"/>
      <c r="M243" s="25"/>
      <c r="N243" s="25"/>
      <c r="O243" s="25"/>
      <c r="P243" s="25"/>
      <c r="Q243" s="25"/>
      <c r="R243" s="214"/>
    </row>
    <row r="244" spans="1:18" ht="13.5">
      <c r="A244" s="215"/>
      <c r="B244" s="125"/>
      <c r="C244" s="196"/>
      <c r="D244" s="196"/>
      <c r="E244" s="196"/>
      <c r="F244" s="196"/>
      <c r="G244" s="196"/>
      <c r="H244" s="196"/>
      <c r="I244" s="196"/>
      <c r="J244" s="196"/>
      <c r="K244" s="196"/>
      <c r="L244" s="196"/>
      <c r="M244" s="196"/>
      <c r="N244" s="196"/>
      <c r="O244" s="196"/>
      <c r="P244" s="196"/>
      <c r="Q244" s="196"/>
      <c r="R244" s="216"/>
    </row>
    <row r="261" spans="1:2" ht="13.5">
      <c r="A261" s="232"/>
      <c r="B261" s="235"/>
    </row>
    <row r="262" spans="1:2" ht="13.5">
      <c r="A262" s="232"/>
      <c r="B262" s="235"/>
    </row>
    <row r="263" spans="1:2" ht="13.5">
      <c r="A263" s="232"/>
      <c r="B263" s="235"/>
    </row>
    <row r="264" spans="1:2" ht="13.5">
      <c r="A264" s="232"/>
      <c r="B264" s="235"/>
    </row>
    <row r="265" spans="1:2" ht="13.5">
      <c r="A265" s="232"/>
      <c r="B265" s="235"/>
    </row>
    <row r="266" spans="1:2" ht="13.5">
      <c r="A266" s="232"/>
      <c r="B266" s="235"/>
    </row>
    <row r="267" spans="1:2" ht="13.5">
      <c r="A267" s="232"/>
      <c r="B267" s="235"/>
    </row>
    <row r="268" spans="1:2" ht="13.5">
      <c r="A268" s="232"/>
      <c r="B268" s="235"/>
    </row>
    <row r="269" spans="1:2" ht="13.5">
      <c r="A269" s="232"/>
      <c r="B269" s="235"/>
    </row>
    <row r="270" spans="1:2" ht="13.5">
      <c r="A270" s="232"/>
      <c r="B270" s="235"/>
    </row>
    <row r="271" spans="1:2" ht="13.5">
      <c r="A271" s="232"/>
      <c r="B271" s="235"/>
    </row>
    <row r="272" spans="1:2" ht="13.5">
      <c r="A272" s="232"/>
      <c r="B272" s="235"/>
    </row>
  </sheetData>
  <sheetProtection/>
  <mergeCells count="36">
    <mergeCell ref="C33:R37"/>
    <mergeCell ref="C38:R42"/>
    <mergeCell ref="R3:R4"/>
    <mergeCell ref="A5:B6"/>
    <mergeCell ref="B19:B20"/>
    <mergeCell ref="A21:B22"/>
    <mergeCell ref="A23:A24"/>
    <mergeCell ref="B23:B24"/>
    <mergeCell ref="A25:A26"/>
    <mergeCell ref="B25:B26"/>
    <mergeCell ref="A31:B32"/>
    <mergeCell ref="A27:A28"/>
    <mergeCell ref="B27:B28"/>
    <mergeCell ref="A29:A30"/>
    <mergeCell ref="B29:B30"/>
    <mergeCell ref="A13:B14"/>
    <mergeCell ref="A17:A18"/>
    <mergeCell ref="A15:A16"/>
    <mergeCell ref="B15:B16"/>
    <mergeCell ref="A33:B42"/>
    <mergeCell ref="A19:A20"/>
    <mergeCell ref="A1:R1"/>
    <mergeCell ref="E3:G3"/>
    <mergeCell ref="H3:J3"/>
    <mergeCell ref="K3:M3"/>
    <mergeCell ref="N3:Q3"/>
    <mergeCell ref="A2:B2"/>
    <mergeCell ref="A3:B4"/>
    <mergeCell ref="C3:C4"/>
    <mergeCell ref="D3:D4"/>
    <mergeCell ref="B17:B18"/>
    <mergeCell ref="A7:B8"/>
    <mergeCell ref="A9:A10"/>
    <mergeCell ref="B9:B10"/>
    <mergeCell ref="A11:A12"/>
    <mergeCell ref="B11:B12"/>
  </mergeCells>
  <dataValidations count="1">
    <dataValidation allowBlank="1" showInputMessage="1" showErrorMessage="1" imeMode="off" sqref="E18:F18 P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6.xml><?xml version="1.0" encoding="utf-8"?>
<worksheet xmlns="http://schemas.openxmlformats.org/spreadsheetml/2006/main" xmlns:r="http://schemas.openxmlformats.org/officeDocument/2006/relationships">
  <dimension ref="A1:W272"/>
  <sheetViews>
    <sheetView view="pageBreakPreview" zoomScale="72" zoomScaleSheetLayoutView="72" zoomScalePageLayoutView="0" workbookViewId="0" topLeftCell="A1">
      <pane xSplit="3" ySplit="4" topLeftCell="D3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9" customWidth="1"/>
    <col min="3" max="3" width="9.00390625" style="0" customWidth="1"/>
    <col min="4" max="7" width="9.7109375" style="0" customWidth="1"/>
    <col min="8" max="18" width="11.57421875" style="0" customWidth="1"/>
    <col min="22" max="22" width="10.00390625" style="0" bestFit="1"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270" t="s">
        <v>388</v>
      </c>
      <c r="B2" s="270"/>
      <c r="C2" s="268" t="s">
        <v>259</v>
      </c>
      <c r="D2" s="267"/>
      <c r="E2" s="1"/>
      <c r="F2" s="1"/>
      <c r="G2" s="1"/>
      <c r="H2" s="1"/>
      <c r="I2" s="1"/>
      <c r="J2" s="1"/>
      <c r="K2" s="1"/>
      <c r="L2" s="1"/>
      <c r="M2" s="1"/>
      <c r="R2" s="2" t="s">
        <v>13</v>
      </c>
    </row>
    <row r="3" spans="1:18" ht="13.5">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3.5">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181</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2" ht="21" customHeight="1">
      <c r="A7" s="333" t="s">
        <v>107</v>
      </c>
      <c r="B7" s="363"/>
      <c r="C7" s="20" t="s">
        <v>0</v>
      </c>
      <c r="D7" s="130">
        <f>SUM(D9,D11)</f>
        <v>26477</v>
      </c>
      <c r="E7" s="130">
        <f>SUM(E9,E11)</f>
        <v>88</v>
      </c>
      <c r="F7" s="130">
        <f>SUM(F9,F11)</f>
        <v>814</v>
      </c>
      <c r="G7" s="130">
        <f>SUM(G9,G11)</f>
        <v>1492</v>
      </c>
      <c r="H7" s="130">
        <f aca="true" t="shared" si="0" ref="H7:Q8">SUM(H9,H11)</f>
        <v>2937</v>
      </c>
      <c r="I7" s="130">
        <f t="shared" si="0"/>
        <v>4291</v>
      </c>
      <c r="J7" s="130">
        <f t="shared" si="0"/>
        <v>1926</v>
      </c>
      <c r="K7" s="130">
        <f t="shared" si="0"/>
        <v>1265</v>
      </c>
      <c r="L7" s="130">
        <f t="shared" si="0"/>
        <v>2580</v>
      </c>
      <c r="M7" s="130">
        <f t="shared" si="0"/>
        <v>3227</v>
      </c>
      <c r="N7" s="130">
        <f t="shared" si="0"/>
        <v>886</v>
      </c>
      <c r="O7" s="130">
        <f t="shared" si="0"/>
        <v>2904</v>
      </c>
      <c r="P7" s="248">
        <f t="shared" si="0"/>
        <v>2829</v>
      </c>
      <c r="Q7" s="130">
        <f t="shared" si="0"/>
        <v>1238</v>
      </c>
      <c r="R7" s="130">
        <f>SUM(E7:Q7)</f>
        <v>26477</v>
      </c>
      <c r="S7" s="23"/>
      <c r="T7" s="172">
        <f aca="true" t="shared" si="1" ref="T7:T70">D7-R7</f>
        <v>0</v>
      </c>
      <c r="U7" s="23"/>
      <c r="V7" s="23"/>
    </row>
    <row r="8" spans="1:22" ht="21" customHeight="1">
      <c r="A8" s="333"/>
      <c r="B8" s="363"/>
      <c r="C8" s="24" t="s">
        <v>14</v>
      </c>
      <c r="D8" s="8"/>
      <c r="E8" s="8">
        <f>SUM(E10,E12)</f>
        <v>88</v>
      </c>
      <c r="F8" s="8">
        <f>SUM(F10,F12)</f>
        <v>629</v>
      </c>
      <c r="G8" s="8">
        <f>SUM(G10,G12)</f>
        <v>1653</v>
      </c>
      <c r="H8" s="8">
        <f aca="true" t="shared" si="2" ref="H8:Q8">SUM(H10,H12)</f>
        <v>823</v>
      </c>
      <c r="I8" s="8">
        <f t="shared" si="2"/>
        <v>2157</v>
      </c>
      <c r="J8" s="8">
        <f t="shared" si="2"/>
        <v>2745</v>
      </c>
      <c r="K8" s="8">
        <f t="shared" si="2"/>
        <v>2964</v>
      </c>
      <c r="L8" s="8">
        <f t="shared" si="2"/>
        <v>2731</v>
      </c>
      <c r="M8" s="8">
        <f t="shared" si="2"/>
        <v>2665</v>
      </c>
      <c r="N8" s="8">
        <f t="shared" si="2"/>
        <v>1119</v>
      </c>
      <c r="O8" s="8">
        <f t="shared" si="2"/>
        <v>1502</v>
      </c>
      <c r="P8" s="8">
        <f t="shared" si="0"/>
        <v>1516</v>
      </c>
      <c r="Q8" s="8">
        <f t="shared" si="2"/>
        <v>2173</v>
      </c>
      <c r="R8" s="8">
        <f aca="true" t="shared" si="3" ref="R8:R71">SUM(E8:Q8)</f>
        <v>22765</v>
      </c>
      <c r="S8" s="25"/>
      <c r="T8" s="172">
        <f t="shared" si="1"/>
        <v>-22765</v>
      </c>
      <c r="U8" s="25"/>
      <c r="V8" s="25"/>
    </row>
    <row r="9" spans="1:22" ht="21" customHeight="1">
      <c r="A9" s="332"/>
      <c r="B9" s="368" t="s">
        <v>24</v>
      </c>
      <c r="C9" s="20" t="s">
        <v>0</v>
      </c>
      <c r="D9" s="130">
        <v>26051</v>
      </c>
      <c r="E9" s="130">
        <v>88</v>
      </c>
      <c r="F9" s="130">
        <v>814</v>
      </c>
      <c r="G9" s="130">
        <v>1492</v>
      </c>
      <c r="H9" s="130">
        <v>2892</v>
      </c>
      <c r="I9" s="130">
        <v>4285</v>
      </c>
      <c r="J9" s="130">
        <v>1926</v>
      </c>
      <c r="K9" s="130">
        <v>1245</v>
      </c>
      <c r="L9" s="130">
        <v>2572</v>
      </c>
      <c r="M9" s="130">
        <v>3201</v>
      </c>
      <c r="N9" s="130">
        <v>886</v>
      </c>
      <c r="O9" s="130">
        <v>2583</v>
      </c>
      <c r="P9" s="248">
        <v>2829</v>
      </c>
      <c r="Q9" s="130">
        <v>1238</v>
      </c>
      <c r="R9" s="130">
        <f t="shared" si="3"/>
        <v>26051</v>
      </c>
      <c r="S9" s="23"/>
      <c r="T9" s="172">
        <f t="shared" si="1"/>
        <v>0</v>
      </c>
      <c r="U9" s="23">
        <v>1</v>
      </c>
      <c r="V9" s="23"/>
    </row>
    <row r="10" spans="1:22" ht="21" customHeight="1">
      <c r="A10" s="332"/>
      <c r="B10" s="368"/>
      <c r="C10" s="24" t="s">
        <v>14</v>
      </c>
      <c r="D10" s="8"/>
      <c r="E10" s="8">
        <v>88</v>
      </c>
      <c r="F10" s="8">
        <v>629</v>
      </c>
      <c r="G10" s="8">
        <v>1636</v>
      </c>
      <c r="H10" s="8">
        <v>823</v>
      </c>
      <c r="I10" s="8">
        <v>2137</v>
      </c>
      <c r="J10" s="8">
        <v>2741</v>
      </c>
      <c r="K10" s="8">
        <v>2957</v>
      </c>
      <c r="L10" s="8">
        <v>2695</v>
      </c>
      <c r="M10" s="8">
        <v>2617</v>
      </c>
      <c r="N10" s="8">
        <v>1119</v>
      </c>
      <c r="O10" s="8">
        <v>1502</v>
      </c>
      <c r="P10" s="8">
        <v>1516</v>
      </c>
      <c r="Q10" s="8">
        <v>2173</v>
      </c>
      <c r="R10" s="8">
        <f t="shared" si="3"/>
        <v>22633</v>
      </c>
      <c r="S10" s="25"/>
      <c r="T10" s="172">
        <f t="shared" si="1"/>
        <v>-22633</v>
      </c>
      <c r="U10" s="25"/>
      <c r="V10" s="25"/>
    </row>
    <row r="11" spans="1:22" ht="21" customHeight="1">
      <c r="A11" s="333"/>
      <c r="B11" s="368" t="s">
        <v>75</v>
      </c>
      <c r="C11" s="20" t="s">
        <v>0</v>
      </c>
      <c r="D11" s="130">
        <v>426</v>
      </c>
      <c r="E11" s="130">
        <v>0</v>
      </c>
      <c r="F11" s="130">
        <v>0</v>
      </c>
      <c r="G11" s="130">
        <v>0</v>
      </c>
      <c r="H11" s="130">
        <v>45</v>
      </c>
      <c r="I11" s="130">
        <v>6</v>
      </c>
      <c r="J11" s="130">
        <v>0</v>
      </c>
      <c r="K11" s="130">
        <v>20</v>
      </c>
      <c r="L11" s="130">
        <v>8</v>
      </c>
      <c r="M11" s="130">
        <v>26</v>
      </c>
      <c r="N11" s="130">
        <v>0</v>
      </c>
      <c r="O11" s="130">
        <v>321</v>
      </c>
      <c r="P11" s="248">
        <v>0</v>
      </c>
      <c r="Q11" s="130">
        <v>0</v>
      </c>
      <c r="R11" s="130">
        <f t="shared" si="3"/>
        <v>426</v>
      </c>
      <c r="S11" s="23"/>
      <c r="T11" s="172">
        <f t="shared" si="1"/>
        <v>0</v>
      </c>
      <c r="U11" s="23">
        <v>2</v>
      </c>
      <c r="V11" s="23"/>
    </row>
    <row r="12" spans="1:20" ht="21" customHeight="1">
      <c r="A12" s="333"/>
      <c r="B12" s="368"/>
      <c r="C12" s="24" t="s">
        <v>14</v>
      </c>
      <c r="D12" s="8"/>
      <c r="E12" s="8">
        <v>0</v>
      </c>
      <c r="F12" s="8">
        <v>0</v>
      </c>
      <c r="G12" s="8">
        <v>17</v>
      </c>
      <c r="H12" s="8">
        <v>0</v>
      </c>
      <c r="I12" s="8">
        <v>20</v>
      </c>
      <c r="J12" s="8">
        <v>4</v>
      </c>
      <c r="K12" s="8">
        <v>7</v>
      </c>
      <c r="L12" s="8">
        <v>36</v>
      </c>
      <c r="M12" s="8">
        <v>48</v>
      </c>
      <c r="N12" s="8">
        <v>0</v>
      </c>
      <c r="O12" s="8">
        <v>0</v>
      </c>
      <c r="P12" s="8">
        <v>0</v>
      </c>
      <c r="Q12" s="8">
        <v>0</v>
      </c>
      <c r="R12" s="8">
        <f t="shared" si="3"/>
        <v>132</v>
      </c>
      <c r="S12" s="25"/>
      <c r="T12" s="172">
        <f t="shared" si="1"/>
        <v>-132</v>
      </c>
    </row>
    <row r="13" spans="1:20" ht="21" customHeight="1">
      <c r="A13" s="333" t="s">
        <v>108</v>
      </c>
      <c r="B13" s="363"/>
      <c r="C13" s="20" t="s">
        <v>0</v>
      </c>
      <c r="D13" s="5">
        <f>SUM(D15,D17,D19)</f>
        <v>4940</v>
      </c>
      <c r="E13" s="5">
        <f aca="true" t="shared" si="4" ref="E13:Q14">SUM(E15,E17,E19)</f>
        <v>0</v>
      </c>
      <c r="F13" s="5">
        <f t="shared" si="4"/>
        <v>147</v>
      </c>
      <c r="G13" s="5">
        <f t="shared" si="4"/>
        <v>93</v>
      </c>
      <c r="H13" s="5">
        <f t="shared" si="4"/>
        <v>152</v>
      </c>
      <c r="I13" s="5">
        <f t="shared" si="4"/>
        <v>311</v>
      </c>
      <c r="J13" s="5">
        <f t="shared" si="4"/>
        <v>324</v>
      </c>
      <c r="K13" s="5">
        <f t="shared" si="4"/>
        <v>255</v>
      </c>
      <c r="L13" s="5">
        <f t="shared" si="4"/>
        <v>505</v>
      </c>
      <c r="M13" s="5">
        <f t="shared" si="4"/>
        <v>368</v>
      </c>
      <c r="N13" s="5">
        <f t="shared" si="4"/>
        <v>44</v>
      </c>
      <c r="O13" s="5">
        <f t="shared" si="4"/>
        <v>287</v>
      </c>
      <c r="P13" s="5">
        <f t="shared" si="4"/>
        <v>2090</v>
      </c>
      <c r="Q13" s="5">
        <f t="shared" si="4"/>
        <v>364</v>
      </c>
      <c r="R13" s="130">
        <f t="shared" si="3"/>
        <v>4940</v>
      </c>
      <c r="T13" s="172">
        <f t="shared" si="1"/>
        <v>0</v>
      </c>
    </row>
    <row r="14" spans="1:20" ht="21" customHeight="1">
      <c r="A14" s="333"/>
      <c r="B14" s="363"/>
      <c r="C14" s="24" t="s">
        <v>14</v>
      </c>
      <c r="D14" s="8"/>
      <c r="E14" s="8">
        <f t="shared" si="4"/>
        <v>0</v>
      </c>
      <c r="F14" s="8">
        <f t="shared" si="4"/>
        <v>7</v>
      </c>
      <c r="G14" s="8">
        <f t="shared" si="4"/>
        <v>298</v>
      </c>
      <c r="H14" s="8">
        <f t="shared" si="4"/>
        <v>347</v>
      </c>
      <c r="I14" s="8">
        <f t="shared" si="4"/>
        <v>226</v>
      </c>
      <c r="J14" s="8">
        <f t="shared" si="4"/>
        <v>171</v>
      </c>
      <c r="K14" s="8">
        <f t="shared" si="4"/>
        <v>526</v>
      </c>
      <c r="L14" s="8">
        <f t="shared" si="4"/>
        <v>387</v>
      </c>
      <c r="M14" s="8">
        <f t="shared" si="4"/>
        <v>517</v>
      </c>
      <c r="N14" s="8">
        <f t="shared" si="4"/>
        <v>108</v>
      </c>
      <c r="O14" s="8">
        <f t="shared" si="4"/>
        <v>177</v>
      </c>
      <c r="P14" s="8">
        <f t="shared" si="4"/>
        <v>292</v>
      </c>
      <c r="Q14" s="8">
        <f t="shared" si="4"/>
        <v>82</v>
      </c>
      <c r="R14" s="8">
        <f t="shared" si="3"/>
        <v>3138</v>
      </c>
      <c r="T14" s="172">
        <f t="shared" si="1"/>
        <v>-3138</v>
      </c>
    </row>
    <row r="15" spans="1:21" ht="21" customHeight="1">
      <c r="A15" s="332"/>
      <c r="B15" s="368" t="s">
        <v>24</v>
      </c>
      <c r="C15" s="20" t="s">
        <v>0</v>
      </c>
      <c r="D15" s="130">
        <v>1052</v>
      </c>
      <c r="E15" s="130">
        <v>0</v>
      </c>
      <c r="F15" s="130">
        <v>147</v>
      </c>
      <c r="G15" s="130">
        <v>0</v>
      </c>
      <c r="H15" s="130">
        <v>0</v>
      </c>
      <c r="I15" s="130">
        <v>153</v>
      </c>
      <c r="J15" s="130">
        <v>189</v>
      </c>
      <c r="K15" s="130">
        <v>0</v>
      </c>
      <c r="L15" s="130">
        <v>276</v>
      </c>
      <c r="M15" s="130">
        <v>0</v>
      </c>
      <c r="N15" s="130">
        <v>0</v>
      </c>
      <c r="O15" s="130">
        <v>101</v>
      </c>
      <c r="P15" s="248">
        <v>106</v>
      </c>
      <c r="Q15" s="130">
        <v>80</v>
      </c>
      <c r="R15" s="130">
        <f t="shared" si="3"/>
        <v>1052</v>
      </c>
      <c r="T15" s="172">
        <f t="shared" si="1"/>
        <v>0</v>
      </c>
      <c r="U15">
        <v>3</v>
      </c>
    </row>
    <row r="16" spans="1:20" ht="21" customHeight="1">
      <c r="A16" s="332"/>
      <c r="B16" s="368"/>
      <c r="C16" s="24" t="s">
        <v>14</v>
      </c>
      <c r="D16" s="8"/>
      <c r="E16" s="8">
        <v>0</v>
      </c>
      <c r="F16" s="8">
        <v>0</v>
      </c>
      <c r="G16" s="8">
        <v>30</v>
      </c>
      <c r="H16" s="8">
        <v>116</v>
      </c>
      <c r="I16" s="8">
        <v>0</v>
      </c>
      <c r="J16" s="8">
        <v>0</v>
      </c>
      <c r="K16" s="8">
        <v>307</v>
      </c>
      <c r="L16" s="8">
        <v>222</v>
      </c>
      <c r="M16" s="8">
        <v>187</v>
      </c>
      <c r="N16" s="8">
        <v>56</v>
      </c>
      <c r="O16" s="8">
        <v>34</v>
      </c>
      <c r="P16" s="8">
        <v>33</v>
      </c>
      <c r="Q16" s="8">
        <v>0</v>
      </c>
      <c r="R16" s="8">
        <f t="shared" si="3"/>
        <v>985</v>
      </c>
      <c r="T16" s="172">
        <f t="shared" si="1"/>
        <v>-985</v>
      </c>
    </row>
    <row r="17" spans="1:21" ht="21" customHeight="1">
      <c r="A17" s="332"/>
      <c r="B17" s="368" t="s">
        <v>109</v>
      </c>
      <c r="C17" s="20" t="s">
        <v>0</v>
      </c>
      <c r="D17" s="130">
        <v>1016</v>
      </c>
      <c r="E17" s="130">
        <v>0</v>
      </c>
      <c r="F17" s="130">
        <v>0</v>
      </c>
      <c r="G17" s="130">
        <v>0</v>
      </c>
      <c r="H17" s="130">
        <v>0</v>
      </c>
      <c r="I17" s="130">
        <v>102</v>
      </c>
      <c r="J17" s="130">
        <v>2</v>
      </c>
      <c r="K17" s="130">
        <v>169</v>
      </c>
      <c r="L17" s="130">
        <v>193</v>
      </c>
      <c r="M17" s="130">
        <v>214</v>
      </c>
      <c r="N17" s="130">
        <v>0</v>
      </c>
      <c r="O17" s="130">
        <v>64</v>
      </c>
      <c r="P17" s="248">
        <v>272</v>
      </c>
      <c r="Q17" s="130">
        <v>0</v>
      </c>
      <c r="R17" s="130">
        <f t="shared" si="3"/>
        <v>1016</v>
      </c>
      <c r="T17" s="172">
        <f t="shared" si="1"/>
        <v>0</v>
      </c>
      <c r="U17">
        <v>4</v>
      </c>
    </row>
    <row r="18" spans="1:20" ht="21" customHeight="1">
      <c r="A18" s="332"/>
      <c r="B18" s="368"/>
      <c r="C18" s="24" t="s">
        <v>14</v>
      </c>
      <c r="D18" s="8"/>
      <c r="E18" s="8">
        <v>0</v>
      </c>
      <c r="F18" s="8">
        <v>0</v>
      </c>
      <c r="G18" s="8">
        <v>196</v>
      </c>
      <c r="H18" s="8">
        <v>66</v>
      </c>
      <c r="I18" s="8">
        <v>191</v>
      </c>
      <c r="J18" s="8">
        <v>92</v>
      </c>
      <c r="K18" s="8">
        <v>86</v>
      </c>
      <c r="L18" s="8">
        <v>142</v>
      </c>
      <c r="M18" s="8">
        <v>64</v>
      </c>
      <c r="N18" s="8">
        <v>19</v>
      </c>
      <c r="O18" s="8">
        <v>82</v>
      </c>
      <c r="P18" s="8">
        <v>35</v>
      </c>
      <c r="Q18" s="8">
        <v>43</v>
      </c>
      <c r="R18" s="8">
        <f t="shared" si="3"/>
        <v>1016</v>
      </c>
      <c r="T18" s="172">
        <f t="shared" si="1"/>
        <v>-1016</v>
      </c>
    </row>
    <row r="19" spans="1:21" ht="21" customHeight="1">
      <c r="A19" s="333"/>
      <c r="B19" s="368" t="s">
        <v>75</v>
      </c>
      <c r="C19" s="20" t="s">
        <v>0</v>
      </c>
      <c r="D19" s="130">
        <v>2872</v>
      </c>
      <c r="E19" s="130">
        <v>0</v>
      </c>
      <c r="F19" s="130">
        <v>0</v>
      </c>
      <c r="G19" s="130">
        <v>93</v>
      </c>
      <c r="H19" s="130">
        <v>152</v>
      </c>
      <c r="I19" s="130">
        <v>56</v>
      </c>
      <c r="J19" s="130">
        <v>133</v>
      </c>
      <c r="K19" s="130">
        <v>86</v>
      </c>
      <c r="L19" s="130">
        <v>36</v>
      </c>
      <c r="M19" s="130">
        <v>154</v>
      </c>
      <c r="N19" s="130">
        <v>44</v>
      </c>
      <c r="O19" s="130">
        <v>122</v>
      </c>
      <c r="P19" s="248">
        <v>1712</v>
      </c>
      <c r="Q19" s="130">
        <v>284</v>
      </c>
      <c r="R19" s="130">
        <f t="shared" si="3"/>
        <v>2872</v>
      </c>
      <c r="T19" s="172">
        <f t="shared" si="1"/>
        <v>0</v>
      </c>
      <c r="U19">
        <v>5</v>
      </c>
    </row>
    <row r="20" spans="1:20" ht="21" customHeight="1">
      <c r="A20" s="333"/>
      <c r="B20" s="368"/>
      <c r="C20" s="24" t="s">
        <v>14</v>
      </c>
      <c r="D20" s="8"/>
      <c r="E20" s="8">
        <v>0</v>
      </c>
      <c r="F20" s="8">
        <v>7</v>
      </c>
      <c r="G20" s="8">
        <v>72</v>
      </c>
      <c r="H20" s="8">
        <v>165</v>
      </c>
      <c r="I20" s="8">
        <v>35</v>
      </c>
      <c r="J20" s="8">
        <v>79</v>
      </c>
      <c r="K20" s="8">
        <v>133</v>
      </c>
      <c r="L20" s="8">
        <v>23</v>
      </c>
      <c r="M20" s="8">
        <v>266</v>
      </c>
      <c r="N20" s="8">
        <v>33</v>
      </c>
      <c r="O20" s="8">
        <v>61</v>
      </c>
      <c r="P20" s="8">
        <v>224</v>
      </c>
      <c r="Q20" s="8">
        <v>39</v>
      </c>
      <c r="R20" s="8">
        <f t="shared" si="3"/>
        <v>1137</v>
      </c>
      <c r="T20" s="172">
        <f t="shared" si="1"/>
        <v>-1137</v>
      </c>
    </row>
    <row r="21" spans="1:20" ht="21" customHeight="1">
      <c r="A21" s="294" t="s">
        <v>110</v>
      </c>
      <c r="B21" s="363"/>
      <c r="C21" s="20" t="s">
        <v>0</v>
      </c>
      <c r="D21" s="5">
        <f>SUM(D23,D25,D27,D29)</f>
        <v>264366</v>
      </c>
      <c r="E21" s="5">
        <f aca="true" t="shared" si="5" ref="E21:Q22">SUM(E23,E25,E27,E29)</f>
        <v>75</v>
      </c>
      <c r="F21" s="5">
        <f t="shared" si="5"/>
        <v>9421</v>
      </c>
      <c r="G21" s="5">
        <f t="shared" si="5"/>
        <v>45331</v>
      </c>
      <c r="H21" s="5">
        <f t="shared" si="5"/>
        <v>14289</v>
      </c>
      <c r="I21" s="5">
        <f t="shared" si="5"/>
        <v>16494</v>
      </c>
      <c r="J21" s="5">
        <f t="shared" si="5"/>
        <v>15421</v>
      </c>
      <c r="K21" s="5">
        <f t="shared" si="5"/>
        <v>16653</v>
      </c>
      <c r="L21" s="5">
        <f t="shared" si="5"/>
        <v>19963</v>
      </c>
      <c r="M21" s="5">
        <f t="shared" si="5"/>
        <v>22912</v>
      </c>
      <c r="N21" s="5">
        <f t="shared" si="5"/>
        <v>12954</v>
      </c>
      <c r="O21" s="5">
        <f t="shared" si="5"/>
        <v>27672</v>
      </c>
      <c r="P21" s="5">
        <f t="shared" si="5"/>
        <v>35592</v>
      </c>
      <c r="Q21" s="5">
        <f t="shared" si="5"/>
        <v>27589</v>
      </c>
      <c r="R21" s="22">
        <f t="shared" si="3"/>
        <v>264366</v>
      </c>
      <c r="T21" s="172">
        <f t="shared" si="1"/>
        <v>0</v>
      </c>
    </row>
    <row r="22" spans="1:20" ht="21" customHeight="1">
      <c r="A22" s="333"/>
      <c r="B22" s="363"/>
      <c r="C22" s="24" t="s">
        <v>14</v>
      </c>
      <c r="D22" s="13"/>
      <c r="E22" s="13">
        <f t="shared" si="5"/>
        <v>463</v>
      </c>
      <c r="F22" s="13">
        <f t="shared" si="5"/>
        <v>6725</v>
      </c>
      <c r="G22" s="13">
        <f t="shared" si="5"/>
        <v>40873</v>
      </c>
      <c r="H22" s="13">
        <f t="shared" si="5"/>
        <v>8808</v>
      </c>
      <c r="I22" s="13">
        <f t="shared" si="5"/>
        <v>10656</v>
      </c>
      <c r="J22" s="13">
        <f t="shared" si="5"/>
        <v>8432</v>
      </c>
      <c r="K22" s="13">
        <f t="shared" si="5"/>
        <v>9114</v>
      </c>
      <c r="L22" s="13">
        <f t="shared" si="5"/>
        <v>12321</v>
      </c>
      <c r="M22" s="13">
        <f t="shared" si="5"/>
        <v>15364</v>
      </c>
      <c r="N22" s="13">
        <f t="shared" si="5"/>
        <v>9096</v>
      </c>
      <c r="O22" s="13">
        <f t="shared" si="5"/>
        <v>11721</v>
      </c>
      <c r="P22" s="13">
        <f t="shared" si="5"/>
        <v>16939</v>
      </c>
      <c r="Q22" s="13">
        <f t="shared" si="5"/>
        <v>11802</v>
      </c>
      <c r="R22" s="13">
        <f t="shared" si="3"/>
        <v>162314</v>
      </c>
      <c r="T22" s="172">
        <f t="shared" si="1"/>
        <v>-162314</v>
      </c>
    </row>
    <row r="23" spans="1:21" ht="21" customHeight="1">
      <c r="A23" s="332"/>
      <c r="B23" s="368" t="s">
        <v>24</v>
      </c>
      <c r="C23" s="20" t="s">
        <v>0</v>
      </c>
      <c r="D23" s="130">
        <v>91546</v>
      </c>
      <c r="E23" s="130">
        <v>75</v>
      </c>
      <c r="F23" s="131">
        <v>4837</v>
      </c>
      <c r="G23" s="130">
        <v>7088</v>
      </c>
      <c r="H23" s="130">
        <v>6087</v>
      </c>
      <c r="I23" s="130">
        <v>5410</v>
      </c>
      <c r="J23" s="130">
        <v>5305</v>
      </c>
      <c r="K23" s="130">
        <v>5243</v>
      </c>
      <c r="L23" s="130">
        <v>7665</v>
      </c>
      <c r="M23" s="130">
        <v>9368</v>
      </c>
      <c r="N23" s="130">
        <v>3463</v>
      </c>
      <c r="O23" s="130">
        <v>9930</v>
      </c>
      <c r="P23" s="249">
        <v>17318</v>
      </c>
      <c r="Q23" s="130">
        <v>9757</v>
      </c>
      <c r="R23" s="130">
        <f t="shared" si="3"/>
        <v>91546</v>
      </c>
      <c r="T23" s="172">
        <f t="shared" si="1"/>
        <v>0</v>
      </c>
      <c r="U23">
        <v>6</v>
      </c>
    </row>
    <row r="24" spans="1:20" ht="21" customHeight="1">
      <c r="A24" s="332"/>
      <c r="B24" s="368"/>
      <c r="C24" s="24" t="s">
        <v>14</v>
      </c>
      <c r="D24" s="8"/>
      <c r="E24" s="8">
        <v>75</v>
      </c>
      <c r="F24" s="8">
        <v>4656</v>
      </c>
      <c r="G24" s="8">
        <v>6025</v>
      </c>
      <c r="H24" s="8">
        <v>4712</v>
      </c>
      <c r="I24" s="8">
        <v>6382</v>
      </c>
      <c r="J24" s="8">
        <v>4898</v>
      </c>
      <c r="K24" s="8">
        <v>4897</v>
      </c>
      <c r="L24" s="8">
        <v>6526</v>
      </c>
      <c r="M24" s="8">
        <v>8356</v>
      </c>
      <c r="N24" s="8">
        <v>4970</v>
      </c>
      <c r="O24" s="8">
        <v>6497</v>
      </c>
      <c r="P24" s="8">
        <v>9760</v>
      </c>
      <c r="Q24" s="8">
        <v>6697</v>
      </c>
      <c r="R24" s="8">
        <f t="shared" si="3"/>
        <v>74451</v>
      </c>
      <c r="T24" s="172">
        <f t="shared" si="1"/>
        <v>-74451</v>
      </c>
    </row>
    <row r="25" spans="1:21" ht="21" customHeight="1">
      <c r="A25" s="332"/>
      <c r="B25" s="368" t="s">
        <v>104</v>
      </c>
      <c r="C25" s="20" t="s">
        <v>0</v>
      </c>
      <c r="D25" s="130">
        <v>135464</v>
      </c>
      <c r="E25" s="130">
        <v>0</v>
      </c>
      <c r="F25" s="131">
        <v>4550</v>
      </c>
      <c r="G25" s="130">
        <v>11578</v>
      </c>
      <c r="H25" s="130">
        <v>7889</v>
      </c>
      <c r="I25" s="130">
        <v>10763</v>
      </c>
      <c r="J25" s="130">
        <v>9677</v>
      </c>
      <c r="K25" s="130">
        <v>11268</v>
      </c>
      <c r="L25" s="130">
        <v>11938</v>
      </c>
      <c r="M25" s="130">
        <v>13308</v>
      </c>
      <c r="N25" s="130">
        <v>9229</v>
      </c>
      <c r="O25" s="130">
        <v>13702</v>
      </c>
      <c r="P25" s="249">
        <v>15926</v>
      </c>
      <c r="Q25" s="130">
        <v>15636</v>
      </c>
      <c r="R25" s="130">
        <f t="shared" si="3"/>
        <v>135464</v>
      </c>
      <c r="T25" s="172">
        <f t="shared" si="1"/>
        <v>0</v>
      </c>
      <c r="U25">
        <v>7</v>
      </c>
    </row>
    <row r="26" spans="1:20" ht="21" customHeight="1">
      <c r="A26" s="332"/>
      <c r="B26" s="368"/>
      <c r="C26" s="24" t="s">
        <v>14</v>
      </c>
      <c r="D26" s="8"/>
      <c r="E26" s="8">
        <v>388</v>
      </c>
      <c r="F26" s="8">
        <v>2050</v>
      </c>
      <c r="G26" s="8">
        <v>5533</v>
      </c>
      <c r="H26" s="8">
        <v>4029</v>
      </c>
      <c r="I26" s="8">
        <v>3938</v>
      </c>
      <c r="J26" s="8">
        <v>3341</v>
      </c>
      <c r="K26" s="8">
        <v>4003</v>
      </c>
      <c r="L26" s="8">
        <v>5607</v>
      </c>
      <c r="M26" s="8">
        <v>6754</v>
      </c>
      <c r="N26" s="8">
        <v>3734</v>
      </c>
      <c r="O26" s="8">
        <v>4931</v>
      </c>
      <c r="P26" s="8">
        <v>6999</v>
      </c>
      <c r="Q26" s="8">
        <v>4531</v>
      </c>
      <c r="R26" s="8">
        <f t="shared" si="3"/>
        <v>55838</v>
      </c>
      <c r="T26" s="172">
        <f t="shared" si="1"/>
        <v>-55838</v>
      </c>
    </row>
    <row r="27" spans="1:21" ht="21" customHeight="1">
      <c r="A27" s="332"/>
      <c r="B27" s="368" t="s">
        <v>105</v>
      </c>
      <c r="C27" s="20" t="s">
        <v>0</v>
      </c>
      <c r="D27" s="130">
        <v>29564</v>
      </c>
      <c r="E27" s="130">
        <v>0</v>
      </c>
      <c r="F27" s="131">
        <v>0</v>
      </c>
      <c r="G27" s="130">
        <v>26336</v>
      </c>
      <c r="H27" s="130">
        <v>190</v>
      </c>
      <c r="I27" s="130">
        <v>246</v>
      </c>
      <c r="J27" s="130">
        <v>92</v>
      </c>
      <c r="K27" s="130">
        <v>85</v>
      </c>
      <c r="L27" s="130">
        <v>0</v>
      </c>
      <c r="M27" s="130">
        <v>0</v>
      </c>
      <c r="N27" s="130">
        <v>0</v>
      </c>
      <c r="O27" s="130">
        <v>419</v>
      </c>
      <c r="P27" s="249">
        <v>0</v>
      </c>
      <c r="Q27" s="130">
        <v>2196</v>
      </c>
      <c r="R27" s="130">
        <f t="shared" si="3"/>
        <v>29564</v>
      </c>
      <c r="T27" s="172">
        <f t="shared" si="1"/>
        <v>0</v>
      </c>
      <c r="U27">
        <v>8</v>
      </c>
    </row>
    <row r="28" spans="1:20" ht="21" customHeight="1">
      <c r="A28" s="332"/>
      <c r="B28" s="368"/>
      <c r="C28" s="24" t="s">
        <v>14</v>
      </c>
      <c r="D28" s="8"/>
      <c r="E28" s="8">
        <v>0</v>
      </c>
      <c r="F28" s="8">
        <v>0</v>
      </c>
      <c r="G28" s="8">
        <v>29301</v>
      </c>
      <c r="H28" s="8">
        <v>0</v>
      </c>
      <c r="I28" s="8">
        <v>146</v>
      </c>
      <c r="J28" s="8">
        <v>2</v>
      </c>
      <c r="K28" s="8">
        <v>107</v>
      </c>
      <c r="L28" s="8">
        <v>0</v>
      </c>
      <c r="M28" s="8">
        <v>0</v>
      </c>
      <c r="N28" s="8">
        <v>0</v>
      </c>
      <c r="O28" s="8">
        <v>0</v>
      </c>
      <c r="P28" s="8">
        <v>0</v>
      </c>
      <c r="Q28" s="8">
        <v>2</v>
      </c>
      <c r="R28" s="8">
        <f t="shared" si="3"/>
        <v>29558</v>
      </c>
      <c r="T28" s="172">
        <f t="shared" si="1"/>
        <v>-29558</v>
      </c>
    </row>
    <row r="29" spans="1:21" ht="21" customHeight="1">
      <c r="A29" s="333"/>
      <c r="B29" s="368" t="s">
        <v>75</v>
      </c>
      <c r="C29" s="20" t="s">
        <v>0</v>
      </c>
      <c r="D29" s="130">
        <v>7792</v>
      </c>
      <c r="E29" s="130">
        <v>0</v>
      </c>
      <c r="F29" s="131">
        <v>34</v>
      </c>
      <c r="G29" s="130">
        <v>329</v>
      </c>
      <c r="H29" s="130">
        <v>123</v>
      </c>
      <c r="I29" s="130">
        <v>75</v>
      </c>
      <c r="J29" s="130">
        <v>347</v>
      </c>
      <c r="K29" s="130">
        <v>57</v>
      </c>
      <c r="L29" s="130">
        <v>360</v>
      </c>
      <c r="M29" s="130">
        <v>236</v>
      </c>
      <c r="N29" s="130">
        <v>262</v>
      </c>
      <c r="O29" s="130">
        <v>3621</v>
      </c>
      <c r="P29" s="249">
        <v>2348</v>
      </c>
      <c r="Q29" s="130">
        <v>0</v>
      </c>
      <c r="R29" s="130">
        <f t="shared" si="3"/>
        <v>7792</v>
      </c>
      <c r="T29" s="172">
        <f t="shared" si="1"/>
        <v>0</v>
      </c>
      <c r="U29">
        <v>9</v>
      </c>
    </row>
    <row r="30" spans="1:20" ht="21" customHeight="1">
      <c r="A30" s="333"/>
      <c r="B30" s="368"/>
      <c r="C30" s="24" t="s">
        <v>14</v>
      </c>
      <c r="D30" s="8"/>
      <c r="E30" s="8">
        <v>0</v>
      </c>
      <c r="F30" s="8">
        <v>19</v>
      </c>
      <c r="G30" s="8">
        <v>14</v>
      </c>
      <c r="H30" s="8">
        <v>67</v>
      </c>
      <c r="I30" s="8">
        <v>190</v>
      </c>
      <c r="J30" s="8">
        <v>191</v>
      </c>
      <c r="K30" s="8">
        <v>107</v>
      </c>
      <c r="L30" s="8">
        <v>188</v>
      </c>
      <c r="M30" s="8">
        <v>254</v>
      </c>
      <c r="N30" s="8">
        <v>392</v>
      </c>
      <c r="O30" s="8">
        <v>293</v>
      </c>
      <c r="P30" s="8">
        <v>180</v>
      </c>
      <c r="Q30" s="8">
        <v>572</v>
      </c>
      <c r="R30" s="8">
        <f t="shared" si="3"/>
        <v>2467</v>
      </c>
      <c r="T30" s="172">
        <f t="shared" si="1"/>
        <v>-2467</v>
      </c>
    </row>
    <row r="31" spans="1:20" ht="21" customHeight="1">
      <c r="A31" s="294" t="s">
        <v>111</v>
      </c>
      <c r="B31" s="363"/>
      <c r="C31" s="20" t="s">
        <v>0</v>
      </c>
      <c r="D31" s="130">
        <f>SUM(D33,D35,D37,D39)</f>
        <v>416252</v>
      </c>
      <c r="E31" s="130">
        <f aca="true" t="shared" si="6" ref="E31:Q32">SUM(E33,E35,E37,E39)</f>
        <v>441</v>
      </c>
      <c r="F31" s="131">
        <f t="shared" si="6"/>
        <v>12566</v>
      </c>
      <c r="G31" s="130">
        <f t="shared" si="6"/>
        <v>75804</v>
      </c>
      <c r="H31" s="130">
        <f t="shared" si="6"/>
        <v>21791</v>
      </c>
      <c r="I31" s="130">
        <f t="shared" si="6"/>
        <v>25873</v>
      </c>
      <c r="J31" s="130">
        <f t="shared" si="6"/>
        <v>24800</v>
      </c>
      <c r="K31" s="130">
        <f t="shared" si="6"/>
        <v>30188</v>
      </c>
      <c r="L31" s="130">
        <f t="shared" si="6"/>
        <v>29858</v>
      </c>
      <c r="M31" s="130">
        <f t="shared" si="6"/>
        <v>36226</v>
      </c>
      <c r="N31" s="130">
        <f t="shared" si="6"/>
        <v>18051</v>
      </c>
      <c r="O31" s="130">
        <f t="shared" si="6"/>
        <v>34079</v>
      </c>
      <c r="P31" s="249">
        <f t="shared" si="6"/>
        <v>61697</v>
      </c>
      <c r="Q31" s="130">
        <f t="shared" si="6"/>
        <v>44878</v>
      </c>
      <c r="R31" s="130">
        <f t="shared" si="3"/>
        <v>416252</v>
      </c>
      <c r="T31" s="172">
        <f t="shared" si="1"/>
        <v>0</v>
      </c>
    </row>
    <row r="32" spans="1:20" ht="21" customHeight="1">
      <c r="A32" s="333"/>
      <c r="B32" s="363"/>
      <c r="C32" s="18" t="s">
        <v>14</v>
      </c>
      <c r="D32" s="8"/>
      <c r="E32" s="8">
        <f t="shared" si="6"/>
        <v>441</v>
      </c>
      <c r="F32" s="8">
        <f t="shared" si="6"/>
        <v>11420</v>
      </c>
      <c r="G32" s="8">
        <f t="shared" si="6"/>
        <v>65257</v>
      </c>
      <c r="H32" s="8">
        <f t="shared" si="6"/>
        <v>18726</v>
      </c>
      <c r="I32" s="8">
        <f t="shared" si="6"/>
        <v>17149</v>
      </c>
      <c r="J32" s="8">
        <f t="shared" si="6"/>
        <v>14566</v>
      </c>
      <c r="K32" s="8">
        <f t="shared" si="6"/>
        <v>17348</v>
      </c>
      <c r="L32" s="8">
        <f t="shared" si="6"/>
        <v>19609</v>
      </c>
      <c r="M32" s="8">
        <f t="shared" si="6"/>
        <v>24848</v>
      </c>
      <c r="N32" s="8">
        <f t="shared" si="6"/>
        <v>10586</v>
      </c>
      <c r="O32" s="8">
        <f t="shared" si="6"/>
        <v>14213</v>
      </c>
      <c r="P32" s="8">
        <f t="shared" si="6"/>
        <v>22012</v>
      </c>
      <c r="Q32" s="8">
        <f t="shared" si="6"/>
        <v>17267</v>
      </c>
      <c r="R32" s="8">
        <f t="shared" si="3"/>
        <v>253442</v>
      </c>
      <c r="T32" s="172">
        <f t="shared" si="1"/>
        <v>-253442</v>
      </c>
    </row>
    <row r="33" spans="1:21" ht="21" customHeight="1">
      <c r="A33" s="369"/>
      <c r="B33" s="370" t="s">
        <v>24</v>
      </c>
      <c r="C33" s="26" t="s">
        <v>0</v>
      </c>
      <c r="D33" s="210">
        <v>111049</v>
      </c>
      <c r="E33" s="210">
        <v>427</v>
      </c>
      <c r="F33" s="211">
        <v>5698</v>
      </c>
      <c r="G33" s="210">
        <v>9773</v>
      </c>
      <c r="H33" s="210">
        <v>6221</v>
      </c>
      <c r="I33" s="210">
        <v>6442</v>
      </c>
      <c r="J33" s="210">
        <v>8045</v>
      </c>
      <c r="K33" s="210">
        <v>8671</v>
      </c>
      <c r="L33" s="210">
        <v>7849</v>
      </c>
      <c r="M33" s="210">
        <v>12004</v>
      </c>
      <c r="N33" s="210">
        <v>6165</v>
      </c>
      <c r="O33" s="210">
        <v>10595</v>
      </c>
      <c r="P33" s="250">
        <v>21227</v>
      </c>
      <c r="Q33" s="210">
        <v>7932</v>
      </c>
      <c r="R33" s="210">
        <f t="shared" si="3"/>
        <v>111049</v>
      </c>
      <c r="T33" s="172">
        <f t="shared" si="1"/>
        <v>0</v>
      </c>
      <c r="U33">
        <v>10</v>
      </c>
    </row>
    <row r="34" spans="1:20" ht="21" customHeight="1">
      <c r="A34" s="332"/>
      <c r="B34" s="368"/>
      <c r="C34" s="18" t="s">
        <v>14</v>
      </c>
      <c r="D34" s="8"/>
      <c r="E34" s="8">
        <v>427</v>
      </c>
      <c r="F34" s="8">
        <v>7267</v>
      </c>
      <c r="G34" s="8">
        <v>5733</v>
      </c>
      <c r="H34" s="8">
        <v>7445</v>
      </c>
      <c r="I34" s="8">
        <v>6943</v>
      </c>
      <c r="J34" s="8">
        <v>5668</v>
      </c>
      <c r="K34" s="8">
        <v>6226</v>
      </c>
      <c r="L34" s="8">
        <v>8481</v>
      </c>
      <c r="M34" s="8">
        <v>10731</v>
      </c>
      <c r="N34" s="8">
        <v>3753</v>
      </c>
      <c r="O34" s="8">
        <v>7798</v>
      </c>
      <c r="P34" s="8">
        <v>9779</v>
      </c>
      <c r="Q34" s="8">
        <v>5892</v>
      </c>
      <c r="R34" s="8">
        <f t="shared" si="3"/>
        <v>86143</v>
      </c>
      <c r="T34" s="172">
        <f t="shared" si="1"/>
        <v>-86143</v>
      </c>
    </row>
    <row r="35" spans="1:21" ht="21" customHeight="1">
      <c r="A35" s="332"/>
      <c r="B35" s="368" t="s">
        <v>104</v>
      </c>
      <c r="C35" s="20" t="s">
        <v>0</v>
      </c>
      <c r="D35" s="130">
        <v>251920</v>
      </c>
      <c r="E35" s="130">
        <v>14</v>
      </c>
      <c r="F35" s="131">
        <v>6868</v>
      </c>
      <c r="G35" s="130">
        <v>20478</v>
      </c>
      <c r="H35" s="130">
        <v>15570</v>
      </c>
      <c r="I35" s="130">
        <v>19067</v>
      </c>
      <c r="J35" s="130">
        <v>15406</v>
      </c>
      <c r="K35" s="130">
        <v>20647</v>
      </c>
      <c r="L35" s="130">
        <v>21804</v>
      </c>
      <c r="M35" s="130">
        <v>23988</v>
      </c>
      <c r="N35" s="130">
        <v>11765</v>
      </c>
      <c r="O35" s="130">
        <v>23203</v>
      </c>
      <c r="P35" s="249">
        <v>40028</v>
      </c>
      <c r="Q35" s="130">
        <v>33082</v>
      </c>
      <c r="R35" s="130">
        <f t="shared" si="3"/>
        <v>251920</v>
      </c>
      <c r="T35" s="172">
        <f t="shared" si="1"/>
        <v>0</v>
      </c>
      <c r="U35">
        <v>11</v>
      </c>
    </row>
    <row r="36" spans="1:20" ht="21" customHeight="1">
      <c r="A36" s="332"/>
      <c r="B36" s="368"/>
      <c r="C36" s="18" t="s">
        <v>14</v>
      </c>
      <c r="D36" s="8"/>
      <c r="E36" s="8">
        <v>14</v>
      </c>
      <c r="F36" s="8">
        <v>4153</v>
      </c>
      <c r="G36" s="8">
        <v>11054</v>
      </c>
      <c r="H36" s="8">
        <v>11147</v>
      </c>
      <c r="I36" s="8">
        <v>9977</v>
      </c>
      <c r="J36" s="8">
        <v>8819</v>
      </c>
      <c r="K36" s="8">
        <v>10922</v>
      </c>
      <c r="L36" s="8">
        <v>10952</v>
      </c>
      <c r="M36" s="8">
        <v>13971</v>
      </c>
      <c r="N36" s="8">
        <v>6460</v>
      </c>
      <c r="O36" s="8">
        <v>6292</v>
      </c>
      <c r="P36" s="8">
        <v>11879</v>
      </c>
      <c r="Q36" s="8">
        <v>8557</v>
      </c>
      <c r="R36" s="8">
        <f t="shared" si="3"/>
        <v>114197</v>
      </c>
      <c r="T36" s="172">
        <f t="shared" si="1"/>
        <v>-114197</v>
      </c>
    </row>
    <row r="37" spans="1:21" ht="21" customHeight="1">
      <c r="A37" s="369"/>
      <c r="B37" s="370" t="s">
        <v>105</v>
      </c>
      <c r="C37" s="26" t="s">
        <v>0</v>
      </c>
      <c r="D37" s="210">
        <v>52202</v>
      </c>
      <c r="E37" s="210">
        <v>0</v>
      </c>
      <c r="F37" s="211">
        <v>0</v>
      </c>
      <c r="G37" s="210">
        <v>45553</v>
      </c>
      <c r="H37" s="210">
        <v>0</v>
      </c>
      <c r="I37" s="210">
        <v>364</v>
      </c>
      <c r="J37" s="210">
        <v>1349</v>
      </c>
      <c r="K37" s="210">
        <v>867</v>
      </c>
      <c r="L37" s="210">
        <v>205</v>
      </c>
      <c r="M37" s="210">
        <v>0</v>
      </c>
      <c r="N37" s="210">
        <v>0</v>
      </c>
      <c r="O37" s="210">
        <v>0</v>
      </c>
      <c r="P37" s="250">
        <v>0</v>
      </c>
      <c r="Q37" s="210">
        <v>3864</v>
      </c>
      <c r="R37" s="210">
        <f t="shared" si="3"/>
        <v>52202</v>
      </c>
      <c r="T37" s="172">
        <f t="shared" si="1"/>
        <v>0</v>
      </c>
      <c r="U37">
        <v>12</v>
      </c>
    </row>
    <row r="38" spans="1:20" ht="21" customHeight="1">
      <c r="A38" s="332"/>
      <c r="B38" s="368"/>
      <c r="C38" s="24" t="s">
        <v>14</v>
      </c>
      <c r="D38" s="8"/>
      <c r="E38" s="8">
        <v>0</v>
      </c>
      <c r="F38" s="8">
        <v>0</v>
      </c>
      <c r="G38" s="8">
        <v>48470</v>
      </c>
      <c r="H38" s="8">
        <v>0</v>
      </c>
      <c r="I38" s="8">
        <v>229</v>
      </c>
      <c r="J38" s="8">
        <v>79</v>
      </c>
      <c r="K38" s="8">
        <v>200</v>
      </c>
      <c r="L38" s="8">
        <v>150</v>
      </c>
      <c r="M38" s="8">
        <v>0</v>
      </c>
      <c r="N38" s="8">
        <v>370</v>
      </c>
      <c r="O38" s="8">
        <v>95</v>
      </c>
      <c r="P38" s="8">
        <v>0</v>
      </c>
      <c r="Q38" s="8">
        <v>2595</v>
      </c>
      <c r="R38" s="8">
        <f t="shared" si="3"/>
        <v>52188</v>
      </c>
      <c r="T38" s="172">
        <f t="shared" si="1"/>
        <v>-52188</v>
      </c>
    </row>
    <row r="39" spans="1:21" ht="21" customHeight="1">
      <c r="A39" s="333"/>
      <c r="B39" s="368" t="s">
        <v>75</v>
      </c>
      <c r="C39" s="20" t="s">
        <v>0</v>
      </c>
      <c r="D39" s="130">
        <v>1081</v>
      </c>
      <c r="E39" s="130">
        <v>0</v>
      </c>
      <c r="F39" s="131">
        <v>0</v>
      </c>
      <c r="G39" s="130">
        <v>0</v>
      </c>
      <c r="H39" s="130">
        <v>0</v>
      </c>
      <c r="I39" s="130">
        <v>0</v>
      </c>
      <c r="J39" s="130">
        <v>0</v>
      </c>
      <c r="K39" s="130">
        <v>3</v>
      </c>
      <c r="L39" s="130">
        <v>0</v>
      </c>
      <c r="M39" s="130">
        <v>234</v>
      </c>
      <c r="N39" s="130">
        <v>121</v>
      </c>
      <c r="O39" s="130">
        <v>281</v>
      </c>
      <c r="P39" s="249">
        <v>442</v>
      </c>
      <c r="Q39" s="130">
        <v>0</v>
      </c>
      <c r="R39" s="130">
        <f t="shared" si="3"/>
        <v>1081</v>
      </c>
      <c r="T39" s="172">
        <f t="shared" si="1"/>
        <v>0</v>
      </c>
      <c r="U39">
        <v>13</v>
      </c>
    </row>
    <row r="40" spans="1:20" ht="32.25" customHeight="1">
      <c r="A40" s="333"/>
      <c r="B40" s="368"/>
      <c r="C40" s="24" t="s">
        <v>14</v>
      </c>
      <c r="D40" s="8"/>
      <c r="E40" s="8">
        <v>0</v>
      </c>
      <c r="F40" s="8">
        <v>0</v>
      </c>
      <c r="G40" s="8">
        <v>0</v>
      </c>
      <c r="H40" s="8">
        <v>134</v>
      </c>
      <c r="I40" s="8">
        <v>0</v>
      </c>
      <c r="J40" s="8">
        <v>0</v>
      </c>
      <c r="K40" s="8">
        <v>0</v>
      </c>
      <c r="L40" s="8">
        <v>26</v>
      </c>
      <c r="M40" s="8">
        <v>146</v>
      </c>
      <c r="N40" s="8">
        <v>3</v>
      </c>
      <c r="O40" s="8">
        <v>28</v>
      </c>
      <c r="P40" s="8">
        <v>354</v>
      </c>
      <c r="Q40" s="8">
        <v>223</v>
      </c>
      <c r="R40" s="8">
        <f t="shared" si="3"/>
        <v>914</v>
      </c>
      <c r="T40" s="172">
        <f t="shared" si="1"/>
        <v>-914</v>
      </c>
    </row>
    <row r="41" spans="1:20" ht="21" customHeight="1">
      <c r="A41" s="294" t="s">
        <v>112</v>
      </c>
      <c r="B41" s="363"/>
      <c r="C41" s="20" t="s">
        <v>0</v>
      </c>
      <c r="D41" s="130">
        <f>SUM(D43,D45,D47)</f>
        <v>94774</v>
      </c>
      <c r="E41" s="130">
        <f aca="true" t="shared" si="7" ref="E41:Q42">SUM(E43,E45,E47)</f>
        <v>0</v>
      </c>
      <c r="F41" s="131">
        <f t="shared" si="7"/>
        <v>4219</v>
      </c>
      <c r="G41" s="130">
        <f t="shared" si="7"/>
        <v>22038</v>
      </c>
      <c r="H41" s="130">
        <f t="shared" si="7"/>
        <v>4734</v>
      </c>
      <c r="I41" s="130">
        <f t="shared" si="7"/>
        <v>5527</v>
      </c>
      <c r="J41" s="130">
        <f t="shared" si="7"/>
        <v>4112</v>
      </c>
      <c r="K41" s="130">
        <f t="shared" si="7"/>
        <v>4693</v>
      </c>
      <c r="L41" s="130">
        <f t="shared" si="7"/>
        <v>6321</v>
      </c>
      <c r="M41" s="130">
        <f t="shared" si="7"/>
        <v>7905</v>
      </c>
      <c r="N41" s="130">
        <f t="shared" si="7"/>
        <v>3188</v>
      </c>
      <c r="O41" s="130">
        <f t="shared" si="7"/>
        <v>7472</v>
      </c>
      <c r="P41" s="249">
        <f t="shared" si="7"/>
        <v>11462</v>
      </c>
      <c r="Q41" s="130">
        <f t="shared" si="7"/>
        <v>13103</v>
      </c>
      <c r="R41" s="130">
        <f t="shared" si="3"/>
        <v>94774</v>
      </c>
      <c r="T41" s="172">
        <f t="shared" si="1"/>
        <v>0</v>
      </c>
    </row>
    <row r="42" spans="1:20" ht="21" customHeight="1">
      <c r="A42" s="333"/>
      <c r="B42" s="363"/>
      <c r="C42" s="24" t="s">
        <v>14</v>
      </c>
      <c r="D42" s="8"/>
      <c r="E42" s="8">
        <f t="shared" si="7"/>
        <v>0</v>
      </c>
      <c r="F42" s="8">
        <f t="shared" si="7"/>
        <v>4296</v>
      </c>
      <c r="G42" s="8">
        <f t="shared" si="7"/>
        <v>23775</v>
      </c>
      <c r="H42" s="8">
        <f t="shared" si="7"/>
        <v>4407</v>
      </c>
      <c r="I42" s="8">
        <f t="shared" si="7"/>
        <v>5135</v>
      </c>
      <c r="J42" s="8">
        <f t="shared" si="7"/>
        <v>3203</v>
      </c>
      <c r="K42" s="8">
        <f t="shared" si="7"/>
        <v>3530</v>
      </c>
      <c r="L42" s="8">
        <f t="shared" si="7"/>
        <v>4376</v>
      </c>
      <c r="M42" s="8">
        <f t="shared" si="7"/>
        <v>5394</v>
      </c>
      <c r="N42" s="8">
        <f t="shared" si="7"/>
        <v>2737</v>
      </c>
      <c r="O42" s="8">
        <f t="shared" si="7"/>
        <v>4090</v>
      </c>
      <c r="P42" s="8">
        <f t="shared" si="7"/>
        <v>7050</v>
      </c>
      <c r="Q42" s="8">
        <f t="shared" si="7"/>
        <v>5395</v>
      </c>
      <c r="R42" s="8">
        <f t="shared" si="3"/>
        <v>73388</v>
      </c>
      <c r="T42" s="172">
        <f t="shared" si="1"/>
        <v>-73388</v>
      </c>
    </row>
    <row r="43" spans="1:21" ht="21" customHeight="1">
      <c r="A43" s="332"/>
      <c r="B43" s="368" t="s">
        <v>24</v>
      </c>
      <c r="C43" s="20" t="s">
        <v>0</v>
      </c>
      <c r="D43" s="130">
        <v>23524</v>
      </c>
      <c r="E43" s="130">
        <v>0</v>
      </c>
      <c r="F43" s="131">
        <v>1967</v>
      </c>
      <c r="G43" s="130">
        <v>2131</v>
      </c>
      <c r="H43" s="130">
        <v>1561</v>
      </c>
      <c r="I43" s="130">
        <v>1719</v>
      </c>
      <c r="J43" s="130">
        <v>1463</v>
      </c>
      <c r="K43" s="130">
        <v>1696</v>
      </c>
      <c r="L43" s="130">
        <v>2573</v>
      </c>
      <c r="M43" s="130">
        <v>2276</v>
      </c>
      <c r="N43" s="130">
        <v>1447</v>
      </c>
      <c r="O43" s="130">
        <v>2259</v>
      </c>
      <c r="P43" s="249">
        <v>2665</v>
      </c>
      <c r="Q43" s="130">
        <v>1767</v>
      </c>
      <c r="R43" s="130">
        <f t="shared" si="3"/>
        <v>23524</v>
      </c>
      <c r="T43" s="172">
        <f t="shared" si="1"/>
        <v>0</v>
      </c>
      <c r="U43">
        <v>14</v>
      </c>
    </row>
    <row r="44" spans="1:20" ht="21" customHeight="1">
      <c r="A44" s="332"/>
      <c r="B44" s="368"/>
      <c r="C44" s="24" t="s">
        <v>14</v>
      </c>
      <c r="D44" s="8"/>
      <c r="E44" s="8">
        <v>0</v>
      </c>
      <c r="F44" s="8">
        <v>2460</v>
      </c>
      <c r="G44" s="8">
        <v>2498</v>
      </c>
      <c r="H44" s="8">
        <v>1669</v>
      </c>
      <c r="I44" s="8">
        <v>1890</v>
      </c>
      <c r="J44" s="8">
        <v>1358</v>
      </c>
      <c r="K44" s="8">
        <v>1610</v>
      </c>
      <c r="L44" s="8">
        <v>1718</v>
      </c>
      <c r="M44" s="8">
        <v>1494</v>
      </c>
      <c r="N44" s="8">
        <v>1243</v>
      </c>
      <c r="O44" s="8">
        <v>1496</v>
      </c>
      <c r="P44" s="8">
        <v>4088</v>
      </c>
      <c r="Q44" s="8">
        <v>1399</v>
      </c>
      <c r="R44" s="8">
        <f t="shared" si="3"/>
        <v>22923</v>
      </c>
      <c r="T44" s="172">
        <f t="shared" si="1"/>
        <v>-22923</v>
      </c>
    </row>
    <row r="45" spans="1:21" ht="21" customHeight="1">
      <c r="A45" s="332"/>
      <c r="B45" s="368" t="s">
        <v>104</v>
      </c>
      <c r="C45" s="20" t="s">
        <v>0</v>
      </c>
      <c r="D45" s="130">
        <v>52721</v>
      </c>
      <c r="E45" s="130">
        <v>0</v>
      </c>
      <c r="F45" s="131">
        <v>2252</v>
      </c>
      <c r="G45" s="130">
        <v>4098</v>
      </c>
      <c r="H45" s="130">
        <v>3173</v>
      </c>
      <c r="I45" s="130">
        <v>3585</v>
      </c>
      <c r="J45" s="130">
        <v>2234</v>
      </c>
      <c r="K45" s="130">
        <v>2997</v>
      </c>
      <c r="L45" s="130">
        <v>3457</v>
      </c>
      <c r="M45" s="130">
        <v>5629</v>
      </c>
      <c r="N45" s="130">
        <v>1741</v>
      </c>
      <c r="O45" s="130">
        <v>5213</v>
      </c>
      <c r="P45" s="249">
        <v>8797</v>
      </c>
      <c r="Q45" s="130">
        <v>9545</v>
      </c>
      <c r="R45" s="130">
        <f t="shared" si="3"/>
        <v>52721</v>
      </c>
      <c r="T45" s="172">
        <f t="shared" si="1"/>
        <v>0</v>
      </c>
      <c r="U45">
        <v>15</v>
      </c>
    </row>
    <row r="46" spans="1:20" ht="21" customHeight="1">
      <c r="A46" s="332"/>
      <c r="B46" s="368"/>
      <c r="C46" s="24" t="s">
        <v>14</v>
      </c>
      <c r="D46" s="8"/>
      <c r="E46" s="8">
        <v>0</v>
      </c>
      <c r="F46" s="8">
        <v>1836</v>
      </c>
      <c r="G46" s="8">
        <v>3147</v>
      </c>
      <c r="H46" s="8">
        <v>2738</v>
      </c>
      <c r="I46" s="8">
        <v>2980</v>
      </c>
      <c r="J46" s="8">
        <v>1845</v>
      </c>
      <c r="K46" s="8">
        <v>1920</v>
      </c>
      <c r="L46" s="8">
        <v>2658</v>
      </c>
      <c r="M46" s="8">
        <v>3900</v>
      </c>
      <c r="N46" s="8">
        <v>1494</v>
      </c>
      <c r="O46" s="8">
        <v>2594</v>
      </c>
      <c r="P46" s="8">
        <v>2962</v>
      </c>
      <c r="Q46" s="8">
        <v>3882</v>
      </c>
      <c r="R46" s="8">
        <f t="shared" si="3"/>
        <v>31956</v>
      </c>
      <c r="T46" s="172">
        <f t="shared" si="1"/>
        <v>-31956</v>
      </c>
    </row>
    <row r="47" spans="1:21" ht="21" customHeight="1">
      <c r="A47" s="332"/>
      <c r="B47" s="368" t="s">
        <v>105</v>
      </c>
      <c r="C47" s="20" t="s">
        <v>0</v>
      </c>
      <c r="D47" s="130">
        <v>18529</v>
      </c>
      <c r="E47" s="130">
        <v>0</v>
      </c>
      <c r="F47" s="131">
        <v>0</v>
      </c>
      <c r="G47" s="130">
        <v>15809</v>
      </c>
      <c r="H47" s="130">
        <v>0</v>
      </c>
      <c r="I47" s="130">
        <v>223</v>
      </c>
      <c r="J47" s="130">
        <v>415</v>
      </c>
      <c r="K47" s="130">
        <v>0</v>
      </c>
      <c r="L47" s="130">
        <v>291</v>
      </c>
      <c r="M47" s="130">
        <v>0</v>
      </c>
      <c r="N47" s="130">
        <v>0</v>
      </c>
      <c r="O47" s="130">
        <v>0</v>
      </c>
      <c r="P47" s="249">
        <v>0</v>
      </c>
      <c r="Q47" s="130">
        <v>1791</v>
      </c>
      <c r="R47" s="130">
        <f t="shared" si="3"/>
        <v>18529</v>
      </c>
      <c r="T47" s="172">
        <f t="shared" si="1"/>
        <v>0</v>
      </c>
      <c r="U47">
        <v>16</v>
      </c>
    </row>
    <row r="48" spans="1:20" ht="21" customHeight="1">
      <c r="A48" s="332"/>
      <c r="B48" s="368"/>
      <c r="C48" s="24" t="s">
        <v>14</v>
      </c>
      <c r="D48" s="8"/>
      <c r="E48" s="8">
        <v>0</v>
      </c>
      <c r="F48" s="8">
        <v>0</v>
      </c>
      <c r="G48" s="8">
        <v>18130</v>
      </c>
      <c r="H48" s="8">
        <v>0</v>
      </c>
      <c r="I48" s="8">
        <v>265</v>
      </c>
      <c r="J48" s="8">
        <v>0</v>
      </c>
      <c r="K48" s="8">
        <v>0</v>
      </c>
      <c r="L48" s="8">
        <v>0</v>
      </c>
      <c r="M48" s="8">
        <v>0</v>
      </c>
      <c r="N48" s="8">
        <v>0</v>
      </c>
      <c r="O48" s="8">
        <v>0</v>
      </c>
      <c r="P48" s="8">
        <v>0</v>
      </c>
      <c r="Q48" s="8">
        <v>114</v>
      </c>
      <c r="R48" s="8">
        <f t="shared" si="3"/>
        <v>18509</v>
      </c>
      <c r="T48" s="172">
        <f t="shared" si="1"/>
        <v>-18509</v>
      </c>
    </row>
    <row r="49" spans="1:20" ht="21" customHeight="1">
      <c r="A49" s="294" t="s">
        <v>113</v>
      </c>
      <c r="B49" s="363"/>
      <c r="C49" s="20" t="s">
        <v>0</v>
      </c>
      <c r="D49" s="130">
        <f>SUM(D51,D53,D55)</f>
        <v>20008</v>
      </c>
      <c r="E49" s="130">
        <f aca="true" t="shared" si="8" ref="E49:Q50">SUM(E51,E53,E55)</f>
        <v>0</v>
      </c>
      <c r="F49" s="131">
        <f t="shared" si="8"/>
        <v>240</v>
      </c>
      <c r="G49" s="130">
        <f t="shared" si="8"/>
        <v>5429</v>
      </c>
      <c r="H49" s="130">
        <f t="shared" si="8"/>
        <v>844</v>
      </c>
      <c r="I49" s="130">
        <f t="shared" si="8"/>
        <v>581</v>
      </c>
      <c r="J49" s="130">
        <f t="shared" si="8"/>
        <v>653</v>
      </c>
      <c r="K49" s="130">
        <f t="shared" si="8"/>
        <v>1104</v>
      </c>
      <c r="L49" s="130">
        <f t="shared" si="8"/>
        <v>1071</v>
      </c>
      <c r="M49" s="130">
        <f t="shared" si="8"/>
        <v>2035</v>
      </c>
      <c r="N49" s="130">
        <f t="shared" si="8"/>
        <v>1487</v>
      </c>
      <c r="O49" s="130">
        <f t="shared" si="8"/>
        <v>1751</v>
      </c>
      <c r="P49" s="249">
        <f t="shared" si="8"/>
        <v>3143</v>
      </c>
      <c r="Q49" s="130">
        <f t="shared" si="8"/>
        <v>1670</v>
      </c>
      <c r="R49" s="130">
        <f t="shared" si="3"/>
        <v>20008</v>
      </c>
      <c r="T49" s="172">
        <f t="shared" si="1"/>
        <v>0</v>
      </c>
    </row>
    <row r="50" spans="1:20" ht="21" customHeight="1">
      <c r="A50" s="333"/>
      <c r="B50" s="363"/>
      <c r="C50" s="24" t="s">
        <v>14</v>
      </c>
      <c r="D50" s="8"/>
      <c r="E50" s="8">
        <f t="shared" si="8"/>
        <v>0</v>
      </c>
      <c r="F50" s="8">
        <f t="shared" si="8"/>
        <v>128</v>
      </c>
      <c r="G50" s="8">
        <f t="shared" si="8"/>
        <v>4397</v>
      </c>
      <c r="H50" s="8">
        <f t="shared" si="8"/>
        <v>673</v>
      </c>
      <c r="I50" s="8">
        <f t="shared" si="8"/>
        <v>336</v>
      </c>
      <c r="J50" s="8">
        <f t="shared" si="8"/>
        <v>230</v>
      </c>
      <c r="K50" s="8">
        <f t="shared" si="8"/>
        <v>851</v>
      </c>
      <c r="L50" s="8">
        <f t="shared" si="8"/>
        <v>1231</v>
      </c>
      <c r="M50" s="8">
        <f t="shared" si="8"/>
        <v>1643</v>
      </c>
      <c r="N50" s="8">
        <f t="shared" si="8"/>
        <v>645</v>
      </c>
      <c r="O50" s="8">
        <f t="shared" si="8"/>
        <v>851</v>
      </c>
      <c r="P50" s="8">
        <f t="shared" si="8"/>
        <v>1786</v>
      </c>
      <c r="Q50" s="8">
        <f t="shared" si="8"/>
        <v>787</v>
      </c>
      <c r="R50" s="8">
        <f t="shared" si="3"/>
        <v>13558</v>
      </c>
      <c r="T50" s="172">
        <f t="shared" si="1"/>
        <v>-13558</v>
      </c>
    </row>
    <row r="51" spans="1:21" ht="21" customHeight="1">
      <c r="A51" s="332"/>
      <c r="B51" s="368" t="s">
        <v>24</v>
      </c>
      <c r="C51" s="20" t="s">
        <v>0</v>
      </c>
      <c r="D51" s="130">
        <v>1525</v>
      </c>
      <c r="E51" s="130">
        <v>0</v>
      </c>
      <c r="F51" s="131">
        <v>13</v>
      </c>
      <c r="G51" s="130">
        <v>91</v>
      </c>
      <c r="H51" s="130">
        <v>74</v>
      </c>
      <c r="I51" s="130">
        <v>1</v>
      </c>
      <c r="J51" s="130">
        <v>151</v>
      </c>
      <c r="K51" s="130">
        <v>181</v>
      </c>
      <c r="L51" s="130">
        <v>22</v>
      </c>
      <c r="M51" s="130">
        <v>88</v>
      </c>
      <c r="N51" s="130">
        <v>135</v>
      </c>
      <c r="O51" s="130">
        <v>287</v>
      </c>
      <c r="P51" s="249">
        <v>347</v>
      </c>
      <c r="Q51" s="130">
        <v>135</v>
      </c>
      <c r="R51" s="130">
        <f t="shared" si="3"/>
        <v>1525</v>
      </c>
      <c r="T51" s="172">
        <f t="shared" si="1"/>
        <v>0</v>
      </c>
      <c r="U51">
        <v>17</v>
      </c>
    </row>
    <row r="52" spans="1:20" ht="21" customHeight="1">
      <c r="A52" s="332"/>
      <c r="B52" s="368"/>
      <c r="C52" s="24" t="s">
        <v>14</v>
      </c>
      <c r="D52" s="8"/>
      <c r="E52" s="8">
        <v>0</v>
      </c>
      <c r="F52" s="8">
        <v>7</v>
      </c>
      <c r="G52" s="8">
        <v>0</v>
      </c>
      <c r="H52" s="8">
        <v>36</v>
      </c>
      <c r="I52" s="8">
        <v>12</v>
      </c>
      <c r="J52" s="8">
        <v>50</v>
      </c>
      <c r="K52" s="8">
        <v>84</v>
      </c>
      <c r="L52" s="8">
        <v>254</v>
      </c>
      <c r="M52" s="8">
        <v>203</v>
      </c>
      <c r="N52" s="8">
        <v>135</v>
      </c>
      <c r="O52" s="8">
        <v>227</v>
      </c>
      <c r="P52" s="8">
        <v>121</v>
      </c>
      <c r="Q52" s="8">
        <v>23</v>
      </c>
      <c r="R52" s="8">
        <f t="shared" si="3"/>
        <v>1152</v>
      </c>
      <c r="T52" s="172">
        <f t="shared" si="1"/>
        <v>-1152</v>
      </c>
    </row>
    <row r="53" spans="1:21" ht="21" customHeight="1">
      <c r="A53" s="332"/>
      <c r="B53" s="368" t="s">
        <v>104</v>
      </c>
      <c r="C53" s="20" t="s">
        <v>0</v>
      </c>
      <c r="D53" s="130">
        <v>13997</v>
      </c>
      <c r="E53" s="130">
        <v>0</v>
      </c>
      <c r="F53" s="131">
        <v>227</v>
      </c>
      <c r="G53" s="130">
        <v>919</v>
      </c>
      <c r="H53" s="130">
        <v>770</v>
      </c>
      <c r="I53" s="130">
        <v>580</v>
      </c>
      <c r="J53" s="130">
        <v>502</v>
      </c>
      <c r="K53" s="130">
        <v>923</v>
      </c>
      <c r="L53" s="130">
        <v>1049</v>
      </c>
      <c r="M53" s="130">
        <v>1947</v>
      </c>
      <c r="N53" s="130">
        <v>1352</v>
      </c>
      <c r="O53" s="130">
        <v>1464</v>
      </c>
      <c r="P53" s="249">
        <v>2796</v>
      </c>
      <c r="Q53" s="130">
        <v>1468</v>
      </c>
      <c r="R53" s="130">
        <f t="shared" si="3"/>
        <v>13997</v>
      </c>
      <c r="T53" s="172">
        <f t="shared" si="1"/>
        <v>0</v>
      </c>
      <c r="U53">
        <v>18</v>
      </c>
    </row>
    <row r="54" spans="1:20" ht="21" customHeight="1">
      <c r="A54" s="332"/>
      <c r="B54" s="368"/>
      <c r="C54" s="24" t="s">
        <v>14</v>
      </c>
      <c r="D54" s="8"/>
      <c r="E54" s="8">
        <v>0</v>
      </c>
      <c r="F54" s="8">
        <v>121</v>
      </c>
      <c r="G54" s="8">
        <v>159</v>
      </c>
      <c r="H54" s="8">
        <v>637</v>
      </c>
      <c r="I54" s="8">
        <v>324</v>
      </c>
      <c r="J54" s="8">
        <v>180</v>
      </c>
      <c r="K54" s="8">
        <v>767</v>
      </c>
      <c r="L54" s="8">
        <v>977</v>
      </c>
      <c r="M54" s="8">
        <v>1440</v>
      </c>
      <c r="N54" s="8">
        <v>510</v>
      </c>
      <c r="O54" s="8">
        <v>624</v>
      </c>
      <c r="P54" s="8">
        <v>1665</v>
      </c>
      <c r="Q54" s="8">
        <v>666</v>
      </c>
      <c r="R54" s="8">
        <f t="shared" si="3"/>
        <v>8070</v>
      </c>
      <c r="T54" s="172">
        <f t="shared" si="1"/>
        <v>-8070</v>
      </c>
    </row>
    <row r="55" spans="1:21" ht="21" customHeight="1">
      <c r="A55" s="332"/>
      <c r="B55" s="368" t="s">
        <v>105</v>
      </c>
      <c r="C55" s="20" t="s">
        <v>0</v>
      </c>
      <c r="D55" s="130">
        <v>4486</v>
      </c>
      <c r="E55" s="130">
        <v>0</v>
      </c>
      <c r="F55" s="131">
        <v>0</v>
      </c>
      <c r="G55" s="130">
        <v>4419</v>
      </c>
      <c r="H55" s="130">
        <v>0</v>
      </c>
      <c r="I55" s="130">
        <v>0</v>
      </c>
      <c r="J55" s="130">
        <v>0</v>
      </c>
      <c r="K55" s="130">
        <v>0</v>
      </c>
      <c r="L55" s="130">
        <v>0</v>
      </c>
      <c r="M55" s="130">
        <v>0</v>
      </c>
      <c r="N55" s="130">
        <v>0</v>
      </c>
      <c r="O55" s="130">
        <v>0</v>
      </c>
      <c r="P55" s="249">
        <v>0</v>
      </c>
      <c r="Q55" s="130">
        <v>67</v>
      </c>
      <c r="R55" s="130">
        <f t="shared" si="3"/>
        <v>4486</v>
      </c>
      <c r="T55" s="172">
        <f t="shared" si="1"/>
        <v>0</v>
      </c>
      <c r="U55">
        <v>19</v>
      </c>
    </row>
    <row r="56" spans="1:20" ht="21" customHeight="1">
      <c r="A56" s="332"/>
      <c r="B56" s="368"/>
      <c r="C56" s="24" t="s">
        <v>14</v>
      </c>
      <c r="D56" s="8"/>
      <c r="E56" s="8">
        <v>0</v>
      </c>
      <c r="F56" s="8">
        <v>0</v>
      </c>
      <c r="G56" s="8">
        <v>4238</v>
      </c>
      <c r="H56" s="8">
        <v>0</v>
      </c>
      <c r="I56" s="8">
        <v>0</v>
      </c>
      <c r="J56" s="8">
        <v>0</v>
      </c>
      <c r="K56" s="8">
        <v>0</v>
      </c>
      <c r="L56" s="8">
        <v>0</v>
      </c>
      <c r="M56" s="8">
        <v>0</v>
      </c>
      <c r="N56" s="8">
        <v>0</v>
      </c>
      <c r="O56" s="8">
        <v>0</v>
      </c>
      <c r="P56" s="8">
        <v>0</v>
      </c>
      <c r="Q56" s="8">
        <v>98</v>
      </c>
      <c r="R56" s="8">
        <f t="shared" si="3"/>
        <v>4336</v>
      </c>
      <c r="T56" s="172">
        <f t="shared" si="1"/>
        <v>-4336</v>
      </c>
    </row>
    <row r="57" spans="1:20" ht="21" customHeight="1">
      <c r="A57" s="294" t="s">
        <v>114</v>
      </c>
      <c r="B57" s="363"/>
      <c r="C57" s="20" t="s">
        <v>0</v>
      </c>
      <c r="D57" s="130">
        <f>SUM(D59,D61,D63)</f>
        <v>1043</v>
      </c>
      <c r="E57" s="130">
        <f aca="true" t="shared" si="9" ref="E57:Q58">SUM(E59,E61,E63)</f>
        <v>0</v>
      </c>
      <c r="F57" s="131">
        <f t="shared" si="9"/>
        <v>0</v>
      </c>
      <c r="G57" s="130">
        <f t="shared" si="9"/>
        <v>305</v>
      </c>
      <c r="H57" s="130">
        <f t="shared" si="9"/>
        <v>42</v>
      </c>
      <c r="I57" s="130">
        <f t="shared" si="9"/>
        <v>0</v>
      </c>
      <c r="J57" s="130">
        <f t="shared" si="9"/>
        <v>0</v>
      </c>
      <c r="K57" s="130">
        <f t="shared" si="9"/>
        <v>0</v>
      </c>
      <c r="L57" s="130">
        <f t="shared" si="9"/>
        <v>4</v>
      </c>
      <c r="M57" s="130">
        <f t="shared" si="9"/>
        <v>162</v>
      </c>
      <c r="N57" s="130">
        <f t="shared" si="9"/>
        <v>95</v>
      </c>
      <c r="O57" s="130">
        <f t="shared" si="9"/>
        <v>0</v>
      </c>
      <c r="P57" s="249">
        <f t="shared" si="9"/>
        <v>325</v>
      </c>
      <c r="Q57" s="130">
        <f t="shared" si="9"/>
        <v>110</v>
      </c>
      <c r="R57" s="130">
        <f t="shared" si="3"/>
        <v>1043</v>
      </c>
      <c r="T57" s="172">
        <f t="shared" si="1"/>
        <v>0</v>
      </c>
    </row>
    <row r="58" spans="1:20" ht="21" customHeight="1">
      <c r="A58" s="333"/>
      <c r="B58" s="363"/>
      <c r="C58" s="24" t="s">
        <v>14</v>
      </c>
      <c r="D58" s="8"/>
      <c r="E58" s="8">
        <f t="shared" si="9"/>
        <v>0</v>
      </c>
      <c r="F58" s="8">
        <f t="shared" si="9"/>
        <v>0</v>
      </c>
      <c r="G58" s="8">
        <f t="shared" si="9"/>
        <v>208</v>
      </c>
      <c r="H58" s="8">
        <f t="shared" si="9"/>
        <v>1</v>
      </c>
      <c r="I58" s="8">
        <f t="shared" si="9"/>
        <v>2</v>
      </c>
      <c r="J58" s="8">
        <f t="shared" si="9"/>
        <v>1</v>
      </c>
      <c r="K58" s="8">
        <f t="shared" si="9"/>
        <v>258</v>
      </c>
      <c r="L58" s="8">
        <f t="shared" si="9"/>
        <v>4</v>
      </c>
      <c r="M58" s="8">
        <f t="shared" si="9"/>
        <v>3</v>
      </c>
      <c r="N58" s="8">
        <f t="shared" si="9"/>
        <v>47</v>
      </c>
      <c r="O58" s="8">
        <f t="shared" si="9"/>
        <v>45</v>
      </c>
      <c r="P58" s="8">
        <f t="shared" si="9"/>
        <v>96</v>
      </c>
      <c r="Q58" s="8">
        <f t="shared" si="9"/>
        <v>132</v>
      </c>
      <c r="R58" s="8">
        <f t="shared" si="3"/>
        <v>797</v>
      </c>
      <c r="T58" s="172">
        <f t="shared" si="1"/>
        <v>-797</v>
      </c>
    </row>
    <row r="59" spans="1:21" ht="21" customHeight="1">
      <c r="A59" s="332"/>
      <c r="B59" s="368" t="s">
        <v>24</v>
      </c>
      <c r="C59" s="20" t="s">
        <v>0</v>
      </c>
      <c r="D59" s="130">
        <v>348</v>
      </c>
      <c r="E59" s="130">
        <v>0</v>
      </c>
      <c r="F59" s="131">
        <v>0</v>
      </c>
      <c r="G59" s="130">
        <v>0</v>
      </c>
      <c r="H59" s="130">
        <v>39</v>
      </c>
      <c r="I59" s="130">
        <v>0</v>
      </c>
      <c r="J59" s="130">
        <v>0</v>
      </c>
      <c r="K59" s="130">
        <v>0</v>
      </c>
      <c r="L59" s="130">
        <v>0</v>
      </c>
      <c r="M59" s="130">
        <v>162</v>
      </c>
      <c r="N59" s="130">
        <v>95</v>
      </c>
      <c r="O59" s="130">
        <v>0</v>
      </c>
      <c r="P59" s="249">
        <v>52</v>
      </c>
      <c r="Q59" s="130">
        <v>0</v>
      </c>
      <c r="R59" s="130">
        <f t="shared" si="3"/>
        <v>348</v>
      </c>
      <c r="T59" s="172">
        <f t="shared" si="1"/>
        <v>0</v>
      </c>
      <c r="U59">
        <v>20</v>
      </c>
    </row>
    <row r="60" spans="1:20" ht="21" customHeight="1">
      <c r="A60" s="332"/>
      <c r="B60" s="368"/>
      <c r="C60" s="24" t="s">
        <v>14</v>
      </c>
      <c r="D60" s="8"/>
      <c r="E60" s="8">
        <v>0</v>
      </c>
      <c r="F60" s="8">
        <v>0</v>
      </c>
      <c r="G60" s="8">
        <v>0</v>
      </c>
      <c r="H60" s="8">
        <v>0</v>
      </c>
      <c r="I60" s="8">
        <v>0</v>
      </c>
      <c r="J60" s="8">
        <v>0</v>
      </c>
      <c r="K60" s="8">
        <v>255</v>
      </c>
      <c r="L60" s="8">
        <v>0</v>
      </c>
      <c r="M60" s="8">
        <v>0</v>
      </c>
      <c r="N60" s="8">
        <v>47</v>
      </c>
      <c r="O60" s="8">
        <v>0</v>
      </c>
      <c r="P60" s="8">
        <v>45</v>
      </c>
      <c r="Q60" s="8">
        <v>0</v>
      </c>
      <c r="R60" s="8">
        <f t="shared" si="3"/>
        <v>347</v>
      </c>
      <c r="T60" s="172">
        <f t="shared" si="1"/>
        <v>-347</v>
      </c>
    </row>
    <row r="61" spans="1:21" ht="21" customHeight="1">
      <c r="A61" s="332"/>
      <c r="B61" s="368" t="s">
        <v>104</v>
      </c>
      <c r="C61" s="20" t="s">
        <v>0</v>
      </c>
      <c r="D61" s="130">
        <v>333</v>
      </c>
      <c r="E61" s="130">
        <v>0</v>
      </c>
      <c r="F61" s="131">
        <v>0</v>
      </c>
      <c r="G61" s="130">
        <v>9</v>
      </c>
      <c r="H61" s="130">
        <v>3</v>
      </c>
      <c r="I61" s="130">
        <v>0</v>
      </c>
      <c r="J61" s="130">
        <v>0</v>
      </c>
      <c r="K61" s="130">
        <v>0</v>
      </c>
      <c r="L61" s="130">
        <v>4</v>
      </c>
      <c r="M61" s="130">
        <v>0</v>
      </c>
      <c r="N61" s="130">
        <v>0</v>
      </c>
      <c r="O61" s="130">
        <v>0</v>
      </c>
      <c r="P61" s="249">
        <v>273</v>
      </c>
      <c r="Q61" s="130">
        <v>44</v>
      </c>
      <c r="R61" s="130">
        <f t="shared" si="3"/>
        <v>333</v>
      </c>
      <c r="T61" s="172">
        <f t="shared" si="1"/>
        <v>0</v>
      </c>
      <c r="U61">
        <v>21</v>
      </c>
    </row>
    <row r="62" spans="1:20" ht="21" customHeight="1">
      <c r="A62" s="332"/>
      <c r="B62" s="368"/>
      <c r="C62" s="18" t="s">
        <v>14</v>
      </c>
      <c r="D62" s="8"/>
      <c r="E62" s="8">
        <v>0</v>
      </c>
      <c r="F62" s="8">
        <v>0</v>
      </c>
      <c r="G62" s="8">
        <v>2</v>
      </c>
      <c r="H62" s="8">
        <v>1</v>
      </c>
      <c r="I62" s="8">
        <v>2</v>
      </c>
      <c r="J62" s="8">
        <v>1</v>
      </c>
      <c r="K62" s="8">
        <v>3</v>
      </c>
      <c r="L62" s="8">
        <v>4</v>
      </c>
      <c r="M62" s="8">
        <v>3</v>
      </c>
      <c r="N62" s="8">
        <v>0</v>
      </c>
      <c r="O62" s="8">
        <v>45</v>
      </c>
      <c r="P62" s="8">
        <v>51</v>
      </c>
      <c r="Q62" s="8">
        <v>132</v>
      </c>
      <c r="R62" s="8">
        <f t="shared" si="3"/>
        <v>244</v>
      </c>
      <c r="T62" s="172">
        <f t="shared" si="1"/>
        <v>-244</v>
      </c>
    </row>
    <row r="63" spans="1:21" ht="21" customHeight="1">
      <c r="A63" s="369"/>
      <c r="B63" s="370" t="s">
        <v>105</v>
      </c>
      <c r="C63" s="26" t="s">
        <v>0</v>
      </c>
      <c r="D63" s="210">
        <v>362</v>
      </c>
      <c r="E63" s="210">
        <v>0</v>
      </c>
      <c r="F63" s="211">
        <v>0</v>
      </c>
      <c r="G63" s="210">
        <v>296</v>
      </c>
      <c r="H63" s="210">
        <v>0</v>
      </c>
      <c r="I63" s="210">
        <v>0</v>
      </c>
      <c r="J63" s="210">
        <v>0</v>
      </c>
      <c r="K63" s="210">
        <v>0</v>
      </c>
      <c r="L63" s="210">
        <v>0</v>
      </c>
      <c r="M63" s="210">
        <v>0</v>
      </c>
      <c r="N63" s="210">
        <v>0</v>
      </c>
      <c r="O63" s="210">
        <v>0</v>
      </c>
      <c r="P63" s="250">
        <v>0</v>
      </c>
      <c r="Q63" s="210">
        <v>66</v>
      </c>
      <c r="R63" s="210">
        <f t="shared" si="3"/>
        <v>362</v>
      </c>
      <c r="T63" s="172">
        <f t="shared" si="1"/>
        <v>0</v>
      </c>
      <c r="U63">
        <v>22</v>
      </c>
    </row>
    <row r="64" spans="1:20" ht="21" customHeight="1">
      <c r="A64" s="332"/>
      <c r="B64" s="368"/>
      <c r="C64" s="18" t="s">
        <v>14</v>
      </c>
      <c r="D64" s="8"/>
      <c r="E64" s="8">
        <v>0</v>
      </c>
      <c r="F64" s="8">
        <v>0</v>
      </c>
      <c r="G64" s="8">
        <v>206</v>
      </c>
      <c r="H64" s="8">
        <v>0</v>
      </c>
      <c r="I64" s="8">
        <v>0</v>
      </c>
      <c r="J64" s="8">
        <v>0</v>
      </c>
      <c r="K64" s="8">
        <v>0</v>
      </c>
      <c r="L64" s="8">
        <v>0</v>
      </c>
      <c r="M64" s="8">
        <v>0</v>
      </c>
      <c r="N64" s="8">
        <v>0</v>
      </c>
      <c r="O64" s="8">
        <v>0</v>
      </c>
      <c r="P64" s="8">
        <v>0</v>
      </c>
      <c r="Q64" s="8">
        <v>0</v>
      </c>
      <c r="R64" s="8">
        <f t="shared" si="3"/>
        <v>206</v>
      </c>
      <c r="T64" s="172">
        <f t="shared" si="1"/>
        <v>-206</v>
      </c>
    </row>
    <row r="65" spans="1:20" ht="21" customHeight="1">
      <c r="A65" s="297" t="s">
        <v>323</v>
      </c>
      <c r="B65" s="367"/>
      <c r="C65" s="26" t="s">
        <v>0</v>
      </c>
      <c r="D65" s="210">
        <f>SUM(D67,D69,D71,D73)</f>
        <v>372095</v>
      </c>
      <c r="E65" s="210">
        <f aca="true" t="shared" si="10" ref="E65:Q66">SUM(E67,E69,E71,E73)</f>
        <v>903</v>
      </c>
      <c r="F65" s="211">
        <f t="shared" si="10"/>
        <v>15305</v>
      </c>
      <c r="G65" s="210">
        <f t="shared" si="10"/>
        <v>58084</v>
      </c>
      <c r="H65" s="210">
        <f t="shared" si="10"/>
        <v>22015</v>
      </c>
      <c r="I65" s="210">
        <f t="shared" si="10"/>
        <v>26674</v>
      </c>
      <c r="J65" s="210">
        <f t="shared" si="10"/>
        <v>21582</v>
      </c>
      <c r="K65" s="210">
        <f t="shared" si="10"/>
        <v>26290</v>
      </c>
      <c r="L65" s="210">
        <f t="shared" si="10"/>
        <v>29724</v>
      </c>
      <c r="M65" s="210">
        <f t="shared" si="10"/>
        <v>29555</v>
      </c>
      <c r="N65" s="210">
        <f t="shared" si="10"/>
        <v>15409</v>
      </c>
      <c r="O65" s="210">
        <f t="shared" si="10"/>
        <v>30357</v>
      </c>
      <c r="P65" s="250">
        <f t="shared" si="10"/>
        <v>47148</v>
      </c>
      <c r="Q65" s="210">
        <f t="shared" si="10"/>
        <v>49049</v>
      </c>
      <c r="R65" s="210">
        <f t="shared" si="3"/>
        <v>372095</v>
      </c>
      <c r="T65" s="172">
        <f t="shared" si="1"/>
        <v>0</v>
      </c>
    </row>
    <row r="66" spans="1:20" ht="21" customHeight="1">
      <c r="A66" s="333"/>
      <c r="B66" s="363"/>
      <c r="C66" s="24" t="s">
        <v>14</v>
      </c>
      <c r="D66" s="8"/>
      <c r="E66" s="8">
        <f t="shared" si="10"/>
        <v>903</v>
      </c>
      <c r="F66" s="8">
        <f t="shared" si="10"/>
        <v>13302</v>
      </c>
      <c r="G66" s="8">
        <f t="shared" si="10"/>
        <v>54896</v>
      </c>
      <c r="H66" s="8">
        <f t="shared" si="10"/>
        <v>12135</v>
      </c>
      <c r="I66" s="8">
        <f t="shared" si="10"/>
        <v>12826</v>
      </c>
      <c r="J66" s="8">
        <f t="shared" si="10"/>
        <v>11564</v>
      </c>
      <c r="K66" s="8">
        <f t="shared" si="10"/>
        <v>14318</v>
      </c>
      <c r="L66" s="8">
        <f t="shared" si="10"/>
        <v>17352</v>
      </c>
      <c r="M66" s="8">
        <f t="shared" si="10"/>
        <v>15654</v>
      </c>
      <c r="N66" s="8">
        <f t="shared" si="10"/>
        <v>11443</v>
      </c>
      <c r="O66" s="8">
        <f t="shared" si="10"/>
        <v>16256</v>
      </c>
      <c r="P66" s="8">
        <f t="shared" si="10"/>
        <v>20286</v>
      </c>
      <c r="Q66" s="8">
        <f t="shared" si="10"/>
        <v>13148</v>
      </c>
      <c r="R66" s="8">
        <f t="shared" si="3"/>
        <v>214083</v>
      </c>
      <c r="T66" s="172">
        <f t="shared" si="1"/>
        <v>-214083</v>
      </c>
    </row>
    <row r="67" spans="1:21" ht="21" customHeight="1">
      <c r="A67" s="332"/>
      <c r="B67" s="368" t="s">
        <v>24</v>
      </c>
      <c r="C67" s="20" t="s">
        <v>0</v>
      </c>
      <c r="D67" s="130">
        <v>157528</v>
      </c>
      <c r="E67" s="130">
        <v>589</v>
      </c>
      <c r="F67" s="131">
        <v>6638</v>
      </c>
      <c r="G67" s="130">
        <v>15323</v>
      </c>
      <c r="H67" s="130">
        <v>6493</v>
      </c>
      <c r="I67" s="130">
        <v>12111</v>
      </c>
      <c r="J67" s="130">
        <v>8013</v>
      </c>
      <c r="K67" s="130">
        <v>10531</v>
      </c>
      <c r="L67" s="130">
        <v>13979</v>
      </c>
      <c r="M67" s="130">
        <v>15465</v>
      </c>
      <c r="N67" s="130">
        <v>7544</v>
      </c>
      <c r="O67" s="130">
        <v>14558</v>
      </c>
      <c r="P67" s="249">
        <v>25789</v>
      </c>
      <c r="Q67" s="130">
        <v>20495</v>
      </c>
      <c r="R67" s="130">
        <f t="shared" si="3"/>
        <v>157528</v>
      </c>
      <c r="T67" s="172">
        <f t="shared" si="1"/>
        <v>0</v>
      </c>
      <c r="U67">
        <v>23</v>
      </c>
    </row>
    <row r="68" spans="1:20" ht="21" customHeight="1">
      <c r="A68" s="332"/>
      <c r="B68" s="368"/>
      <c r="C68" s="18" t="s">
        <v>14</v>
      </c>
      <c r="D68" s="8"/>
      <c r="E68" s="8">
        <v>589</v>
      </c>
      <c r="F68" s="8">
        <v>10571</v>
      </c>
      <c r="G68" s="8">
        <v>10959</v>
      </c>
      <c r="H68" s="8">
        <v>6569</v>
      </c>
      <c r="I68" s="8">
        <v>7874</v>
      </c>
      <c r="J68" s="8">
        <v>6642</v>
      </c>
      <c r="K68" s="8">
        <v>8137</v>
      </c>
      <c r="L68" s="8">
        <v>10439</v>
      </c>
      <c r="M68" s="8">
        <v>10328</v>
      </c>
      <c r="N68" s="8">
        <v>7836</v>
      </c>
      <c r="O68" s="8">
        <v>11004</v>
      </c>
      <c r="P68" s="8">
        <v>13450</v>
      </c>
      <c r="Q68" s="8">
        <v>7687</v>
      </c>
      <c r="R68" s="8">
        <f t="shared" si="3"/>
        <v>112085</v>
      </c>
      <c r="T68" s="172">
        <f t="shared" si="1"/>
        <v>-112085</v>
      </c>
    </row>
    <row r="69" spans="1:21" ht="21" customHeight="1">
      <c r="A69" s="332"/>
      <c r="B69" s="368" t="s">
        <v>104</v>
      </c>
      <c r="C69" s="20" t="s">
        <v>0</v>
      </c>
      <c r="D69" s="130">
        <v>173821</v>
      </c>
      <c r="E69" s="130">
        <v>314</v>
      </c>
      <c r="F69" s="131">
        <v>8667</v>
      </c>
      <c r="G69" s="130">
        <v>15292</v>
      </c>
      <c r="H69" s="130">
        <v>15500</v>
      </c>
      <c r="I69" s="130">
        <v>14162</v>
      </c>
      <c r="J69" s="130">
        <v>13433</v>
      </c>
      <c r="K69" s="130">
        <v>15735</v>
      </c>
      <c r="L69" s="130">
        <v>15745</v>
      </c>
      <c r="M69" s="130">
        <v>14056</v>
      </c>
      <c r="N69" s="130">
        <v>7865</v>
      </c>
      <c r="O69" s="130">
        <v>15799</v>
      </c>
      <c r="P69" s="249">
        <v>19860</v>
      </c>
      <c r="Q69" s="130">
        <v>17393</v>
      </c>
      <c r="R69" s="130">
        <f t="shared" si="3"/>
        <v>173821</v>
      </c>
      <c r="T69" s="172">
        <f t="shared" si="1"/>
        <v>0</v>
      </c>
      <c r="U69">
        <v>24</v>
      </c>
    </row>
    <row r="70" spans="1:20" ht="21" customHeight="1">
      <c r="A70" s="332"/>
      <c r="B70" s="368"/>
      <c r="C70" s="24" t="s">
        <v>14</v>
      </c>
      <c r="D70" s="8"/>
      <c r="E70" s="8">
        <v>314</v>
      </c>
      <c r="F70" s="8">
        <v>2731</v>
      </c>
      <c r="G70" s="8">
        <v>7208</v>
      </c>
      <c r="H70" s="8">
        <v>5059</v>
      </c>
      <c r="I70" s="8">
        <v>4952</v>
      </c>
      <c r="J70" s="8">
        <v>4559</v>
      </c>
      <c r="K70" s="8">
        <v>6017</v>
      </c>
      <c r="L70" s="8">
        <v>6848</v>
      </c>
      <c r="M70" s="8">
        <v>5326</v>
      </c>
      <c r="N70" s="8">
        <v>3578</v>
      </c>
      <c r="O70" s="8">
        <v>5131</v>
      </c>
      <c r="P70" s="8">
        <v>6666</v>
      </c>
      <c r="Q70" s="8">
        <v>4675</v>
      </c>
      <c r="R70" s="8">
        <f t="shared" si="3"/>
        <v>63064</v>
      </c>
      <c r="T70" s="172">
        <f t="shared" si="1"/>
        <v>-63064</v>
      </c>
    </row>
    <row r="71" spans="1:21" ht="21" customHeight="1">
      <c r="A71" s="332"/>
      <c r="B71" s="368" t="s">
        <v>105</v>
      </c>
      <c r="C71" s="20" t="s">
        <v>0</v>
      </c>
      <c r="D71" s="130">
        <v>38623</v>
      </c>
      <c r="E71" s="130">
        <v>0</v>
      </c>
      <c r="F71" s="131">
        <v>0</v>
      </c>
      <c r="G71" s="130">
        <v>27469</v>
      </c>
      <c r="H71" s="130">
        <v>0</v>
      </c>
      <c r="I71" s="130">
        <v>101</v>
      </c>
      <c r="J71" s="130">
        <v>136</v>
      </c>
      <c r="K71" s="130">
        <v>0</v>
      </c>
      <c r="L71" s="130">
        <v>0</v>
      </c>
      <c r="M71" s="130">
        <v>0</v>
      </c>
      <c r="N71" s="130">
        <v>0</v>
      </c>
      <c r="O71" s="130">
        <v>0</v>
      </c>
      <c r="P71" s="249">
        <v>0</v>
      </c>
      <c r="Q71" s="130">
        <v>10917</v>
      </c>
      <c r="R71" s="130">
        <f t="shared" si="3"/>
        <v>38623</v>
      </c>
      <c r="T71" s="172">
        <f aca="true" t="shared" si="11" ref="T71:T76">D71-R71</f>
        <v>0</v>
      </c>
      <c r="U71">
        <v>25</v>
      </c>
    </row>
    <row r="72" spans="1:20" ht="21" customHeight="1">
      <c r="A72" s="332"/>
      <c r="B72" s="368"/>
      <c r="C72" s="24" t="s">
        <v>14</v>
      </c>
      <c r="D72" s="8"/>
      <c r="E72" s="8">
        <v>0</v>
      </c>
      <c r="F72" s="8">
        <v>0</v>
      </c>
      <c r="G72" s="8">
        <v>36619</v>
      </c>
      <c r="H72" s="8">
        <v>0</v>
      </c>
      <c r="I72" s="8">
        <v>0</v>
      </c>
      <c r="J72" s="8">
        <v>355</v>
      </c>
      <c r="K72" s="8">
        <v>107</v>
      </c>
      <c r="L72" s="8">
        <v>0</v>
      </c>
      <c r="M72" s="8">
        <v>0</v>
      </c>
      <c r="N72" s="8">
        <v>0</v>
      </c>
      <c r="O72" s="8">
        <v>109</v>
      </c>
      <c r="P72" s="8">
        <v>0</v>
      </c>
      <c r="Q72" s="8">
        <v>786</v>
      </c>
      <c r="R72" s="8">
        <f>SUM(E72:Q72)</f>
        <v>37976</v>
      </c>
      <c r="T72" s="172">
        <f t="shared" si="11"/>
        <v>-37976</v>
      </c>
    </row>
    <row r="73" spans="1:21" ht="21" customHeight="1">
      <c r="A73" s="333"/>
      <c r="B73" s="368" t="s">
        <v>75</v>
      </c>
      <c r="C73" s="20" t="s">
        <v>0</v>
      </c>
      <c r="D73" s="130">
        <v>2123</v>
      </c>
      <c r="E73" s="130">
        <v>0</v>
      </c>
      <c r="F73" s="131">
        <v>0</v>
      </c>
      <c r="G73" s="130">
        <v>0</v>
      </c>
      <c r="H73" s="130">
        <v>22</v>
      </c>
      <c r="I73" s="130">
        <v>300</v>
      </c>
      <c r="J73" s="130">
        <v>0</v>
      </c>
      <c r="K73" s="130">
        <v>24</v>
      </c>
      <c r="L73" s="130">
        <v>0</v>
      </c>
      <c r="M73" s="130">
        <v>34</v>
      </c>
      <c r="N73" s="130">
        <v>0</v>
      </c>
      <c r="O73" s="130">
        <v>0</v>
      </c>
      <c r="P73" s="249">
        <v>1499</v>
      </c>
      <c r="Q73" s="130">
        <v>244</v>
      </c>
      <c r="R73" s="130">
        <f>SUM(E73:Q73)</f>
        <v>2123</v>
      </c>
      <c r="T73" s="172">
        <f t="shared" si="11"/>
        <v>0</v>
      </c>
      <c r="U73">
        <v>26</v>
      </c>
    </row>
    <row r="74" spans="1:20" ht="21" customHeight="1">
      <c r="A74" s="333"/>
      <c r="B74" s="368"/>
      <c r="C74" s="24" t="s">
        <v>14</v>
      </c>
      <c r="D74" s="8"/>
      <c r="E74" s="8">
        <v>0</v>
      </c>
      <c r="F74" s="8">
        <v>0</v>
      </c>
      <c r="G74" s="8">
        <v>110</v>
      </c>
      <c r="H74" s="8">
        <v>507</v>
      </c>
      <c r="I74" s="8">
        <v>0</v>
      </c>
      <c r="J74" s="8">
        <v>8</v>
      </c>
      <c r="K74" s="8">
        <v>57</v>
      </c>
      <c r="L74" s="8">
        <v>65</v>
      </c>
      <c r="M74" s="8">
        <v>0</v>
      </c>
      <c r="N74" s="8">
        <v>29</v>
      </c>
      <c r="O74" s="8">
        <v>12</v>
      </c>
      <c r="P74" s="8">
        <v>170</v>
      </c>
      <c r="Q74" s="8">
        <v>0</v>
      </c>
      <c r="R74" s="8">
        <f>SUM(E74:Q74)</f>
        <v>958</v>
      </c>
      <c r="T74" s="172">
        <f t="shared" si="11"/>
        <v>-958</v>
      </c>
    </row>
    <row r="75" spans="1:23" ht="21" customHeight="1">
      <c r="A75" s="277" t="s">
        <v>28</v>
      </c>
      <c r="B75" s="364"/>
      <c r="C75" s="3" t="s">
        <v>0</v>
      </c>
      <c r="D75" s="130">
        <f>SUM(D7,D13,D21,D31,D41,D49,D57,D65)</f>
        <v>1199955</v>
      </c>
      <c r="E75" s="130">
        <f aca="true" t="shared" si="12" ref="E75:Q76">SUM(E7,E13,E21,E31,E41,E49,E57,E65)</f>
        <v>1507</v>
      </c>
      <c r="F75" s="131">
        <f t="shared" si="12"/>
        <v>42712</v>
      </c>
      <c r="G75" s="130">
        <f t="shared" si="12"/>
        <v>208576</v>
      </c>
      <c r="H75" s="130">
        <f t="shared" si="12"/>
        <v>66804</v>
      </c>
      <c r="I75" s="130">
        <f t="shared" si="12"/>
        <v>79751</v>
      </c>
      <c r="J75" s="130">
        <f t="shared" si="12"/>
        <v>68818</v>
      </c>
      <c r="K75" s="130">
        <f t="shared" si="12"/>
        <v>80448</v>
      </c>
      <c r="L75" s="130">
        <f t="shared" si="12"/>
        <v>90026</v>
      </c>
      <c r="M75" s="130">
        <f t="shared" si="12"/>
        <v>102390</v>
      </c>
      <c r="N75" s="130">
        <f t="shared" si="12"/>
        <v>52114</v>
      </c>
      <c r="O75" s="130">
        <f t="shared" si="12"/>
        <v>104522</v>
      </c>
      <c r="P75" s="249">
        <f t="shared" si="12"/>
        <v>164286</v>
      </c>
      <c r="Q75" s="130">
        <f t="shared" si="12"/>
        <v>138001</v>
      </c>
      <c r="R75" s="130">
        <f>SUM(E75:Q75)</f>
        <v>1199955</v>
      </c>
      <c r="T75" s="172">
        <f t="shared" si="11"/>
        <v>0</v>
      </c>
      <c r="V75" s="264">
        <v>1199955</v>
      </c>
      <c r="W75" s="10">
        <f>R75-V75</f>
        <v>0</v>
      </c>
    </row>
    <row r="76" spans="1:20" ht="21" customHeight="1">
      <c r="A76" s="278"/>
      <c r="B76" s="365"/>
      <c r="C76" s="7" t="s">
        <v>14</v>
      </c>
      <c r="D76" s="8"/>
      <c r="E76" s="8">
        <f>SUM(E8,E14,E22,E32,E42,E50,E58,E66)</f>
        <v>1895</v>
      </c>
      <c r="F76" s="8">
        <f aca="true" t="shared" si="13" ref="F76:Q76">SUM(F8,F14,F22,F32,F42,F50,F58,F66)</f>
        <v>36507</v>
      </c>
      <c r="G76" s="8">
        <f t="shared" si="13"/>
        <v>191357</v>
      </c>
      <c r="H76" s="8">
        <f t="shared" si="13"/>
        <v>45920</v>
      </c>
      <c r="I76" s="8">
        <f t="shared" si="13"/>
        <v>48487</v>
      </c>
      <c r="J76" s="8">
        <f t="shared" si="13"/>
        <v>40912</v>
      </c>
      <c r="K76" s="8">
        <f t="shared" si="13"/>
        <v>48909</v>
      </c>
      <c r="L76" s="8">
        <f t="shared" si="13"/>
        <v>58011</v>
      </c>
      <c r="M76" s="8">
        <f t="shared" si="13"/>
        <v>66088</v>
      </c>
      <c r="N76" s="8">
        <f t="shared" si="13"/>
        <v>35781</v>
      </c>
      <c r="O76" s="8">
        <f t="shared" si="13"/>
        <v>48855</v>
      </c>
      <c r="P76" s="8">
        <f t="shared" si="12"/>
        <v>69977</v>
      </c>
      <c r="Q76" s="8">
        <f t="shared" si="13"/>
        <v>50786</v>
      </c>
      <c r="R76" s="8">
        <f>SUM(E76:Q76)</f>
        <v>743485</v>
      </c>
      <c r="T76" s="172">
        <f t="shared" si="11"/>
        <v>-743485</v>
      </c>
    </row>
    <row r="77" spans="1:18" ht="12" customHeight="1">
      <c r="A77" s="277" t="s">
        <v>324</v>
      </c>
      <c r="B77" s="336"/>
      <c r="C77" s="318" t="s">
        <v>331</v>
      </c>
      <c r="D77" s="319"/>
      <c r="E77" s="319"/>
      <c r="F77" s="319"/>
      <c r="G77" s="319"/>
      <c r="H77" s="319"/>
      <c r="I77" s="319"/>
      <c r="J77" s="319"/>
      <c r="K77" s="319"/>
      <c r="L77" s="319"/>
      <c r="M77" s="319"/>
      <c r="N77" s="319"/>
      <c r="O77" s="319"/>
      <c r="P77" s="319"/>
      <c r="Q77" s="319"/>
      <c r="R77" s="320"/>
    </row>
    <row r="78" spans="1:18" ht="12" customHeight="1">
      <c r="A78" s="337"/>
      <c r="B78" s="338"/>
      <c r="C78" s="321"/>
      <c r="D78" s="322"/>
      <c r="E78" s="322"/>
      <c r="F78" s="322"/>
      <c r="G78" s="322"/>
      <c r="H78" s="322"/>
      <c r="I78" s="322"/>
      <c r="J78" s="322"/>
      <c r="K78" s="322"/>
      <c r="L78" s="322"/>
      <c r="M78" s="322"/>
      <c r="N78" s="322"/>
      <c r="O78" s="322"/>
      <c r="P78" s="322"/>
      <c r="Q78" s="322"/>
      <c r="R78" s="323"/>
    </row>
    <row r="79" spans="1:18" ht="12" customHeight="1">
      <c r="A79" s="337"/>
      <c r="B79" s="338"/>
      <c r="C79" s="321"/>
      <c r="D79" s="322"/>
      <c r="E79" s="322"/>
      <c r="F79" s="322"/>
      <c r="G79" s="322"/>
      <c r="H79" s="322"/>
      <c r="I79" s="322"/>
      <c r="J79" s="322"/>
      <c r="K79" s="322"/>
      <c r="L79" s="322"/>
      <c r="M79" s="322"/>
      <c r="N79" s="322"/>
      <c r="O79" s="322"/>
      <c r="P79" s="322"/>
      <c r="Q79" s="322"/>
      <c r="R79" s="323"/>
    </row>
    <row r="80" spans="1:18" ht="12" customHeight="1">
      <c r="A80" s="337"/>
      <c r="B80" s="338"/>
      <c r="C80" s="321"/>
      <c r="D80" s="322"/>
      <c r="E80" s="322"/>
      <c r="F80" s="322"/>
      <c r="G80" s="322"/>
      <c r="H80" s="322"/>
      <c r="I80" s="322"/>
      <c r="J80" s="322"/>
      <c r="K80" s="322"/>
      <c r="L80" s="322"/>
      <c r="M80" s="322"/>
      <c r="N80" s="322"/>
      <c r="O80" s="322"/>
      <c r="P80" s="322"/>
      <c r="Q80" s="322"/>
      <c r="R80" s="323"/>
    </row>
    <row r="81" spans="1:18" ht="12" customHeight="1">
      <c r="A81" s="337"/>
      <c r="B81" s="338"/>
      <c r="C81" s="324"/>
      <c r="D81" s="325"/>
      <c r="E81" s="325"/>
      <c r="F81" s="325"/>
      <c r="G81" s="325"/>
      <c r="H81" s="325"/>
      <c r="I81" s="325"/>
      <c r="J81" s="325"/>
      <c r="K81" s="325"/>
      <c r="L81" s="325"/>
      <c r="M81" s="325"/>
      <c r="N81" s="325"/>
      <c r="O81" s="325"/>
      <c r="P81" s="325"/>
      <c r="Q81" s="325"/>
      <c r="R81" s="326"/>
    </row>
    <row r="82" spans="1:18" ht="12" customHeight="1">
      <c r="A82" s="337"/>
      <c r="B82" s="338"/>
      <c r="C82" s="327" t="s">
        <v>363</v>
      </c>
      <c r="D82" s="327"/>
      <c r="E82" s="327"/>
      <c r="F82" s="327"/>
      <c r="G82" s="327"/>
      <c r="H82" s="327"/>
      <c r="I82" s="327"/>
      <c r="J82" s="327"/>
      <c r="K82" s="327"/>
      <c r="L82" s="327"/>
      <c r="M82" s="327"/>
      <c r="N82" s="327"/>
      <c r="O82" s="327"/>
      <c r="P82" s="327"/>
      <c r="Q82" s="327"/>
      <c r="R82" s="327"/>
    </row>
    <row r="83" spans="1:18" ht="12" customHeight="1">
      <c r="A83" s="337"/>
      <c r="B83" s="338"/>
      <c r="C83" s="327"/>
      <c r="D83" s="327"/>
      <c r="E83" s="327"/>
      <c r="F83" s="327"/>
      <c r="G83" s="327"/>
      <c r="H83" s="327"/>
      <c r="I83" s="327"/>
      <c r="J83" s="327"/>
      <c r="K83" s="327"/>
      <c r="L83" s="327"/>
      <c r="M83" s="327"/>
      <c r="N83" s="327"/>
      <c r="O83" s="327"/>
      <c r="P83" s="327"/>
      <c r="Q83" s="327"/>
      <c r="R83" s="327"/>
    </row>
    <row r="84" spans="1:18" ht="12" customHeight="1">
      <c r="A84" s="337"/>
      <c r="B84" s="338"/>
      <c r="C84" s="327"/>
      <c r="D84" s="327"/>
      <c r="E84" s="327"/>
      <c r="F84" s="327"/>
      <c r="G84" s="327"/>
      <c r="H84" s="327"/>
      <c r="I84" s="327"/>
      <c r="J84" s="327"/>
      <c r="K84" s="327"/>
      <c r="L84" s="327"/>
      <c r="M84" s="327"/>
      <c r="N84" s="327"/>
      <c r="O84" s="327"/>
      <c r="P84" s="327"/>
      <c r="Q84" s="327"/>
      <c r="R84" s="327"/>
    </row>
    <row r="85" spans="1:18" ht="12" customHeight="1">
      <c r="A85" s="337"/>
      <c r="B85" s="338"/>
      <c r="C85" s="327"/>
      <c r="D85" s="327"/>
      <c r="E85" s="327"/>
      <c r="F85" s="327"/>
      <c r="G85" s="327"/>
      <c r="H85" s="327"/>
      <c r="I85" s="327"/>
      <c r="J85" s="327"/>
      <c r="K85" s="327"/>
      <c r="L85" s="327"/>
      <c r="M85" s="327"/>
      <c r="N85" s="327"/>
      <c r="O85" s="327"/>
      <c r="P85" s="327"/>
      <c r="Q85" s="327"/>
      <c r="R85" s="327"/>
    </row>
    <row r="86" spans="1:18" ht="12" customHeight="1">
      <c r="A86" s="278"/>
      <c r="B86" s="339"/>
      <c r="C86" s="327"/>
      <c r="D86" s="327"/>
      <c r="E86" s="327"/>
      <c r="F86" s="327"/>
      <c r="G86" s="327"/>
      <c r="H86" s="327"/>
      <c r="I86" s="327"/>
      <c r="J86" s="327"/>
      <c r="K86" s="327"/>
      <c r="L86" s="327"/>
      <c r="M86" s="327"/>
      <c r="N86" s="327"/>
      <c r="O86" s="327"/>
      <c r="P86" s="327"/>
      <c r="Q86" s="327"/>
      <c r="R86" s="327"/>
    </row>
    <row r="91" spans="1:18" ht="13.5">
      <c r="A91" s="213"/>
      <c r="B91" s="223"/>
      <c r="C91" s="25"/>
      <c r="D91" s="25"/>
      <c r="E91" s="25"/>
      <c r="F91" s="25"/>
      <c r="G91" s="25"/>
      <c r="H91" s="25"/>
      <c r="I91" s="25"/>
      <c r="J91" s="25"/>
      <c r="K91" s="25"/>
      <c r="L91" s="25"/>
      <c r="M91" s="25"/>
      <c r="N91" s="25"/>
      <c r="O91" s="25"/>
      <c r="P91" s="25"/>
      <c r="Q91" s="25"/>
      <c r="R91" s="214"/>
    </row>
    <row r="92" spans="1:18" ht="13.5">
      <c r="A92" s="215"/>
      <c r="B92" s="224"/>
      <c r="C92" s="196"/>
      <c r="D92" s="196"/>
      <c r="E92" s="196"/>
      <c r="F92" s="196"/>
      <c r="G92" s="196"/>
      <c r="H92" s="196"/>
      <c r="I92" s="196"/>
      <c r="J92" s="196"/>
      <c r="K92" s="196"/>
      <c r="L92" s="196"/>
      <c r="M92" s="196"/>
      <c r="N92" s="196"/>
      <c r="O92" s="196"/>
      <c r="P92" s="196"/>
      <c r="Q92" s="196"/>
      <c r="R92" s="216"/>
    </row>
    <row r="93" spans="1:18" ht="13.5">
      <c r="A93" s="213"/>
      <c r="B93" s="223"/>
      <c r="C93" s="25"/>
      <c r="D93" s="25"/>
      <c r="E93" s="25"/>
      <c r="F93" s="25"/>
      <c r="G93" s="25"/>
      <c r="H93" s="25"/>
      <c r="I93" s="25"/>
      <c r="J93" s="25"/>
      <c r="K93" s="25"/>
      <c r="L93" s="25"/>
      <c r="M93" s="25"/>
      <c r="N93" s="25"/>
      <c r="O93" s="25"/>
      <c r="P93" s="25"/>
      <c r="Q93" s="25"/>
      <c r="R93" s="214"/>
    </row>
    <row r="94" spans="1:18" ht="13.5">
      <c r="A94" s="215"/>
      <c r="B94" s="224"/>
      <c r="C94" s="196"/>
      <c r="D94" s="196"/>
      <c r="E94" s="196"/>
      <c r="F94" s="196"/>
      <c r="G94" s="196"/>
      <c r="H94" s="196"/>
      <c r="I94" s="196"/>
      <c r="J94" s="196"/>
      <c r="K94" s="196"/>
      <c r="L94" s="196"/>
      <c r="M94" s="196"/>
      <c r="N94" s="196"/>
      <c r="O94" s="196"/>
      <c r="P94" s="196"/>
      <c r="Q94" s="196"/>
      <c r="R94" s="216"/>
    </row>
    <row r="121" spans="1:18" ht="13.5">
      <c r="A121" s="213"/>
      <c r="B121" s="223"/>
      <c r="C121" s="25"/>
      <c r="D121" s="25"/>
      <c r="E121" s="25"/>
      <c r="F121" s="25"/>
      <c r="G121" s="25"/>
      <c r="H121" s="25"/>
      <c r="I121" s="25"/>
      <c r="J121" s="25"/>
      <c r="K121" s="25"/>
      <c r="L121" s="25"/>
      <c r="M121" s="25"/>
      <c r="N121" s="25"/>
      <c r="O121" s="25"/>
      <c r="P121" s="25"/>
      <c r="Q121" s="25"/>
      <c r="R121" s="214"/>
    </row>
    <row r="122" spans="1:18" ht="13.5">
      <c r="A122" s="215"/>
      <c r="B122" s="224"/>
      <c r="C122" s="196"/>
      <c r="D122" s="196"/>
      <c r="E122" s="196"/>
      <c r="F122" s="196"/>
      <c r="G122" s="196"/>
      <c r="H122" s="196"/>
      <c r="I122" s="196"/>
      <c r="J122" s="196"/>
      <c r="K122" s="196"/>
      <c r="L122" s="196"/>
      <c r="M122" s="196"/>
      <c r="N122" s="196"/>
      <c r="O122" s="196"/>
      <c r="P122" s="196"/>
      <c r="Q122" s="196"/>
      <c r="R122" s="216"/>
    </row>
    <row r="123" spans="1:18" ht="13.5">
      <c r="A123" s="213"/>
      <c r="B123" s="223"/>
      <c r="C123" s="25"/>
      <c r="D123" s="25"/>
      <c r="E123" s="25"/>
      <c r="F123" s="25"/>
      <c r="G123" s="25"/>
      <c r="H123" s="25"/>
      <c r="I123" s="25"/>
      <c r="J123" s="25"/>
      <c r="K123" s="25"/>
      <c r="L123" s="25"/>
      <c r="M123" s="25"/>
      <c r="N123" s="25"/>
      <c r="O123" s="25"/>
      <c r="P123" s="25"/>
      <c r="Q123" s="25"/>
      <c r="R123" s="214"/>
    </row>
    <row r="124" spans="1:18" ht="13.5">
      <c r="A124" s="215"/>
      <c r="B124" s="224"/>
      <c r="C124" s="196"/>
      <c r="D124" s="196"/>
      <c r="E124" s="196"/>
      <c r="F124" s="196"/>
      <c r="G124" s="196"/>
      <c r="H124" s="196"/>
      <c r="I124" s="196"/>
      <c r="J124" s="196"/>
      <c r="K124" s="196"/>
      <c r="L124" s="196"/>
      <c r="M124" s="196"/>
      <c r="N124" s="196"/>
      <c r="O124" s="196"/>
      <c r="P124" s="196"/>
      <c r="Q124" s="196"/>
      <c r="R124" s="216"/>
    </row>
    <row r="151" spans="1:18" ht="13.5">
      <c r="A151" s="213"/>
      <c r="B151" s="223"/>
      <c r="C151" s="25"/>
      <c r="D151" s="25"/>
      <c r="E151" s="25"/>
      <c r="F151" s="25"/>
      <c r="G151" s="25"/>
      <c r="H151" s="25"/>
      <c r="I151" s="25"/>
      <c r="J151" s="25"/>
      <c r="K151" s="25"/>
      <c r="L151" s="25"/>
      <c r="M151" s="25"/>
      <c r="N151" s="25"/>
      <c r="O151" s="25"/>
      <c r="P151" s="25"/>
      <c r="Q151" s="25"/>
      <c r="R151" s="214"/>
    </row>
    <row r="152" spans="1:18" ht="13.5">
      <c r="A152" s="215"/>
      <c r="B152" s="224"/>
      <c r="C152" s="196"/>
      <c r="D152" s="196"/>
      <c r="E152" s="196"/>
      <c r="F152" s="196"/>
      <c r="G152" s="196"/>
      <c r="H152" s="196"/>
      <c r="I152" s="196"/>
      <c r="J152" s="196"/>
      <c r="K152" s="196"/>
      <c r="L152" s="196"/>
      <c r="M152" s="196"/>
      <c r="N152" s="196"/>
      <c r="O152" s="196"/>
      <c r="P152" s="196"/>
      <c r="Q152" s="196"/>
      <c r="R152" s="216"/>
    </row>
    <row r="153" spans="1:18" ht="13.5">
      <c r="A153" s="213"/>
      <c r="B153" s="223"/>
      <c r="C153" s="25"/>
      <c r="D153" s="25"/>
      <c r="E153" s="25"/>
      <c r="F153" s="25"/>
      <c r="G153" s="25"/>
      <c r="H153" s="25"/>
      <c r="I153" s="25"/>
      <c r="J153" s="25"/>
      <c r="K153" s="25"/>
      <c r="L153" s="25"/>
      <c r="M153" s="25"/>
      <c r="N153" s="25"/>
      <c r="O153" s="25"/>
      <c r="P153" s="25"/>
      <c r="Q153" s="25"/>
      <c r="R153" s="214"/>
    </row>
    <row r="154" spans="1:18" ht="13.5">
      <c r="A154" s="215"/>
      <c r="B154" s="224"/>
      <c r="C154" s="196"/>
      <c r="D154" s="196"/>
      <c r="E154" s="196"/>
      <c r="F154" s="196"/>
      <c r="G154" s="196"/>
      <c r="H154" s="196"/>
      <c r="I154" s="196"/>
      <c r="J154" s="196"/>
      <c r="K154" s="196"/>
      <c r="L154" s="196"/>
      <c r="M154" s="196"/>
      <c r="N154" s="196"/>
      <c r="O154" s="196"/>
      <c r="P154" s="196"/>
      <c r="Q154" s="196"/>
      <c r="R154" s="216"/>
    </row>
    <row r="181" spans="1:18" ht="13.5">
      <c r="A181" s="213"/>
      <c r="B181" s="223"/>
      <c r="C181" s="25"/>
      <c r="D181" s="25"/>
      <c r="E181" s="25"/>
      <c r="F181" s="25"/>
      <c r="G181" s="25"/>
      <c r="H181" s="25"/>
      <c r="I181" s="25"/>
      <c r="J181" s="25"/>
      <c r="K181" s="25"/>
      <c r="L181" s="25"/>
      <c r="M181" s="25"/>
      <c r="N181" s="25"/>
      <c r="O181" s="25"/>
      <c r="P181" s="25"/>
      <c r="Q181" s="25"/>
      <c r="R181" s="214"/>
    </row>
    <row r="182" spans="1:18" ht="13.5">
      <c r="A182" s="215"/>
      <c r="B182" s="224"/>
      <c r="C182" s="196"/>
      <c r="D182" s="196"/>
      <c r="E182" s="196"/>
      <c r="F182" s="196"/>
      <c r="G182" s="196"/>
      <c r="H182" s="196"/>
      <c r="I182" s="196"/>
      <c r="J182" s="196"/>
      <c r="K182" s="196"/>
      <c r="L182" s="196"/>
      <c r="M182" s="196"/>
      <c r="N182" s="196"/>
      <c r="O182" s="196"/>
      <c r="P182" s="196"/>
      <c r="Q182" s="196"/>
      <c r="R182" s="216"/>
    </row>
    <row r="183" spans="1:18" ht="13.5">
      <c r="A183" s="213"/>
      <c r="B183" s="223"/>
      <c r="C183" s="25"/>
      <c r="D183" s="25"/>
      <c r="E183" s="25"/>
      <c r="F183" s="25"/>
      <c r="G183" s="25"/>
      <c r="H183" s="25"/>
      <c r="I183" s="25"/>
      <c r="J183" s="25"/>
      <c r="K183" s="25"/>
      <c r="L183" s="25"/>
      <c r="M183" s="25"/>
      <c r="N183" s="25"/>
      <c r="O183" s="25"/>
      <c r="P183" s="25"/>
      <c r="Q183" s="25"/>
      <c r="R183" s="214"/>
    </row>
    <row r="184" spans="1:18" ht="13.5">
      <c r="A184" s="215"/>
      <c r="B184" s="224"/>
      <c r="C184" s="196"/>
      <c r="D184" s="196"/>
      <c r="E184" s="196"/>
      <c r="F184" s="196"/>
      <c r="G184" s="196"/>
      <c r="H184" s="196"/>
      <c r="I184" s="196"/>
      <c r="J184" s="196"/>
      <c r="K184" s="196"/>
      <c r="L184" s="196"/>
      <c r="M184" s="196"/>
      <c r="N184" s="196"/>
      <c r="O184" s="196"/>
      <c r="P184" s="196"/>
      <c r="Q184" s="196"/>
      <c r="R184" s="216"/>
    </row>
    <row r="209" spans="1:18" ht="13.5">
      <c r="A209" s="213"/>
      <c r="B209" s="223"/>
      <c r="C209" s="25"/>
      <c r="D209" s="25"/>
      <c r="E209" s="25"/>
      <c r="F209" s="25"/>
      <c r="G209" s="25"/>
      <c r="H209" s="25"/>
      <c r="I209" s="25"/>
      <c r="J209" s="25"/>
      <c r="K209" s="25"/>
      <c r="L209" s="25"/>
      <c r="M209" s="25"/>
      <c r="N209" s="25"/>
      <c r="O209" s="25"/>
      <c r="P209" s="25"/>
      <c r="Q209" s="25"/>
      <c r="R209" s="214"/>
    </row>
    <row r="210" spans="1:18" ht="13.5">
      <c r="A210" s="215"/>
      <c r="B210" s="224"/>
      <c r="C210" s="196"/>
      <c r="D210" s="196"/>
      <c r="E210" s="196"/>
      <c r="F210" s="196"/>
      <c r="G210" s="196"/>
      <c r="H210" s="196"/>
      <c r="I210" s="196"/>
      <c r="J210" s="196"/>
      <c r="K210" s="196"/>
      <c r="L210" s="196"/>
      <c r="M210" s="196"/>
      <c r="N210" s="196"/>
      <c r="O210" s="196"/>
      <c r="P210" s="196"/>
      <c r="Q210" s="196"/>
      <c r="R210" s="216"/>
    </row>
    <row r="213" spans="1:18" ht="13.5">
      <c r="A213" s="213"/>
      <c r="B213" s="223"/>
      <c r="C213" s="25"/>
      <c r="D213" s="25"/>
      <c r="E213" s="25"/>
      <c r="F213" s="25"/>
      <c r="G213" s="25"/>
      <c r="H213" s="25"/>
      <c r="I213" s="25"/>
      <c r="J213" s="25"/>
      <c r="K213" s="25"/>
      <c r="L213" s="25"/>
      <c r="M213" s="25"/>
      <c r="N213" s="25"/>
      <c r="O213" s="25"/>
      <c r="P213" s="25"/>
      <c r="Q213" s="25"/>
      <c r="R213" s="214"/>
    </row>
    <row r="214" spans="1:18" ht="13.5">
      <c r="A214" s="215"/>
      <c r="B214" s="224"/>
      <c r="C214" s="196"/>
      <c r="D214" s="196"/>
      <c r="E214" s="196"/>
      <c r="F214" s="196"/>
      <c r="G214" s="196"/>
      <c r="H214" s="196"/>
      <c r="I214" s="196"/>
      <c r="J214" s="196"/>
      <c r="K214" s="196"/>
      <c r="L214" s="196"/>
      <c r="M214" s="196"/>
      <c r="N214" s="196"/>
      <c r="O214" s="196"/>
      <c r="P214" s="196"/>
      <c r="Q214" s="196"/>
      <c r="R214" s="216"/>
    </row>
    <row r="239" spans="1:18" ht="13.5">
      <c r="A239" s="213"/>
      <c r="B239" s="223"/>
      <c r="C239" s="25"/>
      <c r="D239" s="25"/>
      <c r="E239" s="25"/>
      <c r="F239" s="25"/>
      <c r="G239" s="25"/>
      <c r="H239" s="25"/>
      <c r="I239" s="25"/>
      <c r="J239" s="25"/>
      <c r="K239" s="25"/>
      <c r="L239" s="25"/>
      <c r="M239" s="25"/>
      <c r="N239" s="25"/>
      <c r="O239" s="25"/>
      <c r="P239" s="25"/>
      <c r="Q239" s="25"/>
      <c r="R239" s="214"/>
    </row>
    <row r="240" spans="1:18" ht="13.5">
      <c r="A240" s="215"/>
      <c r="B240" s="224"/>
      <c r="C240" s="196"/>
      <c r="D240" s="196"/>
      <c r="E240" s="196"/>
      <c r="F240" s="196"/>
      <c r="G240" s="196"/>
      <c r="H240" s="196"/>
      <c r="I240" s="196"/>
      <c r="J240" s="196"/>
      <c r="K240" s="196"/>
      <c r="L240" s="196"/>
      <c r="M240" s="196"/>
      <c r="N240" s="196"/>
      <c r="O240" s="196"/>
      <c r="P240" s="196"/>
      <c r="Q240" s="196"/>
      <c r="R240" s="216"/>
    </row>
    <row r="243" spans="1:18" ht="13.5">
      <c r="A243" s="213"/>
      <c r="B243" s="223"/>
      <c r="C243" s="25"/>
      <c r="D243" s="25"/>
      <c r="E243" s="25"/>
      <c r="F243" s="25"/>
      <c r="G243" s="25"/>
      <c r="H243" s="25"/>
      <c r="I243" s="25"/>
      <c r="J243" s="25"/>
      <c r="K243" s="25"/>
      <c r="L243" s="25"/>
      <c r="M243" s="25"/>
      <c r="N243" s="25"/>
      <c r="O243" s="25"/>
      <c r="P243" s="25"/>
      <c r="Q243" s="25"/>
      <c r="R243" s="214"/>
    </row>
    <row r="244" spans="1:18" ht="13.5">
      <c r="A244" s="215"/>
      <c r="B244" s="224"/>
      <c r="C244" s="196"/>
      <c r="D244" s="196"/>
      <c r="E244" s="196"/>
      <c r="F244" s="196"/>
      <c r="G244" s="196"/>
      <c r="H244" s="196"/>
      <c r="I244" s="196"/>
      <c r="J244" s="196"/>
      <c r="K244" s="196"/>
      <c r="L244" s="196"/>
      <c r="M244" s="196"/>
      <c r="N244" s="196"/>
      <c r="O244" s="196"/>
      <c r="P244" s="196"/>
      <c r="Q244" s="196"/>
      <c r="R244" s="216"/>
    </row>
    <row r="261" spans="1:2" ht="13.5">
      <c r="A261" s="232"/>
      <c r="B261" s="234"/>
    </row>
    <row r="262" spans="1:2" ht="13.5">
      <c r="A262" s="232"/>
      <c r="B262" s="234"/>
    </row>
    <row r="263" spans="1:2" ht="13.5">
      <c r="A263" s="232"/>
      <c r="B263" s="234"/>
    </row>
    <row r="264" spans="1:2" ht="13.5">
      <c r="A264" s="232"/>
      <c r="B264" s="234"/>
    </row>
    <row r="265" spans="1:2" ht="13.5">
      <c r="A265" s="232"/>
      <c r="B265" s="234"/>
    </row>
    <row r="266" spans="1:2" ht="13.5">
      <c r="A266" s="232"/>
      <c r="B266" s="234"/>
    </row>
    <row r="267" spans="1:2" ht="13.5">
      <c r="A267" s="232"/>
      <c r="B267" s="234"/>
    </row>
    <row r="268" spans="1:2" ht="13.5">
      <c r="A268" s="232"/>
      <c r="B268" s="234"/>
    </row>
    <row r="269" spans="1:2" ht="13.5">
      <c r="A269" s="232"/>
      <c r="B269" s="234"/>
    </row>
    <row r="270" spans="1:2" ht="13.5">
      <c r="A270" s="232"/>
      <c r="B270" s="234"/>
    </row>
    <row r="271" spans="1:2" ht="13.5">
      <c r="A271" s="232"/>
      <c r="B271" s="234"/>
    </row>
    <row r="272" spans="1:2" ht="13.5">
      <c r="A272" s="232"/>
      <c r="B272" s="234"/>
    </row>
  </sheetData>
  <sheetProtection/>
  <mergeCells count="75">
    <mergeCell ref="A77:B86"/>
    <mergeCell ref="C77:R81"/>
    <mergeCell ref="C82:R86"/>
    <mergeCell ref="N3:Q3"/>
    <mergeCell ref="R3:R4"/>
    <mergeCell ref="A9:A10"/>
    <mergeCell ref="B9:B10"/>
    <mergeCell ref="A11:A12"/>
    <mergeCell ref="B11:B12"/>
    <mergeCell ref="A13:B14"/>
    <mergeCell ref="A15:A16"/>
    <mergeCell ref="B15:B16"/>
    <mergeCell ref="A17:A18"/>
    <mergeCell ref="B17:B18"/>
    <mergeCell ref="A19:A20"/>
    <mergeCell ref="B19:B20"/>
    <mergeCell ref="A1:R1"/>
    <mergeCell ref="A7:B8"/>
    <mergeCell ref="A5:B6"/>
    <mergeCell ref="A2:B2"/>
    <mergeCell ref="A3:B4"/>
    <mergeCell ref="C3:C4"/>
    <mergeCell ref="D3:D4"/>
    <mergeCell ref="H3:J3"/>
    <mergeCell ref="K3:M3"/>
    <mergeCell ref="E3:G3"/>
    <mergeCell ref="A21:B22"/>
    <mergeCell ref="A23:A24"/>
    <mergeCell ref="B23:B24"/>
    <mergeCell ref="A25:A26"/>
    <mergeCell ref="B25:B26"/>
    <mergeCell ref="A27:A28"/>
    <mergeCell ref="B27:B28"/>
    <mergeCell ref="A29:A30"/>
    <mergeCell ref="B29:B30"/>
    <mergeCell ref="A31:B32"/>
    <mergeCell ref="A33:A34"/>
    <mergeCell ref="B33:B34"/>
    <mergeCell ref="A35:A36"/>
    <mergeCell ref="B35:B36"/>
    <mergeCell ref="A37:A38"/>
    <mergeCell ref="B37:B38"/>
    <mergeCell ref="A39:A40"/>
    <mergeCell ref="B39:B40"/>
    <mergeCell ref="A41:B42"/>
    <mergeCell ref="A43:A44"/>
    <mergeCell ref="B43:B44"/>
    <mergeCell ref="A45:A46"/>
    <mergeCell ref="B45:B46"/>
    <mergeCell ref="A47:A48"/>
    <mergeCell ref="B47:B48"/>
    <mergeCell ref="A49:B50"/>
    <mergeCell ref="A51:A52"/>
    <mergeCell ref="B51:B52"/>
    <mergeCell ref="A53:A54"/>
    <mergeCell ref="B53:B54"/>
    <mergeCell ref="A55:A56"/>
    <mergeCell ref="B55:B56"/>
    <mergeCell ref="A57:B58"/>
    <mergeCell ref="A59:A60"/>
    <mergeCell ref="B59:B60"/>
    <mergeCell ref="A61:A62"/>
    <mergeCell ref="B61:B62"/>
    <mergeCell ref="A63:A64"/>
    <mergeCell ref="B63:B64"/>
    <mergeCell ref="A65:B66"/>
    <mergeCell ref="A67:A68"/>
    <mergeCell ref="B67:B68"/>
    <mergeCell ref="A75:B76"/>
    <mergeCell ref="A69:A70"/>
    <mergeCell ref="B69:B70"/>
    <mergeCell ref="A71:A72"/>
    <mergeCell ref="B71:B72"/>
    <mergeCell ref="A73:A74"/>
    <mergeCell ref="B73:B74"/>
  </mergeCells>
  <dataValidations count="1">
    <dataValidation allowBlank="1" showInputMessage="1" showErrorMessage="1" imeMode="off" sqref="D6:R76"/>
  </dataValidations>
  <printOptions horizontalCentered="1"/>
  <pageMargins left="0.1968503937007874" right="0.1968503937007874" top="0.5905511811023623" bottom="0.5905511811023623" header="0" footer="0"/>
  <pageSetup errors="dash" fitToHeight="127" horizontalDpi="600" verticalDpi="600" orientation="landscape" paperSize="9" scale="73" r:id="rId1"/>
  <headerFooter>
    <oddFooter>&amp;C&amp;16-&amp;P -&amp;R&amp;A
&amp;P／&amp;N</oddFooter>
  </headerFooter>
  <rowBreaks count="2" manualBreakCount="2">
    <brk id="36" max="17" man="1"/>
    <brk id="68" max="17" man="1"/>
  </rowBreaks>
</worksheet>
</file>

<file path=xl/worksheets/sheet7.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s="25" customFormat="1" ht="21" customHeight="1">
      <c r="A2" s="270" t="s">
        <v>388</v>
      </c>
      <c r="B2" s="270"/>
      <c r="C2" s="268" t="s">
        <v>259</v>
      </c>
      <c r="D2" s="267"/>
      <c r="E2" s="122"/>
      <c r="F2" s="122"/>
      <c r="G2" s="122"/>
      <c r="H2" s="122"/>
      <c r="I2" s="122"/>
      <c r="J2" s="122"/>
      <c r="K2" s="122"/>
      <c r="L2" s="122"/>
      <c r="M2" s="122"/>
      <c r="N2" s="122"/>
      <c r="O2" s="122"/>
      <c r="P2" s="255"/>
      <c r="Q2" s="122"/>
      <c r="R2" s="135"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267</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33" t="s">
        <v>182</v>
      </c>
      <c r="B7" s="363"/>
      <c r="C7" s="3" t="s">
        <v>0</v>
      </c>
      <c r="D7" s="5">
        <f aca="true" t="shared" si="0" ref="D7:Q8">SUM(D9,D11,D13,D15)</f>
        <v>73134</v>
      </c>
      <c r="E7" s="5">
        <f t="shared" si="0"/>
        <v>510</v>
      </c>
      <c r="F7" s="5">
        <f t="shared" si="0"/>
        <v>2060</v>
      </c>
      <c r="G7" s="5">
        <f t="shared" si="0"/>
        <v>3889</v>
      </c>
      <c r="H7" s="5">
        <f t="shared" si="0"/>
        <v>3143</v>
      </c>
      <c r="I7" s="5">
        <f t="shared" si="0"/>
        <v>2203</v>
      </c>
      <c r="J7" s="5">
        <f t="shared" si="0"/>
        <v>2646</v>
      </c>
      <c r="K7" s="5">
        <f t="shared" si="0"/>
        <v>3586</v>
      </c>
      <c r="L7" s="5">
        <f t="shared" si="0"/>
        <v>3584</v>
      </c>
      <c r="M7" s="5">
        <f t="shared" si="0"/>
        <v>5642</v>
      </c>
      <c r="N7" s="5">
        <f t="shared" si="0"/>
        <v>3204</v>
      </c>
      <c r="O7" s="5">
        <f t="shared" si="0"/>
        <v>9761</v>
      </c>
      <c r="P7" s="5">
        <f t="shared" si="0"/>
        <v>19357</v>
      </c>
      <c r="Q7" s="5">
        <f t="shared" si="0"/>
        <v>13549</v>
      </c>
      <c r="R7" s="5">
        <f aca="true" t="shared" si="1" ref="R7:R26">SUM(E7:Q7)</f>
        <v>73134</v>
      </c>
      <c r="T7" s="172">
        <f aca="true" t="shared" si="2" ref="T7:T26">D7-R7</f>
        <v>0</v>
      </c>
    </row>
    <row r="8" spans="1:20" ht="21" customHeight="1">
      <c r="A8" s="333"/>
      <c r="B8" s="363"/>
      <c r="C8" s="4" t="s">
        <v>14</v>
      </c>
      <c r="D8" s="6"/>
      <c r="E8" s="6">
        <f aca="true" t="shared" si="3" ref="E8:Q8">SUM(E10,E12,E14,E16)</f>
        <v>223</v>
      </c>
      <c r="F8" s="6">
        <f t="shared" si="3"/>
        <v>1723</v>
      </c>
      <c r="G8" s="6">
        <f t="shared" si="3"/>
        <v>3424</v>
      </c>
      <c r="H8" s="6">
        <f t="shared" si="3"/>
        <v>2837</v>
      </c>
      <c r="I8" s="6">
        <f t="shared" si="3"/>
        <v>3299</v>
      </c>
      <c r="J8" s="6">
        <f t="shared" si="3"/>
        <v>2514</v>
      </c>
      <c r="K8" s="6">
        <f t="shared" si="3"/>
        <v>3325</v>
      </c>
      <c r="L8" s="6">
        <f t="shared" si="3"/>
        <v>3721</v>
      </c>
      <c r="M8" s="6">
        <f t="shared" si="3"/>
        <v>6582</v>
      </c>
      <c r="N8" s="6">
        <f t="shared" si="3"/>
        <v>3306</v>
      </c>
      <c r="O8" s="6">
        <f t="shared" si="3"/>
        <v>7436</v>
      </c>
      <c r="P8" s="6">
        <f t="shared" si="0"/>
        <v>8614</v>
      </c>
      <c r="Q8" s="6">
        <f t="shared" si="3"/>
        <v>4831</v>
      </c>
      <c r="R8" s="6">
        <f t="shared" si="1"/>
        <v>51835</v>
      </c>
      <c r="T8" s="172">
        <f t="shared" si="2"/>
        <v>-51835</v>
      </c>
    </row>
    <row r="9" spans="1:21" ht="21" customHeight="1">
      <c r="A9" s="332"/>
      <c r="B9" s="363" t="s">
        <v>24</v>
      </c>
      <c r="C9" s="3" t="s">
        <v>0</v>
      </c>
      <c r="D9" s="5">
        <v>64365</v>
      </c>
      <c r="E9" s="5">
        <v>394</v>
      </c>
      <c r="F9" s="5">
        <v>1727</v>
      </c>
      <c r="G9" s="5">
        <v>3571</v>
      </c>
      <c r="H9" s="5">
        <v>2732</v>
      </c>
      <c r="I9" s="5">
        <v>1895</v>
      </c>
      <c r="J9" s="5">
        <v>2115</v>
      </c>
      <c r="K9" s="5">
        <v>3101</v>
      </c>
      <c r="L9" s="5">
        <v>3260</v>
      </c>
      <c r="M9" s="5">
        <v>5228</v>
      </c>
      <c r="N9" s="5">
        <v>2844</v>
      </c>
      <c r="O9" s="5">
        <v>8467</v>
      </c>
      <c r="P9" s="5">
        <v>17328</v>
      </c>
      <c r="Q9" s="5">
        <v>11703</v>
      </c>
      <c r="R9" s="5">
        <f t="shared" si="1"/>
        <v>64365</v>
      </c>
      <c r="T9" s="172">
        <f t="shared" si="2"/>
        <v>0</v>
      </c>
      <c r="U9">
        <v>1</v>
      </c>
    </row>
    <row r="10" spans="1:20" ht="21" customHeight="1">
      <c r="A10" s="332"/>
      <c r="B10" s="363"/>
      <c r="C10" s="4" t="s">
        <v>14</v>
      </c>
      <c r="D10" s="6"/>
      <c r="E10" s="6">
        <v>187</v>
      </c>
      <c r="F10" s="6">
        <v>1496</v>
      </c>
      <c r="G10" s="6">
        <v>3198</v>
      </c>
      <c r="H10" s="6">
        <v>2506</v>
      </c>
      <c r="I10" s="6">
        <v>2989</v>
      </c>
      <c r="J10" s="6">
        <v>2008</v>
      </c>
      <c r="K10" s="6">
        <v>2935</v>
      </c>
      <c r="L10" s="6">
        <v>3330</v>
      </c>
      <c r="M10" s="6">
        <v>6040</v>
      </c>
      <c r="N10" s="6">
        <v>3068</v>
      </c>
      <c r="O10" s="6">
        <v>7144</v>
      </c>
      <c r="P10" s="6">
        <v>8127</v>
      </c>
      <c r="Q10" s="6">
        <v>4526</v>
      </c>
      <c r="R10" s="6">
        <f t="shared" si="1"/>
        <v>47554</v>
      </c>
      <c r="T10" s="172">
        <f t="shared" si="2"/>
        <v>-47554</v>
      </c>
    </row>
    <row r="11" spans="1:21" ht="21" customHeight="1">
      <c r="A11" s="333"/>
      <c r="B11" s="363" t="s">
        <v>183</v>
      </c>
      <c r="C11" s="3" t="s">
        <v>0</v>
      </c>
      <c r="D11" s="5">
        <v>628</v>
      </c>
      <c r="E11" s="5">
        <v>54</v>
      </c>
      <c r="F11" s="5">
        <v>48</v>
      </c>
      <c r="G11" s="5">
        <v>47</v>
      </c>
      <c r="H11" s="5">
        <v>48</v>
      </c>
      <c r="I11" s="5">
        <v>52</v>
      </c>
      <c r="J11" s="5">
        <v>44</v>
      </c>
      <c r="K11" s="5">
        <v>50</v>
      </c>
      <c r="L11" s="5">
        <v>51</v>
      </c>
      <c r="M11" s="5">
        <v>48</v>
      </c>
      <c r="N11" s="5">
        <v>46</v>
      </c>
      <c r="O11" s="5">
        <v>64</v>
      </c>
      <c r="P11" s="5">
        <v>76</v>
      </c>
      <c r="Q11" s="5">
        <v>0</v>
      </c>
      <c r="R11" s="5">
        <f t="shared" si="1"/>
        <v>628</v>
      </c>
      <c r="T11" s="172">
        <f t="shared" si="2"/>
        <v>0</v>
      </c>
      <c r="U11">
        <v>2</v>
      </c>
    </row>
    <row r="12" spans="1:20" ht="21" customHeight="1">
      <c r="A12" s="333"/>
      <c r="B12" s="363"/>
      <c r="C12" s="4" t="s">
        <v>14</v>
      </c>
      <c r="D12" s="6"/>
      <c r="E12" s="6">
        <v>0</v>
      </c>
      <c r="F12" s="6">
        <v>28</v>
      </c>
      <c r="G12" s="6">
        <v>27</v>
      </c>
      <c r="H12" s="6">
        <v>90</v>
      </c>
      <c r="I12" s="6">
        <v>45</v>
      </c>
      <c r="J12" s="6">
        <v>44</v>
      </c>
      <c r="K12" s="6">
        <v>47</v>
      </c>
      <c r="L12" s="6">
        <v>49</v>
      </c>
      <c r="M12" s="6">
        <v>49</v>
      </c>
      <c r="N12" s="6">
        <v>49</v>
      </c>
      <c r="O12" s="6">
        <v>50</v>
      </c>
      <c r="P12" s="6">
        <v>44</v>
      </c>
      <c r="Q12" s="6">
        <v>47</v>
      </c>
      <c r="R12" s="6">
        <f t="shared" si="1"/>
        <v>569</v>
      </c>
      <c r="T12" s="172">
        <f t="shared" si="2"/>
        <v>-569</v>
      </c>
    </row>
    <row r="13" spans="1:21" ht="21" customHeight="1">
      <c r="A13" s="333"/>
      <c r="B13" s="363" t="s">
        <v>29</v>
      </c>
      <c r="C13" s="3" t="s">
        <v>0</v>
      </c>
      <c r="D13" s="5">
        <v>8081</v>
      </c>
      <c r="E13" s="5">
        <v>42</v>
      </c>
      <c r="F13" s="5">
        <v>275</v>
      </c>
      <c r="G13" s="5">
        <v>271</v>
      </c>
      <c r="H13" s="5">
        <v>353</v>
      </c>
      <c r="I13" s="5">
        <v>246</v>
      </c>
      <c r="J13" s="5">
        <v>477</v>
      </c>
      <c r="K13" s="5">
        <v>435</v>
      </c>
      <c r="L13" s="5">
        <v>273</v>
      </c>
      <c r="M13" s="5">
        <v>366</v>
      </c>
      <c r="N13" s="5">
        <v>314</v>
      </c>
      <c r="O13" s="5">
        <v>1230</v>
      </c>
      <c r="P13" s="5">
        <v>1953</v>
      </c>
      <c r="Q13" s="5">
        <v>1846</v>
      </c>
      <c r="R13" s="5">
        <f t="shared" si="1"/>
        <v>8081</v>
      </c>
      <c r="T13" s="172">
        <f t="shared" si="2"/>
        <v>0</v>
      </c>
      <c r="U13">
        <v>3</v>
      </c>
    </row>
    <row r="14" spans="1:20" ht="21" customHeight="1">
      <c r="A14" s="333"/>
      <c r="B14" s="363"/>
      <c r="C14" s="4" t="s">
        <v>14</v>
      </c>
      <c r="D14" s="6"/>
      <c r="E14" s="6">
        <v>36</v>
      </c>
      <c r="F14" s="6">
        <v>199</v>
      </c>
      <c r="G14" s="6">
        <v>199</v>
      </c>
      <c r="H14" s="6">
        <v>241</v>
      </c>
      <c r="I14" s="6">
        <v>265</v>
      </c>
      <c r="J14" s="6">
        <v>462</v>
      </c>
      <c r="K14" s="6">
        <v>343</v>
      </c>
      <c r="L14" s="6">
        <v>342</v>
      </c>
      <c r="M14" s="6">
        <v>493</v>
      </c>
      <c r="N14" s="6">
        <v>189</v>
      </c>
      <c r="O14" s="6">
        <v>242</v>
      </c>
      <c r="P14" s="6">
        <v>443</v>
      </c>
      <c r="Q14" s="6">
        <v>258</v>
      </c>
      <c r="R14" s="6">
        <f t="shared" si="1"/>
        <v>3712</v>
      </c>
      <c r="T14" s="172">
        <f t="shared" si="2"/>
        <v>-3712</v>
      </c>
    </row>
    <row r="15" spans="1:21" ht="21" customHeight="1">
      <c r="A15" s="332"/>
      <c r="B15" s="363" t="s">
        <v>101</v>
      </c>
      <c r="C15" s="3" t="s">
        <v>0</v>
      </c>
      <c r="D15" s="5">
        <v>60</v>
      </c>
      <c r="E15" s="5">
        <v>20</v>
      </c>
      <c r="F15" s="5">
        <v>10</v>
      </c>
      <c r="G15" s="5">
        <v>0</v>
      </c>
      <c r="H15" s="5">
        <v>10</v>
      </c>
      <c r="I15" s="5">
        <v>10</v>
      </c>
      <c r="J15" s="5">
        <v>10</v>
      </c>
      <c r="K15" s="5">
        <v>0</v>
      </c>
      <c r="L15" s="5">
        <v>0</v>
      </c>
      <c r="M15" s="5">
        <v>0</v>
      </c>
      <c r="N15" s="5">
        <v>0</v>
      </c>
      <c r="O15" s="5">
        <v>0</v>
      </c>
      <c r="P15" s="5">
        <v>0</v>
      </c>
      <c r="Q15" s="5">
        <v>0</v>
      </c>
      <c r="R15" s="5">
        <f t="shared" si="1"/>
        <v>60</v>
      </c>
      <c r="T15" s="172">
        <f t="shared" si="2"/>
        <v>0</v>
      </c>
      <c r="U15">
        <v>4</v>
      </c>
    </row>
    <row r="16" spans="1:20" ht="21" customHeight="1">
      <c r="A16" s="332"/>
      <c r="B16" s="363"/>
      <c r="C16" s="4" t="s">
        <v>14</v>
      </c>
      <c r="D16" s="6"/>
      <c r="E16" s="6">
        <v>0</v>
      </c>
      <c r="F16" s="6">
        <v>0</v>
      </c>
      <c r="G16" s="6">
        <v>0</v>
      </c>
      <c r="H16" s="6">
        <v>0</v>
      </c>
      <c r="I16" s="6">
        <v>0</v>
      </c>
      <c r="J16" s="6">
        <v>0</v>
      </c>
      <c r="K16" s="6">
        <v>0</v>
      </c>
      <c r="L16" s="6">
        <v>0</v>
      </c>
      <c r="M16" s="6">
        <v>0</v>
      </c>
      <c r="N16" s="6">
        <v>0</v>
      </c>
      <c r="O16" s="6">
        <v>0</v>
      </c>
      <c r="P16" s="6">
        <v>0</v>
      </c>
      <c r="Q16" s="6">
        <v>0</v>
      </c>
      <c r="R16" s="6">
        <f t="shared" si="1"/>
        <v>0</v>
      </c>
      <c r="T16" s="172">
        <f t="shared" si="2"/>
        <v>0</v>
      </c>
    </row>
    <row r="17" spans="1:20" ht="21" customHeight="1">
      <c r="A17" s="333" t="s">
        <v>184</v>
      </c>
      <c r="B17" s="363"/>
      <c r="C17" s="3" t="s">
        <v>0</v>
      </c>
      <c r="D17" s="5">
        <f aca="true" t="shared" si="4" ref="D17:Q18">SUM(D19,D21,D23)</f>
        <v>436133</v>
      </c>
      <c r="E17" s="5">
        <f t="shared" si="4"/>
        <v>5774</v>
      </c>
      <c r="F17" s="5">
        <f t="shared" si="4"/>
        <v>15447</v>
      </c>
      <c r="G17" s="5">
        <f t="shared" si="4"/>
        <v>17602</v>
      </c>
      <c r="H17" s="5">
        <f t="shared" si="4"/>
        <v>24866</v>
      </c>
      <c r="I17" s="5">
        <f t="shared" si="4"/>
        <v>24295</v>
      </c>
      <c r="J17" s="5">
        <f t="shared" si="4"/>
        <v>22810</v>
      </c>
      <c r="K17" s="5">
        <f t="shared" si="4"/>
        <v>24410</v>
      </c>
      <c r="L17" s="5">
        <f t="shared" si="4"/>
        <v>27814</v>
      </c>
      <c r="M17" s="5">
        <f t="shared" si="4"/>
        <v>40359</v>
      </c>
      <c r="N17" s="5">
        <f t="shared" si="4"/>
        <v>25511</v>
      </c>
      <c r="O17" s="5">
        <f t="shared" si="4"/>
        <v>54596</v>
      </c>
      <c r="P17" s="5">
        <f t="shared" si="4"/>
        <v>81690</v>
      </c>
      <c r="Q17" s="5">
        <f t="shared" si="4"/>
        <v>70959</v>
      </c>
      <c r="R17" s="5">
        <f t="shared" si="1"/>
        <v>436133</v>
      </c>
      <c r="T17" s="172">
        <f t="shared" si="2"/>
        <v>0</v>
      </c>
    </row>
    <row r="18" spans="1:20" ht="21" customHeight="1">
      <c r="A18" s="333"/>
      <c r="B18" s="363"/>
      <c r="C18" s="4" t="s">
        <v>14</v>
      </c>
      <c r="D18" s="6"/>
      <c r="E18" s="6">
        <f aca="true" t="shared" si="5" ref="E18:Q18">SUM(E20,E22,E24)</f>
        <v>636</v>
      </c>
      <c r="F18" s="6">
        <f t="shared" si="5"/>
        <v>9906</v>
      </c>
      <c r="G18" s="6">
        <f t="shared" si="5"/>
        <v>20482</v>
      </c>
      <c r="H18" s="6">
        <f t="shared" si="5"/>
        <v>21136</v>
      </c>
      <c r="I18" s="6">
        <f t="shared" si="5"/>
        <v>21077</v>
      </c>
      <c r="J18" s="6">
        <f t="shared" si="5"/>
        <v>18959</v>
      </c>
      <c r="K18" s="6">
        <f t="shared" si="5"/>
        <v>21748</v>
      </c>
      <c r="L18" s="6">
        <f t="shared" si="5"/>
        <v>24899</v>
      </c>
      <c r="M18" s="6">
        <f t="shared" si="5"/>
        <v>34859</v>
      </c>
      <c r="N18" s="6">
        <f t="shared" si="5"/>
        <v>24045</v>
      </c>
      <c r="O18" s="6">
        <f t="shared" si="5"/>
        <v>37769</v>
      </c>
      <c r="P18" s="6">
        <f t="shared" si="4"/>
        <v>50051</v>
      </c>
      <c r="Q18" s="6">
        <f t="shared" si="5"/>
        <v>37449</v>
      </c>
      <c r="R18" s="6">
        <f t="shared" si="1"/>
        <v>323016</v>
      </c>
      <c r="T18" s="172">
        <f t="shared" si="2"/>
        <v>-323016</v>
      </c>
    </row>
    <row r="19" spans="1:21" ht="21" customHeight="1">
      <c r="A19" s="332"/>
      <c r="B19" s="363" t="s">
        <v>24</v>
      </c>
      <c r="C19" s="3" t="s">
        <v>0</v>
      </c>
      <c r="D19" s="5">
        <v>419214</v>
      </c>
      <c r="E19" s="5">
        <v>5774</v>
      </c>
      <c r="F19" s="5">
        <v>15434</v>
      </c>
      <c r="G19" s="5">
        <v>17474</v>
      </c>
      <c r="H19" s="5">
        <v>24506</v>
      </c>
      <c r="I19" s="5">
        <v>24135</v>
      </c>
      <c r="J19" s="5">
        <v>22379</v>
      </c>
      <c r="K19" s="5">
        <v>23775</v>
      </c>
      <c r="L19" s="5">
        <v>27215</v>
      </c>
      <c r="M19" s="5">
        <v>39228</v>
      </c>
      <c r="N19" s="5">
        <v>25256</v>
      </c>
      <c r="O19" s="5">
        <v>53059</v>
      </c>
      <c r="P19" s="5">
        <v>75086</v>
      </c>
      <c r="Q19" s="5">
        <v>65893</v>
      </c>
      <c r="R19" s="5">
        <f t="shared" si="1"/>
        <v>419214</v>
      </c>
      <c r="T19" s="172">
        <f t="shared" si="2"/>
        <v>0</v>
      </c>
      <c r="U19">
        <v>5</v>
      </c>
    </row>
    <row r="20" spans="1:20" ht="21" customHeight="1">
      <c r="A20" s="332"/>
      <c r="B20" s="363"/>
      <c r="C20" s="4" t="s">
        <v>14</v>
      </c>
      <c r="D20" s="6"/>
      <c r="E20" s="6">
        <v>636</v>
      </c>
      <c r="F20" s="6">
        <v>9906</v>
      </c>
      <c r="G20" s="6">
        <v>20417</v>
      </c>
      <c r="H20" s="6">
        <v>21026</v>
      </c>
      <c r="I20" s="6">
        <v>20970</v>
      </c>
      <c r="J20" s="6">
        <v>18743</v>
      </c>
      <c r="K20" s="6">
        <v>21552</v>
      </c>
      <c r="L20" s="6">
        <v>24478</v>
      </c>
      <c r="M20" s="6">
        <v>34264</v>
      </c>
      <c r="N20" s="6">
        <v>23877</v>
      </c>
      <c r="O20" s="6">
        <v>37303</v>
      </c>
      <c r="P20" s="6">
        <v>49464</v>
      </c>
      <c r="Q20" s="6">
        <v>36423</v>
      </c>
      <c r="R20" s="6">
        <f t="shared" si="1"/>
        <v>319059</v>
      </c>
      <c r="T20" s="172">
        <f t="shared" si="2"/>
        <v>-319059</v>
      </c>
    </row>
    <row r="21" spans="1:21" ht="21" customHeight="1">
      <c r="A21" s="332"/>
      <c r="B21" s="363" t="s">
        <v>29</v>
      </c>
      <c r="C21" s="3" t="s">
        <v>0</v>
      </c>
      <c r="D21" s="5">
        <v>16688</v>
      </c>
      <c r="E21" s="5">
        <v>0</v>
      </c>
      <c r="F21" s="5">
        <v>13</v>
      </c>
      <c r="G21" s="5">
        <v>128</v>
      </c>
      <c r="H21" s="5">
        <v>283</v>
      </c>
      <c r="I21" s="5">
        <v>83</v>
      </c>
      <c r="J21" s="5">
        <v>354</v>
      </c>
      <c r="K21" s="5">
        <v>635</v>
      </c>
      <c r="L21" s="5">
        <v>599</v>
      </c>
      <c r="M21" s="5">
        <v>1131</v>
      </c>
      <c r="N21" s="5">
        <v>255</v>
      </c>
      <c r="O21" s="5">
        <v>1537</v>
      </c>
      <c r="P21" s="5">
        <v>6604</v>
      </c>
      <c r="Q21" s="5">
        <v>5066</v>
      </c>
      <c r="R21" s="5">
        <f t="shared" si="1"/>
        <v>16688</v>
      </c>
      <c r="T21" s="172">
        <f t="shared" si="2"/>
        <v>0</v>
      </c>
      <c r="U21">
        <v>6</v>
      </c>
    </row>
    <row r="22" spans="1:20" ht="21" customHeight="1">
      <c r="A22" s="332"/>
      <c r="B22" s="363"/>
      <c r="C22" s="4" t="s">
        <v>14</v>
      </c>
      <c r="D22" s="6"/>
      <c r="E22" s="6">
        <v>0</v>
      </c>
      <c r="F22" s="6">
        <v>0</v>
      </c>
      <c r="G22" s="6">
        <v>65</v>
      </c>
      <c r="H22" s="6">
        <v>110</v>
      </c>
      <c r="I22" s="6">
        <v>107</v>
      </c>
      <c r="J22" s="6">
        <v>216</v>
      </c>
      <c r="K22" s="6">
        <v>196</v>
      </c>
      <c r="L22" s="6">
        <v>421</v>
      </c>
      <c r="M22" s="6">
        <v>595</v>
      </c>
      <c r="N22" s="6">
        <v>168</v>
      </c>
      <c r="O22" s="6">
        <v>466</v>
      </c>
      <c r="P22" s="6">
        <v>587</v>
      </c>
      <c r="Q22" s="6">
        <v>1026</v>
      </c>
      <c r="R22" s="6">
        <f t="shared" si="1"/>
        <v>3957</v>
      </c>
      <c r="T22" s="172">
        <f t="shared" si="2"/>
        <v>-3957</v>
      </c>
    </row>
    <row r="23" spans="1:21" ht="21" customHeight="1">
      <c r="A23" s="333"/>
      <c r="B23" s="363" t="s">
        <v>101</v>
      </c>
      <c r="C23" s="3" t="s">
        <v>0</v>
      </c>
      <c r="D23" s="5">
        <v>231</v>
      </c>
      <c r="E23" s="5">
        <v>0</v>
      </c>
      <c r="F23" s="5">
        <v>0</v>
      </c>
      <c r="G23" s="5">
        <v>0</v>
      </c>
      <c r="H23" s="5">
        <v>77</v>
      </c>
      <c r="I23" s="5">
        <v>77</v>
      </c>
      <c r="J23" s="5">
        <v>77</v>
      </c>
      <c r="K23" s="5">
        <v>0</v>
      </c>
      <c r="L23" s="5">
        <v>0</v>
      </c>
      <c r="M23" s="5">
        <v>0</v>
      </c>
      <c r="N23" s="5">
        <v>0</v>
      </c>
      <c r="O23" s="5">
        <v>0</v>
      </c>
      <c r="P23" s="5">
        <v>0</v>
      </c>
      <c r="Q23" s="5">
        <v>0</v>
      </c>
      <c r="R23" s="5">
        <f t="shared" si="1"/>
        <v>231</v>
      </c>
      <c r="T23" s="172">
        <f t="shared" si="2"/>
        <v>0</v>
      </c>
      <c r="U23">
        <v>7</v>
      </c>
    </row>
    <row r="24" spans="1:20" ht="21" customHeight="1">
      <c r="A24" s="333"/>
      <c r="B24" s="363"/>
      <c r="C24" s="4" t="s">
        <v>14</v>
      </c>
      <c r="D24" s="6"/>
      <c r="E24" s="6">
        <v>0</v>
      </c>
      <c r="F24" s="6">
        <v>0</v>
      </c>
      <c r="G24" s="6">
        <v>0</v>
      </c>
      <c r="H24" s="6">
        <v>0</v>
      </c>
      <c r="I24" s="6">
        <v>0</v>
      </c>
      <c r="J24" s="6">
        <v>0</v>
      </c>
      <c r="K24" s="6">
        <v>0</v>
      </c>
      <c r="L24" s="6">
        <v>0</v>
      </c>
      <c r="M24" s="6">
        <v>0</v>
      </c>
      <c r="N24" s="6">
        <v>0</v>
      </c>
      <c r="O24" s="6">
        <v>0</v>
      </c>
      <c r="P24" s="6">
        <v>0</v>
      </c>
      <c r="Q24" s="6">
        <v>0</v>
      </c>
      <c r="R24" s="6">
        <f t="shared" si="1"/>
        <v>0</v>
      </c>
      <c r="T24" s="172">
        <f t="shared" si="2"/>
        <v>0</v>
      </c>
    </row>
    <row r="25" spans="1:22" ht="21" customHeight="1">
      <c r="A25" s="277" t="s">
        <v>28</v>
      </c>
      <c r="B25" s="364"/>
      <c r="C25" s="3" t="s">
        <v>0</v>
      </c>
      <c r="D25" s="5">
        <f aca="true" t="shared" si="6" ref="D25:Q26">SUM(D7,D17)</f>
        <v>509267</v>
      </c>
      <c r="E25" s="5">
        <f t="shared" si="6"/>
        <v>6284</v>
      </c>
      <c r="F25" s="5">
        <f t="shared" si="6"/>
        <v>17507</v>
      </c>
      <c r="G25" s="5">
        <f t="shared" si="6"/>
        <v>21491</v>
      </c>
      <c r="H25" s="5">
        <f t="shared" si="6"/>
        <v>28009</v>
      </c>
      <c r="I25" s="5">
        <f t="shared" si="6"/>
        <v>26498</v>
      </c>
      <c r="J25" s="5">
        <f t="shared" si="6"/>
        <v>25456</v>
      </c>
      <c r="K25" s="5">
        <f t="shared" si="6"/>
        <v>27996</v>
      </c>
      <c r="L25" s="5">
        <f t="shared" si="6"/>
        <v>31398</v>
      </c>
      <c r="M25" s="5">
        <f t="shared" si="6"/>
        <v>46001</v>
      </c>
      <c r="N25" s="5">
        <f t="shared" si="6"/>
        <v>28715</v>
      </c>
      <c r="O25" s="5">
        <f t="shared" si="6"/>
        <v>64357</v>
      </c>
      <c r="P25" s="5">
        <f t="shared" si="6"/>
        <v>101047</v>
      </c>
      <c r="Q25" s="5">
        <f t="shared" si="6"/>
        <v>84508</v>
      </c>
      <c r="R25" s="5">
        <f t="shared" si="1"/>
        <v>509267</v>
      </c>
      <c r="T25" s="172">
        <f t="shared" si="2"/>
        <v>0</v>
      </c>
      <c r="U25">
        <v>509267</v>
      </c>
      <c r="V25" s="10">
        <f>R25-U25</f>
        <v>0</v>
      </c>
    </row>
    <row r="26" spans="1:20" ht="21" customHeight="1">
      <c r="A26" s="278"/>
      <c r="B26" s="365"/>
      <c r="C26" s="7" t="s">
        <v>14</v>
      </c>
      <c r="D26" s="8"/>
      <c r="E26" s="8">
        <f aca="true" t="shared" si="7" ref="E26:Q26">SUM(E8,E18)</f>
        <v>859</v>
      </c>
      <c r="F26" s="8">
        <f t="shared" si="7"/>
        <v>11629</v>
      </c>
      <c r="G26" s="8">
        <f t="shared" si="7"/>
        <v>23906</v>
      </c>
      <c r="H26" s="8">
        <f t="shared" si="7"/>
        <v>23973</v>
      </c>
      <c r="I26" s="8">
        <f t="shared" si="7"/>
        <v>24376</v>
      </c>
      <c r="J26" s="8">
        <f t="shared" si="7"/>
        <v>21473</v>
      </c>
      <c r="K26" s="8">
        <f t="shared" si="7"/>
        <v>25073</v>
      </c>
      <c r="L26" s="8">
        <f t="shared" si="7"/>
        <v>28620</v>
      </c>
      <c r="M26" s="8">
        <f t="shared" si="7"/>
        <v>41441</v>
      </c>
      <c r="N26" s="8">
        <f t="shared" si="7"/>
        <v>27351</v>
      </c>
      <c r="O26" s="8">
        <f t="shared" si="7"/>
        <v>45205</v>
      </c>
      <c r="P26" s="8">
        <f t="shared" si="6"/>
        <v>58665</v>
      </c>
      <c r="Q26" s="8">
        <f t="shared" si="7"/>
        <v>42280</v>
      </c>
      <c r="R26" s="8">
        <f t="shared" si="1"/>
        <v>374851</v>
      </c>
      <c r="T26" s="172">
        <f t="shared" si="2"/>
        <v>-374851</v>
      </c>
    </row>
    <row r="27" spans="1:18" ht="12" customHeight="1">
      <c r="A27" s="277" t="s">
        <v>324</v>
      </c>
      <c r="B27" s="336"/>
      <c r="C27" s="318" t="s">
        <v>332</v>
      </c>
      <c r="D27" s="319"/>
      <c r="E27" s="319"/>
      <c r="F27" s="319"/>
      <c r="G27" s="319"/>
      <c r="H27" s="319"/>
      <c r="I27" s="319"/>
      <c r="J27" s="319"/>
      <c r="K27" s="319"/>
      <c r="L27" s="319"/>
      <c r="M27" s="319"/>
      <c r="N27" s="319"/>
      <c r="O27" s="319"/>
      <c r="P27" s="319"/>
      <c r="Q27" s="319"/>
      <c r="R27" s="320"/>
    </row>
    <row r="28" spans="1:18" ht="12" customHeight="1">
      <c r="A28" s="337"/>
      <c r="B28" s="338"/>
      <c r="C28" s="321"/>
      <c r="D28" s="322"/>
      <c r="E28" s="322"/>
      <c r="F28" s="322"/>
      <c r="G28" s="322"/>
      <c r="H28" s="322"/>
      <c r="I28" s="322"/>
      <c r="J28" s="322"/>
      <c r="K28" s="322"/>
      <c r="L28" s="322"/>
      <c r="M28" s="322"/>
      <c r="N28" s="322"/>
      <c r="O28" s="322"/>
      <c r="P28" s="322"/>
      <c r="Q28" s="322"/>
      <c r="R28" s="323"/>
    </row>
    <row r="29" spans="1:18" ht="12" customHeight="1">
      <c r="A29" s="337"/>
      <c r="B29" s="338"/>
      <c r="C29" s="321"/>
      <c r="D29" s="322"/>
      <c r="E29" s="322"/>
      <c r="F29" s="322"/>
      <c r="G29" s="322"/>
      <c r="H29" s="322"/>
      <c r="I29" s="322"/>
      <c r="J29" s="322"/>
      <c r="K29" s="322"/>
      <c r="L29" s="322"/>
      <c r="M29" s="322"/>
      <c r="N29" s="322"/>
      <c r="O29" s="322"/>
      <c r="P29" s="322"/>
      <c r="Q29" s="322"/>
      <c r="R29" s="323"/>
    </row>
    <row r="30" spans="1:18" ht="12" customHeight="1">
      <c r="A30" s="337"/>
      <c r="B30" s="338"/>
      <c r="C30" s="321"/>
      <c r="D30" s="322"/>
      <c r="E30" s="322"/>
      <c r="F30" s="322"/>
      <c r="G30" s="322"/>
      <c r="H30" s="322"/>
      <c r="I30" s="322"/>
      <c r="J30" s="322"/>
      <c r="K30" s="322"/>
      <c r="L30" s="322"/>
      <c r="M30" s="322"/>
      <c r="N30" s="322"/>
      <c r="O30" s="322"/>
      <c r="P30" s="322"/>
      <c r="Q30" s="322"/>
      <c r="R30" s="323"/>
    </row>
    <row r="31" spans="1:18" ht="12" customHeight="1">
      <c r="A31" s="337"/>
      <c r="B31" s="338"/>
      <c r="C31" s="324"/>
      <c r="D31" s="325"/>
      <c r="E31" s="325"/>
      <c r="F31" s="325"/>
      <c r="G31" s="325"/>
      <c r="H31" s="325"/>
      <c r="I31" s="325"/>
      <c r="J31" s="325"/>
      <c r="K31" s="325"/>
      <c r="L31" s="325"/>
      <c r="M31" s="325"/>
      <c r="N31" s="325"/>
      <c r="O31" s="325"/>
      <c r="P31" s="325"/>
      <c r="Q31" s="325"/>
      <c r="R31" s="326"/>
    </row>
    <row r="32" spans="1:18" ht="12" customHeight="1">
      <c r="A32" s="278"/>
      <c r="B32" s="339"/>
      <c r="C32" s="327" t="s">
        <v>364</v>
      </c>
      <c r="D32" s="327"/>
      <c r="E32" s="327"/>
      <c r="F32" s="327"/>
      <c r="G32" s="327"/>
      <c r="H32" s="327"/>
      <c r="I32" s="327"/>
      <c r="J32" s="327"/>
      <c r="K32" s="327"/>
      <c r="L32" s="327"/>
      <c r="M32" s="327"/>
      <c r="N32" s="327"/>
      <c r="O32" s="327"/>
      <c r="P32" s="327"/>
      <c r="Q32" s="327"/>
      <c r="R32" s="327"/>
    </row>
    <row r="33" spans="1:18" ht="12" customHeight="1">
      <c r="A33" s="337"/>
      <c r="B33" s="338"/>
      <c r="C33" s="340"/>
      <c r="D33" s="340"/>
      <c r="E33" s="340"/>
      <c r="F33" s="340"/>
      <c r="G33" s="340"/>
      <c r="H33" s="340"/>
      <c r="I33" s="340"/>
      <c r="J33" s="340"/>
      <c r="K33" s="340"/>
      <c r="L33" s="340"/>
      <c r="M33" s="340"/>
      <c r="N33" s="340"/>
      <c r="O33" s="340"/>
      <c r="P33" s="340"/>
      <c r="Q33" s="340"/>
      <c r="R33" s="340"/>
    </row>
    <row r="34" spans="1:18" ht="12" customHeight="1">
      <c r="A34" s="278"/>
      <c r="B34" s="339"/>
      <c r="C34" s="327"/>
      <c r="D34" s="327"/>
      <c r="E34" s="327"/>
      <c r="F34" s="327"/>
      <c r="G34" s="327"/>
      <c r="H34" s="327"/>
      <c r="I34" s="327"/>
      <c r="J34" s="327"/>
      <c r="K34" s="327"/>
      <c r="L34" s="327"/>
      <c r="M34" s="327"/>
      <c r="N34" s="327"/>
      <c r="O34" s="327"/>
      <c r="P34" s="327"/>
      <c r="Q34" s="327"/>
      <c r="R34" s="327"/>
    </row>
    <row r="35" spans="1:18" ht="12" customHeight="1">
      <c r="A35" s="277"/>
      <c r="B35" s="336"/>
      <c r="C35" s="327"/>
      <c r="D35" s="327"/>
      <c r="E35" s="327"/>
      <c r="F35" s="327"/>
      <c r="G35" s="327"/>
      <c r="H35" s="327"/>
      <c r="I35" s="327"/>
      <c r="J35" s="327"/>
      <c r="K35" s="327"/>
      <c r="L35" s="327"/>
      <c r="M35" s="327"/>
      <c r="N35" s="327"/>
      <c r="O35" s="327"/>
      <c r="P35" s="327"/>
      <c r="Q35" s="327"/>
      <c r="R35" s="327"/>
    </row>
    <row r="36" spans="1:18" ht="12" customHeight="1">
      <c r="A36" s="278"/>
      <c r="B36" s="339"/>
      <c r="C36" s="327"/>
      <c r="D36" s="327"/>
      <c r="E36" s="327"/>
      <c r="F36" s="327"/>
      <c r="G36" s="327"/>
      <c r="H36" s="327"/>
      <c r="I36" s="327"/>
      <c r="J36" s="327"/>
      <c r="K36" s="327"/>
      <c r="L36" s="327"/>
      <c r="M36" s="327"/>
      <c r="N36" s="327"/>
      <c r="O36" s="327"/>
      <c r="P36" s="327"/>
      <c r="Q36" s="327"/>
      <c r="R36" s="327"/>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31">
    <mergeCell ref="A27:B36"/>
    <mergeCell ref="C27:R31"/>
    <mergeCell ref="C32:R36"/>
    <mergeCell ref="A23:A24"/>
    <mergeCell ref="B23:B24"/>
    <mergeCell ref="A25:B26"/>
    <mergeCell ref="A5:B6"/>
    <mergeCell ref="A21:A22"/>
    <mergeCell ref="B21:B22"/>
    <mergeCell ref="A13:A14"/>
    <mergeCell ref="B13:B14"/>
    <mergeCell ref="A15:A16"/>
    <mergeCell ref="B15:B16"/>
    <mergeCell ref="A19:A20"/>
    <mergeCell ref="B19:B20"/>
    <mergeCell ref="K3:M3"/>
    <mergeCell ref="N3:Q3"/>
    <mergeCell ref="R3:R4"/>
    <mergeCell ref="A1:R1"/>
    <mergeCell ref="A17:B18"/>
    <mergeCell ref="A3:B4"/>
    <mergeCell ref="C3:C4"/>
    <mergeCell ref="D3:D4"/>
    <mergeCell ref="A2:B2"/>
    <mergeCell ref="E3:G3"/>
    <mergeCell ref="H3:J3"/>
    <mergeCell ref="A7:B8"/>
    <mergeCell ref="A9:A10"/>
    <mergeCell ref="B9:B10"/>
    <mergeCell ref="A11:A12"/>
    <mergeCell ref="B11:B12"/>
  </mergeCells>
  <dataValidations count="1">
    <dataValidation allowBlank="1" showInputMessage="1" showErrorMessage="1" imeMode="off" sqref="D6:R26"/>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72"/>
  <sheetViews>
    <sheetView view="pageBreakPreview" zoomScale="73" zoomScaleSheetLayoutView="73" zoomScalePageLayoutView="0" workbookViewId="0" topLeftCell="A1">
      <pane xSplit="3" ySplit="4" topLeftCell="D5"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270" t="s">
        <v>388</v>
      </c>
      <c r="B2" s="270"/>
      <c r="C2" s="268" t="s">
        <v>259</v>
      </c>
      <c r="D2" s="267"/>
      <c r="E2" s="1"/>
      <c r="F2" s="1"/>
      <c r="G2" s="1"/>
      <c r="H2" s="1"/>
      <c r="I2" s="1"/>
      <c r="J2" s="1"/>
      <c r="K2" s="1"/>
      <c r="L2" s="1"/>
      <c r="M2" s="1"/>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254</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33" t="s">
        <v>145</v>
      </c>
      <c r="B7" s="363"/>
      <c r="C7" s="3" t="s">
        <v>0</v>
      </c>
      <c r="D7" s="5">
        <f>SUM(D9,D11)</f>
        <v>190</v>
      </c>
      <c r="E7" s="5">
        <f aca="true" t="shared" si="0" ref="E7:Q8">SUM(E9,E11)</f>
        <v>0</v>
      </c>
      <c r="F7" s="5">
        <f t="shared" si="0"/>
        <v>16</v>
      </c>
      <c r="G7" s="5">
        <f t="shared" si="0"/>
        <v>50</v>
      </c>
      <c r="H7" s="5">
        <f t="shared" si="0"/>
        <v>0</v>
      </c>
      <c r="I7" s="5">
        <f t="shared" si="0"/>
        <v>4</v>
      </c>
      <c r="J7" s="5">
        <f t="shared" si="0"/>
        <v>77</v>
      </c>
      <c r="K7" s="5">
        <f t="shared" si="0"/>
        <v>0</v>
      </c>
      <c r="L7" s="5">
        <f t="shared" si="0"/>
        <v>0</v>
      </c>
      <c r="M7" s="5">
        <f t="shared" si="0"/>
        <v>13</v>
      </c>
      <c r="N7" s="5">
        <f t="shared" si="0"/>
        <v>4</v>
      </c>
      <c r="O7" s="5">
        <f t="shared" si="0"/>
        <v>0</v>
      </c>
      <c r="P7" s="5">
        <f t="shared" si="0"/>
        <v>26</v>
      </c>
      <c r="Q7" s="5">
        <f t="shared" si="0"/>
        <v>0</v>
      </c>
      <c r="R7" s="5">
        <f aca="true" t="shared" si="1" ref="R7:R18">SUM(E7:Q7)</f>
        <v>190</v>
      </c>
      <c r="T7" s="172">
        <f aca="true" t="shared" si="2" ref="T7:T18">D7-R7</f>
        <v>0</v>
      </c>
    </row>
    <row r="8" spans="1:20" ht="21" customHeight="1">
      <c r="A8" s="333"/>
      <c r="B8" s="363"/>
      <c r="C8" s="4" t="s">
        <v>14</v>
      </c>
      <c r="D8" s="6"/>
      <c r="E8" s="6">
        <f t="shared" si="0"/>
        <v>0</v>
      </c>
      <c r="F8" s="6">
        <f t="shared" si="0"/>
        <v>0</v>
      </c>
      <c r="G8" s="6">
        <f t="shared" si="0"/>
        <v>5</v>
      </c>
      <c r="H8" s="6">
        <f t="shared" si="0"/>
        <v>3</v>
      </c>
      <c r="I8" s="6">
        <f t="shared" si="0"/>
        <v>0</v>
      </c>
      <c r="J8" s="6">
        <f t="shared" si="0"/>
        <v>0</v>
      </c>
      <c r="K8" s="6">
        <f t="shared" si="0"/>
        <v>0</v>
      </c>
      <c r="L8" s="6">
        <f t="shared" si="0"/>
        <v>7</v>
      </c>
      <c r="M8" s="6">
        <f t="shared" si="0"/>
        <v>31</v>
      </c>
      <c r="N8" s="6">
        <f t="shared" si="0"/>
        <v>3</v>
      </c>
      <c r="O8" s="6">
        <f t="shared" si="0"/>
        <v>33</v>
      </c>
      <c r="P8" s="6">
        <f t="shared" si="0"/>
        <v>5</v>
      </c>
      <c r="Q8" s="6">
        <f t="shared" si="0"/>
        <v>2</v>
      </c>
      <c r="R8" s="6">
        <f t="shared" si="1"/>
        <v>89</v>
      </c>
      <c r="T8" s="172">
        <f t="shared" si="2"/>
        <v>-89</v>
      </c>
    </row>
    <row r="9" spans="1:21" ht="21" customHeight="1">
      <c r="A9" s="378"/>
      <c r="B9" s="331" t="s">
        <v>24</v>
      </c>
      <c r="C9" s="3" t="s">
        <v>0</v>
      </c>
      <c r="D9" s="5">
        <v>126</v>
      </c>
      <c r="E9" s="5">
        <v>0</v>
      </c>
      <c r="F9" s="5">
        <v>0</v>
      </c>
      <c r="G9" s="5">
        <v>50</v>
      </c>
      <c r="H9" s="5">
        <v>0</v>
      </c>
      <c r="I9" s="5">
        <v>0</v>
      </c>
      <c r="J9" s="5">
        <v>50</v>
      </c>
      <c r="K9" s="5">
        <v>0</v>
      </c>
      <c r="L9" s="5">
        <v>0</v>
      </c>
      <c r="M9" s="5">
        <v>0</v>
      </c>
      <c r="N9" s="5">
        <v>0</v>
      </c>
      <c r="O9" s="5">
        <v>0</v>
      </c>
      <c r="P9" s="5">
        <v>26</v>
      </c>
      <c r="Q9" s="5">
        <v>0</v>
      </c>
      <c r="R9" s="5">
        <f t="shared" si="1"/>
        <v>126</v>
      </c>
      <c r="T9" s="172">
        <f t="shared" si="2"/>
        <v>0</v>
      </c>
      <c r="U9">
        <v>1</v>
      </c>
    </row>
    <row r="10" spans="1:20" ht="21" customHeight="1">
      <c r="A10" s="378"/>
      <c r="B10" s="331"/>
      <c r="C10" s="4" t="s">
        <v>14</v>
      </c>
      <c r="D10" s="6"/>
      <c r="E10" s="6">
        <v>0</v>
      </c>
      <c r="F10" s="6">
        <v>0</v>
      </c>
      <c r="G10" s="6">
        <v>0</v>
      </c>
      <c r="H10" s="6">
        <v>0</v>
      </c>
      <c r="I10" s="6">
        <v>0</v>
      </c>
      <c r="J10" s="6">
        <v>0</v>
      </c>
      <c r="K10" s="6">
        <v>0</v>
      </c>
      <c r="L10" s="6">
        <v>0</v>
      </c>
      <c r="M10" s="6">
        <v>28</v>
      </c>
      <c r="N10" s="6">
        <v>0</v>
      </c>
      <c r="O10" s="6">
        <v>33</v>
      </c>
      <c r="P10" s="6">
        <v>0</v>
      </c>
      <c r="Q10" s="6">
        <v>0</v>
      </c>
      <c r="R10" s="6">
        <f t="shared" si="1"/>
        <v>61</v>
      </c>
      <c r="T10" s="172">
        <f t="shared" si="2"/>
        <v>-61</v>
      </c>
    </row>
    <row r="11" spans="1:21" ht="21" customHeight="1">
      <c r="A11" s="379"/>
      <c r="B11" s="331" t="s">
        <v>75</v>
      </c>
      <c r="C11" s="3" t="s">
        <v>0</v>
      </c>
      <c r="D11" s="5">
        <v>64</v>
      </c>
      <c r="E11" s="5">
        <v>0</v>
      </c>
      <c r="F11" s="5">
        <v>16</v>
      </c>
      <c r="G11" s="5">
        <v>0</v>
      </c>
      <c r="H11" s="5">
        <v>0</v>
      </c>
      <c r="I11" s="5">
        <v>4</v>
      </c>
      <c r="J11" s="5">
        <v>27</v>
      </c>
      <c r="K11" s="5">
        <v>0</v>
      </c>
      <c r="L11" s="5">
        <v>0</v>
      </c>
      <c r="M11" s="5">
        <v>13</v>
      </c>
      <c r="N11" s="5">
        <v>4</v>
      </c>
      <c r="O11" s="5">
        <v>0</v>
      </c>
      <c r="P11" s="5">
        <v>0</v>
      </c>
      <c r="Q11" s="5">
        <v>0</v>
      </c>
      <c r="R11" s="5">
        <f t="shared" si="1"/>
        <v>64</v>
      </c>
      <c r="T11" s="172">
        <f t="shared" si="2"/>
        <v>0</v>
      </c>
      <c r="U11">
        <v>2</v>
      </c>
    </row>
    <row r="12" spans="1:20" ht="21" customHeight="1">
      <c r="A12" s="379"/>
      <c r="B12" s="331"/>
      <c r="C12" s="4" t="s">
        <v>14</v>
      </c>
      <c r="D12" s="6"/>
      <c r="E12" s="6">
        <v>0</v>
      </c>
      <c r="F12" s="6">
        <v>0</v>
      </c>
      <c r="G12" s="6">
        <v>5</v>
      </c>
      <c r="H12" s="6">
        <v>3</v>
      </c>
      <c r="I12" s="6">
        <v>0</v>
      </c>
      <c r="J12" s="6">
        <v>0</v>
      </c>
      <c r="K12" s="6">
        <v>0</v>
      </c>
      <c r="L12" s="6">
        <v>7</v>
      </c>
      <c r="M12" s="6">
        <v>3</v>
      </c>
      <c r="N12" s="6">
        <v>3</v>
      </c>
      <c r="O12" s="6">
        <v>0</v>
      </c>
      <c r="P12" s="6">
        <v>5</v>
      </c>
      <c r="Q12" s="6">
        <v>2</v>
      </c>
      <c r="R12" s="6">
        <f t="shared" si="1"/>
        <v>28</v>
      </c>
      <c r="T12" s="172">
        <f t="shared" si="2"/>
        <v>-28</v>
      </c>
    </row>
    <row r="13" spans="1:20" s="165" customFormat="1" ht="21" customHeight="1">
      <c r="A13" s="373" t="s">
        <v>319</v>
      </c>
      <c r="B13" s="362"/>
      <c r="C13" s="159" t="s">
        <v>0</v>
      </c>
      <c r="D13" s="160">
        <f>SUM(D15)</f>
        <v>28375</v>
      </c>
      <c r="E13" s="160">
        <f aca="true" t="shared" si="3" ref="E13:Q13">SUM(E15)</f>
        <v>318</v>
      </c>
      <c r="F13" s="160">
        <f t="shared" si="3"/>
        <v>1070</v>
      </c>
      <c r="G13" s="160">
        <f t="shared" si="3"/>
        <v>1894</v>
      </c>
      <c r="H13" s="160">
        <f t="shared" si="3"/>
        <v>3548</v>
      </c>
      <c r="I13" s="160">
        <f t="shared" si="3"/>
        <v>2514</v>
      </c>
      <c r="J13" s="160">
        <f t="shared" si="3"/>
        <v>3310</v>
      </c>
      <c r="K13" s="160">
        <f t="shared" si="3"/>
        <v>3383</v>
      </c>
      <c r="L13" s="160">
        <f t="shared" si="3"/>
        <v>1764</v>
      </c>
      <c r="M13" s="160">
        <f t="shared" si="3"/>
        <v>1594</v>
      </c>
      <c r="N13" s="160">
        <f t="shared" si="3"/>
        <v>1593</v>
      </c>
      <c r="O13" s="160">
        <f t="shared" si="3"/>
        <v>1120</v>
      </c>
      <c r="P13" s="160">
        <f>SUM(P15)</f>
        <v>3437</v>
      </c>
      <c r="Q13" s="160">
        <f t="shared" si="3"/>
        <v>2830</v>
      </c>
      <c r="R13" s="160">
        <f>SUM(E13:Q13)</f>
        <v>28375</v>
      </c>
      <c r="T13" s="172">
        <f t="shared" si="2"/>
        <v>0</v>
      </c>
    </row>
    <row r="14" spans="1:20" s="165" customFormat="1" ht="21" customHeight="1">
      <c r="A14" s="373"/>
      <c r="B14" s="362"/>
      <c r="C14" s="162" t="s">
        <v>14</v>
      </c>
      <c r="D14" s="163" t="s">
        <v>320</v>
      </c>
      <c r="E14" s="163">
        <f>SUM(E16)</f>
        <v>0</v>
      </c>
      <c r="F14" s="163">
        <f aca="true" t="shared" si="4" ref="F14:Q14">SUM(F16)</f>
        <v>1210</v>
      </c>
      <c r="G14" s="163">
        <f t="shared" si="4"/>
        <v>1638</v>
      </c>
      <c r="H14" s="163">
        <f t="shared" si="4"/>
        <v>3985</v>
      </c>
      <c r="I14" s="163">
        <f t="shared" si="4"/>
        <v>1913</v>
      </c>
      <c r="J14" s="163">
        <f t="shared" si="4"/>
        <v>2740</v>
      </c>
      <c r="K14" s="163">
        <f t="shared" si="4"/>
        <v>2557</v>
      </c>
      <c r="L14" s="163">
        <f t="shared" si="4"/>
        <v>2017</v>
      </c>
      <c r="M14" s="163">
        <f t="shared" si="4"/>
        <v>2109</v>
      </c>
      <c r="N14" s="163">
        <f t="shared" si="4"/>
        <v>980</v>
      </c>
      <c r="O14" s="163">
        <f t="shared" si="4"/>
        <v>1665</v>
      </c>
      <c r="P14" s="163">
        <f>SUM(P16)</f>
        <v>4013</v>
      </c>
      <c r="Q14" s="163">
        <f t="shared" si="4"/>
        <v>3383</v>
      </c>
      <c r="R14" s="163">
        <f>SUM(E14:Q14)</f>
        <v>28210</v>
      </c>
      <c r="T14" s="172" t="e">
        <f>D14-R14</f>
        <v>#VALUE!</v>
      </c>
    </row>
    <row r="15" spans="1:21" s="165" customFormat="1" ht="21" customHeight="1">
      <c r="A15" s="380"/>
      <c r="B15" s="381" t="s">
        <v>24</v>
      </c>
      <c r="C15" s="159" t="s">
        <v>0</v>
      </c>
      <c r="D15" s="5">
        <v>28375</v>
      </c>
      <c r="E15" s="5">
        <v>318</v>
      </c>
      <c r="F15" s="5">
        <v>1070</v>
      </c>
      <c r="G15" s="5">
        <v>1894</v>
      </c>
      <c r="H15" s="5">
        <v>3548</v>
      </c>
      <c r="I15" s="5">
        <v>2514</v>
      </c>
      <c r="J15" s="5">
        <v>3310</v>
      </c>
      <c r="K15" s="5">
        <v>3383</v>
      </c>
      <c r="L15" s="5">
        <v>1764</v>
      </c>
      <c r="M15" s="5">
        <v>1594</v>
      </c>
      <c r="N15" s="5">
        <v>1593</v>
      </c>
      <c r="O15" s="5">
        <v>1120</v>
      </c>
      <c r="P15" s="5">
        <v>3437</v>
      </c>
      <c r="Q15" s="5">
        <v>2830</v>
      </c>
      <c r="R15" s="160">
        <f>SUM(E15:Q15)</f>
        <v>28375</v>
      </c>
      <c r="T15" s="172">
        <f t="shared" si="2"/>
        <v>0</v>
      </c>
      <c r="U15" s="165">
        <v>3</v>
      </c>
    </row>
    <row r="16" spans="1:20" s="165" customFormat="1" ht="21" customHeight="1">
      <c r="A16" s="380"/>
      <c r="B16" s="381"/>
      <c r="C16" s="162" t="s">
        <v>14</v>
      </c>
      <c r="D16" s="163"/>
      <c r="E16" s="163">
        <v>0</v>
      </c>
      <c r="F16" s="163">
        <v>1210</v>
      </c>
      <c r="G16" s="163">
        <v>1638</v>
      </c>
      <c r="H16" s="163">
        <v>3985</v>
      </c>
      <c r="I16" s="163">
        <v>1913</v>
      </c>
      <c r="J16" s="163">
        <v>2740</v>
      </c>
      <c r="K16" s="163">
        <v>2557</v>
      </c>
      <c r="L16" s="163">
        <v>2017</v>
      </c>
      <c r="M16" s="163">
        <v>2109</v>
      </c>
      <c r="N16" s="163">
        <v>980</v>
      </c>
      <c r="O16" s="163">
        <v>1665</v>
      </c>
      <c r="P16" s="163">
        <v>4013</v>
      </c>
      <c r="Q16" s="163">
        <v>3383</v>
      </c>
      <c r="R16" s="163">
        <f>SUM(E16:Q16)</f>
        <v>28210</v>
      </c>
      <c r="T16" s="172">
        <f t="shared" si="2"/>
        <v>-28210</v>
      </c>
    </row>
    <row r="17" spans="1:22" ht="21" customHeight="1">
      <c r="A17" s="374" t="s">
        <v>28</v>
      </c>
      <c r="B17" s="375"/>
      <c r="C17" s="3" t="s">
        <v>0</v>
      </c>
      <c r="D17" s="5">
        <f>SUM(D7,D13)</f>
        <v>28565</v>
      </c>
      <c r="E17" s="5">
        <f aca="true" t="shared" si="5" ref="E17:Q18">SUM(E7,E13)</f>
        <v>318</v>
      </c>
      <c r="F17" s="5">
        <f t="shared" si="5"/>
        <v>1086</v>
      </c>
      <c r="G17" s="5">
        <f t="shared" si="5"/>
        <v>1944</v>
      </c>
      <c r="H17" s="5">
        <f t="shared" si="5"/>
        <v>3548</v>
      </c>
      <c r="I17" s="5">
        <f t="shared" si="5"/>
        <v>2518</v>
      </c>
      <c r="J17" s="5">
        <f t="shared" si="5"/>
        <v>3387</v>
      </c>
      <c r="K17" s="5">
        <f t="shared" si="5"/>
        <v>3383</v>
      </c>
      <c r="L17" s="5">
        <f t="shared" si="5"/>
        <v>1764</v>
      </c>
      <c r="M17" s="5">
        <f t="shared" si="5"/>
        <v>1607</v>
      </c>
      <c r="N17" s="5">
        <f t="shared" si="5"/>
        <v>1597</v>
      </c>
      <c r="O17" s="5">
        <f t="shared" si="5"/>
        <v>1120</v>
      </c>
      <c r="P17" s="5">
        <f t="shared" si="5"/>
        <v>3463</v>
      </c>
      <c r="Q17" s="5">
        <f t="shared" si="5"/>
        <v>2830</v>
      </c>
      <c r="R17" s="5">
        <f t="shared" si="1"/>
        <v>28565</v>
      </c>
      <c r="T17" s="172">
        <f t="shared" si="2"/>
        <v>0</v>
      </c>
      <c r="U17">
        <v>28565</v>
      </c>
      <c r="V17" s="10">
        <f>R17-U17</f>
        <v>0</v>
      </c>
    </row>
    <row r="18" spans="1:20" ht="21" customHeight="1">
      <c r="A18" s="376"/>
      <c r="B18" s="377"/>
      <c r="C18" s="7" t="s">
        <v>14</v>
      </c>
      <c r="D18" s="8"/>
      <c r="E18" s="8">
        <f>SUM(E8,E14)</f>
        <v>0</v>
      </c>
      <c r="F18" s="8">
        <f aca="true" t="shared" si="6" ref="F18:Q18">SUM(F8,F14)</f>
        <v>1210</v>
      </c>
      <c r="G18" s="8">
        <f t="shared" si="6"/>
        <v>1643</v>
      </c>
      <c r="H18" s="8">
        <f t="shared" si="6"/>
        <v>3988</v>
      </c>
      <c r="I18" s="8">
        <f t="shared" si="6"/>
        <v>1913</v>
      </c>
      <c r="J18" s="8">
        <f t="shared" si="6"/>
        <v>2740</v>
      </c>
      <c r="K18" s="8">
        <f t="shared" si="6"/>
        <v>2557</v>
      </c>
      <c r="L18" s="8">
        <f t="shared" si="6"/>
        <v>2024</v>
      </c>
      <c r="M18" s="8">
        <f t="shared" si="6"/>
        <v>2140</v>
      </c>
      <c r="N18" s="8">
        <f t="shared" si="6"/>
        <v>983</v>
      </c>
      <c r="O18" s="8">
        <f t="shared" si="6"/>
        <v>1698</v>
      </c>
      <c r="P18" s="8">
        <f t="shared" si="5"/>
        <v>4018</v>
      </c>
      <c r="Q18" s="8">
        <f t="shared" si="6"/>
        <v>3385</v>
      </c>
      <c r="R18" s="8">
        <f t="shared" si="1"/>
        <v>28299</v>
      </c>
      <c r="T18" s="172">
        <f t="shared" si="2"/>
        <v>-28299</v>
      </c>
    </row>
    <row r="19" spans="1:18" ht="12" customHeight="1">
      <c r="A19" s="277" t="s">
        <v>324</v>
      </c>
      <c r="B19" s="336"/>
      <c r="C19" s="318" t="s">
        <v>333</v>
      </c>
      <c r="D19" s="319"/>
      <c r="E19" s="319"/>
      <c r="F19" s="319"/>
      <c r="G19" s="319"/>
      <c r="H19" s="319"/>
      <c r="I19" s="319"/>
      <c r="J19" s="319"/>
      <c r="K19" s="319"/>
      <c r="L19" s="319"/>
      <c r="M19" s="319"/>
      <c r="N19" s="319"/>
      <c r="O19" s="319"/>
      <c r="P19" s="319"/>
      <c r="Q19" s="319"/>
      <c r="R19" s="320"/>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1"/>
      <c r="D21" s="322"/>
      <c r="E21" s="322"/>
      <c r="F21" s="322"/>
      <c r="G21" s="322"/>
      <c r="H21" s="322"/>
      <c r="I21" s="322"/>
      <c r="J21" s="322"/>
      <c r="K21" s="322"/>
      <c r="L21" s="322"/>
      <c r="M21" s="322"/>
      <c r="N21" s="322"/>
      <c r="O21" s="322"/>
      <c r="P21" s="322"/>
      <c r="Q21" s="322"/>
      <c r="R21" s="323"/>
    </row>
    <row r="22" spans="1:18" ht="12" customHeight="1">
      <c r="A22" s="337"/>
      <c r="B22" s="338"/>
      <c r="C22" s="321"/>
      <c r="D22" s="322"/>
      <c r="E22" s="322"/>
      <c r="F22" s="322"/>
      <c r="G22" s="322"/>
      <c r="H22" s="322"/>
      <c r="I22" s="322"/>
      <c r="J22" s="322"/>
      <c r="K22" s="322"/>
      <c r="L22" s="322"/>
      <c r="M22" s="322"/>
      <c r="N22" s="322"/>
      <c r="O22" s="322"/>
      <c r="P22" s="322"/>
      <c r="Q22" s="322"/>
      <c r="R22" s="323"/>
    </row>
    <row r="23" spans="1:18" ht="12" customHeight="1">
      <c r="A23" s="337"/>
      <c r="B23" s="338"/>
      <c r="C23" s="324"/>
      <c r="D23" s="325"/>
      <c r="E23" s="325"/>
      <c r="F23" s="325"/>
      <c r="G23" s="325"/>
      <c r="H23" s="325"/>
      <c r="I23" s="325"/>
      <c r="J23" s="325"/>
      <c r="K23" s="325"/>
      <c r="L23" s="325"/>
      <c r="M23" s="325"/>
      <c r="N23" s="325"/>
      <c r="O23" s="325"/>
      <c r="P23" s="325"/>
      <c r="Q23" s="325"/>
      <c r="R23" s="326"/>
    </row>
    <row r="24" spans="1:18" ht="12" customHeight="1">
      <c r="A24" s="337"/>
      <c r="B24" s="338"/>
      <c r="C24" s="327" t="s">
        <v>365</v>
      </c>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337"/>
      <c r="B26" s="338"/>
      <c r="C26" s="327"/>
      <c r="D26" s="327"/>
      <c r="E26" s="327"/>
      <c r="F26" s="327"/>
      <c r="G26" s="327"/>
      <c r="H26" s="327"/>
      <c r="I26" s="327"/>
      <c r="J26" s="327"/>
      <c r="K26" s="327"/>
      <c r="L26" s="327"/>
      <c r="M26" s="327"/>
      <c r="N26" s="327"/>
      <c r="O26" s="327"/>
      <c r="P26" s="327"/>
      <c r="Q26" s="327"/>
      <c r="R26" s="327"/>
    </row>
    <row r="27" spans="1:18" ht="12" customHeight="1">
      <c r="A27" s="337"/>
      <c r="B27" s="338"/>
      <c r="C27" s="327"/>
      <c r="D27" s="327"/>
      <c r="E27" s="327"/>
      <c r="F27" s="327"/>
      <c r="G27" s="327"/>
      <c r="H27" s="327"/>
      <c r="I27" s="327"/>
      <c r="J27" s="327"/>
      <c r="K27" s="327"/>
      <c r="L27" s="327"/>
      <c r="M27" s="327"/>
      <c r="N27" s="327"/>
      <c r="O27" s="327"/>
      <c r="P27" s="327"/>
      <c r="Q27" s="327"/>
      <c r="R27" s="327"/>
    </row>
    <row r="28" spans="1:18" ht="12" customHeight="1">
      <c r="A28" s="278"/>
      <c r="B28" s="339"/>
      <c r="C28" s="327"/>
      <c r="D28" s="327"/>
      <c r="E28" s="327"/>
      <c r="F28" s="327"/>
      <c r="G28" s="327"/>
      <c r="H28" s="327"/>
      <c r="I28" s="327"/>
      <c r="J28" s="327"/>
      <c r="K28" s="327"/>
      <c r="L28" s="327"/>
      <c r="M28" s="327"/>
      <c r="N28" s="327"/>
      <c r="O28" s="327"/>
      <c r="P28" s="327"/>
      <c r="Q28" s="327"/>
      <c r="R28"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3">
    <mergeCell ref="A1:R1"/>
    <mergeCell ref="A2:B2"/>
    <mergeCell ref="A3:B4"/>
    <mergeCell ref="C3:C4"/>
    <mergeCell ref="D3:D4"/>
    <mergeCell ref="K3:M3"/>
    <mergeCell ref="R3:R4"/>
    <mergeCell ref="A19:B28"/>
    <mergeCell ref="C19:R23"/>
    <mergeCell ref="C24:R28"/>
    <mergeCell ref="N3:Q3"/>
    <mergeCell ref="A5:B6"/>
    <mergeCell ref="A7:B8"/>
    <mergeCell ref="E3:G3"/>
    <mergeCell ref="H3:J3"/>
    <mergeCell ref="B11:B12"/>
    <mergeCell ref="A13:B14"/>
    <mergeCell ref="A17:B18"/>
    <mergeCell ref="A9:A10"/>
    <mergeCell ref="B9:B10"/>
    <mergeCell ref="A11:A12"/>
    <mergeCell ref="A15:A16"/>
    <mergeCell ref="B15:B16"/>
  </mergeCells>
  <dataValidations count="1">
    <dataValidation allowBlank="1" showInputMessage="1" showErrorMessage="1" imeMode="off" sqref="D6: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272"/>
  <sheetViews>
    <sheetView view="pageBreakPreview" zoomScale="72" zoomScaleSheetLayoutView="72" zoomScalePageLayoutView="0" workbookViewId="0" topLeftCell="A1">
      <pane xSplit="3" ySplit="4" topLeftCell="D20" activePane="bottomRight" state="frozen"/>
      <selection pane="topLeft" activeCell="A2" sqref="A2:D2"/>
      <selection pane="topRight" activeCell="A2" sqref="A2:D2"/>
      <selection pane="bottomLeft" activeCell="A2" sqref="A2:D2"/>
      <selection pane="bottomRight" activeCell="A2" sqref="A2:D2"/>
    </sheetView>
  </sheetViews>
  <sheetFormatPr defaultColWidth="9.140625" defaultRowHeight="15"/>
  <cols>
    <col min="1" max="1" width="3.7109375" style="0" customWidth="1"/>
    <col min="2" max="2" width="20.57421875" style="0" customWidth="1"/>
    <col min="3" max="3" width="9.00390625" style="0" customWidth="1"/>
    <col min="4" max="18" width="11.57421875" style="0" customWidth="1"/>
  </cols>
  <sheetData>
    <row r="1" spans="1:18" ht="25.5">
      <c r="A1" s="309" t="s">
        <v>357</v>
      </c>
      <c r="B1" s="309"/>
      <c r="C1" s="309"/>
      <c r="D1" s="309"/>
      <c r="E1" s="309"/>
      <c r="F1" s="309"/>
      <c r="G1" s="309"/>
      <c r="H1" s="309"/>
      <c r="I1" s="309"/>
      <c r="J1" s="309"/>
      <c r="K1" s="309"/>
      <c r="L1" s="309"/>
      <c r="M1" s="309"/>
      <c r="N1" s="309"/>
      <c r="O1" s="309"/>
      <c r="P1" s="309"/>
      <c r="Q1" s="309"/>
      <c r="R1" s="309"/>
    </row>
    <row r="2" spans="1:18" ht="21" customHeight="1">
      <c r="A2" s="270" t="s">
        <v>388</v>
      </c>
      <c r="B2" s="270"/>
      <c r="C2" s="268" t="s">
        <v>259</v>
      </c>
      <c r="D2" s="267"/>
      <c r="E2" s="1"/>
      <c r="F2" s="1"/>
      <c r="G2" s="1"/>
      <c r="H2" s="1"/>
      <c r="I2" s="1"/>
      <c r="J2" s="1"/>
      <c r="K2" s="1"/>
      <c r="L2" s="1"/>
      <c r="M2" s="1"/>
      <c r="R2" s="2" t="s">
        <v>13</v>
      </c>
    </row>
    <row r="3" spans="1:18" ht="12" customHeight="1">
      <c r="A3" s="273" t="s">
        <v>26</v>
      </c>
      <c r="B3" s="341"/>
      <c r="C3" s="281" t="s">
        <v>22</v>
      </c>
      <c r="D3" s="271" t="s">
        <v>23</v>
      </c>
      <c r="E3" s="273" t="s">
        <v>17</v>
      </c>
      <c r="F3" s="274"/>
      <c r="G3" s="274"/>
      <c r="H3" s="273" t="s">
        <v>18</v>
      </c>
      <c r="I3" s="274"/>
      <c r="J3" s="274"/>
      <c r="K3" s="273" t="s">
        <v>19</v>
      </c>
      <c r="L3" s="274"/>
      <c r="M3" s="274"/>
      <c r="N3" s="273" t="s">
        <v>20</v>
      </c>
      <c r="O3" s="274"/>
      <c r="P3" s="274"/>
      <c r="Q3" s="274"/>
      <c r="R3" s="271" t="s">
        <v>21</v>
      </c>
    </row>
    <row r="4" spans="1:18" ht="12" customHeight="1">
      <c r="A4" s="273"/>
      <c r="B4" s="341"/>
      <c r="C4" s="281"/>
      <c r="D4" s="272"/>
      <c r="E4" s="190" t="s">
        <v>1</v>
      </c>
      <c r="F4" s="190" t="s">
        <v>2</v>
      </c>
      <c r="G4" s="190" t="s">
        <v>3</v>
      </c>
      <c r="H4" s="190" t="s">
        <v>4</v>
      </c>
      <c r="I4" s="190" t="s">
        <v>5</v>
      </c>
      <c r="J4" s="190" t="s">
        <v>6</v>
      </c>
      <c r="K4" s="190" t="s">
        <v>7</v>
      </c>
      <c r="L4" s="190" t="s">
        <v>8</v>
      </c>
      <c r="M4" s="190" t="s">
        <v>9</v>
      </c>
      <c r="N4" s="190" t="s">
        <v>10</v>
      </c>
      <c r="O4" s="190" t="s">
        <v>11</v>
      </c>
      <c r="P4" s="254" t="s">
        <v>12</v>
      </c>
      <c r="Q4" s="185" t="s">
        <v>16</v>
      </c>
      <c r="R4" s="272"/>
    </row>
    <row r="5" spans="1:18" ht="20.25" customHeight="1">
      <c r="A5" s="371" t="s">
        <v>255</v>
      </c>
      <c r="B5" s="366"/>
      <c r="C5" s="194"/>
      <c r="D5" s="37"/>
      <c r="E5" s="37"/>
      <c r="F5" s="37"/>
      <c r="G5" s="37"/>
      <c r="H5" s="37"/>
      <c r="I5" s="37"/>
      <c r="J5" s="37"/>
      <c r="K5" s="37"/>
      <c r="L5" s="37"/>
      <c r="M5" s="37"/>
      <c r="N5" s="37"/>
      <c r="O5" s="37"/>
      <c r="P5" s="37"/>
      <c r="Q5" s="37"/>
      <c r="R5" s="37"/>
    </row>
    <row r="6" spans="1:18" ht="20.25" customHeight="1">
      <c r="A6" s="372"/>
      <c r="B6" s="367"/>
      <c r="C6" s="195"/>
      <c r="D6" s="38"/>
      <c r="E6" s="38"/>
      <c r="F6" s="38"/>
      <c r="G6" s="38"/>
      <c r="H6" s="38"/>
      <c r="I6" s="38"/>
      <c r="J6" s="38"/>
      <c r="K6" s="38"/>
      <c r="L6" s="38"/>
      <c r="M6" s="38"/>
      <c r="N6" s="38"/>
      <c r="O6" s="38"/>
      <c r="P6" s="38"/>
      <c r="Q6" s="39"/>
      <c r="R6" s="38"/>
    </row>
    <row r="7" spans="1:20" ht="21" customHeight="1">
      <c r="A7" s="333" t="s">
        <v>190</v>
      </c>
      <c r="B7" s="363"/>
      <c r="C7" s="3" t="s">
        <v>0</v>
      </c>
      <c r="D7" s="5">
        <f>SUM(D9)</f>
        <v>592</v>
      </c>
      <c r="E7" s="5">
        <f>SUM(E9,)</f>
        <v>0</v>
      </c>
      <c r="F7" s="5">
        <f aca="true" t="shared" si="0" ref="F7:Q7">SUM(F9,)</f>
        <v>0</v>
      </c>
      <c r="G7" s="5">
        <f t="shared" si="0"/>
        <v>73</v>
      </c>
      <c r="H7" s="5">
        <f t="shared" si="0"/>
        <v>0</v>
      </c>
      <c r="I7" s="5">
        <f t="shared" si="0"/>
        <v>0</v>
      </c>
      <c r="J7" s="5">
        <f t="shared" si="0"/>
        <v>6</v>
      </c>
      <c r="K7" s="5">
        <f t="shared" si="0"/>
        <v>8</v>
      </c>
      <c r="L7" s="5">
        <f t="shared" si="0"/>
        <v>0</v>
      </c>
      <c r="M7" s="5">
        <f t="shared" si="0"/>
        <v>65</v>
      </c>
      <c r="N7" s="5">
        <f t="shared" si="0"/>
        <v>0</v>
      </c>
      <c r="O7" s="5">
        <f t="shared" si="0"/>
        <v>57</v>
      </c>
      <c r="P7" s="5">
        <f t="shared" si="0"/>
        <v>23</v>
      </c>
      <c r="Q7" s="5">
        <f t="shared" si="0"/>
        <v>360</v>
      </c>
      <c r="R7" s="5">
        <f aca="true" t="shared" si="1" ref="R7:R18">SUM(E7:Q7)</f>
        <v>592</v>
      </c>
      <c r="T7" s="172">
        <f aca="true" t="shared" si="2" ref="T7:T18">D7-R7</f>
        <v>0</v>
      </c>
    </row>
    <row r="8" spans="1:20" ht="21" customHeight="1">
      <c r="A8" s="333"/>
      <c r="B8" s="363"/>
      <c r="C8" s="4" t="s">
        <v>14</v>
      </c>
      <c r="D8" s="6"/>
      <c r="E8" s="6">
        <f>SUM(E10)</f>
        <v>0</v>
      </c>
      <c r="F8" s="6">
        <f aca="true" t="shared" si="3" ref="F8:Q8">SUM(F10)</f>
        <v>109</v>
      </c>
      <c r="G8" s="6">
        <f t="shared" si="3"/>
        <v>128</v>
      </c>
      <c r="H8" s="6">
        <f t="shared" si="3"/>
        <v>42</v>
      </c>
      <c r="I8" s="6">
        <f t="shared" si="3"/>
        <v>0</v>
      </c>
      <c r="J8" s="6">
        <f t="shared" si="3"/>
        <v>0</v>
      </c>
      <c r="K8" s="6">
        <f t="shared" si="3"/>
        <v>22</v>
      </c>
      <c r="L8" s="6">
        <f t="shared" si="3"/>
        <v>23</v>
      </c>
      <c r="M8" s="6">
        <f t="shared" si="3"/>
        <v>47</v>
      </c>
      <c r="N8" s="6">
        <f t="shared" si="3"/>
        <v>125</v>
      </c>
      <c r="O8" s="6">
        <f t="shared" si="3"/>
        <v>1</v>
      </c>
      <c r="P8" s="6">
        <f>SUM(P10)</f>
        <v>25</v>
      </c>
      <c r="Q8" s="6">
        <f t="shared" si="3"/>
        <v>66</v>
      </c>
      <c r="R8" s="6">
        <f t="shared" si="1"/>
        <v>588</v>
      </c>
      <c r="T8" s="172">
        <f t="shared" si="2"/>
        <v>-588</v>
      </c>
    </row>
    <row r="9" spans="1:21" ht="21" customHeight="1">
      <c r="A9" s="332"/>
      <c r="B9" s="363" t="s">
        <v>24</v>
      </c>
      <c r="C9" s="3" t="s">
        <v>0</v>
      </c>
      <c r="D9" s="5">
        <v>592</v>
      </c>
      <c r="E9" s="5">
        <v>0</v>
      </c>
      <c r="F9" s="5">
        <v>0</v>
      </c>
      <c r="G9" s="5">
        <v>73</v>
      </c>
      <c r="H9" s="5">
        <v>0</v>
      </c>
      <c r="I9" s="5">
        <v>0</v>
      </c>
      <c r="J9" s="5">
        <v>6</v>
      </c>
      <c r="K9" s="5">
        <v>8</v>
      </c>
      <c r="L9" s="5">
        <v>0</v>
      </c>
      <c r="M9" s="5">
        <v>65</v>
      </c>
      <c r="N9" s="5">
        <v>0</v>
      </c>
      <c r="O9" s="5">
        <v>57</v>
      </c>
      <c r="P9" s="5">
        <v>23</v>
      </c>
      <c r="Q9" s="5">
        <v>360</v>
      </c>
      <c r="R9" s="5">
        <f t="shared" si="1"/>
        <v>592</v>
      </c>
      <c r="T9" s="172">
        <f t="shared" si="2"/>
        <v>0</v>
      </c>
      <c r="U9">
        <v>1</v>
      </c>
    </row>
    <row r="10" spans="1:20" ht="21" customHeight="1">
      <c r="A10" s="332"/>
      <c r="B10" s="363"/>
      <c r="C10" s="4" t="s">
        <v>14</v>
      </c>
      <c r="D10" s="6"/>
      <c r="E10" s="6">
        <v>0</v>
      </c>
      <c r="F10" s="6">
        <v>109</v>
      </c>
      <c r="G10" s="6">
        <v>128</v>
      </c>
      <c r="H10" s="6">
        <v>42</v>
      </c>
      <c r="I10" s="6">
        <v>0</v>
      </c>
      <c r="J10" s="6">
        <v>0</v>
      </c>
      <c r="K10" s="6">
        <v>22</v>
      </c>
      <c r="L10" s="6">
        <v>23</v>
      </c>
      <c r="M10" s="6">
        <v>47</v>
      </c>
      <c r="N10" s="6">
        <v>125</v>
      </c>
      <c r="O10" s="6">
        <v>1</v>
      </c>
      <c r="P10" s="6">
        <v>25</v>
      </c>
      <c r="Q10" s="6">
        <v>66</v>
      </c>
      <c r="R10" s="6">
        <f t="shared" si="1"/>
        <v>588</v>
      </c>
      <c r="T10" s="172">
        <f t="shared" si="2"/>
        <v>-588</v>
      </c>
    </row>
    <row r="11" spans="1:20" ht="21" customHeight="1">
      <c r="A11" s="333" t="s">
        <v>191</v>
      </c>
      <c r="B11" s="363"/>
      <c r="C11" s="3" t="s">
        <v>0</v>
      </c>
      <c r="D11" s="5">
        <f aca="true" t="shared" si="4" ref="D11:Q12">SUM(D13,D15)</f>
        <v>39290</v>
      </c>
      <c r="E11" s="5">
        <f t="shared" si="4"/>
        <v>0</v>
      </c>
      <c r="F11" s="5">
        <f t="shared" si="4"/>
        <v>0</v>
      </c>
      <c r="G11" s="5">
        <f t="shared" si="4"/>
        <v>3455</v>
      </c>
      <c r="H11" s="5">
        <f t="shared" si="4"/>
        <v>3980</v>
      </c>
      <c r="I11" s="5">
        <f t="shared" si="4"/>
        <v>2521</v>
      </c>
      <c r="J11" s="5">
        <f t="shared" si="4"/>
        <v>1909</v>
      </c>
      <c r="K11" s="5">
        <f t="shared" si="4"/>
        <v>1588</v>
      </c>
      <c r="L11" s="5">
        <f t="shared" si="4"/>
        <v>2441</v>
      </c>
      <c r="M11" s="5">
        <f t="shared" si="4"/>
        <v>4519</v>
      </c>
      <c r="N11" s="5">
        <f t="shared" si="4"/>
        <v>1192</v>
      </c>
      <c r="O11" s="5">
        <f t="shared" si="4"/>
        <v>2025</v>
      </c>
      <c r="P11" s="5">
        <f t="shared" si="4"/>
        <v>2974</v>
      </c>
      <c r="Q11" s="5">
        <f t="shared" si="4"/>
        <v>12686</v>
      </c>
      <c r="R11" s="5">
        <f t="shared" si="1"/>
        <v>39290</v>
      </c>
      <c r="T11" s="172">
        <f t="shared" si="2"/>
        <v>0</v>
      </c>
    </row>
    <row r="12" spans="1:20" ht="21" customHeight="1">
      <c r="A12" s="333"/>
      <c r="B12" s="363"/>
      <c r="C12" s="4" t="s">
        <v>14</v>
      </c>
      <c r="D12" s="6"/>
      <c r="E12" s="6">
        <f aca="true" t="shared" si="5" ref="E12:Q12">SUM(E14,E16)</f>
        <v>0</v>
      </c>
      <c r="F12" s="6">
        <f t="shared" si="5"/>
        <v>2610</v>
      </c>
      <c r="G12" s="6">
        <f t="shared" si="5"/>
        <v>4954</v>
      </c>
      <c r="H12" s="6">
        <f t="shared" si="5"/>
        <v>2290</v>
      </c>
      <c r="I12" s="6">
        <f t="shared" si="5"/>
        <v>1767</v>
      </c>
      <c r="J12" s="6">
        <f t="shared" si="5"/>
        <v>2723</v>
      </c>
      <c r="K12" s="6">
        <f t="shared" si="5"/>
        <v>1499</v>
      </c>
      <c r="L12" s="6">
        <f t="shared" si="5"/>
        <v>3223</v>
      </c>
      <c r="M12" s="6">
        <f t="shared" si="5"/>
        <v>1513</v>
      </c>
      <c r="N12" s="6">
        <f t="shared" si="5"/>
        <v>2015</v>
      </c>
      <c r="O12" s="6">
        <f t="shared" si="5"/>
        <v>1108</v>
      </c>
      <c r="P12" s="6">
        <f t="shared" si="4"/>
        <v>3909</v>
      </c>
      <c r="Q12" s="6">
        <f t="shared" si="5"/>
        <v>7618</v>
      </c>
      <c r="R12" s="6">
        <f t="shared" si="1"/>
        <v>35229</v>
      </c>
      <c r="T12" s="172">
        <f t="shared" si="2"/>
        <v>-35229</v>
      </c>
    </row>
    <row r="13" spans="1:21" ht="21" customHeight="1">
      <c r="A13" s="332"/>
      <c r="B13" s="363" t="s">
        <v>24</v>
      </c>
      <c r="C13" s="3" t="s">
        <v>0</v>
      </c>
      <c r="D13" s="5">
        <v>29940</v>
      </c>
      <c r="E13" s="5">
        <v>0</v>
      </c>
      <c r="F13" s="5">
        <v>0</v>
      </c>
      <c r="G13" s="5">
        <v>2493</v>
      </c>
      <c r="H13" s="5">
        <v>3090</v>
      </c>
      <c r="I13" s="5">
        <v>2131</v>
      </c>
      <c r="J13" s="5">
        <v>1676</v>
      </c>
      <c r="K13" s="5">
        <v>1125</v>
      </c>
      <c r="L13" s="5">
        <v>2071</v>
      </c>
      <c r="M13" s="5">
        <v>4400</v>
      </c>
      <c r="N13" s="5">
        <v>1118</v>
      </c>
      <c r="O13" s="5">
        <v>1790</v>
      </c>
      <c r="P13" s="5">
        <v>2753</v>
      </c>
      <c r="Q13" s="5">
        <v>7293</v>
      </c>
      <c r="R13" s="5">
        <f t="shared" si="1"/>
        <v>29940</v>
      </c>
      <c r="T13" s="172">
        <f t="shared" si="2"/>
        <v>0</v>
      </c>
      <c r="U13">
        <v>2</v>
      </c>
    </row>
    <row r="14" spans="1:20" ht="21" customHeight="1">
      <c r="A14" s="332"/>
      <c r="B14" s="363"/>
      <c r="C14" s="4" t="s">
        <v>14</v>
      </c>
      <c r="D14" s="6"/>
      <c r="E14" s="6">
        <v>0</v>
      </c>
      <c r="F14" s="6">
        <v>2277</v>
      </c>
      <c r="G14" s="6">
        <v>4054</v>
      </c>
      <c r="H14" s="6">
        <v>2044</v>
      </c>
      <c r="I14" s="6">
        <v>1179</v>
      </c>
      <c r="J14" s="6">
        <v>2040</v>
      </c>
      <c r="K14" s="6">
        <v>1365</v>
      </c>
      <c r="L14" s="6">
        <v>2833</v>
      </c>
      <c r="M14" s="6">
        <v>1165</v>
      </c>
      <c r="N14" s="6">
        <v>1440</v>
      </c>
      <c r="O14" s="6">
        <v>739</v>
      </c>
      <c r="P14" s="6">
        <v>2820</v>
      </c>
      <c r="Q14" s="6">
        <v>5682</v>
      </c>
      <c r="R14" s="6">
        <f t="shared" si="1"/>
        <v>27638</v>
      </c>
      <c r="T14" s="172">
        <f t="shared" si="2"/>
        <v>-27638</v>
      </c>
    </row>
    <row r="15" spans="1:21" ht="21" customHeight="1">
      <c r="A15" s="333"/>
      <c r="B15" s="363" t="s">
        <v>29</v>
      </c>
      <c r="C15" s="3" t="s">
        <v>0</v>
      </c>
      <c r="D15" s="5">
        <v>9350</v>
      </c>
      <c r="E15" s="5">
        <v>0</v>
      </c>
      <c r="F15" s="5">
        <v>0</v>
      </c>
      <c r="G15" s="5">
        <v>962</v>
      </c>
      <c r="H15" s="5">
        <v>890</v>
      </c>
      <c r="I15" s="5">
        <v>390</v>
      </c>
      <c r="J15" s="5">
        <v>233</v>
      </c>
      <c r="K15" s="5">
        <v>463</v>
      </c>
      <c r="L15" s="5">
        <v>370</v>
      </c>
      <c r="M15" s="5">
        <v>119</v>
      </c>
      <c r="N15" s="5">
        <v>74</v>
      </c>
      <c r="O15" s="5">
        <v>235</v>
      </c>
      <c r="P15" s="5">
        <v>221</v>
      </c>
      <c r="Q15" s="5">
        <v>5393</v>
      </c>
      <c r="R15" s="5">
        <f t="shared" si="1"/>
        <v>9350</v>
      </c>
      <c r="T15" s="172">
        <f t="shared" si="2"/>
        <v>0</v>
      </c>
      <c r="U15">
        <v>3</v>
      </c>
    </row>
    <row r="16" spans="1:20" ht="21" customHeight="1">
      <c r="A16" s="333"/>
      <c r="B16" s="363"/>
      <c r="C16" s="4" t="s">
        <v>14</v>
      </c>
      <c r="D16" s="6"/>
      <c r="E16" s="6">
        <v>0</v>
      </c>
      <c r="F16" s="6">
        <v>333</v>
      </c>
      <c r="G16" s="6">
        <v>900</v>
      </c>
      <c r="H16" s="6">
        <v>246</v>
      </c>
      <c r="I16" s="6">
        <v>588</v>
      </c>
      <c r="J16" s="6">
        <v>683</v>
      </c>
      <c r="K16" s="6">
        <v>134</v>
      </c>
      <c r="L16" s="6">
        <v>390</v>
      </c>
      <c r="M16" s="6">
        <v>348</v>
      </c>
      <c r="N16" s="6">
        <v>575</v>
      </c>
      <c r="O16" s="6">
        <v>369</v>
      </c>
      <c r="P16" s="6">
        <v>1089</v>
      </c>
      <c r="Q16" s="6">
        <v>1936</v>
      </c>
      <c r="R16" s="6">
        <f t="shared" si="1"/>
        <v>7591</v>
      </c>
      <c r="T16" s="172">
        <f t="shared" si="2"/>
        <v>-7591</v>
      </c>
    </row>
    <row r="17" spans="1:22" ht="21" customHeight="1">
      <c r="A17" s="277" t="s">
        <v>28</v>
      </c>
      <c r="B17" s="364"/>
      <c r="C17" s="3" t="s">
        <v>0</v>
      </c>
      <c r="D17" s="5">
        <f aca="true" t="shared" si="6" ref="D17:Q18">SUM(D7,D11)</f>
        <v>39882</v>
      </c>
      <c r="E17" s="5">
        <f t="shared" si="6"/>
        <v>0</v>
      </c>
      <c r="F17" s="5">
        <f t="shared" si="6"/>
        <v>0</v>
      </c>
      <c r="G17" s="5">
        <f t="shared" si="6"/>
        <v>3528</v>
      </c>
      <c r="H17" s="5">
        <f t="shared" si="6"/>
        <v>3980</v>
      </c>
      <c r="I17" s="5">
        <f t="shared" si="6"/>
        <v>2521</v>
      </c>
      <c r="J17" s="5">
        <f t="shared" si="6"/>
        <v>1915</v>
      </c>
      <c r="K17" s="5">
        <f t="shared" si="6"/>
        <v>1596</v>
      </c>
      <c r="L17" s="5">
        <f t="shared" si="6"/>
        <v>2441</v>
      </c>
      <c r="M17" s="5">
        <f t="shared" si="6"/>
        <v>4584</v>
      </c>
      <c r="N17" s="5">
        <f t="shared" si="6"/>
        <v>1192</v>
      </c>
      <c r="O17" s="5">
        <f t="shared" si="6"/>
        <v>2082</v>
      </c>
      <c r="P17" s="5">
        <f t="shared" si="6"/>
        <v>2997</v>
      </c>
      <c r="Q17" s="5">
        <f t="shared" si="6"/>
        <v>13046</v>
      </c>
      <c r="R17" s="5">
        <f t="shared" si="1"/>
        <v>39882</v>
      </c>
      <c r="T17" s="172">
        <f t="shared" si="2"/>
        <v>0</v>
      </c>
      <c r="U17">
        <v>39882</v>
      </c>
      <c r="V17" s="10">
        <f>R17-U17</f>
        <v>0</v>
      </c>
    </row>
    <row r="18" spans="1:20" ht="21" customHeight="1">
      <c r="A18" s="278"/>
      <c r="B18" s="365"/>
      <c r="C18" s="7" t="s">
        <v>14</v>
      </c>
      <c r="D18" s="8"/>
      <c r="E18" s="8">
        <f aca="true" t="shared" si="7" ref="E18:Q18">SUM(E8,E12)</f>
        <v>0</v>
      </c>
      <c r="F18" s="8">
        <f t="shared" si="7"/>
        <v>2719</v>
      </c>
      <c r="G18" s="8">
        <f t="shared" si="7"/>
        <v>5082</v>
      </c>
      <c r="H18" s="8">
        <f t="shared" si="7"/>
        <v>2332</v>
      </c>
      <c r="I18" s="8">
        <f t="shared" si="7"/>
        <v>1767</v>
      </c>
      <c r="J18" s="8">
        <f t="shared" si="7"/>
        <v>2723</v>
      </c>
      <c r="K18" s="8">
        <f t="shared" si="7"/>
        <v>1521</v>
      </c>
      <c r="L18" s="8">
        <f t="shared" si="7"/>
        <v>3246</v>
      </c>
      <c r="M18" s="8">
        <f t="shared" si="7"/>
        <v>1560</v>
      </c>
      <c r="N18" s="8">
        <f t="shared" si="7"/>
        <v>2140</v>
      </c>
      <c r="O18" s="8">
        <f t="shared" si="7"/>
        <v>1109</v>
      </c>
      <c r="P18" s="8">
        <f t="shared" si="6"/>
        <v>3934</v>
      </c>
      <c r="Q18" s="8">
        <f t="shared" si="7"/>
        <v>7684</v>
      </c>
      <c r="R18" s="8">
        <f t="shared" si="1"/>
        <v>35817</v>
      </c>
      <c r="T18" s="172">
        <f t="shared" si="2"/>
        <v>-35817</v>
      </c>
    </row>
    <row r="19" spans="1:18" ht="12" customHeight="1">
      <c r="A19" s="277" t="s">
        <v>324</v>
      </c>
      <c r="B19" s="336"/>
      <c r="C19" s="318" t="s">
        <v>334</v>
      </c>
      <c r="D19" s="319"/>
      <c r="E19" s="319"/>
      <c r="F19" s="319"/>
      <c r="G19" s="319"/>
      <c r="H19" s="319"/>
      <c r="I19" s="319"/>
      <c r="J19" s="319"/>
      <c r="K19" s="319"/>
      <c r="L19" s="319"/>
      <c r="M19" s="319"/>
      <c r="N19" s="319"/>
      <c r="O19" s="319"/>
      <c r="P19" s="319"/>
      <c r="Q19" s="319"/>
      <c r="R19" s="320"/>
    </row>
    <row r="20" spans="1:18" ht="12" customHeight="1">
      <c r="A20" s="337"/>
      <c r="B20" s="338"/>
      <c r="C20" s="321"/>
      <c r="D20" s="322"/>
      <c r="E20" s="322"/>
      <c r="F20" s="322"/>
      <c r="G20" s="322"/>
      <c r="H20" s="322"/>
      <c r="I20" s="322"/>
      <c r="J20" s="322"/>
      <c r="K20" s="322"/>
      <c r="L20" s="322"/>
      <c r="M20" s="322"/>
      <c r="N20" s="322"/>
      <c r="O20" s="322"/>
      <c r="P20" s="322"/>
      <c r="Q20" s="322"/>
      <c r="R20" s="323"/>
    </row>
    <row r="21" spans="1:18" ht="12" customHeight="1">
      <c r="A21" s="337"/>
      <c r="B21" s="338"/>
      <c r="C21" s="321"/>
      <c r="D21" s="322"/>
      <c r="E21" s="322"/>
      <c r="F21" s="322"/>
      <c r="G21" s="322"/>
      <c r="H21" s="322"/>
      <c r="I21" s="322"/>
      <c r="J21" s="322"/>
      <c r="K21" s="322"/>
      <c r="L21" s="322"/>
      <c r="M21" s="322"/>
      <c r="N21" s="322"/>
      <c r="O21" s="322"/>
      <c r="P21" s="322"/>
      <c r="Q21" s="322"/>
      <c r="R21" s="323"/>
    </row>
    <row r="22" spans="1:18" ht="12" customHeight="1">
      <c r="A22" s="337"/>
      <c r="B22" s="338"/>
      <c r="C22" s="321"/>
      <c r="D22" s="322"/>
      <c r="E22" s="322"/>
      <c r="F22" s="322"/>
      <c r="G22" s="322"/>
      <c r="H22" s="322"/>
      <c r="I22" s="322"/>
      <c r="J22" s="322"/>
      <c r="K22" s="322"/>
      <c r="L22" s="322"/>
      <c r="M22" s="322"/>
      <c r="N22" s="322"/>
      <c r="O22" s="322"/>
      <c r="P22" s="322"/>
      <c r="Q22" s="322"/>
      <c r="R22" s="323"/>
    </row>
    <row r="23" spans="1:18" ht="12" customHeight="1">
      <c r="A23" s="337"/>
      <c r="B23" s="338"/>
      <c r="C23" s="324"/>
      <c r="D23" s="325"/>
      <c r="E23" s="325"/>
      <c r="F23" s="325"/>
      <c r="G23" s="325"/>
      <c r="H23" s="325"/>
      <c r="I23" s="325"/>
      <c r="J23" s="325"/>
      <c r="K23" s="325"/>
      <c r="L23" s="325"/>
      <c r="M23" s="325"/>
      <c r="N23" s="325"/>
      <c r="O23" s="325"/>
      <c r="P23" s="325"/>
      <c r="Q23" s="325"/>
      <c r="R23" s="326"/>
    </row>
    <row r="24" spans="1:18" ht="12" customHeight="1">
      <c r="A24" s="337"/>
      <c r="B24" s="338"/>
      <c r="C24" s="327" t="s">
        <v>366</v>
      </c>
      <c r="D24" s="327"/>
      <c r="E24" s="327"/>
      <c r="F24" s="327"/>
      <c r="G24" s="327"/>
      <c r="H24" s="327"/>
      <c r="I24" s="327"/>
      <c r="J24" s="327"/>
      <c r="K24" s="327"/>
      <c r="L24" s="327"/>
      <c r="M24" s="327"/>
      <c r="N24" s="327"/>
      <c r="O24" s="327"/>
      <c r="P24" s="327"/>
      <c r="Q24" s="327"/>
      <c r="R24" s="327"/>
    </row>
    <row r="25" spans="1:18" ht="12" customHeight="1">
      <c r="A25" s="337"/>
      <c r="B25" s="338"/>
      <c r="C25" s="327"/>
      <c r="D25" s="327"/>
      <c r="E25" s="327"/>
      <c r="F25" s="327"/>
      <c r="G25" s="327"/>
      <c r="H25" s="327"/>
      <c r="I25" s="327"/>
      <c r="J25" s="327"/>
      <c r="K25" s="327"/>
      <c r="L25" s="327"/>
      <c r="M25" s="327"/>
      <c r="N25" s="327"/>
      <c r="O25" s="327"/>
      <c r="P25" s="327"/>
      <c r="Q25" s="327"/>
      <c r="R25" s="327"/>
    </row>
    <row r="26" spans="1:18" ht="12" customHeight="1">
      <c r="A26" s="337"/>
      <c r="B26" s="338"/>
      <c r="C26" s="327"/>
      <c r="D26" s="327"/>
      <c r="E26" s="327"/>
      <c r="F26" s="327"/>
      <c r="G26" s="327"/>
      <c r="H26" s="327"/>
      <c r="I26" s="327"/>
      <c r="J26" s="327"/>
      <c r="K26" s="327"/>
      <c r="L26" s="327"/>
      <c r="M26" s="327"/>
      <c r="N26" s="327"/>
      <c r="O26" s="327"/>
      <c r="P26" s="327"/>
      <c r="Q26" s="327"/>
      <c r="R26" s="327"/>
    </row>
    <row r="27" spans="1:18" ht="12" customHeight="1">
      <c r="A27" s="337"/>
      <c r="B27" s="338"/>
      <c r="C27" s="327"/>
      <c r="D27" s="327"/>
      <c r="E27" s="327"/>
      <c r="F27" s="327"/>
      <c r="G27" s="327"/>
      <c r="H27" s="327"/>
      <c r="I27" s="327"/>
      <c r="J27" s="327"/>
      <c r="K27" s="327"/>
      <c r="L27" s="327"/>
      <c r="M27" s="327"/>
      <c r="N27" s="327"/>
      <c r="O27" s="327"/>
      <c r="P27" s="327"/>
      <c r="Q27" s="327"/>
      <c r="R27" s="327"/>
    </row>
    <row r="28" spans="1:18" ht="12" customHeight="1">
      <c r="A28" s="278"/>
      <c r="B28" s="339"/>
      <c r="C28" s="327"/>
      <c r="D28" s="327"/>
      <c r="E28" s="327"/>
      <c r="F28" s="327"/>
      <c r="G28" s="327"/>
      <c r="H28" s="327"/>
      <c r="I28" s="327"/>
      <c r="J28" s="327"/>
      <c r="K28" s="327"/>
      <c r="L28" s="327"/>
      <c r="M28" s="327"/>
      <c r="N28" s="327"/>
      <c r="O28" s="327"/>
      <c r="P28" s="327"/>
      <c r="Q28" s="327"/>
      <c r="R28" s="327"/>
    </row>
    <row r="31" spans="1:18" ht="13.5">
      <c r="A31" s="213"/>
      <c r="B31" s="25"/>
      <c r="C31" s="25"/>
      <c r="D31" s="25"/>
      <c r="E31" s="25"/>
      <c r="F31" s="25"/>
      <c r="G31" s="25"/>
      <c r="H31" s="25"/>
      <c r="I31" s="25"/>
      <c r="J31" s="25"/>
      <c r="K31" s="25"/>
      <c r="L31" s="25"/>
      <c r="M31" s="25"/>
      <c r="N31" s="25"/>
      <c r="O31" s="25"/>
      <c r="P31" s="25"/>
      <c r="Q31" s="25"/>
      <c r="R31" s="214"/>
    </row>
    <row r="32" spans="1:18" ht="13.5">
      <c r="A32" s="215"/>
      <c r="B32" s="196"/>
      <c r="C32" s="196"/>
      <c r="D32" s="196"/>
      <c r="E32" s="196"/>
      <c r="F32" s="196"/>
      <c r="G32" s="196"/>
      <c r="H32" s="196"/>
      <c r="I32" s="196"/>
      <c r="J32" s="196"/>
      <c r="K32" s="196"/>
      <c r="L32" s="196"/>
      <c r="M32" s="196"/>
      <c r="N32" s="196"/>
      <c r="O32" s="196"/>
      <c r="P32" s="196"/>
      <c r="Q32" s="196"/>
      <c r="R32" s="216"/>
    </row>
    <row r="33" spans="1:18" ht="13.5">
      <c r="A33" s="25"/>
      <c r="B33" s="25"/>
      <c r="C33" s="25"/>
      <c r="D33" s="25"/>
      <c r="E33" s="25"/>
      <c r="F33" s="25"/>
      <c r="G33" s="25"/>
      <c r="H33" s="25"/>
      <c r="I33" s="25"/>
      <c r="J33" s="25"/>
      <c r="K33" s="25"/>
      <c r="L33" s="25"/>
      <c r="M33" s="25"/>
      <c r="N33" s="25"/>
      <c r="O33" s="25"/>
      <c r="P33" s="25"/>
      <c r="Q33" s="25"/>
      <c r="R33" s="25"/>
    </row>
    <row r="34" spans="1:18" ht="13.5">
      <c r="A34" s="196"/>
      <c r="B34" s="196"/>
      <c r="C34" s="196"/>
      <c r="D34" s="196"/>
      <c r="E34" s="196"/>
      <c r="F34" s="196"/>
      <c r="G34" s="196"/>
      <c r="H34" s="196"/>
      <c r="I34" s="196"/>
      <c r="J34" s="196"/>
      <c r="K34" s="196"/>
      <c r="L34" s="196"/>
      <c r="M34" s="196"/>
      <c r="N34" s="196"/>
      <c r="O34" s="196"/>
      <c r="P34" s="196"/>
      <c r="Q34" s="196"/>
      <c r="R34" s="196"/>
    </row>
    <row r="35" spans="1:18" ht="13.5">
      <c r="A35" s="237"/>
      <c r="B35" s="237"/>
      <c r="C35" s="237"/>
      <c r="D35" s="237"/>
      <c r="E35" s="237"/>
      <c r="F35" s="237"/>
      <c r="G35" s="237"/>
      <c r="H35" s="237"/>
      <c r="I35" s="237"/>
      <c r="J35" s="237"/>
      <c r="K35" s="237"/>
      <c r="L35" s="237"/>
      <c r="M35" s="237"/>
      <c r="N35" s="237"/>
      <c r="O35" s="237"/>
      <c r="P35" s="237"/>
      <c r="Q35" s="237"/>
      <c r="R35" s="237"/>
    </row>
    <row r="36" spans="1:18" ht="13.5">
      <c r="A36" s="196"/>
      <c r="B36" s="196"/>
      <c r="C36" s="196"/>
      <c r="D36" s="196"/>
      <c r="E36" s="196"/>
      <c r="F36" s="196"/>
      <c r="G36" s="196"/>
      <c r="H36" s="196"/>
      <c r="I36" s="196"/>
      <c r="J36" s="196"/>
      <c r="K36" s="196"/>
      <c r="L36" s="196"/>
      <c r="M36" s="196"/>
      <c r="N36" s="196"/>
      <c r="O36" s="196"/>
      <c r="P36" s="196"/>
      <c r="Q36" s="196"/>
      <c r="R36" s="196"/>
    </row>
    <row r="61" spans="1:18" ht="13.5">
      <c r="A61" s="213"/>
      <c r="B61" s="25"/>
      <c r="C61" s="25"/>
      <c r="D61" s="25"/>
      <c r="E61" s="25"/>
      <c r="F61" s="25"/>
      <c r="G61" s="25"/>
      <c r="H61" s="25"/>
      <c r="I61" s="25"/>
      <c r="J61" s="25"/>
      <c r="K61" s="25"/>
      <c r="L61" s="25"/>
      <c r="M61" s="25"/>
      <c r="N61" s="25"/>
      <c r="O61" s="25"/>
      <c r="P61" s="25"/>
      <c r="Q61" s="25"/>
      <c r="R61" s="214"/>
    </row>
    <row r="62" spans="1:18" ht="13.5">
      <c r="A62" s="215"/>
      <c r="B62" s="196"/>
      <c r="C62" s="196"/>
      <c r="D62" s="196"/>
      <c r="E62" s="196"/>
      <c r="F62" s="196"/>
      <c r="G62" s="196"/>
      <c r="H62" s="196"/>
      <c r="I62" s="196"/>
      <c r="J62" s="196"/>
      <c r="K62" s="196"/>
      <c r="L62" s="196"/>
      <c r="M62" s="196"/>
      <c r="N62" s="196"/>
      <c r="O62" s="196"/>
      <c r="P62" s="196"/>
      <c r="Q62" s="196"/>
      <c r="R62" s="216"/>
    </row>
    <row r="63" spans="1:18" ht="13.5">
      <c r="A63" s="25"/>
      <c r="B63" s="25"/>
      <c r="C63" s="25"/>
      <c r="D63" s="25"/>
      <c r="E63" s="25"/>
      <c r="F63" s="25"/>
      <c r="G63" s="25"/>
      <c r="H63" s="25"/>
      <c r="I63" s="25"/>
      <c r="J63" s="25"/>
      <c r="K63" s="25"/>
      <c r="L63" s="25"/>
      <c r="M63" s="25"/>
      <c r="N63" s="25"/>
      <c r="O63" s="25"/>
      <c r="P63" s="25"/>
      <c r="Q63" s="25"/>
      <c r="R63" s="25"/>
    </row>
    <row r="64" spans="1:18" ht="13.5">
      <c r="A64" s="196"/>
      <c r="B64" s="196"/>
      <c r="C64" s="196"/>
      <c r="D64" s="196"/>
      <c r="E64" s="196"/>
      <c r="F64" s="196"/>
      <c r="G64" s="196"/>
      <c r="H64" s="196"/>
      <c r="I64" s="196"/>
      <c r="J64" s="196"/>
      <c r="K64" s="196"/>
      <c r="L64" s="196"/>
      <c r="M64" s="196"/>
      <c r="N64" s="196"/>
      <c r="O64" s="196"/>
      <c r="P64" s="196"/>
      <c r="Q64" s="196"/>
      <c r="R64" s="196"/>
    </row>
    <row r="91" spans="1:18" ht="13.5">
      <c r="A91" s="213"/>
      <c r="B91" s="25"/>
      <c r="C91" s="25"/>
      <c r="D91" s="25"/>
      <c r="E91" s="25"/>
      <c r="F91" s="25"/>
      <c r="G91" s="25"/>
      <c r="H91" s="25"/>
      <c r="I91" s="25"/>
      <c r="J91" s="25"/>
      <c r="K91" s="25"/>
      <c r="L91" s="25"/>
      <c r="M91" s="25"/>
      <c r="N91" s="25"/>
      <c r="O91" s="25"/>
      <c r="P91" s="25"/>
      <c r="Q91" s="25"/>
      <c r="R91" s="214"/>
    </row>
    <row r="92" spans="1:18" ht="13.5">
      <c r="A92" s="215"/>
      <c r="B92" s="196"/>
      <c r="C92" s="196"/>
      <c r="D92" s="196"/>
      <c r="E92" s="196"/>
      <c r="F92" s="196"/>
      <c r="G92" s="196"/>
      <c r="H92" s="196"/>
      <c r="I92" s="196"/>
      <c r="J92" s="196"/>
      <c r="K92" s="196"/>
      <c r="L92" s="196"/>
      <c r="M92" s="196"/>
      <c r="N92" s="196"/>
      <c r="O92" s="196"/>
      <c r="P92" s="196"/>
      <c r="Q92" s="196"/>
      <c r="R92" s="216"/>
    </row>
    <row r="93" spans="1:18" ht="13.5">
      <c r="A93" s="213"/>
      <c r="B93" s="25"/>
      <c r="C93" s="25"/>
      <c r="D93" s="25"/>
      <c r="E93" s="25"/>
      <c r="F93" s="25"/>
      <c r="G93" s="25"/>
      <c r="H93" s="25"/>
      <c r="I93" s="25"/>
      <c r="J93" s="25"/>
      <c r="K93" s="25"/>
      <c r="L93" s="25"/>
      <c r="M93" s="25"/>
      <c r="N93" s="25"/>
      <c r="O93" s="25"/>
      <c r="P93" s="25"/>
      <c r="Q93" s="25"/>
      <c r="R93" s="214"/>
    </row>
    <row r="94" spans="1:18" ht="13.5">
      <c r="A94" s="215"/>
      <c r="B94" s="196"/>
      <c r="C94" s="196"/>
      <c r="D94" s="196"/>
      <c r="E94" s="196"/>
      <c r="F94" s="196"/>
      <c r="G94" s="196"/>
      <c r="H94" s="196"/>
      <c r="I94" s="196"/>
      <c r="J94" s="196"/>
      <c r="K94" s="196"/>
      <c r="L94" s="196"/>
      <c r="M94" s="196"/>
      <c r="N94" s="196"/>
      <c r="O94" s="196"/>
      <c r="P94" s="196"/>
      <c r="Q94" s="196"/>
      <c r="R94" s="216"/>
    </row>
    <row r="121" spans="1:18" ht="13.5">
      <c r="A121" s="213"/>
      <c r="B121" s="25"/>
      <c r="C121" s="25"/>
      <c r="D121" s="25"/>
      <c r="E121" s="25"/>
      <c r="F121" s="25"/>
      <c r="G121" s="25"/>
      <c r="H121" s="25"/>
      <c r="I121" s="25"/>
      <c r="J121" s="25"/>
      <c r="K121" s="25"/>
      <c r="L121" s="25"/>
      <c r="M121" s="25"/>
      <c r="N121" s="25"/>
      <c r="O121" s="25"/>
      <c r="P121" s="25"/>
      <c r="Q121" s="25"/>
      <c r="R121" s="214"/>
    </row>
    <row r="122" spans="1:18" ht="13.5">
      <c r="A122" s="215"/>
      <c r="B122" s="196"/>
      <c r="C122" s="196"/>
      <c r="D122" s="196"/>
      <c r="E122" s="196"/>
      <c r="F122" s="196"/>
      <c r="G122" s="196"/>
      <c r="H122" s="196"/>
      <c r="I122" s="196"/>
      <c r="J122" s="196"/>
      <c r="K122" s="196"/>
      <c r="L122" s="196"/>
      <c r="M122" s="196"/>
      <c r="N122" s="196"/>
      <c r="O122" s="196"/>
      <c r="P122" s="196"/>
      <c r="Q122" s="196"/>
      <c r="R122" s="216"/>
    </row>
    <row r="123" spans="1:18" ht="13.5">
      <c r="A123" s="213"/>
      <c r="B123" s="25"/>
      <c r="C123" s="25"/>
      <c r="D123" s="25"/>
      <c r="E123" s="25"/>
      <c r="F123" s="25"/>
      <c r="G123" s="25"/>
      <c r="H123" s="25"/>
      <c r="I123" s="25"/>
      <c r="J123" s="25"/>
      <c r="K123" s="25"/>
      <c r="L123" s="25"/>
      <c r="M123" s="25"/>
      <c r="N123" s="25"/>
      <c r="O123" s="25"/>
      <c r="P123" s="25"/>
      <c r="Q123" s="25"/>
      <c r="R123" s="214"/>
    </row>
    <row r="124" spans="1:18" ht="13.5">
      <c r="A124" s="215"/>
      <c r="B124" s="196"/>
      <c r="C124" s="196"/>
      <c r="D124" s="196"/>
      <c r="E124" s="196"/>
      <c r="F124" s="196"/>
      <c r="G124" s="196"/>
      <c r="H124" s="196"/>
      <c r="I124" s="196"/>
      <c r="J124" s="196"/>
      <c r="K124" s="196"/>
      <c r="L124" s="196"/>
      <c r="M124" s="196"/>
      <c r="N124" s="196"/>
      <c r="O124" s="196"/>
      <c r="P124" s="196"/>
      <c r="Q124" s="196"/>
      <c r="R124" s="216"/>
    </row>
    <row r="151" spans="1:18" ht="13.5">
      <c r="A151" s="213"/>
      <c r="B151" s="25"/>
      <c r="C151" s="25"/>
      <c r="D151" s="25"/>
      <c r="E151" s="25"/>
      <c r="F151" s="25"/>
      <c r="G151" s="25"/>
      <c r="H151" s="25"/>
      <c r="I151" s="25"/>
      <c r="J151" s="25"/>
      <c r="K151" s="25"/>
      <c r="L151" s="25"/>
      <c r="M151" s="25"/>
      <c r="N151" s="25"/>
      <c r="O151" s="25"/>
      <c r="P151" s="25"/>
      <c r="Q151" s="25"/>
      <c r="R151" s="214"/>
    </row>
    <row r="152" spans="1:18" ht="13.5">
      <c r="A152" s="215"/>
      <c r="B152" s="196"/>
      <c r="C152" s="196"/>
      <c r="D152" s="196"/>
      <c r="E152" s="196"/>
      <c r="F152" s="196"/>
      <c r="G152" s="196"/>
      <c r="H152" s="196"/>
      <c r="I152" s="196"/>
      <c r="J152" s="196"/>
      <c r="K152" s="196"/>
      <c r="L152" s="196"/>
      <c r="M152" s="196"/>
      <c r="N152" s="196"/>
      <c r="O152" s="196"/>
      <c r="P152" s="196"/>
      <c r="Q152" s="196"/>
      <c r="R152" s="216"/>
    </row>
    <row r="153" spans="1:18" ht="13.5">
      <c r="A153" s="213"/>
      <c r="B153" s="25"/>
      <c r="C153" s="25"/>
      <c r="D153" s="25"/>
      <c r="E153" s="25"/>
      <c r="F153" s="25"/>
      <c r="G153" s="25"/>
      <c r="H153" s="25"/>
      <c r="I153" s="25"/>
      <c r="J153" s="25"/>
      <c r="K153" s="25"/>
      <c r="L153" s="25"/>
      <c r="M153" s="25"/>
      <c r="N153" s="25"/>
      <c r="O153" s="25"/>
      <c r="P153" s="25"/>
      <c r="Q153" s="25"/>
      <c r="R153" s="214"/>
    </row>
    <row r="154" spans="1:18" ht="13.5">
      <c r="A154" s="215"/>
      <c r="B154" s="196"/>
      <c r="C154" s="196"/>
      <c r="D154" s="196"/>
      <c r="E154" s="196"/>
      <c r="F154" s="196"/>
      <c r="G154" s="196"/>
      <c r="H154" s="196"/>
      <c r="I154" s="196"/>
      <c r="J154" s="196"/>
      <c r="K154" s="196"/>
      <c r="L154" s="196"/>
      <c r="M154" s="196"/>
      <c r="N154" s="196"/>
      <c r="O154" s="196"/>
      <c r="P154" s="196"/>
      <c r="Q154" s="196"/>
      <c r="R154" s="216"/>
    </row>
    <row r="181" spans="1:18" ht="13.5">
      <c r="A181" s="213"/>
      <c r="B181" s="25"/>
      <c r="C181" s="25"/>
      <c r="D181" s="25"/>
      <c r="E181" s="25"/>
      <c r="F181" s="25"/>
      <c r="G181" s="25"/>
      <c r="H181" s="25"/>
      <c r="I181" s="25"/>
      <c r="J181" s="25"/>
      <c r="K181" s="25"/>
      <c r="L181" s="25"/>
      <c r="M181" s="25"/>
      <c r="N181" s="25"/>
      <c r="O181" s="25"/>
      <c r="P181" s="25"/>
      <c r="Q181" s="25"/>
      <c r="R181" s="214"/>
    </row>
    <row r="182" spans="1:18" ht="13.5">
      <c r="A182" s="215"/>
      <c r="B182" s="196"/>
      <c r="C182" s="196"/>
      <c r="D182" s="196"/>
      <c r="E182" s="196"/>
      <c r="F182" s="196"/>
      <c r="G182" s="196"/>
      <c r="H182" s="196"/>
      <c r="I182" s="196"/>
      <c r="J182" s="196"/>
      <c r="K182" s="196"/>
      <c r="L182" s="196"/>
      <c r="M182" s="196"/>
      <c r="N182" s="196"/>
      <c r="O182" s="196"/>
      <c r="P182" s="196"/>
      <c r="Q182" s="196"/>
      <c r="R182" s="216"/>
    </row>
    <row r="183" spans="1:18" ht="13.5">
      <c r="A183" s="213"/>
      <c r="B183" s="25"/>
      <c r="C183" s="25"/>
      <c r="D183" s="25"/>
      <c r="E183" s="25"/>
      <c r="F183" s="25"/>
      <c r="G183" s="25"/>
      <c r="H183" s="25"/>
      <c r="I183" s="25"/>
      <c r="J183" s="25"/>
      <c r="K183" s="25"/>
      <c r="L183" s="25"/>
      <c r="M183" s="25"/>
      <c r="N183" s="25"/>
      <c r="O183" s="25"/>
      <c r="P183" s="25"/>
      <c r="Q183" s="25"/>
      <c r="R183" s="214"/>
    </row>
    <row r="184" spans="1:18" ht="13.5">
      <c r="A184" s="215"/>
      <c r="B184" s="196"/>
      <c r="C184" s="196"/>
      <c r="D184" s="196"/>
      <c r="E184" s="196"/>
      <c r="F184" s="196"/>
      <c r="G184" s="196"/>
      <c r="H184" s="196"/>
      <c r="I184" s="196"/>
      <c r="J184" s="196"/>
      <c r="K184" s="196"/>
      <c r="L184" s="196"/>
      <c r="M184" s="196"/>
      <c r="N184" s="196"/>
      <c r="O184" s="196"/>
      <c r="P184" s="196"/>
      <c r="Q184" s="196"/>
      <c r="R184" s="216"/>
    </row>
    <row r="209" spans="1:18" ht="13.5">
      <c r="A209" s="213"/>
      <c r="B209" s="25"/>
      <c r="C209" s="25"/>
      <c r="D209" s="25"/>
      <c r="E209" s="25"/>
      <c r="F209" s="25"/>
      <c r="G209" s="25"/>
      <c r="H209" s="25"/>
      <c r="I209" s="25"/>
      <c r="J209" s="25"/>
      <c r="K209" s="25"/>
      <c r="L209" s="25"/>
      <c r="M209" s="25"/>
      <c r="N209" s="25"/>
      <c r="O209" s="25"/>
      <c r="P209" s="25"/>
      <c r="Q209" s="25"/>
      <c r="R209" s="214"/>
    </row>
    <row r="210" spans="1:18" ht="13.5">
      <c r="A210" s="215"/>
      <c r="B210" s="196"/>
      <c r="C210" s="196"/>
      <c r="D210" s="196"/>
      <c r="E210" s="196"/>
      <c r="F210" s="196"/>
      <c r="G210" s="196"/>
      <c r="H210" s="196"/>
      <c r="I210" s="196"/>
      <c r="J210" s="196"/>
      <c r="K210" s="196"/>
      <c r="L210" s="196"/>
      <c r="M210" s="196"/>
      <c r="N210" s="196"/>
      <c r="O210" s="196"/>
      <c r="P210" s="196"/>
      <c r="Q210" s="196"/>
      <c r="R210" s="216"/>
    </row>
    <row r="213" spans="1:18" ht="13.5">
      <c r="A213" s="213"/>
      <c r="B213" s="25"/>
      <c r="C213" s="25"/>
      <c r="D213" s="25"/>
      <c r="E213" s="25"/>
      <c r="F213" s="25"/>
      <c r="G213" s="25"/>
      <c r="H213" s="25"/>
      <c r="I213" s="25"/>
      <c r="J213" s="25"/>
      <c r="K213" s="25"/>
      <c r="L213" s="25"/>
      <c r="M213" s="25"/>
      <c r="N213" s="25"/>
      <c r="O213" s="25"/>
      <c r="P213" s="25"/>
      <c r="Q213" s="25"/>
      <c r="R213" s="214"/>
    </row>
    <row r="214" spans="1:18" ht="13.5">
      <c r="A214" s="215"/>
      <c r="B214" s="196"/>
      <c r="C214" s="196"/>
      <c r="D214" s="196"/>
      <c r="E214" s="196"/>
      <c r="F214" s="196"/>
      <c r="G214" s="196"/>
      <c r="H214" s="196"/>
      <c r="I214" s="196"/>
      <c r="J214" s="196"/>
      <c r="K214" s="196"/>
      <c r="L214" s="196"/>
      <c r="M214" s="196"/>
      <c r="N214" s="196"/>
      <c r="O214" s="196"/>
      <c r="P214" s="196"/>
      <c r="Q214" s="196"/>
      <c r="R214" s="216"/>
    </row>
    <row r="239" spans="1:18" ht="13.5">
      <c r="A239" s="213"/>
      <c r="B239" s="25"/>
      <c r="C239" s="25"/>
      <c r="D239" s="25"/>
      <c r="E239" s="25"/>
      <c r="F239" s="25"/>
      <c r="G239" s="25"/>
      <c r="H239" s="25"/>
      <c r="I239" s="25"/>
      <c r="J239" s="25"/>
      <c r="K239" s="25"/>
      <c r="L239" s="25"/>
      <c r="M239" s="25"/>
      <c r="N239" s="25"/>
      <c r="O239" s="25"/>
      <c r="P239" s="25"/>
      <c r="Q239" s="25"/>
      <c r="R239" s="214"/>
    </row>
    <row r="240" spans="1:18" ht="13.5">
      <c r="A240" s="215"/>
      <c r="B240" s="196"/>
      <c r="C240" s="196"/>
      <c r="D240" s="196"/>
      <c r="E240" s="196"/>
      <c r="F240" s="196"/>
      <c r="G240" s="196"/>
      <c r="H240" s="196"/>
      <c r="I240" s="196"/>
      <c r="J240" s="196"/>
      <c r="K240" s="196"/>
      <c r="L240" s="196"/>
      <c r="M240" s="196"/>
      <c r="N240" s="196"/>
      <c r="O240" s="196"/>
      <c r="P240" s="196"/>
      <c r="Q240" s="196"/>
      <c r="R240" s="216"/>
    </row>
    <row r="243" spans="1:18" ht="13.5">
      <c r="A243" s="213"/>
      <c r="B243" s="25"/>
      <c r="C243" s="25"/>
      <c r="D243" s="25"/>
      <c r="E243" s="25"/>
      <c r="F243" s="25"/>
      <c r="G243" s="25"/>
      <c r="H243" s="25"/>
      <c r="I243" s="25"/>
      <c r="J243" s="25"/>
      <c r="K243" s="25"/>
      <c r="L243" s="25"/>
      <c r="M243" s="25"/>
      <c r="N243" s="25"/>
      <c r="O243" s="25"/>
      <c r="P243" s="25"/>
      <c r="Q243" s="25"/>
      <c r="R243" s="214"/>
    </row>
    <row r="244" spans="1:18" ht="13.5">
      <c r="A244" s="215"/>
      <c r="B244" s="196"/>
      <c r="C244" s="196"/>
      <c r="D244" s="196"/>
      <c r="E244" s="196"/>
      <c r="F244" s="196"/>
      <c r="G244" s="196"/>
      <c r="H244" s="196"/>
      <c r="I244" s="196"/>
      <c r="J244" s="196"/>
      <c r="K244" s="196"/>
      <c r="L244" s="196"/>
      <c r="M244" s="196"/>
      <c r="N244" s="196"/>
      <c r="O244" s="196"/>
      <c r="P244" s="196"/>
      <c r="Q244" s="196"/>
      <c r="R244" s="216"/>
    </row>
    <row r="261" spans="1:2" ht="13.5">
      <c r="A261" s="232"/>
      <c r="B261" s="232"/>
    </row>
    <row r="262" spans="1:2" ht="13.5">
      <c r="A262" s="232"/>
      <c r="B262" s="232"/>
    </row>
    <row r="263" spans="1:2" ht="13.5">
      <c r="A263" s="232"/>
      <c r="B263" s="232"/>
    </row>
    <row r="264" spans="1:2" ht="13.5">
      <c r="A264" s="232"/>
      <c r="B264" s="232"/>
    </row>
    <row r="265" spans="1:2" ht="13.5">
      <c r="A265" s="232"/>
      <c r="B265" s="232"/>
    </row>
    <row r="266" spans="1:2" ht="13.5">
      <c r="A266" s="232"/>
      <c r="B266" s="232"/>
    </row>
    <row r="267" spans="1:2" ht="13.5">
      <c r="A267" s="232"/>
      <c r="B267" s="232"/>
    </row>
    <row r="268" spans="1:2" ht="13.5">
      <c r="A268" s="232"/>
      <c r="B268" s="232"/>
    </row>
    <row r="269" spans="1:2" ht="13.5">
      <c r="A269" s="232"/>
      <c r="B269" s="232"/>
    </row>
    <row r="270" spans="1:2" ht="13.5">
      <c r="A270" s="232"/>
      <c r="B270" s="232"/>
    </row>
    <row r="271" spans="1:2" ht="13.5">
      <c r="A271" s="232"/>
      <c r="B271" s="232"/>
    </row>
    <row r="272" spans="1:2" ht="13.5">
      <c r="A272" s="232"/>
      <c r="B272" s="232"/>
    </row>
  </sheetData>
  <sheetProtection/>
  <mergeCells count="23">
    <mergeCell ref="D3:D4"/>
    <mergeCell ref="A19:B28"/>
    <mergeCell ref="C19:R23"/>
    <mergeCell ref="C24:R28"/>
    <mergeCell ref="B13:B14"/>
    <mergeCell ref="A5:B6"/>
    <mergeCell ref="A17:B18"/>
    <mergeCell ref="E3:G3"/>
    <mergeCell ref="N3:Q3"/>
    <mergeCell ref="R3:R4"/>
    <mergeCell ref="A1:R1"/>
    <mergeCell ref="A15:A16"/>
    <mergeCell ref="B15:B16"/>
    <mergeCell ref="A7:B8"/>
    <mergeCell ref="A9:A10"/>
    <mergeCell ref="B9:B10"/>
    <mergeCell ref="A11:B12"/>
    <mergeCell ref="A13:A14"/>
    <mergeCell ref="H3:J3"/>
    <mergeCell ref="K3:M3"/>
    <mergeCell ref="A2:B2"/>
    <mergeCell ref="A3:B4"/>
    <mergeCell ref="C3:C4"/>
  </mergeCells>
  <dataValidations count="1">
    <dataValidation allowBlank="1" showInputMessage="1" showErrorMessage="1" imeMode="off" sqref="D6:R18"/>
  </dataValidations>
  <printOptions horizontalCentered="1"/>
  <pageMargins left="0.1968503937007874" right="0.1968503937007874" top="0.5905511811023623" bottom="0.5905511811023623" header="0" footer="0"/>
  <pageSetup errors="dash" fitToHeight="127" fitToWidth="1" horizontalDpi="600" verticalDpi="600" orientation="landscape" paperSize="9" scale="70" r:id="rId1"/>
  <headerFooter>
    <oddFooter>&amp;C&amp;16-&amp;P -&amp;R&amp;A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荒谷　茂樹</dc:creator>
  <cp:keywords/>
  <dc:description/>
  <cp:lastModifiedBy>FJ-USER</cp:lastModifiedBy>
  <cp:lastPrinted>2012-08-28T03:48:03Z</cp:lastPrinted>
  <dcterms:created xsi:type="dcterms:W3CDTF">2010-04-04T12:56:41Z</dcterms:created>
  <dcterms:modified xsi:type="dcterms:W3CDTF">2012-09-25T08:07:45Z</dcterms:modified>
  <cp:category/>
  <cp:version/>
  <cp:contentType/>
  <cp:contentStatus/>
</cp:coreProperties>
</file>