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'物品役務調達（競争入札）'!$A$1:$I$103</definedName>
    <definedName name="_xlnm.Print_Area" localSheetId="1">'物品役務調達（随意契約）'!$A$1:$I$3</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<sst xmlns="http://schemas.openxmlformats.org/spreadsheetml/2006/main" count="420" uniqueCount="185">
  <si>
    <t>物品役務等の名称及び数量</t>
  </si>
  <si>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</si>
  <si>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</si>
  <si>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</si>
  <si>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</si>
  <si>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</si>
  <si>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</si>
  <si>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</si>
  <si>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</si>
  <si>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</si>
  <si>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</si>
  <si>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</si>
  <si>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</si>
  <si>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</si>
  <si>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</si>
  <si>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</si>
  <si>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</si>
  <si>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</si>
  <si>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</si>
  <si>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</si>
  <si>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</si>
  <si>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</si>
  <si>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</si>
  <si>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</si>
  <si>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</si>
  <si>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</si>
  <si>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自動車の点検整備に関する問い合わせに係るヘルプデスクの運用業務</t>
  </si>
  <si>
    <t>平成２６年度自動車検査情報システムネットワーク回線サービス</t>
  </si>
  <si>
    <t>平成２６年度自動車検査情報システム街頭検査端末用無線通信回線サービス</t>
  </si>
  <si>
    <t>平成２６年度自動車分解整備認定システムの運用保守</t>
  </si>
  <si>
    <t>平成２６年度自動車検査情報システム・ハウジングサービス調達</t>
  </si>
  <si>
    <t>平成２６年度自動車検査情報システムの運用保守</t>
  </si>
  <si>
    <t>自動車関連情報の利活用に関する調査業務</t>
  </si>
  <si>
    <t>「平成２６年度不正改造車を排除する運動」に係るＰＲポスター・チラシの印刷及び発送</t>
  </si>
  <si>
    <t>自動車登録検査関係システムの災害時対応力の強化に関する調査</t>
  </si>
  <si>
    <t>自動車登録検査業務電子情報処理システムの業務改善（カーシェアリング）</t>
  </si>
  <si>
    <t>自動車保有関係手続きのワンストップサービスシステムの業務改善（カーシェアリング・ご当地ナンバー対応）</t>
  </si>
  <si>
    <t>「平成２６年度自動車点検整備推進運動」に係るＰＲポスター、チラシ、小冊子のデータの制作、印刷及び発送業務</t>
  </si>
  <si>
    <t>自動車登録検査業務電子情報処理システム等（OSSインターフェイスシステム）の設計・開発業務</t>
  </si>
  <si>
    <t>支出負担行為担当官
国土交通省自動車局長　田端　浩
東京都千代田区霞が関２－１－３</t>
  </si>
  <si>
    <t>自動車整備事業等の事務処理に係る補助作業【単価契約】</t>
  </si>
  <si>
    <t>平成２６年度自動車検査官等研修【単価契約】</t>
  </si>
  <si>
    <t>職権打刻プレートの製造【単価契約】</t>
  </si>
  <si>
    <t>セキュリティラベルの製造【単価契約】</t>
  </si>
  <si>
    <t>自動車検査標章の製造【単価契約】</t>
  </si>
  <si>
    <t>大容量トナーカートリッジ他の購入【単価契約】</t>
  </si>
  <si>
    <t>自動車検査登録印紙の荷造及び運送請負業務【単価契約】</t>
  </si>
  <si>
    <t>一般競争入札</t>
  </si>
  <si>
    <t>一般競争入札（総合評価を実施）</t>
  </si>
  <si>
    <t>自動車登録検査業務電子情報処理システム（MOTAS）等に係る運用業務</t>
  </si>
  <si>
    <t>登録識別情報システムに係るハードウェアの賃貸借及び保守業務</t>
  </si>
  <si>
    <t>情報提供システムに係るハードウェアの賃貸借及び保守業務</t>
  </si>
  <si>
    <t>自動車検査登録印紙の製造</t>
  </si>
  <si>
    <t>支出負担行為担当官
国土交通省自動車局長　田端　浩
東京都千代田区霞が関２－１－２</t>
  </si>
  <si>
    <t>支出負担行為担当官
国土交通省自動車局長　田端　浩
東京都千代田区霞が関２－１－４</t>
  </si>
  <si>
    <t>支出負担行為担当官
国土交通省自動車局長　田端　浩
東京都千代田区霞が関２－１－５</t>
  </si>
  <si>
    <t>自動車検査登録印紙を含む政府の発行する印紙は、金銭と同等性があり、かつ、流通性を帯びた物品であることから、すき入れ紙の使用等による偽造防止が施されているところ。
これら政府の発行する証券にすき入れた文字若しくは紙は、すき入紙製造取締法に基づき、その製造を行える者は政府、独立行政法人国立印刷局（以下「国立印刷局」という。）又は政府の許可を受けた者に制限されており、独立行政法人国立印刷局法に基づき、国立印刷局は、日本銀行券をはじめ国債証券、印紙、郵便切手その他公共上の見地から必要な証券及び印刷物の製造を行うことが規定されている唯一の機関とされている。
また、現在、政府の許可を受けた者は存在していないことから、自動車検査登録印紙の製造を行うことができるのは国立印刷局のみである。
以上のことから会計法第２９条の３第４項「契約の性質又は目的が競争を許さない場合」、政府調達に関する協定第１５条第１項（ｂ）「特許権著作権等の排他的権利の保護との関連を有するものであるため、特定の供給者によってのみ供給されることが可能であり、かつ、他に合理的に選択される産品若しくはサービスがない場合」及び国の物品等又は特定役務の調達手続の特例を定める政令第１３条第１項第１号「特許権等の排他的権利に係る物品等の調達をする場合において、当該調達の相手方が特定されているとき。」に該当するため、本件業務の請負先として選定することとしたい。</t>
  </si>
  <si>
    <t>（独）国立印刷局
東京都港区虎ノ門２－２－４</t>
  </si>
  <si>
    <t>文書箱の保管等（単価契約）　一式</t>
  </si>
  <si>
    <t>支出負担行為担当官
国土交通省自動車局長  田端 浩
東京都千代田区霞が関２－１－３</t>
  </si>
  <si>
    <t>一般競争入札</t>
  </si>
  <si>
    <t>平成２６年度　自動車損害賠償保障事業システムの保守　一式</t>
  </si>
  <si>
    <t>「自動車損害賠償責任保険システム」の運用保守　一式</t>
  </si>
  <si>
    <t>乗用自動車（燃料電池自動車）の賃貸借　一式</t>
  </si>
  <si>
    <t>電気自動車の試験法に関する調査　一式</t>
  </si>
  <si>
    <t>大型車の排出ガス国際調和基準策定調査　一式</t>
  </si>
  <si>
    <t>自動車事故の被害者保護対策事業の検討等に関する調査　一式</t>
  </si>
  <si>
    <t>自動車事故対策調査推進事業　一式</t>
  </si>
  <si>
    <t xml:space="preserve">社会システム株式会社
東京都渋谷区恵比寿１－２０－２２                                        </t>
  </si>
  <si>
    <t>自動車行政に係る経理事務の補助作業（単価契約）　一式</t>
  </si>
  <si>
    <t>株式会社ランディング
東京都新宿区荒木町８－１</t>
  </si>
  <si>
    <t>自動車に関する不具合情報処理業務（単価契約）　一式</t>
  </si>
  <si>
    <t>不具合情報に係るデータ移行作業（単価契約）　一式</t>
  </si>
  <si>
    <t>自動車安全・環境基準国際標準化推進のための事務処理等に関する業務（単価契約）　一式</t>
  </si>
  <si>
    <t>株式会社人材バンク
東京都武蔵野市中町１－１７－３</t>
  </si>
  <si>
    <t>自動車の基準策定等の事務処理に係る業務（単価契約）　一式</t>
  </si>
  <si>
    <t>独立行政法人交通安全環境研究所
東京都調布市深大寺東町７－４２－２７</t>
  </si>
  <si>
    <t>平成２６年度　車線維持支援装置及びカメラモニタシステムの国際基準に関する調査　一式</t>
  </si>
  <si>
    <t>公益財団法人日本自動車輸送技術協会
東京都千代田区六番町６　勝永六番町ビル</t>
  </si>
  <si>
    <t>平成２６年度　自動車基準・認証制度国際化対策事業　一式</t>
  </si>
  <si>
    <t>一般財団法人日本自動車研究所
東京都港区芝大門１－１－３０</t>
  </si>
  <si>
    <t>平成２６度　自動車安全対策のマネジメントサイクルの推進に係る調査　一式</t>
  </si>
  <si>
    <t>自動車メーカーから報告のあった自動車の構造・装置に起因した事故・火災情報等、ユーザーから寄せられた不具合情報等に関する分析調査　一式</t>
  </si>
  <si>
    <t>独立行政法人交通安全環境研究所　他
東京都調布市深大寺東町７－４２－２７</t>
  </si>
  <si>
    <t>平成２６年度　第５期先進安全自動車(ASV)推進計画の実施に係わる調査　一式</t>
  </si>
  <si>
    <t>平成26年度 昼間点灯ランプ（ＤＲＬ）に関する調査　一式</t>
  </si>
  <si>
    <t>電動二輪車の静音性対策に係る認知性等の実態に関する調査　一式</t>
  </si>
  <si>
    <t>車両駆動用バッテリシステムの安全性評価試験法に関する調査　一式</t>
  </si>
  <si>
    <t>自動車の歩行者保護性能に係る調査及び衝突安全基準に係る海外動向調査　一式</t>
  </si>
  <si>
    <t>リコール届出の分析調査　一式</t>
  </si>
  <si>
    <t>一般競争入札（総合評価を実施）</t>
  </si>
  <si>
    <t>太成倉庫株式会社
東京都足立区千住宮元町２８－６</t>
  </si>
  <si>
    <t xml:space="preserve">株式会社エヌ･ティ･ティ･データ
東京都江東区豊洲３－３－３                                 </t>
  </si>
  <si>
    <t xml:space="preserve">株式会社ランディング
東京都新宿区荒木町８－１根本ビル３Ｆ                                    </t>
  </si>
  <si>
    <t>一般競争入札</t>
  </si>
  <si>
    <t xml:space="preserve"> トヨタ自動車株式会社
東京都文京区後楽１－４－１８                                       </t>
  </si>
  <si>
    <t>独立行政法人交通安全環境研究所
東京都調布市深大寺東町７－４２－２７</t>
  </si>
  <si>
    <t xml:space="preserve">医療総研株式会社
東京都文京区後楽２－３－４第二松屋ビル２Ｆ                                       </t>
  </si>
  <si>
    <t>事故防止対策支援推進事業の事務処理等に関する業務（単価契約）　一式</t>
  </si>
  <si>
    <t>株式会社人材バンク
東京都武蔵野市中町１－１７－３</t>
  </si>
  <si>
    <t>自動車排出ガス性能劣化要因分析事業　一式</t>
  </si>
  <si>
    <t>車両安全に資するための医工連携による交通事故の詳細調査分析</t>
  </si>
  <si>
    <t>一般競争入札</t>
  </si>
  <si>
    <t>公益財団法人自動車事故総合分析センター
東京都千代田区猿楽町２－７－８</t>
  </si>
  <si>
    <t>平成26年度　ドライバ異常時対応システムに関する調査</t>
  </si>
  <si>
    <t>「雪道走行時の不安全挙動」につながるおそれがあるタイヤの不適切使用に関する調査業務</t>
  </si>
  <si>
    <t>審査・リコール課個別業務システム等の改修</t>
  </si>
  <si>
    <t>燃料電池二輪自動車の車両安全性に関する調査</t>
  </si>
  <si>
    <t>事業用自動車の重大事故に関する事故調査分析研究業務　　一式</t>
  </si>
  <si>
    <t xml:space="preserve">公益財団法人交通事故総合分析センター
東京都千代田区猿楽町２－７－８                      </t>
  </si>
  <si>
    <t>本業務を遂行する能力を有する唯一の機関は、公益財団法人交通事故総合分析センター（以下「分析センター」という。）以外には存在しないものと思われたことから、上記の能力を応募要件とし、本業務の実施を希望する者の有無を確認する目的で、参加意思確認書の提出を招請する公募を実施した結果、参加意思確認書の提出者はいなかったことから、会計法第２９条の３第４項及び予算決算及び会計令第１０２条の４第３項の規定により、分析センターと委託契約を締結したものである。</t>
  </si>
  <si>
    <t>－</t>
  </si>
  <si>
    <t>－</t>
  </si>
  <si>
    <t>騒音規制国際基準調和のための騒音試験法の導入影響調査及びマフラー性能等確認制度の見直しに関する調査</t>
  </si>
  <si>
    <t>自動車検査登録手続きへの自動車検査情報の活用に係るハードウェアの構築・導入・保守業務</t>
  </si>
  <si>
    <t>ＰＥＭＳ国内導入に関する実態把握と課題検討事業</t>
  </si>
  <si>
    <t>タイヤの騒音等に係る実態調査業務</t>
  </si>
  <si>
    <t>エアコンの燃費影響評価法策定に関する調査</t>
  </si>
  <si>
    <t>自動車保有関係手続のワンストップサービスシステム用ネットワーク機器の賃貸借及び保守</t>
  </si>
  <si>
    <t>高騒音車の自動センシング技術の活用のための基準調査</t>
  </si>
  <si>
    <t>国際海上コンテナトレーラーに係る事故防止対策推進事業</t>
  </si>
  <si>
    <t>カンボジア王国における自動車損害賠償保障制度に関する調査</t>
  </si>
  <si>
    <t>自動車の整備前点検結果についての実態調査に係る調査票の回収、データ入力、集計業務</t>
  </si>
  <si>
    <t>株式会社サンクネット
東京都江東区木場１丁目３−１</t>
  </si>
  <si>
    <t>株式会社AAA
東京都町田市原町田６－１８−１</t>
  </si>
  <si>
    <t>KDD株式会社
東京都新宿区西新宿２－３－２</t>
  </si>
  <si>
    <t>株式会社NTTドコモ
東京都千代田区永田町２−１１−１</t>
  </si>
  <si>
    <t>株式会社エヌ・ティ・ティ・データ
東京都江東区豊洲3-3-3 豊洲センタービル</t>
  </si>
  <si>
    <t>日本電気株式会社
東京都港区芝5-7-1</t>
  </si>
  <si>
    <t>デロイトトーマツ株式会社
東京都千代田区丸の内2-4-1 丸の内ビルディング17階</t>
  </si>
  <si>
    <t>敷島印刷株式会社
熊本県熊本市南区近見４－８－３１</t>
  </si>
  <si>
    <t>小林クリエイト株式会社
愛知県刈谷市小垣江町北高根11</t>
  </si>
  <si>
    <t>株式会社三菱総合研究所
東京都千代田区永田町２－１０－３</t>
  </si>
  <si>
    <t>立入運輸株式会社
東京都新宿区神楽坂６－７３</t>
  </si>
  <si>
    <t>株式会社沖電気カスタマアドテック
 東京都江東区木場２丁目７−２３ 第一びる</t>
  </si>
  <si>
    <t>株式会社キタジマ
東京都墨田区立川２－１１－７両国キタジマビル</t>
  </si>
  <si>
    <t>エヌ・ティ・ティ・コミュニケーションズ株式会社
東京都千代田区内幸町１－１－６</t>
  </si>
  <si>
    <t>株式会社日本開発サービス
東京都港区虎ノ門１－１４－１ 郵政福祉琴平ビル</t>
  </si>
  <si>
    <t xml:space="preserve">株式会社エヌ・ティ・ティ・データ
東京都江東区豊洲3-3-3 </t>
  </si>
  <si>
    <t>株式会社ティム・プランニング
東京都豊島区東池袋４－１４－１</t>
  </si>
  <si>
    <t>独立行政法人交通安全環境研究所
東京都調布市深大寺東町７－４２－２７</t>
  </si>
  <si>
    <t>自動車検査独立行政法人
東京都新宿区本塩町８－２　住友生命四谷ビル４Ｆ</t>
  </si>
  <si>
    <t>一般財団法人日本自動車研究所
東京都港区芝大門１－１－３０</t>
  </si>
  <si>
    <t>有限会社日本特殊ラベル
神奈川県相模原市緑区大島６７８－７</t>
  </si>
  <si>
    <t>乗用車等の排ガス･燃費国際調和試験法(WLTP)策定のための検証試験に関する調査</t>
  </si>
  <si>
    <t>平成２６年度過労運転防止に資する機器及び次世代運行管理・支援システムについての調査</t>
  </si>
  <si>
    <t>重量車の実走行データに基づく変速ロジックに関する調査</t>
  </si>
  <si>
    <t>平成26年度　超小型モビリティの安全性に関する調査</t>
  </si>
  <si>
    <t>重量車搭載用エンジンの燃費測定法に関する調査</t>
  </si>
  <si>
    <t>検査標章の視認性向上検討調査業務</t>
  </si>
  <si>
    <t>自動車の整備前点検結果についての実態調査結果の分析</t>
  </si>
  <si>
    <t>自動車登録検査業務電子情報処理システムの業務改善（転入抹消登録番号払底対応）</t>
  </si>
  <si>
    <t>自動車登録検査業務電子情報処理システムの業務改善（認証解除の機能拡充対応）</t>
  </si>
  <si>
    <t>平成２６年度自動車検査情報システムのサーバ機器改修業務</t>
  </si>
  <si>
    <t>公道を走行する無車検・無保険車のナンバー読取装置による情報取得業務委託</t>
  </si>
  <si>
    <t>自動車の臨時整備における実態調査に係る調査票の回収、集計業務</t>
  </si>
  <si>
    <t>自動車登録検査業務電子情報処理システムの業務改善（定期点検における指導履歴の自動車検査証編集）</t>
  </si>
  <si>
    <t>自動車保有関係手続のワンストップサービスシステムのJava SE Runtime Environment Version 8,Internet Explorer10及びInternet Explorer11への対応</t>
  </si>
  <si>
    <t>自動車不具合情報ホットライン広報業務</t>
  </si>
  <si>
    <t>自動車登録検査業務電子情報処理システムの業務改善（離島における継続検査受験期間の変更対応）</t>
  </si>
  <si>
    <t>自動車登録検査業務電子情報処理システムの業務改善（完検証等情報照会帳票の出力内容の変更対応）</t>
  </si>
  <si>
    <t>無車検車両に対する是正の促進に資するデータ分析及び実態調査の実施・結果の分析</t>
  </si>
  <si>
    <t>自動車事故被害者向けのパンフレットデータの制作、印刷及び発送</t>
  </si>
  <si>
    <t>自動車登録関係コード検索システム用機器の構築</t>
  </si>
  <si>
    <t>自動車運送事業におけるデジタル式運行記録計の共通解析ソフトウェア（行政ソフトウェア）の開発</t>
  </si>
  <si>
    <t>自動車登録検査業務電子情報処理システム等（OSSインターフェイスシステム）に係るハードウェアの構築・導入・保守業務</t>
  </si>
  <si>
    <t>株式会社数理計画
東京都千代田区猿楽町２－５－４</t>
  </si>
  <si>
    <t>パシフィックリプロサービス株式会社
東京都府中市府中町１－１４－１</t>
  </si>
  <si>
    <t>株式会社富士通マーケティング・エージェント
東京都港区港南２－１５－３</t>
  </si>
  <si>
    <t>自動車保有関係手続のワンストップサービスシステムインターフェイスシステムのアプリケーション保守</t>
  </si>
  <si>
    <t>自動車保有関係手続のワンストップサービスシステムインターフェイスシステムの運用</t>
  </si>
  <si>
    <t>自動車保有関係手続のワンストップサービスシステムインターフェイスシステム機器の賃貸借及び保守</t>
  </si>
  <si>
    <t>自動車保有関係手続のワンストップサービスシステムに用いる一部ソフトウェアライセンス購入及び保守</t>
  </si>
  <si>
    <t>株式会社エヌ・ティ・ティ・データ
東京都江東区豊洲3-3-3</t>
  </si>
  <si>
    <t>２６年度においても継続的にＭＯＴＡＳ等の安定的な運用を実現するため、本業務の内容を引き続き実施することとしているが、仮に現在の契約事業者を変更しなければならなくなった場合は、運用施設（データセンタ及びバックアップセンタ）の場所を別の場所に移転する必要が生じ、運用施設に設置しているＭＯＴＡＳ等のハードウェア移設作業や新規回線への付け替え作業を行う必要が生じるほか、移設等を行ったシステムが正常に機能するかどうかの確認も必要となるなど、システムの安定的運用に重大な影響を及ぼすこととなる。
このため、２６年度においても現行と同じ通信回線を使用し、現行の運用施設において運用業務を実施する必要があるが、当該能力を備えた者は、現行施設を所有し、これまで運用業務を担っている上記事業者のみである。
以上の理由により、上記事業者が本業務を効率的かつ的確に実施できる唯一の者であることから、会計法第２９条の３第４項、政府調達に関する協定第１５条第１項(ｄ)及び国の物品等又は特定役務の調達手続きの特例を定める政令第１３条第１項第２号に該当する。</t>
  </si>
  <si>
    <t>２６年度においても本業務を実施するためには、現在機器を引き続き使用するとともに、機器の点検及び障害時の迅速な復旧等に対応する必要があるが、仮に現在の契約事業者を変更しなければならなくなった場合は、機器を変更するばかりではなく、変更に要する費用が新たに発生するほか、機器の点検及び障害時における迅速な対応が困難となるため、システムの安定的運用に重大な影響を及ばすこととなる。
このため、２６年度においても現行と同じ機器を所有し、保守業務等を実施する必要があるが、当該能力を備えた者は、現行機器を所有し、これまで保守業務を担っている上記事業者のみである。
以上の理由により、上記事業者が本業務を効率的かつ的確に実施できる唯一の者であることから、会計法第２９条の３第４項、政府調達に関する協定第１５条第１項(ｄ)及び国の物品等又は特定役務の調達手続きの特例を定める政令第１３条第１項第２号に該当する。</t>
  </si>
  <si>
    <t>２６年度においても本業務を実施するためには、現在機器を引き続き使用するとともに、機器の点検及び障害時の迅速な復旧等に対応する必要があるが、仮に現在の契約事業者を変更しなければならなくなった場合は、機器を変更するばかりではなく、変更に要する費用が新たに発生するほか、機器の点検及び障害時における迅速な対応が困難となるため、システムの安定的運用に重大な影響を及ぼすこととなる。
このため、２６年度においても現行と同じ機器を所有し、保守業務等を実施する必要があるが、当該能力を備えた者は、現行機器を所有し、これまで保守業務を担っている上記事業者のみである。
以上の理由により、上記事業者が本業務を効率的かつ的確に実施できる唯一の者であることから、会計法第２９条の３第４項、政府調達に関する協定第１５条第１項(ｄ)及び国の物品等又は特定役務の調達手続きの特例を定める政令第１３条第１項第２号に該当する。</t>
  </si>
  <si>
    <t>再リース期間に入るため、機器類の賃貸借料が大幅に安価になる（今年度までの契約で本事業者における機器類の購入費が償却されることにより、機器類の賃貸借料が大幅に安価になる。）ところ、仮に現在の契約事業者を変更しなければならなくなった場合は、新たな機器類を導入することによる賃貸借料の増加の他、保守については機器類の入れ替え作業の実施及び入れ替えを行ったシステムが正常に機能するかどうかの確認等に必要な費用増が発生することとなる。
また、現行システムは、自動車に係る大量の情報（個人情報を含む）を扱っており、機器類の入れ替え作業を行ったことによって万が一システムトラブルが発生した際には、自動車の保有関係に混乱が生じるなどといった社会的に大きな影響を及ぼすリスクが生じることとなる。
上記を考慮すると、効率的に本業務を担えるのは、これまで当該業務を担っている上記事業者のみである。</t>
  </si>
  <si>
    <t>仮に現在の契約事業者を変更しなければならなくなった場合は、現行事業者から業務についての知識を引き継ぐための費用が発生する他、保守用機器(ＡＰ追加開発や試験に必要となるもの)の導入費用が発生することとなる。
上記を考慮すると、効率的に本業務を担えるのは、これまで当該業務を担っている上記事業者のみである。</t>
  </si>
  <si>
    <t>仮に現在の契約事業者を変更しなければならなくなった場合、現在の運用施設（データセンタ及びバックアップセンタ）は現行事業者所有のものであるため、運用施設の場所を別の場所に移転する必要が生じ、運用施設に設置しているＭＯＴＡＳ等のハードウェア移設作業や新規回線への付け替え作業を行う必要が生じるほか、移設等を行ったシステムが正常に機能するかどうかの確認も必要となるが、これらに伴う追加費用が発生するのはもちろんのこと、これらの作業を２７年３月３１日の業務終了後（繁忙期であるため、終了時間は２３：００頃になると想定）から翌日の業務開始（７：３０）までにすべて終了させることは現実的に困難である。
また、ＭＯＴＡＳ等のハードウェアには、自動車に係る大量の情報（個人情報を含む。）が格納されており、万が一移設作業中に破損する等した場合、その情報を復元することが困難となり、自動車の所有関係に混乱が生じるなどといった社会的に大きな影響を及ぼすリスクが生じることとなる。
上記を考慮すると、効率的かつ安定的なシステム運用を担えるのは、これまで運用業務を担っている上記事業者のみである。</t>
  </si>
  <si>
    <t>現行システムの稼働に必要なソフトウェアであるΣServ FlowManagerは、既に新規での製品販売を終了しているうえに、これまで現行事業者以外が購入した実績がなく、また、現行システムの機器類は、当該製品が使用されることを前提とした設計となっており、当該製品を代替できる製品もないことから、仮に現行事業者を変更する場合は、ΣServ FlowManagerが入手できず、現行システムの稼働を継続させることができなくなる。また、保守については、ソフトウェアの入れ替え作業の実施及び入れ替えを行ったソフトウェアが正常に機能するかどうかの確認等に必要な費用増が発生することとなる。
このため、本業務を実施することができる者は、これまで当該業務を担っている上記事業者のみである。</t>
  </si>
  <si>
    <t>株式会社トランストロン
神奈川県横浜市港北区新横浜２－１５－１６</t>
  </si>
  <si>
    <t>次世代大型車の新技術を活用した車両開発等に関する事業</t>
  </si>
  <si>
    <t>独立行政法人交通安全環境研究所
東京都調布市深大寺東町７－４２－２７</t>
  </si>
  <si>
    <t>株式会社フルスピード
東京都渋谷区円山町3-6
E・スペースタワー８階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</si>
</sst>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411]ggge&quot;年&quot;m&quot;月&quot;d&quot;日&quot;;@"/>
    <numFmt numFmtId="183" formatCode="&quot;¥&quot;#,##0;[Red]&quot;¥&quot;#,##0"/>
    <numFmt numFmtId="184" formatCode="&quot;¥&quot;#,##0_);[Red]\(&quot;¥&quot;#,##0\)"/>
    <numFmt numFmtId="185" formatCode="&quot;¥&quot;#,##0_);\(&quot;¥&quot;#,##0\)"/>
    <numFmt numFmtId="186" formatCode="[$-411]ge\.m\.d;@"/>
    <numFmt numFmtId="187" formatCode="[$-F800]dddd\,\ mmmm\ dd\,\ yyyy"/>
    <numFmt numFmtId="188" formatCode="mmm\-yyyy"/>
  </numFmts>
  <fonts count="54">
    <font>
      <sz val="11"/>
      <name val="ＭＳ Ｐゴシック"/>
      <family val="3"/>
    </font>
    <font>
      <sz val="6"/>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color theme="1"/>
      <name val="Calibri"/>
      <family val="3"/>
    </font>
    <font>
      <sz val="10"/>
      <color theme="1"/>
      <name val="ＭＳ Ｐゴシック"/>
      <family val="3"/>
    </font>
    <font>
      <sz val="9"/>
      <color theme="1"/>
      <name val="ＭＳ Ｐゴシック"/>
      <family val="3"/>
    </font>
    <font>
      <sz val="8"/>
      <color theme="1"/>
      <name val="ＭＳ Ｐゴシック"/>
      <family val="3"/>
    </font>
    <font>
      <sz val="9"/>
      <name val="Calibri"/>
      <family val="3"/>
    </font>
    <font>
      <sz val="1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medium"/>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2" fillId="0" borderId="0" xfId="0" applyFont="1" applyAlignment="1">
      <alignment horizontal="left"/>
    </xf>
    <xf numFmtId="49" fontId="2" fillId="33" borderId="10"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vertical="center" wrapText="1"/>
      <protection locked="0"/>
    </xf>
    <xf numFmtId="176"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181" fontId="2" fillId="33" borderId="10" xfId="0" applyNumberFormat="1"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11" xfId="0" applyFont="1" applyBorder="1" applyAlignment="1" applyProtection="1">
      <alignment vertical="top" wrapText="1"/>
      <protection locked="0"/>
    </xf>
    <xf numFmtId="176"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0" xfId="0" applyFont="1" applyBorder="1" applyAlignment="1" applyProtection="1">
      <alignment/>
      <protection locked="0"/>
    </xf>
    <xf numFmtId="49" fontId="2" fillId="0" borderId="0" xfId="0" applyNumberFormat="1" applyFont="1" applyBorder="1" applyAlignment="1" applyProtection="1">
      <alignment/>
      <protection locked="0"/>
    </xf>
    <xf numFmtId="176" fontId="2" fillId="0" borderId="0" xfId="0" applyNumberFormat="1" applyFont="1" applyBorder="1" applyAlignment="1" applyProtection="1">
      <alignment vertical="top"/>
      <protection locked="0"/>
    </xf>
    <xf numFmtId="181" fontId="2" fillId="0" borderId="0" xfId="0" applyNumberFormat="1" applyFont="1" applyBorder="1" applyAlignment="1" applyProtection="1">
      <alignment/>
      <protection locked="0"/>
    </xf>
    <xf numFmtId="181" fontId="2" fillId="0" borderId="11" xfId="0" applyNumberFormat="1" applyFont="1" applyBorder="1" applyAlignment="1" applyProtection="1">
      <alignment vertical="top"/>
      <protection hidden="1"/>
    </xf>
    <xf numFmtId="0" fontId="2" fillId="0" borderId="11" xfId="0" applyNumberFormat="1" applyFont="1" applyBorder="1" applyAlignment="1" applyProtection="1">
      <alignment vertical="top" wrapText="1"/>
      <protection locked="0"/>
    </xf>
    <xf numFmtId="38" fontId="2" fillId="0" borderId="11" xfId="49" applyFont="1" applyBorder="1" applyAlignment="1" applyProtection="1">
      <alignment vertical="top"/>
      <protection locked="0"/>
    </xf>
    <xf numFmtId="0" fontId="2" fillId="0" borderId="11" xfId="0" applyNumberFormat="1"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46" fillId="0" borderId="11" xfId="0" applyFont="1" applyBorder="1" applyAlignment="1" applyProtection="1">
      <alignment vertical="top" wrapText="1"/>
      <protection locked="0"/>
    </xf>
    <xf numFmtId="0" fontId="47" fillId="0" borderId="12" xfId="0" applyFont="1" applyFill="1" applyBorder="1" applyAlignment="1">
      <alignment vertical="center" wrapText="1" shrinkToFit="1"/>
    </xf>
    <xf numFmtId="0" fontId="48" fillId="0" borderId="11" xfId="0" applyNumberFormat="1" applyFont="1" applyBorder="1" applyAlignment="1" applyProtection="1">
      <alignment vertical="center" wrapText="1"/>
      <protection locked="0"/>
    </xf>
    <xf numFmtId="182" fontId="48" fillId="0" borderId="11" xfId="0" applyNumberFormat="1" applyFont="1" applyBorder="1" applyAlignment="1" applyProtection="1">
      <alignment horizontal="center" vertical="center" wrapText="1"/>
      <protection locked="0"/>
    </xf>
    <xf numFmtId="0" fontId="48" fillId="0" borderId="11" xfId="0" applyFont="1" applyBorder="1" applyAlignment="1" applyProtection="1">
      <alignment horizontal="left" vertical="center" wrapText="1"/>
      <protection locked="0"/>
    </xf>
    <xf numFmtId="0" fontId="48" fillId="0" borderId="11" xfId="0" applyFont="1" applyBorder="1" applyAlignment="1" applyProtection="1">
      <alignment horizontal="center" vertical="center" wrapText="1"/>
      <protection locked="0"/>
    </xf>
    <xf numFmtId="184" fontId="47" fillId="0" borderId="13" xfId="0" applyNumberFormat="1" applyFont="1" applyFill="1" applyBorder="1" applyAlignment="1">
      <alignment horizontal="center" vertical="center"/>
    </xf>
    <xf numFmtId="181" fontId="48" fillId="0" borderId="11" xfId="0" applyNumberFormat="1" applyFont="1" applyBorder="1" applyAlignment="1" applyProtection="1">
      <alignment horizontal="center" vertical="center"/>
      <protection hidden="1"/>
    </xf>
    <xf numFmtId="184" fontId="47" fillId="0" borderId="13" xfId="0" applyNumberFormat="1" applyFont="1" applyBorder="1" applyAlignment="1">
      <alignment horizontal="center" vertical="center" wrapText="1" shrinkToFit="1"/>
    </xf>
    <xf numFmtId="0" fontId="48" fillId="0" borderId="11" xfId="0" applyNumberFormat="1" applyFont="1" applyBorder="1" applyAlignment="1" applyProtection="1">
      <alignment vertical="top" wrapText="1"/>
      <protection locked="0"/>
    </xf>
    <xf numFmtId="0" fontId="48" fillId="0" borderId="11" xfId="0" applyFont="1" applyBorder="1" applyAlignment="1" applyProtection="1">
      <alignment vertical="center" wrapText="1"/>
      <protection locked="0"/>
    </xf>
    <xf numFmtId="184" fontId="48" fillId="0" borderId="11" xfId="49" applyNumberFormat="1" applyFont="1" applyBorder="1" applyAlignment="1" applyProtection="1">
      <alignment horizontal="center" vertical="center"/>
      <protection locked="0"/>
    </xf>
    <xf numFmtId="0" fontId="48" fillId="0" borderId="13" xfId="0" applyFont="1" applyBorder="1" applyAlignment="1">
      <alignment vertical="center" wrapText="1"/>
    </xf>
    <xf numFmtId="6" fontId="48" fillId="0" borderId="11" xfId="58" applyFont="1" applyBorder="1" applyAlignment="1" applyProtection="1">
      <alignment horizontal="center" vertical="center"/>
      <protection locked="0"/>
    </xf>
    <xf numFmtId="0" fontId="49" fillId="0" borderId="13" xfId="0" applyFont="1" applyBorder="1" applyAlignment="1">
      <alignment vertical="center" wrapText="1"/>
    </xf>
    <xf numFmtId="0" fontId="50" fillId="0" borderId="13" xfId="0" applyFont="1" applyBorder="1" applyAlignment="1">
      <alignment vertical="center" wrapText="1"/>
    </xf>
    <xf numFmtId="184" fontId="47" fillId="0" borderId="13" xfId="0" applyNumberFormat="1" applyFont="1" applyBorder="1" applyAlignment="1">
      <alignment horizontal="center" vertical="center"/>
    </xf>
    <xf numFmtId="0" fontId="46" fillId="0" borderId="0" xfId="0" applyFont="1" applyAlignment="1" applyProtection="1">
      <alignment vertical="center"/>
      <protection locked="0"/>
    </xf>
    <xf numFmtId="0" fontId="46" fillId="0" borderId="0" xfId="0" applyFont="1" applyAlignment="1" applyProtection="1">
      <alignment/>
      <protection locked="0"/>
    </xf>
    <xf numFmtId="182" fontId="2"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13" xfId="0" applyNumberFormat="1" applyFont="1" applyBorder="1" applyAlignment="1" applyProtection="1">
      <alignment vertical="center" wrapText="1"/>
      <protection locked="0"/>
    </xf>
    <xf numFmtId="182" fontId="2" fillId="0" borderId="13"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49" fillId="0" borderId="13" xfId="0" applyFont="1" applyBorder="1" applyAlignment="1" applyProtection="1">
      <alignment horizontal="left" vertical="center" wrapText="1"/>
      <protection locked="0"/>
    </xf>
    <xf numFmtId="181" fontId="2" fillId="0" borderId="13" xfId="0" applyNumberFormat="1" applyFont="1" applyBorder="1" applyAlignment="1" applyProtection="1">
      <alignment horizontal="center" vertical="center"/>
      <protection hidden="1"/>
    </xf>
    <xf numFmtId="0" fontId="2" fillId="0" borderId="13" xfId="0" applyFont="1" applyBorder="1" applyAlignment="1" applyProtection="1">
      <alignment vertical="top" wrapText="1"/>
      <protection locked="0"/>
    </xf>
    <xf numFmtId="0" fontId="2" fillId="0" borderId="11" xfId="0" applyFont="1" applyBorder="1" applyAlignment="1" applyProtection="1">
      <alignment horizontal="center" vertical="center" wrapText="1"/>
      <protection locked="0"/>
    </xf>
    <xf numFmtId="181" fontId="2" fillId="0" borderId="11" xfId="0" applyNumberFormat="1" applyFont="1" applyBorder="1" applyAlignment="1" applyProtection="1">
      <alignment horizontal="center" vertical="center"/>
      <protection hidden="1"/>
    </xf>
    <xf numFmtId="184" fontId="2" fillId="0" borderId="11" xfId="49" applyNumberFormat="1" applyFont="1" applyBorder="1" applyAlignment="1" applyProtection="1">
      <alignment vertical="center"/>
      <protection locked="0"/>
    </xf>
    <xf numFmtId="184" fontId="51" fillId="0" borderId="13" xfId="0" applyNumberFormat="1" applyFont="1" applyFill="1" applyBorder="1" applyAlignment="1">
      <alignment vertical="center"/>
    </xf>
    <xf numFmtId="0" fontId="2" fillId="0" borderId="11" xfId="0" applyNumberFormat="1" applyFont="1" applyFill="1" applyBorder="1" applyAlignment="1" applyProtection="1">
      <alignment vertical="center" wrapText="1"/>
      <protection locked="0"/>
    </xf>
    <xf numFmtId="184" fontId="2" fillId="0" borderId="11" xfId="49" applyNumberFormat="1" applyFont="1" applyBorder="1" applyAlignment="1" applyProtection="1">
      <alignment horizontal="center" vertical="center"/>
      <protection locked="0"/>
    </xf>
    <xf numFmtId="6" fontId="2" fillId="0" borderId="11" xfId="58" applyFont="1" applyBorder="1" applyAlignment="1" applyProtection="1">
      <alignment horizontal="center" vertical="center"/>
      <protection locked="0"/>
    </xf>
    <xf numFmtId="184" fontId="52" fillId="0" borderId="13" xfId="0" applyNumberFormat="1" applyFont="1" applyBorder="1" applyAlignment="1">
      <alignment horizontal="center" vertical="center"/>
    </xf>
    <xf numFmtId="183" fontId="53" fillId="0" borderId="13" xfId="0" applyNumberFormat="1" applyFont="1" applyBorder="1" applyAlignment="1">
      <alignment horizontal="center" vertical="center"/>
    </xf>
    <xf numFmtId="183" fontId="51" fillId="0" borderId="13" xfId="0" applyNumberFormat="1" applyFont="1" applyBorder="1" applyAlignment="1">
      <alignment horizontal="center" vertical="center"/>
    </xf>
    <xf numFmtId="184" fontId="3" fillId="0" borderId="13" xfId="49" applyNumberFormat="1" applyFont="1" applyBorder="1" applyAlignment="1" applyProtection="1">
      <alignment horizontal="right" vertical="center"/>
      <protection locked="0"/>
    </xf>
    <xf numFmtId="184" fontId="3" fillId="0" borderId="11" xfId="49" applyNumberFormat="1" applyFont="1" applyBorder="1" applyAlignment="1" applyProtection="1">
      <alignment horizontal="right" vertical="center"/>
      <protection locked="0"/>
    </xf>
    <xf numFmtId="38" fontId="3" fillId="0" borderId="11" xfId="49" applyFont="1" applyBorder="1" applyAlignment="1" applyProtection="1">
      <alignment vertical="top"/>
      <protection locked="0"/>
    </xf>
    <xf numFmtId="184" fontId="3" fillId="0" borderId="13" xfId="49" applyNumberFormat="1" applyFont="1" applyBorder="1" applyAlignment="1" applyProtection="1">
      <alignment vertical="center"/>
      <protection locked="0"/>
    </xf>
    <xf numFmtId="184" fontId="3" fillId="0" borderId="11" xfId="49" applyNumberFormat="1" applyFont="1" applyBorder="1" applyAlignment="1" applyProtection="1">
      <alignment vertical="center"/>
      <protection locked="0"/>
    </xf>
    <xf numFmtId="0" fontId="2" fillId="0" borderId="11" xfId="0" applyFont="1"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53"/>
  <sheetViews>
    <sheetView tabSelected="1" view="pageBreakPreview" zoomScale="70" zoomScaleNormal="80" zoomScaleSheetLayoutView="70" zoomScalePageLayoutView="0" workbookViewId="0" topLeftCell="A76">
      <selection activeCell="A84" sqref="A84"/>
    </sheetView>
  </sheetViews>
  <sheetFormatPr defaultColWidth="9.00390625" defaultRowHeight="13.5"/>
  <cols>
    <col min="1" max="2" width="35.625" style="14" customWidth="1"/>
    <col min="3" max="3" width="16.125" style="15" customWidth="1"/>
    <col min="4" max="4" width="35.625" style="13" customWidth="1"/>
    <col min="5" max="5" width="28.25390625" style="13" customWidth="1"/>
    <col min="6" max="7" width="13.125" style="13" bestFit="1" customWidth="1"/>
    <col min="8" max="8" width="14.75390625" style="16" bestFit="1" customWidth="1"/>
    <col min="9" max="9" width="30.625" style="13" customWidth="1"/>
    <col min="10" max="16384" width="9.00390625" style="13" customWidth="1"/>
  </cols>
  <sheetData>
    <row r="1" spans="1:9" s="9" customFormat="1" ht="36.75" thickBot="1">
      <c r="A1" s="3" t="s">
        <v>0</v>
      </c>
      <c r="B1" s="4" t="s">
        <v>9</v>
      </c>
      <c r="C1" s="5" t="s">
        <v>1</v>
      </c>
      <c r="D1" s="6" t="s">
        <v>2</v>
      </c>
      <c r="E1" s="7" t="s">
        <v>10</v>
      </c>
      <c r="F1" s="6" t="s">
        <v>3</v>
      </c>
      <c r="G1" s="6" t="s">
        <v>4</v>
      </c>
      <c r="H1" s="8" t="s">
        <v>13</v>
      </c>
      <c r="I1" s="6" t="s">
        <v>5</v>
      </c>
    </row>
    <row r="2" spans="1:9" s="9" customFormat="1" ht="36.75" thickTop="1">
      <c r="A2" s="23" t="s">
        <v>58</v>
      </c>
      <c r="B2" s="24" t="s">
        <v>59</v>
      </c>
      <c r="C2" s="25">
        <v>41730</v>
      </c>
      <c r="D2" s="26" t="s">
        <v>91</v>
      </c>
      <c r="E2" s="27" t="s">
        <v>60</v>
      </c>
      <c r="F2" s="28">
        <v>3077719</v>
      </c>
      <c r="G2" s="28">
        <v>1626156</v>
      </c>
      <c r="H2" s="29">
        <f>IF(AND(AND(F2&lt;&gt;"",F2&lt;&gt;0),AND(G2&lt;&gt;"",G2&lt;&gt;0)),G2/F2*100,"")</f>
        <v>52.836402543572035</v>
      </c>
      <c r="I2" s="10"/>
    </row>
    <row r="3" spans="1:9" s="9" customFormat="1" ht="36">
      <c r="A3" s="23" t="s">
        <v>61</v>
      </c>
      <c r="B3" s="24" t="s">
        <v>59</v>
      </c>
      <c r="C3" s="25">
        <v>41730</v>
      </c>
      <c r="D3" s="26" t="s">
        <v>92</v>
      </c>
      <c r="E3" s="27" t="s">
        <v>60</v>
      </c>
      <c r="F3" s="30">
        <v>3553632</v>
      </c>
      <c r="G3" s="30">
        <v>3509568</v>
      </c>
      <c r="H3" s="29">
        <f>IF(AND(AND(F3&lt;&gt;"",F3&lt;&gt;0),AND(G3&lt;&gt;"",G3&lt;&gt;0)),G3/F3*100,"")</f>
        <v>98.7600291757841</v>
      </c>
      <c r="I3" s="10"/>
    </row>
    <row r="4" spans="1:9" s="9" customFormat="1" ht="36">
      <c r="A4" s="23" t="s">
        <v>62</v>
      </c>
      <c r="B4" s="24" t="s">
        <v>59</v>
      </c>
      <c r="C4" s="25">
        <v>41730</v>
      </c>
      <c r="D4" s="26" t="s">
        <v>93</v>
      </c>
      <c r="E4" s="27" t="s">
        <v>94</v>
      </c>
      <c r="F4" s="30">
        <v>9491131</v>
      </c>
      <c r="G4" s="30">
        <v>7690680</v>
      </c>
      <c r="H4" s="29">
        <f>IF(AND(AND(F4&lt;&gt;"",F4&lt;&gt;0),AND(G4&lt;&gt;"",G4&lt;&gt;0)),G4/F4*100,"")</f>
        <v>81.03017438069287</v>
      </c>
      <c r="I4" s="10"/>
    </row>
    <row r="5" spans="1:9" s="9" customFormat="1" ht="36">
      <c r="A5" s="23" t="s">
        <v>63</v>
      </c>
      <c r="B5" s="24" t="s">
        <v>59</v>
      </c>
      <c r="C5" s="25">
        <v>41730</v>
      </c>
      <c r="D5" s="26" t="s">
        <v>95</v>
      </c>
      <c r="E5" s="27" t="s">
        <v>60</v>
      </c>
      <c r="F5" s="30">
        <v>2468361</v>
      </c>
      <c r="G5" s="30">
        <v>2468232</v>
      </c>
      <c r="H5" s="29">
        <f>IF(AND(AND(F5&lt;&gt;"",F5&lt;&gt;0),AND(G5&lt;&gt;"",G5&lt;&gt;0)),G5/F5*100,"")</f>
        <v>99.99477386006342</v>
      </c>
      <c r="I5" s="10"/>
    </row>
    <row r="6" spans="1:9" s="9" customFormat="1" ht="36">
      <c r="A6" s="24" t="s">
        <v>26</v>
      </c>
      <c r="B6" s="31" t="s">
        <v>39</v>
      </c>
      <c r="C6" s="25">
        <v>41730</v>
      </c>
      <c r="D6" s="32" t="s">
        <v>123</v>
      </c>
      <c r="E6" s="27" t="s">
        <v>47</v>
      </c>
      <c r="F6" s="33">
        <v>11664000</v>
      </c>
      <c r="G6" s="33">
        <v>11664000</v>
      </c>
      <c r="H6" s="29">
        <f>IF(AND(AND(F6&lt;&gt;"",F6&lt;&gt;0),AND(G6&lt;&gt;"",G6&lt;&gt;0)),G6/F6*100,"")</f>
        <v>100</v>
      </c>
      <c r="I6" s="10"/>
    </row>
    <row r="7" spans="1:9" s="9" customFormat="1" ht="36">
      <c r="A7" s="24" t="s">
        <v>40</v>
      </c>
      <c r="B7" s="31" t="s">
        <v>39</v>
      </c>
      <c r="C7" s="25">
        <v>41730</v>
      </c>
      <c r="D7" s="32" t="s">
        <v>124</v>
      </c>
      <c r="E7" s="27" t="s">
        <v>47</v>
      </c>
      <c r="F7" s="33">
        <v>2981728</v>
      </c>
      <c r="G7" s="33">
        <v>2736655</v>
      </c>
      <c r="H7" s="29">
        <f aca="true" t="shared" si="0" ref="H7:H118">IF(AND(AND(F7&lt;&gt;"",F7&lt;&gt;0),AND(G7&lt;&gt;"",G7&lt;&gt;0)),G7/F7*100,"")</f>
        <v>91.78083983515599</v>
      </c>
      <c r="I7" s="10"/>
    </row>
    <row r="8" spans="1:9" s="9" customFormat="1" ht="36">
      <c r="A8" s="24" t="s">
        <v>41</v>
      </c>
      <c r="B8" s="31" t="s">
        <v>39</v>
      </c>
      <c r="C8" s="25">
        <v>41730</v>
      </c>
      <c r="D8" s="32" t="s">
        <v>141</v>
      </c>
      <c r="E8" s="27" t="s">
        <v>47</v>
      </c>
      <c r="F8" s="33">
        <v>20835988</v>
      </c>
      <c r="G8" s="33">
        <v>15251774</v>
      </c>
      <c r="H8" s="29">
        <f t="shared" si="0"/>
        <v>73.19918786668528</v>
      </c>
      <c r="I8" s="10"/>
    </row>
    <row r="9" spans="1:9" s="9" customFormat="1" ht="36">
      <c r="A9" s="24" t="s">
        <v>27</v>
      </c>
      <c r="B9" s="31" t="s">
        <v>39</v>
      </c>
      <c r="C9" s="25">
        <v>41730</v>
      </c>
      <c r="D9" s="32" t="s">
        <v>125</v>
      </c>
      <c r="E9" s="27" t="s">
        <v>47</v>
      </c>
      <c r="F9" s="33">
        <v>5209920</v>
      </c>
      <c r="G9" s="33">
        <v>4445280</v>
      </c>
      <c r="H9" s="29">
        <f t="shared" si="0"/>
        <v>85.3233830845771</v>
      </c>
      <c r="I9" s="10"/>
    </row>
    <row r="10" spans="1:9" s="9" customFormat="1" ht="36">
      <c r="A10" s="24" t="s">
        <v>28</v>
      </c>
      <c r="B10" s="31" t="s">
        <v>39</v>
      </c>
      <c r="C10" s="25">
        <v>41730</v>
      </c>
      <c r="D10" s="32" t="s">
        <v>126</v>
      </c>
      <c r="E10" s="27" t="s">
        <v>47</v>
      </c>
      <c r="F10" s="33">
        <v>5222512</v>
      </c>
      <c r="G10" s="33">
        <v>2986318</v>
      </c>
      <c r="H10" s="29">
        <f t="shared" si="0"/>
        <v>57.18163979326424</v>
      </c>
      <c r="I10" s="10"/>
    </row>
    <row r="11" spans="1:9" s="9" customFormat="1" ht="36">
      <c r="A11" s="24" t="s">
        <v>29</v>
      </c>
      <c r="B11" s="31" t="s">
        <v>39</v>
      </c>
      <c r="C11" s="25">
        <v>41730</v>
      </c>
      <c r="D11" s="32" t="s">
        <v>127</v>
      </c>
      <c r="E11" s="27" t="s">
        <v>47</v>
      </c>
      <c r="F11" s="33">
        <v>11962080</v>
      </c>
      <c r="G11" s="33">
        <v>11772000</v>
      </c>
      <c r="H11" s="29">
        <f t="shared" si="0"/>
        <v>98.41097869266883</v>
      </c>
      <c r="I11" s="10"/>
    </row>
    <row r="12" spans="1:9" s="9" customFormat="1" ht="36">
      <c r="A12" s="24" t="s">
        <v>30</v>
      </c>
      <c r="B12" s="31" t="s">
        <v>39</v>
      </c>
      <c r="C12" s="25">
        <v>41730</v>
      </c>
      <c r="D12" s="32" t="s">
        <v>128</v>
      </c>
      <c r="E12" s="27" t="s">
        <v>47</v>
      </c>
      <c r="F12" s="33">
        <v>13465440</v>
      </c>
      <c r="G12" s="33">
        <v>12960000</v>
      </c>
      <c r="H12" s="29">
        <f t="shared" si="0"/>
        <v>96.24639076034649</v>
      </c>
      <c r="I12" s="10"/>
    </row>
    <row r="13" spans="1:9" s="9" customFormat="1" ht="36">
      <c r="A13" s="24" t="s">
        <v>31</v>
      </c>
      <c r="B13" s="31" t="s">
        <v>39</v>
      </c>
      <c r="C13" s="25">
        <v>41730</v>
      </c>
      <c r="D13" s="32" t="s">
        <v>128</v>
      </c>
      <c r="E13" s="27" t="s">
        <v>47</v>
      </c>
      <c r="F13" s="33">
        <v>68600142</v>
      </c>
      <c r="G13" s="33">
        <v>63396000</v>
      </c>
      <c r="H13" s="29">
        <f t="shared" si="0"/>
        <v>92.41380287521854</v>
      </c>
      <c r="I13" s="10"/>
    </row>
    <row r="14" spans="1:9" s="9" customFormat="1" ht="36">
      <c r="A14" s="34" t="s">
        <v>75</v>
      </c>
      <c r="B14" s="31" t="s">
        <v>59</v>
      </c>
      <c r="C14" s="25">
        <v>41730</v>
      </c>
      <c r="D14" s="32" t="s">
        <v>74</v>
      </c>
      <c r="E14" s="27" t="s">
        <v>60</v>
      </c>
      <c r="F14" s="35">
        <v>6456240</v>
      </c>
      <c r="G14" s="35">
        <v>2619388</v>
      </c>
      <c r="H14" s="29">
        <f>IF(AND(AND(F14&lt;&gt;"",F14&lt;&gt;0),AND(G14&lt;&gt;"",G14&lt;&gt;0)),G14/F14*100,"")</f>
        <v>40.57141618031548</v>
      </c>
      <c r="I14" s="22"/>
    </row>
    <row r="15" spans="1:9" s="9" customFormat="1" ht="36">
      <c r="A15" s="34" t="s">
        <v>73</v>
      </c>
      <c r="B15" s="31" t="s">
        <v>59</v>
      </c>
      <c r="C15" s="25">
        <v>41730</v>
      </c>
      <c r="D15" s="32" t="s">
        <v>124</v>
      </c>
      <c r="E15" s="27" t="s">
        <v>60</v>
      </c>
      <c r="F15" s="35">
        <v>2757078</v>
      </c>
      <c r="G15" s="35">
        <v>2644752</v>
      </c>
      <c r="H15" s="29">
        <f>IF(AND(AND(F15&lt;&gt;"",F15&lt;&gt;0),AND(G15&lt;&gt;"",G15&lt;&gt;0)),G15/F15*100,"")</f>
        <v>95.92590416375599</v>
      </c>
      <c r="I15" s="22"/>
    </row>
    <row r="16" spans="1:9" s="9" customFormat="1" ht="36">
      <c r="A16" s="34" t="s">
        <v>72</v>
      </c>
      <c r="B16" s="31" t="s">
        <v>59</v>
      </c>
      <c r="C16" s="25">
        <v>41730</v>
      </c>
      <c r="D16" s="32" t="s">
        <v>124</v>
      </c>
      <c r="E16" s="27" t="s">
        <v>60</v>
      </c>
      <c r="F16" s="35">
        <v>2757078</v>
      </c>
      <c r="G16" s="35">
        <v>2644752</v>
      </c>
      <c r="H16" s="29">
        <f>IF(AND(AND(F16&lt;&gt;"",F16&lt;&gt;0),AND(G16&lt;&gt;"",G16&lt;&gt;0)),G16/F16*100,"")</f>
        <v>95.92590416375599</v>
      </c>
      <c r="I16" s="22"/>
    </row>
    <row r="17" spans="1:9" s="9" customFormat="1" ht="36">
      <c r="A17" s="34" t="s">
        <v>71</v>
      </c>
      <c r="B17" s="31" t="s">
        <v>59</v>
      </c>
      <c r="C17" s="25">
        <v>41730</v>
      </c>
      <c r="D17" s="32" t="s">
        <v>70</v>
      </c>
      <c r="E17" s="27" t="s">
        <v>60</v>
      </c>
      <c r="F17" s="35">
        <v>8577576</v>
      </c>
      <c r="G17" s="35">
        <v>8577576</v>
      </c>
      <c r="H17" s="29">
        <f>IF(AND(AND(F17&lt;&gt;"",F17&lt;&gt;0),AND(G17&lt;&gt;"",G17&lt;&gt;0)),G17/F17*100,"")</f>
        <v>100</v>
      </c>
      <c r="I17" s="22"/>
    </row>
    <row r="18" spans="1:9" s="9" customFormat="1" ht="36">
      <c r="A18" s="34" t="s">
        <v>69</v>
      </c>
      <c r="B18" s="31" t="s">
        <v>59</v>
      </c>
      <c r="C18" s="25">
        <v>41730</v>
      </c>
      <c r="D18" s="32" t="s">
        <v>124</v>
      </c>
      <c r="E18" s="27" t="s">
        <v>60</v>
      </c>
      <c r="F18" s="35">
        <v>2859192</v>
      </c>
      <c r="G18" s="35">
        <v>2832642</v>
      </c>
      <c r="H18" s="29">
        <f>IF(AND(AND(F18&lt;&gt;"",F18&lt;&gt;0),AND(G18&lt;&gt;"",G18&lt;&gt;0)),G18/F18*100,"")</f>
        <v>99.07141598045881</v>
      </c>
      <c r="I18" s="22"/>
    </row>
    <row r="19" spans="1:9" s="9" customFormat="1" ht="36">
      <c r="A19" s="24" t="s">
        <v>32</v>
      </c>
      <c r="B19" s="31" t="s">
        <v>39</v>
      </c>
      <c r="C19" s="25">
        <v>41736</v>
      </c>
      <c r="D19" s="32" t="s">
        <v>129</v>
      </c>
      <c r="E19" s="27" t="s">
        <v>47</v>
      </c>
      <c r="F19" s="33">
        <v>30630990</v>
      </c>
      <c r="G19" s="33">
        <v>26784000</v>
      </c>
      <c r="H19" s="29">
        <f t="shared" si="0"/>
        <v>87.44085646595164</v>
      </c>
      <c r="I19" s="10"/>
    </row>
    <row r="20" spans="1:9" s="9" customFormat="1" ht="36">
      <c r="A20" s="36" t="s">
        <v>77</v>
      </c>
      <c r="B20" s="31" t="s">
        <v>59</v>
      </c>
      <c r="C20" s="25">
        <v>41737</v>
      </c>
      <c r="D20" s="32" t="s">
        <v>140</v>
      </c>
      <c r="E20" s="27" t="s">
        <v>60</v>
      </c>
      <c r="F20" s="35">
        <v>27807497</v>
      </c>
      <c r="G20" s="35">
        <v>26498450</v>
      </c>
      <c r="H20" s="29">
        <f>IF(AND(AND(F20&lt;&gt;"",F20&lt;&gt;0),AND(G20&lt;&gt;"",G20&lt;&gt;0)),G20/F20*100,"")</f>
        <v>95.29246735152034</v>
      </c>
      <c r="I20" s="22"/>
    </row>
    <row r="21" spans="1:9" s="9" customFormat="1" ht="36">
      <c r="A21" s="24" t="s">
        <v>42</v>
      </c>
      <c r="B21" s="31" t="s">
        <v>39</v>
      </c>
      <c r="C21" s="25">
        <v>41739</v>
      </c>
      <c r="D21" s="32" t="s">
        <v>143</v>
      </c>
      <c r="E21" s="27" t="s">
        <v>47</v>
      </c>
      <c r="F21" s="33">
        <v>5226379</v>
      </c>
      <c r="G21" s="33">
        <v>5164689</v>
      </c>
      <c r="H21" s="29">
        <f t="shared" si="0"/>
        <v>98.81964166777801</v>
      </c>
      <c r="I21" s="10"/>
    </row>
    <row r="22" spans="1:9" s="9" customFormat="1" ht="36">
      <c r="A22" s="24" t="s">
        <v>43</v>
      </c>
      <c r="B22" s="31" t="s">
        <v>39</v>
      </c>
      <c r="C22" s="25">
        <v>41739</v>
      </c>
      <c r="D22" s="32" t="s">
        <v>143</v>
      </c>
      <c r="E22" s="27" t="s">
        <v>47</v>
      </c>
      <c r="F22" s="33">
        <v>6245920</v>
      </c>
      <c r="G22" s="33">
        <v>6163365</v>
      </c>
      <c r="H22" s="29">
        <f t="shared" si="0"/>
        <v>98.67825716627814</v>
      </c>
      <c r="I22" s="10"/>
    </row>
    <row r="23" spans="1:9" s="9" customFormat="1" ht="36">
      <c r="A23" s="24" t="s">
        <v>33</v>
      </c>
      <c r="B23" s="31" t="s">
        <v>39</v>
      </c>
      <c r="C23" s="25">
        <v>41744</v>
      </c>
      <c r="D23" s="32" t="s">
        <v>130</v>
      </c>
      <c r="E23" s="27" t="s">
        <v>47</v>
      </c>
      <c r="F23" s="33">
        <v>2723468</v>
      </c>
      <c r="G23" s="33">
        <v>1886895</v>
      </c>
      <c r="H23" s="29">
        <f t="shared" si="0"/>
        <v>69.28280413061582</v>
      </c>
      <c r="I23" s="10"/>
    </row>
    <row r="24" spans="1:9" s="9" customFormat="1" ht="36">
      <c r="A24" s="34" t="s">
        <v>79</v>
      </c>
      <c r="B24" s="31" t="s">
        <v>59</v>
      </c>
      <c r="C24" s="25">
        <v>41744</v>
      </c>
      <c r="D24" s="32" t="s">
        <v>78</v>
      </c>
      <c r="E24" s="27" t="s">
        <v>90</v>
      </c>
      <c r="F24" s="35">
        <v>226917272</v>
      </c>
      <c r="G24" s="35">
        <v>226069920</v>
      </c>
      <c r="H24" s="29">
        <f>IF(AND(AND(F24&lt;&gt;"",F24&lt;&gt;0),AND(G24&lt;&gt;"",G24&lt;&gt;0)),G24/F24*100,"")</f>
        <v>99.62658109163237</v>
      </c>
      <c r="I24" s="22"/>
    </row>
    <row r="25" spans="1:9" s="9" customFormat="1" ht="36">
      <c r="A25" s="24" t="s">
        <v>44</v>
      </c>
      <c r="B25" s="31" t="s">
        <v>39</v>
      </c>
      <c r="C25" s="25">
        <v>41750</v>
      </c>
      <c r="D25" s="32" t="s">
        <v>131</v>
      </c>
      <c r="E25" s="27" t="s">
        <v>47</v>
      </c>
      <c r="F25" s="33">
        <v>319210188</v>
      </c>
      <c r="G25" s="33">
        <v>299086214</v>
      </c>
      <c r="H25" s="29">
        <f t="shared" si="0"/>
        <v>93.69569808342082</v>
      </c>
      <c r="I25" s="10"/>
    </row>
    <row r="26" spans="1:9" s="9" customFormat="1" ht="36">
      <c r="A26" s="34" t="s">
        <v>81</v>
      </c>
      <c r="B26" s="31" t="s">
        <v>59</v>
      </c>
      <c r="C26" s="25">
        <v>41751</v>
      </c>
      <c r="D26" s="32" t="s">
        <v>80</v>
      </c>
      <c r="E26" s="27" t="s">
        <v>60</v>
      </c>
      <c r="F26" s="35">
        <v>35466525</v>
      </c>
      <c r="G26" s="35">
        <v>34400205</v>
      </c>
      <c r="H26" s="29">
        <f aca="true" t="shared" si="1" ref="H26:H31">IF(AND(AND(F26&lt;&gt;"",F26&lt;&gt;0),AND(G26&lt;&gt;"",G26&lt;&gt;0)),G26/F26*100,"")</f>
        <v>96.99344663735734</v>
      </c>
      <c r="I26" s="22"/>
    </row>
    <row r="27" spans="1:9" s="9" customFormat="1" ht="36">
      <c r="A27" s="24" t="s">
        <v>34</v>
      </c>
      <c r="B27" s="31" t="s">
        <v>39</v>
      </c>
      <c r="C27" s="25">
        <v>41753</v>
      </c>
      <c r="D27" s="32" t="s">
        <v>132</v>
      </c>
      <c r="E27" s="27" t="s">
        <v>47</v>
      </c>
      <c r="F27" s="33">
        <v>30312102</v>
      </c>
      <c r="G27" s="33">
        <v>21492000</v>
      </c>
      <c r="H27" s="29">
        <f t="shared" si="1"/>
        <v>70.90237423983332</v>
      </c>
      <c r="I27" s="10"/>
    </row>
    <row r="28" spans="1:9" s="9" customFormat="1" ht="36">
      <c r="A28" s="34" t="s">
        <v>84</v>
      </c>
      <c r="B28" s="31" t="s">
        <v>59</v>
      </c>
      <c r="C28" s="25">
        <v>41768</v>
      </c>
      <c r="D28" s="32" t="s">
        <v>83</v>
      </c>
      <c r="E28" s="27" t="s">
        <v>60</v>
      </c>
      <c r="F28" s="35">
        <v>24842535</v>
      </c>
      <c r="G28" s="35">
        <v>24494600</v>
      </c>
      <c r="H28" s="29">
        <f t="shared" si="1"/>
        <v>98.59943842285016</v>
      </c>
      <c r="I28" s="22"/>
    </row>
    <row r="29" spans="1:9" s="9" customFormat="1" ht="36">
      <c r="A29" s="37" t="s">
        <v>82</v>
      </c>
      <c r="B29" s="31" t="s">
        <v>59</v>
      </c>
      <c r="C29" s="25">
        <v>41774</v>
      </c>
      <c r="D29" s="32" t="s">
        <v>76</v>
      </c>
      <c r="E29" s="27" t="s">
        <v>60</v>
      </c>
      <c r="F29" s="35">
        <v>6890049</v>
      </c>
      <c r="G29" s="35">
        <v>5954327</v>
      </c>
      <c r="H29" s="29">
        <f t="shared" si="1"/>
        <v>86.41922575586908</v>
      </c>
      <c r="I29" s="22"/>
    </row>
    <row r="30" spans="1:9" s="9" customFormat="1" ht="36">
      <c r="A30" s="23" t="s">
        <v>64</v>
      </c>
      <c r="B30" s="24" t="s">
        <v>59</v>
      </c>
      <c r="C30" s="25">
        <v>41778</v>
      </c>
      <c r="D30" s="26" t="s">
        <v>96</v>
      </c>
      <c r="E30" s="27" t="s">
        <v>60</v>
      </c>
      <c r="F30" s="38">
        <v>10545019</v>
      </c>
      <c r="G30" s="38">
        <v>9552308</v>
      </c>
      <c r="H30" s="29">
        <f t="shared" si="1"/>
        <v>90.58597239132523</v>
      </c>
      <c r="I30" s="10"/>
    </row>
    <row r="31" spans="1:9" s="9" customFormat="1" ht="36">
      <c r="A31" s="23" t="s">
        <v>65</v>
      </c>
      <c r="B31" s="24" t="s">
        <v>59</v>
      </c>
      <c r="C31" s="25">
        <v>41778</v>
      </c>
      <c r="D31" s="26" t="s">
        <v>96</v>
      </c>
      <c r="E31" s="27" t="s">
        <v>60</v>
      </c>
      <c r="F31" s="38">
        <v>9995931</v>
      </c>
      <c r="G31" s="38">
        <v>9879811</v>
      </c>
      <c r="H31" s="29">
        <f t="shared" si="1"/>
        <v>98.83832731538463</v>
      </c>
      <c r="I31" s="10"/>
    </row>
    <row r="32" spans="1:9" s="9" customFormat="1" ht="36">
      <c r="A32" s="24" t="s">
        <v>46</v>
      </c>
      <c r="B32" s="31" t="s">
        <v>39</v>
      </c>
      <c r="C32" s="25">
        <v>41780</v>
      </c>
      <c r="D32" s="32" t="s">
        <v>133</v>
      </c>
      <c r="E32" s="27" t="s">
        <v>47</v>
      </c>
      <c r="F32" s="33">
        <v>4284865</v>
      </c>
      <c r="G32" s="33">
        <v>3052416</v>
      </c>
      <c r="H32" s="29">
        <f t="shared" si="0"/>
        <v>71.2371568299118</v>
      </c>
      <c r="I32" s="10"/>
    </row>
    <row r="33" spans="1:9" s="9" customFormat="1" ht="36">
      <c r="A33" s="24" t="s">
        <v>45</v>
      </c>
      <c r="B33" s="31" t="s">
        <v>39</v>
      </c>
      <c r="C33" s="25">
        <v>41813</v>
      </c>
      <c r="D33" s="32" t="s">
        <v>134</v>
      </c>
      <c r="E33" s="27" t="s">
        <v>47</v>
      </c>
      <c r="F33" s="33">
        <v>217080756</v>
      </c>
      <c r="G33" s="33">
        <v>217080756</v>
      </c>
      <c r="H33" s="29">
        <f t="shared" si="0"/>
        <v>100</v>
      </c>
      <c r="I33" s="10"/>
    </row>
    <row r="34" spans="1:9" s="9" customFormat="1" ht="36">
      <c r="A34" s="24" t="s">
        <v>35</v>
      </c>
      <c r="B34" s="31" t="s">
        <v>39</v>
      </c>
      <c r="C34" s="25">
        <v>41823</v>
      </c>
      <c r="D34" s="32" t="s">
        <v>127</v>
      </c>
      <c r="E34" s="27" t="s">
        <v>47</v>
      </c>
      <c r="F34" s="33">
        <v>12081935</v>
      </c>
      <c r="G34" s="33">
        <v>11730852</v>
      </c>
      <c r="H34" s="29">
        <f t="shared" si="0"/>
        <v>97.09414924016724</v>
      </c>
      <c r="I34" s="10"/>
    </row>
    <row r="35" spans="1:9" s="9" customFormat="1" ht="36">
      <c r="A35" s="24" t="s">
        <v>36</v>
      </c>
      <c r="B35" s="31" t="s">
        <v>39</v>
      </c>
      <c r="C35" s="25">
        <v>41823</v>
      </c>
      <c r="D35" s="32" t="s">
        <v>127</v>
      </c>
      <c r="E35" s="27" t="s">
        <v>47</v>
      </c>
      <c r="F35" s="33">
        <v>10032843</v>
      </c>
      <c r="G35" s="33">
        <v>9732204</v>
      </c>
      <c r="H35" s="29">
        <f t="shared" si="0"/>
        <v>97.00345156402827</v>
      </c>
      <c r="I35" s="10"/>
    </row>
    <row r="36" spans="1:9" s="9" customFormat="1" ht="36">
      <c r="A36" s="23" t="s">
        <v>66</v>
      </c>
      <c r="B36" s="31" t="s">
        <v>39</v>
      </c>
      <c r="C36" s="25">
        <v>41828</v>
      </c>
      <c r="D36" s="26" t="s">
        <v>97</v>
      </c>
      <c r="E36" s="27" t="s">
        <v>60</v>
      </c>
      <c r="F36" s="38">
        <v>14912085</v>
      </c>
      <c r="G36" s="38">
        <v>6998400</v>
      </c>
      <c r="H36" s="29">
        <f>IF(AND(AND(F36&lt;&gt;"",F36&lt;&gt;0),AND(G36&lt;&gt;"",G36&lt;&gt;0)),G36/F36*100,"")</f>
        <v>46.93106296000861</v>
      </c>
      <c r="I36" s="10"/>
    </row>
    <row r="37" spans="1:9" s="9" customFormat="1" ht="36">
      <c r="A37" s="24" t="s">
        <v>85</v>
      </c>
      <c r="B37" s="31" t="s">
        <v>39</v>
      </c>
      <c r="C37" s="25">
        <v>41831</v>
      </c>
      <c r="D37" s="32" t="s">
        <v>76</v>
      </c>
      <c r="E37" s="27" t="s">
        <v>60</v>
      </c>
      <c r="F37" s="35">
        <v>11583523</v>
      </c>
      <c r="G37" s="35">
        <v>10887929</v>
      </c>
      <c r="H37" s="29">
        <f>IF(AND(AND(F37&lt;&gt;"",F37&lt;&gt;0),AND(G37&lt;&gt;"",G37&lt;&gt;0)),G37/F37*100,"")</f>
        <v>93.99497026940767</v>
      </c>
      <c r="I37" s="22"/>
    </row>
    <row r="38" spans="1:9" s="9" customFormat="1" ht="36">
      <c r="A38" s="24" t="s">
        <v>37</v>
      </c>
      <c r="B38" s="31" t="s">
        <v>39</v>
      </c>
      <c r="C38" s="25">
        <v>41836</v>
      </c>
      <c r="D38" s="32" t="s">
        <v>135</v>
      </c>
      <c r="E38" s="27" t="s">
        <v>47</v>
      </c>
      <c r="F38" s="33">
        <v>6728414</v>
      </c>
      <c r="G38" s="33">
        <v>4407480</v>
      </c>
      <c r="H38" s="29">
        <f t="shared" si="0"/>
        <v>65.50548167814881</v>
      </c>
      <c r="I38" s="10"/>
    </row>
    <row r="39" spans="1:9" s="9" customFormat="1" ht="36">
      <c r="A39" s="23" t="s">
        <v>98</v>
      </c>
      <c r="B39" s="31" t="s">
        <v>39</v>
      </c>
      <c r="C39" s="25">
        <v>41862</v>
      </c>
      <c r="D39" s="26" t="s">
        <v>99</v>
      </c>
      <c r="E39" s="27" t="s">
        <v>60</v>
      </c>
      <c r="F39" s="38">
        <v>3192652</v>
      </c>
      <c r="G39" s="38">
        <v>3167710</v>
      </c>
      <c r="H39" s="29">
        <f t="shared" si="0"/>
        <v>99.21876859739176</v>
      </c>
      <c r="I39" s="10"/>
    </row>
    <row r="40" spans="1:9" s="9" customFormat="1" ht="36">
      <c r="A40" s="24" t="s">
        <v>38</v>
      </c>
      <c r="B40" s="31" t="s">
        <v>39</v>
      </c>
      <c r="C40" s="25">
        <v>41872</v>
      </c>
      <c r="D40" s="32" t="s">
        <v>127</v>
      </c>
      <c r="E40" s="27" t="s">
        <v>48</v>
      </c>
      <c r="F40" s="33">
        <v>1361757744</v>
      </c>
      <c r="G40" s="33">
        <v>1334664000</v>
      </c>
      <c r="H40" s="29">
        <f aca="true" t="shared" si="2" ref="H40:H53">IF(AND(AND(F40&lt;&gt;"",F40&lt;&gt;0),AND(G40&lt;&gt;"",G40&lt;&gt;0)),G40/F40*100,"")</f>
        <v>98.01038443736583</v>
      </c>
      <c r="I40" s="10"/>
    </row>
    <row r="41" spans="1:9" s="9" customFormat="1" ht="36">
      <c r="A41" s="24" t="s">
        <v>86</v>
      </c>
      <c r="B41" s="31" t="s">
        <v>39</v>
      </c>
      <c r="C41" s="25">
        <v>41878</v>
      </c>
      <c r="D41" s="32" t="s">
        <v>96</v>
      </c>
      <c r="E41" s="27" t="s">
        <v>60</v>
      </c>
      <c r="F41" s="35">
        <v>12663888</v>
      </c>
      <c r="G41" s="35">
        <v>9899928</v>
      </c>
      <c r="H41" s="29">
        <f t="shared" si="2"/>
        <v>78.17447532700858</v>
      </c>
      <c r="I41" s="22"/>
    </row>
    <row r="42" spans="1:9" s="9" customFormat="1" ht="36">
      <c r="A42" s="23" t="s">
        <v>100</v>
      </c>
      <c r="B42" s="31" t="s">
        <v>39</v>
      </c>
      <c r="C42" s="25">
        <v>41879</v>
      </c>
      <c r="D42" s="26" t="s">
        <v>96</v>
      </c>
      <c r="E42" s="27" t="s">
        <v>60</v>
      </c>
      <c r="F42" s="38">
        <v>14941345</v>
      </c>
      <c r="G42" s="38">
        <v>14018316</v>
      </c>
      <c r="H42" s="29">
        <f t="shared" si="2"/>
        <v>93.82231653174463</v>
      </c>
      <c r="I42" s="10"/>
    </row>
    <row r="43" spans="1:9" s="9" customFormat="1" ht="36">
      <c r="A43" s="24" t="s">
        <v>87</v>
      </c>
      <c r="B43" s="31" t="s">
        <v>39</v>
      </c>
      <c r="C43" s="25">
        <v>41890</v>
      </c>
      <c r="D43" s="32" t="s">
        <v>80</v>
      </c>
      <c r="E43" s="27" t="s">
        <v>60</v>
      </c>
      <c r="F43" s="35">
        <v>15889592</v>
      </c>
      <c r="G43" s="35">
        <v>14961715</v>
      </c>
      <c r="H43" s="29">
        <f t="shared" si="2"/>
        <v>94.16047309458921</v>
      </c>
      <c r="I43" s="22"/>
    </row>
    <row r="44" spans="1:9" s="9" customFormat="1" ht="36">
      <c r="A44" s="23" t="s">
        <v>67</v>
      </c>
      <c r="B44" s="31" t="s">
        <v>39</v>
      </c>
      <c r="C44" s="25">
        <v>41901</v>
      </c>
      <c r="D44" s="26" t="s">
        <v>68</v>
      </c>
      <c r="E44" s="27" t="s">
        <v>60</v>
      </c>
      <c r="F44" s="38">
        <v>9997027</v>
      </c>
      <c r="G44" s="38">
        <v>9709200</v>
      </c>
      <c r="H44" s="29">
        <f t="shared" si="2"/>
        <v>97.12087403585086</v>
      </c>
      <c r="I44" s="10"/>
    </row>
    <row r="45" spans="1:9" s="9" customFormat="1" ht="36">
      <c r="A45" s="24" t="s">
        <v>89</v>
      </c>
      <c r="B45" s="31" t="s">
        <v>39</v>
      </c>
      <c r="C45" s="25">
        <v>41907</v>
      </c>
      <c r="D45" s="32" t="s">
        <v>96</v>
      </c>
      <c r="E45" s="27" t="s">
        <v>60</v>
      </c>
      <c r="F45" s="35">
        <v>2398298</v>
      </c>
      <c r="G45" s="35">
        <v>1999130</v>
      </c>
      <c r="H45" s="29">
        <f t="shared" si="2"/>
        <v>83.35619676954241</v>
      </c>
      <c r="I45" s="22"/>
    </row>
    <row r="46" spans="1:9" s="9" customFormat="1" ht="36">
      <c r="A46" s="24" t="s">
        <v>88</v>
      </c>
      <c r="B46" s="31" t="s">
        <v>39</v>
      </c>
      <c r="C46" s="25">
        <v>41908</v>
      </c>
      <c r="D46" s="32" t="s">
        <v>96</v>
      </c>
      <c r="E46" s="27" t="s">
        <v>60</v>
      </c>
      <c r="F46" s="35">
        <v>7648104</v>
      </c>
      <c r="G46" s="35">
        <v>6951186</v>
      </c>
      <c r="H46" s="29">
        <f t="shared" si="2"/>
        <v>90.88770236387998</v>
      </c>
      <c r="I46" s="22"/>
    </row>
    <row r="47" spans="1:9" s="9" customFormat="1" ht="36">
      <c r="A47" s="20" t="s">
        <v>182</v>
      </c>
      <c r="B47" s="18" t="s">
        <v>39</v>
      </c>
      <c r="C47" s="41">
        <v>41908</v>
      </c>
      <c r="D47" s="42" t="s">
        <v>183</v>
      </c>
      <c r="E47" s="49" t="s">
        <v>60</v>
      </c>
      <c r="F47" s="55">
        <v>239842725</v>
      </c>
      <c r="G47" s="55">
        <v>234278361</v>
      </c>
      <c r="H47" s="50">
        <f t="shared" si="2"/>
        <v>97.67999467150817</v>
      </c>
      <c r="I47" s="10"/>
    </row>
    <row r="48" spans="1:9" s="9" customFormat="1" ht="39.75" customHeight="1">
      <c r="A48" s="53" t="s">
        <v>113</v>
      </c>
      <c r="B48" s="31" t="s">
        <v>39</v>
      </c>
      <c r="C48" s="41">
        <v>41912</v>
      </c>
      <c r="D48" s="42" t="s">
        <v>140</v>
      </c>
      <c r="E48" s="49" t="s">
        <v>60</v>
      </c>
      <c r="F48" s="57">
        <v>12037358</v>
      </c>
      <c r="G48" s="57">
        <f>ROUNDDOWN(10997725*1.08,0)</f>
        <v>11877543</v>
      </c>
      <c r="H48" s="50">
        <f t="shared" si="2"/>
        <v>98.67234155534794</v>
      </c>
      <c r="I48" s="10"/>
    </row>
    <row r="49" spans="1:9" s="9" customFormat="1" ht="39.75" customHeight="1">
      <c r="A49" s="53" t="s">
        <v>114</v>
      </c>
      <c r="B49" s="31" t="s">
        <v>39</v>
      </c>
      <c r="C49" s="41">
        <v>41927</v>
      </c>
      <c r="D49" s="21" t="s">
        <v>127</v>
      </c>
      <c r="E49" s="49" t="s">
        <v>47</v>
      </c>
      <c r="F49" s="57">
        <v>38640218</v>
      </c>
      <c r="G49" s="57">
        <v>12873600</v>
      </c>
      <c r="H49" s="50">
        <f t="shared" si="2"/>
        <v>33.31658222011066</v>
      </c>
      <c r="I49" s="10"/>
    </row>
    <row r="50" spans="1:9" s="9" customFormat="1" ht="39" customHeight="1">
      <c r="A50" s="53" t="s">
        <v>115</v>
      </c>
      <c r="B50" s="31" t="s">
        <v>39</v>
      </c>
      <c r="C50" s="41">
        <v>41936</v>
      </c>
      <c r="D50" s="42" t="s">
        <v>142</v>
      </c>
      <c r="E50" s="49" t="s">
        <v>60</v>
      </c>
      <c r="F50" s="57">
        <v>15761981</v>
      </c>
      <c r="G50" s="57">
        <f>ROUNDDOWN(12885280*1.08,0)</f>
        <v>13916102</v>
      </c>
      <c r="H50" s="50">
        <f t="shared" si="2"/>
        <v>88.28904184061635</v>
      </c>
      <c r="I50" s="10"/>
    </row>
    <row r="51" spans="1:9" s="9" customFormat="1" ht="36.75" customHeight="1">
      <c r="A51" s="53" t="s">
        <v>116</v>
      </c>
      <c r="B51" s="31" t="s">
        <v>39</v>
      </c>
      <c r="C51" s="41">
        <v>41936</v>
      </c>
      <c r="D51" s="42" t="s">
        <v>142</v>
      </c>
      <c r="E51" s="49" t="s">
        <v>60</v>
      </c>
      <c r="F51" s="57">
        <v>15225273</v>
      </c>
      <c r="G51" s="57">
        <f>ROUNDDOWN(13219320*1.08,0)</f>
        <v>14276865</v>
      </c>
      <c r="H51" s="50">
        <f t="shared" si="2"/>
        <v>93.77083090726846</v>
      </c>
      <c r="I51" s="10"/>
    </row>
    <row r="52" spans="1:9" s="9" customFormat="1" ht="39.75" customHeight="1">
      <c r="A52" s="53" t="s">
        <v>117</v>
      </c>
      <c r="B52" s="31" t="s">
        <v>39</v>
      </c>
      <c r="C52" s="41">
        <v>41940</v>
      </c>
      <c r="D52" s="42" t="s">
        <v>142</v>
      </c>
      <c r="E52" s="49" t="s">
        <v>60</v>
      </c>
      <c r="F52" s="57">
        <v>15104737</v>
      </c>
      <c r="G52" s="57">
        <f>ROUNDDOWN(12367346*1.08,0)</f>
        <v>13356733</v>
      </c>
      <c r="H52" s="50">
        <f t="shared" si="2"/>
        <v>88.42744497967757</v>
      </c>
      <c r="I52" s="10"/>
    </row>
    <row r="53" spans="1:9" s="9" customFormat="1" ht="39.75" customHeight="1">
      <c r="A53" s="53" t="s">
        <v>118</v>
      </c>
      <c r="B53" s="31" t="s">
        <v>39</v>
      </c>
      <c r="C53" s="41">
        <v>41943</v>
      </c>
      <c r="D53" s="42" t="s">
        <v>136</v>
      </c>
      <c r="E53" s="49" t="s">
        <v>47</v>
      </c>
      <c r="F53" s="57">
        <v>9408960</v>
      </c>
      <c r="G53" s="57">
        <v>8348400</v>
      </c>
      <c r="H53" s="50">
        <f t="shared" si="2"/>
        <v>88.72819100091827</v>
      </c>
      <c r="I53" s="10"/>
    </row>
    <row r="54" spans="1:9" s="39" customFormat="1" ht="42.75" customHeight="1">
      <c r="A54" s="20" t="s">
        <v>101</v>
      </c>
      <c r="B54" s="31" t="s">
        <v>39</v>
      </c>
      <c r="C54" s="41">
        <v>41948</v>
      </c>
      <c r="D54" s="21" t="s">
        <v>103</v>
      </c>
      <c r="E54" s="49" t="s">
        <v>102</v>
      </c>
      <c r="F54" s="54">
        <v>53195072</v>
      </c>
      <c r="G54" s="54">
        <v>50781600</v>
      </c>
      <c r="H54" s="50">
        <f t="shared" si="0"/>
        <v>95.46297822474983</v>
      </c>
      <c r="I54" s="10"/>
    </row>
    <row r="55" spans="1:9" s="40" customFormat="1" ht="42.75" customHeight="1">
      <c r="A55" s="20" t="s">
        <v>104</v>
      </c>
      <c r="B55" s="31" t="s">
        <v>39</v>
      </c>
      <c r="C55" s="41">
        <v>41950</v>
      </c>
      <c r="D55" s="21" t="s">
        <v>96</v>
      </c>
      <c r="E55" s="49" t="s">
        <v>102</v>
      </c>
      <c r="F55" s="55">
        <v>17016827</v>
      </c>
      <c r="G55" s="55">
        <v>16930181</v>
      </c>
      <c r="H55" s="50">
        <f t="shared" si="0"/>
        <v>99.49082164377648</v>
      </c>
      <c r="I55" s="10"/>
    </row>
    <row r="56" spans="1:9" s="9" customFormat="1" ht="38.25" customHeight="1">
      <c r="A56" s="53" t="s">
        <v>119</v>
      </c>
      <c r="B56" s="31" t="s">
        <v>39</v>
      </c>
      <c r="C56" s="41">
        <v>41950</v>
      </c>
      <c r="D56" s="42" t="s">
        <v>140</v>
      </c>
      <c r="E56" s="49" t="s">
        <v>60</v>
      </c>
      <c r="F56" s="58">
        <v>5205310</v>
      </c>
      <c r="G56" s="58">
        <f>ROUNDDOWN(4624459*1.08,0)</f>
        <v>4994415</v>
      </c>
      <c r="H56" s="50">
        <f t="shared" si="0"/>
        <v>95.9484641644782</v>
      </c>
      <c r="I56" s="10"/>
    </row>
    <row r="57" spans="1:9" s="9" customFormat="1" ht="39.75" customHeight="1">
      <c r="A57" s="53" t="s">
        <v>120</v>
      </c>
      <c r="B57" s="31" t="s">
        <v>39</v>
      </c>
      <c r="C57" s="41">
        <v>41960</v>
      </c>
      <c r="D57" s="42" t="s">
        <v>68</v>
      </c>
      <c r="E57" s="49" t="s">
        <v>60</v>
      </c>
      <c r="F57" s="58">
        <v>12505282</v>
      </c>
      <c r="G57" s="58">
        <f>ROUNDDOWN(10870000*1.08,0)</f>
        <v>11739600</v>
      </c>
      <c r="H57" s="50">
        <f t="shared" si="0"/>
        <v>93.87713127940658</v>
      </c>
      <c r="I57" s="10"/>
    </row>
    <row r="58" spans="1:9" s="9" customFormat="1" ht="39" customHeight="1">
      <c r="A58" s="53" t="s">
        <v>121</v>
      </c>
      <c r="B58" s="31" t="s">
        <v>39</v>
      </c>
      <c r="C58" s="41">
        <v>41964</v>
      </c>
      <c r="D58" s="42" t="s">
        <v>137</v>
      </c>
      <c r="E58" s="49" t="s">
        <v>60</v>
      </c>
      <c r="F58" s="58">
        <v>4964801</v>
      </c>
      <c r="G58" s="58">
        <f>ROUNDDOWN(2510000*1.08,0)</f>
        <v>2710800</v>
      </c>
      <c r="H58" s="50">
        <f t="shared" si="0"/>
        <v>54.60037572502906</v>
      </c>
      <c r="I58" s="10"/>
    </row>
    <row r="59" spans="1:9" s="40" customFormat="1" ht="42.75" customHeight="1">
      <c r="A59" s="20" t="s">
        <v>105</v>
      </c>
      <c r="B59" s="31" t="s">
        <v>39</v>
      </c>
      <c r="C59" s="41">
        <v>41929</v>
      </c>
      <c r="D59" s="21" t="s">
        <v>96</v>
      </c>
      <c r="E59" s="49" t="s">
        <v>102</v>
      </c>
      <c r="F59" s="56">
        <v>14221617</v>
      </c>
      <c r="G59" s="56">
        <v>12180744</v>
      </c>
      <c r="H59" s="50">
        <f t="shared" si="0"/>
        <v>85.6495010377512</v>
      </c>
      <c r="I59" s="10"/>
    </row>
    <row r="60" spans="1:9" s="40" customFormat="1" ht="42.75" customHeight="1">
      <c r="A60" s="20" t="s">
        <v>106</v>
      </c>
      <c r="B60" s="31" t="s">
        <v>39</v>
      </c>
      <c r="C60" s="41">
        <v>41957</v>
      </c>
      <c r="D60" s="21" t="s">
        <v>138</v>
      </c>
      <c r="E60" s="49" t="s">
        <v>102</v>
      </c>
      <c r="F60" s="55">
        <v>45155286</v>
      </c>
      <c r="G60" s="55">
        <v>44604000</v>
      </c>
      <c r="H60" s="50">
        <f t="shared" si="0"/>
        <v>98.77913296795418</v>
      </c>
      <c r="I60" s="10"/>
    </row>
    <row r="61" spans="1:9" s="40" customFormat="1" ht="42.75" customHeight="1">
      <c r="A61" s="20" t="s">
        <v>107</v>
      </c>
      <c r="B61" s="31" t="s">
        <v>39</v>
      </c>
      <c r="C61" s="41">
        <v>41977</v>
      </c>
      <c r="D61" s="21" t="s">
        <v>80</v>
      </c>
      <c r="E61" s="49" t="s">
        <v>102</v>
      </c>
      <c r="F61" s="56">
        <v>15543379</v>
      </c>
      <c r="G61" s="56">
        <v>11225187</v>
      </c>
      <c r="H61" s="50">
        <f t="shared" si="0"/>
        <v>72.21844748172195</v>
      </c>
      <c r="I61" s="10"/>
    </row>
    <row r="62" spans="1:9" s="9" customFormat="1" ht="36">
      <c r="A62" s="53" t="s">
        <v>122</v>
      </c>
      <c r="B62" s="31" t="s">
        <v>39</v>
      </c>
      <c r="C62" s="41">
        <v>41982</v>
      </c>
      <c r="D62" s="21" t="s">
        <v>139</v>
      </c>
      <c r="E62" s="49" t="s">
        <v>47</v>
      </c>
      <c r="F62" s="54">
        <v>9676195</v>
      </c>
      <c r="G62" s="54">
        <v>7236000</v>
      </c>
      <c r="H62" s="50">
        <f t="shared" si="0"/>
        <v>74.78146110118699</v>
      </c>
      <c r="I62" s="10"/>
    </row>
    <row r="63" spans="1:9" s="9" customFormat="1" ht="42.75" customHeight="1">
      <c r="A63" s="20" t="s">
        <v>144</v>
      </c>
      <c r="B63" s="31" t="s">
        <v>39</v>
      </c>
      <c r="C63" s="25">
        <v>41997</v>
      </c>
      <c r="D63" s="42" t="s">
        <v>142</v>
      </c>
      <c r="E63" s="49" t="s">
        <v>47</v>
      </c>
      <c r="F63" s="54">
        <v>51764389</v>
      </c>
      <c r="G63" s="54">
        <v>47529547</v>
      </c>
      <c r="H63" s="50">
        <f t="shared" si="0"/>
        <v>91.81900514656901</v>
      </c>
      <c r="I63" s="10"/>
    </row>
    <row r="64" spans="1:9" s="9" customFormat="1" ht="42.75" customHeight="1">
      <c r="A64" s="20" t="s">
        <v>145</v>
      </c>
      <c r="B64" s="31" t="s">
        <v>39</v>
      </c>
      <c r="C64" s="25">
        <v>41999</v>
      </c>
      <c r="D64" s="42" t="s">
        <v>68</v>
      </c>
      <c r="E64" s="49" t="s">
        <v>47</v>
      </c>
      <c r="F64" s="54">
        <v>4879377</v>
      </c>
      <c r="G64" s="54">
        <v>4525200</v>
      </c>
      <c r="H64" s="50">
        <f t="shared" si="0"/>
        <v>92.74134792208105</v>
      </c>
      <c r="I64" s="10"/>
    </row>
    <row r="65" spans="1:9" s="9" customFormat="1" ht="42.75" customHeight="1">
      <c r="A65" s="20" t="s">
        <v>146</v>
      </c>
      <c r="B65" s="31" t="s">
        <v>39</v>
      </c>
      <c r="C65" s="25">
        <v>41999</v>
      </c>
      <c r="D65" s="42" t="s">
        <v>142</v>
      </c>
      <c r="E65" s="49" t="s">
        <v>47</v>
      </c>
      <c r="F65" s="54">
        <v>19676639</v>
      </c>
      <c r="G65" s="54">
        <v>17609508</v>
      </c>
      <c r="H65" s="50">
        <f t="shared" si="0"/>
        <v>89.4944914118717</v>
      </c>
      <c r="I65" s="10"/>
    </row>
    <row r="66" spans="1:9" s="9" customFormat="1" ht="42.75" customHeight="1">
      <c r="A66" s="20" t="s">
        <v>147</v>
      </c>
      <c r="B66" s="31" t="s">
        <v>39</v>
      </c>
      <c r="C66" s="25">
        <v>42011</v>
      </c>
      <c r="D66" s="42" t="s">
        <v>142</v>
      </c>
      <c r="E66" s="49" t="s">
        <v>47</v>
      </c>
      <c r="F66" s="54">
        <v>41364432</v>
      </c>
      <c r="G66" s="54">
        <v>38203410</v>
      </c>
      <c r="H66" s="50">
        <f t="shared" si="0"/>
        <v>92.35811578411133</v>
      </c>
      <c r="I66" s="10"/>
    </row>
    <row r="67" spans="1:9" s="9" customFormat="1" ht="42.75" customHeight="1">
      <c r="A67" s="20" t="s">
        <v>148</v>
      </c>
      <c r="B67" s="31" t="s">
        <v>39</v>
      </c>
      <c r="C67" s="25">
        <v>42018</v>
      </c>
      <c r="D67" s="21" t="s">
        <v>96</v>
      </c>
      <c r="E67" s="49" t="s">
        <v>47</v>
      </c>
      <c r="F67" s="54">
        <v>8731447</v>
      </c>
      <c r="G67" s="54">
        <v>8361576</v>
      </c>
      <c r="H67" s="50">
        <f t="shared" si="0"/>
        <v>95.76392091711718</v>
      </c>
      <c r="I67" s="10"/>
    </row>
    <row r="68" spans="1:9" s="9" customFormat="1" ht="42.75" customHeight="1">
      <c r="A68" s="20" t="s">
        <v>149</v>
      </c>
      <c r="B68" s="31" t="s">
        <v>39</v>
      </c>
      <c r="C68" s="25">
        <v>42020</v>
      </c>
      <c r="D68" s="42" t="s">
        <v>68</v>
      </c>
      <c r="E68" s="49" t="s">
        <v>47</v>
      </c>
      <c r="F68" s="54">
        <v>6801094</v>
      </c>
      <c r="G68" s="54">
        <v>3110400</v>
      </c>
      <c r="H68" s="50">
        <f t="shared" si="0"/>
        <v>45.73381870622579</v>
      </c>
      <c r="I68" s="10"/>
    </row>
    <row r="69" spans="1:9" s="9" customFormat="1" ht="42.75" customHeight="1">
      <c r="A69" s="20" t="s">
        <v>150</v>
      </c>
      <c r="B69" s="31" t="s">
        <v>39</v>
      </c>
      <c r="C69" s="25">
        <v>42020</v>
      </c>
      <c r="D69" s="42" t="s">
        <v>68</v>
      </c>
      <c r="E69" s="49" t="s">
        <v>47</v>
      </c>
      <c r="F69" s="54">
        <v>3974400</v>
      </c>
      <c r="G69" s="54">
        <v>3769200</v>
      </c>
      <c r="H69" s="50">
        <f t="shared" si="0"/>
        <v>94.83695652173914</v>
      </c>
      <c r="I69" s="10"/>
    </row>
    <row r="70" spans="1:9" s="9" customFormat="1" ht="42.75" customHeight="1">
      <c r="A70" s="20" t="s">
        <v>151</v>
      </c>
      <c r="B70" s="31" t="s">
        <v>39</v>
      </c>
      <c r="C70" s="25">
        <v>42023</v>
      </c>
      <c r="D70" s="21" t="s">
        <v>138</v>
      </c>
      <c r="E70" s="49" t="s">
        <v>47</v>
      </c>
      <c r="F70" s="54">
        <v>5070006</v>
      </c>
      <c r="G70" s="54">
        <v>4756320</v>
      </c>
      <c r="H70" s="50">
        <f t="shared" si="0"/>
        <v>93.81290673028789</v>
      </c>
      <c r="I70" s="10"/>
    </row>
    <row r="71" spans="1:9" s="9" customFormat="1" ht="42.75" customHeight="1">
      <c r="A71" s="20" t="s">
        <v>152</v>
      </c>
      <c r="B71" s="31" t="s">
        <v>39</v>
      </c>
      <c r="C71" s="25">
        <v>42023</v>
      </c>
      <c r="D71" s="21" t="s">
        <v>138</v>
      </c>
      <c r="E71" s="49" t="s">
        <v>47</v>
      </c>
      <c r="F71" s="54">
        <v>3364200</v>
      </c>
      <c r="G71" s="54">
        <v>3064392</v>
      </c>
      <c r="H71" s="50">
        <f t="shared" si="0"/>
        <v>91.08828250401284</v>
      </c>
      <c r="I71" s="10"/>
    </row>
    <row r="72" spans="1:9" s="9" customFormat="1" ht="42.75" customHeight="1">
      <c r="A72" s="20" t="s">
        <v>153</v>
      </c>
      <c r="B72" s="31" t="s">
        <v>39</v>
      </c>
      <c r="C72" s="25">
        <v>42023</v>
      </c>
      <c r="D72" s="32" t="s">
        <v>128</v>
      </c>
      <c r="E72" s="49" t="s">
        <v>47</v>
      </c>
      <c r="F72" s="54">
        <v>143722371</v>
      </c>
      <c r="G72" s="54">
        <v>140400000</v>
      </c>
      <c r="H72" s="50">
        <f t="shared" si="0"/>
        <v>97.68834108644089</v>
      </c>
      <c r="I72" s="10"/>
    </row>
    <row r="73" spans="1:9" s="9" customFormat="1" ht="42.75" customHeight="1">
      <c r="A73" s="20" t="s">
        <v>154</v>
      </c>
      <c r="B73" s="31" t="s">
        <v>39</v>
      </c>
      <c r="C73" s="25">
        <v>42025</v>
      </c>
      <c r="D73" s="21" t="s">
        <v>166</v>
      </c>
      <c r="E73" s="49" t="s">
        <v>47</v>
      </c>
      <c r="F73" s="54">
        <v>9806400</v>
      </c>
      <c r="G73" s="54">
        <v>9720000</v>
      </c>
      <c r="H73" s="50">
        <f t="shared" si="0"/>
        <v>99.11894273127754</v>
      </c>
      <c r="I73" s="10"/>
    </row>
    <row r="74" spans="1:9" s="9" customFormat="1" ht="42.75" customHeight="1">
      <c r="A74" s="20" t="s">
        <v>155</v>
      </c>
      <c r="B74" s="31" t="s">
        <v>39</v>
      </c>
      <c r="C74" s="25">
        <v>42027</v>
      </c>
      <c r="D74" s="21" t="s">
        <v>167</v>
      </c>
      <c r="E74" s="49" t="s">
        <v>47</v>
      </c>
      <c r="F74" s="54">
        <v>3889836</v>
      </c>
      <c r="G74" s="54">
        <v>2902284</v>
      </c>
      <c r="H74" s="50">
        <f t="shared" si="0"/>
        <v>74.61198878307465</v>
      </c>
      <c r="I74" s="10"/>
    </row>
    <row r="75" spans="1:9" s="9" customFormat="1" ht="42.75" customHeight="1">
      <c r="A75" s="20" t="s">
        <v>156</v>
      </c>
      <c r="B75" s="31" t="s">
        <v>39</v>
      </c>
      <c r="C75" s="25">
        <v>42027</v>
      </c>
      <c r="D75" s="21" t="s">
        <v>138</v>
      </c>
      <c r="E75" s="49" t="s">
        <v>47</v>
      </c>
      <c r="F75" s="54">
        <v>35027532</v>
      </c>
      <c r="G75" s="54">
        <v>33977988</v>
      </c>
      <c r="H75" s="50">
        <f t="shared" si="0"/>
        <v>97.00365986390362</v>
      </c>
      <c r="I75" s="10"/>
    </row>
    <row r="76" spans="1:9" s="9" customFormat="1" ht="42.75" customHeight="1">
      <c r="A76" s="20" t="s">
        <v>157</v>
      </c>
      <c r="B76" s="31" t="s">
        <v>39</v>
      </c>
      <c r="C76" s="25">
        <v>42030</v>
      </c>
      <c r="D76" s="21" t="s">
        <v>138</v>
      </c>
      <c r="E76" s="49" t="s">
        <v>47</v>
      </c>
      <c r="F76" s="54">
        <v>4877172</v>
      </c>
      <c r="G76" s="54">
        <v>4523256</v>
      </c>
      <c r="H76" s="50">
        <f t="shared" si="0"/>
        <v>92.74341770189774</v>
      </c>
      <c r="I76" s="10"/>
    </row>
    <row r="77" spans="1:9" s="9" customFormat="1" ht="42.75" customHeight="1">
      <c r="A77" s="20" t="s">
        <v>158</v>
      </c>
      <c r="B77" s="31" t="s">
        <v>39</v>
      </c>
      <c r="C77" s="25">
        <v>42033</v>
      </c>
      <c r="D77" s="64" t="s">
        <v>184</v>
      </c>
      <c r="E77" s="49" t="s">
        <v>47</v>
      </c>
      <c r="F77" s="54">
        <v>20412000</v>
      </c>
      <c r="G77" s="54">
        <v>19980000</v>
      </c>
      <c r="H77" s="50">
        <f t="shared" si="0"/>
        <v>97.88359788359789</v>
      </c>
      <c r="I77" s="10"/>
    </row>
    <row r="78" spans="1:9" s="9" customFormat="1" ht="42.75" customHeight="1">
      <c r="A78" s="20" t="s">
        <v>159</v>
      </c>
      <c r="B78" s="31" t="s">
        <v>39</v>
      </c>
      <c r="C78" s="25">
        <v>42034</v>
      </c>
      <c r="D78" s="21" t="s">
        <v>138</v>
      </c>
      <c r="E78" s="49" t="s">
        <v>47</v>
      </c>
      <c r="F78" s="54">
        <v>12806424</v>
      </c>
      <c r="G78" s="54">
        <v>12334572</v>
      </c>
      <c r="H78" s="50">
        <f t="shared" si="0"/>
        <v>96.3155054057245</v>
      </c>
      <c r="I78" s="10"/>
    </row>
    <row r="79" spans="1:9" s="9" customFormat="1" ht="42.75" customHeight="1">
      <c r="A79" s="20" t="s">
        <v>160</v>
      </c>
      <c r="B79" s="31" t="s">
        <v>39</v>
      </c>
      <c r="C79" s="25">
        <v>42059</v>
      </c>
      <c r="D79" s="21" t="s">
        <v>138</v>
      </c>
      <c r="E79" s="49" t="s">
        <v>47</v>
      </c>
      <c r="F79" s="54">
        <v>6087096</v>
      </c>
      <c r="G79" s="54">
        <v>5752728</v>
      </c>
      <c r="H79" s="50">
        <f t="shared" si="0"/>
        <v>94.50693729817962</v>
      </c>
      <c r="I79" s="10"/>
    </row>
    <row r="80" spans="1:9" s="9" customFormat="1" ht="42.75" customHeight="1">
      <c r="A80" s="20" t="s">
        <v>161</v>
      </c>
      <c r="B80" s="31" t="s">
        <v>39</v>
      </c>
      <c r="C80" s="25">
        <v>42059</v>
      </c>
      <c r="D80" s="42" t="s">
        <v>68</v>
      </c>
      <c r="E80" s="49" t="s">
        <v>47</v>
      </c>
      <c r="F80" s="54">
        <v>4017600</v>
      </c>
      <c r="G80" s="54">
        <v>3952800</v>
      </c>
      <c r="H80" s="50">
        <f t="shared" si="0"/>
        <v>98.38709677419355</v>
      </c>
      <c r="I80" s="10"/>
    </row>
    <row r="81" spans="1:9" s="9" customFormat="1" ht="42.75" customHeight="1">
      <c r="A81" s="20" t="s">
        <v>162</v>
      </c>
      <c r="B81" s="31" t="s">
        <v>39</v>
      </c>
      <c r="C81" s="25">
        <v>42061</v>
      </c>
      <c r="D81" s="32" t="s">
        <v>135</v>
      </c>
      <c r="E81" s="49" t="s">
        <v>47</v>
      </c>
      <c r="F81" s="54">
        <v>5770051</v>
      </c>
      <c r="G81" s="54">
        <v>4472280</v>
      </c>
      <c r="H81" s="50">
        <f t="shared" si="0"/>
        <v>77.50850035814241</v>
      </c>
      <c r="I81" s="10"/>
    </row>
    <row r="82" spans="1:9" s="9" customFormat="1" ht="42.75" customHeight="1">
      <c r="A82" s="20" t="s">
        <v>163</v>
      </c>
      <c r="B82" s="31" t="s">
        <v>39</v>
      </c>
      <c r="C82" s="25">
        <v>42065</v>
      </c>
      <c r="D82" s="21" t="s">
        <v>168</v>
      </c>
      <c r="E82" s="49" t="s">
        <v>47</v>
      </c>
      <c r="F82" s="54">
        <v>5971212</v>
      </c>
      <c r="G82" s="54">
        <v>5454000</v>
      </c>
      <c r="H82" s="50">
        <f t="shared" si="0"/>
        <v>91.338240879741</v>
      </c>
      <c r="I82" s="10"/>
    </row>
    <row r="83" spans="1:9" s="9" customFormat="1" ht="42.75" customHeight="1">
      <c r="A83" s="20" t="s">
        <v>164</v>
      </c>
      <c r="B83" s="31" t="s">
        <v>39</v>
      </c>
      <c r="C83" s="25">
        <v>42069</v>
      </c>
      <c r="D83" s="64" t="s">
        <v>181</v>
      </c>
      <c r="E83" s="49" t="s">
        <v>47</v>
      </c>
      <c r="F83" s="54">
        <v>3109806</v>
      </c>
      <c r="G83" s="54">
        <v>1836000</v>
      </c>
      <c r="H83" s="50">
        <f t="shared" si="0"/>
        <v>59.0390525968501</v>
      </c>
      <c r="I83" s="10"/>
    </row>
    <row r="84" spans="1:9" s="9" customFormat="1" ht="42.75" customHeight="1">
      <c r="A84" s="20" t="s">
        <v>165</v>
      </c>
      <c r="B84" s="31" t="s">
        <v>39</v>
      </c>
      <c r="C84" s="25">
        <v>42079</v>
      </c>
      <c r="D84" s="21" t="s">
        <v>138</v>
      </c>
      <c r="E84" s="49" t="s">
        <v>90</v>
      </c>
      <c r="F84" s="54">
        <v>340627788</v>
      </c>
      <c r="G84" s="54">
        <v>335275200</v>
      </c>
      <c r="H84" s="50">
        <f t="shared" si="0"/>
        <v>98.42861088009649</v>
      </c>
      <c r="I84" s="10"/>
    </row>
    <row r="85" spans="1:9" s="9" customFormat="1" ht="12">
      <c r="A85" s="18"/>
      <c r="B85" s="18"/>
      <c r="C85" s="11"/>
      <c r="D85" s="10"/>
      <c r="E85" s="10"/>
      <c r="F85" s="19"/>
      <c r="G85" s="19"/>
      <c r="H85" s="17">
        <f t="shared" si="0"/>
      </c>
      <c r="I85" s="10"/>
    </row>
    <row r="86" spans="1:9" s="9" customFormat="1" ht="12">
      <c r="A86" s="18"/>
      <c r="B86" s="18"/>
      <c r="C86" s="11"/>
      <c r="D86" s="10"/>
      <c r="E86" s="10"/>
      <c r="F86" s="19"/>
      <c r="G86" s="19"/>
      <c r="H86" s="17">
        <f t="shared" si="0"/>
      </c>
      <c r="I86" s="10"/>
    </row>
    <row r="87" spans="1:9" s="9" customFormat="1" ht="12">
      <c r="A87" s="18"/>
      <c r="B87" s="18"/>
      <c r="C87" s="11"/>
      <c r="D87" s="10"/>
      <c r="E87" s="10"/>
      <c r="F87" s="19"/>
      <c r="G87" s="19"/>
      <c r="H87" s="17">
        <f t="shared" si="0"/>
      </c>
      <c r="I87" s="10"/>
    </row>
    <row r="88" spans="1:9" s="9" customFormat="1" ht="12">
      <c r="A88" s="18"/>
      <c r="B88" s="18"/>
      <c r="C88" s="11"/>
      <c r="D88" s="10"/>
      <c r="E88" s="10"/>
      <c r="F88" s="19"/>
      <c r="G88" s="19"/>
      <c r="H88" s="17">
        <f t="shared" si="0"/>
      </c>
      <c r="I88" s="10"/>
    </row>
    <row r="89" spans="1:9" s="9" customFormat="1" ht="12">
      <c r="A89" s="18"/>
      <c r="B89" s="18"/>
      <c r="C89" s="11"/>
      <c r="D89" s="10"/>
      <c r="E89" s="10"/>
      <c r="F89" s="19"/>
      <c r="G89" s="19"/>
      <c r="H89" s="17">
        <f t="shared" si="0"/>
      </c>
      <c r="I89" s="10"/>
    </row>
    <row r="90" spans="1:9" s="9" customFormat="1" ht="12">
      <c r="A90" s="18"/>
      <c r="B90" s="18"/>
      <c r="C90" s="11"/>
      <c r="D90" s="10"/>
      <c r="E90" s="10"/>
      <c r="F90" s="19"/>
      <c r="G90" s="19"/>
      <c r="H90" s="17">
        <f t="shared" si="0"/>
      </c>
      <c r="I90" s="10"/>
    </row>
    <row r="91" spans="1:9" s="9" customFormat="1" ht="12">
      <c r="A91" s="18"/>
      <c r="B91" s="18"/>
      <c r="C91" s="11"/>
      <c r="D91" s="10"/>
      <c r="E91" s="10"/>
      <c r="F91" s="19"/>
      <c r="G91" s="19"/>
      <c r="H91" s="17">
        <f t="shared" si="0"/>
      </c>
      <c r="I91" s="10"/>
    </row>
    <row r="92" spans="1:9" s="9" customFormat="1" ht="12">
      <c r="A92" s="18"/>
      <c r="B92" s="18"/>
      <c r="C92" s="11"/>
      <c r="D92" s="10"/>
      <c r="E92" s="10"/>
      <c r="F92" s="19"/>
      <c r="G92" s="19"/>
      <c r="H92" s="17">
        <f t="shared" si="0"/>
      </c>
      <c r="I92" s="10"/>
    </row>
    <row r="93" spans="1:9" s="9" customFormat="1" ht="12">
      <c r="A93" s="18"/>
      <c r="B93" s="18"/>
      <c r="C93" s="11"/>
      <c r="D93" s="10"/>
      <c r="E93" s="10"/>
      <c r="F93" s="19"/>
      <c r="G93" s="19"/>
      <c r="H93" s="17">
        <f t="shared" si="0"/>
      </c>
      <c r="I93" s="10"/>
    </row>
    <row r="94" spans="1:9" s="9" customFormat="1" ht="12">
      <c r="A94" s="18"/>
      <c r="B94" s="18"/>
      <c r="C94" s="11"/>
      <c r="D94" s="10"/>
      <c r="E94" s="10"/>
      <c r="F94" s="19"/>
      <c r="G94" s="19"/>
      <c r="H94" s="17">
        <f t="shared" si="0"/>
      </c>
      <c r="I94" s="10"/>
    </row>
    <row r="95" spans="1:9" s="9" customFormat="1" ht="12">
      <c r="A95" s="18"/>
      <c r="B95" s="18"/>
      <c r="C95" s="11"/>
      <c r="D95" s="10"/>
      <c r="E95" s="10"/>
      <c r="F95" s="19"/>
      <c r="G95" s="19"/>
      <c r="H95" s="17">
        <f t="shared" si="0"/>
      </c>
      <c r="I95" s="10"/>
    </row>
    <row r="96" spans="1:9" s="9" customFormat="1" ht="12">
      <c r="A96" s="18"/>
      <c r="B96" s="18"/>
      <c r="C96" s="11"/>
      <c r="D96" s="10"/>
      <c r="E96" s="10"/>
      <c r="F96" s="19"/>
      <c r="G96" s="19"/>
      <c r="H96" s="17">
        <f t="shared" si="0"/>
      </c>
      <c r="I96" s="10"/>
    </row>
    <row r="97" spans="1:9" s="9" customFormat="1" ht="12">
      <c r="A97" s="18"/>
      <c r="B97" s="18"/>
      <c r="C97" s="11"/>
      <c r="D97" s="10"/>
      <c r="E97" s="10"/>
      <c r="F97" s="19"/>
      <c r="G97" s="19"/>
      <c r="H97" s="17">
        <f t="shared" si="0"/>
      </c>
      <c r="I97" s="10"/>
    </row>
    <row r="98" spans="1:9" s="9" customFormat="1" ht="12">
      <c r="A98" s="18"/>
      <c r="B98" s="18"/>
      <c r="C98" s="11"/>
      <c r="D98" s="10"/>
      <c r="E98" s="10"/>
      <c r="F98" s="19"/>
      <c r="G98" s="19"/>
      <c r="H98" s="17">
        <f t="shared" si="0"/>
      </c>
      <c r="I98" s="10"/>
    </row>
    <row r="99" spans="1:9" s="9" customFormat="1" ht="12">
      <c r="A99" s="18"/>
      <c r="B99" s="18"/>
      <c r="C99" s="11"/>
      <c r="D99" s="10"/>
      <c r="E99" s="10"/>
      <c r="F99" s="19"/>
      <c r="G99" s="19"/>
      <c r="H99" s="17">
        <f t="shared" si="0"/>
      </c>
      <c r="I99" s="10"/>
    </row>
    <row r="100" spans="1:9" s="9" customFormat="1" ht="12">
      <c r="A100" s="18"/>
      <c r="B100" s="18"/>
      <c r="C100" s="11"/>
      <c r="D100" s="10"/>
      <c r="E100" s="10"/>
      <c r="F100" s="19"/>
      <c r="G100" s="19"/>
      <c r="H100" s="17">
        <f t="shared" si="0"/>
      </c>
      <c r="I100" s="10"/>
    </row>
    <row r="101" spans="1:9" s="9" customFormat="1" ht="12">
      <c r="A101" s="18"/>
      <c r="B101" s="18"/>
      <c r="C101" s="11"/>
      <c r="D101" s="10"/>
      <c r="E101" s="10"/>
      <c r="F101" s="19"/>
      <c r="G101" s="19"/>
      <c r="H101" s="17">
        <f t="shared" si="0"/>
      </c>
      <c r="I101" s="10"/>
    </row>
    <row r="102" spans="1:9" s="9" customFormat="1" ht="12">
      <c r="A102" s="18"/>
      <c r="B102" s="18"/>
      <c r="C102" s="11"/>
      <c r="D102" s="10"/>
      <c r="E102" s="10"/>
      <c r="F102" s="19"/>
      <c r="G102" s="19"/>
      <c r="H102" s="17">
        <f t="shared" si="0"/>
      </c>
      <c r="I102" s="10"/>
    </row>
    <row r="103" spans="1:9" s="9" customFormat="1" ht="12">
      <c r="A103" s="18"/>
      <c r="B103" s="18"/>
      <c r="C103" s="11"/>
      <c r="D103" s="10"/>
      <c r="E103" s="10"/>
      <c r="F103" s="19"/>
      <c r="G103" s="19"/>
      <c r="H103" s="17">
        <f t="shared" si="0"/>
      </c>
      <c r="I103" s="10"/>
    </row>
    <row r="104" spans="1:9" s="9" customFormat="1" ht="12">
      <c r="A104" s="18"/>
      <c r="B104" s="18"/>
      <c r="C104" s="11"/>
      <c r="D104" s="10"/>
      <c r="E104" s="10"/>
      <c r="F104" s="19"/>
      <c r="G104" s="19"/>
      <c r="H104" s="17">
        <f t="shared" si="0"/>
      </c>
      <c r="I104" s="10"/>
    </row>
    <row r="105" spans="1:9" s="9" customFormat="1" ht="12">
      <c r="A105" s="18"/>
      <c r="B105" s="18"/>
      <c r="C105" s="11"/>
      <c r="D105" s="10"/>
      <c r="E105" s="10"/>
      <c r="F105" s="19"/>
      <c r="G105" s="19"/>
      <c r="H105" s="17">
        <f t="shared" si="0"/>
      </c>
      <c r="I105" s="10"/>
    </row>
    <row r="106" spans="1:9" s="9" customFormat="1" ht="12">
      <c r="A106" s="18"/>
      <c r="B106" s="18"/>
      <c r="C106" s="11"/>
      <c r="D106" s="10"/>
      <c r="E106" s="10"/>
      <c r="F106" s="19"/>
      <c r="G106" s="19"/>
      <c r="H106" s="17">
        <f t="shared" si="0"/>
      </c>
      <c r="I106" s="10"/>
    </row>
    <row r="107" spans="1:9" s="9" customFormat="1" ht="12">
      <c r="A107" s="18"/>
      <c r="B107" s="18"/>
      <c r="C107" s="11"/>
      <c r="D107" s="10"/>
      <c r="E107" s="10"/>
      <c r="F107" s="19"/>
      <c r="G107" s="19"/>
      <c r="H107" s="17">
        <f t="shared" si="0"/>
      </c>
      <c r="I107" s="10"/>
    </row>
    <row r="108" spans="1:9" s="9" customFormat="1" ht="12">
      <c r="A108" s="18"/>
      <c r="B108" s="18"/>
      <c r="C108" s="11"/>
      <c r="D108" s="10"/>
      <c r="E108" s="10"/>
      <c r="F108" s="19"/>
      <c r="G108" s="19"/>
      <c r="H108" s="17">
        <f t="shared" si="0"/>
      </c>
      <c r="I108" s="10"/>
    </row>
    <row r="109" spans="1:9" s="9" customFormat="1" ht="12">
      <c r="A109" s="18"/>
      <c r="B109" s="18"/>
      <c r="C109" s="11"/>
      <c r="D109" s="10"/>
      <c r="E109" s="10"/>
      <c r="F109" s="19"/>
      <c r="G109" s="19"/>
      <c r="H109" s="17">
        <f t="shared" si="0"/>
      </c>
      <c r="I109" s="10"/>
    </row>
    <row r="110" spans="1:9" s="9" customFormat="1" ht="12">
      <c r="A110" s="18"/>
      <c r="B110" s="18"/>
      <c r="C110" s="11"/>
      <c r="D110" s="10"/>
      <c r="E110" s="10"/>
      <c r="F110" s="19"/>
      <c r="G110" s="19"/>
      <c r="H110" s="17">
        <f t="shared" si="0"/>
      </c>
      <c r="I110" s="10"/>
    </row>
    <row r="111" spans="1:9" s="9" customFormat="1" ht="12">
      <c r="A111" s="18"/>
      <c r="B111" s="18"/>
      <c r="C111" s="11"/>
      <c r="D111" s="10"/>
      <c r="E111" s="10"/>
      <c r="F111" s="19"/>
      <c r="G111" s="19"/>
      <c r="H111" s="17">
        <f t="shared" si="0"/>
      </c>
      <c r="I111" s="10"/>
    </row>
    <row r="112" spans="1:9" s="9" customFormat="1" ht="12">
      <c r="A112" s="18"/>
      <c r="B112" s="18"/>
      <c r="C112" s="11"/>
      <c r="D112" s="10"/>
      <c r="E112" s="10"/>
      <c r="F112" s="19"/>
      <c r="G112" s="19"/>
      <c r="H112" s="17">
        <f t="shared" si="0"/>
      </c>
      <c r="I112" s="10"/>
    </row>
    <row r="113" spans="1:9" s="9" customFormat="1" ht="12">
      <c r="A113" s="18"/>
      <c r="B113" s="18"/>
      <c r="C113" s="11"/>
      <c r="D113" s="10"/>
      <c r="E113" s="10"/>
      <c r="F113" s="19"/>
      <c r="G113" s="19"/>
      <c r="H113" s="17">
        <f t="shared" si="0"/>
      </c>
      <c r="I113" s="10"/>
    </row>
    <row r="114" spans="1:9" s="9" customFormat="1" ht="12">
      <c r="A114" s="18"/>
      <c r="B114" s="18"/>
      <c r="C114" s="11"/>
      <c r="D114" s="10"/>
      <c r="E114" s="10"/>
      <c r="F114" s="19"/>
      <c r="G114" s="19"/>
      <c r="H114" s="17">
        <f t="shared" si="0"/>
      </c>
      <c r="I114" s="10"/>
    </row>
    <row r="115" spans="1:9" s="9" customFormat="1" ht="12">
      <c r="A115" s="18"/>
      <c r="B115" s="18"/>
      <c r="C115" s="11"/>
      <c r="D115" s="10"/>
      <c r="E115" s="10"/>
      <c r="F115" s="19"/>
      <c r="G115" s="19"/>
      <c r="H115" s="17">
        <f t="shared" si="0"/>
      </c>
      <c r="I115" s="10"/>
    </row>
    <row r="116" spans="1:9" s="9" customFormat="1" ht="12">
      <c r="A116" s="18"/>
      <c r="B116" s="18"/>
      <c r="C116" s="11"/>
      <c r="D116" s="10"/>
      <c r="E116" s="10"/>
      <c r="F116" s="19"/>
      <c r="G116" s="19"/>
      <c r="H116" s="17">
        <f t="shared" si="0"/>
      </c>
      <c r="I116" s="10"/>
    </row>
    <row r="117" spans="1:9" s="9" customFormat="1" ht="12">
      <c r="A117" s="18"/>
      <c r="B117" s="18"/>
      <c r="C117" s="11"/>
      <c r="D117" s="10"/>
      <c r="E117" s="10"/>
      <c r="F117" s="19"/>
      <c r="G117" s="19"/>
      <c r="H117" s="17">
        <f t="shared" si="0"/>
      </c>
      <c r="I117" s="10"/>
    </row>
    <row r="118" spans="1:9" s="9" customFormat="1" ht="12">
      <c r="A118" s="18"/>
      <c r="B118" s="18"/>
      <c r="C118" s="11"/>
      <c r="D118" s="10"/>
      <c r="E118" s="10"/>
      <c r="F118" s="19"/>
      <c r="G118" s="19"/>
      <c r="H118" s="17">
        <f t="shared" si="0"/>
      </c>
      <c r="I118" s="10"/>
    </row>
    <row r="119" spans="1:9" s="9" customFormat="1" ht="12">
      <c r="A119" s="18"/>
      <c r="B119" s="18"/>
      <c r="C119" s="11"/>
      <c r="D119" s="10"/>
      <c r="E119" s="10"/>
      <c r="F119" s="19"/>
      <c r="G119" s="19"/>
      <c r="H119" s="17">
        <f aca="true" t="shared" si="3" ref="H119:H153">IF(AND(AND(F119&lt;&gt;"",F119&lt;&gt;0),AND(G119&lt;&gt;"",G119&lt;&gt;0)),G119/F119*100,"")</f>
      </c>
      <c r="I119" s="10"/>
    </row>
    <row r="120" spans="1:9" s="9" customFormat="1" ht="12">
      <c r="A120" s="18"/>
      <c r="B120" s="18"/>
      <c r="C120" s="11"/>
      <c r="D120" s="10"/>
      <c r="E120" s="10"/>
      <c r="F120" s="19"/>
      <c r="G120" s="19"/>
      <c r="H120" s="17">
        <f t="shared" si="3"/>
      </c>
      <c r="I120" s="10"/>
    </row>
    <row r="121" spans="1:9" s="9" customFormat="1" ht="12">
      <c r="A121" s="18"/>
      <c r="B121" s="18"/>
      <c r="C121" s="11"/>
      <c r="D121" s="10"/>
      <c r="E121" s="10"/>
      <c r="F121" s="19"/>
      <c r="G121" s="19"/>
      <c r="H121" s="17">
        <f t="shared" si="3"/>
      </c>
      <c r="I121" s="10"/>
    </row>
    <row r="122" spans="1:9" s="9" customFormat="1" ht="12">
      <c r="A122" s="18"/>
      <c r="B122" s="18"/>
      <c r="C122" s="11"/>
      <c r="D122" s="10"/>
      <c r="E122" s="10"/>
      <c r="F122" s="19"/>
      <c r="G122" s="19"/>
      <c r="H122" s="17">
        <f t="shared" si="3"/>
      </c>
      <c r="I122" s="10"/>
    </row>
    <row r="123" spans="1:9" s="9" customFormat="1" ht="12">
      <c r="A123" s="18"/>
      <c r="B123" s="18"/>
      <c r="C123" s="11"/>
      <c r="D123" s="10"/>
      <c r="E123" s="10"/>
      <c r="F123" s="19"/>
      <c r="G123" s="19"/>
      <c r="H123" s="17">
        <f t="shared" si="3"/>
      </c>
      <c r="I123" s="10"/>
    </row>
    <row r="124" spans="1:9" s="9" customFormat="1" ht="12">
      <c r="A124" s="18"/>
      <c r="B124" s="18"/>
      <c r="C124" s="11"/>
      <c r="D124" s="10"/>
      <c r="E124" s="10"/>
      <c r="F124" s="19"/>
      <c r="G124" s="19"/>
      <c r="H124" s="17">
        <f t="shared" si="3"/>
      </c>
      <c r="I124" s="10"/>
    </row>
    <row r="125" spans="1:9" s="9" customFormat="1" ht="12">
      <c r="A125" s="18"/>
      <c r="B125" s="18"/>
      <c r="C125" s="11"/>
      <c r="D125" s="10"/>
      <c r="E125" s="10"/>
      <c r="F125" s="19"/>
      <c r="G125" s="19"/>
      <c r="H125" s="17">
        <f t="shared" si="3"/>
      </c>
      <c r="I125" s="10"/>
    </row>
    <row r="126" spans="1:9" s="9" customFormat="1" ht="12">
      <c r="A126" s="18"/>
      <c r="B126" s="18"/>
      <c r="C126" s="11"/>
      <c r="D126" s="10"/>
      <c r="E126" s="10"/>
      <c r="F126" s="19"/>
      <c r="G126" s="19"/>
      <c r="H126" s="17">
        <f t="shared" si="3"/>
      </c>
      <c r="I126" s="10"/>
    </row>
    <row r="127" spans="1:9" s="9" customFormat="1" ht="12">
      <c r="A127" s="18"/>
      <c r="B127" s="18"/>
      <c r="C127" s="11"/>
      <c r="D127" s="10"/>
      <c r="E127" s="10"/>
      <c r="F127" s="19"/>
      <c r="G127" s="19"/>
      <c r="H127" s="17">
        <f t="shared" si="3"/>
      </c>
      <c r="I127" s="10"/>
    </row>
    <row r="128" spans="1:9" s="9" customFormat="1" ht="12">
      <c r="A128" s="18"/>
      <c r="B128" s="18"/>
      <c r="C128" s="11"/>
      <c r="D128" s="10"/>
      <c r="E128" s="10"/>
      <c r="F128" s="19"/>
      <c r="G128" s="19"/>
      <c r="H128" s="17">
        <f t="shared" si="3"/>
      </c>
      <c r="I128" s="10"/>
    </row>
    <row r="129" spans="1:9" s="9" customFormat="1" ht="12">
      <c r="A129" s="18"/>
      <c r="B129" s="18"/>
      <c r="C129" s="11"/>
      <c r="D129" s="10"/>
      <c r="E129" s="10"/>
      <c r="F129" s="19"/>
      <c r="G129" s="19"/>
      <c r="H129" s="17">
        <f t="shared" si="3"/>
      </c>
      <c r="I129" s="10"/>
    </row>
    <row r="130" spans="1:9" s="9" customFormat="1" ht="12">
      <c r="A130" s="18"/>
      <c r="B130" s="18"/>
      <c r="C130" s="11"/>
      <c r="D130" s="10"/>
      <c r="E130" s="10"/>
      <c r="F130" s="19"/>
      <c r="G130" s="19"/>
      <c r="H130" s="17">
        <f t="shared" si="3"/>
      </c>
      <c r="I130" s="10"/>
    </row>
    <row r="131" spans="1:9" s="9" customFormat="1" ht="12">
      <c r="A131" s="18"/>
      <c r="B131" s="18"/>
      <c r="C131" s="11"/>
      <c r="D131" s="10"/>
      <c r="E131" s="10"/>
      <c r="F131" s="19"/>
      <c r="G131" s="19"/>
      <c r="H131" s="17">
        <f t="shared" si="3"/>
      </c>
      <c r="I131" s="10"/>
    </row>
    <row r="132" spans="1:9" s="9" customFormat="1" ht="12">
      <c r="A132" s="18"/>
      <c r="B132" s="18"/>
      <c r="C132" s="11"/>
      <c r="D132" s="10"/>
      <c r="E132" s="10"/>
      <c r="F132" s="19"/>
      <c r="G132" s="19"/>
      <c r="H132" s="17">
        <f t="shared" si="3"/>
      </c>
      <c r="I132" s="10"/>
    </row>
    <row r="133" spans="1:9" s="9" customFormat="1" ht="12">
      <c r="A133" s="18"/>
      <c r="B133" s="18"/>
      <c r="C133" s="11"/>
      <c r="D133" s="10"/>
      <c r="E133" s="10"/>
      <c r="F133" s="19"/>
      <c r="G133" s="19"/>
      <c r="H133" s="17">
        <f t="shared" si="3"/>
      </c>
      <c r="I133" s="10"/>
    </row>
    <row r="134" spans="1:9" s="9" customFormat="1" ht="12">
      <c r="A134" s="18"/>
      <c r="B134" s="18"/>
      <c r="C134" s="11"/>
      <c r="D134" s="10"/>
      <c r="E134" s="10"/>
      <c r="F134" s="19"/>
      <c r="G134" s="12"/>
      <c r="H134" s="17">
        <f t="shared" si="3"/>
      </c>
      <c r="I134" s="10"/>
    </row>
    <row r="135" spans="1:9" s="9" customFormat="1" ht="12">
      <c r="A135" s="18"/>
      <c r="B135" s="18"/>
      <c r="C135" s="11"/>
      <c r="D135" s="10"/>
      <c r="E135" s="10"/>
      <c r="F135" s="19"/>
      <c r="G135" s="12"/>
      <c r="H135" s="17">
        <f t="shared" si="3"/>
      </c>
      <c r="I135" s="10"/>
    </row>
    <row r="136" spans="1:9" s="9" customFormat="1" ht="12">
      <c r="A136" s="18"/>
      <c r="B136" s="18"/>
      <c r="C136" s="11"/>
      <c r="D136" s="10"/>
      <c r="E136" s="10"/>
      <c r="F136" s="19"/>
      <c r="G136" s="12"/>
      <c r="H136" s="17">
        <f t="shared" si="3"/>
      </c>
      <c r="I136" s="10"/>
    </row>
    <row r="137" spans="1:9" s="9" customFormat="1" ht="12">
      <c r="A137" s="18"/>
      <c r="B137" s="18"/>
      <c r="C137" s="11"/>
      <c r="D137" s="10"/>
      <c r="E137" s="10"/>
      <c r="F137" s="19"/>
      <c r="G137" s="12"/>
      <c r="H137" s="17">
        <f t="shared" si="3"/>
      </c>
      <c r="I137" s="10"/>
    </row>
    <row r="138" spans="1:9" s="9" customFormat="1" ht="12">
      <c r="A138" s="18"/>
      <c r="B138" s="18"/>
      <c r="C138" s="11"/>
      <c r="D138" s="10"/>
      <c r="E138" s="10"/>
      <c r="F138" s="19"/>
      <c r="G138" s="12"/>
      <c r="H138" s="17">
        <f t="shared" si="3"/>
      </c>
      <c r="I138" s="10"/>
    </row>
    <row r="139" spans="1:9" s="9" customFormat="1" ht="12">
      <c r="A139" s="18"/>
      <c r="B139" s="18"/>
      <c r="C139" s="11"/>
      <c r="D139" s="10"/>
      <c r="E139" s="10"/>
      <c r="F139" s="19"/>
      <c r="G139" s="12"/>
      <c r="H139" s="17">
        <f t="shared" si="3"/>
      </c>
      <c r="I139" s="10"/>
    </row>
    <row r="140" spans="1:9" s="9" customFormat="1" ht="12">
      <c r="A140" s="18"/>
      <c r="B140" s="18"/>
      <c r="C140" s="11"/>
      <c r="D140" s="10"/>
      <c r="E140" s="10"/>
      <c r="F140" s="19"/>
      <c r="G140" s="12"/>
      <c r="H140" s="17">
        <f t="shared" si="3"/>
      </c>
      <c r="I140" s="10"/>
    </row>
    <row r="141" spans="1:9" s="9" customFormat="1" ht="12">
      <c r="A141" s="18"/>
      <c r="B141" s="18"/>
      <c r="C141" s="11"/>
      <c r="D141" s="10"/>
      <c r="E141" s="10"/>
      <c r="F141" s="19"/>
      <c r="G141" s="12"/>
      <c r="H141" s="17">
        <f t="shared" si="3"/>
      </c>
      <c r="I141" s="10"/>
    </row>
    <row r="142" spans="1:9" s="9" customFormat="1" ht="12">
      <c r="A142" s="18"/>
      <c r="B142" s="18"/>
      <c r="C142" s="11"/>
      <c r="D142" s="10"/>
      <c r="E142" s="10"/>
      <c r="F142" s="19"/>
      <c r="G142" s="12"/>
      <c r="H142" s="17">
        <f t="shared" si="3"/>
      </c>
      <c r="I142" s="10"/>
    </row>
    <row r="143" spans="1:9" s="9" customFormat="1" ht="12">
      <c r="A143" s="18"/>
      <c r="B143" s="18"/>
      <c r="C143" s="11"/>
      <c r="D143" s="10"/>
      <c r="E143" s="10"/>
      <c r="F143" s="19"/>
      <c r="G143" s="12"/>
      <c r="H143" s="17">
        <f t="shared" si="3"/>
      </c>
      <c r="I143" s="10"/>
    </row>
    <row r="144" spans="1:9" s="9" customFormat="1" ht="12">
      <c r="A144" s="18"/>
      <c r="B144" s="18"/>
      <c r="C144" s="11"/>
      <c r="D144" s="10"/>
      <c r="E144" s="10"/>
      <c r="F144" s="19"/>
      <c r="G144" s="12"/>
      <c r="H144" s="17">
        <f t="shared" si="3"/>
      </c>
      <c r="I144" s="10"/>
    </row>
    <row r="145" spans="1:9" s="9" customFormat="1" ht="12">
      <c r="A145" s="18"/>
      <c r="B145" s="18"/>
      <c r="C145" s="11"/>
      <c r="D145" s="10"/>
      <c r="E145" s="10"/>
      <c r="F145" s="19"/>
      <c r="G145" s="12"/>
      <c r="H145" s="17">
        <f t="shared" si="3"/>
      </c>
      <c r="I145" s="10"/>
    </row>
    <row r="146" spans="1:9" s="9" customFormat="1" ht="12">
      <c r="A146" s="18"/>
      <c r="B146" s="18"/>
      <c r="C146" s="11"/>
      <c r="D146" s="10"/>
      <c r="E146" s="10"/>
      <c r="F146" s="12"/>
      <c r="G146" s="12"/>
      <c r="H146" s="17">
        <f t="shared" si="3"/>
      </c>
      <c r="I146" s="10"/>
    </row>
    <row r="147" spans="1:9" s="9" customFormat="1" ht="12">
      <c r="A147" s="18"/>
      <c r="B147" s="18"/>
      <c r="C147" s="11"/>
      <c r="D147" s="10"/>
      <c r="E147" s="10"/>
      <c r="F147" s="12"/>
      <c r="G147" s="12"/>
      <c r="H147" s="17">
        <f t="shared" si="3"/>
      </c>
      <c r="I147" s="10"/>
    </row>
    <row r="148" spans="1:9" s="9" customFormat="1" ht="12">
      <c r="A148" s="18"/>
      <c r="B148" s="18"/>
      <c r="C148" s="11"/>
      <c r="D148" s="10"/>
      <c r="E148" s="10"/>
      <c r="F148" s="12"/>
      <c r="G148" s="12"/>
      <c r="H148" s="17">
        <f t="shared" si="3"/>
      </c>
      <c r="I148" s="10"/>
    </row>
    <row r="149" spans="1:9" s="9" customFormat="1" ht="12">
      <c r="A149" s="18"/>
      <c r="B149" s="18"/>
      <c r="C149" s="11"/>
      <c r="D149" s="10"/>
      <c r="E149" s="10"/>
      <c r="F149" s="12"/>
      <c r="G149" s="12"/>
      <c r="H149" s="17">
        <f t="shared" si="3"/>
      </c>
      <c r="I149" s="10"/>
    </row>
    <row r="150" spans="1:9" s="9" customFormat="1" ht="12">
      <c r="A150" s="18"/>
      <c r="B150" s="18"/>
      <c r="C150" s="11"/>
      <c r="D150" s="10"/>
      <c r="E150" s="10"/>
      <c r="F150" s="12"/>
      <c r="G150" s="12"/>
      <c r="H150" s="17">
        <f t="shared" si="3"/>
      </c>
      <c r="I150" s="10"/>
    </row>
    <row r="151" spans="1:9" s="9" customFormat="1" ht="12">
      <c r="A151" s="18"/>
      <c r="B151" s="18"/>
      <c r="C151" s="11"/>
      <c r="D151" s="10"/>
      <c r="E151" s="10"/>
      <c r="F151" s="12"/>
      <c r="G151" s="12"/>
      <c r="H151" s="17">
        <f t="shared" si="3"/>
      </c>
      <c r="I151" s="10"/>
    </row>
    <row r="152" spans="1:9" s="9" customFormat="1" ht="12">
      <c r="A152" s="18"/>
      <c r="B152" s="18"/>
      <c r="C152" s="11"/>
      <c r="D152" s="10"/>
      <c r="E152" s="10"/>
      <c r="F152" s="12"/>
      <c r="G152" s="12"/>
      <c r="H152" s="17">
        <f t="shared" si="3"/>
      </c>
      <c r="I152" s="10"/>
    </row>
    <row r="153" spans="1:9" s="9" customFormat="1" ht="12">
      <c r="A153" s="18"/>
      <c r="B153" s="18"/>
      <c r="C153" s="11"/>
      <c r="D153" s="10"/>
      <c r="E153" s="10"/>
      <c r="F153" s="12"/>
      <c r="G153" s="12"/>
      <c r="H153" s="17">
        <f t="shared" si="3"/>
      </c>
      <c r="I153" s="10"/>
    </row>
  </sheetData>
  <sheetProtection/>
  <dataValidations count="8">
    <dataValidation type="textLength" operator="lessThanOrEqual" allowBlank="1" showInputMessage="1" showErrorMessage="1" errorTitle="物品役務等の名称及び数量" error="256文字以内で入力してください。" sqref="A154: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54:B65536">
      <formula1>256</formula1>
    </dataValidation>
    <dataValidation type="textLength" operator="lessThanOrEqual" allowBlank="1" showInputMessage="1" showErrorMessage="1" errorTitle="契約の相手方の称号又は名称及び住所" error="256文字以内で入力してください。" sqref="D154:D65536">
      <formula1>256</formula1>
    </dataValidation>
    <dataValidation type="textLength" operator="lessThanOrEqual" allowBlank="1" showInputMessage="1" showErrorMessage="1" errorTitle="備考" error="256文字以内で入力してください。" sqref="I154:I65536">
      <formula1>256</formula1>
    </dataValidation>
    <dataValidation type="whole" operator="lessThanOrEqual" allowBlank="1" showInputMessage="1" showErrorMessage="1" errorTitle="予定価格" error="正しい数値を入力してください。" sqref="F154:F65536">
      <formula1>999999999999</formula1>
    </dataValidation>
    <dataValidation type="whole" operator="lessThanOrEqual" allowBlank="1" showInputMessage="1" showErrorMessage="1" errorTitle="契約金額" error="正しい数値を入力してください。" sqref="G154:G65536">
      <formula1>999999999999</formula1>
    </dataValidation>
    <dataValidation type="list" operator="lessThanOrEqual" showInputMessage="1" showErrorMessage="1" errorTitle="一般競争入札・指名競争入札の別" error="リストから選択してください。" sqref="E154:E65536">
      <formula1>一般競争入札・指名競争入札の別</formula1>
    </dataValidation>
    <dataValidation type="date" operator="greaterThanOrEqual" allowBlank="1" showInputMessage="1" showErrorMessage="1" errorTitle="契約を締結した日" error="正しい日付を入力してください。" sqref="C154:C65536 C1">
      <formula1>38718</formula1>
    </dataValidation>
  </dataValidations>
  <printOptions/>
  <pageMargins left="0.1968503937007874" right="0.1968503937007874" top="0.984251968503937" bottom="0.984251968503937" header="0.5118110236220472" footer="0.5118110236220472"/>
  <pageSetup fitToHeight="1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J102"/>
  <sheetViews>
    <sheetView zoomScale="70" zoomScaleNormal="70" zoomScalePageLayoutView="0" workbookViewId="0" topLeftCell="A1">
      <selection activeCell="D8" sqref="D8"/>
    </sheetView>
  </sheetViews>
  <sheetFormatPr defaultColWidth="9.00390625" defaultRowHeight="13.5"/>
  <cols>
    <col min="1" max="2" width="35.625" style="14" customWidth="1"/>
    <col min="3" max="3" width="16.125" style="15" bestFit="1" customWidth="1"/>
    <col min="4" max="4" width="35.625" style="13" customWidth="1"/>
    <col min="5" max="5" width="40.50390625" style="13" customWidth="1"/>
    <col min="6" max="6" width="11.625" style="13" customWidth="1"/>
    <col min="7" max="7" width="12.625" style="13" bestFit="1" customWidth="1"/>
    <col min="8" max="8" width="14.75390625" style="16" bestFit="1" customWidth="1"/>
    <col min="9" max="9" width="30.625" style="13" customWidth="1"/>
    <col min="10" max="16384" width="9.00390625" style="13" customWidth="1"/>
  </cols>
  <sheetData>
    <row r="1" spans="1:10" s="9" customFormat="1" ht="36.75" thickBot="1">
      <c r="A1" s="3" t="s">
        <v>14</v>
      </c>
      <c r="B1" s="4" t="s">
        <v>15</v>
      </c>
      <c r="C1" s="5" t="s">
        <v>16</v>
      </c>
      <c r="D1" s="6" t="s">
        <v>17</v>
      </c>
      <c r="E1" s="7" t="s">
        <v>18</v>
      </c>
      <c r="F1" s="6" t="s">
        <v>19</v>
      </c>
      <c r="G1" s="6" t="s">
        <v>20</v>
      </c>
      <c r="H1" s="8" t="s">
        <v>21</v>
      </c>
      <c r="I1" s="6" t="s">
        <v>22</v>
      </c>
      <c r="J1" s="9" t="s">
        <v>23</v>
      </c>
    </row>
    <row r="2" spans="1:9" s="9" customFormat="1" ht="312.75" thickTop="1">
      <c r="A2" s="20" t="s">
        <v>52</v>
      </c>
      <c r="B2" s="20" t="s">
        <v>55</v>
      </c>
      <c r="C2" s="41">
        <v>41730</v>
      </c>
      <c r="D2" s="21" t="s">
        <v>57</v>
      </c>
      <c r="E2" s="10" t="s">
        <v>56</v>
      </c>
      <c r="F2" s="51">
        <v>43329583</v>
      </c>
      <c r="G2" s="51">
        <v>43329583</v>
      </c>
      <c r="H2" s="50">
        <f>IF(AND(AND(F2&lt;&gt;"",F2&lt;&gt;0),AND(G2&lt;&gt;"",G2&lt;&gt;0)),G2/F2*100,"")</f>
        <v>100</v>
      </c>
      <c r="I2" s="49" t="s">
        <v>112</v>
      </c>
    </row>
    <row r="3" spans="1:9" s="9" customFormat="1" ht="228">
      <c r="A3" s="20" t="s">
        <v>49</v>
      </c>
      <c r="B3" s="20" t="s">
        <v>53</v>
      </c>
      <c r="C3" s="41">
        <v>41730</v>
      </c>
      <c r="D3" s="21" t="s">
        <v>173</v>
      </c>
      <c r="E3" s="10" t="s">
        <v>174</v>
      </c>
      <c r="F3" s="51">
        <v>374431680</v>
      </c>
      <c r="G3" s="51">
        <v>374431680</v>
      </c>
      <c r="H3" s="50">
        <f>IF(AND(AND(F3&lt;&gt;"",F3&lt;&gt;0),AND(G3&lt;&gt;"",G3&lt;&gt;0)),G3/F3*100,"")</f>
        <v>100</v>
      </c>
      <c r="I3" s="49" t="s">
        <v>111</v>
      </c>
    </row>
    <row r="4" spans="1:9" s="9" customFormat="1" ht="204">
      <c r="A4" s="20" t="s">
        <v>50</v>
      </c>
      <c r="B4" s="20" t="s">
        <v>39</v>
      </c>
      <c r="C4" s="41">
        <v>41730</v>
      </c>
      <c r="D4" s="21" t="s">
        <v>173</v>
      </c>
      <c r="E4" s="10" t="s">
        <v>175</v>
      </c>
      <c r="F4" s="51">
        <v>38944800</v>
      </c>
      <c r="G4" s="51">
        <v>38944800</v>
      </c>
      <c r="H4" s="50">
        <f>IF(AND(AND(F4&lt;&gt;"",F4&lt;&gt;0),AND(G4&lt;&gt;"",G4&lt;&gt;0)),G4/F4*100,"")</f>
        <v>100</v>
      </c>
      <c r="I4" s="49" t="s">
        <v>111</v>
      </c>
    </row>
    <row r="5" spans="1:9" s="9" customFormat="1" ht="204">
      <c r="A5" s="20" t="s">
        <v>51</v>
      </c>
      <c r="B5" s="20" t="s">
        <v>54</v>
      </c>
      <c r="C5" s="41">
        <v>41730</v>
      </c>
      <c r="D5" s="21" t="s">
        <v>173</v>
      </c>
      <c r="E5" s="10" t="s">
        <v>176</v>
      </c>
      <c r="F5" s="51">
        <v>38944800</v>
      </c>
      <c r="G5" s="51">
        <v>38944800</v>
      </c>
      <c r="H5" s="50">
        <f aca="true" t="shared" si="0" ref="H5:H67">IF(AND(AND(F5&lt;&gt;"",F5&lt;&gt;0),AND(G5&lt;&gt;"",G5&lt;&gt;0)),G5/F5*100,"")</f>
        <v>100</v>
      </c>
      <c r="I5" s="49" t="s">
        <v>111</v>
      </c>
    </row>
    <row r="6" spans="1:9" s="9" customFormat="1" ht="139.5" customHeight="1">
      <c r="A6" s="43" t="s">
        <v>108</v>
      </c>
      <c r="B6" s="43" t="s">
        <v>59</v>
      </c>
      <c r="C6" s="44">
        <v>41737</v>
      </c>
      <c r="D6" s="45" t="s">
        <v>109</v>
      </c>
      <c r="E6" s="46" t="s">
        <v>110</v>
      </c>
      <c r="F6" s="52">
        <v>57995638</v>
      </c>
      <c r="G6" s="52">
        <v>57990000</v>
      </c>
      <c r="H6" s="47">
        <f>IF(AND(AND(F6&lt;&gt;"",F6&lt;&gt;0),AND(G6&lt;&gt;"",G6&lt;&gt;0)),G6/F6*100,"")</f>
        <v>99.99027857922694</v>
      </c>
      <c r="I6" s="49" t="s">
        <v>111</v>
      </c>
    </row>
    <row r="7" spans="1:9" s="9" customFormat="1" ht="72">
      <c r="A7" s="43" t="s">
        <v>169</v>
      </c>
      <c r="B7" s="43" t="s">
        <v>59</v>
      </c>
      <c r="C7" s="44">
        <v>42076</v>
      </c>
      <c r="D7" s="21" t="s">
        <v>173</v>
      </c>
      <c r="E7" s="48" t="s">
        <v>178</v>
      </c>
      <c r="F7" s="59">
        <v>84627140</v>
      </c>
      <c r="G7" s="62">
        <v>83311200</v>
      </c>
      <c r="H7" s="47">
        <f>IF(AND(AND(F7&lt;&gt;"",F7&lt;&gt;0),AND(G7&lt;&gt;"",G7&lt;&gt;0)),G7/F7*100,"")</f>
        <v>98.44501421175286</v>
      </c>
      <c r="I7" s="49" t="s">
        <v>111</v>
      </c>
    </row>
    <row r="8" spans="1:9" s="9" customFormat="1" ht="240">
      <c r="A8" s="43" t="s">
        <v>170</v>
      </c>
      <c r="B8" s="43" t="s">
        <v>59</v>
      </c>
      <c r="C8" s="44">
        <v>42076</v>
      </c>
      <c r="D8" s="21" t="s">
        <v>173</v>
      </c>
      <c r="E8" s="48" t="s">
        <v>179</v>
      </c>
      <c r="F8" s="59">
        <v>67530384</v>
      </c>
      <c r="G8" s="62">
        <v>66357900</v>
      </c>
      <c r="H8" s="47">
        <f>IF(AND(AND(F8&lt;&gt;"",F8&lt;&gt;0),AND(G8&lt;&gt;"",G8&lt;&gt;0)),G8/F8*100,"")</f>
        <v>98.26376820247312</v>
      </c>
      <c r="I8" s="49" t="s">
        <v>111</v>
      </c>
    </row>
    <row r="9" spans="1:9" s="9" customFormat="1" ht="192">
      <c r="A9" s="43" t="s">
        <v>171</v>
      </c>
      <c r="B9" s="43" t="s">
        <v>59</v>
      </c>
      <c r="C9" s="44">
        <v>42076</v>
      </c>
      <c r="D9" s="21" t="s">
        <v>173</v>
      </c>
      <c r="E9" s="48" t="s">
        <v>177</v>
      </c>
      <c r="F9" s="60">
        <v>42653399</v>
      </c>
      <c r="G9" s="63">
        <v>42512040</v>
      </c>
      <c r="H9" s="47">
        <f>IF(AND(AND(F9&lt;&gt;"",F9&lt;&gt;0),AND(G9&lt;&gt;"",G9&lt;&gt;0)),G9/F9*100,"")</f>
        <v>99.66858678718664</v>
      </c>
      <c r="I9" s="49" t="s">
        <v>111</v>
      </c>
    </row>
    <row r="10" spans="1:9" s="9" customFormat="1" ht="156">
      <c r="A10" s="43" t="s">
        <v>172</v>
      </c>
      <c r="B10" s="43" t="s">
        <v>59</v>
      </c>
      <c r="C10" s="44">
        <v>42076</v>
      </c>
      <c r="D10" s="21" t="s">
        <v>173</v>
      </c>
      <c r="E10" s="10" t="s">
        <v>180</v>
      </c>
      <c r="F10" s="60">
        <v>16380900</v>
      </c>
      <c r="G10" s="63">
        <v>16380900</v>
      </c>
      <c r="H10" s="47">
        <f>IF(AND(AND(F10&lt;&gt;"",F10&lt;&gt;0),AND(G10&lt;&gt;"",G10&lt;&gt;0)),G10/F10*100,"")</f>
        <v>100</v>
      </c>
      <c r="I10" s="49" t="s">
        <v>111</v>
      </c>
    </row>
    <row r="11" spans="1:9" s="9" customFormat="1" ht="12">
      <c r="A11" s="18"/>
      <c r="B11" s="18"/>
      <c r="C11" s="11"/>
      <c r="D11" s="10"/>
      <c r="E11" s="10"/>
      <c r="F11" s="61"/>
      <c r="G11" s="61"/>
      <c r="H11" s="17">
        <f t="shared" si="0"/>
      </c>
      <c r="I11" s="10"/>
    </row>
    <row r="12" spans="1:9" s="9" customFormat="1" ht="12">
      <c r="A12" s="18"/>
      <c r="B12" s="18"/>
      <c r="C12" s="11"/>
      <c r="D12" s="10"/>
      <c r="E12" s="10"/>
      <c r="F12" s="19"/>
      <c r="G12" s="19"/>
      <c r="H12" s="17">
        <f t="shared" si="0"/>
      </c>
      <c r="I12" s="10"/>
    </row>
    <row r="13" spans="1:9" s="9" customFormat="1" ht="12">
      <c r="A13" s="18"/>
      <c r="B13" s="18"/>
      <c r="C13" s="11"/>
      <c r="D13" s="10"/>
      <c r="E13" s="10"/>
      <c r="F13" s="19"/>
      <c r="G13" s="19"/>
      <c r="H13" s="17">
        <f t="shared" si="0"/>
      </c>
      <c r="I13" s="10"/>
    </row>
    <row r="14" spans="1:9" s="9" customFormat="1" ht="12">
      <c r="A14" s="18"/>
      <c r="B14" s="18"/>
      <c r="C14" s="11"/>
      <c r="D14" s="10"/>
      <c r="E14" s="10"/>
      <c r="F14" s="19"/>
      <c r="G14" s="19"/>
      <c r="H14" s="17">
        <f t="shared" si="0"/>
      </c>
      <c r="I14" s="10"/>
    </row>
    <row r="15" spans="1:9" s="9" customFormat="1" ht="12">
      <c r="A15" s="18"/>
      <c r="B15" s="18"/>
      <c r="C15" s="11"/>
      <c r="D15" s="10"/>
      <c r="E15" s="10"/>
      <c r="F15" s="19"/>
      <c r="G15" s="19"/>
      <c r="H15" s="17">
        <f t="shared" si="0"/>
      </c>
      <c r="I15" s="10"/>
    </row>
    <row r="16" spans="1:9" s="9" customFormat="1" ht="12">
      <c r="A16" s="18"/>
      <c r="B16" s="18"/>
      <c r="C16" s="11"/>
      <c r="D16" s="10"/>
      <c r="E16" s="10"/>
      <c r="F16" s="19"/>
      <c r="G16" s="19"/>
      <c r="H16" s="17">
        <f t="shared" si="0"/>
      </c>
      <c r="I16" s="10"/>
    </row>
    <row r="17" spans="1:9" s="9" customFormat="1" ht="12">
      <c r="A17" s="18"/>
      <c r="B17" s="18"/>
      <c r="C17" s="11"/>
      <c r="D17" s="10"/>
      <c r="E17" s="10"/>
      <c r="F17" s="19"/>
      <c r="G17" s="19"/>
      <c r="H17" s="17">
        <f t="shared" si="0"/>
      </c>
      <c r="I17" s="10"/>
    </row>
    <row r="18" spans="1:9" s="9" customFormat="1" ht="12">
      <c r="A18" s="18"/>
      <c r="B18" s="18"/>
      <c r="C18" s="11"/>
      <c r="D18" s="10"/>
      <c r="E18" s="10"/>
      <c r="F18" s="19"/>
      <c r="G18" s="19"/>
      <c r="H18" s="17">
        <f t="shared" si="0"/>
      </c>
      <c r="I18" s="10"/>
    </row>
    <row r="19" spans="1:9" s="9" customFormat="1" ht="12">
      <c r="A19" s="18"/>
      <c r="B19" s="18"/>
      <c r="C19" s="11"/>
      <c r="D19" s="10"/>
      <c r="E19" s="10"/>
      <c r="F19" s="19"/>
      <c r="G19" s="19"/>
      <c r="H19" s="17">
        <f t="shared" si="0"/>
      </c>
      <c r="I19" s="10"/>
    </row>
    <row r="20" spans="1:9" s="9" customFormat="1" ht="12">
      <c r="A20" s="18"/>
      <c r="B20" s="18"/>
      <c r="C20" s="11"/>
      <c r="D20" s="10"/>
      <c r="E20" s="10"/>
      <c r="F20" s="19"/>
      <c r="G20" s="19"/>
      <c r="H20" s="17">
        <f t="shared" si="0"/>
      </c>
      <c r="I20" s="10"/>
    </row>
    <row r="21" spans="1:9" s="9" customFormat="1" ht="12">
      <c r="A21" s="18"/>
      <c r="B21" s="18"/>
      <c r="C21" s="11"/>
      <c r="D21" s="10"/>
      <c r="E21" s="10"/>
      <c r="F21" s="19"/>
      <c r="G21" s="19"/>
      <c r="H21" s="17">
        <f t="shared" si="0"/>
      </c>
      <c r="I21" s="10"/>
    </row>
    <row r="22" spans="1:9" s="9" customFormat="1" ht="12">
      <c r="A22" s="18"/>
      <c r="B22" s="18"/>
      <c r="C22" s="11"/>
      <c r="D22" s="10"/>
      <c r="E22" s="10"/>
      <c r="F22" s="19"/>
      <c r="G22" s="19"/>
      <c r="H22" s="17">
        <f t="shared" si="0"/>
      </c>
      <c r="I22" s="10"/>
    </row>
    <row r="23" spans="1:9" s="9" customFormat="1" ht="12">
      <c r="A23" s="18"/>
      <c r="B23" s="18"/>
      <c r="C23" s="11"/>
      <c r="D23" s="10"/>
      <c r="E23" s="10"/>
      <c r="F23" s="19"/>
      <c r="G23" s="19"/>
      <c r="H23" s="17">
        <f t="shared" si="0"/>
      </c>
      <c r="I23" s="10"/>
    </row>
    <row r="24" spans="1:9" s="9" customFormat="1" ht="12">
      <c r="A24" s="18"/>
      <c r="B24" s="18"/>
      <c r="C24" s="11"/>
      <c r="D24" s="10"/>
      <c r="E24" s="10"/>
      <c r="F24" s="19"/>
      <c r="G24" s="19"/>
      <c r="H24" s="17">
        <f t="shared" si="0"/>
      </c>
      <c r="I24" s="10"/>
    </row>
    <row r="25" spans="1:9" s="9" customFormat="1" ht="12">
      <c r="A25" s="18"/>
      <c r="B25" s="18"/>
      <c r="C25" s="11"/>
      <c r="D25" s="10"/>
      <c r="E25" s="10"/>
      <c r="F25" s="12"/>
      <c r="G25" s="19"/>
      <c r="H25" s="17">
        <f t="shared" si="0"/>
      </c>
      <c r="I25" s="10"/>
    </row>
    <row r="26" spans="1:9" s="9" customFormat="1" ht="12">
      <c r="A26" s="18"/>
      <c r="B26" s="18"/>
      <c r="C26" s="11"/>
      <c r="D26" s="10"/>
      <c r="E26" s="10"/>
      <c r="F26" s="12"/>
      <c r="G26" s="19"/>
      <c r="H26" s="17">
        <f t="shared" si="0"/>
      </c>
      <c r="I26" s="10"/>
    </row>
    <row r="27" spans="1:9" s="9" customFormat="1" ht="12">
      <c r="A27" s="18"/>
      <c r="B27" s="18"/>
      <c r="C27" s="11"/>
      <c r="D27" s="10"/>
      <c r="E27" s="10"/>
      <c r="F27" s="12"/>
      <c r="G27" s="19"/>
      <c r="H27" s="17">
        <f t="shared" si="0"/>
      </c>
      <c r="I27" s="10"/>
    </row>
    <row r="28" spans="1:9" s="9" customFormat="1" ht="12">
      <c r="A28" s="18"/>
      <c r="B28" s="18"/>
      <c r="C28" s="11"/>
      <c r="D28" s="10"/>
      <c r="E28" s="10"/>
      <c r="F28" s="12"/>
      <c r="G28" s="19"/>
      <c r="H28" s="17">
        <f t="shared" si="0"/>
      </c>
      <c r="I28" s="10"/>
    </row>
    <row r="29" spans="1:9" s="9" customFormat="1" ht="12">
      <c r="A29" s="18"/>
      <c r="B29" s="18"/>
      <c r="C29" s="11"/>
      <c r="D29" s="10"/>
      <c r="E29" s="10"/>
      <c r="F29" s="12"/>
      <c r="G29" s="19"/>
      <c r="H29" s="17">
        <f t="shared" si="0"/>
      </c>
      <c r="I29" s="10"/>
    </row>
    <row r="30" spans="1:9" s="9" customFormat="1" ht="12">
      <c r="A30" s="18"/>
      <c r="B30" s="18"/>
      <c r="C30" s="11"/>
      <c r="D30" s="10"/>
      <c r="E30" s="10"/>
      <c r="F30" s="12"/>
      <c r="G30" s="19"/>
      <c r="H30" s="17">
        <f t="shared" si="0"/>
      </c>
      <c r="I30" s="10"/>
    </row>
    <row r="31" spans="1:9" s="9" customFormat="1" ht="12">
      <c r="A31" s="18"/>
      <c r="B31" s="18"/>
      <c r="C31" s="11"/>
      <c r="D31" s="10"/>
      <c r="E31" s="10"/>
      <c r="F31" s="12"/>
      <c r="G31" s="19"/>
      <c r="H31" s="17">
        <f t="shared" si="0"/>
      </c>
      <c r="I31" s="10"/>
    </row>
    <row r="32" spans="1:9" s="9" customFormat="1" ht="12">
      <c r="A32" s="18"/>
      <c r="B32" s="18"/>
      <c r="C32" s="11"/>
      <c r="D32" s="10"/>
      <c r="E32" s="10"/>
      <c r="F32" s="12"/>
      <c r="G32" s="19"/>
      <c r="H32" s="17">
        <f t="shared" si="0"/>
      </c>
      <c r="I32" s="10"/>
    </row>
    <row r="33" spans="1:9" s="9" customFormat="1" ht="12">
      <c r="A33" s="18"/>
      <c r="B33" s="18"/>
      <c r="C33" s="11"/>
      <c r="D33" s="10"/>
      <c r="E33" s="10"/>
      <c r="F33" s="12"/>
      <c r="G33" s="19"/>
      <c r="H33" s="17">
        <f t="shared" si="0"/>
      </c>
      <c r="I33" s="10"/>
    </row>
    <row r="34" spans="1:9" s="9" customFormat="1" ht="12">
      <c r="A34" s="18"/>
      <c r="B34" s="18"/>
      <c r="C34" s="11"/>
      <c r="D34" s="10"/>
      <c r="E34" s="10"/>
      <c r="F34" s="12"/>
      <c r="G34" s="19"/>
      <c r="H34" s="17">
        <f t="shared" si="0"/>
      </c>
      <c r="I34" s="10"/>
    </row>
    <row r="35" spans="1:9" s="9" customFormat="1" ht="12">
      <c r="A35" s="18"/>
      <c r="B35" s="18"/>
      <c r="C35" s="11"/>
      <c r="D35" s="10"/>
      <c r="E35" s="10"/>
      <c r="F35" s="12"/>
      <c r="G35" s="19"/>
      <c r="H35" s="17">
        <f t="shared" si="0"/>
      </c>
      <c r="I35" s="10"/>
    </row>
    <row r="36" spans="1:9" s="9" customFormat="1" ht="12">
      <c r="A36" s="18"/>
      <c r="B36" s="18"/>
      <c r="C36" s="11"/>
      <c r="D36" s="10"/>
      <c r="E36" s="10"/>
      <c r="F36" s="12"/>
      <c r="G36" s="19"/>
      <c r="H36" s="17">
        <f t="shared" si="0"/>
      </c>
      <c r="I36" s="10"/>
    </row>
    <row r="37" spans="1:9" s="9" customFormat="1" ht="12">
      <c r="A37" s="18"/>
      <c r="B37" s="18"/>
      <c r="C37" s="11"/>
      <c r="D37" s="10"/>
      <c r="E37" s="10"/>
      <c r="F37" s="12"/>
      <c r="G37" s="19"/>
      <c r="H37" s="17">
        <f t="shared" si="0"/>
      </c>
      <c r="I37" s="10"/>
    </row>
    <row r="38" spans="1:9" s="9" customFormat="1" ht="12">
      <c r="A38" s="18"/>
      <c r="B38" s="18"/>
      <c r="C38" s="11"/>
      <c r="D38" s="10"/>
      <c r="E38" s="10"/>
      <c r="F38" s="12"/>
      <c r="G38" s="19"/>
      <c r="H38" s="17">
        <f t="shared" si="0"/>
      </c>
      <c r="I38" s="10"/>
    </row>
    <row r="39" spans="1:9" s="9" customFormat="1" ht="12">
      <c r="A39" s="18"/>
      <c r="B39" s="18"/>
      <c r="C39" s="11"/>
      <c r="D39" s="10"/>
      <c r="E39" s="10"/>
      <c r="F39" s="12"/>
      <c r="G39" s="19"/>
      <c r="H39" s="17">
        <f t="shared" si="0"/>
      </c>
      <c r="I39" s="10"/>
    </row>
    <row r="40" spans="1:9" s="9" customFormat="1" ht="12">
      <c r="A40" s="18"/>
      <c r="B40" s="18"/>
      <c r="C40" s="11"/>
      <c r="D40" s="10"/>
      <c r="E40" s="10"/>
      <c r="F40" s="12"/>
      <c r="G40" s="19"/>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t="shared" si="0"/>
      </c>
      <c r="I67" s="10"/>
    </row>
    <row r="68" spans="1:9" s="9" customFormat="1" ht="12">
      <c r="A68" s="18"/>
      <c r="B68" s="18"/>
      <c r="C68" s="11"/>
      <c r="D68" s="10"/>
      <c r="E68" s="10"/>
      <c r="F68" s="12"/>
      <c r="G68" s="12"/>
      <c r="H68" s="17">
        <f aca="true" t="shared" si="1" ref="H68:H102">IF(AND(AND(F68&lt;&gt;"",F68&lt;&gt;0),AND(G68&lt;&gt;"",G68&lt;&gt;0)),G68/F68*100,"")</f>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row r="102" spans="1:9" s="9" customFormat="1" ht="12">
      <c r="A102" s="18"/>
      <c r="B102" s="18"/>
      <c r="C102" s="11"/>
      <c r="D102" s="10"/>
      <c r="E102" s="10"/>
      <c r="F102" s="12"/>
      <c r="G102" s="12"/>
      <c r="H102" s="17">
        <f t="shared" si="1"/>
      </c>
      <c r="I102" s="10"/>
    </row>
  </sheetData>
  <sheetProtection/>
  <dataValidations count="8">
    <dataValidation type="date" operator="greaterThanOrEqual" allowBlank="1" showInputMessage="1" showErrorMessage="1" errorTitle="契約を締結した日" error="正しい日付を入力してください。" sqref="C103:C65536 C1">
      <formula1>38718</formula1>
    </dataValidation>
    <dataValidation type="list" operator="lessThanOrEqual" showInputMessage="1" showErrorMessage="1" errorTitle="一般競争入札・指名競争入札の別" error="リストから選択してください。" sqref="E103:E65536">
      <formula1>一般競争入札・指名競争入札の別</formula1>
    </dataValidation>
    <dataValidation type="whole" operator="lessThanOrEqual" allowBlank="1" showInputMessage="1" showErrorMessage="1" errorTitle="契約金額" error="正しい数値を入力してください。" sqref="G103:G65536">
      <formula1>999999999999</formula1>
    </dataValidation>
    <dataValidation type="whole" operator="lessThanOrEqual" allowBlank="1" showInputMessage="1" showErrorMessage="1" errorTitle="予定価格" error="正しい数値を入力してください。" sqref="F103:F65536">
      <formula1>999999999999</formula1>
    </dataValidation>
    <dataValidation type="textLength" operator="lessThanOrEqual" allowBlank="1" showInputMessage="1" showErrorMessage="1" errorTitle="備考" error="256文字以内で入力してください。" sqref="I103:I65536">
      <formula1>256</formula1>
    </dataValidation>
    <dataValidation type="textLength" operator="lessThanOrEqual" allowBlank="1" showInputMessage="1" showErrorMessage="1" errorTitle="契約の相手方の称号又は名称及び住所" error="256文字以内で入力してください。" sqref="D103: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3: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selection activeCell="A3" sqref="A3"/>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dimension ref="A1:J101"/>
  <sheetViews>
    <sheetView zoomScalePageLayoutView="0" workbookViewId="0" topLeftCell="A1">
      <selection activeCell="A2" sqref="A2"/>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24</v>
      </c>
      <c r="B1" s="4" t="s">
        <v>15</v>
      </c>
      <c r="C1" s="5" t="s">
        <v>16</v>
      </c>
      <c r="D1" s="6" t="s">
        <v>17</v>
      </c>
      <c r="E1" s="7" t="s">
        <v>18</v>
      </c>
      <c r="F1" s="6" t="s">
        <v>19</v>
      </c>
      <c r="G1" s="6" t="s">
        <v>20</v>
      </c>
      <c r="H1" s="8" t="s">
        <v>21</v>
      </c>
      <c r="I1" s="6" t="s">
        <v>22</v>
      </c>
      <c r="J1" s="9"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7</v>
      </c>
    </row>
    <row r="2" ht="12">
      <c r="A2" s="2" t="s">
        <v>8</v>
      </c>
    </row>
    <row r="3" ht="12">
      <c r="A3" s="2" t="s">
        <v>6</v>
      </c>
    </row>
    <row r="4" ht="12">
      <c r="A4" s="2" t="s">
        <v>11</v>
      </c>
    </row>
    <row r="5" ht="12">
      <c r="A5" s="1"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なし</cp:lastModifiedBy>
  <cp:lastPrinted>2014-12-16T13:38:15Z</cp:lastPrinted>
  <dcterms:created xsi:type="dcterms:W3CDTF">1997-01-08T22:48:59Z</dcterms:created>
  <dcterms:modified xsi:type="dcterms:W3CDTF">2015-08-04T05:43:35Z</dcterms:modified>
  <cp:category/>
  <cp:version/>
  <cp:contentType/>
  <cp:contentStatus/>
</cp:coreProperties>
</file>