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tabRatio="715" activeTab="0"/>
  </bookViews>
  <sheets>
    <sheet name="BMW" sheetId="1" r:id="rId1"/>
    <sheet name="Audi" sheetId="2" r:id="rId2"/>
    <sheet name="Alfa Romeo" sheetId="3" r:id="rId3"/>
    <sheet name="Chrysler" sheetId="4" r:id="rId4"/>
    <sheet name="Jaguer" sheetId="5" r:id="rId5"/>
    <sheet name="Suzuki" sheetId="6" r:id="rId6"/>
    <sheet name="Dodge" sheetId="7" r:id="rId7"/>
    <sheet name="TMUK" sheetId="8" r:id="rId8"/>
    <sheet name="Fiat" sheetId="9" r:id="rId9"/>
    <sheet name="Volkswagen" sheetId="10" r:id="rId10"/>
    <sheet name="Peugeot" sheetId="11" r:id="rId11"/>
    <sheet name="Porsche" sheetId="12" r:id="rId12"/>
    <sheet name="Volvo" sheetId="13" r:id="rId13"/>
    <sheet name="Mercedes Benz" sheetId="14" r:id="rId14"/>
    <sheet name="Land Rover" sheetId="15" r:id="rId15"/>
  </sheets>
  <externalReferences>
    <externalReference r:id="rId18"/>
    <externalReference r:id="rId19"/>
    <externalReference r:id="rId20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2">'Alfa Romeo'!$A$3:$R$13</definedName>
    <definedName name="_xlnm.Print_Area" localSheetId="1">'Audi'!$A$2:$R$38</definedName>
    <definedName name="_xlnm.Print_Area" localSheetId="0">'BMW'!$A$2:$R$33</definedName>
    <definedName name="_xlnm.Print_Area" localSheetId="3">'Chrysler'!$A$2:$R$11</definedName>
    <definedName name="_xlnm.Print_Area" localSheetId="6">'Dodge'!$A$2:$R$9</definedName>
    <definedName name="_xlnm.Print_Area" localSheetId="4">'Jaguer'!$A$2:$R$19</definedName>
    <definedName name="_xlnm.Print_Area" localSheetId="14">'Land Rover'!$A$2:$R$14</definedName>
    <definedName name="_xlnm.Print_Area" localSheetId="13">'Mercedes Benz'!$A$2:$R$25</definedName>
    <definedName name="_xlnm.Print_Area" localSheetId="10">'Peugeot'!$A$2:$S$11</definedName>
    <definedName name="_xlnm.Print_Area" localSheetId="11">'Porsche'!$A$2:$R$17</definedName>
    <definedName name="_xlnm.Print_Area" localSheetId="5">'Suzuki'!$A$2:$R$11</definedName>
    <definedName name="_xlnm.Print_Area" localSheetId="9">'Volkswagen'!$A$2:$R$31</definedName>
    <definedName name="_xlnm.Print_Area" localSheetId="12">'Volvo'!$A$2:$R$30</definedName>
    <definedName name="_xlnm.Print_Titles" localSheetId="1">'Audi'!$2:$8</definedName>
    <definedName name="_xlnm.Print_Titles" localSheetId="0">'BMW'!$2:$8</definedName>
    <definedName name="_xlnm.Print_Titles" localSheetId="9">'Volkswagen'!$2:$8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<sst xmlns="http://schemas.openxmlformats.org/spreadsheetml/2006/main" count="1960" uniqueCount="734">
  <si>
    <t>当該自動車の製造又は輸入の事業を行う者の氏名又は名称　ﾋﾞｰ･ｴﾑ･ﾀﾞﾌﾞﾘｭｰ株式会社</t>
  </si>
  <si>
    <t>燃費基準
達成・向上
達成レベル</t>
  </si>
  <si>
    <t>3W</t>
  </si>
  <si>
    <t>F</t>
  </si>
  <si>
    <t>A</t>
  </si>
  <si>
    <t>R</t>
  </si>
  <si>
    <t>N54B30A</t>
  </si>
  <si>
    <r>
      <rPr>
        <sz val="8"/>
        <rFont val="ＭＳ Ｐゴシック"/>
        <family val="3"/>
      </rPr>
      <t>当該自動車の製造又は輸入の事業を行う者の氏名又は名称　</t>
    </r>
  </si>
  <si>
    <t>アウディジャパン株式会社</t>
  </si>
  <si>
    <t>ガソリン乗用車（普通・小型）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</si>
  <si>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</si>
  <si>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</si>
  <si>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</si>
  <si>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</si>
  <si>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</si>
  <si>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</si>
  <si>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</si>
  <si>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</si>
  <si>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主要
燃費
改善
対策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</si>
  <si>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</si>
  <si>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</si>
  <si>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</si>
  <si>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</si>
  <si>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</si>
  <si>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</si>
  <si>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</si>
  <si>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主要排
出ガス
対策</t>
    </r>
  </si>
  <si>
    <r>
      <rPr>
        <sz val="8"/>
        <rFont val="ＭＳ Ｐゴシック"/>
        <family val="3"/>
      </rPr>
      <t>駆動
形式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</si>
  <si>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</si>
  <si>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</si>
  <si>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</si>
  <si>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レベル</t>
    </r>
  </si>
  <si>
    <t>ｱｳﾃﾞｨ</t>
  </si>
  <si>
    <t>A1/ A1 Spetback 1.4 TFSI</t>
  </si>
  <si>
    <t>DBA-8XCAX</t>
  </si>
  <si>
    <t>CAX</t>
  </si>
  <si>
    <t>7AT
(E)</t>
  </si>
  <si>
    <t>1,200～1,240</t>
  </si>
  <si>
    <t>4-5</t>
  </si>
  <si>
    <t>I,V,D,EP,AM,B</t>
  </si>
  <si>
    <t>3W</t>
  </si>
  <si>
    <t>F</t>
  </si>
  <si>
    <t>☆☆☆☆</t>
  </si>
  <si>
    <t>120</t>
  </si>
  <si>
    <t>A3 Sportback 1.4 TFSI 
(S-tronic)</t>
  </si>
  <si>
    <t>DBA-8PCAX</t>
  </si>
  <si>
    <t>1,380～1,410</t>
  </si>
  <si>
    <t>138</t>
  </si>
  <si>
    <t>A3 Sportback 2.0 TFSI quattro
(S-tronic)</t>
  </si>
  <si>
    <t>ABA-8PCCZF</t>
  </si>
  <si>
    <t>CCZ</t>
  </si>
  <si>
    <t>6AT
(E)</t>
  </si>
  <si>
    <t>1,540～
1,570</t>
  </si>
  <si>
    <t>5</t>
  </si>
  <si>
    <t>V,D,EP,AM</t>
  </si>
  <si>
    <t>A</t>
  </si>
  <si>
    <t>115</t>
  </si>
  <si>
    <t>S3
(S-tronic)</t>
  </si>
  <si>
    <t>ABA-8PCDLF</t>
  </si>
  <si>
    <t>CDL</t>
  </si>
  <si>
    <t xml:space="preserve"> </t>
  </si>
  <si>
    <t>TT Coupé 1.8TFSI
(S-tronic)</t>
  </si>
  <si>
    <t>ABA-8JCDA</t>
  </si>
  <si>
    <t>CDA</t>
  </si>
  <si>
    <t>4</t>
  </si>
  <si>
    <t>110</t>
  </si>
  <si>
    <t>TT Coupé 2.0 TFSI quattro
TT Roadster  (S-tronic)</t>
  </si>
  <si>
    <t>ABA-8JCESF</t>
  </si>
  <si>
    <t>CES</t>
  </si>
  <si>
    <t>1,400～1,470</t>
  </si>
  <si>
    <t>2-4</t>
  </si>
  <si>
    <t>100</t>
  </si>
  <si>
    <t>TTS Coupé 
(S-tronic)</t>
  </si>
  <si>
    <t>ABA-8JCDLF</t>
  </si>
  <si>
    <t>6AT            (E)</t>
  </si>
  <si>
    <t>TTRS Coupé
(S-tronic)</t>
  </si>
  <si>
    <t>ABA-8JCEPF</t>
  </si>
  <si>
    <t>CEP</t>
  </si>
  <si>
    <t>Q3 2.0 TFSI quattro
(S-tronic)</t>
  </si>
  <si>
    <t>ABA-8UCPSF</t>
  </si>
  <si>
    <t>CPS</t>
  </si>
  <si>
    <r>
      <t>1,610</t>
    </r>
    <r>
      <rPr>
        <sz val="8"/>
        <rFont val="ＭＳ Ｐゴシック"/>
        <family val="3"/>
      </rPr>
      <t xml:space="preserve">～
</t>
    </r>
    <r>
      <rPr>
        <sz val="8"/>
        <rFont val="Arial"/>
        <family val="2"/>
      </rPr>
      <t>1,640</t>
    </r>
  </si>
  <si>
    <t>I,V,D,EP,AM,B</t>
  </si>
  <si>
    <t>125</t>
  </si>
  <si>
    <t xml:space="preserve">A4 2.0 TFSI
A4 Avant 2.0 TFSI </t>
  </si>
  <si>
    <t>DBA-8KCDN</t>
  </si>
  <si>
    <t>CDN</t>
  </si>
  <si>
    <t>CVT</t>
  </si>
  <si>
    <t>1,540～1,610</t>
  </si>
  <si>
    <t>I,V,D,EP,C,B</t>
  </si>
  <si>
    <t>A4 2.0 TFSI quattro
A4 Avant 2.0 TFSI quattro (S-tronic)</t>
  </si>
  <si>
    <t>DBA-8KCDNF</t>
  </si>
  <si>
    <t>1,680～1,750</t>
  </si>
  <si>
    <t>S4
S4 Avant  (S-tronic)</t>
  </si>
  <si>
    <t>ABA-8KCGWF</t>
  </si>
  <si>
    <t>CGW</t>
  </si>
  <si>
    <t>1,780～1,850</t>
  </si>
  <si>
    <t>3W
AS</t>
  </si>
  <si>
    <t>A4 allroad quattro
(S-tronic)</t>
  </si>
  <si>
    <t>ABA-8KCDNA</t>
  </si>
  <si>
    <t>V,D,EP,AM,B</t>
  </si>
  <si>
    <t>A5 2.0 TFSI quattro 
(S-tronic)</t>
  </si>
  <si>
    <t>DBA-8TCDNF</t>
  </si>
  <si>
    <t>1,640～1,660</t>
  </si>
  <si>
    <t>A5 Sportback 2.0 TFSI quattro
(S-tronic)</t>
  </si>
  <si>
    <t>DBA-8TCDNL</t>
  </si>
  <si>
    <t>1,710～1,730</t>
  </si>
  <si>
    <t>A5 Cabriolet 2.0 TFSI quattro
(S-tronic)</t>
  </si>
  <si>
    <t>DBA-8FCDNF</t>
  </si>
  <si>
    <t>S5
(S-tronic)</t>
  </si>
  <si>
    <t>ABA-8TCGWF</t>
  </si>
  <si>
    <t>サンルーフ無</t>
  </si>
  <si>
    <t>サンルーフ有</t>
  </si>
  <si>
    <t>S5 Sportback
(S-tronic)</t>
  </si>
  <si>
    <t>ABA-8TCGWL</t>
  </si>
  <si>
    <t>1,810～1,830</t>
  </si>
  <si>
    <t>S5 Cabriolet
(S-tronic)</t>
  </si>
  <si>
    <t>ABA-8FCGWF</t>
  </si>
  <si>
    <t>A6 2.8 FSI quattro
A6 Avant 2.8 FSI quattro (S-tronic)</t>
  </si>
  <si>
    <t>DBA-4GCHVS</t>
  </si>
  <si>
    <t>CHV</t>
  </si>
  <si>
    <t>1,790～
1,850</t>
  </si>
  <si>
    <t>DBA-4GCGWS</t>
  </si>
  <si>
    <t>1,850～1,930</t>
  </si>
  <si>
    <t>DBA-4GCGWC</t>
  </si>
  <si>
    <t>1,900～1,940</t>
  </si>
  <si>
    <t>Q7 3.0 TFSI quattro</t>
  </si>
  <si>
    <t>ABA-4LCJTS</t>
  </si>
  <si>
    <t>CJT</t>
  </si>
  <si>
    <t>8AT           (E・LTC)</t>
  </si>
  <si>
    <t>2,300～2,330</t>
  </si>
  <si>
    <t>5-7</t>
  </si>
  <si>
    <t>V,D</t>
  </si>
  <si>
    <t>Q7 3.0 TFSI quattro Air-Sus</t>
  </si>
  <si>
    <t>ABA-4LCJTL</t>
  </si>
  <si>
    <t>2,320～2,350</t>
  </si>
  <si>
    <t>A8 3.0 TFSI quattro</t>
  </si>
  <si>
    <t>DBA-4HCGWF</t>
  </si>
  <si>
    <t>1,930～1,970</t>
  </si>
  <si>
    <t>I,V,D,B</t>
  </si>
  <si>
    <t>A8 4.2 FSI quattro</t>
  </si>
  <si>
    <t>ABA-4HCDRF</t>
  </si>
  <si>
    <t>CDR</t>
  </si>
  <si>
    <t>1,940～1,980</t>
  </si>
  <si>
    <t>V,D,B</t>
  </si>
  <si>
    <t>3W     AS</t>
  </si>
  <si>
    <t>A8L 4.2 FSI quattro</t>
  </si>
  <si>
    <t>ABA-4HCDRL</t>
  </si>
  <si>
    <t>2,060～2,100</t>
  </si>
  <si>
    <t>A8 L W12 6.3 FSI quattro</t>
  </si>
  <si>
    <t>ABA-4HCEJL</t>
  </si>
  <si>
    <t>CEJ</t>
  </si>
  <si>
    <t>2,140～2,200</t>
  </si>
  <si>
    <t>105</t>
  </si>
  <si>
    <t>当該自動車の製造又は輸入の事業を行う者の氏名又は名称　ﾌｨｱｯﾄ ｸﾞﾙｰﾌﾟ ｵｰﾄﾓｰﾋﾞﾙｽﾞ ｼﾞｬﾊﾟﾝ株式会社</t>
  </si>
  <si>
    <t>ガソリン乗用自動車（普通・小型車）</t>
  </si>
  <si>
    <t>目標年度（平成22年度）</t>
  </si>
  <si>
    <t>車名</t>
  </si>
  <si>
    <t>通称名</t>
  </si>
  <si>
    <t>原動機</t>
  </si>
  <si>
    <t>１０・１５モード</t>
  </si>
  <si>
    <t>１ｋｍ走行</t>
  </si>
  <si>
    <t>主要</t>
  </si>
  <si>
    <t>その他燃費値の異なる要因</t>
  </si>
  <si>
    <t>（参考）</t>
  </si>
  <si>
    <t>燃費</t>
  </si>
  <si>
    <t>総排</t>
  </si>
  <si>
    <t>変速装置の</t>
  </si>
  <si>
    <t>車両重量</t>
  </si>
  <si>
    <t>乗車定員</t>
  </si>
  <si>
    <t>燃費値</t>
  </si>
  <si>
    <t>における</t>
  </si>
  <si>
    <t>燃費</t>
  </si>
  <si>
    <t>主要排</t>
  </si>
  <si>
    <t>低排出</t>
  </si>
  <si>
    <t>基準</t>
  </si>
  <si>
    <t>型式</t>
  </si>
  <si>
    <t>気量</t>
  </si>
  <si>
    <t>型式及び</t>
  </si>
  <si>
    <t>(kg)</t>
  </si>
  <si>
    <t>（名）</t>
  </si>
  <si>
    <t>ＣＯ2排出量</t>
  </si>
  <si>
    <t>基準値</t>
  </si>
  <si>
    <t>改善</t>
  </si>
  <si>
    <t>出ガス</t>
  </si>
  <si>
    <t>駆動</t>
  </si>
  <si>
    <t>その他</t>
  </si>
  <si>
    <t>ガス認定</t>
  </si>
  <si>
    <t>達成</t>
  </si>
  <si>
    <t>(Ｌ）</t>
  </si>
  <si>
    <t>変速段数</t>
  </si>
  <si>
    <t>(ｇ -ＣＯ2/km）</t>
  </si>
  <si>
    <t>対策</t>
  </si>
  <si>
    <t>対策</t>
  </si>
  <si>
    <t>形式</t>
  </si>
  <si>
    <t>レベル</t>
  </si>
  <si>
    <t>（注）JC08モード燃費値を有する車両については、１０・１５モード燃費値に下線を引いています。</t>
  </si>
  <si>
    <t>クライスラー日本株式会社</t>
  </si>
  <si>
    <r>
      <rPr>
        <sz val="8"/>
        <rFont val="ＭＳ Ｐゴシック"/>
        <family val="3"/>
      </rPr>
      <t>燃費基準
達成・向上
達成レベル</t>
    </r>
  </si>
  <si>
    <t>クライスラー</t>
  </si>
  <si>
    <t>ジープ・パトリオット</t>
  </si>
  <si>
    <t>ABA-MK74</t>
  </si>
  <si>
    <t>B</t>
  </si>
  <si>
    <t>CVT
（E・LTC)</t>
  </si>
  <si>
    <t>1530～1550</t>
  </si>
  <si>
    <t>V・C</t>
  </si>
  <si>
    <t>ジープ・ラングラー</t>
  </si>
  <si>
    <t>ABA-JK38S</t>
  </si>
  <si>
    <t>4AT
（E・LTC)</t>
  </si>
  <si>
    <t>3W
+EGR</t>
  </si>
  <si>
    <t>当該自動車の製造又は輸入の事業を行う者の氏名又は名称　ジャガー・ランドローバー・ジャパン株式会社</t>
  </si>
  <si>
    <r>
      <rPr>
        <b/>
        <sz val="12"/>
        <rFont val="ＭＳ Ｐゴシック"/>
        <family val="3"/>
      </rPr>
      <t>ガソリン乗用車（軽自動車）又はガソリン乗用車（普通・小型）</t>
    </r>
  </si>
  <si>
    <t>CBA-J05FA</t>
  </si>
  <si>
    <t>FB</t>
  </si>
  <si>
    <t>V</t>
  </si>
  <si>
    <t xml:space="preserve">3W    </t>
  </si>
  <si>
    <t>R</t>
  </si>
  <si>
    <r>
      <rPr>
        <u val="single"/>
        <sz val="8"/>
        <rFont val="ＭＳ Ｐゴシック"/>
        <family val="3"/>
      </rPr>
      <t>☆☆☆</t>
    </r>
  </si>
  <si>
    <t xml:space="preserve">3W   </t>
  </si>
  <si>
    <t>XK</t>
  </si>
  <si>
    <t>CBA-J438B</t>
  </si>
  <si>
    <t>508PN</t>
  </si>
  <si>
    <t>508PS</t>
  </si>
  <si>
    <r>
      <rPr>
        <sz val="8"/>
        <rFont val="ＭＳ Ｐゴシック"/>
        <family val="3"/>
      </rPr>
      <t>当該自動車の製造又は輸入の事業を行う者の氏名又は名称　　　　スズキ株式会社</t>
    </r>
  </si>
  <si>
    <t>途中計算</t>
  </si>
  <si>
    <r>
      <t>125</t>
    </r>
    <r>
      <rPr>
        <sz val="8"/>
        <rFont val="ＭＳ Ｐゴシック"/>
        <family val="3"/>
      </rPr>
      <t>まで</t>
    </r>
  </si>
  <si>
    <t>スズキ</t>
  </si>
  <si>
    <t>スプラッシュ</t>
  </si>
  <si>
    <t>DBA-XB32S</t>
  </si>
  <si>
    <t>K12B</t>
  </si>
  <si>
    <t>CVT
(E･LTC)</t>
  </si>
  <si>
    <t>V,EP,C</t>
  </si>
  <si>
    <t>（注）</t>
  </si>
  <si>
    <t>JC08モード燃費値を有する車両については、１０・１５モード燃費値に下線を引いています。</t>
  </si>
  <si>
    <t>クライスラー日本株式会社</t>
  </si>
  <si>
    <t>ダッジ</t>
  </si>
  <si>
    <t>ナイトロ</t>
  </si>
  <si>
    <t>ABA-KA37</t>
  </si>
  <si>
    <t>K</t>
  </si>
  <si>
    <t>1890～1930</t>
  </si>
  <si>
    <t>TOYOTA MOTOR MANUFACTURING (UK) LTD.</t>
  </si>
  <si>
    <t>当該自動車の製造又は輸入の事業を行う者の氏名又は名称  トヨタ自動車株式会社　</t>
  </si>
  <si>
    <t>TMUK</t>
  </si>
  <si>
    <t>アベンシス</t>
  </si>
  <si>
    <t>DBA-ZRT272W</t>
  </si>
  <si>
    <t>3ZR</t>
  </si>
  <si>
    <t>CVT
（E･LTC）</t>
  </si>
  <si>
    <t>1470
～1480</t>
  </si>
  <si>
    <t>V
EP
C
B</t>
  </si>
  <si>
    <t>☆☆☆☆</t>
  </si>
  <si>
    <r>
      <t>当該自動車の製造又は輸入の事業を行う者の氏名又は名称　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　フォルクスワーゲン　グループジャパン株式会社</t>
    </r>
  </si>
  <si>
    <t>ﾌｫﾙｸｽﾜｰｹﾞﾝ</t>
  </si>
  <si>
    <t>Polo TSI Comfortline (DSG)</t>
  </si>
  <si>
    <t>DBA-6RCBZ</t>
  </si>
  <si>
    <t>CBZ</t>
  </si>
  <si>
    <t>7AT(E)</t>
  </si>
  <si>
    <t>D,EP,
AM</t>
  </si>
  <si>
    <t>Polo TSI Highline (DSG)</t>
  </si>
  <si>
    <t>Polo TSI Comfortline BlueMotion Technology　 (DSG)</t>
  </si>
  <si>
    <t>1,100～
1,120</t>
  </si>
  <si>
    <t>CrossPolo (DSG)</t>
  </si>
  <si>
    <t>DBA-6RCBZW</t>
  </si>
  <si>
    <t>The Beetle (DSG)</t>
  </si>
  <si>
    <t>DBA-16CBZ</t>
  </si>
  <si>
    <t>1,280～1,310</t>
  </si>
  <si>
    <t>Golf TSI Trendline BlueMotion
Technology (DSG)</t>
  </si>
  <si>
    <t>DBA-1KCBZ</t>
  </si>
  <si>
    <t>I,D,EP,
AM,B</t>
  </si>
  <si>
    <t>Golf TSI Highline (DSG)</t>
  </si>
  <si>
    <t>DBA-1KCAV</t>
  </si>
  <si>
    <t>CAV</t>
  </si>
  <si>
    <t>1,340～1,350</t>
  </si>
  <si>
    <t>Golf 2.0 GTI (DSG)</t>
  </si>
  <si>
    <t>ABA-1KCCZ</t>
  </si>
  <si>
    <t>6AT(E)</t>
  </si>
  <si>
    <t>1,400～1,410</t>
  </si>
  <si>
    <t>Golf R (DSG)</t>
  </si>
  <si>
    <t>ABA-1KCDLF</t>
  </si>
  <si>
    <t>1,530～
1,540</t>
  </si>
  <si>
    <t>Golf Variant TSI Trendline BlueMotion
Technology (DSG)</t>
  </si>
  <si>
    <t>1,350～1,380</t>
  </si>
  <si>
    <t>I,D,EP,
AM,B</t>
  </si>
  <si>
    <t>Golf Variant TSI Comfortline (DSG)</t>
  </si>
  <si>
    <t>1,420～1,450</t>
  </si>
  <si>
    <t xml:space="preserve"> (118kw)</t>
  </si>
  <si>
    <t>Golf Cabriolet (DSG)</t>
  </si>
  <si>
    <t>DBA-1KCAVK</t>
  </si>
  <si>
    <t>Golf Touran TSI Comfortline (DSG)</t>
  </si>
  <si>
    <t>DBA-1TCAV</t>
  </si>
  <si>
    <t>1,580～1,610</t>
  </si>
  <si>
    <t>Golf Touran TSI Highline (DSG)</t>
  </si>
  <si>
    <t>Scirocco TSI / R-line (DSG)</t>
  </si>
  <si>
    <t>DBA-13CAV</t>
  </si>
  <si>
    <t>1,340～1,360</t>
  </si>
  <si>
    <t>Scirocco R (DSG)</t>
  </si>
  <si>
    <t>ABA-13CDL</t>
  </si>
  <si>
    <t>1,410～1,430</t>
  </si>
  <si>
    <t>Tiguan Sport &amp; Style 
Tiguan R-Line (DSG)</t>
  </si>
  <si>
    <t>ABA-5NCCZ</t>
  </si>
  <si>
    <t>1,640～
1,670</t>
  </si>
  <si>
    <t xml:space="preserve"> (132kw)</t>
  </si>
  <si>
    <t>Sharan TSI Comfortline(DSG)
Sharan TSI Highline(DSG)</t>
  </si>
  <si>
    <t>DBA-7NCAV</t>
  </si>
  <si>
    <t>1,830～1,860</t>
  </si>
  <si>
    <t>150</t>
  </si>
  <si>
    <t>Passat TSI Comfortline(DSG)
Passat TSI Highline(DSG)</t>
  </si>
  <si>
    <t>DBA-3CCAX</t>
  </si>
  <si>
    <t>1,430～1,450</t>
  </si>
  <si>
    <t>Passat Variant TSI Comfortline(DSG)
Passat Variant TSI Highline(DSG)</t>
  </si>
  <si>
    <t>1,470～1,500</t>
  </si>
  <si>
    <t>Touareg 3.6V6</t>
  </si>
  <si>
    <t>DBA-7PCGRS</t>
  </si>
  <si>
    <t>CGR</t>
  </si>
  <si>
    <r>
      <t>8AT
(E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</si>
  <si>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t>2,190～
2,230</t>
  </si>
  <si>
    <t>Touareg 3.6 V6 Air suspension</t>
  </si>
  <si>
    <t>DBA-7PCGRA</t>
  </si>
  <si>
    <t>2,200～
2,240</t>
  </si>
  <si>
    <t>Touareg Hybrid</t>
  </si>
  <si>
    <t>DAA-7PCGEA</t>
  </si>
  <si>
    <t>CGE</t>
  </si>
  <si>
    <t>2,340～
2,380</t>
  </si>
  <si>
    <t>H,I,V,D,EP,B</t>
  </si>
  <si>
    <t>3W,AS</t>
  </si>
  <si>
    <t>プジョーシトロエン・ジャポン㈱</t>
  </si>
  <si>
    <r>
      <rPr>
        <b/>
        <sz val="12"/>
        <rFont val="ＭＳ Ｐゴシック"/>
        <family val="3"/>
      </rPr>
      <t>ガソリン乗用車（普通・小型車）又はガソリン乗用車（軽自動車）</t>
    </r>
  </si>
  <si>
    <r>
      <rPr>
        <sz val="8"/>
        <rFont val="ＭＳ Ｐゴシック"/>
        <family val="3"/>
      </rPr>
      <t>途中計算</t>
    </r>
  </si>
  <si>
    <t>プジョー</t>
  </si>
  <si>
    <t>ABA-W25F02</t>
  </si>
  <si>
    <t>5F02</t>
  </si>
  <si>
    <t>6AT(E•LTC)</t>
  </si>
  <si>
    <t>1520-1530</t>
  </si>
  <si>
    <t>V•EP</t>
  </si>
  <si>
    <t>ABA-W2W5F02</t>
  </si>
  <si>
    <t>当該自動車の製造又は輸入の事業を行う者の氏名又は名称　ポルシェジャパン株式会社</t>
  </si>
  <si>
    <t>ガソリン乗用自動車(普通車・小型車)</t>
  </si>
  <si>
    <t>目標年度（平成22年度）</t>
  </si>
  <si>
    <t>ポルシェ</t>
  </si>
  <si>
    <t>CGE-EACA</t>
  </si>
  <si>
    <t>2.994</t>
  </si>
  <si>
    <t>8AT（E/LTC)</t>
  </si>
  <si>
    <t>6.4</t>
  </si>
  <si>
    <t>H, I, D, V</t>
  </si>
  <si>
    <t>3W, AS</t>
  </si>
  <si>
    <t>DAA-92ACGEA</t>
  </si>
  <si>
    <t>2280～2310</t>
  </si>
  <si>
    <t>カイエン</t>
  </si>
  <si>
    <t>ABA-92AM5502</t>
  </si>
  <si>
    <t>M5502</t>
  </si>
  <si>
    <t>3.598</t>
  </si>
  <si>
    <t>2090～2120</t>
  </si>
  <si>
    <t>7.8</t>
  </si>
  <si>
    <t>I, D, V, B</t>
  </si>
  <si>
    <t>ABA-92AM5502A</t>
  </si>
  <si>
    <t>2100～2130</t>
  </si>
  <si>
    <t>6MT</t>
  </si>
  <si>
    <t>2060～2080</t>
  </si>
  <si>
    <t>カイエン ターボ</t>
  </si>
  <si>
    <t>ABA-92AM48A</t>
  </si>
  <si>
    <t>M48</t>
  </si>
  <si>
    <t>4.806</t>
  </si>
  <si>
    <t>2230～2260</t>
  </si>
  <si>
    <t>ターボ</t>
  </si>
  <si>
    <t>カイエン Ｓ</t>
  </si>
  <si>
    <t>ABA-92AM48</t>
  </si>
  <si>
    <t>2130～2160</t>
  </si>
  <si>
    <t>2140～2170</t>
  </si>
  <si>
    <t>「（注）JC08モード燃費値を有する車両については、１０・１５モード燃費値に下線を引いています。」</t>
  </si>
  <si>
    <r>
      <rPr>
        <sz val="8"/>
        <rFont val="ＭＳ Ｐゴシック"/>
        <family val="3"/>
      </rPr>
      <t>当該自動車の製造又は輸入の事業を行う者の氏名又は名称　　メルセデス・ベンツ日本株式会社</t>
    </r>
  </si>
  <si>
    <r>
      <rPr>
        <b/>
        <sz val="12"/>
        <rFont val="ＭＳ Ｐゴシック"/>
        <family val="3"/>
      </rPr>
      <t>ガソリン乗用車（普通・小型）</t>
    </r>
  </si>
  <si>
    <r>
      <rPr>
        <sz val="8"/>
        <rFont val="ＭＳ Ｐゴシック"/>
        <family val="3"/>
      </rPr>
      <t>メルセデス･</t>
    </r>
  </si>
  <si>
    <r>
      <rPr>
        <sz val="8"/>
        <rFont val="ＭＳ Ｐゴシック"/>
        <family val="3"/>
      </rPr>
      <t>☆☆☆☆</t>
    </r>
  </si>
  <si>
    <t>3W, NTC,EGR</t>
  </si>
  <si>
    <r>
      <rPr>
        <sz val="8"/>
        <rFont val="ＭＳ Ｐゴシック"/>
        <family val="3"/>
      </rPr>
      <t>ランドローバー</t>
    </r>
  </si>
  <si>
    <r>
      <rPr>
        <sz val="8"/>
        <rFont val="ＭＳ Ｐゴシック"/>
        <family val="3"/>
      </rPr>
      <t>レンジローバー</t>
    </r>
    <r>
      <rPr>
        <sz val="8"/>
        <rFont val="Arial"/>
        <family val="2"/>
      </rPr>
      <t>Evoque</t>
    </r>
  </si>
  <si>
    <t>CBA-LV2A</t>
  </si>
  <si>
    <t>204PT</t>
  </si>
  <si>
    <r>
      <t>6AT
(E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</si>
  <si>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r>
      <t>1730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1760</t>
    </r>
  </si>
  <si>
    <r>
      <t>4</t>
    </r>
    <r>
      <rPr>
        <sz val="8"/>
        <rFont val="ＭＳ Ｐゴシック"/>
        <family val="3"/>
      </rPr>
      <t>又は</t>
    </r>
    <r>
      <rPr>
        <sz val="8"/>
        <rFont val="Arial"/>
        <family val="2"/>
      </rPr>
      <t>5</t>
    </r>
  </si>
  <si>
    <r>
      <rPr>
        <sz val="8"/>
        <rFont val="ＭＳ Ｐゴシック"/>
        <family val="3"/>
      </rPr>
      <t>類別</t>
    </r>
    <r>
      <rPr>
        <sz val="8"/>
        <rFont val="Arial"/>
        <family val="2"/>
      </rP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 xml:space="preserve">0008
</t>
    </r>
    <r>
      <rPr>
        <sz val="8"/>
        <rFont val="ＭＳ Ｐゴシック"/>
        <family val="3"/>
      </rPr>
      <t>類別</t>
    </r>
    <r>
      <rPr>
        <sz val="8"/>
        <rFont val="Arial"/>
        <family val="2"/>
      </rPr>
      <t>0010, 0012</t>
    </r>
  </si>
  <si>
    <r>
      <rPr>
        <sz val="8"/>
        <rFont val="ＭＳ Ｐゴシック"/>
        <family val="3"/>
      </rPr>
      <t>類別</t>
    </r>
    <r>
      <rPr>
        <sz val="8"/>
        <rFont val="Arial"/>
        <family val="2"/>
      </rPr>
      <t>0009, 0011</t>
    </r>
  </si>
  <si>
    <r>
      <rPr>
        <sz val="8"/>
        <rFont val="ＭＳ Ｐゴシック"/>
        <family val="3"/>
      </rPr>
      <t>フリーランダー</t>
    </r>
    <r>
      <rPr>
        <sz val="8"/>
        <rFont val="Arial"/>
        <family val="2"/>
      </rPr>
      <t xml:space="preserve"> 2</t>
    </r>
  </si>
  <si>
    <t>CBA-LF32</t>
  </si>
  <si>
    <t>B6324S</t>
  </si>
  <si>
    <r>
      <t>6AT</t>
    </r>
    <r>
      <rPr>
        <sz val="8"/>
        <rFont val="ＭＳ Ｐゴシック"/>
        <family val="3"/>
      </rPr>
      <t>　　　　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</si>
  <si>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t>1900
1920</t>
  </si>
  <si>
    <r>
      <rPr>
        <sz val="8"/>
        <rFont val="ＭＳ Ｐゴシック"/>
        <family val="3"/>
      </rPr>
      <t>類別</t>
    </r>
    <r>
      <rPr>
        <sz val="8"/>
        <rFont val="Arial"/>
        <family val="2"/>
      </rP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 xml:space="preserve">0104
</t>
    </r>
    <r>
      <rPr>
        <sz val="8"/>
        <rFont val="ＭＳ Ｐゴシック"/>
        <family val="3"/>
      </rPr>
      <t>類別</t>
    </r>
    <r>
      <rPr>
        <sz val="8"/>
        <rFont val="Arial"/>
        <family val="2"/>
      </rPr>
      <t>0201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0204</t>
    </r>
  </si>
  <si>
    <r>
      <rPr>
        <sz val="8"/>
        <rFont val="ＭＳ Ｐゴシック"/>
        <family val="3"/>
      </rPr>
      <t>ディスカバリー</t>
    </r>
    <r>
      <rPr>
        <sz val="8"/>
        <rFont val="Arial"/>
        <family val="2"/>
      </rPr>
      <t>4</t>
    </r>
  </si>
  <si>
    <t>ABA-LA5N</t>
  </si>
  <si>
    <r>
      <t>6AT×2</t>
    </r>
    <r>
      <rPr>
        <sz val="8"/>
        <rFont val="ＭＳ Ｐゴシック"/>
        <family val="3"/>
      </rPr>
      <t>　　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</si>
  <si>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t>2550
2580</t>
  </si>
  <si>
    <r>
      <rPr>
        <sz val="8"/>
        <rFont val="ＭＳ Ｐゴシック"/>
        <family val="3"/>
      </rPr>
      <t>レンジローバー　　　　　　　　　　　　　　　　　　　　　　スポーツ</t>
    </r>
  </si>
  <si>
    <t>ABA-LS5N</t>
  </si>
  <si>
    <t>2490
2520</t>
  </si>
  <si>
    <t>ABA-LS5S</t>
  </si>
  <si>
    <t>2580
2610</t>
  </si>
  <si>
    <t>ボルボ･カー･ジャパン株式会社</t>
  </si>
  <si>
    <t>ボルボ</t>
  </si>
  <si>
    <t>☆☆☆</t>
  </si>
  <si>
    <t>３Ｗ</t>
  </si>
  <si>
    <t>ﾎﾞﾙﾎﾞS60</t>
  </si>
  <si>
    <t>DBA-FB4164T</t>
  </si>
  <si>
    <t>B4164T</t>
  </si>
  <si>
    <t>6AT
（E）</t>
  </si>
  <si>
    <t>1540～1550</t>
  </si>
  <si>
    <t>D,V,B,
EP,AM</t>
  </si>
  <si>
    <t>類別1051-1064</t>
  </si>
  <si>
    <t>類別0051-0064</t>
  </si>
  <si>
    <t>B6304T</t>
  </si>
  <si>
    <t>6AT
（E･LTC）</t>
  </si>
  <si>
    <t>類別1001-1014</t>
  </si>
  <si>
    <t>類別0001-0014</t>
  </si>
  <si>
    <t>B4204T</t>
  </si>
  <si>
    <t>D,V,B,
AM</t>
  </si>
  <si>
    <t>Ｖ</t>
  </si>
  <si>
    <t>210kW</t>
  </si>
  <si>
    <t>1660～1670</t>
  </si>
  <si>
    <t>類別1001-1012</t>
  </si>
  <si>
    <t>類別0001-0012</t>
  </si>
  <si>
    <t>ﾎﾞﾙﾎﾞXC70</t>
  </si>
  <si>
    <t>CBA-BB6304TXC</t>
  </si>
  <si>
    <t>1910～1920</t>
  </si>
  <si>
    <t>ﾎﾞﾙﾎﾞS80</t>
  </si>
  <si>
    <t>DBA-AB4164T</t>
  </si>
  <si>
    <t>1600～1610</t>
  </si>
  <si>
    <t>CBA-AB4204T</t>
  </si>
  <si>
    <t>ﾎﾞﾙﾎﾞXC90</t>
  </si>
  <si>
    <t>CBA-CB6324AW</t>
  </si>
  <si>
    <t>B6324</t>
  </si>
  <si>
    <t>2080～2160</t>
  </si>
  <si>
    <t>5～7</t>
  </si>
  <si>
    <t>179kW</t>
  </si>
  <si>
    <t>175kW</t>
  </si>
  <si>
    <t>3W</t>
  </si>
  <si>
    <t>F</t>
  </si>
  <si>
    <t>3W</t>
  </si>
  <si>
    <t>F</t>
  </si>
  <si>
    <t>A</t>
  </si>
  <si>
    <t>R</t>
  </si>
  <si>
    <r>
      <rPr>
        <sz val="8"/>
        <rFont val="ＭＳ Ｐゴシック"/>
        <family val="3"/>
      </rPr>
      <t>類別</t>
    </r>
    <r>
      <rPr>
        <sz val="8"/>
        <rFont val="Arial"/>
        <family val="2"/>
      </rPr>
      <t xml:space="preserve"> 0100</t>
    </r>
    <r>
      <rPr>
        <sz val="8"/>
        <rFont val="ＭＳ Ｐゴシック"/>
        <family val="3"/>
      </rPr>
      <t>番台</t>
    </r>
  </si>
  <si>
    <t>A6 3.0 TFSI quattro
A6 Avant 3.0 TFSI quattro (S-tronic)</t>
  </si>
  <si>
    <t>A7 Sportback 3.0 TFSI quattro
(S-tronic)</t>
  </si>
  <si>
    <t>(km/L）</t>
  </si>
  <si>
    <t>レベル</t>
  </si>
  <si>
    <t>アルファロメオ</t>
  </si>
  <si>
    <t>MiTo</t>
  </si>
  <si>
    <t>ABA-955142</t>
  </si>
  <si>
    <t>955A7</t>
  </si>
  <si>
    <t>6AT</t>
  </si>
  <si>
    <t>I, V, EP, AM</t>
  </si>
  <si>
    <t>ABA-955142</t>
  </si>
  <si>
    <t>955A7</t>
  </si>
  <si>
    <t>ジュリエッタ</t>
  </si>
  <si>
    <t>ABA-940141</t>
  </si>
  <si>
    <t>940A2</t>
  </si>
  <si>
    <t>（注）JC08モード燃費値を有する車両については、１０・１５モード燃費値に下線を引いています。</t>
  </si>
  <si>
    <t>4AT
（E・LTC)</t>
  </si>
  <si>
    <t>1770～1840</t>
  </si>
  <si>
    <t>3W
+EGR</t>
  </si>
  <si>
    <t>クライスラー</t>
  </si>
  <si>
    <t>ジープ・ラングラー
アンリミッテド</t>
  </si>
  <si>
    <t>ABA-JK38L</t>
  </si>
  <si>
    <t>4AT
（E・LTC)</t>
  </si>
  <si>
    <t>1980～2000</t>
  </si>
  <si>
    <t>当該自動車の製造又は輸入の事業を行う者の氏名又は名称　ジャガー・ランドローバー・ジャパン株式会社　</t>
  </si>
  <si>
    <t>ガソリン乗用自動車</t>
  </si>
  <si>
    <t>目標年度（平成２２年度）</t>
  </si>
  <si>
    <t>ジャガー</t>
  </si>
  <si>
    <t>XF Luxury 3.0 V6/
XF Premium Luxury
3.0 V6</t>
  </si>
  <si>
    <t>6ＡＴ
（E・LTC）</t>
  </si>
  <si>
    <t>類別0203・0204</t>
  </si>
  <si>
    <t>類別0201・0202</t>
  </si>
  <si>
    <t>ジャガー</t>
  </si>
  <si>
    <t>類別0001～0004</t>
  </si>
  <si>
    <t>☆☆☆</t>
  </si>
  <si>
    <t>ジャガー</t>
  </si>
  <si>
    <t>XK コンバーチブル</t>
  </si>
  <si>
    <t>CBA-J438B</t>
  </si>
  <si>
    <t>508PN</t>
  </si>
  <si>
    <t>6ＡＴ
（E・LTC）</t>
  </si>
  <si>
    <t>V</t>
  </si>
  <si>
    <t>R</t>
  </si>
  <si>
    <t>類別0005～0008</t>
  </si>
  <si>
    <t>☆☆☆</t>
  </si>
  <si>
    <t>ジャガー</t>
  </si>
  <si>
    <t>XF Prem. Lux/
XF Portfolio</t>
  </si>
  <si>
    <t>CBA-J05LB</t>
  </si>
  <si>
    <t>508PN</t>
  </si>
  <si>
    <t>6ＡＴ
（E・LTC）</t>
  </si>
  <si>
    <t>1840～1860</t>
  </si>
  <si>
    <t>V</t>
  </si>
  <si>
    <t>XJ Luxury/
XJ Premium Luxury/
XJ Portfolio</t>
  </si>
  <si>
    <t>CBA-J12LA</t>
  </si>
  <si>
    <t>XKR/
XKRコンバーチブル/
XKRS</t>
  </si>
  <si>
    <t>CBA-J43YB</t>
  </si>
  <si>
    <t>508PS</t>
  </si>
  <si>
    <t>1810～
1860</t>
  </si>
  <si>
    <t>XFR/
XF Supercharged</t>
  </si>
  <si>
    <t>CBA-J05MB</t>
  </si>
  <si>
    <t>1940～1960</t>
  </si>
  <si>
    <t>XJ Supersport</t>
  </si>
  <si>
    <t>CBA-J12MA</t>
  </si>
  <si>
    <t>XJ Supersport LWB/
XJ Portolio LWB</t>
  </si>
  <si>
    <t>CBA-J24MA</t>
  </si>
  <si>
    <t xml:space="preserve">（注）JC08モード燃費値を有する車両については、１０・１５モード燃費値に下線を引いています。
</t>
  </si>
  <si>
    <t>ﾌｨｱｯﾄ</t>
  </si>
  <si>
    <t>ABA-31209</t>
  </si>
  <si>
    <t>312A2</t>
  </si>
  <si>
    <t>5MT
(E)</t>
  </si>
  <si>
    <t>I, V, EP, AM, B</t>
  </si>
  <si>
    <t>3W</t>
  </si>
  <si>
    <t>F</t>
  </si>
  <si>
    <t>ABA-31209</t>
  </si>
  <si>
    <t>I, V, EP, AM</t>
  </si>
  <si>
    <t>3W</t>
  </si>
  <si>
    <t>F</t>
  </si>
  <si>
    <t>ABA-31209</t>
  </si>
  <si>
    <t>312A2</t>
  </si>
  <si>
    <t>5MT
(E)</t>
  </si>
  <si>
    <t>1040～1050</t>
  </si>
  <si>
    <t>I, V, EP, AM, B</t>
  </si>
  <si>
    <t>5MT</t>
  </si>
  <si>
    <t>I, V, EP</t>
  </si>
  <si>
    <t>ABA-31212</t>
  </si>
  <si>
    <t>169A4</t>
  </si>
  <si>
    <t>1020～1030</t>
  </si>
  <si>
    <t>500C</t>
  </si>
  <si>
    <t>（注）JC08モード燃費値を有する車両については、１０・１５モード燃費値に下線を引いています。</t>
  </si>
  <si>
    <t>類別区分番号</t>
  </si>
  <si>
    <t>0001, 0002</t>
  </si>
  <si>
    <t>0001</t>
  </si>
  <si>
    <t>ABA-T85F02</t>
  </si>
  <si>
    <t>0001, 0002
0011, 0012</t>
  </si>
  <si>
    <t>5F02</t>
  </si>
  <si>
    <t>6AT(E•LTC)</t>
  </si>
  <si>
    <t>1540-1560</t>
  </si>
  <si>
    <t>V•EP</t>
  </si>
  <si>
    <t>カイエンＳハイブリッド</t>
  </si>
  <si>
    <t>DAA-92ACGE</t>
  </si>
  <si>
    <t>CGE-EACA</t>
  </si>
  <si>
    <t>8AT（E/LTC)</t>
  </si>
  <si>
    <t>2270～2300</t>
  </si>
  <si>
    <t>☆☆☆☆</t>
  </si>
  <si>
    <t>CBA-FB6304T</t>
  </si>
  <si>
    <t>B6304T</t>
  </si>
  <si>
    <t>6AT
（E･LTC）</t>
  </si>
  <si>
    <t>1770～1780</t>
  </si>
  <si>
    <t>Ｖ, B, EP</t>
  </si>
  <si>
    <t>ﾎﾞﾙﾎﾞV60</t>
  </si>
  <si>
    <t>DBA-FB4164T</t>
  </si>
  <si>
    <t>B4164T</t>
  </si>
  <si>
    <t>6AT
（E）</t>
  </si>
  <si>
    <t>1560～1570</t>
  </si>
  <si>
    <t>D,V,B,
EP,AM</t>
  </si>
  <si>
    <t>1800～1810</t>
  </si>
  <si>
    <t>ﾎﾞﾙﾎﾞXC60</t>
  </si>
  <si>
    <t>CBA-DB4204TXC</t>
  </si>
  <si>
    <t>B4204T</t>
  </si>
  <si>
    <t>6AT
（E）</t>
  </si>
  <si>
    <t>1790～1810</t>
  </si>
  <si>
    <t>D,V,B,
AM</t>
  </si>
  <si>
    <t>177kW</t>
  </si>
  <si>
    <t>149kW</t>
  </si>
  <si>
    <t>CBA-DB6304TXC</t>
  </si>
  <si>
    <t>B6304T</t>
  </si>
  <si>
    <t>6AT
（E･LTC）</t>
  </si>
  <si>
    <t>1930～1950</t>
  </si>
  <si>
    <t>Ｖ, B, EP</t>
  </si>
  <si>
    <t>224kW</t>
  </si>
  <si>
    <t>210kW</t>
  </si>
  <si>
    <t>ﾎﾞﾙﾎﾞV70</t>
  </si>
  <si>
    <t>DBA-BB4164TW</t>
  </si>
  <si>
    <t>B4164T</t>
  </si>
  <si>
    <t>1660～1670</t>
  </si>
  <si>
    <t>D,V,B,
EP,AM</t>
  </si>
  <si>
    <t>☆☆☆☆</t>
  </si>
  <si>
    <t>CBA-BB4204TW</t>
  </si>
  <si>
    <t>1730～1740</t>
  </si>
  <si>
    <t>CBA-BB6304TW</t>
  </si>
  <si>
    <t>1900～1910</t>
  </si>
  <si>
    <t>CBA-BB6304TXC</t>
  </si>
  <si>
    <t>1910～1920</t>
  </si>
  <si>
    <t>CBA-AB6304T</t>
  </si>
  <si>
    <t>1820～1830</t>
  </si>
  <si>
    <t>A</t>
  </si>
  <si>
    <t>B180</t>
  </si>
  <si>
    <t>DBA-246242</t>
  </si>
  <si>
    <t>270</t>
  </si>
  <si>
    <t>7AT(E)</t>
  </si>
  <si>
    <r>
      <t>1440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1480</t>
    </r>
  </si>
  <si>
    <t>I,D,V,EP,AM</t>
  </si>
  <si>
    <r>
      <rPr>
        <sz val="8"/>
        <rFont val="ＭＳ Ｐゴシック"/>
        <family val="3"/>
      </rPr>
      <t>ベンツ</t>
    </r>
  </si>
  <si>
    <t>C180</t>
  </si>
  <si>
    <t>DBA-204049</t>
  </si>
  <si>
    <t>7AT(E,LTC)</t>
  </si>
  <si>
    <t>I,D,V</t>
  </si>
  <si>
    <t>3W, AS</t>
  </si>
  <si>
    <r>
      <rPr>
        <sz val="8"/>
        <rFont val="ＭＳ Ｐゴシック"/>
        <family val="3"/>
      </rPr>
      <t>☆☆☆☆</t>
    </r>
  </si>
  <si>
    <t>DBA-204049</t>
  </si>
  <si>
    <r>
      <t>1520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1550</t>
    </r>
  </si>
  <si>
    <r>
      <t xml:space="preserve">C180 </t>
    </r>
    <r>
      <rPr>
        <sz val="8"/>
        <rFont val="ＭＳ Ｐゴシック"/>
        <family val="3"/>
      </rPr>
      <t>ｽﾃｰｼｮﾝﾜｺﾞﾝ</t>
    </r>
  </si>
  <si>
    <t>DBA-204249</t>
  </si>
  <si>
    <r>
      <t>1560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1610</t>
    </r>
  </si>
  <si>
    <r>
      <t xml:space="preserve">C180 </t>
    </r>
    <r>
      <rPr>
        <sz val="8"/>
        <rFont val="ＭＳ Ｐゴシック"/>
        <family val="3"/>
      </rPr>
      <t>クーペ</t>
    </r>
  </si>
  <si>
    <t>DBA-204349</t>
  </si>
  <si>
    <r>
      <t>1530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1580</t>
    </r>
  </si>
  <si>
    <t>C200CGI</t>
  </si>
  <si>
    <t>DBA-204048</t>
  </si>
  <si>
    <r>
      <t>1520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1570</t>
    </r>
  </si>
  <si>
    <r>
      <t xml:space="preserve">C200CGI </t>
    </r>
    <r>
      <rPr>
        <sz val="8"/>
        <rFont val="ＭＳ Ｐゴシック"/>
        <family val="3"/>
      </rPr>
      <t>ｽﾃｰｼｮﾝﾜｺﾞﾝ</t>
    </r>
  </si>
  <si>
    <t>DBA-204248</t>
  </si>
  <si>
    <r>
      <t>1580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1630</t>
    </r>
  </si>
  <si>
    <t>C250CGI</t>
  </si>
  <si>
    <t>DBA-204047</t>
  </si>
  <si>
    <r>
      <t>1570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1620</t>
    </r>
  </si>
  <si>
    <r>
      <t xml:space="preserve">C250CGI </t>
    </r>
    <r>
      <rPr>
        <sz val="8"/>
        <rFont val="ＭＳ Ｐゴシック"/>
        <family val="3"/>
      </rPr>
      <t>ｽﾃｰｼｮﾝﾜｺﾞﾝ</t>
    </r>
  </si>
  <si>
    <t>DBA-204247</t>
  </si>
  <si>
    <r>
      <t>1620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1670</t>
    </r>
  </si>
  <si>
    <r>
      <t>C250CGI</t>
    </r>
    <r>
      <rPr>
        <sz val="8"/>
        <rFont val="ＭＳ Ｐゴシック"/>
        <family val="3"/>
      </rPr>
      <t>　クーペ</t>
    </r>
  </si>
  <si>
    <t>DBA-204347</t>
  </si>
  <si>
    <t xml:space="preserve">C350 </t>
  </si>
  <si>
    <t>RBA-204057</t>
  </si>
  <si>
    <r>
      <t>1610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1660</t>
    </r>
  </si>
  <si>
    <t>I,L,D,V</t>
  </si>
  <si>
    <r>
      <t xml:space="preserve">C350 </t>
    </r>
    <r>
      <rPr>
        <sz val="8"/>
        <rFont val="ＭＳ Ｐゴシック"/>
        <family val="3"/>
      </rPr>
      <t>ｽﾃｰｼｮﾝﾜｺﾞﾝ</t>
    </r>
  </si>
  <si>
    <t>RBA-204257</t>
  </si>
  <si>
    <r>
      <t>1660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1710</t>
    </r>
  </si>
  <si>
    <t>I,L,D,V</t>
  </si>
  <si>
    <r>
      <rPr>
        <sz val="8"/>
        <rFont val="ＭＳ Ｐゴシック"/>
        <family val="3"/>
      </rPr>
      <t>☆☆☆☆</t>
    </r>
  </si>
  <si>
    <t xml:space="preserve">CL63 </t>
  </si>
  <si>
    <t>CBA-216374</t>
  </si>
  <si>
    <t>7AT(E,LTC)</t>
  </si>
  <si>
    <t>I,D,V,EP</t>
  </si>
  <si>
    <r>
      <rPr>
        <sz val="8"/>
        <rFont val="ＭＳ Ｐゴシック"/>
        <family val="3"/>
      </rPr>
      <t>☆☆☆</t>
    </r>
  </si>
  <si>
    <r>
      <t>AMG</t>
    </r>
    <r>
      <rPr>
        <sz val="8"/>
        <rFont val="ＭＳ Ｐゴシック"/>
        <family val="3"/>
      </rPr>
      <t>パフォーマンス仕様</t>
    </r>
  </si>
  <si>
    <t>CL65</t>
  </si>
  <si>
    <t>ABA-216379</t>
  </si>
  <si>
    <t>275M60</t>
  </si>
  <si>
    <t>5AT(E,LTC)</t>
  </si>
  <si>
    <t>3W,AS</t>
  </si>
  <si>
    <t>R350 4MATIC</t>
  </si>
  <si>
    <t>RBA-251057</t>
  </si>
  <si>
    <r>
      <t>7AT(E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</si>
  <si>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2270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2310</t>
    </r>
  </si>
  <si>
    <t>I,D,V</t>
  </si>
  <si>
    <t>SLK350</t>
  </si>
  <si>
    <t>MBA-172457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</si>
  <si>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</si>
  <si>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</si>
  <si>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t>125</t>
    </r>
    <r>
      <rPr>
        <sz val="8"/>
        <rFont val="ＭＳ Ｐゴシック"/>
        <family val="3"/>
      </rPr>
      <t>まで</t>
    </r>
  </si>
  <si>
    <t>BMW</t>
  </si>
  <si>
    <t>MINI One</t>
  </si>
  <si>
    <t>CBA-ZA16</t>
  </si>
  <si>
    <t>N16B16A</t>
  </si>
  <si>
    <t>6AT(E,LTC)</t>
  </si>
  <si>
    <r>
      <t>1350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1380</t>
    </r>
  </si>
  <si>
    <t>V,EP</t>
  </si>
  <si>
    <t>3W</t>
  </si>
  <si>
    <t>F</t>
  </si>
  <si>
    <t>ｸﾛｽｵｰﾊﾞｰ</t>
  </si>
  <si>
    <t>CBA-ZA16</t>
  </si>
  <si>
    <t>N16B16A</t>
  </si>
  <si>
    <t>V,EP</t>
  </si>
  <si>
    <t>3W</t>
  </si>
  <si>
    <t>F</t>
  </si>
  <si>
    <t>MINI Cooper</t>
  </si>
  <si>
    <r>
      <t>1360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1390</t>
    </r>
  </si>
  <si>
    <t>MINI One</t>
  </si>
  <si>
    <t>DBA-ZA16</t>
  </si>
  <si>
    <t>N16B16A</t>
  </si>
  <si>
    <t>6MT</t>
  </si>
  <si>
    <r>
      <t>1320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1350</t>
    </r>
  </si>
  <si>
    <t>I,V,EP,B</t>
  </si>
  <si>
    <t>3W</t>
  </si>
  <si>
    <t>F</t>
  </si>
  <si>
    <t>ｸﾛｽｵｰﾊﾞｰ</t>
  </si>
  <si>
    <t>MINI Cooper</t>
  </si>
  <si>
    <r>
      <t>1330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1360</t>
    </r>
  </si>
  <si>
    <r>
      <t xml:space="preserve">MINI </t>
    </r>
    <r>
      <rPr>
        <sz val="8"/>
        <rFont val="ＭＳ Ｐゴシック"/>
        <family val="3"/>
      </rPr>
      <t>ｸｰﾊﾟｰ</t>
    </r>
    <r>
      <rPr>
        <sz val="8"/>
        <rFont val="Arial"/>
        <family val="2"/>
      </rPr>
      <t xml:space="preserve"> S</t>
    </r>
  </si>
  <si>
    <t>DBA-ZC16</t>
  </si>
  <si>
    <t>N18B16A</t>
  </si>
  <si>
    <t>6MT</t>
  </si>
  <si>
    <r>
      <t>1370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1400</t>
    </r>
  </si>
  <si>
    <t>I,V,D,EP,B</t>
  </si>
  <si>
    <t>N18B16A</t>
  </si>
  <si>
    <r>
      <t>1370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1400</t>
    </r>
  </si>
  <si>
    <t>6AT(E,LTC)</t>
  </si>
  <si>
    <r>
      <t>1390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1420</t>
    </r>
  </si>
  <si>
    <t>V,D,EP,B</t>
  </si>
  <si>
    <t>CBA-ZC16A</t>
  </si>
  <si>
    <r>
      <t>1460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1490</t>
    </r>
  </si>
  <si>
    <t>V,D,EP</t>
  </si>
  <si>
    <t>A</t>
  </si>
  <si>
    <r>
      <rPr>
        <sz val="8"/>
        <rFont val="ＭＳ Ｐゴシック"/>
        <family val="3"/>
      </rPr>
      <t>ｸﾛｽｵｰﾊﾞｰ</t>
    </r>
    <r>
      <rPr>
        <sz val="8"/>
        <rFont val="Arial"/>
        <family val="2"/>
      </rPr>
      <t xml:space="preserve"> A4</t>
    </r>
  </si>
  <si>
    <t>CBA-ZC16A</t>
  </si>
  <si>
    <r>
      <t>1460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1490</t>
    </r>
  </si>
  <si>
    <t>V,D,EP</t>
  </si>
  <si>
    <t>DBA-ZC16A</t>
  </si>
  <si>
    <r>
      <t>1440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1470</t>
    </r>
  </si>
  <si>
    <t>I,V,D,EP,B</t>
  </si>
  <si>
    <t>BMW 120i</t>
  </si>
  <si>
    <t>DBA-1A16</t>
  </si>
  <si>
    <t>N13B16A</t>
  </si>
  <si>
    <t>8AT(E,LTC)</t>
  </si>
  <si>
    <r>
      <t>1420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1430</t>
    </r>
  </si>
  <si>
    <r>
      <rPr>
        <sz val="8"/>
        <rFont val="ＭＳ Ｐゴシック"/>
        <family val="3"/>
      </rPr>
      <t>Ｒ</t>
    </r>
  </si>
  <si>
    <t>BMW ActiveHybrid 5</t>
  </si>
  <si>
    <t>DAA-FZ35</t>
  </si>
  <si>
    <t>N55B30A
-M230</t>
  </si>
  <si>
    <r>
      <t>1960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1980</t>
    </r>
  </si>
  <si>
    <t>H,I,V,D,EP,B</t>
  </si>
  <si>
    <t>R</t>
  </si>
  <si>
    <r>
      <t xml:space="preserve">BMW 640i </t>
    </r>
    <r>
      <rPr>
        <sz val="8"/>
        <rFont val="ＭＳ Ｐゴシック"/>
        <family val="3"/>
      </rPr>
      <t>ｸ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ﾍﾟ</t>
    </r>
  </si>
  <si>
    <t>DBA-LW30C</t>
  </si>
  <si>
    <t>N55B30A</t>
  </si>
  <si>
    <t>8AT(E,LTC)</t>
  </si>
  <si>
    <r>
      <t>1800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1820</t>
    </r>
  </si>
  <si>
    <r>
      <t xml:space="preserve">BMW 640i </t>
    </r>
    <r>
      <rPr>
        <sz val="8"/>
        <rFont val="ＭＳ Ｐゴシック"/>
        <family val="3"/>
      </rPr>
      <t>ｶﾌﾞﾘｵﾚ</t>
    </r>
  </si>
  <si>
    <t>DBA-LW30</t>
  </si>
  <si>
    <t>BMW Z4 sDrive 20i</t>
  </si>
  <si>
    <t>DBA-LL20</t>
  </si>
  <si>
    <t>N20B20A</t>
  </si>
  <si>
    <t>R</t>
  </si>
  <si>
    <t>DBA-LL20</t>
  </si>
  <si>
    <t>BMW Z4 sDrive 35i</t>
  </si>
  <si>
    <t>ABA-LM30</t>
  </si>
  <si>
    <t>7AT(E)</t>
  </si>
  <si>
    <t>V,D,EP,B,AM</t>
  </si>
  <si>
    <t>BMW Z4 sDrive 35is</t>
  </si>
  <si>
    <t>ABA-LM35</t>
  </si>
  <si>
    <t>BMW X3 xDrive 35i</t>
  </si>
  <si>
    <t>DBA-WX35</t>
  </si>
  <si>
    <r>
      <t>1900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1930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</si>
</sst>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00"/>
    <numFmt numFmtId="179" formatCode="0.000_ "/>
    <numFmt numFmtId="180" formatCode="0.000_);[Red]\(0.000\)"/>
    <numFmt numFmtId="181" formatCode="0.0_);[Red]\(0.0\)"/>
    <numFmt numFmtId="182" formatCode="0.0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sz val="8"/>
      <color indexed="55"/>
      <name val="Arial"/>
      <family val="2"/>
    </font>
    <font>
      <sz val="12"/>
      <color indexed="10"/>
      <name val="ＭＳ Ｐゴシック"/>
      <family val="3"/>
    </font>
    <font>
      <sz val="8"/>
      <color indexed="17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i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Arial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Arial"/>
      <family val="2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8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54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38" fontId="3" fillId="0" borderId="0" xfId="50" applyFont="1" applyFill="1" applyBorder="1" applyAlignment="1">
      <alignment horizontal="center"/>
    </xf>
    <xf numFmtId="38" fontId="3" fillId="0" borderId="10" xfId="5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176" fontId="7" fillId="0" borderId="26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76" fontId="7" fillId="0" borderId="29" xfId="0" applyNumberFormat="1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177" fontId="15" fillId="0" borderId="32" xfId="0" applyNumberFormat="1" applyFont="1" applyFill="1" applyBorder="1" applyAlignment="1" quotePrefix="1">
      <alignment horizontal="center" vertical="center" wrapText="1"/>
    </xf>
    <xf numFmtId="176" fontId="16" fillId="0" borderId="33" xfId="0" applyNumberFormat="1" applyFont="1" applyFill="1" applyBorder="1" applyAlignment="1">
      <alignment horizontal="center" vertical="center" wrapText="1"/>
    </xf>
    <xf numFmtId="177" fontId="17" fillId="0" borderId="34" xfId="0" applyNumberFormat="1" applyFont="1" applyFill="1" applyBorder="1" applyAlignment="1" quotePrefix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7" fontId="15" fillId="0" borderId="37" xfId="0" applyNumberFormat="1" applyFont="1" applyFill="1" applyBorder="1" applyAlignment="1" quotePrefix="1">
      <alignment horizontal="center" vertical="center" wrapText="1"/>
    </xf>
    <xf numFmtId="176" fontId="16" fillId="0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177" fontId="16" fillId="0" borderId="34" xfId="0" applyNumberFormat="1" applyFont="1" applyFill="1" applyBorder="1" applyAlignment="1" quotePrefix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7" fontId="15" fillId="0" borderId="32" xfId="0" applyNumberFormat="1" applyFont="1" applyFill="1" applyBorder="1" applyAlignment="1">
      <alignment horizontal="center" vertical="center" wrapText="1"/>
    </xf>
    <xf numFmtId="177" fontId="16" fillId="0" borderId="34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/>
    </xf>
    <xf numFmtId="0" fontId="7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 quotePrefix="1">
      <alignment horizontal="center" vertical="center" wrapText="1"/>
    </xf>
    <xf numFmtId="176" fontId="11" fillId="33" borderId="33" xfId="0" applyNumberFormat="1" applyFont="1" applyFill="1" applyBorder="1" applyAlignment="1" applyProtection="1">
      <alignment horizontal="center" vertical="center" wrapText="1"/>
      <protection/>
    </xf>
    <xf numFmtId="177" fontId="11" fillId="0" borderId="34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36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177" fontId="11" fillId="0" borderId="13" xfId="0" applyNumberFormat="1" applyFont="1" applyFill="1" applyBorder="1" applyAlignment="1" quotePrefix="1">
      <alignment horizontal="center" vertical="center" wrapText="1"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7" fontId="10" fillId="0" borderId="37" xfId="0" applyNumberFormat="1" applyFont="1" applyFill="1" applyBorder="1" applyAlignment="1" quotePrefix="1">
      <alignment horizontal="center" vertical="center" wrapText="1"/>
    </xf>
    <xf numFmtId="176" fontId="11" fillId="33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177" fontId="11" fillId="0" borderId="34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/>
    </xf>
    <xf numFmtId="176" fontId="3" fillId="0" borderId="3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/>
    </xf>
    <xf numFmtId="181" fontId="15" fillId="0" borderId="37" xfId="0" applyNumberFormat="1" applyFont="1" applyFill="1" applyBorder="1" applyAlignment="1">
      <alignment horizontal="center" vertical="center"/>
    </xf>
    <xf numFmtId="181" fontId="7" fillId="0" borderId="31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177" fontId="16" fillId="0" borderId="32" xfId="0" applyNumberFormat="1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" fontId="16" fillId="0" borderId="38" xfId="0" applyNumberFormat="1" applyFont="1" applyFill="1" applyBorder="1" applyAlignment="1">
      <alignment horizontal="center" vertical="center" wrapText="1"/>
    </xf>
    <xf numFmtId="177" fontId="7" fillId="0" borderId="34" xfId="0" applyNumberFormat="1" applyFont="1" applyFill="1" applyBorder="1" applyAlignment="1" quotePrefix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77" fontId="16" fillId="0" borderId="0" xfId="0" applyNumberFormat="1" applyFont="1" applyFill="1" applyBorder="1" applyAlignment="1" quotePrefix="1">
      <alignment horizontal="center" vertical="center" wrapText="1"/>
    </xf>
    <xf numFmtId="177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34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27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6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Border="1" applyAlignment="1" quotePrefix="1">
      <alignment horizontal="left"/>
    </xf>
    <xf numFmtId="0" fontId="23" fillId="0" borderId="0" xfId="0" applyFont="1" applyFill="1" applyBorder="1" applyAlignment="1">
      <alignment/>
    </xf>
    <xf numFmtId="38" fontId="3" fillId="0" borderId="0" xfId="50" applyFont="1" applyFill="1" applyBorder="1" applyAlignment="1">
      <alignment/>
    </xf>
    <xf numFmtId="38" fontId="7" fillId="0" borderId="11" xfId="5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177" fontId="10" fillId="0" borderId="21" xfId="0" applyNumberFormat="1" applyFont="1" applyFill="1" applyBorder="1" applyAlignment="1" quotePrefix="1">
      <alignment horizontal="center" vertical="center" wrapText="1"/>
    </xf>
    <xf numFmtId="176" fontId="11" fillId="0" borderId="4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76" fontId="11" fillId="0" borderId="3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176" fontId="11" fillId="0" borderId="3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/>
    </xf>
    <xf numFmtId="0" fontId="8" fillId="0" borderId="11" xfId="0" applyFont="1" applyBorder="1" applyAlignment="1">
      <alignment vertical="center"/>
    </xf>
    <xf numFmtId="0" fontId="7" fillId="0" borderId="34" xfId="0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0" fontId="7" fillId="0" borderId="11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vertical="top"/>
    </xf>
    <xf numFmtId="0" fontId="23" fillId="0" borderId="13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8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3" fillId="0" borderId="41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7" fillId="0" borderId="24" xfId="0" applyFont="1" applyBorder="1" applyAlignment="1">
      <alignment vertical="center"/>
    </xf>
    <xf numFmtId="0" fontId="23" fillId="0" borderId="35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23" fillId="0" borderId="11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49" fontId="3" fillId="0" borderId="31" xfId="66" applyNumberFormat="1" applyFont="1" applyFill="1" applyBorder="1" applyAlignment="1">
      <alignment horizontal="left" vertical="center" wrapText="1"/>
      <protection/>
    </xf>
    <xf numFmtId="49" fontId="3" fillId="0" borderId="10" xfId="66" applyNumberFormat="1" applyFont="1" applyFill="1" applyBorder="1" applyAlignment="1">
      <alignment horizontal="left" vertical="center" wrapText="1"/>
      <protection/>
    </xf>
    <xf numFmtId="49" fontId="3" fillId="0" borderId="10" xfId="66" applyNumberFormat="1" applyFont="1" applyFill="1" applyBorder="1" applyAlignment="1">
      <alignment horizontal="center" vertical="center" wrapText="1"/>
      <protection/>
    </xf>
    <xf numFmtId="179" fontId="3" fillId="0" borderId="10" xfId="66" applyNumberFormat="1" applyFont="1" applyFill="1" applyBorder="1" applyAlignment="1">
      <alignment horizontal="center" vertical="center" wrapText="1"/>
      <protection/>
    </xf>
    <xf numFmtId="49" fontId="3" fillId="0" borderId="35" xfId="66" applyNumberFormat="1" applyFont="1" applyFill="1" applyBorder="1" applyAlignment="1">
      <alignment horizontal="center" vertical="center" wrapText="1"/>
      <protection/>
    </xf>
    <xf numFmtId="176" fontId="3" fillId="0" borderId="10" xfId="66" applyNumberFormat="1" applyFont="1" applyFill="1" applyBorder="1" applyAlignment="1">
      <alignment horizontal="center" vertical="center" wrapText="1"/>
      <protection/>
    </xf>
    <xf numFmtId="176" fontId="3" fillId="0" borderId="34" xfId="66" applyNumberFormat="1" applyFont="1" applyFill="1" applyBorder="1" applyAlignment="1">
      <alignment horizontal="center" vertical="center" wrapText="1"/>
      <protection/>
    </xf>
    <xf numFmtId="49" fontId="3" fillId="0" borderId="10" xfId="66" applyNumberFormat="1" applyFont="1" applyFill="1" applyBorder="1" applyAlignment="1">
      <alignment horizontal="center" vertical="center"/>
      <protection/>
    </xf>
    <xf numFmtId="0" fontId="3" fillId="0" borderId="27" xfId="0" applyFont="1" applyFill="1" applyBorder="1" applyAlignment="1">
      <alignment horizontal="left" vertical="center"/>
    </xf>
    <xf numFmtId="177" fontId="10" fillId="0" borderId="28" xfId="0" applyNumberFormat="1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/>
    </xf>
    <xf numFmtId="0" fontId="24" fillId="0" borderId="41" xfId="0" applyFont="1" applyFill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49" fontId="3" fillId="0" borderId="14" xfId="66" applyNumberFormat="1" applyFont="1" applyFill="1" applyBorder="1" applyAlignment="1">
      <alignment horizontal="left" vertical="center" wrapText="1"/>
      <protection/>
    </xf>
    <xf numFmtId="0" fontId="3" fillId="0" borderId="14" xfId="66" applyNumberFormat="1" applyFont="1" applyFill="1" applyBorder="1" applyAlignment="1">
      <alignment horizontal="center" vertical="center" wrapText="1"/>
      <protection/>
    </xf>
    <xf numFmtId="179" fontId="3" fillId="0" borderId="14" xfId="66" applyNumberFormat="1" applyFont="1" applyFill="1" applyBorder="1" applyAlignment="1">
      <alignment horizontal="center" vertical="center" wrapText="1"/>
      <protection/>
    </xf>
    <xf numFmtId="182" fontId="10" fillId="0" borderId="32" xfId="66" applyNumberFormat="1" applyFont="1" applyFill="1" applyBorder="1" applyAlignment="1">
      <alignment horizontal="center" vertical="center" wrapText="1"/>
      <protection/>
    </xf>
    <xf numFmtId="182" fontId="25" fillId="0" borderId="34" xfId="66" applyNumberFormat="1" applyFont="1" applyFill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182" fontId="10" fillId="0" borderId="32" xfId="0" applyNumberFormat="1" applyFont="1" applyBorder="1" applyAlignment="1">
      <alignment horizontal="center" vertical="center"/>
    </xf>
    <xf numFmtId="177" fontId="11" fillId="0" borderId="31" xfId="0" applyNumberFormat="1" applyFont="1" applyFill="1" applyBorder="1" applyAlignment="1" quotePrefix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2" fontId="10" fillId="0" borderId="28" xfId="0" applyNumberFormat="1" applyFont="1" applyBorder="1" applyAlignment="1">
      <alignment horizontal="center" vertical="center"/>
    </xf>
    <xf numFmtId="177" fontId="11" fillId="0" borderId="18" xfId="0" applyNumberFormat="1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77" fontId="10" fillId="0" borderId="3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/>
    </xf>
    <xf numFmtId="0" fontId="7" fillId="0" borderId="24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5" xfId="0" applyNumberFormat="1" applyFont="1" applyBorder="1" applyAlignment="1">
      <alignment horizontal="center" vertical="center"/>
    </xf>
    <xf numFmtId="177" fontId="15" fillId="0" borderId="28" xfId="0" applyNumberFormat="1" applyFont="1" applyFill="1" applyBorder="1" applyAlignment="1" quotePrefix="1">
      <alignment horizontal="center" vertical="center" wrapText="1"/>
    </xf>
    <xf numFmtId="177" fontId="7" fillId="0" borderId="18" xfId="0" applyNumberFormat="1" applyFont="1" applyFill="1" applyBorder="1" applyAlignment="1" quotePrefix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8" xfId="0" applyFont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40" xfId="0" applyFont="1" applyFill="1" applyBorder="1" applyAlignment="1">
      <alignment/>
    </xf>
    <xf numFmtId="0" fontId="7" fillId="0" borderId="24" xfId="0" applyFont="1" applyFill="1" applyBorder="1" applyAlignment="1">
      <alignment horizontal="left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center"/>
    </xf>
    <xf numFmtId="177" fontId="16" fillId="0" borderId="28" xfId="0" applyNumberFormat="1" applyFont="1" applyFill="1" applyBorder="1" applyAlignment="1" quotePrefix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177" fontId="15" fillId="0" borderId="21" xfId="0" applyNumberFormat="1" applyFont="1" applyFill="1" applyBorder="1" applyAlignment="1" quotePrefix="1">
      <alignment horizontal="center" vertical="center" wrapText="1"/>
    </xf>
    <xf numFmtId="0" fontId="63" fillId="34" borderId="12" xfId="0" applyFont="1" applyFill="1" applyBorder="1" applyAlignment="1">
      <alignment horizontal="center"/>
    </xf>
    <xf numFmtId="0" fontId="63" fillId="34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4" borderId="12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177" fontId="10" fillId="34" borderId="32" xfId="0" applyNumberFormat="1" applyFont="1" applyFill="1" applyBorder="1" applyAlignment="1" quotePrefix="1">
      <alignment horizontal="center" vertical="center" wrapText="1"/>
    </xf>
    <xf numFmtId="176" fontId="11" fillId="34" borderId="33" xfId="0" applyNumberFormat="1" applyFont="1" applyFill="1" applyBorder="1" applyAlignment="1">
      <alignment horizontal="center" vertical="center" wrapText="1"/>
    </xf>
    <xf numFmtId="177" fontId="11" fillId="34" borderId="31" xfId="0" applyNumberFormat="1" applyFont="1" applyFill="1" applyBorder="1" applyAlignment="1" quotePrefix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2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left" vertical="center"/>
    </xf>
    <xf numFmtId="0" fontId="3" fillId="34" borderId="35" xfId="0" applyFont="1" applyFill="1" applyBorder="1" applyAlignment="1">
      <alignment/>
    </xf>
    <xf numFmtId="0" fontId="3" fillId="34" borderId="3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77" fontId="11" fillId="34" borderId="34" xfId="0" applyNumberFormat="1" applyFont="1" applyFill="1" applyBorder="1" applyAlignment="1" quotePrefix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177" fontId="10" fillId="34" borderId="32" xfId="0" applyNumberFormat="1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/>
      <protection locked="0"/>
    </xf>
    <xf numFmtId="0" fontId="3" fillId="0" borderId="41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177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33" xfId="0" applyNumberFormat="1" applyFont="1" applyFill="1" applyBorder="1" applyAlignment="1" applyProtection="1">
      <alignment horizontal="center" vertical="center" wrapText="1"/>
      <protection/>
    </xf>
    <xf numFmtId="177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177" fontId="11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shrinkToFit="1"/>
    </xf>
    <xf numFmtId="0" fontId="7" fillId="0" borderId="39" xfId="0" applyFont="1" applyFill="1" applyBorder="1" applyAlignment="1">
      <alignment/>
    </xf>
    <xf numFmtId="176" fontId="17" fillId="0" borderId="33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/>
    </xf>
    <xf numFmtId="0" fontId="26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76" fontId="16" fillId="0" borderId="43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 quotePrefix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6" fontId="3" fillId="0" borderId="34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 wrapText="1"/>
      <protection locked="0"/>
    </xf>
    <xf numFmtId="0" fontId="63" fillId="34" borderId="10" xfId="0" applyFont="1" applyFill="1" applyBorder="1" applyAlignment="1" applyProtection="1">
      <alignment horizontal="left" vertical="center"/>
      <protection locked="0"/>
    </xf>
    <xf numFmtId="49" fontId="63" fillId="34" borderId="10" xfId="0" applyNumberFormat="1" applyFont="1" applyFill="1" applyBorder="1" applyAlignment="1" applyProtection="1">
      <alignment horizontal="left" vertical="center"/>
      <protection locked="0"/>
    </xf>
    <xf numFmtId="0" fontId="63" fillId="34" borderId="10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>
      <alignment horizontal="center"/>
    </xf>
    <xf numFmtId="38" fontId="3" fillId="0" borderId="14" xfId="50" applyFont="1" applyFill="1" applyBorder="1" applyAlignment="1">
      <alignment horizontal="center" vertical="center" wrapText="1"/>
    </xf>
    <xf numFmtId="38" fontId="3" fillId="0" borderId="17" xfId="50" applyFont="1" applyFill="1" applyBorder="1" applyAlignment="1">
      <alignment horizontal="center" vertical="center"/>
    </xf>
    <xf numFmtId="38" fontId="3" fillId="0" borderId="27" xfId="5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41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7" fillId="0" borderId="4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64" fillId="34" borderId="14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2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13" xfId="62"/>
    <cellStyle name="標準 2" xfId="63"/>
    <cellStyle name="標準 3" xfId="64"/>
    <cellStyle name="標準 9" xfId="65"/>
    <cellStyle name="標準_H14ﾍﾞｰｽ" xfId="66"/>
    <cellStyle name="良い" xfId="67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24.125" style="2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8" width="10.50390625" style="2" bestFit="1" customWidth="1"/>
    <col min="9" max="9" width="7.00390625" style="2" bestFit="1" customWidth="1"/>
    <col min="10" max="10" width="5.875" style="2" bestFit="1" customWidth="1"/>
    <col min="11" max="11" width="10.125" style="4" bestFit="1" customWidth="1"/>
    <col min="12" max="12" width="5.875" style="2" bestFit="1" customWidth="1"/>
    <col min="13" max="13" width="14.375" style="2" bestFit="1" customWidth="1"/>
    <col min="14" max="14" width="10.00390625" style="2" bestFit="1" customWidth="1"/>
    <col min="15" max="15" width="6.00390625" style="2" customWidth="1"/>
    <col min="16" max="16" width="25.25390625" style="2" bestFit="1" customWidth="1"/>
    <col min="17" max="17" width="11.00390625" style="2" bestFit="1" customWidth="1"/>
    <col min="18" max="18" width="8.25390625" style="3" bestFit="1" customWidth="1"/>
    <col min="19" max="21" width="2.50390625" style="2" customWidth="1"/>
    <col min="22" max="16384" width="9.00390625" style="2" customWidth="1"/>
  </cols>
  <sheetData>
    <row r="1" spans="1:18" ht="21.75" customHeight="1">
      <c r="A1" s="72"/>
      <c r="B1" s="72"/>
      <c r="Q1" s="73"/>
      <c r="R1" s="74"/>
    </row>
    <row r="2" spans="1:18" s="1" customFormat="1" ht="15">
      <c r="A2" s="2"/>
      <c r="B2" s="2"/>
      <c r="C2" s="2"/>
      <c r="E2" s="75"/>
      <c r="H2" s="2"/>
      <c r="I2" s="50" t="s">
        <v>0</v>
      </c>
      <c r="J2" s="76"/>
      <c r="K2" s="77"/>
      <c r="L2" s="76"/>
      <c r="M2" s="76"/>
      <c r="N2" s="327"/>
      <c r="O2" s="327"/>
      <c r="P2" s="327"/>
      <c r="Q2" s="327"/>
      <c r="R2" s="327"/>
    </row>
    <row r="3" spans="1:18" s="1" customFormat="1" ht="23.25" customHeight="1">
      <c r="A3" s="79" t="s">
        <v>325</v>
      </c>
      <c r="B3" s="79"/>
      <c r="C3" s="2"/>
      <c r="E3" s="2"/>
      <c r="F3" s="2"/>
      <c r="G3" s="2"/>
      <c r="H3" s="2"/>
      <c r="I3" s="76"/>
      <c r="J3" s="76"/>
      <c r="K3" s="77"/>
      <c r="L3" s="76"/>
      <c r="M3" s="76"/>
      <c r="N3" s="76"/>
      <c r="O3" s="76"/>
      <c r="P3" s="76"/>
      <c r="Q3" s="76"/>
      <c r="R3" s="80" t="s">
        <v>10</v>
      </c>
    </row>
    <row r="4" spans="1:18" s="1" customFormat="1" ht="14.25" customHeight="1" thickBot="1">
      <c r="A4" s="418"/>
      <c r="B4" s="430" t="s">
        <v>12</v>
      </c>
      <c r="C4" s="431"/>
      <c r="D4" s="436"/>
      <c r="E4" s="430" t="s">
        <v>13</v>
      </c>
      <c r="F4" s="438"/>
      <c r="G4" s="421" t="s">
        <v>14</v>
      </c>
      <c r="H4" s="421" t="s">
        <v>648</v>
      </c>
      <c r="I4" s="440" t="s">
        <v>16</v>
      </c>
      <c r="J4" s="441" t="s">
        <v>649</v>
      </c>
      <c r="K4" s="436"/>
      <c r="L4" s="442"/>
      <c r="M4" s="421" t="s">
        <v>18</v>
      </c>
      <c r="N4" s="443"/>
      <c r="O4" s="444"/>
      <c r="P4" s="445"/>
      <c r="Q4" s="84"/>
      <c r="R4" s="446" t="s">
        <v>198</v>
      </c>
    </row>
    <row r="5" spans="1:18" s="1" customFormat="1" ht="11.25" customHeight="1">
      <c r="A5" s="419"/>
      <c r="B5" s="432"/>
      <c r="C5" s="433"/>
      <c r="D5" s="437"/>
      <c r="E5" s="434"/>
      <c r="F5" s="439"/>
      <c r="G5" s="419"/>
      <c r="H5" s="419"/>
      <c r="I5" s="432"/>
      <c r="J5" s="449" t="s">
        <v>19</v>
      </c>
      <c r="K5" s="451" t="s">
        <v>20</v>
      </c>
      <c r="L5" s="422" t="s">
        <v>21</v>
      </c>
      <c r="M5" s="428"/>
      <c r="N5" s="425" t="s">
        <v>22</v>
      </c>
      <c r="O5" s="426"/>
      <c r="P5" s="427"/>
      <c r="Q5" s="88" t="s">
        <v>23</v>
      </c>
      <c r="R5" s="447"/>
    </row>
    <row r="6" spans="1:18" s="1" customFormat="1" ht="14.25" customHeight="1">
      <c r="A6" s="419"/>
      <c r="B6" s="432"/>
      <c r="C6" s="433"/>
      <c r="D6" s="418" t="s">
        <v>24</v>
      </c>
      <c r="E6" s="418" t="s">
        <v>24</v>
      </c>
      <c r="F6" s="421" t="s">
        <v>25</v>
      </c>
      <c r="G6" s="419"/>
      <c r="H6" s="419"/>
      <c r="I6" s="432"/>
      <c r="J6" s="450"/>
      <c r="K6" s="452"/>
      <c r="L6" s="423"/>
      <c r="M6" s="428"/>
      <c r="N6" s="421" t="s">
        <v>26</v>
      </c>
      <c r="O6" s="421" t="s">
        <v>27</v>
      </c>
      <c r="P6" s="418" t="s">
        <v>28</v>
      </c>
      <c r="Q6" s="3" t="s">
        <v>29</v>
      </c>
      <c r="R6" s="447"/>
    </row>
    <row r="7" spans="1:23" s="1" customFormat="1" ht="11.25" customHeight="1">
      <c r="A7" s="419"/>
      <c r="B7" s="432"/>
      <c r="C7" s="433"/>
      <c r="D7" s="419"/>
      <c r="E7" s="419"/>
      <c r="F7" s="419"/>
      <c r="G7" s="419"/>
      <c r="H7" s="419"/>
      <c r="I7" s="432"/>
      <c r="J7" s="450"/>
      <c r="K7" s="452"/>
      <c r="L7" s="423"/>
      <c r="M7" s="428"/>
      <c r="N7" s="428"/>
      <c r="O7" s="419"/>
      <c r="P7" s="419"/>
      <c r="Q7" s="3" t="s">
        <v>30</v>
      </c>
      <c r="R7" s="447"/>
      <c r="V7" s="501" t="s">
        <v>326</v>
      </c>
      <c r="W7" s="501"/>
    </row>
    <row r="8" spans="1:23" s="1" customFormat="1" ht="11.25" customHeight="1">
      <c r="A8" s="420"/>
      <c r="B8" s="434"/>
      <c r="C8" s="435"/>
      <c r="D8" s="420"/>
      <c r="E8" s="420"/>
      <c r="F8" s="420"/>
      <c r="G8" s="420"/>
      <c r="H8" s="420"/>
      <c r="I8" s="434"/>
      <c r="J8" s="450"/>
      <c r="K8" s="452"/>
      <c r="L8" s="424"/>
      <c r="M8" s="429"/>
      <c r="N8" s="429"/>
      <c r="O8" s="420"/>
      <c r="P8" s="420"/>
      <c r="Q8" s="91" t="s">
        <v>31</v>
      </c>
      <c r="R8" s="448"/>
      <c r="V8" s="135" t="s">
        <v>650</v>
      </c>
      <c r="W8" s="137">
        <v>138150</v>
      </c>
    </row>
    <row r="9" spans="1:23" s="1" customFormat="1" ht="24" customHeight="1">
      <c r="A9" s="189" t="s">
        <v>651</v>
      </c>
      <c r="B9" s="338"/>
      <c r="C9" s="339" t="s">
        <v>652</v>
      </c>
      <c r="D9" s="330" t="s">
        <v>653</v>
      </c>
      <c r="E9" s="331" t="s">
        <v>654</v>
      </c>
      <c r="F9" s="331">
        <v>1.598</v>
      </c>
      <c r="G9" s="331" t="s">
        <v>655</v>
      </c>
      <c r="H9" s="331" t="s">
        <v>656</v>
      </c>
      <c r="I9" s="332">
        <v>4</v>
      </c>
      <c r="J9" s="333">
        <v>13.4</v>
      </c>
      <c r="K9" s="334">
        <f aca="true" t="shared" si="0" ref="K9:K33">IF(J9&gt;0,1/J9*34.6*67.1,"")</f>
        <v>173.25820895522384</v>
      </c>
      <c r="L9" s="335">
        <v>13</v>
      </c>
      <c r="M9" s="336" t="s">
        <v>657</v>
      </c>
      <c r="N9" s="331" t="s">
        <v>658</v>
      </c>
      <c r="O9" s="331" t="s">
        <v>659</v>
      </c>
      <c r="P9" s="201"/>
      <c r="Q9" s="286"/>
      <c r="R9" s="204" t="str">
        <f aca="true" t="shared" si="1" ref="R9:R33">IF(W9&lt;&gt;"",W9,V9)</f>
        <v>100</v>
      </c>
      <c r="V9" s="198" t="str">
        <f aca="true" t="shared" si="2" ref="V9:V33">IF(J9="","",IF(J9&gt;=ROUND(L9*1.25,1),"125",IF(J9&gt;=ROUND(L9*1.2,1),"120",IF(J9&gt;=ROUND(L9*1.15,1),"115",IF(J9&gt;=ROUND(L9*1.1,1),"110",IF(J9&gt;=ROUND(L9*1.05,1),"105",IF(J9&gt;=L9*1,"100"," ")))))))</f>
        <v>100</v>
      </c>
      <c r="W9" s="198">
        <f aca="true" t="shared" si="3" ref="W9:W33">IF(J9="","",IF(J9&gt;=ROUND(L9*1.5,1),"150",IF(J9&gt;=ROUND(L9*1.38,1),"138","")))</f>
      </c>
    </row>
    <row r="10" spans="1:23" s="1" customFormat="1" ht="24" customHeight="1">
      <c r="A10" s="209"/>
      <c r="B10" s="337"/>
      <c r="C10" s="341" t="s">
        <v>660</v>
      </c>
      <c r="D10" s="330" t="s">
        <v>661</v>
      </c>
      <c r="E10" s="331" t="s">
        <v>662</v>
      </c>
      <c r="F10" s="331">
        <v>1.598</v>
      </c>
      <c r="G10" s="331" t="s">
        <v>655</v>
      </c>
      <c r="H10" s="331" t="s">
        <v>656</v>
      </c>
      <c r="I10" s="332">
        <v>5</v>
      </c>
      <c r="J10" s="333">
        <v>13.4</v>
      </c>
      <c r="K10" s="334">
        <f t="shared" si="0"/>
        <v>173.25820895522384</v>
      </c>
      <c r="L10" s="335">
        <v>13</v>
      </c>
      <c r="M10" s="336" t="s">
        <v>663</v>
      </c>
      <c r="N10" s="331" t="s">
        <v>664</v>
      </c>
      <c r="O10" s="331" t="s">
        <v>665</v>
      </c>
      <c r="P10" s="201"/>
      <c r="Q10" s="286"/>
      <c r="R10" s="204" t="str">
        <f t="shared" si="1"/>
        <v>100</v>
      </c>
      <c r="V10" s="198" t="str">
        <f t="shared" si="2"/>
        <v>100</v>
      </c>
      <c r="W10" s="198">
        <f t="shared" si="3"/>
      </c>
    </row>
    <row r="11" spans="1:23" s="1" customFormat="1" ht="24" customHeight="1">
      <c r="A11" s="209"/>
      <c r="B11" s="338"/>
      <c r="C11" s="339" t="s">
        <v>666</v>
      </c>
      <c r="D11" s="330" t="s">
        <v>661</v>
      </c>
      <c r="E11" s="331" t="s">
        <v>662</v>
      </c>
      <c r="F11" s="331">
        <v>1.598</v>
      </c>
      <c r="G11" s="331" t="s">
        <v>655</v>
      </c>
      <c r="H11" s="331" t="s">
        <v>667</v>
      </c>
      <c r="I11" s="332">
        <v>4</v>
      </c>
      <c r="J11" s="333">
        <v>13.4</v>
      </c>
      <c r="K11" s="334">
        <f t="shared" si="0"/>
        <v>173.25820895522384</v>
      </c>
      <c r="L11" s="335">
        <v>13</v>
      </c>
      <c r="M11" s="336" t="s">
        <v>663</v>
      </c>
      <c r="N11" s="331" t="s">
        <v>664</v>
      </c>
      <c r="O11" s="331" t="s">
        <v>665</v>
      </c>
      <c r="P11" s="201"/>
      <c r="Q11" s="286"/>
      <c r="R11" s="204" t="str">
        <f t="shared" si="1"/>
        <v>100</v>
      </c>
      <c r="V11" s="198" t="str">
        <f t="shared" si="2"/>
        <v>100</v>
      </c>
      <c r="W11" s="198">
        <f t="shared" si="3"/>
      </c>
    </row>
    <row r="12" spans="1:23" s="1" customFormat="1" ht="24" customHeight="1">
      <c r="A12" s="209"/>
      <c r="B12" s="337"/>
      <c r="C12" s="341" t="s">
        <v>660</v>
      </c>
      <c r="D12" s="330" t="s">
        <v>661</v>
      </c>
      <c r="E12" s="331" t="s">
        <v>662</v>
      </c>
      <c r="F12" s="331">
        <v>1.598</v>
      </c>
      <c r="G12" s="331" t="s">
        <v>655</v>
      </c>
      <c r="H12" s="331" t="s">
        <v>667</v>
      </c>
      <c r="I12" s="332">
        <v>5</v>
      </c>
      <c r="J12" s="333">
        <v>13.4</v>
      </c>
      <c r="K12" s="334">
        <f t="shared" si="0"/>
        <v>173.25820895522384</v>
      </c>
      <c r="L12" s="335">
        <v>13</v>
      </c>
      <c r="M12" s="336" t="s">
        <v>663</v>
      </c>
      <c r="N12" s="331" t="s">
        <v>664</v>
      </c>
      <c r="O12" s="331" t="s">
        <v>665</v>
      </c>
      <c r="P12" s="201"/>
      <c r="Q12" s="286"/>
      <c r="R12" s="204" t="str">
        <f t="shared" si="1"/>
        <v>100</v>
      </c>
      <c r="V12" s="198" t="str">
        <f t="shared" si="2"/>
        <v>100</v>
      </c>
      <c r="W12" s="198">
        <f t="shared" si="3"/>
      </c>
    </row>
    <row r="13" spans="1:23" s="1" customFormat="1" ht="24" customHeight="1">
      <c r="A13" s="209"/>
      <c r="B13" s="338"/>
      <c r="C13" s="339" t="s">
        <v>668</v>
      </c>
      <c r="D13" s="330" t="s">
        <v>669</v>
      </c>
      <c r="E13" s="331" t="s">
        <v>670</v>
      </c>
      <c r="F13" s="331">
        <v>1.598</v>
      </c>
      <c r="G13" s="331" t="s">
        <v>671</v>
      </c>
      <c r="H13" s="331" t="s">
        <v>672</v>
      </c>
      <c r="I13" s="332">
        <v>4</v>
      </c>
      <c r="J13" s="333">
        <v>19.2</v>
      </c>
      <c r="K13" s="334">
        <f t="shared" si="0"/>
        <v>120.91979166666667</v>
      </c>
      <c r="L13" s="335">
        <v>13</v>
      </c>
      <c r="M13" s="336" t="s">
        <v>673</v>
      </c>
      <c r="N13" s="331" t="s">
        <v>674</v>
      </c>
      <c r="O13" s="331" t="s">
        <v>675</v>
      </c>
      <c r="P13" s="201"/>
      <c r="Q13" s="286"/>
      <c r="R13" s="204" t="str">
        <f t="shared" si="1"/>
        <v>138</v>
      </c>
      <c r="V13" s="198" t="str">
        <f t="shared" si="2"/>
        <v>125</v>
      </c>
      <c r="W13" s="198" t="str">
        <f t="shared" si="3"/>
        <v>138</v>
      </c>
    </row>
    <row r="14" spans="1:23" s="1" customFormat="1" ht="24" customHeight="1">
      <c r="A14" s="209"/>
      <c r="B14" s="337"/>
      <c r="C14" s="341" t="s">
        <v>676</v>
      </c>
      <c r="D14" s="330" t="s">
        <v>669</v>
      </c>
      <c r="E14" s="331" t="s">
        <v>670</v>
      </c>
      <c r="F14" s="331">
        <v>1.598</v>
      </c>
      <c r="G14" s="331" t="s">
        <v>671</v>
      </c>
      <c r="H14" s="331" t="s">
        <v>672</v>
      </c>
      <c r="I14" s="332">
        <v>5</v>
      </c>
      <c r="J14" s="333">
        <v>19.2</v>
      </c>
      <c r="K14" s="334">
        <f t="shared" si="0"/>
        <v>120.91979166666667</v>
      </c>
      <c r="L14" s="335">
        <v>13</v>
      </c>
      <c r="M14" s="336" t="s">
        <v>673</v>
      </c>
      <c r="N14" s="331" t="s">
        <v>674</v>
      </c>
      <c r="O14" s="331" t="s">
        <v>675</v>
      </c>
      <c r="P14" s="201"/>
      <c r="Q14" s="286"/>
      <c r="R14" s="204" t="str">
        <f t="shared" si="1"/>
        <v>138</v>
      </c>
      <c r="V14" s="198" t="str">
        <f t="shared" si="2"/>
        <v>125</v>
      </c>
      <c r="W14" s="198" t="str">
        <f t="shared" si="3"/>
        <v>138</v>
      </c>
    </row>
    <row r="15" spans="1:23" s="1" customFormat="1" ht="24" customHeight="1">
      <c r="A15" s="209"/>
      <c r="B15" s="338"/>
      <c r="C15" s="339" t="s">
        <v>677</v>
      </c>
      <c r="D15" s="330" t="s">
        <v>669</v>
      </c>
      <c r="E15" s="331" t="s">
        <v>670</v>
      </c>
      <c r="F15" s="331">
        <v>1.598</v>
      </c>
      <c r="G15" s="331" t="s">
        <v>671</v>
      </c>
      <c r="H15" s="331" t="s">
        <v>678</v>
      </c>
      <c r="I15" s="332">
        <v>4</v>
      </c>
      <c r="J15" s="333">
        <v>17.8</v>
      </c>
      <c r="K15" s="334">
        <f t="shared" si="0"/>
        <v>130.4303370786517</v>
      </c>
      <c r="L15" s="335">
        <v>13</v>
      </c>
      <c r="M15" s="336" t="s">
        <v>673</v>
      </c>
      <c r="N15" s="331" t="s">
        <v>674</v>
      </c>
      <c r="O15" s="331" t="s">
        <v>675</v>
      </c>
      <c r="P15" s="201"/>
      <c r="Q15" s="286"/>
      <c r="R15" s="204" t="str">
        <f t="shared" si="1"/>
        <v>125</v>
      </c>
      <c r="V15" s="198" t="str">
        <f t="shared" si="2"/>
        <v>125</v>
      </c>
      <c r="W15" s="198">
        <f t="shared" si="3"/>
      </c>
    </row>
    <row r="16" spans="1:23" s="1" customFormat="1" ht="24" customHeight="1">
      <c r="A16" s="209"/>
      <c r="B16" s="337"/>
      <c r="C16" s="341" t="s">
        <v>676</v>
      </c>
      <c r="D16" s="330" t="s">
        <v>669</v>
      </c>
      <c r="E16" s="331" t="s">
        <v>670</v>
      </c>
      <c r="F16" s="331">
        <v>1.598</v>
      </c>
      <c r="G16" s="331" t="s">
        <v>671</v>
      </c>
      <c r="H16" s="331" t="s">
        <v>678</v>
      </c>
      <c r="I16" s="332">
        <v>5</v>
      </c>
      <c r="J16" s="333">
        <v>17.8</v>
      </c>
      <c r="K16" s="334">
        <f t="shared" si="0"/>
        <v>130.4303370786517</v>
      </c>
      <c r="L16" s="335">
        <v>13</v>
      </c>
      <c r="M16" s="336" t="s">
        <v>673</v>
      </c>
      <c r="N16" s="331" t="s">
        <v>674</v>
      </c>
      <c r="O16" s="331" t="s">
        <v>675</v>
      </c>
      <c r="P16" s="201"/>
      <c r="Q16" s="286"/>
      <c r="R16" s="204" t="str">
        <f t="shared" si="1"/>
        <v>125</v>
      </c>
      <c r="V16" s="198" t="str">
        <f t="shared" si="2"/>
        <v>125</v>
      </c>
      <c r="W16" s="198">
        <f t="shared" si="3"/>
      </c>
    </row>
    <row r="17" spans="1:23" s="1" customFormat="1" ht="24" customHeight="1">
      <c r="A17" s="209"/>
      <c r="B17" s="328"/>
      <c r="C17" s="329" t="s">
        <v>679</v>
      </c>
      <c r="D17" s="330" t="s">
        <v>680</v>
      </c>
      <c r="E17" s="331" t="s">
        <v>681</v>
      </c>
      <c r="F17" s="331">
        <v>1.598</v>
      </c>
      <c r="G17" s="331" t="s">
        <v>682</v>
      </c>
      <c r="H17" s="331" t="s">
        <v>683</v>
      </c>
      <c r="I17" s="332">
        <v>4</v>
      </c>
      <c r="J17" s="333">
        <v>17.8</v>
      </c>
      <c r="K17" s="334">
        <f t="shared" si="0"/>
        <v>130.4303370786517</v>
      </c>
      <c r="L17" s="335">
        <v>13</v>
      </c>
      <c r="M17" s="336" t="s">
        <v>684</v>
      </c>
      <c r="N17" s="331" t="s">
        <v>674</v>
      </c>
      <c r="O17" s="331" t="s">
        <v>675</v>
      </c>
      <c r="P17" s="201"/>
      <c r="Q17" s="286"/>
      <c r="R17" s="204" t="str">
        <f t="shared" si="1"/>
        <v>125</v>
      </c>
      <c r="V17" s="198" t="str">
        <f t="shared" si="2"/>
        <v>125</v>
      </c>
      <c r="W17" s="198">
        <f t="shared" si="3"/>
      </c>
    </row>
    <row r="18" spans="1:23" s="1" customFormat="1" ht="24" customHeight="1">
      <c r="A18" s="209"/>
      <c r="B18" s="338"/>
      <c r="C18" s="342" t="s">
        <v>676</v>
      </c>
      <c r="D18" s="330" t="s">
        <v>680</v>
      </c>
      <c r="E18" s="331" t="s">
        <v>685</v>
      </c>
      <c r="F18" s="331">
        <v>1.598</v>
      </c>
      <c r="G18" s="331" t="s">
        <v>671</v>
      </c>
      <c r="H18" s="331" t="s">
        <v>686</v>
      </c>
      <c r="I18" s="332">
        <v>5</v>
      </c>
      <c r="J18" s="333">
        <v>17.8</v>
      </c>
      <c r="K18" s="334">
        <f t="shared" si="0"/>
        <v>130.4303370786517</v>
      </c>
      <c r="L18" s="335">
        <v>13</v>
      </c>
      <c r="M18" s="336" t="s">
        <v>684</v>
      </c>
      <c r="N18" s="331" t="s">
        <v>674</v>
      </c>
      <c r="O18" s="331" t="s">
        <v>675</v>
      </c>
      <c r="P18" s="201"/>
      <c r="Q18" s="286"/>
      <c r="R18" s="204" t="str">
        <f t="shared" si="1"/>
        <v>125</v>
      </c>
      <c r="V18" s="198" t="str">
        <f t="shared" si="2"/>
        <v>125</v>
      </c>
      <c r="W18" s="198">
        <f t="shared" si="3"/>
      </c>
    </row>
    <row r="19" spans="1:23" s="1" customFormat="1" ht="24" customHeight="1">
      <c r="A19" s="209"/>
      <c r="B19" s="338"/>
      <c r="C19" s="339"/>
      <c r="D19" s="330" t="s">
        <v>680</v>
      </c>
      <c r="E19" s="331" t="s">
        <v>685</v>
      </c>
      <c r="F19" s="331">
        <v>1.598</v>
      </c>
      <c r="G19" s="331" t="s">
        <v>687</v>
      </c>
      <c r="H19" s="331" t="s">
        <v>688</v>
      </c>
      <c r="I19" s="332">
        <v>4</v>
      </c>
      <c r="J19" s="333">
        <v>15.2</v>
      </c>
      <c r="K19" s="334">
        <f t="shared" si="0"/>
        <v>152.74078947368417</v>
      </c>
      <c r="L19" s="335">
        <v>13</v>
      </c>
      <c r="M19" s="336" t="s">
        <v>689</v>
      </c>
      <c r="N19" s="331" t="s">
        <v>674</v>
      </c>
      <c r="O19" s="331" t="s">
        <v>675</v>
      </c>
      <c r="P19" s="201"/>
      <c r="Q19" s="286"/>
      <c r="R19" s="204" t="str">
        <f t="shared" si="1"/>
        <v>115</v>
      </c>
      <c r="V19" s="198" t="str">
        <f t="shared" si="2"/>
        <v>115</v>
      </c>
      <c r="W19" s="198">
        <f t="shared" si="3"/>
      </c>
    </row>
    <row r="20" spans="1:23" s="1" customFormat="1" ht="24" customHeight="1">
      <c r="A20" s="209"/>
      <c r="B20" s="337"/>
      <c r="C20" s="340"/>
      <c r="D20" s="330" t="s">
        <v>680</v>
      </c>
      <c r="E20" s="331" t="s">
        <v>685</v>
      </c>
      <c r="F20" s="331">
        <v>1.598</v>
      </c>
      <c r="G20" s="331" t="s">
        <v>687</v>
      </c>
      <c r="H20" s="331" t="s">
        <v>688</v>
      </c>
      <c r="I20" s="332">
        <v>5</v>
      </c>
      <c r="J20" s="333">
        <v>15.2</v>
      </c>
      <c r="K20" s="334">
        <f t="shared" si="0"/>
        <v>152.74078947368417</v>
      </c>
      <c r="L20" s="335">
        <v>13</v>
      </c>
      <c r="M20" s="336" t="s">
        <v>689</v>
      </c>
      <c r="N20" s="331" t="s">
        <v>674</v>
      </c>
      <c r="O20" s="331" t="s">
        <v>675</v>
      </c>
      <c r="P20" s="201"/>
      <c r="Q20" s="286"/>
      <c r="R20" s="204" t="str">
        <f t="shared" si="1"/>
        <v>115</v>
      </c>
      <c r="V20" s="198" t="str">
        <f t="shared" si="2"/>
        <v>115</v>
      </c>
      <c r="W20" s="198">
        <f t="shared" si="3"/>
      </c>
    </row>
    <row r="21" spans="1:23" s="1" customFormat="1" ht="24" customHeight="1">
      <c r="A21" s="209"/>
      <c r="B21" s="328"/>
      <c r="C21" s="329" t="s">
        <v>679</v>
      </c>
      <c r="D21" s="330" t="s">
        <v>690</v>
      </c>
      <c r="E21" s="331" t="s">
        <v>685</v>
      </c>
      <c r="F21" s="331">
        <v>1.598</v>
      </c>
      <c r="G21" s="331" t="s">
        <v>687</v>
      </c>
      <c r="H21" s="331" t="s">
        <v>691</v>
      </c>
      <c r="I21" s="332">
        <v>4</v>
      </c>
      <c r="J21" s="333">
        <v>13.4</v>
      </c>
      <c r="K21" s="334">
        <f t="shared" si="0"/>
        <v>173.25820895522384</v>
      </c>
      <c r="L21" s="335">
        <v>13</v>
      </c>
      <c r="M21" s="336" t="s">
        <v>692</v>
      </c>
      <c r="N21" s="331" t="s">
        <v>674</v>
      </c>
      <c r="O21" s="331" t="s">
        <v>693</v>
      </c>
      <c r="P21" s="201"/>
      <c r="Q21" s="286"/>
      <c r="R21" s="204" t="str">
        <f t="shared" si="1"/>
        <v>100</v>
      </c>
      <c r="V21" s="198" t="str">
        <f t="shared" si="2"/>
        <v>100</v>
      </c>
      <c r="W21" s="198">
        <f t="shared" si="3"/>
      </c>
    </row>
    <row r="22" spans="1:23" s="1" customFormat="1" ht="24" customHeight="1">
      <c r="A22" s="209"/>
      <c r="B22" s="338"/>
      <c r="C22" s="339" t="s">
        <v>694</v>
      </c>
      <c r="D22" s="330" t="s">
        <v>695</v>
      </c>
      <c r="E22" s="331" t="s">
        <v>681</v>
      </c>
      <c r="F22" s="331">
        <v>1.598</v>
      </c>
      <c r="G22" s="331" t="s">
        <v>655</v>
      </c>
      <c r="H22" s="331" t="s">
        <v>696</v>
      </c>
      <c r="I22" s="332">
        <v>5</v>
      </c>
      <c r="J22" s="333">
        <v>13.4</v>
      </c>
      <c r="K22" s="334">
        <f t="shared" si="0"/>
        <v>173.25820895522384</v>
      </c>
      <c r="L22" s="335">
        <v>13</v>
      </c>
      <c r="M22" s="336" t="s">
        <v>697</v>
      </c>
      <c r="N22" s="331" t="s">
        <v>664</v>
      </c>
      <c r="O22" s="331" t="s">
        <v>693</v>
      </c>
      <c r="P22" s="201"/>
      <c r="Q22" s="286"/>
      <c r="R22" s="204" t="str">
        <f t="shared" si="1"/>
        <v>100</v>
      </c>
      <c r="V22" s="198" t="str">
        <f t="shared" si="2"/>
        <v>100</v>
      </c>
      <c r="W22" s="198">
        <f t="shared" si="3"/>
      </c>
    </row>
    <row r="23" spans="1:23" s="1" customFormat="1" ht="24" customHeight="1">
      <c r="A23" s="209"/>
      <c r="B23" s="338"/>
      <c r="C23" s="339"/>
      <c r="D23" s="330" t="s">
        <v>698</v>
      </c>
      <c r="E23" s="331" t="s">
        <v>681</v>
      </c>
      <c r="F23" s="331">
        <v>1.598</v>
      </c>
      <c r="G23" s="331" t="s">
        <v>682</v>
      </c>
      <c r="H23" s="331" t="s">
        <v>699</v>
      </c>
      <c r="I23" s="332">
        <v>4</v>
      </c>
      <c r="J23" s="333">
        <v>16.6</v>
      </c>
      <c r="K23" s="334">
        <f t="shared" si="0"/>
        <v>139.85903614457828</v>
      </c>
      <c r="L23" s="335">
        <v>13</v>
      </c>
      <c r="M23" s="336" t="s">
        <v>700</v>
      </c>
      <c r="N23" s="331" t="s">
        <v>664</v>
      </c>
      <c r="O23" s="331" t="s">
        <v>693</v>
      </c>
      <c r="P23" s="201"/>
      <c r="Q23" s="286"/>
      <c r="R23" s="204" t="str">
        <f t="shared" si="1"/>
        <v>125</v>
      </c>
      <c r="V23" s="198" t="str">
        <f t="shared" si="2"/>
        <v>125</v>
      </c>
      <c r="W23" s="198">
        <f t="shared" si="3"/>
      </c>
    </row>
    <row r="24" spans="1:23" s="1" customFormat="1" ht="24" customHeight="1">
      <c r="A24" s="209"/>
      <c r="B24" s="337"/>
      <c r="C24" s="340"/>
      <c r="D24" s="330" t="s">
        <v>698</v>
      </c>
      <c r="E24" s="331" t="s">
        <v>681</v>
      </c>
      <c r="F24" s="331">
        <v>1.598</v>
      </c>
      <c r="G24" s="331" t="s">
        <v>682</v>
      </c>
      <c r="H24" s="331" t="s">
        <v>699</v>
      </c>
      <c r="I24" s="332">
        <v>5</v>
      </c>
      <c r="J24" s="333">
        <v>16.6</v>
      </c>
      <c r="K24" s="334">
        <f t="shared" si="0"/>
        <v>139.85903614457828</v>
      </c>
      <c r="L24" s="335">
        <v>13</v>
      </c>
      <c r="M24" s="336" t="s">
        <v>700</v>
      </c>
      <c r="N24" s="331" t="s">
        <v>664</v>
      </c>
      <c r="O24" s="331" t="s">
        <v>693</v>
      </c>
      <c r="P24" s="201"/>
      <c r="Q24" s="286"/>
      <c r="R24" s="204" t="str">
        <f t="shared" si="1"/>
        <v>125</v>
      </c>
      <c r="V24" s="198" t="str">
        <f t="shared" si="2"/>
        <v>125</v>
      </c>
      <c r="W24" s="198">
        <f t="shared" si="3"/>
      </c>
    </row>
    <row r="25" spans="1:23" s="1" customFormat="1" ht="24" customHeight="1">
      <c r="A25" s="209"/>
      <c r="B25" s="343"/>
      <c r="C25" s="344" t="s">
        <v>701</v>
      </c>
      <c r="D25" s="330" t="s">
        <v>702</v>
      </c>
      <c r="E25" s="331" t="s">
        <v>703</v>
      </c>
      <c r="F25" s="331">
        <v>1.598</v>
      </c>
      <c r="G25" s="331" t="s">
        <v>704</v>
      </c>
      <c r="H25" s="331" t="s">
        <v>705</v>
      </c>
      <c r="I25" s="332">
        <v>5</v>
      </c>
      <c r="J25" s="333">
        <v>17.2</v>
      </c>
      <c r="K25" s="334">
        <f t="shared" si="0"/>
        <v>134.98023255813953</v>
      </c>
      <c r="L25" s="335">
        <v>13</v>
      </c>
      <c r="M25" s="336" t="s">
        <v>684</v>
      </c>
      <c r="N25" s="331" t="s">
        <v>674</v>
      </c>
      <c r="O25" s="331" t="s">
        <v>706</v>
      </c>
      <c r="P25" s="201"/>
      <c r="Q25" s="286"/>
      <c r="R25" s="204" t="str">
        <f t="shared" si="1"/>
        <v>125</v>
      </c>
      <c r="V25" s="198" t="str">
        <f t="shared" si="2"/>
        <v>125</v>
      </c>
      <c r="W25" s="198">
        <f t="shared" si="3"/>
      </c>
    </row>
    <row r="26" spans="1:23" s="1" customFormat="1" ht="24" customHeight="1">
      <c r="A26" s="209"/>
      <c r="B26" s="343"/>
      <c r="C26" s="329" t="s">
        <v>707</v>
      </c>
      <c r="D26" s="330" t="s">
        <v>708</v>
      </c>
      <c r="E26" s="345" t="s">
        <v>709</v>
      </c>
      <c r="F26" s="331">
        <v>2.979</v>
      </c>
      <c r="G26" s="345" t="s">
        <v>704</v>
      </c>
      <c r="H26" s="331" t="s">
        <v>710</v>
      </c>
      <c r="I26" s="332">
        <v>5</v>
      </c>
      <c r="J26" s="333">
        <v>14.6</v>
      </c>
      <c r="K26" s="334">
        <f t="shared" si="0"/>
        <v>159.01780821917808</v>
      </c>
      <c r="L26" s="346">
        <v>8.9</v>
      </c>
      <c r="M26" s="331" t="s">
        <v>711</v>
      </c>
      <c r="N26" s="331" t="s">
        <v>664</v>
      </c>
      <c r="O26" s="331" t="s">
        <v>712</v>
      </c>
      <c r="P26" s="201"/>
      <c r="Q26" s="286"/>
      <c r="R26" s="204" t="str">
        <f t="shared" si="1"/>
        <v>150</v>
      </c>
      <c r="V26" s="198" t="str">
        <f t="shared" si="2"/>
        <v>125</v>
      </c>
      <c r="W26" s="198" t="str">
        <f t="shared" si="3"/>
        <v>150</v>
      </c>
    </row>
    <row r="27" spans="1:23" s="1" customFormat="1" ht="24" customHeight="1">
      <c r="A27" s="209"/>
      <c r="B27" s="343"/>
      <c r="C27" s="344" t="s">
        <v>713</v>
      </c>
      <c r="D27" s="330" t="s">
        <v>714</v>
      </c>
      <c r="E27" s="331" t="s">
        <v>715</v>
      </c>
      <c r="F27" s="347">
        <v>2.979</v>
      </c>
      <c r="G27" s="345" t="s">
        <v>716</v>
      </c>
      <c r="H27" s="331" t="s">
        <v>717</v>
      </c>
      <c r="I27" s="332">
        <v>4</v>
      </c>
      <c r="J27" s="333">
        <v>12.6</v>
      </c>
      <c r="K27" s="334">
        <f t="shared" si="0"/>
        <v>184.25873015873015</v>
      </c>
      <c r="L27" s="335">
        <v>8.9</v>
      </c>
      <c r="M27" s="331" t="s">
        <v>700</v>
      </c>
      <c r="N27" s="345" t="s">
        <v>664</v>
      </c>
      <c r="O27" s="331" t="s">
        <v>712</v>
      </c>
      <c r="P27" s="201"/>
      <c r="Q27" s="286"/>
      <c r="R27" s="204" t="str">
        <f t="shared" si="1"/>
        <v>138</v>
      </c>
      <c r="V27" s="198" t="str">
        <f t="shared" si="2"/>
        <v>125</v>
      </c>
      <c r="W27" s="198" t="str">
        <f t="shared" si="3"/>
        <v>138</v>
      </c>
    </row>
    <row r="28" spans="1:23" s="1" customFormat="1" ht="24" customHeight="1">
      <c r="A28" s="209"/>
      <c r="B28" s="337"/>
      <c r="C28" s="344" t="s">
        <v>718</v>
      </c>
      <c r="D28" s="330" t="s">
        <v>719</v>
      </c>
      <c r="E28" s="331" t="s">
        <v>715</v>
      </c>
      <c r="F28" s="347">
        <v>2.979</v>
      </c>
      <c r="G28" s="345" t="s">
        <v>716</v>
      </c>
      <c r="H28" s="331">
        <v>1930</v>
      </c>
      <c r="I28" s="332">
        <v>4</v>
      </c>
      <c r="J28" s="333">
        <v>12.2</v>
      </c>
      <c r="K28" s="334">
        <f t="shared" si="0"/>
        <v>190.3</v>
      </c>
      <c r="L28" s="335">
        <v>8.9</v>
      </c>
      <c r="M28" s="331" t="s">
        <v>700</v>
      </c>
      <c r="N28" s="345" t="s">
        <v>664</v>
      </c>
      <c r="O28" s="331" t="s">
        <v>712</v>
      </c>
      <c r="P28" s="201"/>
      <c r="Q28" s="286"/>
      <c r="R28" s="204" t="str">
        <f t="shared" si="1"/>
        <v>125</v>
      </c>
      <c r="V28" s="198" t="str">
        <f t="shared" si="2"/>
        <v>125</v>
      </c>
      <c r="W28" s="198">
        <f t="shared" si="3"/>
      </c>
    </row>
    <row r="29" spans="1:23" s="1" customFormat="1" ht="24" customHeight="1">
      <c r="A29" s="209"/>
      <c r="B29" s="328"/>
      <c r="C29" s="329" t="s">
        <v>720</v>
      </c>
      <c r="D29" s="330" t="s">
        <v>721</v>
      </c>
      <c r="E29" s="331" t="s">
        <v>722</v>
      </c>
      <c r="F29" s="331">
        <v>1.997</v>
      </c>
      <c r="G29" s="331" t="s">
        <v>704</v>
      </c>
      <c r="H29" s="331">
        <v>1500</v>
      </c>
      <c r="I29" s="332">
        <v>2</v>
      </c>
      <c r="J29" s="348">
        <v>12.8</v>
      </c>
      <c r="K29" s="334">
        <f t="shared" si="0"/>
        <v>181.3796875</v>
      </c>
      <c r="L29" s="335">
        <v>13</v>
      </c>
      <c r="M29" s="336" t="s">
        <v>689</v>
      </c>
      <c r="N29" s="331" t="s">
        <v>674</v>
      </c>
      <c r="O29" s="331" t="s">
        <v>723</v>
      </c>
      <c r="P29" s="201"/>
      <c r="Q29" s="286"/>
      <c r="R29" s="204" t="str">
        <f t="shared" si="1"/>
        <v> </v>
      </c>
      <c r="V29" s="198" t="str">
        <f t="shared" si="2"/>
        <v> </v>
      </c>
      <c r="W29" s="198">
        <f t="shared" si="3"/>
      </c>
    </row>
    <row r="30" spans="1:23" s="1" customFormat="1" ht="24" customHeight="1">
      <c r="A30" s="209"/>
      <c r="B30" s="338"/>
      <c r="C30" s="339"/>
      <c r="D30" s="330" t="s">
        <v>724</v>
      </c>
      <c r="E30" s="331" t="s">
        <v>722</v>
      </c>
      <c r="F30" s="331">
        <v>1.997</v>
      </c>
      <c r="G30" s="331" t="s">
        <v>704</v>
      </c>
      <c r="H30" s="331">
        <v>1520</v>
      </c>
      <c r="I30" s="332">
        <v>2</v>
      </c>
      <c r="J30" s="348">
        <v>12.8</v>
      </c>
      <c r="K30" s="334">
        <f t="shared" si="0"/>
        <v>181.3796875</v>
      </c>
      <c r="L30" s="335">
        <v>10.5</v>
      </c>
      <c r="M30" s="336" t="s">
        <v>689</v>
      </c>
      <c r="N30" s="331" t="s">
        <v>674</v>
      </c>
      <c r="O30" s="331" t="s">
        <v>723</v>
      </c>
      <c r="P30" s="201"/>
      <c r="Q30" s="286"/>
      <c r="R30" s="204" t="str">
        <f t="shared" si="1"/>
        <v>120</v>
      </c>
      <c r="V30" s="198" t="str">
        <f t="shared" si="2"/>
        <v>120</v>
      </c>
      <c r="W30" s="198">
        <f t="shared" si="3"/>
      </c>
    </row>
    <row r="31" spans="1:23" s="1" customFormat="1" ht="24" customHeight="1">
      <c r="A31" s="209"/>
      <c r="B31" s="343"/>
      <c r="C31" s="349" t="s">
        <v>725</v>
      </c>
      <c r="D31" s="330" t="s">
        <v>726</v>
      </c>
      <c r="E31" s="331" t="s">
        <v>6</v>
      </c>
      <c r="F31" s="331">
        <v>2.979</v>
      </c>
      <c r="G31" s="345" t="s">
        <v>727</v>
      </c>
      <c r="H31" s="331">
        <v>1600</v>
      </c>
      <c r="I31" s="332">
        <v>2</v>
      </c>
      <c r="J31" s="348">
        <v>9.9</v>
      </c>
      <c r="K31" s="334">
        <f t="shared" si="0"/>
        <v>234.51111111111112</v>
      </c>
      <c r="L31" s="335">
        <v>10.5</v>
      </c>
      <c r="M31" s="336" t="s">
        <v>728</v>
      </c>
      <c r="N31" s="331" t="s">
        <v>664</v>
      </c>
      <c r="O31" s="331" t="s">
        <v>712</v>
      </c>
      <c r="P31" s="350" t="s">
        <v>440</v>
      </c>
      <c r="Q31" s="286"/>
      <c r="R31" s="204" t="str">
        <f t="shared" si="1"/>
        <v> </v>
      </c>
      <c r="V31" s="198" t="str">
        <f t="shared" si="2"/>
        <v> </v>
      </c>
      <c r="W31" s="198">
        <f t="shared" si="3"/>
      </c>
    </row>
    <row r="32" spans="1:23" s="1" customFormat="1" ht="24" customHeight="1">
      <c r="A32" s="209"/>
      <c r="B32" s="337"/>
      <c r="C32" s="351" t="s">
        <v>729</v>
      </c>
      <c r="D32" s="330" t="s">
        <v>730</v>
      </c>
      <c r="E32" s="331" t="s">
        <v>6</v>
      </c>
      <c r="F32" s="331">
        <v>2.979</v>
      </c>
      <c r="G32" s="345" t="s">
        <v>727</v>
      </c>
      <c r="H32" s="331">
        <v>1600</v>
      </c>
      <c r="I32" s="332">
        <v>2</v>
      </c>
      <c r="J32" s="348">
        <v>9.9</v>
      </c>
      <c r="K32" s="334">
        <f t="shared" si="0"/>
        <v>234.51111111111112</v>
      </c>
      <c r="L32" s="335">
        <v>10.5</v>
      </c>
      <c r="M32" s="336" t="s">
        <v>728</v>
      </c>
      <c r="N32" s="331" t="s">
        <v>664</v>
      </c>
      <c r="O32" s="331" t="s">
        <v>712</v>
      </c>
      <c r="P32" s="201"/>
      <c r="Q32" s="286"/>
      <c r="R32" s="204" t="str">
        <f t="shared" si="1"/>
        <v> </v>
      </c>
      <c r="V32" s="198" t="str">
        <f t="shared" si="2"/>
        <v> </v>
      </c>
      <c r="W32" s="198">
        <f t="shared" si="3"/>
      </c>
    </row>
    <row r="33" spans="1:23" s="1" customFormat="1" ht="24" customHeight="1">
      <c r="A33" s="213"/>
      <c r="B33" s="343"/>
      <c r="C33" s="340" t="s">
        <v>731</v>
      </c>
      <c r="D33" s="330" t="s">
        <v>732</v>
      </c>
      <c r="E33" s="331" t="s">
        <v>715</v>
      </c>
      <c r="F33" s="331">
        <v>2.979</v>
      </c>
      <c r="G33" s="345" t="s">
        <v>716</v>
      </c>
      <c r="H33" s="331" t="s">
        <v>733</v>
      </c>
      <c r="I33" s="332">
        <v>5</v>
      </c>
      <c r="J33" s="333">
        <v>12</v>
      </c>
      <c r="K33" s="334">
        <f t="shared" si="0"/>
        <v>193.47166666666664</v>
      </c>
      <c r="L33" s="335">
        <v>8.9</v>
      </c>
      <c r="M33" s="331" t="s">
        <v>700</v>
      </c>
      <c r="N33" s="331" t="s">
        <v>664</v>
      </c>
      <c r="O33" s="331" t="s">
        <v>693</v>
      </c>
      <c r="P33" s="201"/>
      <c r="Q33" s="286"/>
      <c r="R33" s="204" t="str">
        <f t="shared" si="1"/>
        <v>125</v>
      </c>
      <c r="V33" s="198" t="str">
        <f t="shared" si="2"/>
        <v>125</v>
      </c>
      <c r="W33" s="198">
        <f t="shared" si="3"/>
      </c>
    </row>
  </sheetData>
  <sheetProtection/>
  <mergeCells count="22">
    <mergeCell ref="O6:O8"/>
    <mergeCell ref="P6:P8"/>
    <mergeCell ref="V7:W7"/>
    <mergeCell ref="I4:I8"/>
    <mergeCell ref="J4:L4"/>
    <mergeCell ref="M4:M8"/>
    <mergeCell ref="N4:P4"/>
    <mergeCell ref="R4:R8"/>
    <mergeCell ref="J5:J8"/>
    <mergeCell ref="K5:K8"/>
    <mergeCell ref="L5:L8"/>
    <mergeCell ref="N5:P5"/>
    <mergeCell ref="N6:N8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80" zoomScaleSheetLayoutView="80" zoomScalePageLayoutView="0" workbookViewId="0" topLeftCell="A1">
      <selection activeCell="U12" sqref="U12"/>
    </sheetView>
  </sheetViews>
  <sheetFormatPr defaultColWidth="9.00390625" defaultRowHeight="13.5"/>
  <cols>
    <col min="1" max="1" width="8.75390625" style="354" customWidth="1"/>
    <col min="2" max="2" width="1.875" style="354" customWidth="1"/>
    <col min="3" max="3" width="24.25390625" style="354" customWidth="1"/>
    <col min="4" max="4" width="10.875" style="354" customWidth="1"/>
    <col min="5" max="5" width="5.125" style="354" customWidth="1"/>
    <col min="6" max="6" width="6.00390625" style="354" customWidth="1"/>
    <col min="7" max="7" width="7.375" style="3" customWidth="1"/>
    <col min="8" max="8" width="6.625" style="187" customWidth="1"/>
    <col min="9" max="9" width="6.625" style="3" customWidth="1"/>
    <col min="10" max="10" width="6.875" style="354" customWidth="1"/>
    <col min="11" max="11" width="8.875" style="406" bestFit="1" customWidth="1"/>
    <col min="12" max="12" width="7.125" style="354" customWidth="1"/>
    <col min="13" max="13" width="5.875" style="3" customWidth="1"/>
    <col min="14" max="14" width="6.75390625" style="3" customWidth="1"/>
    <col min="15" max="15" width="4.25390625" style="3" customWidth="1"/>
    <col min="16" max="16" width="5.875" style="3" customWidth="1"/>
    <col min="17" max="17" width="7.50390625" style="354" customWidth="1"/>
    <col min="18" max="16384" width="9.00390625" style="354" customWidth="1"/>
  </cols>
  <sheetData>
    <row r="1" spans="1:18" ht="21.75" customHeight="1">
      <c r="A1" s="352"/>
      <c r="B1" s="352"/>
      <c r="Q1" s="407"/>
      <c r="R1" s="107"/>
    </row>
    <row r="2" spans="1:18" s="357" customFormat="1" ht="15">
      <c r="A2" s="354"/>
      <c r="B2" s="354"/>
      <c r="C2" s="354"/>
      <c r="E2" s="407"/>
      <c r="G2" s="358"/>
      <c r="H2" s="188" t="s">
        <v>250</v>
      </c>
      <c r="I2" s="408"/>
      <c r="J2" s="408"/>
      <c r="K2" s="408"/>
      <c r="L2" s="408"/>
      <c r="M2" s="52"/>
      <c r="N2" s="408"/>
      <c r="O2" s="408"/>
      <c r="P2" s="52"/>
      <c r="Q2" s="408"/>
      <c r="R2" s="408"/>
    </row>
    <row r="3" spans="1:18" s="357" customFormat="1" ht="23.25" customHeight="1">
      <c r="A3" s="78" t="s">
        <v>9</v>
      </c>
      <c r="B3" s="79"/>
      <c r="C3" s="354"/>
      <c r="E3" s="354"/>
      <c r="F3" s="354"/>
      <c r="G3" s="3"/>
      <c r="H3" s="187"/>
      <c r="I3" s="91"/>
      <c r="J3" s="409"/>
      <c r="K3" s="410"/>
      <c r="L3" s="409"/>
      <c r="M3" s="3"/>
      <c r="N3" s="3"/>
      <c r="O3" s="3"/>
      <c r="P3" s="3"/>
      <c r="R3" s="110" t="s">
        <v>10</v>
      </c>
    </row>
    <row r="4" spans="1:18" s="357" customFormat="1" ht="14.25" customHeight="1" thickBot="1">
      <c r="A4" s="418" t="s">
        <v>11</v>
      </c>
      <c r="B4" s="430" t="s">
        <v>12</v>
      </c>
      <c r="C4" s="431"/>
      <c r="D4" s="442"/>
      <c r="E4" s="430" t="s">
        <v>13</v>
      </c>
      <c r="F4" s="438"/>
      <c r="G4" s="421" t="s">
        <v>14</v>
      </c>
      <c r="H4" s="456" t="s">
        <v>15</v>
      </c>
      <c r="I4" s="440" t="s">
        <v>16</v>
      </c>
      <c r="J4" s="441" t="s">
        <v>17</v>
      </c>
      <c r="K4" s="436"/>
      <c r="L4" s="442"/>
      <c r="M4" s="421" t="s">
        <v>18</v>
      </c>
      <c r="N4" s="443"/>
      <c r="O4" s="444"/>
      <c r="P4" s="445"/>
      <c r="Q4" s="84"/>
      <c r="R4" s="459" t="s">
        <v>1</v>
      </c>
    </row>
    <row r="5" spans="1:18" s="357" customFormat="1" ht="11.25" customHeight="1">
      <c r="A5" s="419"/>
      <c r="B5" s="432"/>
      <c r="C5" s="433"/>
      <c r="D5" s="455"/>
      <c r="E5" s="434"/>
      <c r="F5" s="439"/>
      <c r="G5" s="419"/>
      <c r="H5" s="457"/>
      <c r="I5" s="432"/>
      <c r="J5" s="462" t="s">
        <v>19</v>
      </c>
      <c r="K5" s="463" t="s">
        <v>20</v>
      </c>
      <c r="L5" s="422" t="s">
        <v>21</v>
      </c>
      <c r="M5" s="428"/>
      <c r="N5" s="425" t="s">
        <v>22</v>
      </c>
      <c r="O5" s="426"/>
      <c r="P5" s="427"/>
      <c r="Q5" s="88" t="s">
        <v>23</v>
      </c>
      <c r="R5" s="460"/>
    </row>
    <row r="6" spans="1:18" s="357" customFormat="1" ht="14.25" customHeight="1">
      <c r="A6" s="419"/>
      <c r="B6" s="432"/>
      <c r="C6" s="433"/>
      <c r="D6" s="418" t="s">
        <v>24</v>
      </c>
      <c r="E6" s="418" t="s">
        <v>24</v>
      </c>
      <c r="F6" s="421" t="s">
        <v>25</v>
      </c>
      <c r="G6" s="419"/>
      <c r="H6" s="457"/>
      <c r="I6" s="432"/>
      <c r="J6" s="423"/>
      <c r="K6" s="464"/>
      <c r="L6" s="423"/>
      <c r="M6" s="428"/>
      <c r="N6" s="421" t="s">
        <v>26</v>
      </c>
      <c r="O6" s="421" t="s">
        <v>27</v>
      </c>
      <c r="P6" s="418" t="s">
        <v>28</v>
      </c>
      <c r="Q6" s="3" t="s">
        <v>29</v>
      </c>
      <c r="R6" s="460"/>
    </row>
    <row r="7" spans="1:18" s="357" customFormat="1" ht="11.25">
      <c r="A7" s="419"/>
      <c r="B7" s="432"/>
      <c r="C7" s="433"/>
      <c r="D7" s="419"/>
      <c r="E7" s="419"/>
      <c r="F7" s="419"/>
      <c r="G7" s="419"/>
      <c r="H7" s="457"/>
      <c r="I7" s="432"/>
      <c r="J7" s="423"/>
      <c r="K7" s="464"/>
      <c r="L7" s="423"/>
      <c r="M7" s="428"/>
      <c r="N7" s="428"/>
      <c r="O7" s="419"/>
      <c r="P7" s="419"/>
      <c r="Q7" s="3" t="s">
        <v>30</v>
      </c>
      <c r="R7" s="460"/>
    </row>
    <row r="8" spans="1:18" s="357" customFormat="1" ht="11.25">
      <c r="A8" s="420"/>
      <c r="B8" s="434"/>
      <c r="C8" s="435"/>
      <c r="D8" s="420"/>
      <c r="E8" s="420"/>
      <c r="F8" s="420"/>
      <c r="G8" s="420"/>
      <c r="H8" s="458"/>
      <c r="I8" s="434"/>
      <c r="J8" s="424"/>
      <c r="K8" s="465"/>
      <c r="L8" s="424"/>
      <c r="M8" s="429"/>
      <c r="N8" s="429"/>
      <c r="O8" s="420"/>
      <c r="P8" s="420"/>
      <c r="Q8" s="91" t="s">
        <v>31</v>
      </c>
      <c r="R8" s="461"/>
    </row>
    <row r="9" spans="1:18" s="357" customFormat="1" ht="22.5">
      <c r="A9" s="360" t="s">
        <v>251</v>
      </c>
      <c r="B9" s="376"/>
      <c r="C9" s="362" t="s">
        <v>252</v>
      </c>
      <c r="D9" s="369" t="s">
        <v>253</v>
      </c>
      <c r="E9" s="411" t="s">
        <v>254</v>
      </c>
      <c r="F9" s="412">
        <v>1.197</v>
      </c>
      <c r="G9" s="364" t="s">
        <v>255</v>
      </c>
      <c r="H9" s="6">
        <v>1100</v>
      </c>
      <c r="I9" s="365">
        <v>5</v>
      </c>
      <c r="J9" s="375">
        <v>20</v>
      </c>
      <c r="K9" s="367">
        <f aca="true" t="shared" si="0" ref="K9:K31">IF(J9&gt;0,1/J9*34.6*67.1,"")</f>
        <v>116.083</v>
      </c>
      <c r="L9" s="130">
        <v>16</v>
      </c>
      <c r="M9" s="364" t="s">
        <v>256</v>
      </c>
      <c r="N9" s="364" t="s">
        <v>40</v>
      </c>
      <c r="O9" s="364" t="s">
        <v>41</v>
      </c>
      <c r="P9" s="364"/>
      <c r="Q9" s="413" t="s">
        <v>249</v>
      </c>
      <c r="R9" s="204" t="s">
        <v>83</v>
      </c>
    </row>
    <row r="10" spans="1:18" s="357" customFormat="1" ht="22.5">
      <c r="A10" s="371"/>
      <c r="B10" s="376"/>
      <c r="C10" s="414" t="s">
        <v>257</v>
      </c>
      <c r="D10" s="369" t="s">
        <v>253</v>
      </c>
      <c r="E10" s="411" t="s">
        <v>254</v>
      </c>
      <c r="F10" s="411">
        <v>1.197</v>
      </c>
      <c r="G10" s="364" t="s">
        <v>255</v>
      </c>
      <c r="H10" s="6">
        <v>1100</v>
      </c>
      <c r="I10" s="365">
        <v>5</v>
      </c>
      <c r="J10" s="366">
        <v>20</v>
      </c>
      <c r="K10" s="367">
        <f t="shared" si="0"/>
        <v>116.083</v>
      </c>
      <c r="L10" s="368">
        <v>16</v>
      </c>
      <c r="M10" s="364" t="s">
        <v>256</v>
      </c>
      <c r="N10" s="364" t="s">
        <v>40</v>
      </c>
      <c r="O10" s="364" t="s">
        <v>41</v>
      </c>
      <c r="P10" s="364"/>
      <c r="Q10" s="413" t="s">
        <v>249</v>
      </c>
      <c r="R10" s="204" t="s">
        <v>83</v>
      </c>
    </row>
    <row r="11" spans="1:18" s="357" customFormat="1" ht="22.5">
      <c r="A11" s="371"/>
      <c r="B11" s="376"/>
      <c r="C11" s="362" t="s">
        <v>258</v>
      </c>
      <c r="D11" s="369" t="s">
        <v>253</v>
      </c>
      <c r="E11" s="411" t="s">
        <v>254</v>
      </c>
      <c r="F11" s="412">
        <v>1.197</v>
      </c>
      <c r="G11" s="364" t="s">
        <v>255</v>
      </c>
      <c r="H11" s="6" t="s">
        <v>259</v>
      </c>
      <c r="I11" s="365">
        <v>5</v>
      </c>
      <c r="J11" s="375">
        <v>21.5</v>
      </c>
      <c r="K11" s="367">
        <f t="shared" si="0"/>
        <v>107.98418604651162</v>
      </c>
      <c r="L11" s="130">
        <v>16</v>
      </c>
      <c r="M11" s="364" t="s">
        <v>256</v>
      </c>
      <c r="N11" s="364" t="s">
        <v>40</v>
      </c>
      <c r="O11" s="364" t="s">
        <v>41</v>
      </c>
      <c r="P11" s="364"/>
      <c r="Q11" s="413" t="s">
        <v>249</v>
      </c>
      <c r="R11" s="204" t="s">
        <v>83</v>
      </c>
    </row>
    <row r="12" spans="1:18" s="357" customFormat="1" ht="22.5">
      <c r="A12" s="371"/>
      <c r="B12" s="376"/>
      <c r="C12" s="362" t="s">
        <v>260</v>
      </c>
      <c r="D12" s="369" t="s">
        <v>261</v>
      </c>
      <c r="E12" s="411" t="s">
        <v>254</v>
      </c>
      <c r="F12" s="412">
        <v>1.197</v>
      </c>
      <c r="G12" s="364" t="s">
        <v>255</v>
      </c>
      <c r="H12" s="6">
        <v>1130</v>
      </c>
      <c r="I12" s="365">
        <v>5</v>
      </c>
      <c r="J12" s="375">
        <v>18.6</v>
      </c>
      <c r="K12" s="367">
        <f t="shared" si="0"/>
        <v>124.82043010752686</v>
      </c>
      <c r="L12" s="130">
        <v>16</v>
      </c>
      <c r="M12" s="364" t="s">
        <v>256</v>
      </c>
      <c r="N12" s="364" t="s">
        <v>40</v>
      </c>
      <c r="O12" s="364" t="s">
        <v>41</v>
      </c>
      <c r="P12" s="364"/>
      <c r="Q12" s="413" t="s">
        <v>249</v>
      </c>
      <c r="R12" s="204" t="s">
        <v>56</v>
      </c>
    </row>
    <row r="13" spans="1:18" s="357" customFormat="1" ht="22.5">
      <c r="A13" s="371"/>
      <c r="B13" s="376"/>
      <c r="C13" s="362" t="s">
        <v>262</v>
      </c>
      <c r="D13" s="369" t="s">
        <v>263</v>
      </c>
      <c r="E13" s="411" t="s">
        <v>254</v>
      </c>
      <c r="F13" s="411">
        <v>1.197</v>
      </c>
      <c r="G13" s="411" t="s">
        <v>255</v>
      </c>
      <c r="H13" s="6" t="s">
        <v>264</v>
      </c>
      <c r="I13" s="365">
        <v>4</v>
      </c>
      <c r="J13" s="375">
        <v>17.2</v>
      </c>
      <c r="K13" s="367">
        <f t="shared" si="0"/>
        <v>134.98023255813953</v>
      </c>
      <c r="L13" s="130">
        <v>13</v>
      </c>
      <c r="M13" s="364" t="s">
        <v>256</v>
      </c>
      <c r="N13" s="364" t="s">
        <v>40</v>
      </c>
      <c r="O13" s="364" t="s">
        <v>41</v>
      </c>
      <c r="P13" s="364"/>
      <c r="Q13" s="413" t="s">
        <v>249</v>
      </c>
      <c r="R13" s="204" t="s">
        <v>83</v>
      </c>
    </row>
    <row r="14" spans="1:18" s="357" customFormat="1" ht="22.5">
      <c r="A14" s="371"/>
      <c r="B14" s="376"/>
      <c r="C14" s="362" t="s">
        <v>265</v>
      </c>
      <c r="D14" s="369" t="s">
        <v>266</v>
      </c>
      <c r="E14" s="411" t="s">
        <v>254</v>
      </c>
      <c r="F14" s="411">
        <v>1.197</v>
      </c>
      <c r="G14" s="411" t="s">
        <v>255</v>
      </c>
      <c r="H14" s="6">
        <v>1270</v>
      </c>
      <c r="I14" s="365">
        <v>5</v>
      </c>
      <c r="J14" s="375">
        <v>18.4</v>
      </c>
      <c r="K14" s="367">
        <f t="shared" si="0"/>
        <v>126.17717391304349</v>
      </c>
      <c r="L14" s="130">
        <v>13</v>
      </c>
      <c r="M14" s="364" t="s">
        <v>267</v>
      </c>
      <c r="N14" s="364" t="s">
        <v>40</v>
      </c>
      <c r="O14" s="364" t="s">
        <v>41</v>
      </c>
      <c r="P14" s="364"/>
      <c r="Q14" s="413" t="s">
        <v>249</v>
      </c>
      <c r="R14" s="204" t="s">
        <v>47</v>
      </c>
    </row>
    <row r="15" spans="1:18" s="357" customFormat="1" ht="22.5">
      <c r="A15" s="371"/>
      <c r="B15" s="376"/>
      <c r="C15" s="362" t="s">
        <v>268</v>
      </c>
      <c r="D15" s="369" t="s">
        <v>269</v>
      </c>
      <c r="E15" s="411" t="s">
        <v>270</v>
      </c>
      <c r="F15" s="411">
        <v>1.389</v>
      </c>
      <c r="G15" s="411" t="s">
        <v>255</v>
      </c>
      <c r="H15" s="6" t="s">
        <v>271</v>
      </c>
      <c r="I15" s="365">
        <v>5</v>
      </c>
      <c r="J15" s="375">
        <v>16</v>
      </c>
      <c r="K15" s="367">
        <f t="shared" si="0"/>
        <v>145.10375</v>
      </c>
      <c r="L15" s="130">
        <v>13</v>
      </c>
      <c r="M15" s="364" t="s">
        <v>54</v>
      </c>
      <c r="N15" s="364" t="s">
        <v>40</v>
      </c>
      <c r="O15" s="364" t="s">
        <v>41</v>
      </c>
      <c r="P15" s="364"/>
      <c r="Q15" s="413" t="s">
        <v>249</v>
      </c>
      <c r="R15" s="204" t="s">
        <v>43</v>
      </c>
    </row>
    <row r="16" spans="1:18" s="357" customFormat="1" ht="22.5">
      <c r="A16" s="371"/>
      <c r="B16" s="376"/>
      <c r="C16" s="362" t="s">
        <v>272</v>
      </c>
      <c r="D16" s="369" t="s">
        <v>273</v>
      </c>
      <c r="E16" s="411" t="s">
        <v>50</v>
      </c>
      <c r="F16" s="411">
        <v>1.984</v>
      </c>
      <c r="G16" s="411" t="s">
        <v>274</v>
      </c>
      <c r="H16" s="6" t="s">
        <v>275</v>
      </c>
      <c r="I16" s="365">
        <v>5</v>
      </c>
      <c r="J16" s="375">
        <v>13</v>
      </c>
      <c r="K16" s="367">
        <f t="shared" si="0"/>
        <v>178.58923076923077</v>
      </c>
      <c r="L16" s="130">
        <v>13</v>
      </c>
      <c r="M16" s="364" t="s">
        <v>54</v>
      </c>
      <c r="N16" s="364" t="s">
        <v>40</v>
      </c>
      <c r="O16" s="364" t="s">
        <v>41</v>
      </c>
      <c r="P16" s="364"/>
      <c r="Q16" s="131"/>
      <c r="R16" s="204" t="s">
        <v>71</v>
      </c>
    </row>
    <row r="17" spans="1:18" s="357" customFormat="1" ht="22.5">
      <c r="A17" s="371"/>
      <c r="B17" s="376"/>
      <c r="C17" s="362" t="s">
        <v>276</v>
      </c>
      <c r="D17" s="369" t="s">
        <v>277</v>
      </c>
      <c r="E17" s="411" t="s">
        <v>59</v>
      </c>
      <c r="F17" s="411">
        <v>1.984</v>
      </c>
      <c r="G17" s="411" t="s">
        <v>274</v>
      </c>
      <c r="H17" s="6" t="s">
        <v>278</v>
      </c>
      <c r="I17" s="365">
        <v>5</v>
      </c>
      <c r="J17" s="381">
        <v>12.4</v>
      </c>
      <c r="K17" s="367">
        <f t="shared" si="0"/>
        <v>187.2306451612903</v>
      </c>
      <c r="L17" s="130">
        <v>10.5</v>
      </c>
      <c r="M17" s="364" t="s">
        <v>54</v>
      </c>
      <c r="N17" s="364" t="s">
        <v>40</v>
      </c>
      <c r="O17" s="364" t="s">
        <v>55</v>
      </c>
      <c r="P17" s="364"/>
      <c r="Q17" s="131"/>
      <c r="R17" s="204" t="s">
        <v>56</v>
      </c>
    </row>
    <row r="18" spans="1:18" s="357" customFormat="1" ht="22.5">
      <c r="A18" s="371"/>
      <c r="B18" s="376"/>
      <c r="C18" s="362" t="s">
        <v>279</v>
      </c>
      <c r="D18" s="369" t="s">
        <v>266</v>
      </c>
      <c r="E18" s="411" t="s">
        <v>254</v>
      </c>
      <c r="F18" s="411">
        <v>1.197</v>
      </c>
      <c r="G18" s="411" t="s">
        <v>255</v>
      </c>
      <c r="H18" s="6" t="s">
        <v>280</v>
      </c>
      <c r="I18" s="365">
        <v>5</v>
      </c>
      <c r="J18" s="375">
        <v>18.4</v>
      </c>
      <c r="K18" s="367">
        <f t="shared" si="0"/>
        <v>126.17717391304349</v>
      </c>
      <c r="L18" s="130">
        <v>13</v>
      </c>
      <c r="M18" s="364" t="s">
        <v>281</v>
      </c>
      <c r="N18" s="364" t="s">
        <v>40</v>
      </c>
      <c r="O18" s="364" t="s">
        <v>41</v>
      </c>
      <c r="P18" s="364"/>
      <c r="Q18" s="413" t="s">
        <v>249</v>
      </c>
      <c r="R18" s="204" t="s">
        <v>47</v>
      </c>
    </row>
    <row r="19" spans="1:18" s="357" customFormat="1" ht="22.5">
      <c r="A19" s="371"/>
      <c r="B19" s="376"/>
      <c r="C19" s="362" t="s">
        <v>282</v>
      </c>
      <c r="D19" s="369" t="s">
        <v>269</v>
      </c>
      <c r="E19" s="411" t="s">
        <v>270</v>
      </c>
      <c r="F19" s="411">
        <v>1.389</v>
      </c>
      <c r="G19" s="411" t="s">
        <v>255</v>
      </c>
      <c r="H19" s="6" t="s">
        <v>283</v>
      </c>
      <c r="I19" s="365">
        <v>5</v>
      </c>
      <c r="J19" s="375">
        <v>16</v>
      </c>
      <c r="K19" s="367">
        <f t="shared" si="0"/>
        <v>145.10375</v>
      </c>
      <c r="L19" s="130">
        <v>13</v>
      </c>
      <c r="M19" s="364" t="s">
        <v>54</v>
      </c>
      <c r="N19" s="364" t="s">
        <v>40</v>
      </c>
      <c r="O19" s="364" t="s">
        <v>41</v>
      </c>
      <c r="P19" s="364" t="s">
        <v>284</v>
      </c>
      <c r="Q19" s="413" t="s">
        <v>249</v>
      </c>
      <c r="R19" s="204" t="s">
        <v>43</v>
      </c>
    </row>
    <row r="20" spans="1:18" s="357" customFormat="1" ht="22.5">
      <c r="A20" s="371"/>
      <c r="B20" s="376"/>
      <c r="C20" s="362" t="s">
        <v>285</v>
      </c>
      <c r="D20" s="369" t="s">
        <v>286</v>
      </c>
      <c r="E20" s="411" t="s">
        <v>270</v>
      </c>
      <c r="F20" s="411">
        <v>1.389</v>
      </c>
      <c r="G20" s="411" t="s">
        <v>255</v>
      </c>
      <c r="H20" s="6">
        <v>1470</v>
      </c>
      <c r="I20" s="365">
        <v>4</v>
      </c>
      <c r="J20" s="375">
        <v>15.4</v>
      </c>
      <c r="K20" s="367">
        <f t="shared" si="0"/>
        <v>150.75714285714284</v>
      </c>
      <c r="L20" s="130">
        <v>13</v>
      </c>
      <c r="M20" s="364" t="s">
        <v>54</v>
      </c>
      <c r="N20" s="364" t="s">
        <v>40</v>
      </c>
      <c r="O20" s="364" t="s">
        <v>41</v>
      </c>
      <c r="P20" s="364"/>
      <c r="Q20" s="413" t="s">
        <v>249</v>
      </c>
      <c r="R20" s="204" t="s">
        <v>56</v>
      </c>
    </row>
    <row r="21" spans="1:18" s="357" customFormat="1" ht="22.5">
      <c r="A21" s="371"/>
      <c r="B21" s="376"/>
      <c r="C21" s="362" t="s">
        <v>287</v>
      </c>
      <c r="D21" s="369" t="s">
        <v>288</v>
      </c>
      <c r="E21" s="411" t="s">
        <v>270</v>
      </c>
      <c r="F21" s="411">
        <v>1.389</v>
      </c>
      <c r="G21" s="411" t="s">
        <v>255</v>
      </c>
      <c r="H21" s="6" t="s">
        <v>289</v>
      </c>
      <c r="I21" s="365">
        <v>7</v>
      </c>
      <c r="J21" s="375">
        <v>14.6</v>
      </c>
      <c r="K21" s="367">
        <f t="shared" si="0"/>
        <v>159.01780821917808</v>
      </c>
      <c r="L21" s="130">
        <v>10.5</v>
      </c>
      <c r="M21" s="364" t="s">
        <v>54</v>
      </c>
      <c r="N21" s="364" t="s">
        <v>40</v>
      </c>
      <c r="O21" s="364" t="s">
        <v>41</v>
      </c>
      <c r="P21" s="364"/>
      <c r="Q21" s="413" t="s">
        <v>249</v>
      </c>
      <c r="R21" s="204" t="s">
        <v>47</v>
      </c>
    </row>
    <row r="22" spans="1:18" s="357" customFormat="1" ht="22.5">
      <c r="A22" s="371"/>
      <c r="B22" s="376"/>
      <c r="C22" s="362" t="s">
        <v>290</v>
      </c>
      <c r="D22" s="369" t="s">
        <v>288</v>
      </c>
      <c r="E22" s="411" t="s">
        <v>270</v>
      </c>
      <c r="F22" s="411">
        <v>1.389</v>
      </c>
      <c r="G22" s="411" t="s">
        <v>255</v>
      </c>
      <c r="H22" s="6" t="s">
        <v>289</v>
      </c>
      <c r="I22" s="365">
        <v>7</v>
      </c>
      <c r="J22" s="375">
        <v>14.6</v>
      </c>
      <c r="K22" s="367">
        <f t="shared" si="0"/>
        <v>159.01780821917808</v>
      </c>
      <c r="L22" s="130">
        <v>10.5</v>
      </c>
      <c r="M22" s="364" t="s">
        <v>54</v>
      </c>
      <c r="N22" s="364" t="s">
        <v>40</v>
      </c>
      <c r="O22" s="364" t="s">
        <v>41</v>
      </c>
      <c r="P22" s="364"/>
      <c r="Q22" s="413" t="s">
        <v>249</v>
      </c>
      <c r="R22" s="204" t="s">
        <v>47</v>
      </c>
    </row>
    <row r="23" spans="1:18" s="357" customFormat="1" ht="22.5">
      <c r="A23" s="371"/>
      <c r="B23" s="376"/>
      <c r="C23" s="362" t="s">
        <v>291</v>
      </c>
      <c r="D23" s="369" t="s">
        <v>292</v>
      </c>
      <c r="E23" s="411" t="s">
        <v>270</v>
      </c>
      <c r="F23" s="411">
        <v>1.389</v>
      </c>
      <c r="G23" s="411" t="s">
        <v>255</v>
      </c>
      <c r="H23" s="6" t="s">
        <v>293</v>
      </c>
      <c r="I23" s="365">
        <v>4</v>
      </c>
      <c r="J23" s="375">
        <v>15.4</v>
      </c>
      <c r="K23" s="367">
        <f t="shared" si="0"/>
        <v>150.75714285714284</v>
      </c>
      <c r="L23" s="130">
        <v>13</v>
      </c>
      <c r="M23" s="364" t="s">
        <v>54</v>
      </c>
      <c r="N23" s="364" t="s">
        <v>40</v>
      </c>
      <c r="O23" s="364" t="s">
        <v>41</v>
      </c>
      <c r="P23" s="364"/>
      <c r="Q23" s="413" t="s">
        <v>249</v>
      </c>
      <c r="R23" s="204" t="s">
        <v>56</v>
      </c>
    </row>
    <row r="24" spans="1:18" s="357" customFormat="1" ht="22.5">
      <c r="A24" s="371"/>
      <c r="B24" s="376"/>
      <c r="C24" s="362" t="s">
        <v>294</v>
      </c>
      <c r="D24" s="369" t="s">
        <v>295</v>
      </c>
      <c r="E24" s="411" t="s">
        <v>59</v>
      </c>
      <c r="F24" s="411">
        <v>1.984</v>
      </c>
      <c r="G24" s="411" t="s">
        <v>274</v>
      </c>
      <c r="H24" s="6" t="s">
        <v>296</v>
      </c>
      <c r="I24" s="365">
        <v>4</v>
      </c>
      <c r="J24" s="381">
        <v>13</v>
      </c>
      <c r="K24" s="367">
        <f t="shared" si="0"/>
        <v>178.58923076923077</v>
      </c>
      <c r="L24" s="130">
        <v>13</v>
      </c>
      <c r="M24" s="364" t="s">
        <v>54</v>
      </c>
      <c r="N24" s="364" t="s">
        <v>40</v>
      </c>
      <c r="O24" s="364" t="s">
        <v>41</v>
      </c>
      <c r="P24" s="364"/>
      <c r="Q24" s="131"/>
      <c r="R24" s="204" t="s">
        <v>71</v>
      </c>
    </row>
    <row r="25" spans="1:18" s="357" customFormat="1" ht="22.5">
      <c r="A25" s="371"/>
      <c r="B25" s="376"/>
      <c r="C25" s="362" t="s">
        <v>297</v>
      </c>
      <c r="D25" s="369" t="s">
        <v>298</v>
      </c>
      <c r="E25" s="411" t="s">
        <v>50</v>
      </c>
      <c r="F25" s="411">
        <v>1.984</v>
      </c>
      <c r="G25" s="411" t="s">
        <v>255</v>
      </c>
      <c r="H25" s="6" t="s">
        <v>299</v>
      </c>
      <c r="I25" s="365">
        <v>5</v>
      </c>
      <c r="J25" s="381">
        <v>11.6</v>
      </c>
      <c r="K25" s="367">
        <f t="shared" si="0"/>
        <v>200.14310344827587</v>
      </c>
      <c r="L25" s="130">
        <v>10.5</v>
      </c>
      <c r="M25" s="364" t="s">
        <v>54</v>
      </c>
      <c r="N25" s="364" t="s">
        <v>40</v>
      </c>
      <c r="O25" s="364" t="s">
        <v>55</v>
      </c>
      <c r="P25" s="364" t="s">
        <v>300</v>
      </c>
      <c r="Q25" s="131"/>
      <c r="R25" s="204" t="s">
        <v>65</v>
      </c>
    </row>
    <row r="26" spans="1:18" s="357" customFormat="1" ht="22.5">
      <c r="A26" s="371"/>
      <c r="B26" s="376"/>
      <c r="C26" s="362" t="s">
        <v>301</v>
      </c>
      <c r="D26" s="369" t="s">
        <v>302</v>
      </c>
      <c r="E26" s="411" t="s">
        <v>270</v>
      </c>
      <c r="F26" s="411">
        <v>1.389</v>
      </c>
      <c r="G26" s="411" t="s">
        <v>274</v>
      </c>
      <c r="H26" s="6" t="s">
        <v>303</v>
      </c>
      <c r="I26" s="365">
        <v>7</v>
      </c>
      <c r="J26" s="375">
        <v>14</v>
      </c>
      <c r="K26" s="367">
        <f t="shared" si="0"/>
        <v>165.83285714285714</v>
      </c>
      <c r="L26" s="130">
        <v>8.9</v>
      </c>
      <c r="M26" s="364" t="s">
        <v>39</v>
      </c>
      <c r="N26" s="364" t="s">
        <v>40</v>
      </c>
      <c r="O26" s="364" t="s">
        <v>41</v>
      </c>
      <c r="P26" s="364"/>
      <c r="Q26" s="413" t="s">
        <v>249</v>
      </c>
      <c r="R26" s="204" t="s">
        <v>304</v>
      </c>
    </row>
    <row r="27" spans="1:18" s="357" customFormat="1" ht="22.5">
      <c r="A27" s="371"/>
      <c r="B27" s="376"/>
      <c r="C27" s="362" t="s">
        <v>305</v>
      </c>
      <c r="D27" s="369" t="s">
        <v>306</v>
      </c>
      <c r="E27" s="411" t="s">
        <v>35</v>
      </c>
      <c r="F27" s="411">
        <v>1.389</v>
      </c>
      <c r="G27" s="411" t="s">
        <v>255</v>
      </c>
      <c r="H27" s="6" t="s">
        <v>307</v>
      </c>
      <c r="I27" s="365">
        <v>5</v>
      </c>
      <c r="J27" s="375">
        <v>18.4</v>
      </c>
      <c r="K27" s="367">
        <f t="shared" si="0"/>
        <v>126.17717391304349</v>
      </c>
      <c r="L27" s="130">
        <v>13</v>
      </c>
      <c r="M27" s="364" t="s">
        <v>39</v>
      </c>
      <c r="N27" s="364" t="s">
        <v>40</v>
      </c>
      <c r="O27" s="364" t="s">
        <v>41</v>
      </c>
      <c r="P27" s="364"/>
      <c r="Q27" s="413" t="s">
        <v>249</v>
      </c>
      <c r="R27" s="204" t="s">
        <v>47</v>
      </c>
    </row>
    <row r="28" spans="1:18" s="357" customFormat="1" ht="22.5">
      <c r="A28" s="371"/>
      <c r="B28" s="376"/>
      <c r="C28" s="362" t="s">
        <v>308</v>
      </c>
      <c r="D28" s="369" t="s">
        <v>306</v>
      </c>
      <c r="E28" s="411" t="s">
        <v>35</v>
      </c>
      <c r="F28" s="411">
        <v>1.389</v>
      </c>
      <c r="G28" s="411" t="s">
        <v>255</v>
      </c>
      <c r="H28" s="6" t="s">
        <v>309</v>
      </c>
      <c r="I28" s="365">
        <v>5</v>
      </c>
      <c r="J28" s="375">
        <v>18.4</v>
      </c>
      <c r="K28" s="367">
        <f t="shared" si="0"/>
        <v>126.17717391304349</v>
      </c>
      <c r="L28" s="130">
        <v>13</v>
      </c>
      <c r="M28" s="364" t="s">
        <v>39</v>
      </c>
      <c r="N28" s="364" t="s">
        <v>40</v>
      </c>
      <c r="O28" s="364" t="s">
        <v>41</v>
      </c>
      <c r="P28" s="364"/>
      <c r="Q28" s="413" t="s">
        <v>249</v>
      </c>
      <c r="R28" s="204" t="s">
        <v>47</v>
      </c>
    </row>
    <row r="29" spans="1:18" s="357" customFormat="1" ht="22.5">
      <c r="A29" s="371"/>
      <c r="B29" s="376"/>
      <c r="C29" s="362" t="s">
        <v>310</v>
      </c>
      <c r="D29" s="369" t="s">
        <v>311</v>
      </c>
      <c r="E29" s="411" t="s">
        <v>312</v>
      </c>
      <c r="F29" s="411">
        <v>3.598</v>
      </c>
      <c r="G29" s="364" t="s">
        <v>313</v>
      </c>
      <c r="H29" s="6" t="s">
        <v>314</v>
      </c>
      <c r="I29" s="365">
        <v>5</v>
      </c>
      <c r="J29" s="375">
        <v>9.5</v>
      </c>
      <c r="K29" s="367">
        <f t="shared" si="0"/>
        <v>244.3852631578947</v>
      </c>
      <c r="L29" s="130">
        <v>7.8</v>
      </c>
      <c r="M29" s="364" t="s">
        <v>139</v>
      </c>
      <c r="N29" s="364" t="s">
        <v>40</v>
      </c>
      <c r="O29" s="364" t="s">
        <v>55</v>
      </c>
      <c r="P29" s="364"/>
      <c r="Q29" s="413" t="s">
        <v>249</v>
      </c>
      <c r="R29" s="204" t="s">
        <v>43</v>
      </c>
    </row>
    <row r="30" spans="1:18" s="357" customFormat="1" ht="22.5">
      <c r="A30" s="371"/>
      <c r="B30" s="376"/>
      <c r="C30" s="362" t="s">
        <v>315</v>
      </c>
      <c r="D30" s="369" t="s">
        <v>316</v>
      </c>
      <c r="E30" s="411" t="s">
        <v>312</v>
      </c>
      <c r="F30" s="411">
        <v>3.598</v>
      </c>
      <c r="G30" s="364" t="s">
        <v>313</v>
      </c>
      <c r="H30" s="6" t="s">
        <v>317</v>
      </c>
      <c r="I30" s="365">
        <v>5</v>
      </c>
      <c r="J30" s="375">
        <v>9.5</v>
      </c>
      <c r="K30" s="367">
        <f t="shared" si="0"/>
        <v>244.3852631578947</v>
      </c>
      <c r="L30" s="130">
        <v>7.8</v>
      </c>
      <c r="M30" s="364" t="s">
        <v>139</v>
      </c>
      <c r="N30" s="364" t="s">
        <v>40</v>
      </c>
      <c r="O30" s="364" t="s">
        <v>55</v>
      </c>
      <c r="P30" s="364"/>
      <c r="Q30" s="413" t="s">
        <v>249</v>
      </c>
      <c r="R30" s="204" t="s">
        <v>43</v>
      </c>
    </row>
    <row r="31" spans="1:18" s="357" customFormat="1" ht="22.5">
      <c r="A31" s="382"/>
      <c r="B31" s="376"/>
      <c r="C31" s="362" t="s">
        <v>318</v>
      </c>
      <c r="D31" s="369" t="s">
        <v>319</v>
      </c>
      <c r="E31" s="411" t="s">
        <v>320</v>
      </c>
      <c r="F31" s="411">
        <v>2.994</v>
      </c>
      <c r="G31" s="364" t="s">
        <v>313</v>
      </c>
      <c r="H31" s="6" t="s">
        <v>321</v>
      </c>
      <c r="I31" s="365">
        <v>5</v>
      </c>
      <c r="J31" s="375">
        <v>13.8</v>
      </c>
      <c r="K31" s="367">
        <f t="shared" si="0"/>
        <v>168.23623188405796</v>
      </c>
      <c r="L31" s="130">
        <v>6.4</v>
      </c>
      <c r="M31" s="364" t="s">
        <v>322</v>
      </c>
      <c r="N31" s="364" t="s">
        <v>323</v>
      </c>
      <c r="O31" s="364" t="s">
        <v>55</v>
      </c>
      <c r="P31" s="364"/>
      <c r="Q31" s="413" t="s">
        <v>249</v>
      </c>
      <c r="R31" s="204" t="s">
        <v>304</v>
      </c>
    </row>
    <row r="32" ht="11.25">
      <c r="K32" s="354"/>
    </row>
    <row r="33" ht="11.25">
      <c r="K33" s="354"/>
    </row>
  </sheetData>
  <sheetProtection/>
  <mergeCells count="21">
    <mergeCell ref="I4:I8"/>
    <mergeCell ref="J4:L4"/>
    <mergeCell ref="M4:M8"/>
    <mergeCell ref="N4:P4"/>
    <mergeCell ref="R4:R8"/>
    <mergeCell ref="J5:J8"/>
    <mergeCell ref="K5:K8"/>
    <mergeCell ref="L5:L8"/>
    <mergeCell ref="N5:P5"/>
    <mergeCell ref="N6:N8"/>
    <mergeCell ref="O6:O8"/>
    <mergeCell ref="P6:P8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view="pageBreakPreview" zoomScale="80" zoomScaleSheetLayoutView="80" zoomScalePageLayoutView="0" workbookViewId="0" topLeftCell="A1">
      <selection activeCell="C22" sqref="C22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0390625" style="2" bestFit="1" customWidth="1"/>
    <col min="10" max="10" width="7.00390625" style="2" bestFit="1" customWidth="1"/>
    <col min="11" max="11" width="5.875" style="2" bestFit="1" customWidth="1"/>
    <col min="12" max="12" width="10.125" style="4" bestFit="1" customWidth="1"/>
    <col min="13" max="13" width="5.875" style="2" bestFit="1" customWidth="1"/>
    <col min="14" max="14" width="14.375" style="2" bestFit="1" customWidth="1"/>
    <col min="15" max="15" width="10.00390625" style="2" bestFit="1" customWidth="1"/>
    <col min="16" max="16" width="6.00390625" style="2" customWidth="1"/>
    <col min="17" max="17" width="25.25390625" style="2" bestFit="1" customWidth="1"/>
    <col min="18" max="18" width="11.00390625" style="2" bestFit="1" customWidth="1"/>
    <col min="19" max="19" width="8.25390625" style="3" bestFit="1" customWidth="1"/>
    <col min="20" max="22" width="2.50390625" style="2" customWidth="1"/>
    <col min="23" max="16384" width="9.00390625" style="2" customWidth="1"/>
  </cols>
  <sheetData>
    <row r="1" spans="1:19" ht="21.75" customHeight="1">
      <c r="A1" s="72"/>
      <c r="B1" s="72"/>
      <c r="R1" s="73"/>
      <c r="S1" s="74"/>
    </row>
    <row r="2" spans="1:19" s="1" customFormat="1" ht="15">
      <c r="A2" s="2"/>
      <c r="B2" s="2"/>
      <c r="C2" s="2"/>
      <c r="F2" s="75"/>
      <c r="I2" s="2"/>
      <c r="J2" s="76" t="s">
        <v>7</v>
      </c>
      <c r="K2" s="76"/>
      <c r="L2" s="77"/>
      <c r="M2" s="76"/>
      <c r="N2" s="76"/>
      <c r="O2" s="453" t="s">
        <v>324</v>
      </c>
      <c r="P2" s="454"/>
      <c r="Q2" s="454"/>
      <c r="R2" s="454"/>
      <c r="S2" s="454"/>
    </row>
    <row r="3" spans="1:19" s="1" customFormat="1" ht="23.25" customHeight="1">
      <c r="A3" s="79" t="s">
        <v>325</v>
      </c>
      <c r="B3" s="79"/>
      <c r="C3" s="2"/>
      <c r="F3" s="2"/>
      <c r="G3" s="2"/>
      <c r="H3" s="2"/>
      <c r="I3" s="2"/>
      <c r="J3" s="76"/>
      <c r="K3" s="76"/>
      <c r="L3" s="77"/>
      <c r="M3" s="76"/>
      <c r="N3" s="76"/>
      <c r="O3" s="76"/>
      <c r="P3" s="76"/>
      <c r="Q3" s="76"/>
      <c r="R3" s="76"/>
      <c r="S3" s="80" t="s">
        <v>10</v>
      </c>
    </row>
    <row r="4" spans="1:19" s="1" customFormat="1" ht="14.25" customHeight="1" thickBot="1">
      <c r="A4" s="418" t="s">
        <v>11</v>
      </c>
      <c r="B4" s="430" t="s">
        <v>12</v>
      </c>
      <c r="C4" s="431"/>
      <c r="D4" s="436"/>
      <c r="E4" s="324"/>
      <c r="F4" s="430" t="s">
        <v>13</v>
      </c>
      <c r="G4" s="438"/>
      <c r="H4" s="421" t="s">
        <v>14</v>
      </c>
      <c r="I4" s="421" t="s">
        <v>15</v>
      </c>
      <c r="J4" s="440" t="s">
        <v>16</v>
      </c>
      <c r="K4" s="441" t="s">
        <v>17</v>
      </c>
      <c r="L4" s="436"/>
      <c r="M4" s="442"/>
      <c r="N4" s="421" t="s">
        <v>18</v>
      </c>
      <c r="O4" s="443"/>
      <c r="P4" s="444"/>
      <c r="Q4" s="445"/>
      <c r="R4" s="84"/>
      <c r="S4" s="446" t="s">
        <v>198</v>
      </c>
    </row>
    <row r="5" spans="1:19" s="1" customFormat="1" ht="11.25" customHeight="1">
      <c r="A5" s="419"/>
      <c r="B5" s="432"/>
      <c r="C5" s="433"/>
      <c r="D5" s="437"/>
      <c r="E5" s="325"/>
      <c r="F5" s="434"/>
      <c r="G5" s="439"/>
      <c r="H5" s="419"/>
      <c r="I5" s="419"/>
      <c r="J5" s="432"/>
      <c r="K5" s="449" t="s">
        <v>19</v>
      </c>
      <c r="L5" s="451" t="s">
        <v>20</v>
      </c>
      <c r="M5" s="422" t="s">
        <v>21</v>
      </c>
      <c r="N5" s="428"/>
      <c r="O5" s="425" t="s">
        <v>22</v>
      </c>
      <c r="P5" s="426"/>
      <c r="Q5" s="427"/>
      <c r="R5" s="88" t="s">
        <v>23</v>
      </c>
      <c r="S5" s="447"/>
    </row>
    <row r="6" spans="1:19" s="1" customFormat="1" ht="14.25" customHeight="1">
      <c r="A6" s="419"/>
      <c r="B6" s="432"/>
      <c r="C6" s="433"/>
      <c r="D6" s="418" t="s">
        <v>24</v>
      </c>
      <c r="E6" s="511" t="s">
        <v>529</v>
      </c>
      <c r="F6" s="418" t="s">
        <v>24</v>
      </c>
      <c r="G6" s="421" t="s">
        <v>25</v>
      </c>
      <c r="H6" s="419"/>
      <c r="I6" s="419"/>
      <c r="J6" s="432"/>
      <c r="K6" s="450"/>
      <c r="L6" s="452"/>
      <c r="M6" s="423"/>
      <c r="N6" s="428"/>
      <c r="O6" s="421" t="s">
        <v>26</v>
      </c>
      <c r="P6" s="421" t="s">
        <v>27</v>
      </c>
      <c r="Q6" s="418" t="s">
        <v>28</v>
      </c>
      <c r="R6" s="3" t="s">
        <v>29</v>
      </c>
      <c r="S6" s="447"/>
    </row>
    <row r="7" spans="1:24" s="1" customFormat="1" ht="11.25" customHeight="1">
      <c r="A7" s="419"/>
      <c r="B7" s="432"/>
      <c r="C7" s="433"/>
      <c r="D7" s="419"/>
      <c r="E7" s="512"/>
      <c r="F7" s="419"/>
      <c r="G7" s="419"/>
      <c r="H7" s="419"/>
      <c r="I7" s="419"/>
      <c r="J7" s="432"/>
      <c r="K7" s="450"/>
      <c r="L7" s="452"/>
      <c r="M7" s="423"/>
      <c r="N7" s="428"/>
      <c r="O7" s="428"/>
      <c r="P7" s="419"/>
      <c r="Q7" s="419"/>
      <c r="R7" s="3" t="s">
        <v>30</v>
      </c>
      <c r="S7" s="447"/>
      <c r="W7" s="501" t="s">
        <v>326</v>
      </c>
      <c r="X7" s="501"/>
    </row>
    <row r="8" spans="1:24" s="1" customFormat="1" ht="11.25" customHeight="1">
      <c r="A8" s="420"/>
      <c r="B8" s="434"/>
      <c r="C8" s="435"/>
      <c r="D8" s="420"/>
      <c r="E8" s="513"/>
      <c r="F8" s="420"/>
      <c r="G8" s="420"/>
      <c r="H8" s="420"/>
      <c r="I8" s="420"/>
      <c r="J8" s="434"/>
      <c r="K8" s="450"/>
      <c r="L8" s="452"/>
      <c r="M8" s="424"/>
      <c r="N8" s="429"/>
      <c r="O8" s="429"/>
      <c r="P8" s="420"/>
      <c r="Q8" s="420"/>
      <c r="R8" s="91" t="s">
        <v>31</v>
      </c>
      <c r="S8" s="448"/>
      <c r="W8" s="135" t="s">
        <v>225</v>
      </c>
      <c r="X8" s="137">
        <v>138150</v>
      </c>
    </row>
    <row r="9" spans="1:24" s="197" customFormat="1" ht="24" customHeight="1">
      <c r="A9" s="189" t="s">
        <v>327</v>
      </c>
      <c r="B9" s="190"/>
      <c r="C9" s="191">
        <v>508</v>
      </c>
      <c r="D9" s="192" t="s">
        <v>328</v>
      </c>
      <c r="E9" s="415" t="s">
        <v>530</v>
      </c>
      <c r="F9" s="81" t="s">
        <v>329</v>
      </c>
      <c r="G9" s="81">
        <v>1.598</v>
      </c>
      <c r="H9" s="81" t="s">
        <v>330</v>
      </c>
      <c r="I9" s="81" t="s">
        <v>331</v>
      </c>
      <c r="J9" s="83">
        <v>5</v>
      </c>
      <c r="K9" s="193">
        <v>11</v>
      </c>
      <c r="L9" s="194">
        <f>IF(K9&gt;0,1/K9*34.6*67.1,"")</f>
        <v>211.05999999999997</v>
      </c>
      <c r="M9" s="123">
        <v>10.5</v>
      </c>
      <c r="N9" s="81" t="s">
        <v>332</v>
      </c>
      <c r="O9" s="81" t="s">
        <v>2</v>
      </c>
      <c r="P9" s="81" t="s">
        <v>41</v>
      </c>
      <c r="Q9" s="195"/>
      <c r="R9" s="82"/>
      <c r="S9" s="196" t="str">
        <f>IF(X9&lt;&gt;"",X9,W9)</f>
        <v>105</v>
      </c>
      <c r="W9" s="198" t="str">
        <f>IF(K9="","",IF(K9&gt;=ROUND(M9*1.25,1),"125",IF(K9&gt;=ROUND(M9*1.2,1),"120",IF(K9&gt;=ROUND(M9*1.15,1),"115",IF(K9&gt;=ROUND(M9*1.1,1),"110",IF(K9&gt;=ROUND(M9*1.05,1),"105",IF(K9&gt;=M9*1,"100"," ")))))))</f>
        <v>105</v>
      </c>
      <c r="X9" s="198">
        <f>IF(K9="","",IF(K9&gt;=ROUND(M9*1.5,1),"150",IF(K9&gt;=ROUND(M9*1.38,1),"138","")))</f>
      </c>
    </row>
    <row r="10" spans="1:24" s="197" customFormat="1" ht="24" customHeight="1">
      <c r="A10" s="189"/>
      <c r="B10" s="199"/>
      <c r="C10" s="200"/>
      <c r="D10" s="201" t="s">
        <v>333</v>
      </c>
      <c r="E10" s="416" t="s">
        <v>531</v>
      </c>
      <c r="F10" s="111" t="s">
        <v>329</v>
      </c>
      <c r="G10" s="111">
        <v>1.598</v>
      </c>
      <c r="H10" s="111" t="s">
        <v>330</v>
      </c>
      <c r="I10" s="111">
        <v>1560</v>
      </c>
      <c r="J10" s="115">
        <v>5</v>
      </c>
      <c r="K10" s="116">
        <v>10.8</v>
      </c>
      <c r="L10" s="202">
        <f>IF(K10&gt;0,1/K10*34.6*67.1,"")</f>
        <v>214.9685185185185</v>
      </c>
      <c r="M10" s="118">
        <v>10.5</v>
      </c>
      <c r="N10" s="111" t="s">
        <v>332</v>
      </c>
      <c r="O10" s="111" t="s">
        <v>2</v>
      </c>
      <c r="P10" s="111" t="s">
        <v>41</v>
      </c>
      <c r="Q10" s="203"/>
      <c r="R10" s="122"/>
      <c r="S10" s="204" t="str">
        <f>IF(X10&lt;&gt;"",X10,W10)</f>
        <v>100</v>
      </c>
      <c r="W10" s="198" t="str">
        <f>IF(K10="","",IF(K10&gt;=ROUND(M10*1.25,1),"125",IF(K10&gt;=ROUND(M10*1.2,1),"120",IF(K10&gt;=ROUND(M10*1.15,1),"115",IF(K10&gt;=ROUND(M10*1.1,1),"110",IF(K10&gt;=ROUND(M10*1.05,1),"105",IF(K10&gt;=M10*1,"100"," ")))))))</f>
        <v>100</v>
      </c>
      <c r="X10" s="198">
        <f>IF(K10="","",IF(K10&gt;=ROUND(M10*1.5,1),"150",IF(K10&gt;=ROUND(M10*1.38,1),"138","")))</f>
      </c>
    </row>
    <row r="11" spans="1:24" s="197" customFormat="1" ht="24" customHeight="1" thickBot="1">
      <c r="A11" s="205"/>
      <c r="B11" s="206"/>
      <c r="C11" s="207">
        <v>3008</v>
      </c>
      <c r="D11" s="201" t="s">
        <v>532</v>
      </c>
      <c r="E11" s="417" t="s">
        <v>533</v>
      </c>
      <c r="F11" s="111" t="s">
        <v>534</v>
      </c>
      <c r="G11" s="111">
        <v>1.598</v>
      </c>
      <c r="H11" s="111" t="s">
        <v>535</v>
      </c>
      <c r="I11" s="111" t="s">
        <v>536</v>
      </c>
      <c r="J11" s="115">
        <v>5</v>
      </c>
      <c r="K11" s="127">
        <v>10.6</v>
      </c>
      <c r="L11" s="208">
        <f>IF(K11&gt;0,1/K11*34.6*67.1,"")</f>
        <v>219.0245283018868</v>
      </c>
      <c r="M11" s="118">
        <v>10.5</v>
      </c>
      <c r="N11" s="111" t="s">
        <v>537</v>
      </c>
      <c r="O11" s="111" t="s">
        <v>511</v>
      </c>
      <c r="P11" s="111" t="s">
        <v>41</v>
      </c>
      <c r="Q11" s="203"/>
      <c r="R11" s="122"/>
      <c r="S11" s="204" t="str">
        <f>IF(X11&lt;&gt;"",X11,W11)</f>
        <v>100</v>
      </c>
      <c r="W11" s="198" t="str">
        <f>IF(K11="","",IF(K11&gt;=ROUND(M11*1.25,1),"125",IF(K11&gt;=ROUND(M11*1.2,1),"120",IF(K11&gt;=ROUND(M11*1.15,1),"115",IF(K11&gt;=ROUND(M11*1.1,1),"110",IF(K11&gt;=ROUND(M11*1.05,1),"105",IF(K11&gt;=M11*1,"100"," ")))))))</f>
        <v>100</v>
      </c>
      <c r="X11" s="198">
        <f>IF(K11="","",IF(K11&gt;=ROUND(M11*1.5,1),"150",IF(K11&gt;=ROUND(M11*1.38,1),"138","")))</f>
      </c>
    </row>
  </sheetData>
  <sheetProtection/>
  <mergeCells count="24">
    <mergeCell ref="W7:X7"/>
    <mergeCell ref="D6:D8"/>
    <mergeCell ref="E6:E8"/>
    <mergeCell ref="F6:F8"/>
    <mergeCell ref="G6:G8"/>
    <mergeCell ref="O6:O8"/>
    <mergeCell ref="P6:P8"/>
    <mergeCell ref="O4:Q4"/>
    <mergeCell ref="S4:S8"/>
    <mergeCell ref="K5:K8"/>
    <mergeCell ref="L5:L8"/>
    <mergeCell ref="M5:M8"/>
    <mergeCell ref="O5:Q5"/>
    <mergeCell ref="Q6:Q8"/>
    <mergeCell ref="O2:S2"/>
    <mergeCell ref="A4:A8"/>
    <mergeCell ref="B4:C8"/>
    <mergeCell ref="D4:D5"/>
    <mergeCell ref="F4:G5"/>
    <mergeCell ref="H4:H8"/>
    <mergeCell ref="I4:I8"/>
    <mergeCell ref="J4:J8"/>
    <mergeCell ref="K4:M4"/>
    <mergeCell ref="N4:N8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view="pageBreakPreview" zoomScale="80" zoomScaleSheetLayoutView="80" zoomScalePageLayoutView="0" workbookViewId="0" topLeftCell="A1">
      <selection activeCell="I28" sqref="I28"/>
    </sheetView>
  </sheetViews>
  <sheetFormatPr defaultColWidth="9.00390625" defaultRowHeight="13.5"/>
  <cols>
    <col min="1" max="1" width="7.00390625" style="37" customWidth="1"/>
    <col min="2" max="2" width="1.875" style="37" customWidth="1"/>
    <col min="3" max="3" width="16.125" style="37" customWidth="1"/>
    <col min="4" max="4" width="11.375" style="37" bestFit="1" customWidth="1"/>
    <col min="5" max="5" width="8.125" style="37" customWidth="1"/>
    <col min="6" max="6" width="5.25390625" style="37" bestFit="1" customWidth="1"/>
    <col min="7" max="7" width="8.875" style="37" customWidth="1"/>
    <col min="8" max="8" width="8.875" style="37" bestFit="1" customWidth="1"/>
    <col min="9" max="10" width="7.125" style="37" customWidth="1"/>
    <col min="11" max="11" width="7.875" style="214" customWidth="1"/>
    <col min="12" max="12" width="6.625" style="37" customWidth="1"/>
    <col min="13" max="13" width="6.875" style="37" customWidth="1"/>
    <col min="14" max="14" width="5.125" style="37" customWidth="1"/>
    <col min="15" max="15" width="4.375" style="37" customWidth="1"/>
    <col min="16" max="16" width="20.25390625" style="215" customWidth="1"/>
    <col min="17" max="17" width="6.75390625" style="37" customWidth="1"/>
    <col min="18" max="18" width="6.125" style="33" customWidth="1"/>
    <col min="19" max="16384" width="9.00390625" style="37" customWidth="1"/>
  </cols>
  <sheetData>
    <row r="1" spans="1:18" ht="6.75" customHeight="1">
      <c r="A1" s="149"/>
      <c r="B1" s="149"/>
      <c r="Q1" s="216"/>
      <c r="R1" s="217"/>
    </row>
    <row r="2" spans="1:18" s="30" customFormat="1" ht="14.25">
      <c r="A2" s="37"/>
      <c r="B2" s="37"/>
      <c r="C2" s="37"/>
      <c r="E2" s="152"/>
      <c r="H2" s="37"/>
      <c r="I2" s="37"/>
      <c r="J2" s="16" t="s">
        <v>334</v>
      </c>
      <c r="K2" s="218"/>
      <c r="L2" s="50"/>
      <c r="M2" s="50"/>
      <c r="N2" s="50"/>
      <c r="O2" s="50"/>
      <c r="P2" s="219"/>
      <c r="Q2" s="50"/>
      <c r="R2" s="48"/>
    </row>
    <row r="3" spans="1:18" s="30" customFormat="1" ht="23.25" customHeight="1">
      <c r="A3" s="220" t="s">
        <v>335</v>
      </c>
      <c r="B3" s="78"/>
      <c r="C3" s="37"/>
      <c r="E3" s="37"/>
      <c r="F3" s="37"/>
      <c r="G3" s="37"/>
      <c r="H3" s="37"/>
      <c r="I3" s="50"/>
      <c r="J3" s="221"/>
      <c r="K3" s="222"/>
      <c r="L3" s="221"/>
      <c r="M3" s="37"/>
      <c r="N3" s="37"/>
      <c r="O3" s="37"/>
      <c r="P3" s="215"/>
      <c r="R3" s="223" t="s">
        <v>336</v>
      </c>
    </row>
    <row r="4" spans="1:18" s="30" customFormat="1" ht="14.25" customHeight="1" thickBot="1">
      <c r="A4" s="473" t="s">
        <v>157</v>
      </c>
      <c r="B4" s="475" t="s">
        <v>158</v>
      </c>
      <c r="C4" s="476"/>
      <c r="D4" s="21"/>
      <c r="E4" s="475" t="s">
        <v>159</v>
      </c>
      <c r="F4" s="481"/>
      <c r="G4" s="22"/>
      <c r="H4" s="23"/>
      <c r="I4" s="24"/>
      <c r="J4" s="483" t="s">
        <v>160</v>
      </c>
      <c r="K4" s="484"/>
      <c r="L4" s="485"/>
      <c r="M4" s="25"/>
      <c r="N4" s="486"/>
      <c r="O4" s="487"/>
      <c r="P4" s="488"/>
      <c r="Q4" s="26"/>
      <c r="R4" s="224"/>
    </row>
    <row r="5" spans="1:18" s="30" customFormat="1" ht="10.5">
      <c r="A5" s="474"/>
      <c r="B5" s="477"/>
      <c r="C5" s="478"/>
      <c r="D5" s="34"/>
      <c r="E5" s="479"/>
      <c r="F5" s="482"/>
      <c r="G5" s="35"/>
      <c r="H5" s="36"/>
      <c r="I5" s="37"/>
      <c r="J5" s="38"/>
      <c r="K5" s="39" t="s">
        <v>161</v>
      </c>
      <c r="L5" s="40"/>
      <c r="M5" s="35" t="s">
        <v>162</v>
      </c>
      <c r="N5" s="489" t="s">
        <v>163</v>
      </c>
      <c r="O5" s="490"/>
      <c r="P5" s="491"/>
      <c r="Q5" s="41" t="s">
        <v>164</v>
      </c>
      <c r="R5" s="134" t="s">
        <v>165</v>
      </c>
    </row>
    <row r="6" spans="1:18" s="30" customFormat="1" ht="10.5">
      <c r="A6" s="474"/>
      <c r="B6" s="477"/>
      <c r="C6" s="478"/>
      <c r="D6" s="43"/>
      <c r="E6" s="29"/>
      <c r="F6" s="35" t="s">
        <v>166</v>
      </c>
      <c r="G6" s="28" t="s">
        <v>167</v>
      </c>
      <c r="H6" s="32" t="s">
        <v>168</v>
      </c>
      <c r="I6" s="44" t="s">
        <v>169</v>
      </c>
      <c r="J6" s="45" t="s">
        <v>170</v>
      </c>
      <c r="K6" s="46" t="s">
        <v>171</v>
      </c>
      <c r="L6" s="45" t="s">
        <v>165</v>
      </c>
      <c r="M6" s="47" t="s">
        <v>172</v>
      </c>
      <c r="N6" s="47" t="s">
        <v>173</v>
      </c>
      <c r="O6" s="47"/>
      <c r="P6" s="225"/>
      <c r="Q6" s="28" t="s">
        <v>174</v>
      </c>
      <c r="R6" s="134" t="s">
        <v>175</v>
      </c>
    </row>
    <row r="7" spans="1:18" s="30" customFormat="1" ht="10.5">
      <c r="A7" s="474"/>
      <c r="B7" s="477"/>
      <c r="C7" s="478"/>
      <c r="D7" s="35" t="s">
        <v>176</v>
      </c>
      <c r="E7" s="29" t="s">
        <v>176</v>
      </c>
      <c r="F7" s="35" t="s">
        <v>177</v>
      </c>
      <c r="G7" s="28" t="s">
        <v>178</v>
      </c>
      <c r="H7" s="35" t="s">
        <v>179</v>
      </c>
      <c r="I7" s="47" t="s">
        <v>180</v>
      </c>
      <c r="J7" s="45" t="s">
        <v>443</v>
      </c>
      <c r="K7" s="46" t="s">
        <v>181</v>
      </c>
      <c r="L7" s="45" t="s">
        <v>182</v>
      </c>
      <c r="M7" s="47" t="s">
        <v>183</v>
      </c>
      <c r="N7" s="47" t="s">
        <v>184</v>
      </c>
      <c r="O7" s="47" t="s">
        <v>185</v>
      </c>
      <c r="P7" s="225" t="s">
        <v>186</v>
      </c>
      <c r="Q7" s="28" t="s">
        <v>187</v>
      </c>
      <c r="R7" s="134" t="s">
        <v>188</v>
      </c>
    </row>
    <row r="8" spans="1:18" s="30" customFormat="1" ht="10.5">
      <c r="A8" s="499"/>
      <c r="B8" s="479"/>
      <c r="C8" s="480"/>
      <c r="D8" s="49"/>
      <c r="E8" s="50"/>
      <c r="F8" s="51" t="s">
        <v>189</v>
      </c>
      <c r="G8" s="52" t="s">
        <v>190</v>
      </c>
      <c r="H8" s="49"/>
      <c r="I8" s="34"/>
      <c r="J8" s="53"/>
      <c r="K8" s="54" t="s">
        <v>191</v>
      </c>
      <c r="L8" s="53" t="s">
        <v>443</v>
      </c>
      <c r="M8" s="55" t="s">
        <v>192</v>
      </c>
      <c r="N8" s="55" t="s">
        <v>193</v>
      </c>
      <c r="O8" s="55" t="s">
        <v>194</v>
      </c>
      <c r="P8" s="226"/>
      <c r="Q8" s="52" t="s">
        <v>195</v>
      </c>
      <c r="R8" s="136" t="s">
        <v>444</v>
      </c>
    </row>
    <row r="9" spans="1:22" ht="22.5" customHeight="1">
      <c r="A9" s="23" t="s">
        <v>337</v>
      </c>
      <c r="B9" s="227"/>
      <c r="C9" s="228" t="s">
        <v>538</v>
      </c>
      <c r="D9" s="229" t="s">
        <v>539</v>
      </c>
      <c r="E9" s="230" t="s">
        <v>540</v>
      </c>
      <c r="F9" s="58" t="s">
        <v>339</v>
      </c>
      <c r="G9" s="58" t="s">
        <v>541</v>
      </c>
      <c r="H9" s="58" t="s">
        <v>542</v>
      </c>
      <c r="I9" s="61">
        <v>5</v>
      </c>
      <c r="J9" s="62">
        <v>14</v>
      </c>
      <c r="K9" s="231">
        <f aca="true" t="shared" si="0" ref="K9:K16">IF(J9&gt;0,1/J9*34.6*67.1,"")</f>
        <v>165.83285714285714</v>
      </c>
      <c r="L9" s="100" t="s">
        <v>341</v>
      </c>
      <c r="M9" s="58" t="s">
        <v>342</v>
      </c>
      <c r="N9" s="58" t="s">
        <v>343</v>
      </c>
      <c r="O9" s="58" t="s">
        <v>4</v>
      </c>
      <c r="P9" s="232"/>
      <c r="Q9" s="233" t="s">
        <v>249</v>
      </c>
      <c r="R9" s="234">
        <v>125</v>
      </c>
      <c r="V9" s="28"/>
    </row>
    <row r="10" spans="1:18" ht="22.5" customHeight="1">
      <c r="A10" s="36"/>
      <c r="B10" s="235"/>
      <c r="C10" s="236"/>
      <c r="D10" s="229" t="s">
        <v>344</v>
      </c>
      <c r="E10" s="230" t="s">
        <v>338</v>
      </c>
      <c r="F10" s="58" t="s">
        <v>339</v>
      </c>
      <c r="G10" s="58" t="s">
        <v>340</v>
      </c>
      <c r="H10" s="58" t="s">
        <v>345</v>
      </c>
      <c r="I10" s="61">
        <v>5</v>
      </c>
      <c r="J10" s="62">
        <v>14</v>
      </c>
      <c r="K10" s="231">
        <f t="shared" si="0"/>
        <v>165.83285714285714</v>
      </c>
      <c r="L10" s="100" t="s">
        <v>341</v>
      </c>
      <c r="M10" s="58" t="s">
        <v>342</v>
      </c>
      <c r="N10" s="58" t="s">
        <v>343</v>
      </c>
      <c r="O10" s="58" t="s">
        <v>4</v>
      </c>
      <c r="P10" s="232"/>
      <c r="Q10" s="233" t="s">
        <v>249</v>
      </c>
      <c r="R10" s="234">
        <v>125</v>
      </c>
    </row>
    <row r="11" spans="1:18" s="30" customFormat="1" ht="22.5" customHeight="1">
      <c r="A11" s="36"/>
      <c r="B11" s="227"/>
      <c r="C11" s="228" t="s">
        <v>346</v>
      </c>
      <c r="D11" s="229" t="s">
        <v>347</v>
      </c>
      <c r="E11" s="230" t="s">
        <v>348</v>
      </c>
      <c r="F11" s="58" t="s">
        <v>349</v>
      </c>
      <c r="G11" s="58" t="s">
        <v>340</v>
      </c>
      <c r="H11" s="58" t="s">
        <v>350</v>
      </c>
      <c r="I11" s="61">
        <v>5</v>
      </c>
      <c r="J11" s="62">
        <v>9.7</v>
      </c>
      <c r="K11" s="231">
        <f t="shared" si="0"/>
        <v>239.34639175257735</v>
      </c>
      <c r="L11" s="100" t="s">
        <v>351</v>
      </c>
      <c r="M11" s="98" t="s">
        <v>352</v>
      </c>
      <c r="N11" s="58" t="s">
        <v>2</v>
      </c>
      <c r="O11" s="58" t="s">
        <v>4</v>
      </c>
      <c r="P11" s="232"/>
      <c r="Q11" s="65"/>
      <c r="R11" s="234">
        <v>120</v>
      </c>
    </row>
    <row r="12" spans="1:20" s="30" customFormat="1" ht="22.5" customHeight="1">
      <c r="A12" s="36"/>
      <c r="B12" s="237"/>
      <c r="C12" s="238"/>
      <c r="D12" s="229" t="s">
        <v>353</v>
      </c>
      <c r="E12" s="230" t="s">
        <v>348</v>
      </c>
      <c r="F12" s="58" t="s">
        <v>349</v>
      </c>
      <c r="G12" s="58" t="s">
        <v>340</v>
      </c>
      <c r="H12" s="58" t="s">
        <v>354</v>
      </c>
      <c r="I12" s="61">
        <v>5</v>
      </c>
      <c r="J12" s="62">
        <v>9.7</v>
      </c>
      <c r="K12" s="231">
        <f t="shared" si="0"/>
        <v>239.34639175257735</v>
      </c>
      <c r="L12" s="100" t="s">
        <v>351</v>
      </c>
      <c r="M12" s="98" t="s">
        <v>352</v>
      </c>
      <c r="N12" s="58" t="s">
        <v>2</v>
      </c>
      <c r="O12" s="58" t="s">
        <v>4</v>
      </c>
      <c r="P12" s="232"/>
      <c r="Q12" s="65"/>
      <c r="R12" s="234">
        <v>120</v>
      </c>
      <c r="S12" s="37"/>
      <c r="T12" s="37"/>
    </row>
    <row r="13" spans="1:18" ht="22.5" customHeight="1">
      <c r="A13" s="36"/>
      <c r="B13" s="237"/>
      <c r="C13" s="238"/>
      <c r="D13" s="229" t="s">
        <v>347</v>
      </c>
      <c r="E13" s="230" t="s">
        <v>348</v>
      </c>
      <c r="F13" s="58" t="s">
        <v>349</v>
      </c>
      <c r="G13" s="58" t="s">
        <v>355</v>
      </c>
      <c r="H13" s="58" t="s">
        <v>356</v>
      </c>
      <c r="I13" s="61">
        <v>5</v>
      </c>
      <c r="J13" s="62">
        <v>8.2</v>
      </c>
      <c r="K13" s="231">
        <f t="shared" si="0"/>
        <v>283.1292682926829</v>
      </c>
      <c r="L13" s="100" t="s">
        <v>351</v>
      </c>
      <c r="M13" s="98" t="s">
        <v>352</v>
      </c>
      <c r="N13" s="58" t="s">
        <v>2</v>
      </c>
      <c r="O13" s="58" t="s">
        <v>4</v>
      </c>
      <c r="P13" s="232"/>
      <c r="Q13" s="65"/>
      <c r="R13" s="234">
        <v>105</v>
      </c>
    </row>
    <row r="14" spans="1:18" ht="22.5" customHeight="1">
      <c r="A14" s="36"/>
      <c r="B14" s="239"/>
      <c r="C14" s="240" t="s">
        <v>357</v>
      </c>
      <c r="D14" s="170" t="s">
        <v>358</v>
      </c>
      <c r="E14" s="230" t="s">
        <v>359</v>
      </c>
      <c r="F14" s="58" t="s">
        <v>360</v>
      </c>
      <c r="G14" s="58" t="s">
        <v>340</v>
      </c>
      <c r="H14" s="58" t="s">
        <v>361</v>
      </c>
      <c r="I14" s="61">
        <v>5</v>
      </c>
      <c r="J14" s="62">
        <v>8.4</v>
      </c>
      <c r="K14" s="231">
        <f t="shared" si="0"/>
        <v>276.38809523809516</v>
      </c>
      <c r="L14" s="100" t="s">
        <v>351</v>
      </c>
      <c r="M14" s="98" t="s">
        <v>352</v>
      </c>
      <c r="N14" s="58" t="s">
        <v>2</v>
      </c>
      <c r="O14" s="58" t="s">
        <v>4</v>
      </c>
      <c r="P14" s="232" t="s">
        <v>362</v>
      </c>
      <c r="Q14" s="65"/>
      <c r="R14" s="234">
        <v>105</v>
      </c>
    </row>
    <row r="15" spans="1:18" ht="22.5" customHeight="1">
      <c r="A15" s="36"/>
      <c r="B15" s="227"/>
      <c r="C15" s="228" t="s">
        <v>363</v>
      </c>
      <c r="D15" s="229" t="s">
        <v>364</v>
      </c>
      <c r="E15" s="230" t="s">
        <v>359</v>
      </c>
      <c r="F15" s="58" t="s">
        <v>360</v>
      </c>
      <c r="G15" s="58" t="s">
        <v>340</v>
      </c>
      <c r="H15" s="58" t="s">
        <v>365</v>
      </c>
      <c r="I15" s="61">
        <v>5</v>
      </c>
      <c r="J15" s="62">
        <v>8.3</v>
      </c>
      <c r="K15" s="231">
        <f t="shared" si="0"/>
        <v>279.71807228915657</v>
      </c>
      <c r="L15" s="100" t="s">
        <v>351</v>
      </c>
      <c r="M15" s="98" t="s">
        <v>352</v>
      </c>
      <c r="N15" s="58" t="s">
        <v>2</v>
      </c>
      <c r="O15" s="58" t="s">
        <v>4</v>
      </c>
      <c r="P15" s="232"/>
      <c r="Q15" s="65"/>
      <c r="R15" s="234">
        <v>105</v>
      </c>
    </row>
    <row r="16" spans="1:18" ht="22.5" customHeight="1">
      <c r="A16" s="36"/>
      <c r="B16" s="241"/>
      <c r="C16" s="236"/>
      <c r="D16" s="229" t="s">
        <v>358</v>
      </c>
      <c r="E16" s="230" t="s">
        <v>359</v>
      </c>
      <c r="F16" s="58" t="s">
        <v>360</v>
      </c>
      <c r="G16" s="58" t="s">
        <v>340</v>
      </c>
      <c r="H16" s="58" t="s">
        <v>366</v>
      </c>
      <c r="I16" s="61">
        <v>5</v>
      </c>
      <c r="J16" s="62">
        <v>8.3</v>
      </c>
      <c r="K16" s="231">
        <f t="shared" si="0"/>
        <v>279.71807228915657</v>
      </c>
      <c r="L16" s="100" t="s">
        <v>351</v>
      </c>
      <c r="M16" s="98" t="s">
        <v>352</v>
      </c>
      <c r="N16" s="58" t="s">
        <v>2</v>
      </c>
      <c r="O16" s="58" t="s">
        <v>4</v>
      </c>
      <c r="P16" s="232"/>
      <c r="Q16" s="65"/>
      <c r="R16" s="234">
        <v>105</v>
      </c>
    </row>
    <row r="17" spans="3:10" ht="10.5">
      <c r="C17" s="242"/>
      <c r="J17" s="37" t="s">
        <v>367</v>
      </c>
    </row>
    <row r="38" ht="10.5">
      <c r="K38" s="37"/>
    </row>
  </sheetData>
  <sheetProtection/>
  <mergeCells count="6">
    <mergeCell ref="A4:A8"/>
    <mergeCell ref="B4:C8"/>
    <mergeCell ref="E4:F5"/>
    <mergeCell ref="J4:L4"/>
    <mergeCell ref="N4:P4"/>
    <mergeCell ref="N5:P5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8" width="10.50390625" style="2" bestFit="1" customWidth="1"/>
    <col min="9" max="9" width="7.00390625" style="2" bestFit="1" customWidth="1"/>
    <col min="10" max="10" width="5.875" style="2" bestFit="1" customWidth="1"/>
    <col min="11" max="11" width="10.125" style="4" bestFit="1" customWidth="1"/>
    <col min="12" max="12" width="5.875" style="2" bestFit="1" customWidth="1"/>
    <col min="13" max="13" width="14.375" style="2" bestFit="1" customWidth="1"/>
    <col min="14" max="14" width="10.00390625" style="2" bestFit="1" customWidth="1"/>
    <col min="15" max="15" width="6.00390625" style="2" customWidth="1"/>
    <col min="16" max="16" width="25.25390625" style="2" bestFit="1" customWidth="1"/>
    <col min="17" max="17" width="11.00390625" style="2" bestFit="1" customWidth="1"/>
    <col min="18" max="18" width="8.25390625" style="3" bestFit="1" customWidth="1"/>
    <col min="19" max="21" width="2.50390625" style="2" customWidth="1"/>
    <col min="22" max="16384" width="9.00390625" style="2" customWidth="1"/>
  </cols>
  <sheetData>
    <row r="1" spans="1:18" ht="21.75" customHeight="1">
      <c r="A1" s="72"/>
      <c r="B1" s="72"/>
      <c r="Q1" s="73"/>
      <c r="R1" s="74"/>
    </row>
    <row r="2" spans="1:18" s="1" customFormat="1" ht="15">
      <c r="A2" s="2"/>
      <c r="B2" s="2"/>
      <c r="C2" s="2"/>
      <c r="E2" s="75"/>
      <c r="H2" s="2"/>
      <c r="I2" s="76" t="s">
        <v>7</v>
      </c>
      <c r="J2" s="76"/>
      <c r="K2" s="77"/>
      <c r="L2" s="76"/>
      <c r="M2" s="76"/>
      <c r="N2" s="80"/>
      <c r="O2" s="492" t="s">
        <v>397</v>
      </c>
      <c r="P2" s="493"/>
      <c r="Q2" s="493"/>
      <c r="R2" s="493"/>
    </row>
    <row r="3" spans="1:18" s="1" customFormat="1" ht="23.25" customHeight="1">
      <c r="A3" s="79" t="s">
        <v>325</v>
      </c>
      <c r="B3" s="79"/>
      <c r="C3" s="2"/>
      <c r="E3" s="2"/>
      <c r="F3" s="2"/>
      <c r="G3" s="2"/>
      <c r="H3" s="2"/>
      <c r="I3" s="76"/>
      <c r="J3" s="76"/>
      <c r="K3" s="77"/>
      <c r="L3" s="76"/>
      <c r="M3" s="76"/>
      <c r="N3" s="76"/>
      <c r="O3" s="76"/>
      <c r="P3" s="76"/>
      <c r="Q3" s="76"/>
      <c r="R3" s="80" t="s">
        <v>10</v>
      </c>
    </row>
    <row r="4" spans="1:18" s="1" customFormat="1" ht="15" customHeight="1" thickBot="1">
      <c r="A4" s="418" t="s">
        <v>11</v>
      </c>
      <c r="B4" s="430" t="s">
        <v>12</v>
      </c>
      <c r="C4" s="431"/>
      <c r="D4" s="442"/>
      <c r="E4" s="430" t="s">
        <v>13</v>
      </c>
      <c r="F4" s="438"/>
      <c r="G4" s="421" t="s">
        <v>14</v>
      </c>
      <c r="H4" s="421" t="s">
        <v>15</v>
      </c>
      <c r="I4" s="440" t="s">
        <v>16</v>
      </c>
      <c r="J4" s="441" t="s">
        <v>17</v>
      </c>
      <c r="K4" s="436"/>
      <c r="L4" s="442"/>
      <c r="M4" s="421" t="s">
        <v>18</v>
      </c>
      <c r="N4" s="443"/>
      <c r="O4" s="444"/>
      <c r="P4" s="445"/>
      <c r="Q4" s="84"/>
      <c r="R4" s="446" t="s">
        <v>198</v>
      </c>
    </row>
    <row r="5" spans="1:18" s="1" customFormat="1" ht="15" customHeight="1">
      <c r="A5" s="419"/>
      <c r="B5" s="432"/>
      <c r="C5" s="433"/>
      <c r="D5" s="455"/>
      <c r="E5" s="434"/>
      <c r="F5" s="439"/>
      <c r="G5" s="419"/>
      <c r="H5" s="419"/>
      <c r="I5" s="432"/>
      <c r="J5" s="449" t="s">
        <v>19</v>
      </c>
      <c r="K5" s="451" t="s">
        <v>20</v>
      </c>
      <c r="L5" s="422" t="s">
        <v>21</v>
      </c>
      <c r="M5" s="428"/>
      <c r="N5" s="425" t="s">
        <v>22</v>
      </c>
      <c r="O5" s="426"/>
      <c r="P5" s="427"/>
      <c r="Q5" s="88" t="s">
        <v>23</v>
      </c>
      <c r="R5" s="447"/>
    </row>
    <row r="6" spans="1:18" s="1" customFormat="1" ht="15" customHeight="1">
      <c r="A6" s="419"/>
      <c r="B6" s="432"/>
      <c r="C6" s="433"/>
      <c r="D6" s="418" t="s">
        <v>24</v>
      </c>
      <c r="E6" s="418" t="s">
        <v>24</v>
      </c>
      <c r="F6" s="421" t="s">
        <v>25</v>
      </c>
      <c r="G6" s="419"/>
      <c r="H6" s="419"/>
      <c r="I6" s="432"/>
      <c r="J6" s="450"/>
      <c r="K6" s="452"/>
      <c r="L6" s="423"/>
      <c r="M6" s="428"/>
      <c r="N6" s="421" t="s">
        <v>26</v>
      </c>
      <c r="O6" s="421" t="s">
        <v>27</v>
      </c>
      <c r="P6" s="418" t="s">
        <v>28</v>
      </c>
      <c r="Q6" s="3" t="s">
        <v>29</v>
      </c>
      <c r="R6" s="447"/>
    </row>
    <row r="7" spans="1:18" s="1" customFormat="1" ht="15" customHeight="1">
      <c r="A7" s="419"/>
      <c r="B7" s="432"/>
      <c r="C7" s="433"/>
      <c r="D7" s="419"/>
      <c r="E7" s="419"/>
      <c r="F7" s="419"/>
      <c r="G7" s="419"/>
      <c r="H7" s="419"/>
      <c r="I7" s="432"/>
      <c r="J7" s="450"/>
      <c r="K7" s="452"/>
      <c r="L7" s="423"/>
      <c r="M7" s="428"/>
      <c r="N7" s="428"/>
      <c r="O7" s="419"/>
      <c r="P7" s="419"/>
      <c r="Q7" s="3" t="s">
        <v>30</v>
      </c>
      <c r="R7" s="447"/>
    </row>
    <row r="8" spans="1:18" s="1" customFormat="1" ht="15" customHeight="1">
      <c r="A8" s="420"/>
      <c r="B8" s="434"/>
      <c r="C8" s="435"/>
      <c r="D8" s="420"/>
      <c r="E8" s="420"/>
      <c r="F8" s="420"/>
      <c r="G8" s="420"/>
      <c r="H8" s="420"/>
      <c r="I8" s="434"/>
      <c r="J8" s="450"/>
      <c r="K8" s="452"/>
      <c r="L8" s="424"/>
      <c r="M8" s="429"/>
      <c r="N8" s="429"/>
      <c r="O8" s="420"/>
      <c r="P8" s="420"/>
      <c r="Q8" s="91" t="s">
        <v>31</v>
      </c>
      <c r="R8" s="448"/>
    </row>
    <row r="9" spans="1:18" ht="21">
      <c r="A9" s="296" t="s">
        <v>398</v>
      </c>
      <c r="B9" s="312"/>
      <c r="C9" s="313" t="s">
        <v>401</v>
      </c>
      <c r="D9" s="299" t="s">
        <v>402</v>
      </c>
      <c r="E9" s="295" t="s">
        <v>403</v>
      </c>
      <c r="F9" s="295">
        <v>1.595</v>
      </c>
      <c r="G9" s="308" t="s">
        <v>404</v>
      </c>
      <c r="H9" s="295" t="s">
        <v>405</v>
      </c>
      <c r="I9" s="314">
        <v>5</v>
      </c>
      <c r="J9" s="301">
        <v>12.8</v>
      </c>
      <c r="K9" s="202">
        <f aca="true" t="shared" si="0" ref="K9:K30">IF(J9&gt;0,1/J9*34.6*67.1,"")</f>
        <v>181.3796875</v>
      </c>
      <c r="L9" s="302">
        <v>10.5</v>
      </c>
      <c r="M9" s="315" t="s">
        <v>406</v>
      </c>
      <c r="N9" s="303" t="s">
        <v>400</v>
      </c>
      <c r="O9" s="295" t="s">
        <v>3</v>
      </c>
      <c r="P9" s="303" t="s">
        <v>407</v>
      </c>
      <c r="Q9" s="304" t="s">
        <v>249</v>
      </c>
      <c r="R9" s="204">
        <v>120</v>
      </c>
    </row>
    <row r="10" spans="1:18" ht="21">
      <c r="A10" s="32"/>
      <c r="B10" s="312"/>
      <c r="C10" s="313"/>
      <c r="D10" s="299" t="s">
        <v>402</v>
      </c>
      <c r="E10" s="295" t="s">
        <v>403</v>
      </c>
      <c r="F10" s="295">
        <v>1.595</v>
      </c>
      <c r="G10" s="308" t="s">
        <v>404</v>
      </c>
      <c r="H10" s="295" t="s">
        <v>405</v>
      </c>
      <c r="I10" s="314">
        <v>5</v>
      </c>
      <c r="J10" s="301">
        <v>12.6</v>
      </c>
      <c r="K10" s="202">
        <f t="shared" si="0"/>
        <v>184.25873015873015</v>
      </c>
      <c r="L10" s="302">
        <v>10.5</v>
      </c>
      <c r="M10" s="315" t="s">
        <v>406</v>
      </c>
      <c r="N10" s="303" t="s">
        <v>400</v>
      </c>
      <c r="O10" s="295" t="s">
        <v>3</v>
      </c>
      <c r="P10" s="303" t="s">
        <v>408</v>
      </c>
      <c r="Q10" s="304" t="s">
        <v>543</v>
      </c>
      <c r="R10" s="204">
        <v>120</v>
      </c>
    </row>
    <row r="11" spans="1:18" ht="21">
      <c r="A11" s="32"/>
      <c r="B11" s="316"/>
      <c r="C11" s="317"/>
      <c r="D11" s="299" t="s">
        <v>544</v>
      </c>
      <c r="E11" s="295" t="s">
        <v>545</v>
      </c>
      <c r="F11" s="295">
        <v>2.953</v>
      </c>
      <c r="G11" s="308" t="s">
        <v>546</v>
      </c>
      <c r="H11" s="295" t="s">
        <v>547</v>
      </c>
      <c r="I11" s="314">
        <v>5</v>
      </c>
      <c r="J11" s="301">
        <v>8.9</v>
      </c>
      <c r="K11" s="202">
        <f t="shared" si="0"/>
        <v>260.8606741573034</v>
      </c>
      <c r="L11" s="302">
        <v>8.9</v>
      </c>
      <c r="M11" s="315" t="s">
        <v>548</v>
      </c>
      <c r="N11" s="303" t="s">
        <v>400</v>
      </c>
      <c r="O11" s="295" t="s">
        <v>55</v>
      </c>
      <c r="P11" s="98"/>
      <c r="Q11" s="318" t="s">
        <v>484</v>
      </c>
      <c r="R11" s="204">
        <v>100</v>
      </c>
    </row>
    <row r="12" spans="1:18" ht="21">
      <c r="A12" s="311"/>
      <c r="B12" s="312"/>
      <c r="C12" s="313" t="s">
        <v>549</v>
      </c>
      <c r="D12" s="299" t="s">
        <v>550</v>
      </c>
      <c r="E12" s="295" t="s">
        <v>551</v>
      </c>
      <c r="F12" s="295">
        <v>1.595</v>
      </c>
      <c r="G12" s="308" t="s">
        <v>552</v>
      </c>
      <c r="H12" s="295" t="s">
        <v>553</v>
      </c>
      <c r="I12" s="314">
        <v>5</v>
      </c>
      <c r="J12" s="301">
        <v>12.8</v>
      </c>
      <c r="K12" s="202">
        <f t="shared" si="0"/>
        <v>181.3796875</v>
      </c>
      <c r="L12" s="302">
        <v>10.5</v>
      </c>
      <c r="M12" s="315" t="s">
        <v>554</v>
      </c>
      <c r="N12" s="303" t="s">
        <v>400</v>
      </c>
      <c r="O12" s="295" t="s">
        <v>435</v>
      </c>
      <c r="P12" s="303" t="s">
        <v>411</v>
      </c>
      <c r="Q12" s="304" t="s">
        <v>543</v>
      </c>
      <c r="R12" s="204">
        <v>120</v>
      </c>
    </row>
    <row r="13" spans="1:18" ht="21">
      <c r="A13" s="32"/>
      <c r="B13" s="312"/>
      <c r="C13" s="313"/>
      <c r="D13" s="299" t="s">
        <v>550</v>
      </c>
      <c r="E13" s="295" t="s">
        <v>551</v>
      </c>
      <c r="F13" s="295">
        <v>1.595</v>
      </c>
      <c r="G13" s="308" t="s">
        <v>552</v>
      </c>
      <c r="H13" s="295" t="s">
        <v>553</v>
      </c>
      <c r="I13" s="314">
        <v>5</v>
      </c>
      <c r="J13" s="301">
        <v>12.6</v>
      </c>
      <c r="K13" s="202">
        <f t="shared" si="0"/>
        <v>184.25873015873015</v>
      </c>
      <c r="L13" s="302">
        <v>10.5</v>
      </c>
      <c r="M13" s="315" t="s">
        <v>554</v>
      </c>
      <c r="N13" s="303" t="s">
        <v>400</v>
      </c>
      <c r="O13" s="295" t="s">
        <v>435</v>
      </c>
      <c r="P13" s="303" t="s">
        <v>412</v>
      </c>
      <c r="Q13" s="304" t="s">
        <v>543</v>
      </c>
      <c r="R13" s="204">
        <v>120</v>
      </c>
    </row>
    <row r="14" spans="1:18" ht="21">
      <c r="A14" s="32"/>
      <c r="B14" s="316"/>
      <c r="C14" s="317"/>
      <c r="D14" s="299" t="s">
        <v>544</v>
      </c>
      <c r="E14" s="295" t="s">
        <v>545</v>
      </c>
      <c r="F14" s="295">
        <v>2.953</v>
      </c>
      <c r="G14" s="308" t="s">
        <v>546</v>
      </c>
      <c r="H14" s="295" t="s">
        <v>555</v>
      </c>
      <c r="I14" s="314">
        <v>5</v>
      </c>
      <c r="J14" s="301">
        <v>8.9</v>
      </c>
      <c r="K14" s="202">
        <f t="shared" si="0"/>
        <v>260.8606741573034</v>
      </c>
      <c r="L14" s="302">
        <v>8.9</v>
      </c>
      <c r="M14" s="315" t="s">
        <v>548</v>
      </c>
      <c r="N14" s="303" t="s">
        <v>400</v>
      </c>
      <c r="O14" s="295" t="s">
        <v>55</v>
      </c>
      <c r="P14" s="98"/>
      <c r="Q14" s="318" t="s">
        <v>484</v>
      </c>
      <c r="R14" s="204">
        <v>100</v>
      </c>
    </row>
    <row r="15" spans="1:18" ht="21">
      <c r="A15" s="311"/>
      <c r="B15" s="312"/>
      <c r="C15" s="313" t="s">
        <v>556</v>
      </c>
      <c r="D15" s="299" t="s">
        <v>557</v>
      </c>
      <c r="E15" s="295" t="s">
        <v>558</v>
      </c>
      <c r="F15" s="295">
        <v>1.998</v>
      </c>
      <c r="G15" s="308" t="s">
        <v>559</v>
      </c>
      <c r="H15" s="295" t="s">
        <v>560</v>
      </c>
      <c r="I15" s="314">
        <v>5</v>
      </c>
      <c r="J15" s="301">
        <v>9.9</v>
      </c>
      <c r="K15" s="202">
        <f t="shared" si="0"/>
        <v>234.51111111111112</v>
      </c>
      <c r="L15" s="302">
        <v>8.9</v>
      </c>
      <c r="M15" s="315" t="s">
        <v>561</v>
      </c>
      <c r="N15" s="303" t="s">
        <v>400</v>
      </c>
      <c r="O15" s="295" t="s">
        <v>437</v>
      </c>
      <c r="P15" s="303" t="s">
        <v>562</v>
      </c>
      <c r="Q15" s="318" t="s">
        <v>475</v>
      </c>
      <c r="R15" s="204">
        <v>110</v>
      </c>
    </row>
    <row r="16" spans="1:18" ht="21">
      <c r="A16" s="32"/>
      <c r="B16" s="312"/>
      <c r="C16" s="313"/>
      <c r="D16" s="299" t="s">
        <v>557</v>
      </c>
      <c r="E16" s="295" t="s">
        <v>558</v>
      </c>
      <c r="F16" s="295">
        <v>1.998</v>
      </c>
      <c r="G16" s="308" t="s">
        <v>559</v>
      </c>
      <c r="H16" s="295" t="s">
        <v>560</v>
      </c>
      <c r="I16" s="314">
        <v>5</v>
      </c>
      <c r="J16" s="301">
        <v>10.2</v>
      </c>
      <c r="K16" s="202">
        <f t="shared" si="0"/>
        <v>227.6137254901961</v>
      </c>
      <c r="L16" s="302">
        <v>8.9</v>
      </c>
      <c r="M16" s="315" t="s">
        <v>561</v>
      </c>
      <c r="N16" s="303" t="s">
        <v>400</v>
      </c>
      <c r="O16" s="295" t="s">
        <v>437</v>
      </c>
      <c r="P16" s="303" t="s">
        <v>563</v>
      </c>
      <c r="Q16" s="318" t="s">
        <v>475</v>
      </c>
      <c r="R16" s="204">
        <v>115</v>
      </c>
    </row>
    <row r="17" spans="1:18" ht="21">
      <c r="A17" s="32"/>
      <c r="B17" s="312"/>
      <c r="C17" s="313"/>
      <c r="D17" s="299" t="s">
        <v>564</v>
      </c>
      <c r="E17" s="295" t="s">
        <v>565</v>
      </c>
      <c r="F17" s="295">
        <v>2.953</v>
      </c>
      <c r="G17" s="308" t="s">
        <v>566</v>
      </c>
      <c r="H17" s="295" t="s">
        <v>567</v>
      </c>
      <c r="I17" s="314">
        <v>5</v>
      </c>
      <c r="J17" s="301">
        <v>9.1</v>
      </c>
      <c r="K17" s="202">
        <f t="shared" si="0"/>
        <v>255.12747252747252</v>
      </c>
      <c r="L17" s="302">
        <v>8.9</v>
      </c>
      <c r="M17" s="157" t="s">
        <v>568</v>
      </c>
      <c r="N17" s="303" t="s">
        <v>400</v>
      </c>
      <c r="O17" s="295" t="s">
        <v>55</v>
      </c>
      <c r="P17" s="98" t="s">
        <v>569</v>
      </c>
      <c r="Q17" s="318" t="s">
        <v>475</v>
      </c>
      <c r="R17" s="204">
        <v>100</v>
      </c>
    </row>
    <row r="18" spans="1:18" ht="21">
      <c r="A18" s="32"/>
      <c r="B18" s="316"/>
      <c r="C18" s="317"/>
      <c r="D18" s="299" t="s">
        <v>564</v>
      </c>
      <c r="E18" s="295" t="s">
        <v>565</v>
      </c>
      <c r="F18" s="295">
        <v>2.953</v>
      </c>
      <c r="G18" s="308" t="s">
        <v>566</v>
      </c>
      <c r="H18" s="295" t="s">
        <v>567</v>
      </c>
      <c r="I18" s="314">
        <v>5</v>
      </c>
      <c r="J18" s="319">
        <v>7.8</v>
      </c>
      <c r="K18" s="202">
        <f t="shared" si="0"/>
        <v>297.648717948718</v>
      </c>
      <c r="L18" s="302">
        <v>8.9</v>
      </c>
      <c r="M18" s="315" t="s">
        <v>415</v>
      </c>
      <c r="N18" s="303" t="s">
        <v>400</v>
      </c>
      <c r="O18" s="295" t="s">
        <v>55</v>
      </c>
      <c r="P18" s="98" t="s">
        <v>570</v>
      </c>
      <c r="Q18" s="318" t="s">
        <v>475</v>
      </c>
      <c r="R18" s="204"/>
    </row>
    <row r="19" spans="1:18" ht="21">
      <c r="A19" s="311"/>
      <c r="B19" s="309"/>
      <c r="C19" s="310" t="s">
        <v>571</v>
      </c>
      <c r="D19" s="95" t="s">
        <v>572</v>
      </c>
      <c r="E19" s="96" t="s">
        <v>573</v>
      </c>
      <c r="F19" s="295">
        <v>1.595</v>
      </c>
      <c r="G19" s="308" t="s">
        <v>559</v>
      </c>
      <c r="H19" s="96" t="s">
        <v>574</v>
      </c>
      <c r="I19" s="320">
        <v>5</v>
      </c>
      <c r="J19" s="62">
        <v>13.2</v>
      </c>
      <c r="K19" s="202">
        <f t="shared" si="0"/>
        <v>175.88333333333335</v>
      </c>
      <c r="L19" s="321">
        <v>10.5</v>
      </c>
      <c r="M19" s="315" t="s">
        <v>575</v>
      </c>
      <c r="N19" s="98" t="s">
        <v>400</v>
      </c>
      <c r="O19" s="96" t="s">
        <v>437</v>
      </c>
      <c r="P19" s="303" t="s">
        <v>418</v>
      </c>
      <c r="Q19" s="304" t="s">
        <v>576</v>
      </c>
      <c r="R19" s="204">
        <v>125</v>
      </c>
    </row>
    <row r="20" spans="1:18" ht="21">
      <c r="A20" s="311"/>
      <c r="B20" s="297"/>
      <c r="C20" s="298"/>
      <c r="D20" s="95" t="s">
        <v>572</v>
      </c>
      <c r="E20" s="96" t="s">
        <v>573</v>
      </c>
      <c r="F20" s="295">
        <v>1.595</v>
      </c>
      <c r="G20" s="308" t="s">
        <v>559</v>
      </c>
      <c r="H20" s="96" t="s">
        <v>574</v>
      </c>
      <c r="I20" s="320">
        <v>5</v>
      </c>
      <c r="J20" s="62">
        <v>12.2</v>
      </c>
      <c r="K20" s="202">
        <f t="shared" si="0"/>
        <v>190.3</v>
      </c>
      <c r="L20" s="321">
        <v>10.5</v>
      </c>
      <c r="M20" s="315" t="s">
        <v>575</v>
      </c>
      <c r="N20" s="98" t="s">
        <v>400</v>
      </c>
      <c r="O20" s="96" t="s">
        <v>437</v>
      </c>
      <c r="P20" s="303" t="s">
        <v>419</v>
      </c>
      <c r="Q20" s="304" t="s">
        <v>576</v>
      </c>
      <c r="R20" s="204">
        <v>115</v>
      </c>
    </row>
    <row r="21" spans="1:18" ht="21">
      <c r="A21" s="311"/>
      <c r="B21" s="297"/>
      <c r="C21" s="298"/>
      <c r="D21" s="95" t="s">
        <v>577</v>
      </c>
      <c r="E21" s="96" t="s">
        <v>558</v>
      </c>
      <c r="F21" s="96">
        <v>1.998</v>
      </c>
      <c r="G21" s="308" t="s">
        <v>559</v>
      </c>
      <c r="H21" s="96" t="s">
        <v>578</v>
      </c>
      <c r="I21" s="320">
        <v>5</v>
      </c>
      <c r="J21" s="62">
        <v>10.8</v>
      </c>
      <c r="K21" s="202">
        <f t="shared" si="0"/>
        <v>214.9685185185185</v>
      </c>
      <c r="L21" s="321">
        <v>10.5</v>
      </c>
      <c r="M21" s="315" t="s">
        <v>561</v>
      </c>
      <c r="N21" s="98" t="s">
        <v>400</v>
      </c>
      <c r="O21" s="96" t="s">
        <v>437</v>
      </c>
      <c r="P21" s="98"/>
      <c r="Q21" s="304" t="s">
        <v>475</v>
      </c>
      <c r="R21" s="204">
        <v>100</v>
      </c>
    </row>
    <row r="22" spans="1:18" ht="21">
      <c r="A22" s="305"/>
      <c r="B22" s="297"/>
      <c r="C22" s="298"/>
      <c r="D22" s="95" t="s">
        <v>579</v>
      </c>
      <c r="E22" s="96" t="s">
        <v>565</v>
      </c>
      <c r="F22" s="96">
        <v>2.953</v>
      </c>
      <c r="G22" s="160" t="s">
        <v>566</v>
      </c>
      <c r="H22" s="96" t="s">
        <v>580</v>
      </c>
      <c r="I22" s="320">
        <v>5</v>
      </c>
      <c r="J22" s="62">
        <v>9.7</v>
      </c>
      <c r="K22" s="202">
        <f t="shared" si="0"/>
        <v>239.34639175257735</v>
      </c>
      <c r="L22" s="321">
        <v>8.9</v>
      </c>
      <c r="M22" s="157" t="s">
        <v>568</v>
      </c>
      <c r="N22" s="98" t="s">
        <v>400</v>
      </c>
      <c r="O22" s="96" t="s">
        <v>55</v>
      </c>
      <c r="P22" s="98"/>
      <c r="Q22" s="304" t="s">
        <v>475</v>
      </c>
      <c r="R22" s="204">
        <v>105</v>
      </c>
    </row>
    <row r="23" spans="1:18" ht="21">
      <c r="A23" s="305"/>
      <c r="B23" s="309"/>
      <c r="C23" s="310" t="s">
        <v>420</v>
      </c>
      <c r="D23" s="95" t="s">
        <v>581</v>
      </c>
      <c r="E23" s="96" t="s">
        <v>565</v>
      </c>
      <c r="F23" s="96">
        <v>2.953</v>
      </c>
      <c r="G23" s="160" t="s">
        <v>566</v>
      </c>
      <c r="H23" s="96" t="s">
        <v>582</v>
      </c>
      <c r="I23" s="320">
        <v>5</v>
      </c>
      <c r="J23" s="62">
        <v>9.7</v>
      </c>
      <c r="K23" s="202">
        <f t="shared" si="0"/>
        <v>239.34639175257735</v>
      </c>
      <c r="L23" s="321">
        <v>8.9</v>
      </c>
      <c r="M23" s="157" t="s">
        <v>568</v>
      </c>
      <c r="N23" s="98" t="s">
        <v>400</v>
      </c>
      <c r="O23" s="96" t="s">
        <v>55</v>
      </c>
      <c r="P23" s="98" t="s">
        <v>569</v>
      </c>
      <c r="Q23" s="304" t="s">
        <v>475</v>
      </c>
      <c r="R23" s="204">
        <v>105</v>
      </c>
    </row>
    <row r="24" spans="1:18" ht="21">
      <c r="A24" s="305"/>
      <c r="B24" s="306"/>
      <c r="C24" s="307"/>
      <c r="D24" s="170" t="s">
        <v>421</v>
      </c>
      <c r="E24" s="96" t="s">
        <v>409</v>
      </c>
      <c r="F24" s="96">
        <v>2.953</v>
      </c>
      <c r="G24" s="160" t="s">
        <v>410</v>
      </c>
      <c r="H24" s="96" t="s">
        <v>422</v>
      </c>
      <c r="I24" s="300">
        <v>5</v>
      </c>
      <c r="J24" s="148">
        <v>8.1</v>
      </c>
      <c r="K24" s="202">
        <f t="shared" si="0"/>
        <v>286.6246913580247</v>
      </c>
      <c r="L24" s="321">
        <v>8.9</v>
      </c>
      <c r="M24" s="157" t="s">
        <v>415</v>
      </c>
      <c r="N24" s="98" t="s">
        <v>400</v>
      </c>
      <c r="O24" s="96" t="s">
        <v>55</v>
      </c>
      <c r="P24" s="98" t="s">
        <v>416</v>
      </c>
      <c r="Q24" s="304" t="s">
        <v>399</v>
      </c>
      <c r="R24" s="204"/>
    </row>
    <row r="25" spans="1:18" ht="21">
      <c r="A25" s="311"/>
      <c r="B25" s="297"/>
      <c r="C25" s="298" t="s">
        <v>423</v>
      </c>
      <c r="D25" s="95" t="s">
        <v>424</v>
      </c>
      <c r="E25" s="96" t="s">
        <v>403</v>
      </c>
      <c r="F25" s="295">
        <v>1.595</v>
      </c>
      <c r="G25" s="308" t="s">
        <v>404</v>
      </c>
      <c r="H25" s="96" t="s">
        <v>425</v>
      </c>
      <c r="I25" s="320">
        <v>5</v>
      </c>
      <c r="J25" s="62">
        <v>13.2</v>
      </c>
      <c r="K25" s="202">
        <f t="shared" si="0"/>
        <v>175.88333333333335</v>
      </c>
      <c r="L25" s="321">
        <v>10.5</v>
      </c>
      <c r="M25" s="315" t="s">
        <v>406</v>
      </c>
      <c r="N25" s="98" t="s">
        <v>400</v>
      </c>
      <c r="O25" s="96" t="s">
        <v>3</v>
      </c>
      <c r="P25" s="303" t="s">
        <v>418</v>
      </c>
      <c r="Q25" s="304" t="s">
        <v>249</v>
      </c>
      <c r="R25" s="204">
        <v>125</v>
      </c>
    </row>
    <row r="26" spans="1:18" ht="21">
      <c r="A26" s="311"/>
      <c r="B26" s="297"/>
      <c r="C26" s="298"/>
      <c r="D26" s="95" t="s">
        <v>424</v>
      </c>
      <c r="E26" s="96" t="s">
        <v>403</v>
      </c>
      <c r="F26" s="295">
        <v>1.595</v>
      </c>
      <c r="G26" s="308" t="s">
        <v>404</v>
      </c>
      <c r="H26" s="96" t="s">
        <v>425</v>
      </c>
      <c r="I26" s="320">
        <v>5</v>
      </c>
      <c r="J26" s="62">
        <v>12.2</v>
      </c>
      <c r="K26" s="202">
        <f t="shared" si="0"/>
        <v>190.3</v>
      </c>
      <c r="L26" s="321">
        <v>10.5</v>
      </c>
      <c r="M26" s="315" t="s">
        <v>406</v>
      </c>
      <c r="N26" s="98" t="s">
        <v>400</v>
      </c>
      <c r="O26" s="96" t="s">
        <v>3</v>
      </c>
      <c r="P26" s="303" t="s">
        <v>419</v>
      </c>
      <c r="Q26" s="304" t="s">
        <v>249</v>
      </c>
      <c r="R26" s="204">
        <v>115</v>
      </c>
    </row>
    <row r="27" spans="1:18" ht="21">
      <c r="A27" s="311"/>
      <c r="B27" s="297"/>
      <c r="C27" s="298"/>
      <c r="D27" s="95" t="s">
        <v>426</v>
      </c>
      <c r="E27" s="96" t="s">
        <v>413</v>
      </c>
      <c r="F27" s="96">
        <v>1.998</v>
      </c>
      <c r="G27" s="308" t="s">
        <v>404</v>
      </c>
      <c r="H27" s="96" t="s">
        <v>417</v>
      </c>
      <c r="I27" s="320">
        <v>5</v>
      </c>
      <c r="J27" s="62">
        <v>10.8</v>
      </c>
      <c r="K27" s="202">
        <f t="shared" si="0"/>
        <v>214.9685185185185</v>
      </c>
      <c r="L27" s="321">
        <v>10.5</v>
      </c>
      <c r="M27" s="315" t="s">
        <v>414</v>
      </c>
      <c r="N27" s="98" t="s">
        <v>400</v>
      </c>
      <c r="O27" s="96" t="s">
        <v>3</v>
      </c>
      <c r="P27" s="98"/>
      <c r="Q27" s="304" t="s">
        <v>399</v>
      </c>
      <c r="R27" s="204">
        <v>100</v>
      </c>
    </row>
    <row r="28" spans="1:18" ht="21">
      <c r="A28" s="305"/>
      <c r="B28" s="297"/>
      <c r="C28" s="298"/>
      <c r="D28" s="322" t="s">
        <v>583</v>
      </c>
      <c r="E28" s="294" t="s">
        <v>565</v>
      </c>
      <c r="F28" s="294">
        <v>2.953</v>
      </c>
      <c r="G28" s="160" t="s">
        <v>566</v>
      </c>
      <c r="H28" s="96" t="s">
        <v>584</v>
      </c>
      <c r="I28" s="320">
        <v>5</v>
      </c>
      <c r="J28" s="62">
        <v>9.7</v>
      </c>
      <c r="K28" s="202">
        <f t="shared" si="0"/>
        <v>239.34639175257735</v>
      </c>
      <c r="L28" s="321">
        <v>8.9</v>
      </c>
      <c r="M28" s="157" t="s">
        <v>568</v>
      </c>
      <c r="N28" s="98" t="s">
        <v>400</v>
      </c>
      <c r="O28" s="294" t="s">
        <v>585</v>
      </c>
      <c r="P28" s="98"/>
      <c r="Q28" s="318" t="s">
        <v>475</v>
      </c>
      <c r="R28" s="204">
        <v>105</v>
      </c>
    </row>
    <row r="29" spans="1:18" ht="21">
      <c r="A29" s="305"/>
      <c r="B29" s="309"/>
      <c r="C29" s="310" t="s">
        <v>427</v>
      </c>
      <c r="D29" s="95" t="s">
        <v>428</v>
      </c>
      <c r="E29" s="96" t="s">
        <v>429</v>
      </c>
      <c r="F29" s="96">
        <v>3.192</v>
      </c>
      <c r="G29" s="160" t="s">
        <v>410</v>
      </c>
      <c r="H29" s="96" t="s">
        <v>430</v>
      </c>
      <c r="I29" s="320" t="s">
        <v>431</v>
      </c>
      <c r="J29" s="323">
        <v>8.2</v>
      </c>
      <c r="K29" s="202">
        <f t="shared" si="0"/>
        <v>283.1292682926829</v>
      </c>
      <c r="L29" s="321">
        <v>7.8</v>
      </c>
      <c r="M29" s="157" t="s">
        <v>415</v>
      </c>
      <c r="N29" s="98" t="s">
        <v>400</v>
      </c>
      <c r="O29" s="96" t="s">
        <v>55</v>
      </c>
      <c r="P29" s="98" t="s">
        <v>432</v>
      </c>
      <c r="Q29" s="304" t="s">
        <v>399</v>
      </c>
      <c r="R29" s="204">
        <v>105</v>
      </c>
    </row>
    <row r="30" spans="1:18" ht="21">
      <c r="A30" s="305"/>
      <c r="B30" s="297"/>
      <c r="C30" s="298"/>
      <c r="D30" s="170" t="s">
        <v>428</v>
      </c>
      <c r="E30" s="96" t="s">
        <v>429</v>
      </c>
      <c r="F30" s="96">
        <v>3.192</v>
      </c>
      <c r="G30" s="160" t="s">
        <v>410</v>
      </c>
      <c r="H30" s="96" t="s">
        <v>430</v>
      </c>
      <c r="I30" s="300" t="s">
        <v>431</v>
      </c>
      <c r="J30" s="148">
        <v>7.8</v>
      </c>
      <c r="K30" s="202">
        <f t="shared" si="0"/>
        <v>297.648717948718</v>
      </c>
      <c r="L30" s="321">
        <v>7.8</v>
      </c>
      <c r="M30" s="157" t="s">
        <v>415</v>
      </c>
      <c r="N30" s="98" t="s">
        <v>400</v>
      </c>
      <c r="O30" s="96" t="s">
        <v>55</v>
      </c>
      <c r="P30" s="98" t="s">
        <v>433</v>
      </c>
      <c r="Q30" s="304" t="s">
        <v>399</v>
      </c>
      <c r="R30" s="204">
        <v>100</v>
      </c>
    </row>
  </sheetData>
  <sheetProtection/>
  <mergeCells count="22">
    <mergeCell ref="D6:D8"/>
    <mergeCell ref="E6:E8"/>
    <mergeCell ref="F6:F8"/>
    <mergeCell ref="N6:N8"/>
    <mergeCell ref="O6:O8"/>
    <mergeCell ref="P6:P8"/>
    <mergeCell ref="N4:P4"/>
    <mergeCell ref="R4:R8"/>
    <mergeCell ref="J5:J8"/>
    <mergeCell ref="K5:K8"/>
    <mergeCell ref="L5:L8"/>
    <mergeCell ref="N5:P5"/>
    <mergeCell ref="O2:R2"/>
    <mergeCell ref="A4:A8"/>
    <mergeCell ref="B4:C8"/>
    <mergeCell ref="D4:D5"/>
    <mergeCell ref="E4:F5"/>
    <mergeCell ref="G4:G8"/>
    <mergeCell ref="H4:H8"/>
    <mergeCell ref="I4:I8"/>
    <mergeCell ref="J4:L4"/>
    <mergeCell ref="M4:M8"/>
  </mergeCells>
  <dataValidations count="1">
    <dataValidation errorStyle="warning" allowBlank="1" showErrorMessage="1" error="半角で入力！" imeMode="halfAlpha" sqref="M9:M11 J9:J12 D9:F12 L9:L12"/>
  </dataValidation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1.875" style="2" customWidth="1"/>
    <col min="3" max="3" width="17.00390625" style="2" customWidth="1"/>
    <col min="4" max="4" width="10.00390625" style="2" customWidth="1"/>
    <col min="5" max="5" width="6.125" style="2" customWidth="1"/>
    <col min="6" max="6" width="7.625" style="2" customWidth="1"/>
    <col min="7" max="7" width="9.375" style="2" customWidth="1"/>
    <col min="8" max="8" width="8.875" style="2" customWidth="1"/>
    <col min="9" max="9" width="7.125" style="2" customWidth="1"/>
    <col min="10" max="10" width="6.875" style="2" customWidth="1"/>
    <col min="11" max="11" width="8.875" style="4" bestFit="1" customWidth="1"/>
    <col min="12" max="12" width="7.125" style="2" customWidth="1"/>
    <col min="13" max="13" width="10.00390625" style="2" customWidth="1"/>
    <col min="14" max="14" width="11.75390625" style="2" customWidth="1"/>
    <col min="15" max="15" width="4.25390625" style="2" customWidth="1"/>
    <col min="16" max="16" width="17.375" style="2" customWidth="1"/>
    <col min="17" max="17" width="7.50390625" style="2" customWidth="1"/>
    <col min="18" max="18" width="9.00390625" style="2" customWidth="1"/>
    <col min="19" max="21" width="2.00390625" style="2" customWidth="1"/>
    <col min="22" max="16384" width="9.00390625" style="2" customWidth="1"/>
  </cols>
  <sheetData>
    <row r="1" spans="1:18" ht="21.75" customHeight="1">
      <c r="A1" s="72"/>
      <c r="B1" s="72"/>
      <c r="Q1" s="73"/>
      <c r="R1" s="107"/>
    </row>
    <row r="2" spans="1:18" s="1" customFormat="1" ht="15">
      <c r="A2" s="2"/>
      <c r="B2" s="2"/>
      <c r="C2" s="2"/>
      <c r="E2" s="75"/>
      <c r="H2" s="2"/>
      <c r="I2" s="76" t="s">
        <v>368</v>
      </c>
      <c r="J2" s="76"/>
      <c r="K2" s="77"/>
      <c r="L2" s="76"/>
      <c r="M2" s="76"/>
      <c r="N2" s="76"/>
      <c r="O2" s="76"/>
      <c r="P2" s="76"/>
      <c r="Q2" s="76"/>
      <c r="R2" s="76"/>
    </row>
    <row r="3" spans="1:18" s="1" customFormat="1" ht="23.25" customHeight="1">
      <c r="A3" s="79" t="s">
        <v>369</v>
      </c>
      <c r="B3" s="79"/>
      <c r="C3" s="2"/>
      <c r="E3" s="2"/>
      <c r="F3" s="2"/>
      <c r="G3" s="2"/>
      <c r="H3" s="2"/>
      <c r="I3" s="76"/>
      <c r="J3" s="124"/>
      <c r="K3" s="133"/>
      <c r="L3" s="124"/>
      <c r="M3" s="2"/>
      <c r="N3" s="2"/>
      <c r="O3" s="2"/>
      <c r="P3" s="2"/>
      <c r="R3" s="110" t="s">
        <v>10</v>
      </c>
    </row>
    <row r="4" spans="1:18" s="1" customFormat="1" ht="14.25" customHeight="1" thickBot="1">
      <c r="A4" s="418" t="s">
        <v>11</v>
      </c>
      <c r="B4" s="430" t="s">
        <v>12</v>
      </c>
      <c r="C4" s="431"/>
      <c r="D4" s="442"/>
      <c r="E4" s="430" t="s">
        <v>13</v>
      </c>
      <c r="F4" s="438"/>
      <c r="G4" s="421" t="s">
        <v>14</v>
      </c>
      <c r="H4" s="421" t="s">
        <v>15</v>
      </c>
      <c r="I4" s="440" t="s">
        <v>16</v>
      </c>
      <c r="J4" s="441" t="s">
        <v>17</v>
      </c>
      <c r="K4" s="436"/>
      <c r="L4" s="442"/>
      <c r="M4" s="421" t="s">
        <v>18</v>
      </c>
      <c r="N4" s="443"/>
      <c r="O4" s="444"/>
      <c r="P4" s="445"/>
      <c r="Q4" s="84"/>
      <c r="R4" s="446" t="s">
        <v>198</v>
      </c>
    </row>
    <row r="5" spans="1:18" s="1" customFormat="1" ht="11.25" customHeight="1">
      <c r="A5" s="419"/>
      <c r="B5" s="432"/>
      <c r="C5" s="433"/>
      <c r="D5" s="455"/>
      <c r="E5" s="434"/>
      <c r="F5" s="439"/>
      <c r="G5" s="419"/>
      <c r="H5" s="419"/>
      <c r="I5" s="432"/>
      <c r="J5" s="462" t="s">
        <v>19</v>
      </c>
      <c r="K5" s="463" t="s">
        <v>20</v>
      </c>
      <c r="L5" s="422" t="s">
        <v>21</v>
      </c>
      <c r="M5" s="428"/>
      <c r="N5" s="425" t="s">
        <v>22</v>
      </c>
      <c r="O5" s="426"/>
      <c r="P5" s="427"/>
      <c r="Q5" s="88" t="s">
        <v>23</v>
      </c>
      <c r="R5" s="447"/>
    </row>
    <row r="6" spans="1:18" s="1" customFormat="1" ht="14.25" customHeight="1">
      <c r="A6" s="419"/>
      <c r="B6" s="432"/>
      <c r="C6" s="433"/>
      <c r="D6" s="418" t="s">
        <v>24</v>
      </c>
      <c r="E6" s="418" t="s">
        <v>24</v>
      </c>
      <c r="F6" s="421" t="s">
        <v>25</v>
      </c>
      <c r="G6" s="419"/>
      <c r="H6" s="419"/>
      <c r="I6" s="432"/>
      <c r="J6" s="423"/>
      <c r="K6" s="464"/>
      <c r="L6" s="423"/>
      <c r="M6" s="428"/>
      <c r="N6" s="421" t="s">
        <v>26</v>
      </c>
      <c r="O6" s="421" t="s">
        <v>27</v>
      </c>
      <c r="P6" s="418" t="s">
        <v>28</v>
      </c>
      <c r="Q6" s="3" t="s">
        <v>29</v>
      </c>
      <c r="R6" s="447"/>
    </row>
    <row r="7" spans="1:18" s="1" customFormat="1" ht="11.25">
      <c r="A7" s="419"/>
      <c r="B7" s="432"/>
      <c r="C7" s="433"/>
      <c r="D7" s="419"/>
      <c r="E7" s="419"/>
      <c r="F7" s="419"/>
      <c r="G7" s="419"/>
      <c r="H7" s="419"/>
      <c r="I7" s="432"/>
      <c r="J7" s="423"/>
      <c r="K7" s="464"/>
      <c r="L7" s="423"/>
      <c r="M7" s="428"/>
      <c r="N7" s="428"/>
      <c r="O7" s="419"/>
      <c r="P7" s="419"/>
      <c r="Q7" s="3" t="s">
        <v>30</v>
      </c>
      <c r="R7" s="447"/>
    </row>
    <row r="8" spans="1:18" s="1" customFormat="1" ht="11.25">
      <c r="A8" s="420"/>
      <c r="B8" s="434"/>
      <c r="C8" s="435"/>
      <c r="D8" s="420"/>
      <c r="E8" s="420"/>
      <c r="F8" s="420"/>
      <c r="G8" s="420"/>
      <c r="H8" s="420"/>
      <c r="I8" s="434"/>
      <c r="J8" s="424"/>
      <c r="K8" s="465"/>
      <c r="L8" s="424"/>
      <c r="M8" s="429"/>
      <c r="N8" s="429"/>
      <c r="O8" s="420"/>
      <c r="P8" s="420"/>
      <c r="Q8" s="91" t="s">
        <v>31</v>
      </c>
      <c r="R8" s="448"/>
    </row>
    <row r="9" spans="1:18" s="1" customFormat="1" ht="12.75">
      <c r="A9" s="243" t="s">
        <v>370</v>
      </c>
      <c r="B9" s="244"/>
      <c r="C9" s="245" t="s">
        <v>586</v>
      </c>
      <c r="D9" s="246" t="s">
        <v>587</v>
      </c>
      <c r="E9" s="247" t="s">
        <v>588</v>
      </c>
      <c r="F9" s="248">
        <v>1.595</v>
      </c>
      <c r="G9" s="249" t="s">
        <v>589</v>
      </c>
      <c r="H9" s="250" t="s">
        <v>590</v>
      </c>
      <c r="I9" s="251">
        <v>5</v>
      </c>
      <c r="J9" s="116">
        <v>16.4</v>
      </c>
      <c r="K9" s="202">
        <f aca="true" t="shared" si="0" ref="K9:K25">IF(J9&gt;0,1/J9*34.6*67.1,"")</f>
        <v>141.56463414634146</v>
      </c>
      <c r="L9" s="118">
        <v>13</v>
      </c>
      <c r="M9" s="113" t="s">
        <v>591</v>
      </c>
      <c r="N9" s="247" t="s">
        <v>511</v>
      </c>
      <c r="O9" s="252" t="s">
        <v>512</v>
      </c>
      <c r="P9" s="126"/>
      <c r="Q9" s="111" t="s">
        <v>371</v>
      </c>
      <c r="R9" s="204" t="s">
        <v>83</v>
      </c>
    </row>
    <row r="10" spans="1:18" s="1" customFormat="1" ht="11.25" customHeight="1">
      <c r="A10" s="209" t="s">
        <v>592</v>
      </c>
      <c r="B10" s="210"/>
      <c r="C10" s="191" t="s">
        <v>593</v>
      </c>
      <c r="D10" s="253" t="s">
        <v>594</v>
      </c>
      <c r="E10" s="111">
        <v>271</v>
      </c>
      <c r="F10" s="114">
        <v>1.795</v>
      </c>
      <c r="G10" s="113" t="s">
        <v>595</v>
      </c>
      <c r="H10" s="111">
        <v>1500</v>
      </c>
      <c r="I10" s="125">
        <v>5</v>
      </c>
      <c r="J10" s="254">
        <v>14</v>
      </c>
      <c r="K10" s="202">
        <f t="shared" si="0"/>
        <v>165.83285714285714</v>
      </c>
      <c r="L10" s="118">
        <v>13</v>
      </c>
      <c r="M10" s="111" t="s">
        <v>596</v>
      </c>
      <c r="N10" s="113" t="s">
        <v>597</v>
      </c>
      <c r="O10" s="111" t="s">
        <v>482</v>
      </c>
      <c r="P10" s="255"/>
      <c r="Q10" s="122" t="s">
        <v>598</v>
      </c>
      <c r="R10" s="204" t="s">
        <v>153</v>
      </c>
    </row>
    <row r="11" spans="1:18" s="1" customFormat="1" ht="12.75">
      <c r="A11" s="209"/>
      <c r="B11" s="121"/>
      <c r="C11" s="200"/>
      <c r="D11" s="253" t="s">
        <v>599</v>
      </c>
      <c r="E11" s="111">
        <v>271</v>
      </c>
      <c r="F11" s="114">
        <v>1.795</v>
      </c>
      <c r="G11" s="113" t="s">
        <v>595</v>
      </c>
      <c r="H11" s="135" t="s">
        <v>600</v>
      </c>
      <c r="I11" s="125">
        <v>5</v>
      </c>
      <c r="J11" s="116">
        <v>14</v>
      </c>
      <c r="K11" s="202">
        <f t="shared" si="0"/>
        <v>165.83285714285714</v>
      </c>
      <c r="L11" s="118">
        <v>10.5</v>
      </c>
      <c r="M11" s="111" t="s">
        <v>596</v>
      </c>
      <c r="N11" s="113" t="s">
        <v>597</v>
      </c>
      <c r="O11" s="111" t="s">
        <v>482</v>
      </c>
      <c r="P11" s="255"/>
      <c r="Q11" s="122" t="s">
        <v>598</v>
      </c>
      <c r="R11" s="204" t="s">
        <v>83</v>
      </c>
    </row>
    <row r="12" spans="1:18" s="1" customFormat="1" ht="12.75">
      <c r="A12" s="209"/>
      <c r="B12" s="244"/>
      <c r="C12" s="207" t="s">
        <v>601</v>
      </c>
      <c r="D12" s="253" t="s">
        <v>602</v>
      </c>
      <c r="E12" s="111">
        <v>271</v>
      </c>
      <c r="F12" s="114">
        <v>1.795</v>
      </c>
      <c r="G12" s="113" t="s">
        <v>595</v>
      </c>
      <c r="H12" s="135" t="s">
        <v>603</v>
      </c>
      <c r="I12" s="256">
        <v>5</v>
      </c>
      <c r="J12" s="116">
        <v>14</v>
      </c>
      <c r="K12" s="202">
        <f t="shared" si="0"/>
        <v>165.83285714285714</v>
      </c>
      <c r="L12" s="118">
        <v>10.5</v>
      </c>
      <c r="M12" s="111" t="s">
        <v>596</v>
      </c>
      <c r="N12" s="113" t="s">
        <v>597</v>
      </c>
      <c r="O12" s="111" t="s">
        <v>482</v>
      </c>
      <c r="P12" s="255"/>
      <c r="Q12" s="122" t="s">
        <v>598</v>
      </c>
      <c r="R12" s="204" t="s">
        <v>83</v>
      </c>
    </row>
    <row r="13" spans="1:18" s="1" customFormat="1" ht="12.75">
      <c r="A13" s="209"/>
      <c r="B13" s="85"/>
      <c r="C13" s="207" t="s">
        <v>604</v>
      </c>
      <c r="D13" s="253" t="s">
        <v>605</v>
      </c>
      <c r="E13" s="111">
        <v>271</v>
      </c>
      <c r="F13" s="114">
        <v>1.795</v>
      </c>
      <c r="G13" s="113" t="s">
        <v>595</v>
      </c>
      <c r="H13" s="135" t="s">
        <v>606</v>
      </c>
      <c r="I13" s="90">
        <v>4</v>
      </c>
      <c r="J13" s="116">
        <v>14</v>
      </c>
      <c r="K13" s="202">
        <f t="shared" si="0"/>
        <v>165.83285714285714</v>
      </c>
      <c r="L13" s="118">
        <v>10.5</v>
      </c>
      <c r="M13" s="111" t="s">
        <v>596</v>
      </c>
      <c r="N13" s="113" t="s">
        <v>597</v>
      </c>
      <c r="O13" s="111" t="s">
        <v>482</v>
      </c>
      <c r="P13" s="255"/>
      <c r="Q13" s="122" t="s">
        <v>598</v>
      </c>
      <c r="R13" s="204" t="s">
        <v>83</v>
      </c>
    </row>
    <row r="14" spans="1:18" s="1" customFormat="1" ht="12.75">
      <c r="A14" s="209"/>
      <c r="B14" s="244"/>
      <c r="C14" s="207" t="s">
        <v>607</v>
      </c>
      <c r="D14" s="201" t="s">
        <v>608</v>
      </c>
      <c r="E14" s="111">
        <v>271</v>
      </c>
      <c r="F14" s="114">
        <v>1.795</v>
      </c>
      <c r="G14" s="113" t="s">
        <v>595</v>
      </c>
      <c r="H14" s="111" t="s">
        <v>609</v>
      </c>
      <c r="I14" s="257">
        <v>5</v>
      </c>
      <c r="J14" s="116">
        <v>14</v>
      </c>
      <c r="K14" s="202">
        <f t="shared" si="0"/>
        <v>165.83285714285714</v>
      </c>
      <c r="L14" s="118">
        <v>10.5</v>
      </c>
      <c r="M14" s="111" t="s">
        <v>596</v>
      </c>
      <c r="N14" s="113" t="s">
        <v>597</v>
      </c>
      <c r="O14" s="111" t="s">
        <v>482</v>
      </c>
      <c r="P14" s="201"/>
      <c r="Q14" s="122" t="s">
        <v>598</v>
      </c>
      <c r="R14" s="204" t="s">
        <v>83</v>
      </c>
    </row>
    <row r="15" spans="1:18" s="1" customFormat="1" ht="12.75">
      <c r="A15" s="209"/>
      <c r="B15" s="244"/>
      <c r="C15" s="207" t="s">
        <v>610</v>
      </c>
      <c r="D15" s="201" t="s">
        <v>611</v>
      </c>
      <c r="E15" s="111">
        <v>271</v>
      </c>
      <c r="F15" s="114">
        <v>1.795</v>
      </c>
      <c r="G15" s="113" t="s">
        <v>595</v>
      </c>
      <c r="H15" s="111" t="s">
        <v>612</v>
      </c>
      <c r="I15" s="257">
        <v>5</v>
      </c>
      <c r="J15" s="116">
        <v>14</v>
      </c>
      <c r="K15" s="202">
        <f t="shared" si="0"/>
        <v>165.83285714285714</v>
      </c>
      <c r="L15" s="118">
        <v>10.5</v>
      </c>
      <c r="M15" s="111" t="s">
        <v>596</v>
      </c>
      <c r="N15" s="113" t="s">
        <v>597</v>
      </c>
      <c r="O15" s="111" t="s">
        <v>482</v>
      </c>
      <c r="P15" s="201"/>
      <c r="Q15" s="122" t="s">
        <v>598</v>
      </c>
      <c r="R15" s="204" t="s">
        <v>83</v>
      </c>
    </row>
    <row r="16" spans="1:18" s="1" customFormat="1" ht="12.75">
      <c r="A16" s="209"/>
      <c r="B16" s="244"/>
      <c r="C16" s="207" t="s">
        <v>613</v>
      </c>
      <c r="D16" s="201" t="s">
        <v>614</v>
      </c>
      <c r="E16" s="111">
        <v>271</v>
      </c>
      <c r="F16" s="114">
        <v>1.795</v>
      </c>
      <c r="G16" s="113" t="s">
        <v>595</v>
      </c>
      <c r="H16" s="111" t="s">
        <v>615</v>
      </c>
      <c r="I16" s="257">
        <v>5</v>
      </c>
      <c r="J16" s="116">
        <v>13.8</v>
      </c>
      <c r="K16" s="202">
        <f t="shared" si="0"/>
        <v>168.23623188405796</v>
      </c>
      <c r="L16" s="118">
        <v>10.5</v>
      </c>
      <c r="M16" s="111" t="s">
        <v>596</v>
      </c>
      <c r="N16" s="113" t="s">
        <v>597</v>
      </c>
      <c r="O16" s="111" t="s">
        <v>482</v>
      </c>
      <c r="P16" s="201"/>
      <c r="Q16" s="122" t="s">
        <v>598</v>
      </c>
      <c r="R16" s="204" t="s">
        <v>83</v>
      </c>
    </row>
    <row r="17" spans="1:18" s="1" customFormat="1" ht="12.75">
      <c r="A17" s="209"/>
      <c r="B17" s="244"/>
      <c r="C17" s="207" t="s">
        <v>616</v>
      </c>
      <c r="D17" s="211" t="s">
        <v>617</v>
      </c>
      <c r="E17" s="111">
        <v>271</v>
      </c>
      <c r="F17" s="114">
        <v>1.795</v>
      </c>
      <c r="G17" s="113" t="s">
        <v>595</v>
      </c>
      <c r="H17" s="212" t="s">
        <v>618</v>
      </c>
      <c r="I17" s="257">
        <v>5</v>
      </c>
      <c r="J17" s="116">
        <v>13.8</v>
      </c>
      <c r="K17" s="202">
        <f t="shared" si="0"/>
        <v>168.23623188405796</v>
      </c>
      <c r="L17" s="118">
        <v>10.5</v>
      </c>
      <c r="M17" s="111" t="s">
        <v>596</v>
      </c>
      <c r="N17" s="113" t="s">
        <v>597</v>
      </c>
      <c r="O17" s="111" t="s">
        <v>482</v>
      </c>
      <c r="P17" s="201"/>
      <c r="Q17" s="122" t="s">
        <v>598</v>
      </c>
      <c r="R17" s="204" t="s">
        <v>83</v>
      </c>
    </row>
    <row r="18" spans="1:18" s="1" customFormat="1" ht="12.75">
      <c r="A18" s="209"/>
      <c r="B18" s="121"/>
      <c r="C18" s="200" t="s">
        <v>619</v>
      </c>
      <c r="D18" s="211" t="s">
        <v>620</v>
      </c>
      <c r="E18" s="111">
        <v>271</v>
      </c>
      <c r="F18" s="114">
        <v>1.795</v>
      </c>
      <c r="G18" s="113" t="s">
        <v>595</v>
      </c>
      <c r="H18" s="212" t="s">
        <v>603</v>
      </c>
      <c r="I18" s="258">
        <v>4</v>
      </c>
      <c r="J18" s="116">
        <v>13.8</v>
      </c>
      <c r="K18" s="202">
        <f t="shared" si="0"/>
        <v>168.23623188405796</v>
      </c>
      <c r="L18" s="118">
        <v>10.5</v>
      </c>
      <c r="M18" s="111" t="s">
        <v>596</v>
      </c>
      <c r="N18" s="113" t="s">
        <v>597</v>
      </c>
      <c r="O18" s="111" t="s">
        <v>482</v>
      </c>
      <c r="P18" s="201"/>
      <c r="Q18" s="122" t="s">
        <v>598</v>
      </c>
      <c r="R18" s="204" t="s">
        <v>83</v>
      </c>
    </row>
    <row r="19" spans="1:18" s="1" customFormat="1" ht="12.75" customHeight="1">
      <c r="A19" s="209"/>
      <c r="B19" s="112"/>
      <c r="C19" s="191" t="s">
        <v>621</v>
      </c>
      <c r="D19" s="211" t="s">
        <v>622</v>
      </c>
      <c r="E19" s="135">
        <v>276</v>
      </c>
      <c r="F19" s="135">
        <v>3.497</v>
      </c>
      <c r="G19" s="113" t="s">
        <v>595</v>
      </c>
      <c r="H19" s="212" t="s">
        <v>623</v>
      </c>
      <c r="I19" s="258">
        <v>5</v>
      </c>
      <c r="J19" s="116">
        <v>13.4</v>
      </c>
      <c r="K19" s="202">
        <f t="shared" si="0"/>
        <v>173.25820895522384</v>
      </c>
      <c r="L19" s="118">
        <v>10.5</v>
      </c>
      <c r="M19" s="111" t="s">
        <v>624</v>
      </c>
      <c r="N19" s="113" t="s">
        <v>372</v>
      </c>
      <c r="O19" s="111" t="s">
        <v>482</v>
      </c>
      <c r="P19" s="201"/>
      <c r="Q19" s="122" t="s">
        <v>598</v>
      </c>
      <c r="R19" s="204" t="s">
        <v>83</v>
      </c>
    </row>
    <row r="20" spans="1:18" s="1" customFormat="1" ht="12.75" customHeight="1">
      <c r="A20" s="209"/>
      <c r="B20" s="244"/>
      <c r="C20" s="207" t="s">
        <v>625</v>
      </c>
      <c r="D20" s="211" t="s">
        <v>626</v>
      </c>
      <c r="E20" s="135">
        <v>276</v>
      </c>
      <c r="F20" s="135">
        <v>3.497</v>
      </c>
      <c r="G20" s="113" t="s">
        <v>595</v>
      </c>
      <c r="H20" s="135" t="s">
        <v>627</v>
      </c>
      <c r="I20" s="258">
        <v>5</v>
      </c>
      <c r="J20" s="116">
        <v>13.4</v>
      </c>
      <c r="K20" s="202">
        <f t="shared" si="0"/>
        <v>173.25820895522384</v>
      </c>
      <c r="L20" s="118">
        <v>10.5</v>
      </c>
      <c r="M20" s="111" t="s">
        <v>628</v>
      </c>
      <c r="N20" s="113" t="s">
        <v>372</v>
      </c>
      <c r="O20" s="111" t="s">
        <v>439</v>
      </c>
      <c r="P20" s="201"/>
      <c r="Q20" s="122" t="s">
        <v>629</v>
      </c>
      <c r="R20" s="204" t="s">
        <v>83</v>
      </c>
    </row>
    <row r="21" spans="1:18" s="1" customFormat="1" ht="12.75">
      <c r="A21" s="209"/>
      <c r="B21" s="210"/>
      <c r="C21" s="191" t="s">
        <v>630</v>
      </c>
      <c r="D21" s="211" t="s">
        <v>631</v>
      </c>
      <c r="E21" s="135">
        <v>157</v>
      </c>
      <c r="F21" s="135">
        <v>5.461</v>
      </c>
      <c r="G21" s="113" t="s">
        <v>632</v>
      </c>
      <c r="H21" s="135">
        <v>2150</v>
      </c>
      <c r="I21" s="259">
        <v>4</v>
      </c>
      <c r="J21" s="116">
        <v>8.3</v>
      </c>
      <c r="K21" s="202">
        <f t="shared" si="0"/>
        <v>279.71807228915657</v>
      </c>
      <c r="L21" s="118">
        <v>7.8</v>
      </c>
      <c r="M21" s="111" t="s">
        <v>633</v>
      </c>
      <c r="N21" s="135" t="s">
        <v>434</v>
      </c>
      <c r="O21" s="111" t="s">
        <v>439</v>
      </c>
      <c r="P21" s="212"/>
      <c r="Q21" s="122" t="s">
        <v>634</v>
      </c>
      <c r="R21" s="204" t="s">
        <v>153</v>
      </c>
    </row>
    <row r="22" spans="1:18" s="1" customFormat="1" ht="12.75">
      <c r="A22" s="209"/>
      <c r="B22" s="121"/>
      <c r="C22" s="200"/>
      <c r="D22" s="211" t="s">
        <v>631</v>
      </c>
      <c r="E22" s="135">
        <v>157</v>
      </c>
      <c r="F22" s="135">
        <v>5.461</v>
      </c>
      <c r="G22" s="113" t="s">
        <v>632</v>
      </c>
      <c r="H22" s="135">
        <v>2150</v>
      </c>
      <c r="I22" s="259">
        <v>4</v>
      </c>
      <c r="J22" s="116">
        <v>8.6</v>
      </c>
      <c r="K22" s="202">
        <f t="shared" si="0"/>
        <v>269.96046511627907</v>
      </c>
      <c r="L22" s="118">
        <v>7.8</v>
      </c>
      <c r="M22" s="111" t="s">
        <v>633</v>
      </c>
      <c r="N22" s="135" t="s">
        <v>434</v>
      </c>
      <c r="O22" s="111" t="s">
        <v>439</v>
      </c>
      <c r="P22" s="212" t="s">
        <v>635</v>
      </c>
      <c r="Q22" s="122" t="s">
        <v>634</v>
      </c>
      <c r="R22" s="204" t="s">
        <v>65</v>
      </c>
    </row>
    <row r="23" spans="1:18" s="1" customFormat="1" ht="12.75">
      <c r="A23" s="209"/>
      <c r="B23" s="244"/>
      <c r="C23" s="207" t="s">
        <v>636</v>
      </c>
      <c r="D23" s="211" t="s">
        <v>637</v>
      </c>
      <c r="E23" s="135" t="s">
        <v>638</v>
      </c>
      <c r="F23" s="260">
        <v>5.98</v>
      </c>
      <c r="G23" s="113" t="s">
        <v>639</v>
      </c>
      <c r="H23" s="135">
        <v>2170</v>
      </c>
      <c r="I23" s="259">
        <v>4</v>
      </c>
      <c r="J23" s="116">
        <v>5.9</v>
      </c>
      <c r="K23" s="202">
        <f t="shared" si="0"/>
        <v>393.50169491525423</v>
      </c>
      <c r="L23" s="118">
        <v>7.8</v>
      </c>
      <c r="M23" s="135"/>
      <c r="N23" s="135" t="s">
        <v>640</v>
      </c>
      <c r="O23" s="111" t="s">
        <v>439</v>
      </c>
      <c r="P23" s="212"/>
      <c r="Q23" s="122"/>
      <c r="R23" s="204" t="s">
        <v>60</v>
      </c>
    </row>
    <row r="24" spans="1:18" s="1" customFormat="1" ht="14.25">
      <c r="A24" s="209"/>
      <c r="B24" s="261"/>
      <c r="C24" s="262" t="s">
        <v>641</v>
      </c>
      <c r="D24" s="263" t="s">
        <v>642</v>
      </c>
      <c r="E24" s="264">
        <v>276</v>
      </c>
      <c r="F24" s="265">
        <v>3.497</v>
      </c>
      <c r="G24" s="249" t="s">
        <v>643</v>
      </c>
      <c r="H24" s="250" t="s">
        <v>644</v>
      </c>
      <c r="I24" s="251">
        <v>7</v>
      </c>
      <c r="J24" s="266">
        <v>8.5</v>
      </c>
      <c r="K24" s="202">
        <f t="shared" si="0"/>
        <v>273.1364705882352</v>
      </c>
      <c r="L24" s="267">
        <v>6.4</v>
      </c>
      <c r="M24" s="111" t="s">
        <v>645</v>
      </c>
      <c r="N24" s="113" t="s">
        <v>372</v>
      </c>
      <c r="O24" s="252" t="s">
        <v>438</v>
      </c>
      <c r="P24" s="126"/>
      <c r="Q24" s="111" t="s">
        <v>629</v>
      </c>
      <c r="R24" s="204" t="s">
        <v>83</v>
      </c>
    </row>
    <row r="25" spans="1:18" s="1" customFormat="1" ht="12.75">
      <c r="A25" s="213"/>
      <c r="B25" s="244"/>
      <c r="C25" s="207" t="s">
        <v>646</v>
      </c>
      <c r="D25" s="211" t="s">
        <v>647</v>
      </c>
      <c r="E25" s="135">
        <v>276</v>
      </c>
      <c r="F25" s="135">
        <v>3.497</v>
      </c>
      <c r="G25" s="113" t="s">
        <v>632</v>
      </c>
      <c r="H25" s="135">
        <v>1560</v>
      </c>
      <c r="I25" s="258">
        <v>2</v>
      </c>
      <c r="J25" s="116">
        <v>13.2</v>
      </c>
      <c r="K25" s="202">
        <f t="shared" si="0"/>
        <v>175.88333333333335</v>
      </c>
      <c r="L25" s="118">
        <v>10.5</v>
      </c>
      <c r="M25" s="111" t="s">
        <v>628</v>
      </c>
      <c r="N25" s="113" t="s">
        <v>372</v>
      </c>
      <c r="O25" s="111" t="s">
        <v>439</v>
      </c>
      <c r="P25" s="212"/>
      <c r="Q25" s="122" t="s">
        <v>634</v>
      </c>
      <c r="R25" s="204" t="s">
        <v>83</v>
      </c>
    </row>
    <row r="27" ht="11.25">
      <c r="K27" s="2"/>
    </row>
    <row r="28" ht="11.25">
      <c r="K28" s="2"/>
    </row>
  </sheetData>
  <sheetProtection/>
  <mergeCells count="21">
    <mergeCell ref="I4:I8"/>
    <mergeCell ref="J4:L4"/>
    <mergeCell ref="M4:M8"/>
    <mergeCell ref="N4:P4"/>
    <mergeCell ref="R4:R8"/>
    <mergeCell ref="J5:J8"/>
    <mergeCell ref="K5:K8"/>
    <mergeCell ref="L5:L8"/>
    <mergeCell ref="N5:P5"/>
    <mergeCell ref="N6:N8"/>
    <mergeCell ref="O6:O8"/>
    <mergeCell ref="P6:P8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2" width="1.4921875" style="2" customWidth="1"/>
    <col min="3" max="3" width="12.50390625" style="2" customWidth="1"/>
    <col min="4" max="4" width="8.00390625" style="2" customWidth="1"/>
    <col min="5" max="5" width="6.50390625" style="2" customWidth="1"/>
    <col min="6" max="6" width="7.375" style="2" customWidth="1"/>
    <col min="7" max="7" width="8.125" style="2" customWidth="1"/>
    <col min="8" max="8" width="9.125" style="2" customWidth="1"/>
    <col min="9" max="9" width="7.125" style="2" customWidth="1"/>
    <col min="10" max="10" width="6.875" style="2" customWidth="1"/>
    <col min="11" max="11" width="8.875" style="4" bestFit="1" customWidth="1"/>
    <col min="12" max="12" width="6.625" style="2" customWidth="1"/>
    <col min="13" max="13" width="4.25390625" style="2" bestFit="1" customWidth="1"/>
    <col min="14" max="14" width="6.75390625" style="2" customWidth="1"/>
    <col min="15" max="15" width="4.25390625" style="2" customWidth="1"/>
    <col min="16" max="16" width="12.00390625" style="2" customWidth="1"/>
    <col min="17" max="17" width="7.50390625" style="2" customWidth="1"/>
    <col min="18" max="21" width="9.00390625" style="2" customWidth="1"/>
    <col min="22" max="22" width="6.25390625" style="2" bestFit="1" customWidth="1"/>
    <col min="23" max="23" width="6.375" style="2" bestFit="1" customWidth="1"/>
    <col min="24" max="16384" width="9.00390625" style="2" customWidth="1"/>
  </cols>
  <sheetData>
    <row r="1" spans="1:18" ht="21.75" customHeight="1">
      <c r="A1" s="72"/>
      <c r="B1" s="72"/>
      <c r="Q1" s="73"/>
      <c r="R1" s="107"/>
    </row>
    <row r="2" spans="1:20" s="1" customFormat="1" ht="15">
      <c r="A2" s="2"/>
      <c r="B2" s="2"/>
      <c r="C2" s="2"/>
      <c r="E2" s="75"/>
      <c r="H2" s="2"/>
      <c r="I2" s="108" t="s">
        <v>210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18" s="1" customFormat="1" ht="23.25" customHeight="1">
      <c r="A3" s="79" t="s">
        <v>211</v>
      </c>
      <c r="B3" s="79"/>
      <c r="C3" s="2"/>
      <c r="E3" s="2"/>
      <c r="F3" s="2"/>
      <c r="G3" s="2"/>
      <c r="H3" s="2"/>
      <c r="I3" s="76"/>
      <c r="J3" s="76"/>
      <c r="K3" s="77"/>
      <c r="L3" s="76"/>
      <c r="M3" s="2"/>
      <c r="N3" s="2"/>
      <c r="O3" s="2"/>
      <c r="P3" s="2"/>
      <c r="R3" s="110" t="s">
        <v>10</v>
      </c>
    </row>
    <row r="4" spans="1:18" s="1" customFormat="1" ht="14.25" customHeight="1" thickBot="1">
      <c r="A4" s="418" t="s">
        <v>11</v>
      </c>
      <c r="B4" s="430" t="s">
        <v>12</v>
      </c>
      <c r="C4" s="431"/>
      <c r="D4" s="442"/>
      <c r="E4" s="430" t="s">
        <v>13</v>
      </c>
      <c r="F4" s="438"/>
      <c r="G4" s="421" t="s">
        <v>14</v>
      </c>
      <c r="H4" s="421" t="s">
        <v>15</v>
      </c>
      <c r="I4" s="440" t="s">
        <v>16</v>
      </c>
      <c r="J4" s="441" t="s">
        <v>17</v>
      </c>
      <c r="K4" s="436"/>
      <c r="L4" s="442"/>
      <c r="M4" s="421" t="s">
        <v>18</v>
      </c>
      <c r="N4" s="443"/>
      <c r="O4" s="444"/>
      <c r="P4" s="445"/>
      <c r="Q4" s="84"/>
      <c r="R4" s="446" t="s">
        <v>198</v>
      </c>
    </row>
    <row r="5" spans="1:18" s="1" customFormat="1" ht="11.25" customHeight="1">
      <c r="A5" s="419"/>
      <c r="B5" s="432"/>
      <c r="C5" s="433"/>
      <c r="D5" s="455"/>
      <c r="E5" s="434"/>
      <c r="F5" s="439"/>
      <c r="G5" s="419"/>
      <c r="H5" s="419"/>
      <c r="I5" s="432"/>
      <c r="J5" s="462" t="s">
        <v>19</v>
      </c>
      <c r="K5" s="463" t="s">
        <v>20</v>
      </c>
      <c r="L5" s="422" t="s">
        <v>21</v>
      </c>
      <c r="M5" s="428"/>
      <c r="N5" s="425" t="s">
        <v>22</v>
      </c>
      <c r="O5" s="426"/>
      <c r="P5" s="427"/>
      <c r="Q5" s="88" t="s">
        <v>23</v>
      </c>
      <c r="R5" s="447"/>
    </row>
    <row r="6" spans="1:18" s="1" customFormat="1" ht="14.25" customHeight="1">
      <c r="A6" s="419"/>
      <c r="B6" s="432"/>
      <c r="C6" s="433"/>
      <c r="D6" s="418" t="s">
        <v>24</v>
      </c>
      <c r="E6" s="418" t="s">
        <v>24</v>
      </c>
      <c r="F6" s="421" t="s">
        <v>25</v>
      </c>
      <c r="G6" s="419"/>
      <c r="H6" s="419"/>
      <c r="I6" s="432"/>
      <c r="J6" s="423"/>
      <c r="K6" s="464"/>
      <c r="L6" s="423"/>
      <c r="M6" s="428"/>
      <c r="N6" s="421" t="s">
        <v>26</v>
      </c>
      <c r="O6" s="421" t="s">
        <v>27</v>
      </c>
      <c r="P6" s="418" t="s">
        <v>28</v>
      </c>
      <c r="Q6" s="3" t="s">
        <v>29</v>
      </c>
      <c r="R6" s="447"/>
    </row>
    <row r="7" spans="1:23" s="1" customFormat="1" ht="11.25">
      <c r="A7" s="419"/>
      <c r="B7" s="432"/>
      <c r="C7" s="433"/>
      <c r="D7" s="419"/>
      <c r="E7" s="419"/>
      <c r="F7" s="419"/>
      <c r="G7" s="419"/>
      <c r="H7" s="419"/>
      <c r="I7" s="432"/>
      <c r="J7" s="423"/>
      <c r="K7" s="464"/>
      <c r="L7" s="423"/>
      <c r="M7" s="428"/>
      <c r="N7" s="428"/>
      <c r="O7" s="419"/>
      <c r="P7" s="419"/>
      <c r="Q7" s="3" t="s">
        <v>30</v>
      </c>
      <c r="R7" s="447"/>
      <c r="V7" s="501" t="s">
        <v>326</v>
      </c>
      <c r="W7" s="501"/>
    </row>
    <row r="8" spans="1:23" s="1" customFormat="1" ht="11.25">
      <c r="A8" s="420"/>
      <c r="B8" s="434"/>
      <c r="C8" s="435"/>
      <c r="D8" s="420"/>
      <c r="E8" s="420"/>
      <c r="F8" s="420"/>
      <c r="G8" s="420"/>
      <c r="H8" s="420"/>
      <c r="I8" s="434"/>
      <c r="J8" s="424"/>
      <c r="K8" s="465"/>
      <c r="L8" s="424"/>
      <c r="M8" s="429"/>
      <c r="N8" s="429"/>
      <c r="O8" s="420"/>
      <c r="P8" s="420"/>
      <c r="Q8" s="91" t="s">
        <v>31</v>
      </c>
      <c r="R8" s="448"/>
      <c r="V8" s="135" t="s">
        <v>225</v>
      </c>
      <c r="W8" s="137">
        <v>138150</v>
      </c>
    </row>
    <row r="9" spans="1:23" s="1" customFormat="1" ht="24" customHeight="1">
      <c r="A9" s="111" t="s">
        <v>373</v>
      </c>
      <c r="B9" s="122"/>
      <c r="C9" s="268" t="s">
        <v>374</v>
      </c>
      <c r="D9" s="111" t="s">
        <v>375</v>
      </c>
      <c r="E9" s="125" t="s">
        <v>376</v>
      </c>
      <c r="F9" s="111">
        <v>1.998</v>
      </c>
      <c r="G9" s="268" t="s">
        <v>377</v>
      </c>
      <c r="H9" s="111" t="s">
        <v>378</v>
      </c>
      <c r="I9" s="125" t="s">
        <v>379</v>
      </c>
      <c r="J9" s="269">
        <v>9</v>
      </c>
      <c r="K9" s="117">
        <f aca="true" t="shared" si="0" ref="K9:K14">IF(J9&gt;0,1/J9*34.6*67.1,"")</f>
        <v>257.9622222222222</v>
      </c>
      <c r="L9" s="270">
        <v>10.5</v>
      </c>
      <c r="M9" s="115" t="s">
        <v>214</v>
      </c>
      <c r="N9" s="115" t="s">
        <v>2</v>
      </c>
      <c r="O9" s="115" t="s">
        <v>4</v>
      </c>
      <c r="P9" s="271" t="s">
        <v>380</v>
      </c>
      <c r="Q9" s="272" t="s">
        <v>217</v>
      </c>
      <c r="R9" s="120"/>
      <c r="V9" s="145" t="str">
        <f aca="true" t="shared" si="1" ref="V9:V14">IF(J9="","",IF(J9&gt;=ROUND(L9*1.25,1),"125",IF(J9&gt;=ROUND(L9*1.2,1),"120",IF(J9&gt;=ROUND(L9*1.15,1),"115",IF(J9&gt;=ROUND(L9*1.1,1),"110",IF(J9&gt;=ROUND(L9*1.05,1),"105",IF(J9&gt;=L9*1,"100"," ")))))))</f>
        <v> </v>
      </c>
      <c r="W9" s="145" t="b">
        <f>IF(J9="","",IF(J9&gt;=ROUND(L9*1.5,1),"150",IF(J9&gt;=ROUND(L9*1.38,1),"138")))</f>
        <v>0</v>
      </c>
    </row>
    <row r="10" spans="1:23" s="1" customFormat="1" ht="24" customHeight="1">
      <c r="A10" s="89" t="s">
        <v>373</v>
      </c>
      <c r="B10" s="86"/>
      <c r="C10" s="273" t="s">
        <v>374</v>
      </c>
      <c r="D10" s="89" t="s">
        <v>375</v>
      </c>
      <c r="E10" s="90" t="s">
        <v>376</v>
      </c>
      <c r="F10" s="89">
        <v>1.998</v>
      </c>
      <c r="G10" s="274" t="s">
        <v>377</v>
      </c>
      <c r="H10" s="89">
        <v>1780</v>
      </c>
      <c r="I10" s="90" t="s">
        <v>379</v>
      </c>
      <c r="J10" s="275">
        <v>9</v>
      </c>
      <c r="K10" s="117">
        <f t="shared" si="0"/>
        <v>257.9622222222222</v>
      </c>
      <c r="L10" s="276">
        <v>8.9</v>
      </c>
      <c r="M10" s="87" t="s">
        <v>214</v>
      </c>
      <c r="N10" s="87" t="s">
        <v>2</v>
      </c>
      <c r="O10" s="87" t="s">
        <v>4</v>
      </c>
      <c r="P10" s="277" t="s">
        <v>381</v>
      </c>
      <c r="Q10" s="278" t="s">
        <v>217</v>
      </c>
      <c r="R10" s="279">
        <v>100</v>
      </c>
      <c r="V10" s="145" t="str">
        <f t="shared" si="1"/>
        <v>100</v>
      </c>
      <c r="W10" s="145" t="b">
        <f>IF(J10="","",IF(J10&gt;=ROUND(L10*1.25,1),"125",IF(J10&gt;=ROUND(L10*1.2,1),"120")))</f>
        <v>0</v>
      </c>
    </row>
    <row r="11" spans="1:23" s="1" customFormat="1" ht="22.5">
      <c r="A11" s="113" t="s">
        <v>373</v>
      </c>
      <c r="B11" s="244"/>
      <c r="C11" s="280" t="s">
        <v>382</v>
      </c>
      <c r="D11" s="281" t="s">
        <v>383</v>
      </c>
      <c r="E11" s="282" t="s">
        <v>384</v>
      </c>
      <c r="F11" s="281">
        <v>3.192</v>
      </c>
      <c r="G11" s="283" t="s">
        <v>385</v>
      </c>
      <c r="H11" s="284" t="s">
        <v>386</v>
      </c>
      <c r="I11" s="122">
        <v>5</v>
      </c>
      <c r="J11" s="269">
        <v>8</v>
      </c>
      <c r="K11" s="117">
        <f t="shared" si="0"/>
        <v>290.2075</v>
      </c>
      <c r="L11" s="270">
        <v>8.9</v>
      </c>
      <c r="M11" s="285" t="s">
        <v>214</v>
      </c>
      <c r="N11" s="285" t="s">
        <v>2</v>
      </c>
      <c r="O11" s="119" t="s">
        <v>4</v>
      </c>
      <c r="P11" s="284" t="s">
        <v>387</v>
      </c>
      <c r="Q11" s="286" t="s">
        <v>217</v>
      </c>
      <c r="R11" s="120"/>
      <c r="V11" s="145" t="str">
        <f t="shared" si="1"/>
        <v> </v>
      </c>
      <c r="W11" s="145" t="b">
        <f>IF(J11="","",IF(J11&gt;=ROUND(L11*1.25,1),"125",IF(J11&gt;=ROUND(L11*1.2,1),"120")))</f>
        <v>0</v>
      </c>
    </row>
    <row r="12" spans="1:23" s="1" customFormat="1" ht="22.5">
      <c r="A12" s="113" t="s">
        <v>373</v>
      </c>
      <c r="B12" s="124"/>
      <c r="C12" s="268" t="s">
        <v>388</v>
      </c>
      <c r="D12" s="113" t="s">
        <v>389</v>
      </c>
      <c r="E12" s="111" t="s">
        <v>221</v>
      </c>
      <c r="F12" s="114">
        <v>4.999</v>
      </c>
      <c r="G12" s="283" t="s">
        <v>390</v>
      </c>
      <c r="H12" s="113" t="s">
        <v>391</v>
      </c>
      <c r="I12" s="122">
        <v>7</v>
      </c>
      <c r="J12" s="116">
        <v>6</v>
      </c>
      <c r="K12" s="117">
        <f t="shared" si="0"/>
        <v>386.94333333333327</v>
      </c>
      <c r="L12" s="118">
        <v>6.4</v>
      </c>
      <c r="M12" s="111" t="s">
        <v>214</v>
      </c>
      <c r="N12" s="113" t="s">
        <v>2</v>
      </c>
      <c r="O12" s="111" t="s">
        <v>4</v>
      </c>
      <c r="P12" s="287"/>
      <c r="Q12" s="131"/>
      <c r="R12" s="120"/>
      <c r="V12" s="145" t="str">
        <f t="shared" si="1"/>
        <v> </v>
      </c>
      <c r="W12" s="145" t="b">
        <f>IF(J12="","",IF(J12&gt;=ROUND(L12*1.25,1),"125",IF(J12&gt;=ROUND(L12*1.2,1),"120")))</f>
        <v>0</v>
      </c>
    </row>
    <row r="13" spans="1:23" s="1" customFormat="1" ht="22.5">
      <c r="A13" s="113" t="s">
        <v>373</v>
      </c>
      <c r="B13" s="112"/>
      <c r="C13" s="514" t="s">
        <v>392</v>
      </c>
      <c r="D13" s="284" t="s">
        <v>393</v>
      </c>
      <c r="E13" s="284" t="s">
        <v>221</v>
      </c>
      <c r="F13" s="111">
        <v>4.999</v>
      </c>
      <c r="G13" s="283" t="s">
        <v>390</v>
      </c>
      <c r="H13" s="288" t="s">
        <v>394</v>
      </c>
      <c r="I13" s="289">
        <v>5</v>
      </c>
      <c r="J13" s="193">
        <v>6</v>
      </c>
      <c r="K13" s="117">
        <f>IF(J13&gt;0,1/J13*34.6*67.1,"")</f>
        <v>386.94333333333327</v>
      </c>
      <c r="L13" s="270">
        <v>6.4</v>
      </c>
      <c r="M13" s="290" t="s">
        <v>214</v>
      </c>
      <c r="N13" s="284" t="s">
        <v>2</v>
      </c>
      <c r="O13" s="119" t="s">
        <v>4</v>
      </c>
      <c r="P13" s="129"/>
      <c r="Q13" s="131"/>
      <c r="R13" s="120"/>
      <c r="V13" s="145" t="str">
        <f t="shared" si="1"/>
        <v> </v>
      </c>
      <c r="W13" s="145" t="b">
        <f>IF(J13="","",IF(J13&gt;=ROUND(L13*1.25,1),"125",IF(J13&gt;=ROUND(L13*1.2,1),"120")))</f>
        <v>0</v>
      </c>
    </row>
    <row r="14" spans="1:23" s="1" customFormat="1" ht="23.25" thickBot="1">
      <c r="A14" s="113" t="s">
        <v>373</v>
      </c>
      <c r="B14" s="121"/>
      <c r="C14" s="515"/>
      <c r="D14" s="284" t="s">
        <v>395</v>
      </c>
      <c r="E14" s="284" t="s">
        <v>222</v>
      </c>
      <c r="F14" s="111">
        <v>4.999</v>
      </c>
      <c r="G14" s="291" t="s">
        <v>390</v>
      </c>
      <c r="H14" s="288" t="s">
        <v>396</v>
      </c>
      <c r="I14" s="292">
        <v>5</v>
      </c>
      <c r="J14" s="293">
        <v>5.5</v>
      </c>
      <c r="K14" s="128">
        <f t="shared" si="0"/>
        <v>422.11999999999995</v>
      </c>
      <c r="L14" s="270">
        <v>6.4</v>
      </c>
      <c r="M14" s="271" t="s">
        <v>214</v>
      </c>
      <c r="N14" s="284" t="s">
        <v>2</v>
      </c>
      <c r="O14" s="111" t="s">
        <v>4</v>
      </c>
      <c r="P14" s="129"/>
      <c r="Q14" s="131"/>
      <c r="R14" s="120"/>
      <c r="V14" s="145" t="str">
        <f t="shared" si="1"/>
        <v> </v>
      </c>
      <c r="W14" s="145" t="b">
        <f>IF(J14="","",IF(J14&gt;=ROUND(L14*1.25,1),"125",IF(J14&gt;=ROUND(L14*1.2,1),"120")))</f>
        <v>0</v>
      </c>
    </row>
    <row r="15" spans="1:16" s="1" customFormat="1" ht="11.25">
      <c r="A15" s="2"/>
      <c r="D15" s="2"/>
      <c r="E15" s="2"/>
      <c r="F15" s="2"/>
      <c r="G15" s="2"/>
      <c r="H15" s="2"/>
      <c r="I15" s="2"/>
      <c r="J15" s="2"/>
      <c r="K15" s="4"/>
      <c r="L15" s="2"/>
      <c r="M15" s="2"/>
      <c r="N15" s="2"/>
      <c r="O15" s="2"/>
      <c r="P15" s="2"/>
    </row>
    <row r="16" spans="1:16" s="1" customFormat="1" ht="11.25">
      <c r="A16" s="2"/>
      <c r="D16" s="2"/>
      <c r="E16" s="2"/>
      <c r="F16" s="2"/>
      <c r="G16" s="2"/>
      <c r="H16" s="2"/>
      <c r="I16" s="2"/>
      <c r="J16" s="2"/>
      <c r="K16" s="4"/>
      <c r="L16" s="2"/>
      <c r="M16" s="2"/>
      <c r="N16" s="2"/>
      <c r="O16" s="2"/>
      <c r="P16" s="2"/>
    </row>
    <row r="17" spans="1:16" s="1" customFormat="1" ht="11.25">
      <c r="A17" s="2"/>
      <c r="B17" s="2"/>
      <c r="D17" s="2"/>
      <c r="E17" s="2"/>
      <c r="F17" s="2"/>
      <c r="G17" s="2"/>
      <c r="H17" s="2"/>
      <c r="I17" s="2"/>
      <c r="J17" s="2"/>
      <c r="K17" s="4"/>
      <c r="L17" s="2"/>
      <c r="M17" s="2"/>
      <c r="N17" s="2"/>
      <c r="O17" s="2"/>
      <c r="P17" s="2"/>
    </row>
    <row r="18" spans="1:16" s="1" customFormat="1" ht="11.25">
      <c r="A18" s="2"/>
      <c r="B18" s="2"/>
      <c r="D18" s="2"/>
      <c r="E18" s="2"/>
      <c r="F18" s="2"/>
      <c r="G18" s="2"/>
      <c r="H18" s="2"/>
      <c r="I18" s="2"/>
      <c r="J18" s="2"/>
      <c r="K18" s="4"/>
      <c r="L18" s="2"/>
      <c r="M18" s="2"/>
      <c r="N18" s="2"/>
      <c r="O18" s="132"/>
      <c r="P18" s="2"/>
    </row>
    <row r="19" spans="1:16" s="1" customFormat="1" ht="11.25">
      <c r="A19" s="2"/>
      <c r="B19" s="2"/>
      <c r="D19" s="2"/>
      <c r="E19" s="2"/>
      <c r="F19" s="2"/>
      <c r="G19" s="2"/>
      <c r="H19" s="2"/>
      <c r="I19" s="2"/>
      <c r="J19" s="2"/>
      <c r="K19" s="4"/>
      <c r="L19" s="2"/>
      <c r="M19" s="2"/>
      <c r="N19" s="2"/>
      <c r="O19" s="2"/>
      <c r="P19" s="2"/>
    </row>
    <row r="24" ht="11.25">
      <c r="V24" s="3"/>
    </row>
    <row r="25" ht="11.25">
      <c r="V25" s="3"/>
    </row>
    <row r="27" ht="11.25">
      <c r="K27" s="2"/>
    </row>
    <row r="28" ht="11.25">
      <c r="K28" s="2"/>
    </row>
  </sheetData>
  <sheetProtection/>
  <mergeCells count="23">
    <mergeCell ref="V7:W7"/>
    <mergeCell ref="C13:C14"/>
    <mergeCell ref="I4:I8"/>
    <mergeCell ref="J4:L4"/>
    <mergeCell ref="M4:M8"/>
    <mergeCell ref="N4:P4"/>
    <mergeCell ref="R4:R8"/>
    <mergeCell ref="J5:J8"/>
    <mergeCell ref="A4:A8"/>
    <mergeCell ref="B4:C8"/>
    <mergeCell ref="D4:D5"/>
    <mergeCell ref="E4:F5"/>
    <mergeCell ref="G4:G8"/>
    <mergeCell ref="H4:H8"/>
    <mergeCell ref="D6:D8"/>
    <mergeCell ref="E6:E8"/>
    <mergeCell ref="F6:F8"/>
    <mergeCell ref="K5:K8"/>
    <mergeCell ref="L5:L8"/>
    <mergeCell ref="N5:P5"/>
    <mergeCell ref="N6:N8"/>
    <mergeCell ref="O6:O8"/>
    <mergeCell ref="P6:P8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354" customWidth="1"/>
    <col min="2" max="2" width="1.875" style="354" customWidth="1"/>
    <col min="3" max="3" width="25.875" style="353" customWidth="1"/>
    <col min="4" max="4" width="10.875" style="354" customWidth="1"/>
    <col min="5" max="5" width="5.125" style="3" customWidth="1"/>
    <col min="6" max="6" width="7.00390625" style="3" customWidth="1"/>
    <col min="7" max="7" width="7.875" style="3" customWidth="1"/>
    <col min="8" max="8" width="6.625" style="5" customWidth="1"/>
    <col min="9" max="9" width="7.125" style="3" customWidth="1"/>
    <col min="10" max="10" width="6.875" style="3" customWidth="1"/>
    <col min="11" max="11" width="10.125" style="355" bestFit="1" customWidth="1"/>
    <col min="12" max="12" width="7.125" style="3" customWidth="1"/>
    <col min="13" max="13" width="6.125" style="3" customWidth="1"/>
    <col min="14" max="14" width="6.75390625" style="3" customWidth="1"/>
    <col min="15" max="15" width="4.25390625" style="3" customWidth="1"/>
    <col min="16" max="16" width="5.375" style="354" customWidth="1"/>
    <col min="17" max="17" width="6.75390625" style="354" customWidth="1"/>
    <col min="18" max="18" width="8.25390625" style="354" customWidth="1"/>
    <col min="19" max="16384" width="9.00390625" style="354" customWidth="1"/>
  </cols>
  <sheetData>
    <row r="1" spans="1:18" ht="15.75">
      <c r="A1" s="352"/>
      <c r="B1" s="352"/>
      <c r="Q1" s="356"/>
      <c r="R1" s="107"/>
    </row>
    <row r="2" spans="1:18" s="357" customFormat="1" ht="15">
      <c r="A2" s="354"/>
      <c r="B2" s="354"/>
      <c r="C2" s="353"/>
      <c r="E2" s="74"/>
      <c r="F2" s="358"/>
      <c r="G2" s="358"/>
      <c r="H2" s="5"/>
      <c r="I2" s="326" t="s">
        <v>7</v>
      </c>
      <c r="J2" s="91"/>
      <c r="K2" s="359"/>
      <c r="L2" s="91"/>
      <c r="M2" s="91"/>
      <c r="N2" s="91"/>
      <c r="O2" s="453" t="s">
        <v>8</v>
      </c>
      <c r="P2" s="454"/>
      <c r="Q2" s="454"/>
      <c r="R2" s="454"/>
    </row>
    <row r="3" spans="1:18" s="357" customFormat="1" ht="15.75">
      <c r="A3" s="78" t="s">
        <v>9</v>
      </c>
      <c r="B3" s="79"/>
      <c r="C3" s="353"/>
      <c r="E3" s="3"/>
      <c r="F3" s="3"/>
      <c r="G3" s="3"/>
      <c r="H3" s="5"/>
      <c r="I3" s="91"/>
      <c r="J3" s="256"/>
      <c r="K3" s="258"/>
      <c r="L3" s="256"/>
      <c r="M3" s="3"/>
      <c r="N3" s="3"/>
      <c r="O3" s="3"/>
      <c r="P3" s="354"/>
      <c r="R3" s="110" t="s">
        <v>10</v>
      </c>
    </row>
    <row r="4" spans="1:18" s="357" customFormat="1" ht="12" thickBot="1">
      <c r="A4" s="418" t="s">
        <v>11</v>
      </c>
      <c r="B4" s="430" t="s">
        <v>12</v>
      </c>
      <c r="C4" s="431"/>
      <c r="D4" s="442"/>
      <c r="E4" s="430" t="s">
        <v>13</v>
      </c>
      <c r="F4" s="438"/>
      <c r="G4" s="421" t="s">
        <v>14</v>
      </c>
      <c r="H4" s="456" t="s">
        <v>15</v>
      </c>
      <c r="I4" s="440" t="s">
        <v>16</v>
      </c>
      <c r="J4" s="441" t="s">
        <v>17</v>
      </c>
      <c r="K4" s="436"/>
      <c r="L4" s="442"/>
      <c r="M4" s="421" t="s">
        <v>18</v>
      </c>
      <c r="N4" s="443"/>
      <c r="O4" s="444"/>
      <c r="P4" s="445"/>
      <c r="Q4" s="84"/>
      <c r="R4" s="459" t="s">
        <v>1</v>
      </c>
    </row>
    <row r="5" spans="1:18" s="357" customFormat="1" ht="11.25">
      <c r="A5" s="419"/>
      <c r="B5" s="432"/>
      <c r="C5" s="433"/>
      <c r="D5" s="455"/>
      <c r="E5" s="434"/>
      <c r="F5" s="439"/>
      <c r="G5" s="419"/>
      <c r="H5" s="457"/>
      <c r="I5" s="432"/>
      <c r="J5" s="462" t="s">
        <v>19</v>
      </c>
      <c r="K5" s="463" t="s">
        <v>20</v>
      </c>
      <c r="L5" s="422" t="s">
        <v>21</v>
      </c>
      <c r="M5" s="428"/>
      <c r="N5" s="425" t="s">
        <v>22</v>
      </c>
      <c r="O5" s="426"/>
      <c r="P5" s="427"/>
      <c r="Q5" s="88" t="s">
        <v>23</v>
      </c>
      <c r="R5" s="460"/>
    </row>
    <row r="6" spans="1:18" s="357" customFormat="1" ht="11.25">
      <c r="A6" s="419"/>
      <c r="B6" s="432"/>
      <c r="C6" s="433"/>
      <c r="D6" s="418" t="s">
        <v>24</v>
      </c>
      <c r="E6" s="418" t="s">
        <v>24</v>
      </c>
      <c r="F6" s="421" t="s">
        <v>25</v>
      </c>
      <c r="G6" s="419"/>
      <c r="H6" s="457"/>
      <c r="I6" s="432"/>
      <c r="J6" s="423"/>
      <c r="K6" s="464"/>
      <c r="L6" s="423"/>
      <c r="M6" s="428"/>
      <c r="N6" s="421" t="s">
        <v>26</v>
      </c>
      <c r="O6" s="421" t="s">
        <v>27</v>
      </c>
      <c r="P6" s="418" t="s">
        <v>28</v>
      </c>
      <c r="Q6" s="3" t="s">
        <v>29</v>
      </c>
      <c r="R6" s="460"/>
    </row>
    <row r="7" spans="1:18" s="357" customFormat="1" ht="11.25">
      <c r="A7" s="419"/>
      <c r="B7" s="432"/>
      <c r="C7" s="433"/>
      <c r="D7" s="419"/>
      <c r="E7" s="419"/>
      <c r="F7" s="419"/>
      <c r="G7" s="419"/>
      <c r="H7" s="457"/>
      <c r="I7" s="432"/>
      <c r="J7" s="423"/>
      <c r="K7" s="464"/>
      <c r="L7" s="423"/>
      <c r="M7" s="428"/>
      <c r="N7" s="428"/>
      <c r="O7" s="419"/>
      <c r="P7" s="419"/>
      <c r="Q7" s="3" t="s">
        <v>30</v>
      </c>
      <c r="R7" s="460"/>
    </row>
    <row r="8" spans="1:18" s="357" customFormat="1" ht="11.25">
      <c r="A8" s="420"/>
      <c r="B8" s="434"/>
      <c r="C8" s="435"/>
      <c r="D8" s="420"/>
      <c r="E8" s="420"/>
      <c r="F8" s="420"/>
      <c r="G8" s="420"/>
      <c r="H8" s="458"/>
      <c r="I8" s="434"/>
      <c r="J8" s="424"/>
      <c r="K8" s="465"/>
      <c r="L8" s="424"/>
      <c r="M8" s="429"/>
      <c r="N8" s="429"/>
      <c r="O8" s="420"/>
      <c r="P8" s="420"/>
      <c r="Q8" s="91" t="s">
        <v>31</v>
      </c>
      <c r="R8" s="461"/>
    </row>
    <row r="9" spans="1:18" s="357" customFormat="1" ht="22.5">
      <c r="A9" s="360" t="s">
        <v>32</v>
      </c>
      <c r="B9" s="361"/>
      <c r="C9" s="362" t="s">
        <v>33</v>
      </c>
      <c r="D9" s="363" t="s">
        <v>34</v>
      </c>
      <c r="E9" s="364" t="s">
        <v>35</v>
      </c>
      <c r="F9" s="364">
        <v>1.389</v>
      </c>
      <c r="G9" s="364" t="s">
        <v>36</v>
      </c>
      <c r="H9" s="6" t="s">
        <v>37</v>
      </c>
      <c r="I9" s="365" t="s">
        <v>38</v>
      </c>
      <c r="J9" s="366">
        <v>19.4</v>
      </c>
      <c r="K9" s="367">
        <f aca="true" t="shared" si="0" ref="K9:K38">IF(J9&gt;0,1/J9*34.6*67.1,"")</f>
        <v>119.67319587628867</v>
      </c>
      <c r="L9" s="368">
        <v>16</v>
      </c>
      <c r="M9" s="364" t="s">
        <v>39</v>
      </c>
      <c r="N9" s="364" t="s">
        <v>40</v>
      </c>
      <c r="O9" s="364" t="s">
        <v>41</v>
      </c>
      <c r="P9" s="369"/>
      <c r="Q9" s="370" t="s">
        <v>42</v>
      </c>
      <c r="R9" s="204" t="s">
        <v>43</v>
      </c>
    </row>
    <row r="10" spans="1:18" s="357" customFormat="1" ht="22.5">
      <c r="A10" s="371"/>
      <c r="B10" s="372"/>
      <c r="C10" s="373" t="s">
        <v>44</v>
      </c>
      <c r="D10" s="363" t="s">
        <v>45</v>
      </c>
      <c r="E10" s="364" t="s">
        <v>35</v>
      </c>
      <c r="F10" s="374">
        <v>1.389</v>
      </c>
      <c r="G10" s="364" t="s">
        <v>36</v>
      </c>
      <c r="H10" s="6" t="s">
        <v>46</v>
      </c>
      <c r="I10" s="365">
        <v>5</v>
      </c>
      <c r="J10" s="375">
        <v>18.4</v>
      </c>
      <c r="K10" s="367">
        <f t="shared" si="0"/>
        <v>126.17717391304349</v>
      </c>
      <c r="L10" s="130">
        <v>13</v>
      </c>
      <c r="M10" s="364" t="s">
        <v>39</v>
      </c>
      <c r="N10" s="364" t="s">
        <v>40</v>
      </c>
      <c r="O10" s="364" t="s">
        <v>41</v>
      </c>
      <c r="P10" s="369"/>
      <c r="Q10" s="370" t="s">
        <v>42</v>
      </c>
      <c r="R10" s="204" t="s">
        <v>47</v>
      </c>
    </row>
    <row r="11" spans="1:18" s="357" customFormat="1" ht="22.5">
      <c r="A11" s="371"/>
      <c r="B11" s="376"/>
      <c r="C11" s="362" t="s">
        <v>48</v>
      </c>
      <c r="D11" s="363" t="s">
        <v>49</v>
      </c>
      <c r="E11" s="364" t="s">
        <v>50</v>
      </c>
      <c r="F11" s="364">
        <v>1.984</v>
      </c>
      <c r="G11" s="364" t="s">
        <v>51</v>
      </c>
      <c r="H11" s="6" t="s">
        <v>52</v>
      </c>
      <c r="I11" s="365" t="s">
        <v>53</v>
      </c>
      <c r="J11" s="375">
        <v>12.2</v>
      </c>
      <c r="K11" s="367">
        <f t="shared" si="0"/>
        <v>190.3</v>
      </c>
      <c r="L11" s="130">
        <v>10.5</v>
      </c>
      <c r="M11" s="364" t="s">
        <v>54</v>
      </c>
      <c r="N11" s="364" t="s">
        <v>40</v>
      </c>
      <c r="O11" s="364" t="s">
        <v>55</v>
      </c>
      <c r="P11" s="377"/>
      <c r="Q11" s="131"/>
      <c r="R11" s="204" t="s">
        <v>56</v>
      </c>
    </row>
    <row r="12" spans="1:18" s="357" customFormat="1" ht="22.5">
      <c r="A12" s="371"/>
      <c r="B12" s="376"/>
      <c r="C12" s="362" t="s">
        <v>57</v>
      </c>
      <c r="D12" s="363" t="s">
        <v>58</v>
      </c>
      <c r="E12" s="364" t="s">
        <v>59</v>
      </c>
      <c r="F12" s="364">
        <v>1.984</v>
      </c>
      <c r="G12" s="364" t="s">
        <v>51</v>
      </c>
      <c r="H12" s="6" t="s">
        <v>52</v>
      </c>
      <c r="I12" s="365" t="s">
        <v>53</v>
      </c>
      <c r="J12" s="375">
        <v>10.4</v>
      </c>
      <c r="K12" s="367">
        <f t="shared" si="0"/>
        <v>223.23653846153843</v>
      </c>
      <c r="L12" s="130">
        <v>10.5</v>
      </c>
      <c r="M12" s="364" t="s">
        <v>54</v>
      </c>
      <c r="N12" s="364" t="s">
        <v>40</v>
      </c>
      <c r="O12" s="364" t="s">
        <v>55</v>
      </c>
      <c r="P12" s="377"/>
      <c r="Q12" s="131"/>
      <c r="R12" s="204" t="s">
        <v>60</v>
      </c>
    </row>
    <row r="13" spans="1:18" s="357" customFormat="1" ht="22.5">
      <c r="A13" s="371"/>
      <c r="B13" s="376"/>
      <c r="C13" s="362" t="s">
        <v>61</v>
      </c>
      <c r="D13" s="363" t="s">
        <v>62</v>
      </c>
      <c r="E13" s="364" t="s">
        <v>63</v>
      </c>
      <c r="F13" s="364">
        <v>1.798</v>
      </c>
      <c r="G13" s="364" t="s">
        <v>36</v>
      </c>
      <c r="H13" s="6">
        <v>1320</v>
      </c>
      <c r="I13" s="365" t="s">
        <v>64</v>
      </c>
      <c r="J13" s="375">
        <v>14.6</v>
      </c>
      <c r="K13" s="367">
        <f t="shared" si="0"/>
        <v>159.01780821917808</v>
      </c>
      <c r="L13" s="130">
        <v>13</v>
      </c>
      <c r="M13" s="364" t="s">
        <v>54</v>
      </c>
      <c r="N13" s="364" t="s">
        <v>40</v>
      </c>
      <c r="O13" s="364" t="s">
        <v>41</v>
      </c>
      <c r="P13" s="377"/>
      <c r="Q13" s="131"/>
      <c r="R13" s="204" t="s">
        <v>65</v>
      </c>
    </row>
    <row r="14" spans="1:18" s="357" customFormat="1" ht="22.5">
      <c r="A14" s="371"/>
      <c r="B14" s="376"/>
      <c r="C14" s="362" t="s">
        <v>66</v>
      </c>
      <c r="D14" s="363" t="s">
        <v>67</v>
      </c>
      <c r="E14" s="364" t="s">
        <v>68</v>
      </c>
      <c r="F14" s="364">
        <v>1.984</v>
      </c>
      <c r="G14" s="364" t="s">
        <v>51</v>
      </c>
      <c r="H14" s="6" t="s">
        <v>69</v>
      </c>
      <c r="I14" s="365" t="s">
        <v>70</v>
      </c>
      <c r="J14" s="375">
        <v>13</v>
      </c>
      <c r="K14" s="367">
        <f t="shared" si="0"/>
        <v>178.58923076923077</v>
      </c>
      <c r="L14" s="130">
        <v>13</v>
      </c>
      <c r="M14" s="364" t="s">
        <v>54</v>
      </c>
      <c r="N14" s="364" t="s">
        <v>40</v>
      </c>
      <c r="O14" s="364" t="s">
        <v>55</v>
      </c>
      <c r="P14" s="377"/>
      <c r="Q14" s="131"/>
      <c r="R14" s="204" t="s">
        <v>71</v>
      </c>
    </row>
    <row r="15" spans="1:18" s="357" customFormat="1" ht="22.5">
      <c r="A15" s="371"/>
      <c r="B15" s="376"/>
      <c r="C15" s="362" t="s">
        <v>72</v>
      </c>
      <c r="D15" s="363" t="s">
        <v>73</v>
      </c>
      <c r="E15" s="364" t="s">
        <v>59</v>
      </c>
      <c r="F15" s="364">
        <v>1.984</v>
      </c>
      <c r="G15" s="364" t="s">
        <v>74</v>
      </c>
      <c r="H15" s="6">
        <v>1470</v>
      </c>
      <c r="I15" s="365" t="s">
        <v>64</v>
      </c>
      <c r="J15" s="375">
        <v>10.8</v>
      </c>
      <c r="K15" s="367">
        <f t="shared" si="0"/>
        <v>214.9685185185185</v>
      </c>
      <c r="L15" s="130">
        <v>13</v>
      </c>
      <c r="M15" s="364" t="s">
        <v>54</v>
      </c>
      <c r="N15" s="364" t="s">
        <v>40</v>
      </c>
      <c r="O15" s="364" t="s">
        <v>55</v>
      </c>
      <c r="P15" s="377"/>
      <c r="Q15" s="131"/>
      <c r="R15" s="204" t="s">
        <v>60</v>
      </c>
    </row>
    <row r="16" spans="1:18" s="357" customFormat="1" ht="22.5">
      <c r="A16" s="371"/>
      <c r="B16" s="376"/>
      <c r="C16" s="362" t="s">
        <v>75</v>
      </c>
      <c r="D16" s="363" t="s">
        <v>76</v>
      </c>
      <c r="E16" s="364" t="s">
        <v>77</v>
      </c>
      <c r="F16" s="378">
        <v>2.48</v>
      </c>
      <c r="G16" s="364" t="s">
        <v>36</v>
      </c>
      <c r="H16" s="6">
        <v>1530</v>
      </c>
      <c r="I16" s="365" t="s">
        <v>64</v>
      </c>
      <c r="J16" s="375">
        <v>10.4</v>
      </c>
      <c r="K16" s="367">
        <f t="shared" si="0"/>
        <v>223.23653846153843</v>
      </c>
      <c r="L16" s="130">
        <v>10.5</v>
      </c>
      <c r="M16" s="364" t="s">
        <v>54</v>
      </c>
      <c r="N16" s="364" t="s">
        <v>40</v>
      </c>
      <c r="O16" s="364" t="s">
        <v>55</v>
      </c>
      <c r="P16" s="377"/>
      <c r="Q16" s="131"/>
      <c r="R16" s="204" t="s">
        <v>60</v>
      </c>
    </row>
    <row r="17" spans="1:18" s="357" customFormat="1" ht="22.5">
      <c r="A17" s="371"/>
      <c r="B17" s="376"/>
      <c r="C17" s="362" t="s">
        <v>78</v>
      </c>
      <c r="D17" s="363" t="s">
        <v>79</v>
      </c>
      <c r="E17" s="364" t="s">
        <v>80</v>
      </c>
      <c r="F17" s="364">
        <v>1.984</v>
      </c>
      <c r="G17" s="364" t="s">
        <v>36</v>
      </c>
      <c r="H17" s="6" t="s">
        <v>81</v>
      </c>
      <c r="I17" s="365">
        <v>5</v>
      </c>
      <c r="J17" s="375">
        <v>13.8</v>
      </c>
      <c r="K17" s="367">
        <f t="shared" si="0"/>
        <v>168.23623188405796</v>
      </c>
      <c r="L17" s="130">
        <v>10.5</v>
      </c>
      <c r="M17" s="364" t="s">
        <v>82</v>
      </c>
      <c r="N17" s="364" t="s">
        <v>40</v>
      </c>
      <c r="O17" s="364" t="s">
        <v>4</v>
      </c>
      <c r="P17" s="377"/>
      <c r="Q17" s="370" t="s">
        <v>42</v>
      </c>
      <c r="R17" s="204" t="s">
        <v>83</v>
      </c>
    </row>
    <row r="18" spans="1:18" s="357" customFormat="1" ht="22.5">
      <c r="A18" s="371"/>
      <c r="B18" s="376"/>
      <c r="C18" s="362" t="s">
        <v>84</v>
      </c>
      <c r="D18" s="363" t="s">
        <v>85</v>
      </c>
      <c r="E18" s="364" t="s">
        <v>86</v>
      </c>
      <c r="F18" s="364">
        <v>1.984</v>
      </c>
      <c r="G18" s="364" t="s">
        <v>87</v>
      </c>
      <c r="H18" s="6" t="s">
        <v>88</v>
      </c>
      <c r="I18" s="365" t="s">
        <v>53</v>
      </c>
      <c r="J18" s="375">
        <v>14.8</v>
      </c>
      <c r="K18" s="367">
        <f t="shared" si="0"/>
        <v>156.8689189189189</v>
      </c>
      <c r="L18" s="130">
        <v>10.5</v>
      </c>
      <c r="M18" s="364" t="s">
        <v>89</v>
      </c>
      <c r="N18" s="364" t="s">
        <v>40</v>
      </c>
      <c r="O18" s="364" t="s">
        <v>41</v>
      </c>
      <c r="P18" s="377"/>
      <c r="Q18" s="370" t="s">
        <v>42</v>
      </c>
      <c r="R18" s="204" t="s">
        <v>47</v>
      </c>
    </row>
    <row r="19" spans="1:18" s="357" customFormat="1" ht="22.5">
      <c r="A19" s="371"/>
      <c r="B19" s="376"/>
      <c r="C19" s="362" t="s">
        <v>90</v>
      </c>
      <c r="D19" s="363" t="s">
        <v>91</v>
      </c>
      <c r="E19" s="364" t="s">
        <v>86</v>
      </c>
      <c r="F19" s="364">
        <v>1.984</v>
      </c>
      <c r="G19" s="364" t="s">
        <v>36</v>
      </c>
      <c r="H19" s="6" t="s">
        <v>92</v>
      </c>
      <c r="I19" s="365" t="s">
        <v>53</v>
      </c>
      <c r="J19" s="375">
        <v>14.4</v>
      </c>
      <c r="K19" s="367">
        <f t="shared" si="0"/>
        <v>161.2263888888889</v>
      </c>
      <c r="L19" s="130">
        <v>10.5</v>
      </c>
      <c r="M19" s="364" t="s">
        <v>39</v>
      </c>
      <c r="N19" s="364" t="s">
        <v>40</v>
      </c>
      <c r="O19" s="364" t="s">
        <v>55</v>
      </c>
      <c r="P19" s="377"/>
      <c r="Q19" s="370" t="s">
        <v>42</v>
      </c>
      <c r="R19" s="204" t="s">
        <v>83</v>
      </c>
    </row>
    <row r="20" spans="1:18" s="357" customFormat="1" ht="22.5">
      <c r="A20" s="371"/>
      <c r="B20" s="376"/>
      <c r="C20" s="362" t="s">
        <v>93</v>
      </c>
      <c r="D20" s="363" t="s">
        <v>94</v>
      </c>
      <c r="E20" s="364" t="s">
        <v>95</v>
      </c>
      <c r="F20" s="364">
        <v>2.994</v>
      </c>
      <c r="G20" s="364" t="s">
        <v>36</v>
      </c>
      <c r="H20" s="6" t="s">
        <v>96</v>
      </c>
      <c r="I20" s="365" t="s">
        <v>53</v>
      </c>
      <c r="J20" s="375">
        <v>10.6</v>
      </c>
      <c r="K20" s="367">
        <f t="shared" si="0"/>
        <v>219.0245283018868</v>
      </c>
      <c r="L20" s="130">
        <v>8.9</v>
      </c>
      <c r="M20" s="364" t="s">
        <v>39</v>
      </c>
      <c r="N20" s="364" t="s">
        <v>97</v>
      </c>
      <c r="O20" s="364" t="s">
        <v>55</v>
      </c>
      <c r="P20" s="377"/>
      <c r="Q20" s="131"/>
      <c r="R20" s="204" t="s">
        <v>56</v>
      </c>
    </row>
    <row r="21" spans="1:18" s="357" customFormat="1" ht="22.5">
      <c r="A21" s="371"/>
      <c r="B21" s="376"/>
      <c r="C21" s="362" t="s">
        <v>98</v>
      </c>
      <c r="D21" s="363" t="s">
        <v>99</v>
      </c>
      <c r="E21" s="364" t="s">
        <v>86</v>
      </c>
      <c r="F21" s="364">
        <v>1.984</v>
      </c>
      <c r="G21" s="364" t="s">
        <v>36</v>
      </c>
      <c r="H21" s="6">
        <v>1770</v>
      </c>
      <c r="I21" s="365" t="s">
        <v>53</v>
      </c>
      <c r="J21" s="375">
        <v>10.4</v>
      </c>
      <c r="K21" s="367">
        <f t="shared" si="0"/>
        <v>223.23653846153843</v>
      </c>
      <c r="L21" s="130">
        <v>8.9</v>
      </c>
      <c r="M21" s="364" t="s">
        <v>100</v>
      </c>
      <c r="N21" s="364" t="s">
        <v>40</v>
      </c>
      <c r="O21" s="364" t="s">
        <v>55</v>
      </c>
      <c r="P21" s="377"/>
      <c r="Q21" s="131"/>
      <c r="R21" s="204" t="s">
        <v>56</v>
      </c>
    </row>
    <row r="22" spans="1:18" s="357" customFormat="1" ht="22.5">
      <c r="A22" s="371"/>
      <c r="B22" s="376"/>
      <c r="C22" s="362" t="s">
        <v>101</v>
      </c>
      <c r="D22" s="363" t="s">
        <v>102</v>
      </c>
      <c r="E22" s="364" t="s">
        <v>86</v>
      </c>
      <c r="F22" s="364">
        <v>1.984</v>
      </c>
      <c r="G22" s="364" t="s">
        <v>36</v>
      </c>
      <c r="H22" s="6" t="s">
        <v>103</v>
      </c>
      <c r="I22" s="365" t="s">
        <v>64</v>
      </c>
      <c r="J22" s="375">
        <v>14.4</v>
      </c>
      <c r="K22" s="367">
        <f t="shared" si="0"/>
        <v>161.2263888888889</v>
      </c>
      <c r="L22" s="130">
        <v>10.5</v>
      </c>
      <c r="M22" s="364" t="s">
        <v>39</v>
      </c>
      <c r="N22" s="364" t="s">
        <v>40</v>
      </c>
      <c r="O22" s="364" t="s">
        <v>55</v>
      </c>
      <c r="P22" s="377"/>
      <c r="Q22" s="370" t="s">
        <v>42</v>
      </c>
      <c r="R22" s="204" t="s">
        <v>83</v>
      </c>
    </row>
    <row r="23" spans="1:18" s="357" customFormat="1" ht="22.5">
      <c r="A23" s="371"/>
      <c r="B23" s="376"/>
      <c r="C23" s="362" t="s">
        <v>104</v>
      </c>
      <c r="D23" s="363" t="s">
        <v>105</v>
      </c>
      <c r="E23" s="364" t="s">
        <v>86</v>
      </c>
      <c r="F23" s="364">
        <v>1.984</v>
      </c>
      <c r="G23" s="364" t="s">
        <v>36</v>
      </c>
      <c r="H23" s="6" t="s">
        <v>106</v>
      </c>
      <c r="I23" s="365">
        <v>4</v>
      </c>
      <c r="J23" s="375">
        <v>14.4</v>
      </c>
      <c r="K23" s="367">
        <f t="shared" si="0"/>
        <v>161.2263888888889</v>
      </c>
      <c r="L23" s="130">
        <v>10.5</v>
      </c>
      <c r="M23" s="364" t="s">
        <v>39</v>
      </c>
      <c r="N23" s="364" t="s">
        <v>40</v>
      </c>
      <c r="O23" s="364" t="s">
        <v>55</v>
      </c>
      <c r="P23" s="377"/>
      <c r="Q23" s="370" t="s">
        <v>42</v>
      </c>
      <c r="R23" s="204" t="s">
        <v>83</v>
      </c>
    </row>
    <row r="24" spans="1:18" s="357" customFormat="1" ht="22.5">
      <c r="A24" s="371"/>
      <c r="B24" s="376"/>
      <c r="C24" s="362" t="s">
        <v>107</v>
      </c>
      <c r="D24" s="363" t="s">
        <v>108</v>
      </c>
      <c r="E24" s="364" t="s">
        <v>86</v>
      </c>
      <c r="F24" s="364">
        <v>1.984</v>
      </c>
      <c r="G24" s="364" t="s">
        <v>36</v>
      </c>
      <c r="H24" s="6">
        <v>1860</v>
      </c>
      <c r="I24" s="365">
        <v>4</v>
      </c>
      <c r="J24" s="375">
        <v>12.4</v>
      </c>
      <c r="K24" s="367">
        <f t="shared" si="0"/>
        <v>187.2306451612903</v>
      </c>
      <c r="L24" s="130">
        <v>8.9</v>
      </c>
      <c r="M24" s="364" t="s">
        <v>39</v>
      </c>
      <c r="N24" s="364" t="s">
        <v>40</v>
      </c>
      <c r="O24" s="364" t="s">
        <v>55</v>
      </c>
      <c r="P24" s="377"/>
      <c r="Q24" s="370" t="s">
        <v>42</v>
      </c>
      <c r="R24" s="204" t="s">
        <v>47</v>
      </c>
    </row>
    <row r="25" spans="1:18" s="357" customFormat="1" ht="22.5">
      <c r="A25" s="371"/>
      <c r="B25" s="372"/>
      <c r="C25" s="373" t="s">
        <v>109</v>
      </c>
      <c r="D25" s="363" t="s">
        <v>110</v>
      </c>
      <c r="E25" s="364" t="s">
        <v>95</v>
      </c>
      <c r="F25" s="364">
        <v>2.994</v>
      </c>
      <c r="G25" s="364" t="s">
        <v>36</v>
      </c>
      <c r="H25" s="6">
        <v>1750</v>
      </c>
      <c r="I25" s="365">
        <v>4</v>
      </c>
      <c r="J25" s="375">
        <v>10.6</v>
      </c>
      <c r="K25" s="367">
        <f t="shared" si="0"/>
        <v>219.0245283018868</v>
      </c>
      <c r="L25" s="130">
        <v>10.5</v>
      </c>
      <c r="M25" s="364" t="s">
        <v>39</v>
      </c>
      <c r="N25" s="364" t="s">
        <v>97</v>
      </c>
      <c r="O25" s="364" t="s">
        <v>55</v>
      </c>
      <c r="P25" s="379" t="s">
        <v>111</v>
      </c>
      <c r="Q25" s="131"/>
      <c r="R25" s="204" t="s">
        <v>71</v>
      </c>
    </row>
    <row r="26" spans="1:18" s="357" customFormat="1" ht="22.5">
      <c r="A26" s="371"/>
      <c r="B26" s="361"/>
      <c r="C26" s="380"/>
      <c r="D26" s="363" t="s">
        <v>110</v>
      </c>
      <c r="E26" s="364" t="s">
        <v>95</v>
      </c>
      <c r="F26" s="364">
        <v>2.994</v>
      </c>
      <c r="G26" s="364" t="s">
        <v>36</v>
      </c>
      <c r="H26" s="6">
        <v>1770</v>
      </c>
      <c r="I26" s="365">
        <v>4</v>
      </c>
      <c r="J26" s="375">
        <v>10.6</v>
      </c>
      <c r="K26" s="367">
        <f t="shared" si="0"/>
        <v>219.0245283018868</v>
      </c>
      <c r="L26" s="130">
        <v>8.9</v>
      </c>
      <c r="M26" s="364" t="s">
        <v>39</v>
      </c>
      <c r="N26" s="364" t="s">
        <v>97</v>
      </c>
      <c r="O26" s="364" t="s">
        <v>55</v>
      </c>
      <c r="P26" s="379" t="s">
        <v>112</v>
      </c>
      <c r="Q26" s="131"/>
      <c r="R26" s="204" t="s">
        <v>56</v>
      </c>
    </row>
    <row r="27" spans="1:18" s="357" customFormat="1" ht="22.5">
      <c r="A27" s="371"/>
      <c r="B27" s="376"/>
      <c r="C27" s="362" t="s">
        <v>113</v>
      </c>
      <c r="D27" s="363" t="s">
        <v>114</v>
      </c>
      <c r="E27" s="364" t="s">
        <v>95</v>
      </c>
      <c r="F27" s="364">
        <v>2.994</v>
      </c>
      <c r="G27" s="364" t="s">
        <v>36</v>
      </c>
      <c r="H27" s="6" t="s">
        <v>115</v>
      </c>
      <c r="I27" s="365">
        <v>4</v>
      </c>
      <c r="J27" s="375">
        <v>10.6</v>
      </c>
      <c r="K27" s="367">
        <f t="shared" si="0"/>
        <v>219.0245283018868</v>
      </c>
      <c r="L27" s="130">
        <v>8.9</v>
      </c>
      <c r="M27" s="364" t="s">
        <v>39</v>
      </c>
      <c r="N27" s="364" t="s">
        <v>97</v>
      </c>
      <c r="O27" s="364" t="s">
        <v>55</v>
      </c>
      <c r="P27" s="379"/>
      <c r="Q27" s="131"/>
      <c r="R27" s="204" t="s">
        <v>56</v>
      </c>
    </row>
    <row r="28" spans="1:18" s="357" customFormat="1" ht="22.5">
      <c r="A28" s="371"/>
      <c r="B28" s="376"/>
      <c r="C28" s="362" t="s">
        <v>116</v>
      </c>
      <c r="D28" s="363" t="s">
        <v>117</v>
      </c>
      <c r="E28" s="364" t="s">
        <v>95</v>
      </c>
      <c r="F28" s="364">
        <v>2.994</v>
      </c>
      <c r="G28" s="364" t="s">
        <v>36</v>
      </c>
      <c r="H28" s="6">
        <v>1990</v>
      </c>
      <c r="I28" s="365">
        <v>4</v>
      </c>
      <c r="J28" s="375">
        <v>10.6</v>
      </c>
      <c r="K28" s="367">
        <f t="shared" si="0"/>
        <v>219.0245283018868</v>
      </c>
      <c r="L28" s="130">
        <v>8.9</v>
      </c>
      <c r="M28" s="364" t="s">
        <v>39</v>
      </c>
      <c r="N28" s="364" t="s">
        <v>97</v>
      </c>
      <c r="O28" s="364" t="s">
        <v>55</v>
      </c>
      <c r="P28" s="377"/>
      <c r="Q28" s="131"/>
      <c r="R28" s="204" t="s">
        <v>56</v>
      </c>
    </row>
    <row r="29" spans="1:18" s="357" customFormat="1" ht="22.5">
      <c r="A29" s="371"/>
      <c r="B29" s="376"/>
      <c r="C29" s="362" t="s">
        <v>118</v>
      </c>
      <c r="D29" s="363" t="s">
        <v>119</v>
      </c>
      <c r="E29" s="364" t="s">
        <v>120</v>
      </c>
      <c r="F29" s="364">
        <v>2.772</v>
      </c>
      <c r="G29" s="364" t="s">
        <v>36</v>
      </c>
      <c r="H29" s="6" t="s">
        <v>121</v>
      </c>
      <c r="I29" s="365" t="s">
        <v>53</v>
      </c>
      <c r="J29" s="375">
        <v>11.8</v>
      </c>
      <c r="K29" s="367">
        <f t="shared" si="0"/>
        <v>196.75084745762712</v>
      </c>
      <c r="L29" s="130">
        <v>8.9</v>
      </c>
      <c r="M29" s="364" t="s">
        <v>39</v>
      </c>
      <c r="N29" s="364" t="s">
        <v>97</v>
      </c>
      <c r="O29" s="364" t="s">
        <v>55</v>
      </c>
      <c r="P29" s="377"/>
      <c r="Q29" s="370" t="s">
        <v>42</v>
      </c>
      <c r="R29" s="204" t="s">
        <v>83</v>
      </c>
    </row>
    <row r="30" spans="1:18" s="357" customFormat="1" ht="22.5">
      <c r="A30" s="371"/>
      <c r="B30" s="376"/>
      <c r="C30" s="362" t="s">
        <v>441</v>
      </c>
      <c r="D30" s="363" t="s">
        <v>122</v>
      </c>
      <c r="E30" s="364" t="s">
        <v>95</v>
      </c>
      <c r="F30" s="364">
        <v>2.994</v>
      </c>
      <c r="G30" s="364" t="s">
        <v>36</v>
      </c>
      <c r="H30" s="6" t="s">
        <v>123</v>
      </c>
      <c r="I30" s="365" t="s">
        <v>53</v>
      </c>
      <c r="J30" s="375">
        <v>11.2</v>
      </c>
      <c r="K30" s="367">
        <f t="shared" si="0"/>
        <v>207.29107142857143</v>
      </c>
      <c r="L30" s="130">
        <v>8.9</v>
      </c>
      <c r="M30" s="364" t="s">
        <v>39</v>
      </c>
      <c r="N30" s="364" t="s">
        <v>97</v>
      </c>
      <c r="O30" s="364" t="s">
        <v>55</v>
      </c>
      <c r="P30" s="377"/>
      <c r="Q30" s="370" t="s">
        <v>42</v>
      </c>
      <c r="R30" s="204" t="s">
        <v>83</v>
      </c>
    </row>
    <row r="31" spans="1:18" s="357" customFormat="1" ht="22.5">
      <c r="A31" s="371"/>
      <c r="B31" s="376"/>
      <c r="C31" s="362" t="s">
        <v>442</v>
      </c>
      <c r="D31" s="363" t="s">
        <v>124</v>
      </c>
      <c r="E31" s="364" t="s">
        <v>95</v>
      </c>
      <c r="F31" s="364">
        <v>2.994</v>
      </c>
      <c r="G31" s="364" t="s">
        <v>36</v>
      </c>
      <c r="H31" s="6" t="s">
        <v>125</v>
      </c>
      <c r="I31" s="365" t="s">
        <v>38</v>
      </c>
      <c r="J31" s="375">
        <v>11.2</v>
      </c>
      <c r="K31" s="367">
        <f t="shared" si="0"/>
        <v>207.29107142857143</v>
      </c>
      <c r="L31" s="130">
        <v>8.9</v>
      </c>
      <c r="M31" s="364" t="s">
        <v>39</v>
      </c>
      <c r="N31" s="364" t="s">
        <v>97</v>
      </c>
      <c r="O31" s="364" t="s">
        <v>55</v>
      </c>
      <c r="P31" s="377"/>
      <c r="Q31" s="370" t="s">
        <v>42</v>
      </c>
      <c r="R31" s="204" t="s">
        <v>83</v>
      </c>
    </row>
    <row r="32" spans="1:18" s="357" customFormat="1" ht="22.5">
      <c r="A32" s="371"/>
      <c r="B32" s="376"/>
      <c r="C32" s="362" t="s">
        <v>126</v>
      </c>
      <c r="D32" s="363" t="s">
        <v>127</v>
      </c>
      <c r="E32" s="364" t="s">
        <v>128</v>
      </c>
      <c r="F32" s="364">
        <v>2.994</v>
      </c>
      <c r="G32" s="364" t="s">
        <v>129</v>
      </c>
      <c r="H32" s="6" t="s">
        <v>130</v>
      </c>
      <c r="I32" s="365" t="s">
        <v>131</v>
      </c>
      <c r="J32" s="381">
        <v>8.6</v>
      </c>
      <c r="K32" s="367">
        <f t="shared" si="0"/>
        <v>269.96046511627907</v>
      </c>
      <c r="L32" s="130">
        <v>6.4</v>
      </c>
      <c r="M32" s="364" t="s">
        <v>132</v>
      </c>
      <c r="N32" s="364" t="s">
        <v>97</v>
      </c>
      <c r="O32" s="364" t="s">
        <v>55</v>
      </c>
      <c r="P32" s="377"/>
      <c r="Q32" s="131"/>
      <c r="R32" s="204" t="s">
        <v>83</v>
      </c>
    </row>
    <row r="33" spans="1:18" s="357" customFormat="1" ht="22.5">
      <c r="A33" s="371"/>
      <c r="B33" s="376"/>
      <c r="C33" s="362" t="s">
        <v>133</v>
      </c>
      <c r="D33" s="363" t="s">
        <v>134</v>
      </c>
      <c r="E33" s="364" t="s">
        <v>128</v>
      </c>
      <c r="F33" s="364">
        <v>2.994</v>
      </c>
      <c r="G33" s="364" t="s">
        <v>129</v>
      </c>
      <c r="H33" s="6" t="s">
        <v>135</v>
      </c>
      <c r="I33" s="365" t="s">
        <v>131</v>
      </c>
      <c r="J33" s="381">
        <v>8.6</v>
      </c>
      <c r="K33" s="367">
        <f t="shared" si="0"/>
        <v>269.96046511627907</v>
      </c>
      <c r="L33" s="130">
        <v>6.4</v>
      </c>
      <c r="M33" s="364" t="s">
        <v>132</v>
      </c>
      <c r="N33" s="364" t="s">
        <v>97</v>
      </c>
      <c r="O33" s="364" t="s">
        <v>55</v>
      </c>
      <c r="P33" s="377"/>
      <c r="Q33" s="131"/>
      <c r="R33" s="204" t="s">
        <v>83</v>
      </c>
    </row>
    <row r="34" spans="1:18" s="357" customFormat="1" ht="22.5">
      <c r="A34" s="371"/>
      <c r="B34" s="376"/>
      <c r="C34" s="362" t="s">
        <v>136</v>
      </c>
      <c r="D34" s="363" t="s">
        <v>137</v>
      </c>
      <c r="E34" s="364" t="s">
        <v>95</v>
      </c>
      <c r="F34" s="364">
        <v>2.994</v>
      </c>
      <c r="G34" s="364" t="s">
        <v>129</v>
      </c>
      <c r="H34" s="6" t="s">
        <v>138</v>
      </c>
      <c r="I34" s="365" t="s">
        <v>53</v>
      </c>
      <c r="J34" s="375">
        <v>11.2</v>
      </c>
      <c r="K34" s="367">
        <f t="shared" si="0"/>
        <v>207.29107142857143</v>
      </c>
      <c r="L34" s="130">
        <v>8.9</v>
      </c>
      <c r="M34" s="364" t="s">
        <v>139</v>
      </c>
      <c r="N34" s="364" t="s">
        <v>97</v>
      </c>
      <c r="O34" s="364" t="s">
        <v>55</v>
      </c>
      <c r="P34" s="377"/>
      <c r="Q34" s="370" t="s">
        <v>42</v>
      </c>
      <c r="R34" s="204" t="s">
        <v>83</v>
      </c>
    </row>
    <row r="35" spans="1:18" s="357" customFormat="1" ht="22.5">
      <c r="A35" s="371"/>
      <c r="B35" s="376"/>
      <c r="C35" s="362" t="s">
        <v>140</v>
      </c>
      <c r="D35" s="363" t="s">
        <v>141</v>
      </c>
      <c r="E35" s="364" t="s">
        <v>142</v>
      </c>
      <c r="F35" s="364">
        <v>4.163</v>
      </c>
      <c r="G35" s="364" t="s">
        <v>129</v>
      </c>
      <c r="H35" s="6" t="s">
        <v>143</v>
      </c>
      <c r="I35" s="365" t="s">
        <v>53</v>
      </c>
      <c r="J35" s="381">
        <v>8.3</v>
      </c>
      <c r="K35" s="367">
        <f t="shared" si="0"/>
        <v>279.71807228915657</v>
      </c>
      <c r="L35" s="130">
        <v>8.9</v>
      </c>
      <c r="M35" s="364" t="s">
        <v>144</v>
      </c>
      <c r="N35" s="364" t="s">
        <v>145</v>
      </c>
      <c r="O35" s="364" t="s">
        <v>55</v>
      </c>
      <c r="P35" s="377"/>
      <c r="Q35" s="131"/>
      <c r="R35" s="204" t="s">
        <v>60</v>
      </c>
    </row>
    <row r="36" spans="1:18" s="357" customFormat="1" ht="22.5">
      <c r="A36" s="371"/>
      <c r="B36" s="376"/>
      <c r="C36" s="362" t="s">
        <v>146</v>
      </c>
      <c r="D36" s="363" t="s">
        <v>147</v>
      </c>
      <c r="E36" s="364" t="s">
        <v>142</v>
      </c>
      <c r="F36" s="364">
        <v>4.163</v>
      </c>
      <c r="G36" s="364" t="s">
        <v>129</v>
      </c>
      <c r="H36" s="6" t="s">
        <v>148</v>
      </c>
      <c r="I36" s="365" t="s">
        <v>53</v>
      </c>
      <c r="J36" s="381">
        <v>8.1</v>
      </c>
      <c r="K36" s="367">
        <f t="shared" si="0"/>
        <v>286.6246913580247</v>
      </c>
      <c r="L36" s="130">
        <v>7.8</v>
      </c>
      <c r="M36" s="364" t="s">
        <v>144</v>
      </c>
      <c r="N36" s="364" t="s">
        <v>145</v>
      </c>
      <c r="O36" s="364" t="s">
        <v>55</v>
      </c>
      <c r="P36" s="377"/>
      <c r="Q36" s="131"/>
      <c r="R36" s="204" t="s">
        <v>71</v>
      </c>
    </row>
    <row r="37" spans="1:18" s="357" customFormat="1" ht="22.5">
      <c r="A37" s="371"/>
      <c r="B37" s="376"/>
      <c r="C37" s="362" t="s">
        <v>149</v>
      </c>
      <c r="D37" s="363" t="s">
        <v>150</v>
      </c>
      <c r="E37" s="364" t="s">
        <v>151</v>
      </c>
      <c r="F37" s="364">
        <v>6.298</v>
      </c>
      <c r="G37" s="364" t="s">
        <v>129</v>
      </c>
      <c r="H37" s="6" t="s">
        <v>152</v>
      </c>
      <c r="I37" s="365" t="s">
        <v>38</v>
      </c>
      <c r="J37" s="375">
        <v>8.4</v>
      </c>
      <c r="K37" s="367">
        <f t="shared" si="0"/>
        <v>276.38809523809516</v>
      </c>
      <c r="L37" s="130">
        <v>7.8</v>
      </c>
      <c r="M37" s="364" t="s">
        <v>139</v>
      </c>
      <c r="N37" s="364" t="s">
        <v>145</v>
      </c>
      <c r="O37" s="364" t="s">
        <v>55</v>
      </c>
      <c r="P37" s="377"/>
      <c r="Q37" s="131"/>
      <c r="R37" s="204" t="s">
        <v>153</v>
      </c>
    </row>
    <row r="38" spans="1:18" s="357" customFormat="1" ht="22.5">
      <c r="A38" s="382"/>
      <c r="B38" s="376"/>
      <c r="C38" s="362" t="s">
        <v>149</v>
      </c>
      <c r="D38" s="363" t="s">
        <v>150</v>
      </c>
      <c r="E38" s="364" t="s">
        <v>151</v>
      </c>
      <c r="F38" s="364">
        <v>6.298</v>
      </c>
      <c r="G38" s="364" t="s">
        <v>129</v>
      </c>
      <c r="H38" s="6">
        <v>2180</v>
      </c>
      <c r="I38" s="365" t="s">
        <v>38</v>
      </c>
      <c r="J38" s="381">
        <v>7</v>
      </c>
      <c r="K38" s="367">
        <f t="shared" si="0"/>
        <v>331.6657142857143</v>
      </c>
      <c r="L38" s="130">
        <v>7.8</v>
      </c>
      <c r="M38" s="364" t="s">
        <v>144</v>
      </c>
      <c r="N38" s="364" t="s">
        <v>145</v>
      </c>
      <c r="O38" s="364" t="s">
        <v>55</v>
      </c>
      <c r="P38" s="377"/>
      <c r="Q38" s="131"/>
      <c r="R38" s="204" t="s">
        <v>60</v>
      </c>
    </row>
    <row r="39" ht="11.25">
      <c r="K39" s="3"/>
    </row>
  </sheetData>
  <sheetProtection/>
  <mergeCells count="22">
    <mergeCell ref="D6:D8"/>
    <mergeCell ref="E6:E8"/>
    <mergeCell ref="F6:F8"/>
    <mergeCell ref="N6:N8"/>
    <mergeCell ref="O6:O8"/>
    <mergeCell ref="P6:P8"/>
    <mergeCell ref="N4:P4"/>
    <mergeCell ref="R4:R8"/>
    <mergeCell ref="J5:J8"/>
    <mergeCell ref="K5:K8"/>
    <mergeCell ref="L5:L8"/>
    <mergeCell ref="N5:P5"/>
    <mergeCell ref="O2:R2"/>
    <mergeCell ref="A4:A8"/>
    <mergeCell ref="B4:C8"/>
    <mergeCell ref="D4:D5"/>
    <mergeCell ref="E4:F5"/>
    <mergeCell ref="G4:G8"/>
    <mergeCell ref="H4:H8"/>
    <mergeCell ref="I4:I8"/>
    <mergeCell ref="J4:L4"/>
    <mergeCell ref="M4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view="pageBreakPreview" zoomScale="80" zoomScaleSheetLayoutView="80" zoomScalePageLayoutView="0" workbookViewId="0" topLeftCell="A1">
      <selection activeCell="G20" sqref="G20"/>
    </sheetView>
  </sheetViews>
  <sheetFormatPr defaultColWidth="9.00390625" defaultRowHeight="13.5"/>
  <cols>
    <col min="1" max="1" width="10.125" style="7" customWidth="1"/>
    <col min="2" max="2" width="1.875" style="7" customWidth="1"/>
    <col min="3" max="3" width="8.50390625" style="7" customWidth="1"/>
    <col min="4" max="4" width="9.375" style="7" bestFit="1" customWidth="1"/>
    <col min="5" max="6" width="6.625" style="7" customWidth="1"/>
    <col min="7" max="11" width="8.125" style="7" customWidth="1"/>
    <col min="12" max="17" width="6.625" style="7" customWidth="1"/>
    <col min="18" max="18" width="8.125" style="7" customWidth="1"/>
    <col min="19" max="19" width="5.125" style="7" bestFit="1" customWidth="1"/>
    <col min="20" max="20" width="7.25390625" style="9" customWidth="1"/>
    <col min="21" max="21" width="3.75390625" style="7" bestFit="1" customWidth="1"/>
    <col min="22" max="22" width="2.375" style="7" bestFit="1" customWidth="1"/>
    <col min="23" max="23" width="3.75390625" style="7" bestFit="1" customWidth="1"/>
    <col min="24" max="24" width="3.75390625" style="7" customWidth="1"/>
    <col min="25" max="25" width="8.125" style="10" bestFit="1" customWidth="1"/>
    <col min="26" max="26" width="9.00390625" style="7" customWidth="1"/>
    <col min="27" max="27" width="6.50390625" style="7" customWidth="1"/>
    <col min="28" max="16384" width="9.00390625" style="7" customWidth="1"/>
  </cols>
  <sheetData>
    <row r="1" spans="18:19" ht="14.25" customHeight="1">
      <c r="R1" s="8"/>
      <c r="S1" s="8"/>
    </row>
    <row r="2" spans="1:17" ht="20.25" customHeight="1">
      <c r="A2" s="11"/>
      <c r="B2" s="11"/>
      <c r="F2" s="12"/>
      <c r="Q2" s="13"/>
    </row>
    <row r="3" spans="1:25" s="14" customFormat="1" ht="12" customHeight="1">
      <c r="A3" s="7"/>
      <c r="B3" s="7"/>
      <c r="C3" s="7"/>
      <c r="E3" s="15"/>
      <c r="H3" s="7"/>
      <c r="I3" s="16" t="s">
        <v>154</v>
      </c>
      <c r="J3" s="16"/>
      <c r="K3" s="16"/>
      <c r="L3" s="16"/>
      <c r="M3" s="16"/>
      <c r="N3" s="16"/>
      <c r="O3" s="16"/>
      <c r="P3" s="16"/>
      <c r="Q3" s="16"/>
      <c r="R3" s="16"/>
      <c r="S3" s="7"/>
      <c r="T3" s="17"/>
      <c r="Y3" s="18"/>
    </row>
    <row r="4" spans="1:25" s="14" customFormat="1" ht="23.25" customHeight="1">
      <c r="A4" s="12" t="s">
        <v>155</v>
      </c>
      <c r="B4" s="1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20" t="s">
        <v>156</v>
      </c>
      <c r="S4" s="20"/>
      <c r="T4" s="17"/>
      <c r="Y4" s="18"/>
    </row>
    <row r="5" spans="1:25" s="30" customFormat="1" ht="14.25" customHeight="1" thickBot="1">
      <c r="A5" s="473" t="s">
        <v>157</v>
      </c>
      <c r="B5" s="475" t="s">
        <v>158</v>
      </c>
      <c r="C5" s="476"/>
      <c r="D5" s="21"/>
      <c r="E5" s="475" t="s">
        <v>159</v>
      </c>
      <c r="F5" s="481"/>
      <c r="G5" s="22"/>
      <c r="H5" s="23"/>
      <c r="I5" s="24"/>
      <c r="J5" s="483" t="s">
        <v>160</v>
      </c>
      <c r="K5" s="484"/>
      <c r="L5" s="485"/>
      <c r="M5" s="25"/>
      <c r="N5" s="486"/>
      <c r="O5" s="487"/>
      <c r="P5" s="488"/>
      <c r="Q5" s="26"/>
      <c r="R5" s="27"/>
      <c r="S5" s="28"/>
      <c r="T5" s="29"/>
      <c r="Y5" s="31"/>
    </row>
    <row r="6" spans="1:25" s="30" customFormat="1" ht="10.5">
      <c r="A6" s="474"/>
      <c r="B6" s="477"/>
      <c r="C6" s="478"/>
      <c r="D6" s="34"/>
      <c r="E6" s="479"/>
      <c r="F6" s="482"/>
      <c r="G6" s="35"/>
      <c r="H6" s="36"/>
      <c r="I6" s="37"/>
      <c r="J6" s="38"/>
      <c r="K6" s="39" t="s">
        <v>161</v>
      </c>
      <c r="L6" s="40"/>
      <c r="M6" s="35" t="s">
        <v>162</v>
      </c>
      <c r="N6" s="489" t="s">
        <v>163</v>
      </c>
      <c r="O6" s="490"/>
      <c r="P6" s="491"/>
      <c r="Q6" s="41" t="s">
        <v>164</v>
      </c>
      <c r="R6" s="42" t="s">
        <v>165</v>
      </c>
      <c r="S6" s="28"/>
      <c r="T6" s="29"/>
      <c r="Y6" s="31"/>
    </row>
    <row r="7" spans="1:25" s="30" customFormat="1" ht="10.5">
      <c r="A7" s="474"/>
      <c r="B7" s="477"/>
      <c r="C7" s="478"/>
      <c r="D7" s="43"/>
      <c r="E7" s="29"/>
      <c r="F7" s="35" t="s">
        <v>166</v>
      </c>
      <c r="G7" s="28" t="s">
        <v>167</v>
      </c>
      <c r="H7" s="32" t="s">
        <v>168</v>
      </c>
      <c r="I7" s="44" t="s">
        <v>169</v>
      </c>
      <c r="J7" s="45" t="s">
        <v>170</v>
      </c>
      <c r="K7" s="46" t="s">
        <v>171</v>
      </c>
      <c r="L7" s="45" t="s">
        <v>165</v>
      </c>
      <c r="M7" s="47" t="s">
        <v>172</v>
      </c>
      <c r="N7" s="47" t="s">
        <v>173</v>
      </c>
      <c r="O7" s="47"/>
      <c r="P7" s="47"/>
      <c r="Q7" s="28" t="s">
        <v>174</v>
      </c>
      <c r="R7" s="42" t="s">
        <v>175</v>
      </c>
      <c r="S7" s="28"/>
      <c r="T7" s="29"/>
      <c r="Y7" s="31"/>
    </row>
    <row r="8" spans="1:25" s="30" customFormat="1" ht="10.5">
      <c r="A8" s="474"/>
      <c r="B8" s="477"/>
      <c r="C8" s="478"/>
      <c r="D8" s="35" t="s">
        <v>176</v>
      </c>
      <c r="E8" s="29" t="s">
        <v>176</v>
      </c>
      <c r="F8" s="35" t="s">
        <v>177</v>
      </c>
      <c r="G8" s="28" t="s">
        <v>178</v>
      </c>
      <c r="H8" s="35" t="s">
        <v>179</v>
      </c>
      <c r="I8" s="47" t="s">
        <v>180</v>
      </c>
      <c r="J8" s="45" t="s">
        <v>443</v>
      </c>
      <c r="K8" s="46" t="s">
        <v>181</v>
      </c>
      <c r="L8" s="45" t="s">
        <v>182</v>
      </c>
      <c r="M8" s="47" t="s">
        <v>183</v>
      </c>
      <c r="N8" s="47" t="s">
        <v>184</v>
      </c>
      <c r="O8" s="47" t="s">
        <v>185</v>
      </c>
      <c r="P8" s="47" t="s">
        <v>186</v>
      </c>
      <c r="Q8" s="28" t="s">
        <v>187</v>
      </c>
      <c r="R8" s="42" t="s">
        <v>188</v>
      </c>
      <c r="S8" s="28"/>
      <c r="T8" s="29"/>
      <c r="Y8" s="31"/>
    </row>
    <row r="9" spans="1:25" s="30" customFormat="1" ht="10.5">
      <c r="A9" s="474"/>
      <c r="B9" s="479"/>
      <c r="C9" s="480"/>
      <c r="D9" s="49"/>
      <c r="E9" s="50"/>
      <c r="F9" s="51" t="s">
        <v>189</v>
      </c>
      <c r="G9" s="52" t="s">
        <v>190</v>
      </c>
      <c r="H9" s="49"/>
      <c r="I9" s="34"/>
      <c r="J9" s="53"/>
      <c r="K9" s="54" t="s">
        <v>191</v>
      </c>
      <c r="L9" s="53" t="s">
        <v>443</v>
      </c>
      <c r="M9" s="55" t="s">
        <v>192</v>
      </c>
      <c r="N9" s="55" t="s">
        <v>193</v>
      </c>
      <c r="O9" s="55" t="s">
        <v>194</v>
      </c>
      <c r="P9" s="34"/>
      <c r="Q9" s="52" t="s">
        <v>195</v>
      </c>
      <c r="R9" s="56" t="s">
        <v>444</v>
      </c>
      <c r="S9" s="28"/>
      <c r="T9" s="29"/>
      <c r="Y9" s="31"/>
    </row>
    <row r="10" spans="1:18" s="28" customFormat="1" ht="21">
      <c r="A10" s="57" t="s">
        <v>445</v>
      </c>
      <c r="B10" s="466" t="s">
        <v>446</v>
      </c>
      <c r="C10" s="467"/>
      <c r="D10" s="58" t="s">
        <v>447</v>
      </c>
      <c r="E10" s="58" t="s">
        <v>448</v>
      </c>
      <c r="F10" s="59">
        <v>1.368</v>
      </c>
      <c r="G10" s="60" t="s">
        <v>449</v>
      </c>
      <c r="H10" s="58">
        <v>1260</v>
      </c>
      <c r="I10" s="61">
        <v>5</v>
      </c>
      <c r="J10" s="62">
        <v>14.6</v>
      </c>
      <c r="K10" s="63">
        <f>ROUND(IF(J10&gt;0,1/J10*34.6*67.1,""),1)</f>
        <v>159</v>
      </c>
      <c r="L10" s="64">
        <v>16</v>
      </c>
      <c r="M10" s="60" t="s">
        <v>450</v>
      </c>
      <c r="N10" s="58" t="s">
        <v>436</v>
      </c>
      <c r="O10" s="58" t="s">
        <v>437</v>
      </c>
      <c r="P10" s="58"/>
      <c r="Q10" s="65"/>
      <c r="R10" s="66"/>
    </row>
    <row r="11" spans="1:18" s="28" customFormat="1" ht="21">
      <c r="A11" s="67"/>
      <c r="B11" s="468"/>
      <c r="C11" s="469"/>
      <c r="D11" s="58" t="s">
        <v>451</v>
      </c>
      <c r="E11" s="58" t="s">
        <v>452</v>
      </c>
      <c r="F11" s="59">
        <v>1.368</v>
      </c>
      <c r="G11" s="60" t="s">
        <v>449</v>
      </c>
      <c r="H11" s="58">
        <v>1280</v>
      </c>
      <c r="I11" s="61">
        <v>5</v>
      </c>
      <c r="J11" s="62">
        <v>14.2</v>
      </c>
      <c r="K11" s="63">
        <f>ROUND(IF(J11&gt;0,1/J11*34.6*67.1,""),1)</f>
        <v>163.5</v>
      </c>
      <c r="L11" s="64">
        <v>13</v>
      </c>
      <c r="M11" s="60" t="s">
        <v>450</v>
      </c>
      <c r="N11" s="58" t="s">
        <v>436</v>
      </c>
      <c r="O11" s="58" t="s">
        <v>437</v>
      </c>
      <c r="P11" s="58"/>
      <c r="Q11" s="65"/>
      <c r="R11" s="66">
        <v>105</v>
      </c>
    </row>
    <row r="12" spans="1:18" s="28" customFormat="1" ht="21.75" thickBot="1">
      <c r="A12" s="68"/>
      <c r="B12" s="470" t="s">
        <v>453</v>
      </c>
      <c r="C12" s="471"/>
      <c r="D12" s="58" t="s">
        <v>454</v>
      </c>
      <c r="E12" s="58" t="s">
        <v>455</v>
      </c>
      <c r="F12" s="59">
        <v>1.368</v>
      </c>
      <c r="G12" s="60" t="s">
        <v>449</v>
      </c>
      <c r="H12" s="58">
        <v>1400</v>
      </c>
      <c r="I12" s="61">
        <v>5</v>
      </c>
      <c r="J12" s="69">
        <v>16.6</v>
      </c>
      <c r="K12" s="70">
        <f>ROUND(IF(J12&gt;0,1/J12*34.6*67.1,""),1)</f>
        <v>139.9</v>
      </c>
      <c r="L12" s="64">
        <v>13</v>
      </c>
      <c r="M12" s="60" t="s">
        <v>450</v>
      </c>
      <c r="N12" s="58" t="s">
        <v>436</v>
      </c>
      <c r="O12" s="58" t="s">
        <v>437</v>
      </c>
      <c r="P12" s="58"/>
      <c r="Q12" s="65"/>
      <c r="R12" s="66">
        <v>125</v>
      </c>
    </row>
    <row r="13" spans="1:18" s="14" customFormat="1" ht="39" customHeight="1">
      <c r="A13" s="7"/>
      <c r="B13" s="472" t="s">
        <v>456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</row>
    <row r="14" spans="1:27" s="14" customFormat="1" ht="10.5">
      <c r="A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T14" s="28"/>
      <c r="U14" s="37"/>
      <c r="V14" s="37"/>
      <c r="W14" s="37"/>
      <c r="X14" s="37"/>
      <c r="Y14" s="71"/>
      <c r="Z14" s="37"/>
      <c r="AA14" s="37"/>
    </row>
    <row r="15" spans="20:27" ht="10.5">
      <c r="T15" s="28"/>
      <c r="U15" s="37"/>
      <c r="V15" s="37"/>
      <c r="W15" s="37"/>
      <c r="X15" s="37"/>
      <c r="Y15" s="71"/>
      <c r="Z15" s="37"/>
      <c r="AA15" s="37"/>
    </row>
  </sheetData>
  <sheetProtection/>
  <mergeCells count="9">
    <mergeCell ref="B10:C11"/>
    <mergeCell ref="B12:C12"/>
    <mergeCell ref="B13:R13"/>
    <mergeCell ref="A5:A9"/>
    <mergeCell ref="B5:C9"/>
    <mergeCell ref="E5:F6"/>
    <mergeCell ref="J5:L5"/>
    <mergeCell ref="N5:P5"/>
    <mergeCell ref="N6:P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view="pageBreakPreview" zoomScale="80" zoomScaleSheetLayoutView="80" zoomScalePageLayoutView="0" workbookViewId="0" topLeftCell="A1">
      <selection activeCell="C16" sqref="C16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8" width="10.50390625" style="2" bestFit="1" customWidth="1"/>
    <col min="9" max="9" width="7.00390625" style="2" bestFit="1" customWidth="1"/>
    <col min="10" max="10" width="5.875" style="2" bestFit="1" customWidth="1"/>
    <col min="11" max="11" width="10.125" style="4" bestFit="1" customWidth="1"/>
    <col min="12" max="12" width="5.875" style="2" bestFit="1" customWidth="1"/>
    <col min="13" max="13" width="14.375" style="2" bestFit="1" customWidth="1"/>
    <col min="14" max="14" width="10.00390625" style="2" bestFit="1" customWidth="1"/>
    <col min="15" max="15" width="6.00390625" style="2" customWidth="1"/>
    <col min="16" max="16" width="25.25390625" style="2" bestFit="1" customWidth="1"/>
    <col min="17" max="17" width="11.00390625" style="2" bestFit="1" customWidth="1"/>
    <col min="18" max="18" width="8.25390625" style="3" bestFit="1" customWidth="1"/>
    <col min="19" max="21" width="2.50390625" style="2" customWidth="1"/>
    <col min="22" max="16384" width="9.00390625" style="2" customWidth="1"/>
  </cols>
  <sheetData>
    <row r="1" spans="1:18" ht="21.75" customHeight="1">
      <c r="A1" s="72"/>
      <c r="B1" s="72"/>
      <c r="Q1" s="73"/>
      <c r="R1" s="74"/>
    </row>
    <row r="2" spans="1:18" s="1" customFormat="1" ht="15">
      <c r="A2" s="2"/>
      <c r="B2" s="2"/>
      <c r="C2" s="2"/>
      <c r="E2" s="75"/>
      <c r="H2" s="2"/>
      <c r="I2" s="76" t="s">
        <v>7</v>
      </c>
      <c r="J2" s="76"/>
      <c r="K2" s="77"/>
      <c r="L2" s="76"/>
      <c r="M2" s="76"/>
      <c r="N2" s="492" t="s">
        <v>197</v>
      </c>
      <c r="O2" s="493"/>
      <c r="P2" s="493"/>
      <c r="Q2" s="493"/>
      <c r="R2" s="493"/>
    </row>
    <row r="3" spans="1:18" s="1" customFormat="1" ht="23.25" customHeight="1">
      <c r="A3" s="78" t="s">
        <v>9</v>
      </c>
      <c r="B3" s="79"/>
      <c r="C3" s="2"/>
      <c r="E3" s="2"/>
      <c r="F3" s="2"/>
      <c r="G3" s="2"/>
      <c r="H3" s="2"/>
      <c r="I3" s="76"/>
      <c r="J3" s="76"/>
      <c r="K3" s="77"/>
      <c r="L3" s="76"/>
      <c r="M3" s="76"/>
      <c r="N3" s="76"/>
      <c r="O3" s="76"/>
      <c r="P3" s="76"/>
      <c r="Q3" s="76"/>
      <c r="R3" s="80" t="s">
        <v>10</v>
      </c>
    </row>
    <row r="4" spans="1:18" s="1" customFormat="1" ht="14.25" customHeight="1" thickBot="1">
      <c r="A4" s="418" t="s">
        <v>11</v>
      </c>
      <c r="B4" s="430" t="s">
        <v>12</v>
      </c>
      <c r="C4" s="431"/>
      <c r="D4" s="442"/>
      <c r="E4" s="430" t="s">
        <v>13</v>
      </c>
      <c r="F4" s="438"/>
      <c r="G4" s="421" t="s">
        <v>14</v>
      </c>
      <c r="H4" s="421" t="s">
        <v>15</v>
      </c>
      <c r="I4" s="440" t="s">
        <v>16</v>
      </c>
      <c r="J4" s="441" t="s">
        <v>17</v>
      </c>
      <c r="K4" s="436"/>
      <c r="L4" s="442"/>
      <c r="M4" s="421" t="s">
        <v>18</v>
      </c>
      <c r="N4" s="443"/>
      <c r="O4" s="444"/>
      <c r="P4" s="445"/>
      <c r="Q4" s="84"/>
      <c r="R4" s="446" t="s">
        <v>198</v>
      </c>
    </row>
    <row r="5" spans="1:18" s="1" customFormat="1" ht="11.25" customHeight="1">
      <c r="A5" s="419"/>
      <c r="B5" s="432"/>
      <c r="C5" s="433"/>
      <c r="D5" s="455"/>
      <c r="E5" s="434"/>
      <c r="F5" s="439"/>
      <c r="G5" s="419"/>
      <c r="H5" s="419"/>
      <c r="I5" s="432"/>
      <c r="J5" s="449" t="s">
        <v>19</v>
      </c>
      <c r="K5" s="451" t="s">
        <v>20</v>
      </c>
      <c r="L5" s="422" t="s">
        <v>21</v>
      </c>
      <c r="M5" s="428"/>
      <c r="N5" s="425" t="s">
        <v>22</v>
      </c>
      <c r="O5" s="426"/>
      <c r="P5" s="427"/>
      <c r="Q5" s="88" t="s">
        <v>23</v>
      </c>
      <c r="R5" s="447"/>
    </row>
    <row r="6" spans="1:18" s="1" customFormat="1" ht="14.25" customHeight="1">
      <c r="A6" s="419"/>
      <c r="B6" s="432"/>
      <c r="C6" s="433"/>
      <c r="D6" s="418" t="s">
        <v>24</v>
      </c>
      <c r="E6" s="418" t="s">
        <v>24</v>
      </c>
      <c r="F6" s="421" t="s">
        <v>25</v>
      </c>
      <c r="G6" s="419"/>
      <c r="H6" s="419"/>
      <c r="I6" s="432"/>
      <c r="J6" s="450"/>
      <c r="K6" s="452"/>
      <c r="L6" s="423"/>
      <c r="M6" s="428"/>
      <c r="N6" s="421" t="s">
        <v>26</v>
      </c>
      <c r="O6" s="421" t="s">
        <v>27</v>
      </c>
      <c r="P6" s="418" t="s">
        <v>28</v>
      </c>
      <c r="Q6" s="3" t="s">
        <v>29</v>
      </c>
      <c r="R6" s="447"/>
    </row>
    <row r="7" spans="1:18" s="1" customFormat="1" ht="11.25" customHeight="1">
      <c r="A7" s="419"/>
      <c r="B7" s="432"/>
      <c r="C7" s="433"/>
      <c r="D7" s="419"/>
      <c r="E7" s="419"/>
      <c r="F7" s="419"/>
      <c r="G7" s="419"/>
      <c r="H7" s="419"/>
      <c r="I7" s="432"/>
      <c r="J7" s="450"/>
      <c r="K7" s="452"/>
      <c r="L7" s="423"/>
      <c r="M7" s="428"/>
      <c r="N7" s="428"/>
      <c r="O7" s="419"/>
      <c r="P7" s="419"/>
      <c r="Q7" s="3" t="s">
        <v>30</v>
      </c>
      <c r="R7" s="447"/>
    </row>
    <row r="8" spans="1:18" s="1" customFormat="1" ht="11.25" customHeight="1">
      <c r="A8" s="420"/>
      <c r="B8" s="434"/>
      <c r="C8" s="435"/>
      <c r="D8" s="420"/>
      <c r="E8" s="420"/>
      <c r="F8" s="420"/>
      <c r="G8" s="420"/>
      <c r="H8" s="420"/>
      <c r="I8" s="434"/>
      <c r="J8" s="450"/>
      <c r="K8" s="452"/>
      <c r="L8" s="424"/>
      <c r="M8" s="429"/>
      <c r="N8" s="429"/>
      <c r="O8" s="420"/>
      <c r="P8" s="420"/>
      <c r="Q8" s="91" t="s">
        <v>31</v>
      </c>
      <c r="R8" s="448"/>
    </row>
    <row r="9" spans="1:18" s="30" customFormat="1" ht="21">
      <c r="A9" s="92" t="s">
        <v>199</v>
      </c>
      <c r="B9" s="93" t="s">
        <v>200</v>
      </c>
      <c r="C9" s="94"/>
      <c r="D9" s="95" t="s">
        <v>201</v>
      </c>
      <c r="E9" s="96" t="s">
        <v>202</v>
      </c>
      <c r="F9" s="97">
        <v>2.359</v>
      </c>
      <c r="G9" s="98" t="s">
        <v>203</v>
      </c>
      <c r="H9" s="96" t="s">
        <v>204</v>
      </c>
      <c r="I9" s="99">
        <v>5</v>
      </c>
      <c r="J9" s="62">
        <v>10.6</v>
      </c>
      <c r="K9" s="63">
        <f>IF(J9&gt;0,1/J9*34.6*67.1,"")</f>
        <v>219.0245283018868</v>
      </c>
      <c r="L9" s="100">
        <v>10.5</v>
      </c>
      <c r="M9" s="98" t="s">
        <v>205</v>
      </c>
      <c r="N9" s="98" t="s">
        <v>2</v>
      </c>
      <c r="O9" s="96" t="s">
        <v>4</v>
      </c>
      <c r="P9" s="95"/>
      <c r="Q9" s="101"/>
      <c r="R9" s="102">
        <v>100</v>
      </c>
    </row>
    <row r="10" spans="1:18" s="30" customFormat="1" ht="21">
      <c r="A10" s="92" t="s">
        <v>199</v>
      </c>
      <c r="B10" s="93" t="s">
        <v>206</v>
      </c>
      <c r="C10" s="94"/>
      <c r="D10" s="95" t="s">
        <v>207</v>
      </c>
      <c r="E10" s="96">
        <v>8</v>
      </c>
      <c r="F10" s="96">
        <v>3.782</v>
      </c>
      <c r="G10" s="98" t="s">
        <v>457</v>
      </c>
      <c r="H10" s="96" t="s">
        <v>458</v>
      </c>
      <c r="I10" s="99">
        <v>4</v>
      </c>
      <c r="J10" s="103">
        <v>7.2</v>
      </c>
      <c r="K10" s="63">
        <f>IF(J10&gt;0,1/J10*34.6*67.1,"")</f>
        <v>322.4527777777778</v>
      </c>
      <c r="L10" s="104">
        <v>8.9</v>
      </c>
      <c r="M10" s="98"/>
      <c r="N10" s="98" t="s">
        <v>459</v>
      </c>
      <c r="O10" s="96" t="s">
        <v>438</v>
      </c>
      <c r="P10" s="95"/>
      <c r="Q10" s="101"/>
      <c r="R10" s="105"/>
    </row>
    <row r="11" spans="1:18" s="30" customFormat="1" ht="32.25" customHeight="1">
      <c r="A11" s="106" t="s">
        <v>460</v>
      </c>
      <c r="B11" s="494" t="s">
        <v>461</v>
      </c>
      <c r="C11" s="495"/>
      <c r="D11" s="95" t="s">
        <v>462</v>
      </c>
      <c r="E11" s="96">
        <v>8</v>
      </c>
      <c r="F11" s="97">
        <v>3.782</v>
      </c>
      <c r="G11" s="98" t="s">
        <v>463</v>
      </c>
      <c r="H11" s="96" t="s">
        <v>464</v>
      </c>
      <c r="I11" s="99">
        <v>5</v>
      </c>
      <c r="J11" s="62">
        <v>7.1</v>
      </c>
      <c r="K11" s="63">
        <f>IF(J11&gt;0,1/J11*34.6*67.1,"")</f>
        <v>326.9943661971831</v>
      </c>
      <c r="L11" s="100">
        <v>8.9</v>
      </c>
      <c r="M11" s="96"/>
      <c r="N11" s="98" t="s">
        <v>459</v>
      </c>
      <c r="O11" s="96" t="s">
        <v>438</v>
      </c>
      <c r="P11" s="95"/>
      <c r="Q11" s="101"/>
      <c r="R11" s="105"/>
    </row>
  </sheetData>
  <sheetProtection/>
  <mergeCells count="23">
    <mergeCell ref="B11:C11"/>
    <mergeCell ref="D6:D8"/>
    <mergeCell ref="E6:E8"/>
    <mergeCell ref="F6:F8"/>
    <mergeCell ref="N6:N8"/>
    <mergeCell ref="O6:O8"/>
    <mergeCell ref="P6:P8"/>
    <mergeCell ref="N4:P4"/>
    <mergeCell ref="R4:R8"/>
    <mergeCell ref="J5:J8"/>
    <mergeCell ref="K5:K8"/>
    <mergeCell ref="L5:L8"/>
    <mergeCell ref="N5:P5"/>
    <mergeCell ref="N2:R2"/>
    <mergeCell ref="A4:A8"/>
    <mergeCell ref="B4:C8"/>
    <mergeCell ref="D4:D5"/>
    <mergeCell ref="E4:F5"/>
    <mergeCell ref="G4:G8"/>
    <mergeCell ref="H4:H8"/>
    <mergeCell ref="I4:I8"/>
    <mergeCell ref="J4:L4"/>
    <mergeCell ref="M4:M8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7.875" style="37" customWidth="1"/>
    <col min="2" max="2" width="0.6171875" style="37" customWidth="1"/>
    <col min="3" max="3" width="13.625" style="37" customWidth="1"/>
    <col min="4" max="4" width="10.625" style="37" customWidth="1"/>
    <col min="5" max="5" width="6.125" style="37" customWidth="1"/>
    <col min="6" max="6" width="7.625" style="37" customWidth="1"/>
    <col min="7" max="7" width="8.125" style="37" customWidth="1"/>
    <col min="8" max="8" width="10.375" style="37" customWidth="1"/>
    <col min="9" max="10" width="7.125" style="37" customWidth="1"/>
    <col min="11" max="11" width="7.875" style="37" customWidth="1"/>
    <col min="12" max="12" width="6.625" style="37" customWidth="1"/>
    <col min="13" max="15" width="5.125" style="37" customWidth="1"/>
    <col min="16" max="16" width="12.25390625" style="37" customWidth="1"/>
    <col min="17" max="17" width="7.625" style="37" customWidth="1"/>
    <col min="18" max="18" width="6.125" style="37" customWidth="1"/>
    <col min="19" max="16384" width="9.00390625" style="37" customWidth="1"/>
  </cols>
  <sheetData>
    <row r="1" spans="1:18" ht="17.25" customHeight="1">
      <c r="A1" s="149"/>
      <c r="B1" s="149"/>
      <c r="Q1" s="152"/>
      <c r="R1" s="383"/>
    </row>
    <row r="2" spans="1:18" s="30" customFormat="1" ht="14.25">
      <c r="A2" s="37"/>
      <c r="B2" s="37"/>
      <c r="C2" s="37"/>
      <c r="E2" s="152"/>
      <c r="H2" s="37"/>
      <c r="I2" s="384" t="s">
        <v>465</v>
      </c>
      <c r="K2" s="37"/>
      <c r="L2" s="37"/>
      <c r="M2" s="37"/>
      <c r="N2" s="37"/>
      <c r="O2" s="37"/>
      <c r="P2" s="37"/>
      <c r="Q2" s="37"/>
      <c r="R2" s="37"/>
    </row>
    <row r="3" spans="1:18" s="30" customFormat="1" ht="18" customHeight="1">
      <c r="A3" s="78" t="s">
        <v>466</v>
      </c>
      <c r="B3" s="78"/>
      <c r="C3" s="37"/>
      <c r="E3" s="37"/>
      <c r="F3" s="37"/>
      <c r="G3" s="37"/>
      <c r="H3" s="37"/>
      <c r="I3" s="50"/>
      <c r="J3" s="50"/>
      <c r="K3" s="50"/>
      <c r="L3" s="50"/>
      <c r="M3" s="37"/>
      <c r="N3" s="37"/>
      <c r="O3" s="37"/>
      <c r="P3" s="37"/>
      <c r="R3" s="385" t="s">
        <v>467</v>
      </c>
    </row>
    <row r="4" spans="1:18" s="30" customFormat="1" ht="14.25" customHeight="1" thickBot="1">
      <c r="A4" s="473" t="s">
        <v>157</v>
      </c>
      <c r="B4" s="475" t="s">
        <v>158</v>
      </c>
      <c r="C4" s="476"/>
      <c r="D4" s="21"/>
      <c r="E4" s="475" t="s">
        <v>159</v>
      </c>
      <c r="F4" s="481"/>
      <c r="G4" s="22"/>
      <c r="H4" s="23"/>
      <c r="I4" s="24"/>
      <c r="J4" s="483" t="s">
        <v>160</v>
      </c>
      <c r="K4" s="484"/>
      <c r="L4" s="485"/>
      <c r="M4" s="25"/>
      <c r="N4" s="486"/>
      <c r="O4" s="487"/>
      <c r="P4" s="488"/>
      <c r="Q4" s="26"/>
      <c r="R4" s="27"/>
    </row>
    <row r="5" spans="1:18" s="30" customFormat="1" ht="10.5">
      <c r="A5" s="474"/>
      <c r="B5" s="477"/>
      <c r="C5" s="478"/>
      <c r="D5" s="34"/>
      <c r="E5" s="479"/>
      <c r="F5" s="482"/>
      <c r="G5" s="35"/>
      <c r="H5" s="36"/>
      <c r="I5" s="37"/>
      <c r="J5" s="38"/>
      <c r="K5" s="386" t="s">
        <v>161</v>
      </c>
      <c r="L5" s="40"/>
      <c r="M5" s="35" t="s">
        <v>162</v>
      </c>
      <c r="N5" s="489" t="s">
        <v>163</v>
      </c>
      <c r="O5" s="490"/>
      <c r="P5" s="491"/>
      <c r="Q5" s="41" t="s">
        <v>164</v>
      </c>
      <c r="R5" s="42" t="s">
        <v>165</v>
      </c>
    </row>
    <row r="6" spans="1:18" s="30" customFormat="1" ht="10.5">
      <c r="A6" s="474"/>
      <c r="B6" s="477"/>
      <c r="C6" s="478"/>
      <c r="D6" s="43"/>
      <c r="E6" s="29"/>
      <c r="F6" s="35" t="s">
        <v>166</v>
      </c>
      <c r="G6" s="28" t="s">
        <v>167</v>
      </c>
      <c r="H6" s="32" t="s">
        <v>168</v>
      </c>
      <c r="I6" s="44" t="s">
        <v>169</v>
      </c>
      <c r="J6" s="45" t="s">
        <v>170</v>
      </c>
      <c r="K6" s="387" t="s">
        <v>171</v>
      </c>
      <c r="L6" s="45" t="s">
        <v>165</v>
      </c>
      <c r="M6" s="47" t="s">
        <v>172</v>
      </c>
      <c r="N6" s="47" t="s">
        <v>173</v>
      </c>
      <c r="O6" s="47"/>
      <c r="P6" s="47"/>
      <c r="Q6" s="28" t="s">
        <v>174</v>
      </c>
      <c r="R6" s="42" t="s">
        <v>175</v>
      </c>
    </row>
    <row r="7" spans="1:18" s="30" customFormat="1" ht="10.5">
      <c r="A7" s="474"/>
      <c r="B7" s="477"/>
      <c r="C7" s="478"/>
      <c r="D7" s="35" t="s">
        <v>176</v>
      </c>
      <c r="E7" s="29" t="s">
        <v>176</v>
      </c>
      <c r="F7" s="35" t="s">
        <v>177</v>
      </c>
      <c r="G7" s="28" t="s">
        <v>178</v>
      </c>
      <c r="H7" s="35" t="s">
        <v>179</v>
      </c>
      <c r="I7" s="47" t="s">
        <v>180</v>
      </c>
      <c r="J7" s="45" t="s">
        <v>443</v>
      </c>
      <c r="K7" s="387" t="s">
        <v>181</v>
      </c>
      <c r="L7" s="45" t="s">
        <v>182</v>
      </c>
      <c r="M7" s="47" t="s">
        <v>183</v>
      </c>
      <c r="N7" s="47" t="s">
        <v>184</v>
      </c>
      <c r="O7" s="47" t="s">
        <v>185</v>
      </c>
      <c r="P7" s="47" t="s">
        <v>186</v>
      </c>
      <c r="Q7" s="28" t="s">
        <v>187</v>
      </c>
      <c r="R7" s="42" t="s">
        <v>188</v>
      </c>
    </row>
    <row r="8" spans="1:18" s="30" customFormat="1" ht="10.5">
      <c r="A8" s="499"/>
      <c r="B8" s="479"/>
      <c r="C8" s="480"/>
      <c r="D8" s="49"/>
      <c r="E8" s="50"/>
      <c r="F8" s="51" t="s">
        <v>189</v>
      </c>
      <c r="G8" s="52" t="s">
        <v>190</v>
      </c>
      <c r="H8" s="49"/>
      <c r="I8" s="34"/>
      <c r="J8" s="53"/>
      <c r="K8" s="388" t="s">
        <v>191</v>
      </c>
      <c r="L8" s="53" t="s">
        <v>443</v>
      </c>
      <c r="M8" s="55" t="s">
        <v>192</v>
      </c>
      <c r="N8" s="55" t="s">
        <v>193</v>
      </c>
      <c r="O8" s="55" t="s">
        <v>194</v>
      </c>
      <c r="P8" s="34"/>
      <c r="Q8" s="52" t="s">
        <v>195</v>
      </c>
      <c r="R8" s="56" t="s">
        <v>444</v>
      </c>
    </row>
    <row r="9" spans="1:18" s="393" customFormat="1" ht="30.75" customHeight="1">
      <c r="A9" s="496" t="s">
        <v>468</v>
      </c>
      <c r="B9" s="389"/>
      <c r="C9" s="497" t="s">
        <v>469</v>
      </c>
      <c r="D9" s="98" t="s">
        <v>212</v>
      </c>
      <c r="E9" s="96" t="s">
        <v>213</v>
      </c>
      <c r="F9" s="97">
        <v>2.967</v>
      </c>
      <c r="G9" s="98" t="s">
        <v>470</v>
      </c>
      <c r="H9" s="295">
        <v>1750</v>
      </c>
      <c r="I9" s="99">
        <v>5</v>
      </c>
      <c r="J9" s="62">
        <v>7.3</v>
      </c>
      <c r="K9" s="390">
        <f aca="true" t="shared" si="0" ref="K9:K18">ROUND(IF(J9&gt;0,1/J9*34.6*67.1,""),0)</f>
        <v>318</v>
      </c>
      <c r="L9" s="64">
        <v>10.5</v>
      </c>
      <c r="M9" s="58" t="s">
        <v>214</v>
      </c>
      <c r="N9" s="98" t="s">
        <v>215</v>
      </c>
      <c r="O9" s="96" t="s">
        <v>216</v>
      </c>
      <c r="P9" s="98" t="s">
        <v>471</v>
      </c>
      <c r="Q9" s="391" t="s">
        <v>399</v>
      </c>
      <c r="R9" s="392"/>
    </row>
    <row r="10" spans="1:18" s="393" customFormat="1" ht="30.75" customHeight="1">
      <c r="A10" s="496"/>
      <c r="B10" s="316"/>
      <c r="C10" s="498"/>
      <c r="D10" s="98" t="s">
        <v>212</v>
      </c>
      <c r="E10" s="96" t="s">
        <v>213</v>
      </c>
      <c r="F10" s="97">
        <v>2.967</v>
      </c>
      <c r="G10" s="98" t="s">
        <v>470</v>
      </c>
      <c r="H10" s="295">
        <v>1770</v>
      </c>
      <c r="I10" s="99">
        <v>5</v>
      </c>
      <c r="J10" s="62">
        <v>7.3</v>
      </c>
      <c r="K10" s="390">
        <f t="shared" si="0"/>
        <v>318</v>
      </c>
      <c r="L10" s="64">
        <v>8.9</v>
      </c>
      <c r="M10" s="58" t="s">
        <v>214</v>
      </c>
      <c r="N10" s="98" t="s">
        <v>218</v>
      </c>
      <c r="O10" s="96" t="s">
        <v>216</v>
      </c>
      <c r="P10" s="98" t="s">
        <v>472</v>
      </c>
      <c r="Q10" s="391" t="s">
        <v>399</v>
      </c>
      <c r="R10" s="392"/>
    </row>
    <row r="11" spans="1:18" s="30" customFormat="1" ht="21.75" customHeight="1">
      <c r="A11" s="294" t="s">
        <v>473</v>
      </c>
      <c r="B11" s="24"/>
      <c r="C11" s="394" t="s">
        <v>219</v>
      </c>
      <c r="D11" s="98" t="s">
        <v>220</v>
      </c>
      <c r="E11" s="96" t="s">
        <v>221</v>
      </c>
      <c r="F11" s="97">
        <v>4.999</v>
      </c>
      <c r="G11" s="395" t="s">
        <v>470</v>
      </c>
      <c r="H11" s="96">
        <v>1730</v>
      </c>
      <c r="I11" s="101">
        <v>4</v>
      </c>
      <c r="J11" s="62">
        <v>7</v>
      </c>
      <c r="K11" s="396">
        <f>ROUND(IF(J11&gt;0,1/J11*34.6*67.1,""),0)</f>
        <v>332</v>
      </c>
      <c r="L11" s="397">
        <v>10.5</v>
      </c>
      <c r="M11" s="96" t="s">
        <v>214</v>
      </c>
      <c r="N11" s="98" t="s">
        <v>2</v>
      </c>
      <c r="O11" s="96" t="s">
        <v>5</v>
      </c>
      <c r="P11" s="98" t="s">
        <v>474</v>
      </c>
      <c r="Q11" s="391" t="s">
        <v>475</v>
      </c>
      <c r="R11" s="105"/>
    </row>
    <row r="12" spans="1:18" s="30" customFormat="1" ht="21.75" customHeight="1">
      <c r="A12" s="96" t="s">
        <v>476</v>
      </c>
      <c r="B12" s="221"/>
      <c r="C12" s="398" t="s">
        <v>477</v>
      </c>
      <c r="D12" s="98" t="s">
        <v>478</v>
      </c>
      <c r="E12" s="96" t="s">
        <v>479</v>
      </c>
      <c r="F12" s="97">
        <v>4.999</v>
      </c>
      <c r="G12" s="98" t="s">
        <v>480</v>
      </c>
      <c r="H12" s="96">
        <v>1780</v>
      </c>
      <c r="I12" s="101">
        <v>4</v>
      </c>
      <c r="J12" s="62">
        <v>7</v>
      </c>
      <c r="K12" s="63">
        <f>ROUND(IF(J12&gt;0,1/J12*34.6*67.1,""),0)</f>
        <v>332</v>
      </c>
      <c r="L12" s="100">
        <v>8.9</v>
      </c>
      <c r="M12" s="96" t="s">
        <v>481</v>
      </c>
      <c r="N12" s="98" t="s">
        <v>436</v>
      </c>
      <c r="O12" s="96" t="s">
        <v>482</v>
      </c>
      <c r="P12" s="98" t="s">
        <v>483</v>
      </c>
      <c r="Q12" s="143" t="s">
        <v>484</v>
      </c>
      <c r="R12" s="105"/>
    </row>
    <row r="13" spans="1:18" s="30" customFormat="1" ht="30" customHeight="1">
      <c r="A13" s="96" t="s">
        <v>485</v>
      </c>
      <c r="B13" s="221"/>
      <c r="C13" s="398" t="s">
        <v>486</v>
      </c>
      <c r="D13" s="98" t="s">
        <v>487</v>
      </c>
      <c r="E13" s="96" t="s">
        <v>488</v>
      </c>
      <c r="F13" s="97">
        <v>4.999</v>
      </c>
      <c r="G13" s="98" t="s">
        <v>489</v>
      </c>
      <c r="H13" s="98" t="s">
        <v>490</v>
      </c>
      <c r="I13" s="101">
        <v>5</v>
      </c>
      <c r="J13" s="62">
        <v>7</v>
      </c>
      <c r="K13" s="63">
        <f>ROUND(IF(J13&gt;0,1/J13*34.6*67.1,""),0)</f>
        <v>332</v>
      </c>
      <c r="L13" s="100">
        <v>8.9</v>
      </c>
      <c r="M13" s="96" t="s">
        <v>491</v>
      </c>
      <c r="N13" s="98" t="s">
        <v>434</v>
      </c>
      <c r="O13" s="96" t="s">
        <v>439</v>
      </c>
      <c r="P13" s="98"/>
      <c r="Q13" s="143" t="s">
        <v>484</v>
      </c>
      <c r="R13" s="105"/>
    </row>
    <row r="14" spans="1:18" s="30" customFormat="1" ht="39.75" customHeight="1">
      <c r="A14" s="96" t="s">
        <v>485</v>
      </c>
      <c r="B14" s="221"/>
      <c r="C14" s="398" t="s">
        <v>492</v>
      </c>
      <c r="D14" s="98" t="s">
        <v>493</v>
      </c>
      <c r="E14" s="96" t="s">
        <v>488</v>
      </c>
      <c r="F14" s="97">
        <v>4.999</v>
      </c>
      <c r="G14" s="98" t="s">
        <v>489</v>
      </c>
      <c r="H14" s="98">
        <v>1850</v>
      </c>
      <c r="I14" s="399">
        <v>5</v>
      </c>
      <c r="J14" s="62">
        <v>7</v>
      </c>
      <c r="K14" s="63">
        <f>ROUND(IF(J14&gt;0,1/J14*34.6*67.1,""),0)</f>
        <v>332</v>
      </c>
      <c r="L14" s="100">
        <v>8.9</v>
      </c>
      <c r="M14" s="96" t="s">
        <v>491</v>
      </c>
      <c r="N14" s="98" t="s">
        <v>434</v>
      </c>
      <c r="O14" s="96" t="s">
        <v>439</v>
      </c>
      <c r="P14" s="98"/>
      <c r="Q14" s="143" t="s">
        <v>484</v>
      </c>
      <c r="R14" s="105"/>
    </row>
    <row r="15" spans="1:18" s="30" customFormat="1" ht="42.75" customHeight="1">
      <c r="A15" s="96" t="s">
        <v>485</v>
      </c>
      <c r="B15" s="221"/>
      <c r="C15" s="398" t="s">
        <v>494</v>
      </c>
      <c r="D15" s="98" t="s">
        <v>495</v>
      </c>
      <c r="E15" s="96" t="s">
        <v>496</v>
      </c>
      <c r="F15" s="97">
        <v>4.999</v>
      </c>
      <c r="G15" s="98" t="s">
        <v>489</v>
      </c>
      <c r="H15" s="98" t="s">
        <v>497</v>
      </c>
      <c r="I15" s="101">
        <v>4</v>
      </c>
      <c r="J15" s="62">
        <v>6.6</v>
      </c>
      <c r="K15" s="63">
        <f t="shared" si="0"/>
        <v>352</v>
      </c>
      <c r="L15" s="100">
        <v>8.9</v>
      </c>
      <c r="M15" s="96" t="s">
        <v>491</v>
      </c>
      <c r="N15" s="98" t="s">
        <v>434</v>
      </c>
      <c r="O15" s="96" t="s">
        <v>439</v>
      </c>
      <c r="P15" s="98"/>
      <c r="Q15" s="143" t="s">
        <v>484</v>
      </c>
      <c r="R15" s="105"/>
    </row>
    <row r="16" spans="1:18" s="30" customFormat="1" ht="21.75" customHeight="1">
      <c r="A16" s="96" t="s">
        <v>485</v>
      </c>
      <c r="B16" s="221"/>
      <c r="C16" s="398" t="s">
        <v>498</v>
      </c>
      <c r="D16" s="98" t="s">
        <v>499</v>
      </c>
      <c r="E16" s="96" t="s">
        <v>496</v>
      </c>
      <c r="F16" s="97">
        <v>4.999</v>
      </c>
      <c r="G16" s="98" t="s">
        <v>489</v>
      </c>
      <c r="H16" s="98" t="s">
        <v>500</v>
      </c>
      <c r="I16" s="101">
        <v>5</v>
      </c>
      <c r="J16" s="62">
        <v>6.6</v>
      </c>
      <c r="K16" s="63">
        <f t="shared" si="0"/>
        <v>352</v>
      </c>
      <c r="L16" s="100">
        <v>8.9</v>
      </c>
      <c r="M16" s="96" t="s">
        <v>491</v>
      </c>
      <c r="N16" s="98" t="s">
        <v>434</v>
      </c>
      <c r="O16" s="96" t="s">
        <v>439</v>
      </c>
      <c r="P16" s="400"/>
      <c r="Q16" s="143" t="s">
        <v>484</v>
      </c>
      <c r="R16" s="105"/>
    </row>
    <row r="17" spans="1:18" s="30" customFormat="1" ht="21.75" customHeight="1">
      <c r="A17" s="96" t="s">
        <v>485</v>
      </c>
      <c r="B17" s="221"/>
      <c r="C17" s="398" t="s">
        <v>501</v>
      </c>
      <c r="D17" s="98" t="s">
        <v>502</v>
      </c>
      <c r="E17" s="96" t="s">
        <v>496</v>
      </c>
      <c r="F17" s="97">
        <v>4.999</v>
      </c>
      <c r="G17" s="98" t="s">
        <v>489</v>
      </c>
      <c r="H17" s="98">
        <v>1950</v>
      </c>
      <c r="I17" s="101">
        <v>5</v>
      </c>
      <c r="J17" s="62">
        <v>6.4</v>
      </c>
      <c r="K17" s="63">
        <f t="shared" si="0"/>
        <v>363</v>
      </c>
      <c r="L17" s="100">
        <v>8.9</v>
      </c>
      <c r="M17" s="96" t="s">
        <v>491</v>
      </c>
      <c r="N17" s="98" t="s">
        <v>434</v>
      </c>
      <c r="O17" s="96" t="s">
        <v>439</v>
      </c>
      <c r="P17" s="400"/>
      <c r="Q17" s="143" t="s">
        <v>484</v>
      </c>
      <c r="R17" s="105"/>
    </row>
    <row r="18" spans="1:18" s="30" customFormat="1" ht="36" customHeight="1" thickBot="1">
      <c r="A18" s="96" t="s">
        <v>485</v>
      </c>
      <c r="B18" s="221"/>
      <c r="C18" s="398" t="s">
        <v>503</v>
      </c>
      <c r="D18" s="98" t="s">
        <v>504</v>
      </c>
      <c r="E18" s="96" t="s">
        <v>496</v>
      </c>
      <c r="F18" s="97">
        <v>4.999</v>
      </c>
      <c r="G18" s="98" t="s">
        <v>489</v>
      </c>
      <c r="H18" s="98">
        <v>1960</v>
      </c>
      <c r="I18" s="101">
        <v>5</v>
      </c>
      <c r="J18" s="69">
        <v>6.4</v>
      </c>
      <c r="K18" s="70">
        <f t="shared" si="0"/>
        <v>363</v>
      </c>
      <c r="L18" s="100">
        <v>8.9</v>
      </c>
      <c r="M18" s="96" t="s">
        <v>491</v>
      </c>
      <c r="N18" s="98" t="s">
        <v>434</v>
      </c>
      <c r="O18" s="96" t="s">
        <v>439</v>
      </c>
      <c r="P18" s="400"/>
      <c r="Q18" s="143" t="s">
        <v>484</v>
      </c>
      <c r="R18" s="105"/>
    </row>
    <row r="19" spans="1:18" s="30" customFormat="1" ht="12">
      <c r="A19" s="242"/>
      <c r="B19" s="162" t="s">
        <v>505</v>
      </c>
      <c r="C19" s="401"/>
      <c r="D19" s="401"/>
      <c r="E19" s="33"/>
      <c r="F19" s="402"/>
      <c r="G19" s="403"/>
      <c r="H19" s="33"/>
      <c r="I19" s="33"/>
      <c r="J19" s="163"/>
      <c r="K19" s="164"/>
      <c r="L19" s="163"/>
      <c r="M19" s="33"/>
      <c r="N19" s="403"/>
      <c r="O19" s="33"/>
      <c r="P19" s="404"/>
      <c r="Q19" s="405"/>
      <c r="R19" s="37"/>
    </row>
    <row r="20" spans="1:16" s="30" customFormat="1" ht="10.5">
      <c r="A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</sheetData>
  <sheetProtection/>
  <mergeCells count="8">
    <mergeCell ref="N4:P4"/>
    <mergeCell ref="N5:P5"/>
    <mergeCell ref="A9:A10"/>
    <mergeCell ref="C9:C10"/>
    <mergeCell ref="A4:A8"/>
    <mergeCell ref="B4:C8"/>
    <mergeCell ref="E4:F5"/>
    <mergeCell ref="J4:L4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view="pageBreakPreview" zoomScale="80" zoomScaleSheetLayoutView="80" zoomScalePageLayoutView="0" workbookViewId="0" topLeftCell="A1">
      <selection activeCell="D20" sqref="D20"/>
    </sheetView>
  </sheetViews>
  <sheetFormatPr defaultColWidth="9.00390625" defaultRowHeight="13.5"/>
  <cols>
    <col min="1" max="1" width="8.75390625" style="2" customWidth="1"/>
    <col min="2" max="2" width="3.375" style="2" customWidth="1"/>
    <col min="3" max="3" width="12.50390625" style="2" customWidth="1"/>
    <col min="4" max="4" width="9.125" style="2" customWidth="1"/>
    <col min="5" max="5" width="5.125" style="2" customWidth="1"/>
    <col min="6" max="6" width="7.625" style="2" customWidth="1"/>
    <col min="7" max="7" width="8.125" style="2" customWidth="1"/>
    <col min="8" max="8" width="9.00390625" style="2" customWidth="1"/>
    <col min="9" max="9" width="7.125" style="2" customWidth="1"/>
    <col min="10" max="10" width="6.875" style="2" customWidth="1"/>
    <col min="11" max="11" width="10.125" style="4" bestFit="1" customWidth="1"/>
    <col min="12" max="12" width="7.125" style="2" customWidth="1"/>
    <col min="13" max="13" width="8.50390625" style="2" customWidth="1"/>
    <col min="14" max="14" width="6.75390625" style="2" customWidth="1"/>
    <col min="15" max="15" width="4.25390625" style="2" customWidth="1"/>
    <col min="16" max="16" width="11.125" style="2" customWidth="1"/>
    <col min="17" max="17" width="7.50390625" style="2" customWidth="1"/>
    <col min="18" max="16384" width="9.00390625" style="2" customWidth="1"/>
  </cols>
  <sheetData>
    <row r="1" spans="1:18" ht="21.75" customHeight="1">
      <c r="A1" s="72"/>
      <c r="B1" s="72"/>
      <c r="Q1" s="73"/>
      <c r="R1" s="107"/>
    </row>
    <row r="2" spans="1:18" s="1" customFormat="1" ht="15">
      <c r="A2" s="2"/>
      <c r="B2" s="2"/>
      <c r="C2" s="2"/>
      <c r="E2" s="75"/>
      <c r="H2" s="2"/>
      <c r="I2" s="76" t="s">
        <v>223</v>
      </c>
      <c r="J2" s="76"/>
      <c r="K2" s="77"/>
      <c r="L2" s="76"/>
      <c r="M2" s="76"/>
      <c r="N2" s="76"/>
      <c r="O2" s="76"/>
      <c r="P2" s="76"/>
      <c r="Q2" s="76"/>
      <c r="R2" s="76"/>
    </row>
    <row r="3" spans="1:18" s="1" customFormat="1" ht="23.25" customHeight="1">
      <c r="A3" s="78" t="s">
        <v>9</v>
      </c>
      <c r="B3" s="79"/>
      <c r="C3" s="2"/>
      <c r="E3" s="2"/>
      <c r="F3" s="2"/>
      <c r="G3" s="2"/>
      <c r="H3" s="2"/>
      <c r="I3" s="76"/>
      <c r="J3" s="124"/>
      <c r="K3" s="133"/>
      <c r="L3" s="124"/>
      <c r="M3" s="2"/>
      <c r="N3" s="2"/>
      <c r="O3" s="2"/>
      <c r="P3" s="2"/>
      <c r="R3" s="110" t="s">
        <v>10</v>
      </c>
    </row>
    <row r="4" spans="1:18" s="1" customFormat="1" ht="14.25" customHeight="1" thickBot="1">
      <c r="A4" s="418" t="s">
        <v>11</v>
      </c>
      <c r="B4" s="430" t="s">
        <v>12</v>
      </c>
      <c r="C4" s="431"/>
      <c r="D4" s="442"/>
      <c r="E4" s="430" t="s">
        <v>13</v>
      </c>
      <c r="F4" s="438"/>
      <c r="G4" s="421" t="s">
        <v>14</v>
      </c>
      <c r="H4" s="421" t="s">
        <v>15</v>
      </c>
      <c r="I4" s="440" t="s">
        <v>16</v>
      </c>
      <c r="J4" s="441" t="s">
        <v>17</v>
      </c>
      <c r="K4" s="436"/>
      <c r="L4" s="442"/>
      <c r="M4" s="421" t="s">
        <v>18</v>
      </c>
      <c r="N4" s="443"/>
      <c r="O4" s="444"/>
      <c r="P4" s="445"/>
      <c r="Q4" s="84"/>
      <c r="R4" s="459" t="s">
        <v>1</v>
      </c>
    </row>
    <row r="5" spans="1:18" s="1" customFormat="1" ht="11.25" customHeight="1">
      <c r="A5" s="419"/>
      <c r="B5" s="432"/>
      <c r="C5" s="433"/>
      <c r="D5" s="455"/>
      <c r="E5" s="434"/>
      <c r="F5" s="439"/>
      <c r="G5" s="419"/>
      <c r="H5" s="419"/>
      <c r="I5" s="432"/>
      <c r="J5" s="462" t="s">
        <v>19</v>
      </c>
      <c r="K5" s="463" t="s">
        <v>20</v>
      </c>
      <c r="L5" s="422" t="s">
        <v>21</v>
      </c>
      <c r="M5" s="428"/>
      <c r="N5" s="425" t="s">
        <v>22</v>
      </c>
      <c r="O5" s="426"/>
      <c r="P5" s="427"/>
      <c r="Q5" s="88" t="s">
        <v>23</v>
      </c>
      <c r="R5" s="460"/>
    </row>
    <row r="6" spans="1:18" s="1" customFormat="1" ht="14.25" customHeight="1">
      <c r="A6" s="419"/>
      <c r="B6" s="432"/>
      <c r="C6" s="433"/>
      <c r="D6" s="418" t="s">
        <v>24</v>
      </c>
      <c r="E6" s="418" t="s">
        <v>24</v>
      </c>
      <c r="F6" s="421" t="s">
        <v>25</v>
      </c>
      <c r="G6" s="419"/>
      <c r="H6" s="419"/>
      <c r="I6" s="432"/>
      <c r="J6" s="423"/>
      <c r="K6" s="464"/>
      <c r="L6" s="423"/>
      <c r="M6" s="428"/>
      <c r="N6" s="421" t="s">
        <v>26</v>
      </c>
      <c r="O6" s="421" t="s">
        <v>27</v>
      </c>
      <c r="P6" s="418" t="s">
        <v>28</v>
      </c>
      <c r="Q6" s="3" t="s">
        <v>29</v>
      </c>
      <c r="R6" s="460"/>
    </row>
    <row r="7" spans="1:23" s="1" customFormat="1" ht="11.25">
      <c r="A7" s="419"/>
      <c r="B7" s="432"/>
      <c r="C7" s="433"/>
      <c r="D7" s="419"/>
      <c r="E7" s="419"/>
      <c r="F7" s="419"/>
      <c r="G7" s="419"/>
      <c r="H7" s="419"/>
      <c r="I7" s="432"/>
      <c r="J7" s="423"/>
      <c r="K7" s="464"/>
      <c r="L7" s="423"/>
      <c r="M7" s="428"/>
      <c r="N7" s="428"/>
      <c r="O7" s="419"/>
      <c r="P7" s="419"/>
      <c r="Q7" s="3" t="s">
        <v>30</v>
      </c>
      <c r="R7" s="460"/>
      <c r="V7" s="500" t="s">
        <v>224</v>
      </c>
      <c r="W7" s="501"/>
    </row>
    <row r="8" spans="1:23" s="1" customFormat="1" ht="11.25">
      <c r="A8" s="420"/>
      <c r="B8" s="434"/>
      <c r="C8" s="435"/>
      <c r="D8" s="420"/>
      <c r="E8" s="420"/>
      <c r="F8" s="420"/>
      <c r="G8" s="420"/>
      <c r="H8" s="420"/>
      <c r="I8" s="434"/>
      <c r="J8" s="424"/>
      <c r="K8" s="465"/>
      <c r="L8" s="424"/>
      <c r="M8" s="429"/>
      <c r="N8" s="429"/>
      <c r="O8" s="420"/>
      <c r="P8" s="420"/>
      <c r="Q8" s="91" t="s">
        <v>31</v>
      </c>
      <c r="R8" s="461"/>
      <c r="V8" s="135" t="s">
        <v>225</v>
      </c>
      <c r="W8" s="137">
        <v>138150</v>
      </c>
    </row>
    <row r="9" spans="1:23" s="1" customFormat="1" ht="22.5" customHeight="1" thickBot="1">
      <c r="A9" s="95" t="s">
        <v>226</v>
      </c>
      <c r="B9" s="138"/>
      <c r="C9" s="139" t="s">
        <v>227</v>
      </c>
      <c r="D9" s="92" t="s">
        <v>228</v>
      </c>
      <c r="E9" s="96" t="s">
        <v>229</v>
      </c>
      <c r="F9" s="140">
        <v>1.242</v>
      </c>
      <c r="G9" s="98" t="s">
        <v>230</v>
      </c>
      <c r="H9" s="96">
        <v>1050</v>
      </c>
      <c r="I9" s="101">
        <v>5</v>
      </c>
      <c r="J9" s="141">
        <v>20.5</v>
      </c>
      <c r="K9" s="70">
        <f>IF(J9&gt;0,1/J9*34.6*67.1,"")</f>
        <v>113.25170731707317</v>
      </c>
      <c r="L9" s="142">
        <v>16</v>
      </c>
      <c r="M9" s="96" t="s">
        <v>231</v>
      </c>
      <c r="N9" s="98" t="s">
        <v>2</v>
      </c>
      <c r="O9" s="96" t="s">
        <v>41</v>
      </c>
      <c r="P9" s="96"/>
      <c r="Q9" s="143" t="s">
        <v>42</v>
      </c>
      <c r="R9" s="144" t="str">
        <f>IF(W9&lt;&gt;"",W9,V9)</f>
        <v>125</v>
      </c>
      <c r="V9" s="145" t="str">
        <f>IF(J9="","",IF(J9&gt;=ROUND(L9*1.25,1),"125",IF(J9&gt;=ROUND(L9*1.2,1),"120",IF(J9&gt;=ROUND(L9*1.15,1),"115",IF(J9&gt;=ROUND(L9*1.1,1),"110",IF(J9&gt;=ROUND(L9*1.05,1),"105",IF(J9&gt;=L9*1,"100"," ")))))))</f>
        <v>125</v>
      </c>
      <c r="W9" s="145">
        <f>IF(J9="","",IF(J9&gt;=ROUND(L9*1.5,1),"150",IF(J9&gt;=ROUND(L9*1.38,1),"138","")))</f>
      </c>
    </row>
    <row r="10" spans="6:19" s="37" customFormat="1" ht="10.5"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2:19" s="37" customFormat="1" ht="10.5">
      <c r="B11" s="37" t="s">
        <v>232</v>
      </c>
      <c r="C11" s="37" t="s">
        <v>233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3:19" s="37" customFormat="1" ht="10.5">
      <c r="C12" s="3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4:19" s="37" customFormat="1" ht="10.5">
      <c r="D13" s="14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4:19" s="37" customFormat="1" ht="10.5">
      <c r="D14" s="30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6" s="1" customFormat="1" ht="11.25">
      <c r="A15" s="2"/>
      <c r="D15" s="2"/>
      <c r="E15" s="2"/>
      <c r="F15" s="2"/>
      <c r="G15" s="2"/>
      <c r="H15" s="2"/>
      <c r="I15" s="2"/>
      <c r="J15" s="2"/>
      <c r="K15" s="4"/>
      <c r="L15" s="2"/>
      <c r="M15" s="2"/>
      <c r="N15" s="2"/>
      <c r="O15" s="2"/>
      <c r="P15" s="2"/>
    </row>
    <row r="16" spans="1:16" s="1" customFormat="1" ht="11.25">
      <c r="A16" s="2"/>
      <c r="D16" s="2"/>
      <c r="E16" s="2"/>
      <c r="F16" s="2"/>
      <c r="G16" s="2"/>
      <c r="H16" s="2"/>
      <c r="I16" s="2"/>
      <c r="J16" s="2"/>
      <c r="K16" s="4"/>
      <c r="L16" s="2"/>
      <c r="M16" s="2"/>
      <c r="N16" s="2"/>
      <c r="O16" s="2"/>
      <c r="P16" s="2"/>
    </row>
    <row r="17" spans="1:16" s="1" customFormat="1" ht="11.25">
      <c r="A17" s="2"/>
      <c r="B17" s="2"/>
      <c r="D17" s="2"/>
      <c r="E17" s="2"/>
      <c r="F17" s="2"/>
      <c r="G17" s="2"/>
      <c r="H17" s="2"/>
      <c r="I17" s="2"/>
      <c r="J17" s="2"/>
      <c r="K17" s="4"/>
      <c r="L17" s="2"/>
      <c r="M17" s="2"/>
      <c r="N17" s="2"/>
      <c r="O17" s="2"/>
      <c r="P17" s="2"/>
    </row>
    <row r="18" spans="1:16" s="1" customFormat="1" ht="11.25">
      <c r="A18" s="2"/>
      <c r="B18" s="2"/>
      <c r="D18" s="2"/>
      <c r="E18" s="2"/>
      <c r="F18" s="2"/>
      <c r="G18" s="2"/>
      <c r="H18" s="2"/>
      <c r="I18" s="2"/>
      <c r="J18" s="2"/>
      <c r="K18" s="4"/>
      <c r="L18" s="2"/>
      <c r="M18" s="2"/>
      <c r="N18" s="2"/>
      <c r="O18" s="132"/>
      <c r="P18" s="2"/>
    </row>
    <row r="19" spans="1:16" s="1" customFormat="1" ht="11.25">
      <c r="A19" s="2"/>
      <c r="B19" s="2"/>
      <c r="D19" s="2"/>
      <c r="E19" s="2"/>
      <c r="F19" s="2"/>
      <c r="G19" s="2"/>
      <c r="H19" s="2"/>
      <c r="I19" s="2"/>
      <c r="J19" s="2"/>
      <c r="K19" s="4"/>
      <c r="L19" s="2"/>
      <c r="M19" s="2"/>
      <c r="N19" s="2"/>
      <c r="O19" s="2"/>
      <c r="P19" s="2"/>
    </row>
    <row r="24" ht="11.25">
      <c r="V24" s="3"/>
    </row>
    <row r="25" ht="11.25">
      <c r="V25" s="3"/>
    </row>
    <row r="27" ht="11.25">
      <c r="K27" s="2"/>
    </row>
    <row r="28" ht="11.25">
      <c r="K28" s="2"/>
    </row>
  </sheetData>
  <sheetProtection/>
  <mergeCells count="22">
    <mergeCell ref="J5:J8"/>
    <mergeCell ref="K5:K8"/>
    <mergeCell ref="H4:H8"/>
    <mergeCell ref="D6:D8"/>
    <mergeCell ref="O6:O8"/>
    <mergeCell ref="P6:P8"/>
    <mergeCell ref="V7:W7"/>
    <mergeCell ref="I4:I8"/>
    <mergeCell ref="J4:L4"/>
    <mergeCell ref="M4:M8"/>
    <mergeCell ref="N4:P4"/>
    <mergeCell ref="R4:R8"/>
    <mergeCell ref="E6:E8"/>
    <mergeCell ref="F6:F8"/>
    <mergeCell ref="L5:L8"/>
    <mergeCell ref="N5:P5"/>
    <mergeCell ref="N6:N8"/>
    <mergeCell ref="A4:A8"/>
    <mergeCell ref="B4:C8"/>
    <mergeCell ref="D4:D5"/>
    <mergeCell ref="E4:F5"/>
    <mergeCell ref="G4:G8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view="pageBreakPreview" zoomScale="80" zoomScaleSheetLayoutView="80" zoomScalePageLayoutView="0" workbookViewId="0" topLeftCell="A1">
      <selection activeCell="E18" sqref="E18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8" width="10.50390625" style="2" bestFit="1" customWidth="1"/>
    <col min="9" max="9" width="7.00390625" style="2" bestFit="1" customWidth="1"/>
    <col min="10" max="10" width="5.875" style="2" bestFit="1" customWidth="1"/>
    <col min="11" max="11" width="10.125" style="4" bestFit="1" customWidth="1"/>
    <col min="12" max="12" width="5.875" style="2" bestFit="1" customWidth="1"/>
    <col min="13" max="13" width="14.375" style="2" bestFit="1" customWidth="1"/>
    <col min="14" max="14" width="10.00390625" style="2" bestFit="1" customWidth="1"/>
    <col min="15" max="15" width="6.00390625" style="2" customWidth="1"/>
    <col min="16" max="16" width="25.25390625" style="2" bestFit="1" customWidth="1"/>
    <col min="17" max="17" width="11.00390625" style="2" bestFit="1" customWidth="1"/>
    <col min="18" max="18" width="8.25390625" style="3" bestFit="1" customWidth="1"/>
    <col min="19" max="21" width="2.50390625" style="2" customWidth="1"/>
    <col min="22" max="16384" width="9.00390625" style="2" customWidth="1"/>
  </cols>
  <sheetData>
    <row r="1" spans="1:18" ht="21.75" customHeight="1">
      <c r="A1" s="72"/>
      <c r="B1" s="72"/>
      <c r="Q1" s="73"/>
      <c r="R1" s="74"/>
    </row>
    <row r="2" spans="1:18" s="1" customFormat="1" ht="15">
      <c r="A2" s="2"/>
      <c r="B2" s="2"/>
      <c r="C2" s="2"/>
      <c r="E2" s="75"/>
      <c r="H2" s="2"/>
      <c r="I2" s="76" t="s">
        <v>7</v>
      </c>
      <c r="J2" s="76"/>
      <c r="K2" s="77"/>
      <c r="L2" s="76"/>
      <c r="M2" s="76"/>
      <c r="N2" s="492" t="s">
        <v>234</v>
      </c>
      <c r="O2" s="493"/>
      <c r="P2" s="493"/>
      <c r="Q2" s="493"/>
      <c r="R2" s="493"/>
    </row>
    <row r="3" spans="1:18" s="1" customFormat="1" ht="23.25" customHeight="1">
      <c r="A3" s="78" t="s">
        <v>9</v>
      </c>
      <c r="B3" s="79"/>
      <c r="C3" s="2"/>
      <c r="E3" s="2"/>
      <c r="F3" s="2"/>
      <c r="G3" s="2"/>
      <c r="H3" s="2"/>
      <c r="I3" s="76"/>
      <c r="J3" s="76"/>
      <c r="K3" s="77"/>
      <c r="L3" s="76"/>
      <c r="M3" s="76"/>
      <c r="N3" s="76"/>
      <c r="O3" s="76"/>
      <c r="P3" s="76"/>
      <c r="Q3" s="76"/>
      <c r="R3" s="80" t="s">
        <v>10</v>
      </c>
    </row>
    <row r="4" spans="1:18" s="1" customFormat="1" ht="14.25" customHeight="1" thickBot="1">
      <c r="A4" s="418" t="s">
        <v>11</v>
      </c>
      <c r="B4" s="430" t="s">
        <v>12</v>
      </c>
      <c r="C4" s="431"/>
      <c r="D4" s="442"/>
      <c r="E4" s="430" t="s">
        <v>13</v>
      </c>
      <c r="F4" s="438"/>
      <c r="G4" s="421" t="s">
        <v>14</v>
      </c>
      <c r="H4" s="421" t="s">
        <v>15</v>
      </c>
      <c r="I4" s="440" t="s">
        <v>16</v>
      </c>
      <c r="J4" s="441" t="s">
        <v>17</v>
      </c>
      <c r="K4" s="436"/>
      <c r="L4" s="442"/>
      <c r="M4" s="421" t="s">
        <v>18</v>
      </c>
      <c r="N4" s="443"/>
      <c r="O4" s="444"/>
      <c r="P4" s="445"/>
      <c r="Q4" s="84"/>
      <c r="R4" s="446" t="s">
        <v>198</v>
      </c>
    </row>
    <row r="5" spans="1:18" s="1" customFormat="1" ht="11.25" customHeight="1">
      <c r="A5" s="419"/>
      <c r="B5" s="432"/>
      <c r="C5" s="433"/>
      <c r="D5" s="455"/>
      <c r="E5" s="434"/>
      <c r="F5" s="439"/>
      <c r="G5" s="419"/>
      <c r="H5" s="419"/>
      <c r="I5" s="432"/>
      <c r="J5" s="449" t="s">
        <v>19</v>
      </c>
      <c r="K5" s="451" t="s">
        <v>20</v>
      </c>
      <c r="L5" s="422" t="s">
        <v>21</v>
      </c>
      <c r="M5" s="428"/>
      <c r="N5" s="425" t="s">
        <v>22</v>
      </c>
      <c r="O5" s="426"/>
      <c r="P5" s="427"/>
      <c r="Q5" s="88" t="s">
        <v>23</v>
      </c>
      <c r="R5" s="447"/>
    </row>
    <row r="6" spans="1:18" s="1" customFormat="1" ht="14.25" customHeight="1">
      <c r="A6" s="419"/>
      <c r="B6" s="432"/>
      <c r="C6" s="433"/>
      <c r="D6" s="418" t="s">
        <v>24</v>
      </c>
      <c r="E6" s="418" t="s">
        <v>24</v>
      </c>
      <c r="F6" s="421" t="s">
        <v>25</v>
      </c>
      <c r="G6" s="419"/>
      <c r="H6" s="419"/>
      <c r="I6" s="432"/>
      <c r="J6" s="450"/>
      <c r="K6" s="452"/>
      <c r="L6" s="423"/>
      <c r="M6" s="428"/>
      <c r="N6" s="421" t="s">
        <v>26</v>
      </c>
      <c r="O6" s="421" t="s">
        <v>27</v>
      </c>
      <c r="P6" s="418" t="s">
        <v>28</v>
      </c>
      <c r="Q6" s="3" t="s">
        <v>29</v>
      </c>
      <c r="R6" s="447"/>
    </row>
    <row r="7" spans="1:18" s="1" customFormat="1" ht="11.25" customHeight="1">
      <c r="A7" s="419"/>
      <c r="B7" s="432"/>
      <c r="C7" s="433"/>
      <c r="D7" s="419"/>
      <c r="E7" s="419"/>
      <c r="F7" s="419"/>
      <c r="G7" s="419"/>
      <c r="H7" s="419"/>
      <c r="I7" s="432"/>
      <c r="J7" s="450"/>
      <c r="K7" s="452"/>
      <c r="L7" s="423"/>
      <c r="M7" s="428"/>
      <c r="N7" s="428"/>
      <c r="O7" s="419"/>
      <c r="P7" s="419"/>
      <c r="Q7" s="3" t="s">
        <v>30</v>
      </c>
      <c r="R7" s="447"/>
    </row>
    <row r="8" spans="1:18" s="1" customFormat="1" ht="11.25" customHeight="1">
      <c r="A8" s="420"/>
      <c r="B8" s="434"/>
      <c r="C8" s="435"/>
      <c r="D8" s="420"/>
      <c r="E8" s="420"/>
      <c r="F8" s="420"/>
      <c r="G8" s="420"/>
      <c r="H8" s="420"/>
      <c r="I8" s="434"/>
      <c r="J8" s="450"/>
      <c r="K8" s="452"/>
      <c r="L8" s="424"/>
      <c r="M8" s="429"/>
      <c r="N8" s="429"/>
      <c r="O8" s="420"/>
      <c r="P8" s="420"/>
      <c r="Q8" s="91" t="s">
        <v>31</v>
      </c>
      <c r="R8" s="448"/>
    </row>
    <row r="9" spans="1:18" s="30" customFormat="1" ht="25.5" customHeight="1">
      <c r="A9" s="92" t="s">
        <v>235</v>
      </c>
      <c r="B9" s="93" t="s">
        <v>236</v>
      </c>
      <c r="C9" s="147"/>
      <c r="D9" s="95" t="s">
        <v>237</v>
      </c>
      <c r="E9" s="96" t="s">
        <v>238</v>
      </c>
      <c r="F9" s="97">
        <v>3.7</v>
      </c>
      <c r="G9" s="98" t="s">
        <v>208</v>
      </c>
      <c r="H9" s="96" t="s">
        <v>239</v>
      </c>
      <c r="I9" s="99">
        <v>5</v>
      </c>
      <c r="J9" s="148">
        <v>7.3</v>
      </c>
      <c r="K9" s="63">
        <f>IF(J9&gt;0,1/J9*34.6*67.1,"")</f>
        <v>318.03561643835616</v>
      </c>
      <c r="L9" s="100">
        <v>10.2</v>
      </c>
      <c r="M9" s="96"/>
      <c r="N9" s="98" t="s">
        <v>209</v>
      </c>
      <c r="O9" s="96" t="s">
        <v>4</v>
      </c>
      <c r="P9" s="95"/>
      <c r="Q9" s="101"/>
      <c r="R9" s="105"/>
    </row>
  </sheetData>
  <sheetProtection/>
  <mergeCells count="22">
    <mergeCell ref="D6:D8"/>
    <mergeCell ref="E6:E8"/>
    <mergeCell ref="F6:F8"/>
    <mergeCell ref="N6:N8"/>
    <mergeCell ref="O6:O8"/>
    <mergeCell ref="P6:P8"/>
    <mergeCell ref="N4:P4"/>
    <mergeCell ref="R4:R8"/>
    <mergeCell ref="J5:J8"/>
    <mergeCell ref="K5:K8"/>
    <mergeCell ref="L5:L8"/>
    <mergeCell ref="N5:P5"/>
    <mergeCell ref="N2:R2"/>
    <mergeCell ref="A4:A8"/>
    <mergeCell ref="B4:C8"/>
    <mergeCell ref="D4:D5"/>
    <mergeCell ref="E4:F5"/>
    <mergeCell ref="G4:G8"/>
    <mergeCell ref="H4:H8"/>
    <mergeCell ref="I4:I8"/>
    <mergeCell ref="J4:L4"/>
    <mergeCell ref="M4:M8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view="pageBreakPreview" zoomScale="80" zoomScaleSheetLayoutView="80" zoomScalePageLayoutView="0" workbookViewId="0" topLeftCell="A1">
      <selection activeCell="K20" sqref="K20"/>
    </sheetView>
  </sheetViews>
  <sheetFormatPr defaultColWidth="9.00390625" defaultRowHeight="13.5"/>
  <cols>
    <col min="1" max="1" width="5.50390625" style="37" customWidth="1"/>
    <col min="2" max="2" width="1.875" style="37" customWidth="1"/>
    <col min="3" max="3" width="8.50390625" style="37" customWidth="1"/>
    <col min="4" max="4" width="7.125" style="37" customWidth="1"/>
    <col min="5" max="5" width="5.125" style="37" customWidth="1"/>
    <col min="6" max="6" width="7.625" style="37" customWidth="1"/>
    <col min="7" max="7" width="8.125" style="37" customWidth="1"/>
    <col min="8" max="8" width="6.625" style="37" customWidth="1"/>
    <col min="9" max="9" width="7.125" style="37" customWidth="1"/>
    <col min="10" max="10" width="6.875" style="37" customWidth="1"/>
    <col min="11" max="11" width="9.00390625" style="37" bestFit="1" customWidth="1"/>
    <col min="12" max="12" width="6.625" style="37" customWidth="1"/>
    <col min="13" max="14" width="5.125" style="37" customWidth="1"/>
    <col min="15" max="15" width="4.375" style="37" customWidth="1"/>
    <col min="16" max="16" width="12.875" style="37" customWidth="1"/>
    <col min="17" max="17" width="6.75390625" style="28" customWidth="1"/>
    <col min="18" max="18" width="11.25390625" style="28" customWidth="1"/>
    <col min="19" max="19" width="20.125" style="28" customWidth="1"/>
    <col min="20" max="16384" width="9.00390625" style="37" customWidth="1"/>
  </cols>
  <sheetData>
    <row r="1" spans="1:22" ht="21.75" customHeight="1">
      <c r="A1" s="149"/>
      <c r="B1" s="149"/>
      <c r="O1" s="37" t="s">
        <v>240</v>
      </c>
      <c r="Q1" s="150"/>
      <c r="R1" s="151"/>
      <c r="S1"/>
      <c r="T1"/>
      <c r="U1"/>
      <c r="V1"/>
    </row>
    <row r="2" spans="1:22" s="30" customFormat="1" ht="14.25">
      <c r="A2" s="37"/>
      <c r="B2" s="37"/>
      <c r="C2" s="37"/>
      <c r="E2" s="152"/>
      <c r="H2" s="37"/>
      <c r="I2" s="37"/>
      <c r="J2" s="50" t="s">
        <v>241</v>
      </c>
      <c r="K2" s="50"/>
      <c r="L2" s="50"/>
      <c r="M2" s="50"/>
      <c r="N2" s="50"/>
      <c r="O2" s="50"/>
      <c r="P2" s="50"/>
      <c r="Q2" s="52"/>
      <c r="R2" s="52"/>
      <c r="S2"/>
      <c r="T2"/>
      <c r="U2"/>
      <c r="V2"/>
    </row>
    <row r="3" spans="1:22" s="30" customFormat="1" ht="22.5" customHeight="1">
      <c r="A3" s="78" t="s">
        <v>9</v>
      </c>
      <c r="B3" s="79"/>
      <c r="C3" s="2"/>
      <c r="D3" s="1"/>
      <c r="E3" s="2"/>
      <c r="F3" s="2"/>
      <c r="G3" s="2"/>
      <c r="H3" s="2"/>
      <c r="I3" s="76"/>
      <c r="J3" s="124"/>
      <c r="K3" s="133"/>
      <c r="L3" s="124"/>
      <c r="M3" s="2"/>
      <c r="N3" s="2"/>
      <c r="O3" s="2"/>
      <c r="P3" s="2"/>
      <c r="Q3" s="1"/>
      <c r="R3" s="110" t="s">
        <v>10</v>
      </c>
      <c r="S3"/>
      <c r="T3"/>
      <c r="U3"/>
      <c r="V3"/>
    </row>
    <row r="4" spans="1:22" s="30" customFormat="1" ht="14.25" customHeight="1" thickBot="1">
      <c r="A4" s="418" t="s">
        <v>11</v>
      </c>
      <c r="B4" s="430" t="s">
        <v>12</v>
      </c>
      <c r="C4" s="431"/>
      <c r="D4" s="442"/>
      <c r="E4" s="430" t="s">
        <v>13</v>
      </c>
      <c r="F4" s="438"/>
      <c r="G4" s="421" t="s">
        <v>14</v>
      </c>
      <c r="H4" s="421" t="s">
        <v>15</v>
      </c>
      <c r="I4" s="440" t="s">
        <v>16</v>
      </c>
      <c r="J4" s="441" t="s">
        <v>17</v>
      </c>
      <c r="K4" s="436"/>
      <c r="L4" s="442"/>
      <c r="M4" s="421" t="s">
        <v>18</v>
      </c>
      <c r="N4" s="443"/>
      <c r="O4" s="444"/>
      <c r="P4" s="445"/>
      <c r="Q4" s="84"/>
      <c r="R4" s="459" t="s">
        <v>1</v>
      </c>
      <c r="S4"/>
      <c r="T4"/>
      <c r="U4"/>
      <c r="V4"/>
    </row>
    <row r="5" spans="1:22" s="30" customFormat="1" ht="14.25">
      <c r="A5" s="419"/>
      <c r="B5" s="432"/>
      <c r="C5" s="433"/>
      <c r="D5" s="455"/>
      <c r="E5" s="434"/>
      <c r="F5" s="439"/>
      <c r="G5" s="419"/>
      <c r="H5" s="419"/>
      <c r="I5" s="432"/>
      <c r="J5" s="462" t="s">
        <v>19</v>
      </c>
      <c r="K5" s="463" t="s">
        <v>20</v>
      </c>
      <c r="L5" s="422" t="s">
        <v>21</v>
      </c>
      <c r="M5" s="428"/>
      <c r="N5" s="425" t="s">
        <v>22</v>
      </c>
      <c r="O5" s="426"/>
      <c r="P5" s="427"/>
      <c r="Q5" s="88" t="s">
        <v>23</v>
      </c>
      <c r="R5" s="460"/>
      <c r="S5"/>
      <c r="T5"/>
      <c r="U5"/>
      <c r="V5"/>
    </row>
    <row r="6" spans="1:22" s="30" customFormat="1" ht="14.25">
      <c r="A6" s="419"/>
      <c r="B6" s="432"/>
      <c r="C6" s="433"/>
      <c r="D6" s="418" t="s">
        <v>24</v>
      </c>
      <c r="E6" s="418" t="s">
        <v>24</v>
      </c>
      <c r="F6" s="421" t="s">
        <v>25</v>
      </c>
      <c r="G6" s="419"/>
      <c r="H6" s="419"/>
      <c r="I6" s="432"/>
      <c r="J6" s="423"/>
      <c r="K6" s="464"/>
      <c r="L6" s="423"/>
      <c r="M6" s="428"/>
      <c r="N6" s="421" t="s">
        <v>26</v>
      </c>
      <c r="O6" s="421" t="s">
        <v>27</v>
      </c>
      <c r="P6" s="418" t="s">
        <v>28</v>
      </c>
      <c r="Q6" s="3" t="s">
        <v>29</v>
      </c>
      <c r="R6" s="460"/>
      <c r="S6"/>
      <c r="T6"/>
      <c r="U6"/>
      <c r="V6"/>
    </row>
    <row r="7" spans="1:22" s="30" customFormat="1" ht="14.25">
      <c r="A7" s="419"/>
      <c r="B7" s="432"/>
      <c r="C7" s="433"/>
      <c r="D7" s="419"/>
      <c r="E7" s="419"/>
      <c r="F7" s="419"/>
      <c r="G7" s="419"/>
      <c r="H7" s="419"/>
      <c r="I7" s="432"/>
      <c r="J7" s="423"/>
      <c r="K7" s="464"/>
      <c r="L7" s="423"/>
      <c r="M7" s="428"/>
      <c r="N7" s="428"/>
      <c r="O7" s="419"/>
      <c r="P7" s="419"/>
      <c r="Q7" s="3" t="s">
        <v>30</v>
      </c>
      <c r="R7" s="460"/>
      <c r="S7"/>
      <c r="T7"/>
      <c r="U7"/>
      <c r="V7"/>
    </row>
    <row r="8" spans="1:22" s="30" customFormat="1" ht="14.25">
      <c r="A8" s="420"/>
      <c r="B8" s="434"/>
      <c r="C8" s="435"/>
      <c r="D8" s="420"/>
      <c r="E8" s="420"/>
      <c r="F8" s="420"/>
      <c r="G8" s="420"/>
      <c r="H8" s="420"/>
      <c r="I8" s="434"/>
      <c r="J8" s="424"/>
      <c r="K8" s="465"/>
      <c r="L8" s="424"/>
      <c r="M8" s="429"/>
      <c r="N8" s="429"/>
      <c r="O8" s="420"/>
      <c r="P8" s="420"/>
      <c r="Q8" s="91" t="s">
        <v>31</v>
      </c>
      <c r="R8" s="461"/>
      <c r="S8"/>
      <c r="T8"/>
      <c r="U8"/>
      <c r="V8"/>
    </row>
    <row r="9" spans="1:22" s="30" customFormat="1" ht="42.75" thickBot="1">
      <c r="A9" s="153" t="s">
        <v>242</v>
      </c>
      <c r="B9" s="154"/>
      <c r="C9" s="155" t="s">
        <v>243</v>
      </c>
      <c r="D9" s="98" t="s">
        <v>244</v>
      </c>
      <c r="E9" s="98" t="s">
        <v>245</v>
      </c>
      <c r="F9" s="156">
        <v>1.986</v>
      </c>
      <c r="G9" s="98" t="s">
        <v>246</v>
      </c>
      <c r="H9" s="98" t="s">
        <v>247</v>
      </c>
      <c r="I9" s="157">
        <v>5</v>
      </c>
      <c r="J9" s="69">
        <v>14.6</v>
      </c>
      <c r="K9" s="158">
        <f>IF(J9&gt;0,1/J9*34.6*67.1,"")</f>
        <v>159.01780821917808</v>
      </c>
      <c r="L9" s="159">
        <v>13</v>
      </c>
      <c r="M9" s="98" t="s">
        <v>248</v>
      </c>
      <c r="N9" s="98" t="s">
        <v>2</v>
      </c>
      <c r="O9" s="98" t="s">
        <v>3</v>
      </c>
      <c r="P9" s="98"/>
      <c r="Q9" s="160" t="s">
        <v>249</v>
      </c>
      <c r="R9" s="161" t="str">
        <f>IF(J9="","",IF(J9&gt;=ROUND(L9*1.25,1),"125",IF(J9&gt;=ROUND(L9*1.2,1),"120",IF(J9&gt;=ROUND(L9*1.15,1),"115",IF(J9&gt;=ROUND(L9*1.1,1),"110",IF(J9&gt;=ROUND(L9*1.05,1),"105",IF(J9&gt;=L9*1,"100"," ")))))))</f>
        <v>110</v>
      </c>
      <c r="S9"/>
      <c r="T9"/>
      <c r="U9"/>
      <c r="V9"/>
    </row>
    <row r="10" spans="1:22" s="30" customFormat="1" ht="13.5">
      <c r="A10" s="37"/>
      <c r="B10" s="37"/>
      <c r="C10" s="162"/>
      <c r="D10" s="71"/>
      <c r="E10" s="28"/>
      <c r="F10" s="28"/>
      <c r="G10" s="37"/>
      <c r="H10" s="37"/>
      <c r="I10" s="37"/>
      <c r="J10" s="163"/>
      <c r="K10" s="164"/>
      <c r="L10" s="163"/>
      <c r="M10" s="37"/>
      <c r="N10" s="37"/>
      <c r="O10" s="37"/>
      <c r="P10" s="37"/>
      <c r="Q10" s="33"/>
      <c r="R10" s="165" t="s">
        <v>196</v>
      </c>
      <c r="S10"/>
      <c r="T10"/>
      <c r="U10"/>
      <c r="V10"/>
    </row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</sheetData>
  <sheetProtection/>
  <mergeCells count="21">
    <mergeCell ref="I4:I8"/>
    <mergeCell ref="J4:L4"/>
    <mergeCell ref="M4:M8"/>
    <mergeCell ref="N4:P4"/>
    <mergeCell ref="R4:R8"/>
    <mergeCell ref="J5:J8"/>
    <mergeCell ref="K5:K8"/>
    <mergeCell ref="L5:L8"/>
    <mergeCell ref="N5:P5"/>
    <mergeCell ref="N6:N8"/>
    <mergeCell ref="O6:O8"/>
    <mergeCell ref="P6:P8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conditionalFormatting sqref="Q27:Q65536 Q1:Q10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qref="Q9">
      <formula1>$U$9:$U$9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80" zoomScaleSheetLayoutView="80" zoomScalePageLayoutView="0" workbookViewId="0" topLeftCell="A1">
      <selection activeCell="W21" sqref="W21"/>
    </sheetView>
  </sheetViews>
  <sheetFormatPr defaultColWidth="9.00390625" defaultRowHeight="13.5"/>
  <cols>
    <col min="1" max="1" width="5.50390625" style="7" customWidth="1"/>
    <col min="2" max="2" width="1.875" style="7" customWidth="1"/>
    <col min="3" max="3" width="8.50390625" style="7" customWidth="1"/>
    <col min="4" max="4" width="8.125" style="7" customWidth="1"/>
    <col min="5" max="5" width="5.125" style="7" customWidth="1"/>
    <col min="6" max="6" width="7.625" style="7" customWidth="1"/>
    <col min="7" max="7" width="8.125" style="7" customWidth="1"/>
    <col min="8" max="8" width="8.75390625" style="7" customWidth="1"/>
    <col min="9" max="9" width="7.125" style="7" customWidth="1"/>
    <col min="10" max="10" width="7.375" style="7" customWidth="1"/>
    <col min="11" max="11" width="8.25390625" style="7" customWidth="1"/>
    <col min="12" max="13" width="5.125" style="7" customWidth="1"/>
    <col min="14" max="14" width="8.00390625" style="7" customWidth="1"/>
    <col min="15" max="15" width="5.00390625" style="7" customWidth="1"/>
    <col min="16" max="17" width="6.125" style="7" customWidth="1"/>
    <col min="18" max="18" width="9.00390625" style="7" customWidth="1"/>
    <col min="19" max="19" width="7.25390625" style="9" customWidth="1"/>
    <col min="20" max="20" width="3.75390625" style="7" bestFit="1" customWidth="1"/>
    <col min="21" max="21" width="2.375" style="7" bestFit="1" customWidth="1"/>
    <col min="22" max="22" width="3.75390625" style="7" bestFit="1" customWidth="1"/>
    <col min="23" max="23" width="3.75390625" style="7" customWidth="1"/>
    <col min="24" max="24" width="8.125" style="10" bestFit="1" customWidth="1"/>
    <col min="25" max="25" width="9.00390625" style="7" customWidth="1"/>
    <col min="26" max="26" width="6.50390625" style="7" customWidth="1"/>
    <col min="27" max="16384" width="9.00390625" style="7" customWidth="1"/>
  </cols>
  <sheetData>
    <row r="1" ht="14.25" customHeight="1">
      <c r="R1" s="8"/>
    </row>
    <row r="2" spans="1:17" ht="20.25" customHeight="1">
      <c r="A2" s="11"/>
      <c r="B2" s="11"/>
      <c r="F2" s="12"/>
      <c r="Q2" s="13"/>
    </row>
    <row r="3" spans="1:24" s="14" customFormat="1" ht="12" customHeight="1">
      <c r="A3" s="7"/>
      <c r="B3" s="7"/>
      <c r="C3" s="7"/>
      <c r="E3" s="15"/>
      <c r="H3" s="7"/>
      <c r="I3" s="16" t="s">
        <v>154</v>
      </c>
      <c r="J3" s="16"/>
      <c r="K3" s="16"/>
      <c r="L3" s="16"/>
      <c r="M3" s="16"/>
      <c r="N3" s="16"/>
      <c r="O3" s="16"/>
      <c r="P3" s="16"/>
      <c r="Q3" s="16"/>
      <c r="R3" s="16"/>
      <c r="S3" s="17"/>
      <c r="X3" s="18"/>
    </row>
    <row r="4" spans="1:24" s="14" customFormat="1" ht="23.25" customHeight="1">
      <c r="A4" s="12" t="s">
        <v>155</v>
      </c>
      <c r="B4" s="1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20" t="s">
        <v>156</v>
      </c>
      <c r="S4" s="17"/>
      <c r="X4" s="18"/>
    </row>
    <row r="5" spans="1:24" s="30" customFormat="1" ht="14.25" customHeight="1" thickBot="1">
      <c r="A5" s="473" t="s">
        <v>157</v>
      </c>
      <c r="B5" s="475" t="s">
        <v>158</v>
      </c>
      <c r="C5" s="476"/>
      <c r="D5" s="21"/>
      <c r="E5" s="475" t="s">
        <v>159</v>
      </c>
      <c r="F5" s="481"/>
      <c r="G5" s="22"/>
      <c r="H5" s="23"/>
      <c r="I5" s="24"/>
      <c r="J5" s="483" t="s">
        <v>160</v>
      </c>
      <c r="K5" s="484"/>
      <c r="L5" s="485"/>
      <c r="M5" s="25"/>
      <c r="N5" s="486"/>
      <c r="O5" s="487"/>
      <c r="P5" s="488"/>
      <c r="Q5" s="26"/>
      <c r="R5" s="27"/>
      <c r="S5" s="29"/>
      <c r="X5" s="31"/>
    </row>
    <row r="6" spans="1:24" s="30" customFormat="1" ht="10.5">
      <c r="A6" s="474"/>
      <c r="B6" s="477"/>
      <c r="C6" s="478"/>
      <c r="D6" s="34"/>
      <c r="E6" s="479"/>
      <c r="F6" s="482"/>
      <c r="G6" s="35"/>
      <c r="H6" s="36"/>
      <c r="I6" s="37"/>
      <c r="J6" s="38"/>
      <c r="K6" s="39" t="s">
        <v>161</v>
      </c>
      <c r="L6" s="40"/>
      <c r="M6" s="35" t="s">
        <v>162</v>
      </c>
      <c r="N6" s="489" t="s">
        <v>163</v>
      </c>
      <c r="O6" s="490"/>
      <c r="P6" s="491"/>
      <c r="Q6" s="41" t="s">
        <v>164</v>
      </c>
      <c r="R6" s="42" t="s">
        <v>165</v>
      </c>
      <c r="S6" s="29"/>
      <c r="X6" s="31"/>
    </row>
    <row r="7" spans="1:24" s="30" customFormat="1" ht="10.5">
      <c r="A7" s="474"/>
      <c r="B7" s="477"/>
      <c r="C7" s="478"/>
      <c r="D7" s="166"/>
      <c r="E7" s="29"/>
      <c r="F7" s="35" t="s">
        <v>166</v>
      </c>
      <c r="G7" s="28" t="s">
        <v>167</v>
      </c>
      <c r="H7" s="32" t="s">
        <v>168</v>
      </c>
      <c r="I7" s="44" t="s">
        <v>169</v>
      </c>
      <c r="J7" s="45" t="s">
        <v>170</v>
      </c>
      <c r="K7" s="46" t="s">
        <v>171</v>
      </c>
      <c r="L7" s="45" t="s">
        <v>165</v>
      </c>
      <c r="M7" s="47" t="s">
        <v>172</v>
      </c>
      <c r="N7" s="47" t="s">
        <v>173</v>
      </c>
      <c r="O7" s="47"/>
      <c r="P7" s="47"/>
      <c r="Q7" s="28" t="s">
        <v>174</v>
      </c>
      <c r="R7" s="42" t="s">
        <v>175</v>
      </c>
      <c r="S7" s="29"/>
      <c r="X7" s="31"/>
    </row>
    <row r="8" spans="1:24" s="30" customFormat="1" ht="10.5">
      <c r="A8" s="474"/>
      <c r="B8" s="477"/>
      <c r="C8" s="478"/>
      <c r="D8" s="167" t="s">
        <v>176</v>
      </c>
      <c r="E8" s="29" t="s">
        <v>176</v>
      </c>
      <c r="F8" s="35" t="s">
        <v>177</v>
      </c>
      <c r="G8" s="28" t="s">
        <v>178</v>
      </c>
      <c r="H8" s="35" t="s">
        <v>179</v>
      </c>
      <c r="I8" s="47" t="s">
        <v>180</v>
      </c>
      <c r="J8" s="45" t="s">
        <v>443</v>
      </c>
      <c r="K8" s="46" t="s">
        <v>181</v>
      </c>
      <c r="L8" s="45" t="s">
        <v>182</v>
      </c>
      <c r="M8" s="47" t="s">
        <v>183</v>
      </c>
      <c r="N8" s="47" t="s">
        <v>184</v>
      </c>
      <c r="O8" s="47" t="s">
        <v>185</v>
      </c>
      <c r="P8" s="47" t="s">
        <v>186</v>
      </c>
      <c r="Q8" s="28" t="s">
        <v>187</v>
      </c>
      <c r="R8" s="42" t="s">
        <v>188</v>
      </c>
      <c r="S8" s="29"/>
      <c r="X8" s="31"/>
    </row>
    <row r="9" spans="1:24" s="30" customFormat="1" ht="10.5">
      <c r="A9" s="474"/>
      <c r="B9" s="479"/>
      <c r="C9" s="480"/>
      <c r="D9" s="168"/>
      <c r="E9" s="50"/>
      <c r="F9" s="51" t="s">
        <v>189</v>
      </c>
      <c r="G9" s="52" t="s">
        <v>190</v>
      </c>
      <c r="H9" s="49"/>
      <c r="I9" s="34"/>
      <c r="J9" s="53"/>
      <c r="K9" s="54" t="s">
        <v>191</v>
      </c>
      <c r="L9" s="53" t="s">
        <v>443</v>
      </c>
      <c r="M9" s="55" t="s">
        <v>192</v>
      </c>
      <c r="N9" s="55" t="s">
        <v>193</v>
      </c>
      <c r="O9" s="55" t="s">
        <v>194</v>
      </c>
      <c r="P9" s="34"/>
      <c r="Q9" s="52" t="s">
        <v>195</v>
      </c>
      <c r="R9" s="56" t="s">
        <v>444</v>
      </c>
      <c r="S9" s="29"/>
      <c r="X9" s="31"/>
    </row>
    <row r="10" spans="1:26" s="37" customFormat="1" ht="21" customHeight="1">
      <c r="A10" s="502" t="s">
        <v>506</v>
      </c>
      <c r="B10" s="505">
        <v>500</v>
      </c>
      <c r="C10" s="506"/>
      <c r="D10" s="169" t="s">
        <v>507</v>
      </c>
      <c r="E10" s="58" t="s">
        <v>508</v>
      </c>
      <c r="F10" s="59">
        <v>0.895</v>
      </c>
      <c r="G10" s="60" t="s">
        <v>509</v>
      </c>
      <c r="H10" s="58">
        <v>1010</v>
      </c>
      <c r="I10" s="61">
        <v>4</v>
      </c>
      <c r="J10" s="62">
        <v>22</v>
      </c>
      <c r="K10" s="63">
        <f>ROUND(IF(J10&gt;0,1/J10*34.6*67.1,""),1)</f>
        <v>105.5</v>
      </c>
      <c r="L10" s="64">
        <v>17.9</v>
      </c>
      <c r="M10" s="60" t="s">
        <v>510</v>
      </c>
      <c r="N10" s="58" t="s">
        <v>511</v>
      </c>
      <c r="O10" s="58" t="s">
        <v>512</v>
      </c>
      <c r="P10" s="170"/>
      <c r="Q10" s="65"/>
      <c r="R10" s="171">
        <v>120</v>
      </c>
      <c r="S10" s="17"/>
      <c r="T10" s="14"/>
      <c r="U10" s="14"/>
      <c r="V10" s="14"/>
      <c r="W10" s="14"/>
      <c r="X10" s="18"/>
      <c r="Y10" s="7"/>
      <c r="Z10" s="7"/>
    </row>
    <row r="11" spans="1:26" s="37" customFormat="1" ht="21" customHeight="1">
      <c r="A11" s="503"/>
      <c r="B11" s="507"/>
      <c r="C11" s="508"/>
      <c r="D11" s="169" t="s">
        <v>513</v>
      </c>
      <c r="E11" s="58" t="s">
        <v>508</v>
      </c>
      <c r="F11" s="59">
        <v>0.895</v>
      </c>
      <c r="G11" s="60" t="s">
        <v>509</v>
      </c>
      <c r="H11" s="58">
        <v>1010</v>
      </c>
      <c r="I11" s="61">
        <v>4</v>
      </c>
      <c r="J11" s="62">
        <v>21.5</v>
      </c>
      <c r="K11" s="63">
        <f aca="true" t="shared" si="0" ref="K11:K20">ROUND(IF(J11&gt;0,1/J11*34.6*67.1,""),1)</f>
        <v>108</v>
      </c>
      <c r="L11" s="64">
        <v>17.9</v>
      </c>
      <c r="M11" s="60" t="s">
        <v>514</v>
      </c>
      <c r="N11" s="58" t="s">
        <v>515</v>
      </c>
      <c r="O11" s="58" t="s">
        <v>516</v>
      </c>
      <c r="P11" s="170"/>
      <c r="Q11" s="65"/>
      <c r="R11" s="171">
        <v>120</v>
      </c>
      <c r="S11" s="17"/>
      <c r="T11" s="14"/>
      <c r="U11" s="14"/>
      <c r="V11" s="14"/>
      <c r="W11" s="14"/>
      <c r="X11" s="18"/>
      <c r="Y11" s="7"/>
      <c r="Z11" s="7"/>
    </row>
    <row r="12" spans="1:26" s="37" customFormat="1" ht="21" customHeight="1">
      <c r="A12" s="503"/>
      <c r="B12" s="507"/>
      <c r="C12" s="508"/>
      <c r="D12" s="169" t="s">
        <v>517</v>
      </c>
      <c r="E12" s="58" t="s">
        <v>518</v>
      </c>
      <c r="F12" s="59">
        <v>0.895</v>
      </c>
      <c r="G12" s="60" t="s">
        <v>519</v>
      </c>
      <c r="H12" s="58" t="s">
        <v>520</v>
      </c>
      <c r="I12" s="61">
        <v>4</v>
      </c>
      <c r="J12" s="62">
        <v>21.5</v>
      </c>
      <c r="K12" s="63">
        <f>ROUND(IF(J12&gt;0,1/J12*34.6*67.1,""),1)</f>
        <v>108</v>
      </c>
      <c r="L12" s="64">
        <v>16</v>
      </c>
      <c r="M12" s="60" t="s">
        <v>521</v>
      </c>
      <c r="N12" s="58" t="s">
        <v>515</v>
      </c>
      <c r="O12" s="58" t="s">
        <v>516</v>
      </c>
      <c r="P12" s="170"/>
      <c r="Q12" s="65"/>
      <c r="R12" s="171">
        <v>125</v>
      </c>
      <c r="S12" s="17"/>
      <c r="T12" s="14"/>
      <c r="U12" s="14"/>
      <c r="V12" s="14"/>
      <c r="W12" s="14"/>
      <c r="X12" s="18"/>
      <c r="Y12" s="7"/>
      <c r="Z12" s="7"/>
    </row>
    <row r="13" spans="1:26" s="37" customFormat="1" ht="21" customHeight="1">
      <c r="A13" s="503"/>
      <c r="B13" s="507"/>
      <c r="C13" s="508"/>
      <c r="D13" s="169" t="s">
        <v>517</v>
      </c>
      <c r="E13" s="58" t="s">
        <v>518</v>
      </c>
      <c r="F13" s="59">
        <v>0.895</v>
      </c>
      <c r="G13" s="60" t="s">
        <v>519</v>
      </c>
      <c r="H13" s="58" t="s">
        <v>520</v>
      </c>
      <c r="I13" s="61">
        <v>4</v>
      </c>
      <c r="J13" s="62">
        <v>21</v>
      </c>
      <c r="K13" s="63">
        <f t="shared" si="0"/>
        <v>110.6</v>
      </c>
      <c r="L13" s="64">
        <v>16</v>
      </c>
      <c r="M13" s="60" t="s">
        <v>514</v>
      </c>
      <c r="N13" s="58" t="s">
        <v>515</v>
      </c>
      <c r="O13" s="58" t="s">
        <v>516</v>
      </c>
      <c r="P13" s="170"/>
      <c r="Q13" s="65"/>
      <c r="R13" s="171">
        <v>125</v>
      </c>
      <c r="S13" s="17"/>
      <c r="T13" s="14"/>
      <c r="U13" s="14"/>
      <c r="V13" s="14"/>
      <c r="W13" s="14"/>
      <c r="X13" s="18"/>
      <c r="Y13" s="7"/>
      <c r="Z13" s="7"/>
    </row>
    <row r="14" spans="1:26" s="37" customFormat="1" ht="21" customHeight="1">
      <c r="A14" s="503"/>
      <c r="B14" s="507"/>
      <c r="C14" s="508"/>
      <c r="D14" s="169" t="s">
        <v>517</v>
      </c>
      <c r="E14" s="58" t="s">
        <v>518</v>
      </c>
      <c r="F14" s="59">
        <v>0.895</v>
      </c>
      <c r="G14" s="60" t="s">
        <v>522</v>
      </c>
      <c r="H14" s="58">
        <v>1010</v>
      </c>
      <c r="I14" s="61">
        <v>4</v>
      </c>
      <c r="J14" s="62">
        <v>21</v>
      </c>
      <c r="K14" s="63">
        <f t="shared" si="0"/>
        <v>110.6</v>
      </c>
      <c r="L14" s="64">
        <v>17.9</v>
      </c>
      <c r="M14" s="60" t="s">
        <v>523</v>
      </c>
      <c r="N14" s="58" t="s">
        <v>515</v>
      </c>
      <c r="O14" s="58" t="s">
        <v>516</v>
      </c>
      <c r="P14" s="170"/>
      <c r="Q14" s="65"/>
      <c r="R14" s="171">
        <v>115</v>
      </c>
      <c r="S14" s="172"/>
      <c r="T14" s="173"/>
      <c r="U14" s="173"/>
      <c r="V14" s="173"/>
      <c r="W14" s="173"/>
      <c r="X14" s="174"/>
      <c r="Y14" s="175"/>
      <c r="Z14" s="175"/>
    </row>
    <row r="15" spans="1:26" s="37" customFormat="1" ht="21" customHeight="1">
      <c r="A15" s="503"/>
      <c r="B15" s="507"/>
      <c r="C15" s="508"/>
      <c r="D15" s="169" t="s">
        <v>524</v>
      </c>
      <c r="E15" s="58" t="s">
        <v>525</v>
      </c>
      <c r="F15" s="59">
        <v>1.24</v>
      </c>
      <c r="G15" s="60" t="s">
        <v>519</v>
      </c>
      <c r="H15" s="58">
        <v>990</v>
      </c>
      <c r="I15" s="61">
        <v>4</v>
      </c>
      <c r="J15" s="62">
        <v>19.2</v>
      </c>
      <c r="K15" s="63">
        <f t="shared" si="0"/>
        <v>120.9</v>
      </c>
      <c r="L15" s="64">
        <v>17.9</v>
      </c>
      <c r="M15" s="60" t="s">
        <v>514</v>
      </c>
      <c r="N15" s="58" t="s">
        <v>515</v>
      </c>
      <c r="O15" s="58" t="s">
        <v>516</v>
      </c>
      <c r="P15" s="170"/>
      <c r="Q15" s="65"/>
      <c r="R15" s="171">
        <v>105</v>
      </c>
      <c r="S15" s="176"/>
      <c r="T15" s="177"/>
      <c r="U15" s="177"/>
      <c r="V15" s="177"/>
      <c r="W15" s="177"/>
      <c r="X15" s="178"/>
      <c r="Y15" s="179"/>
      <c r="Z15" s="179"/>
    </row>
    <row r="16" spans="1:26" s="37" customFormat="1" ht="21" customHeight="1">
      <c r="A16" s="503"/>
      <c r="B16" s="507"/>
      <c r="C16" s="508"/>
      <c r="D16" s="169" t="s">
        <v>524</v>
      </c>
      <c r="E16" s="58" t="s">
        <v>525</v>
      </c>
      <c r="F16" s="59">
        <v>1.24</v>
      </c>
      <c r="G16" s="60" t="s">
        <v>519</v>
      </c>
      <c r="H16" s="58" t="s">
        <v>526</v>
      </c>
      <c r="I16" s="61">
        <v>4</v>
      </c>
      <c r="J16" s="62">
        <v>17.6</v>
      </c>
      <c r="K16" s="63">
        <f t="shared" si="0"/>
        <v>131.9</v>
      </c>
      <c r="L16" s="64">
        <v>16</v>
      </c>
      <c r="M16" s="60" t="s">
        <v>514</v>
      </c>
      <c r="N16" s="58" t="s">
        <v>515</v>
      </c>
      <c r="O16" s="58" t="s">
        <v>516</v>
      </c>
      <c r="P16" s="170"/>
      <c r="Q16" s="65"/>
      <c r="R16" s="171">
        <v>110</v>
      </c>
      <c r="S16" s="176"/>
      <c r="T16" s="177"/>
      <c r="U16" s="177"/>
      <c r="V16" s="177"/>
      <c r="W16" s="177"/>
      <c r="X16" s="178"/>
      <c r="Y16" s="179"/>
      <c r="Z16" s="179"/>
    </row>
    <row r="17" spans="1:26" s="37" customFormat="1" ht="21" customHeight="1">
      <c r="A17" s="503"/>
      <c r="B17" s="509"/>
      <c r="C17" s="510"/>
      <c r="D17" s="169" t="s">
        <v>524</v>
      </c>
      <c r="E17" s="58" t="s">
        <v>525</v>
      </c>
      <c r="F17" s="59">
        <v>1.24</v>
      </c>
      <c r="G17" s="60" t="s">
        <v>522</v>
      </c>
      <c r="H17" s="58">
        <v>990</v>
      </c>
      <c r="I17" s="61">
        <v>4</v>
      </c>
      <c r="J17" s="62">
        <v>17.2</v>
      </c>
      <c r="K17" s="63">
        <f t="shared" si="0"/>
        <v>135</v>
      </c>
      <c r="L17" s="64">
        <v>17.9</v>
      </c>
      <c r="M17" s="60" t="s">
        <v>523</v>
      </c>
      <c r="N17" s="58" t="s">
        <v>515</v>
      </c>
      <c r="O17" s="58" t="s">
        <v>516</v>
      </c>
      <c r="P17" s="170"/>
      <c r="Q17" s="65"/>
      <c r="R17" s="171"/>
      <c r="S17" s="180"/>
      <c r="T17" s="177"/>
      <c r="U17" s="177"/>
      <c r="V17" s="177"/>
      <c r="W17" s="177"/>
      <c r="X17" s="181"/>
      <c r="Y17" s="179"/>
      <c r="Z17" s="182"/>
    </row>
    <row r="18" spans="1:26" s="37" customFormat="1" ht="21" customHeight="1">
      <c r="A18" s="503"/>
      <c r="B18" s="505" t="s">
        <v>527</v>
      </c>
      <c r="C18" s="506"/>
      <c r="D18" s="169" t="s">
        <v>517</v>
      </c>
      <c r="E18" s="58" t="s">
        <v>518</v>
      </c>
      <c r="F18" s="59">
        <v>0.895</v>
      </c>
      <c r="G18" s="60" t="s">
        <v>519</v>
      </c>
      <c r="H18" s="58">
        <v>1050</v>
      </c>
      <c r="I18" s="61">
        <v>4</v>
      </c>
      <c r="J18" s="62">
        <v>21.5</v>
      </c>
      <c r="K18" s="63">
        <f t="shared" si="0"/>
        <v>108</v>
      </c>
      <c r="L18" s="64">
        <v>16</v>
      </c>
      <c r="M18" s="60" t="s">
        <v>521</v>
      </c>
      <c r="N18" s="58" t="s">
        <v>515</v>
      </c>
      <c r="O18" s="58" t="s">
        <v>516</v>
      </c>
      <c r="P18" s="170"/>
      <c r="Q18" s="65"/>
      <c r="R18" s="171">
        <v>125</v>
      </c>
      <c r="S18" s="17"/>
      <c r="T18" s="14"/>
      <c r="U18" s="14"/>
      <c r="V18" s="14"/>
      <c r="W18" s="14"/>
      <c r="X18" s="18"/>
      <c r="Y18" s="7"/>
      <c r="Z18" s="7"/>
    </row>
    <row r="19" spans="1:26" s="37" customFormat="1" ht="21" customHeight="1">
      <c r="A19" s="503"/>
      <c r="B19" s="507"/>
      <c r="C19" s="508"/>
      <c r="D19" s="169" t="s">
        <v>517</v>
      </c>
      <c r="E19" s="58" t="s">
        <v>518</v>
      </c>
      <c r="F19" s="59">
        <v>0.895</v>
      </c>
      <c r="G19" s="60" t="s">
        <v>519</v>
      </c>
      <c r="H19" s="58">
        <v>1050</v>
      </c>
      <c r="I19" s="61">
        <v>4</v>
      </c>
      <c r="J19" s="62">
        <v>21</v>
      </c>
      <c r="K19" s="63">
        <f>ROUND(IF(J19&gt;0,1/J19*34.6*67.1,""),1)</f>
        <v>110.6</v>
      </c>
      <c r="L19" s="64">
        <v>16</v>
      </c>
      <c r="M19" s="60" t="s">
        <v>514</v>
      </c>
      <c r="N19" s="58" t="s">
        <v>515</v>
      </c>
      <c r="O19" s="58" t="s">
        <v>516</v>
      </c>
      <c r="P19" s="170"/>
      <c r="Q19" s="65"/>
      <c r="R19" s="171">
        <v>125</v>
      </c>
      <c r="S19" s="17"/>
      <c r="T19" s="14"/>
      <c r="U19" s="14"/>
      <c r="V19" s="14"/>
      <c r="W19" s="14"/>
      <c r="X19" s="18"/>
      <c r="Y19" s="7"/>
      <c r="Z19" s="7"/>
    </row>
    <row r="20" spans="1:26" s="37" customFormat="1" ht="21" customHeight="1" thickBot="1">
      <c r="A20" s="504"/>
      <c r="B20" s="509"/>
      <c r="C20" s="510"/>
      <c r="D20" s="170" t="s">
        <v>524</v>
      </c>
      <c r="E20" s="58" t="s">
        <v>525</v>
      </c>
      <c r="F20" s="59">
        <v>1.24</v>
      </c>
      <c r="G20" s="60" t="s">
        <v>519</v>
      </c>
      <c r="H20" s="58">
        <v>1030</v>
      </c>
      <c r="I20" s="61">
        <v>4</v>
      </c>
      <c r="J20" s="69">
        <v>17.6</v>
      </c>
      <c r="K20" s="70">
        <f t="shared" si="0"/>
        <v>131.9</v>
      </c>
      <c r="L20" s="64">
        <v>16</v>
      </c>
      <c r="M20" s="60" t="s">
        <v>514</v>
      </c>
      <c r="N20" s="58" t="s">
        <v>515</v>
      </c>
      <c r="O20" s="58" t="s">
        <v>516</v>
      </c>
      <c r="P20" s="170"/>
      <c r="Q20" s="65"/>
      <c r="R20" s="171">
        <v>110</v>
      </c>
      <c r="S20" s="176"/>
      <c r="T20" s="177"/>
      <c r="U20" s="177"/>
      <c r="V20" s="177"/>
      <c r="W20" s="177"/>
      <c r="X20" s="178"/>
      <c r="Y20" s="179"/>
      <c r="Z20" s="179"/>
    </row>
    <row r="21" spans="1:26" s="14" customFormat="1" ht="39" customHeight="1">
      <c r="A21" s="7"/>
      <c r="B21" s="472" t="s">
        <v>528</v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183"/>
      <c r="T21" s="184"/>
      <c r="U21" s="184"/>
      <c r="V21" s="184"/>
      <c r="W21" s="184"/>
      <c r="X21" s="185"/>
      <c r="Y21" s="186"/>
      <c r="Z21" s="186"/>
    </row>
    <row r="22" spans="1:26" s="14" customFormat="1" ht="10.5">
      <c r="A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S22" s="28"/>
      <c r="T22" s="37"/>
      <c r="U22" s="37"/>
      <c r="V22" s="37"/>
      <c r="W22" s="37"/>
      <c r="X22" s="71"/>
      <c r="Y22" s="37"/>
      <c r="Z22" s="37"/>
    </row>
    <row r="23" spans="19:26" ht="10.5">
      <c r="S23" s="28"/>
      <c r="T23" s="37"/>
      <c r="U23" s="37"/>
      <c r="V23" s="37"/>
      <c r="W23" s="37"/>
      <c r="X23" s="71"/>
      <c r="Y23" s="37"/>
      <c r="Z23" s="37"/>
    </row>
  </sheetData>
  <sheetProtection/>
  <mergeCells count="10">
    <mergeCell ref="A10:A20"/>
    <mergeCell ref="B10:C17"/>
    <mergeCell ref="B18:C20"/>
    <mergeCell ref="B21:R21"/>
    <mergeCell ref="A5:A9"/>
    <mergeCell ref="B5:C9"/>
    <mergeCell ref="E5:F6"/>
    <mergeCell ref="J5:L5"/>
    <mergeCell ref="N5:P5"/>
    <mergeCell ref="N6:P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2015-03-12T05:05:56Z</cp:lastPrinted>
  <dcterms:created xsi:type="dcterms:W3CDTF">2015-01-22T02:50:45Z</dcterms:created>
  <dcterms:modified xsi:type="dcterms:W3CDTF">2016-03-24T05:18:34Z</dcterms:modified>
  <cp:category/>
  <cp:version/>
  <cp:contentType/>
  <cp:contentStatus/>
</cp:coreProperties>
</file>