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852" activeTab="0"/>
  </bookViews>
  <sheets>
    <sheet name="様式１" sheetId="1" r:id="rId1"/>
  </sheets>
  <definedNames>
    <definedName name="_xlnm.Print_Area" localSheetId="0">'様式１'!$A$1:$Y$657</definedName>
    <definedName name="_xlnm.Print_Titles" localSheetId="0">'様式１'!$4:$7</definedName>
  </definedNames>
  <calcPr fullCalcOnLoad="1"/>
</workbook>
</file>

<file path=xl/comments1.xml><?xml version="1.0" encoding="utf-8"?>
<comments xmlns="http://schemas.openxmlformats.org/spreadsheetml/2006/main">
  <authors>
    <author>作成者</author>
  </authors>
  <commentList>
    <comment ref="W92" authorId="0">
      <text>
        <r>
          <rPr>
            <b/>
            <sz val="9"/>
            <rFont val="ＭＳ Ｐゴシック"/>
            <family val="3"/>
          </rPr>
          <t>5/24　直接実施のため○を削除</t>
        </r>
      </text>
    </comment>
  </commentList>
</comments>
</file>

<file path=xl/sharedStrings.xml><?xml version="1.0" encoding="utf-8"?>
<sst xmlns="http://schemas.openxmlformats.org/spreadsheetml/2006/main" count="6493" uniqueCount="2335">
  <si>
    <t>一般会計</t>
  </si>
  <si>
    <t>合　　　　　計</t>
  </si>
  <si>
    <t>会計区分</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</si>
  <si>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</si>
  <si>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</si>
  <si>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</si>
  <si>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</si>
  <si>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</si>
  <si>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</si>
  <si>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</si>
  <si>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</si>
  <si>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</si>
  <si>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</si>
  <si>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</si>
  <si>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</si>
  <si>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</si>
  <si>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</si>
  <si>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</si>
  <si>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（単位：百万円）</t>
  </si>
  <si>
    <t>備　考</t>
  </si>
  <si>
    <t>反映内容</t>
  </si>
  <si>
    <t>反映額</t>
  </si>
  <si>
    <t>行政事業レビュー推進チームの所見</t>
  </si>
  <si>
    <t>いずれの施策にも関連しないもの</t>
  </si>
  <si>
    <t>前年度新規</t>
  </si>
  <si>
    <t xml:space="preserve">最終実施年度 </t>
  </si>
  <si>
    <t>その他</t>
  </si>
  <si>
    <t>　　　　「前年度新規」：前年度に新規に開始したもの。</t>
  </si>
  <si>
    <t>　</t>
  </si>
  <si>
    <t>平成２７年度</t>
  </si>
  <si>
    <t>反映状況</t>
  </si>
  <si>
    <t>　　　　「その他」：上記の基準には該当しないが、行政事業レビュー推進チームが選定したもの。</t>
  </si>
  <si>
    <t>基金</t>
  </si>
  <si>
    <t>行革推進会議</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</si>
  <si>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</si>
  <si>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</si>
  <si>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</si>
  <si>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</si>
  <si>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</si>
  <si>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</si>
  <si>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</si>
  <si>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平成２８年度</t>
  </si>
  <si>
    <t>事業開始
年度</t>
  </si>
  <si>
    <t>事業終了
(予定)年度</t>
  </si>
  <si>
    <t>注３．「反映内容」欄の「廃止」、「縮減」、「執行等改善」、「予定通り終了」、「現状通り」の考え方については、次のとおりである。</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</si>
  <si>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</si>
  <si>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</si>
  <si>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</si>
  <si>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継続の是非</t>
  </si>
  <si>
    <t>平成２５年度対象</t>
  </si>
  <si>
    <t>平成２６年度対象</t>
  </si>
  <si>
    <t>平成２８年度行政事業レビュー事業単位整理表兼点検結果の平成２９年度予算概算要求への反映状況調表</t>
  </si>
  <si>
    <t>平成２７年度
補正後予算額</t>
  </si>
  <si>
    <t>平成２９年度</t>
  </si>
  <si>
    <t>　　　　「縮減」：行政事業レビューの点検の結果、見直しが行われ平成２９年度予算概算要求において何らかの削減を行うもの。　</t>
  </si>
  <si>
    <t>外部有識者の所見</t>
  </si>
  <si>
    <t>平成２７年度レビューシート番号</t>
  </si>
  <si>
    <t>外部有識者点検対象（公開プロセス含む）
※対象となる場合、理由を記載</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</si>
  <si>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</si>
  <si>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</si>
  <si>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</si>
  <si>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</si>
  <si>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</si>
  <si>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国土交通省</t>
  </si>
  <si>
    <t>スマートウェルネス住宅等推進事業</t>
  </si>
  <si>
    <t>都市再生機構出資金</t>
  </si>
  <si>
    <t>住宅金融支援機構</t>
  </si>
  <si>
    <t>公的賃貸住宅の管理等</t>
  </si>
  <si>
    <t>平成30年度</t>
  </si>
  <si>
    <t>平成22年度</t>
  </si>
  <si>
    <t>終了予定なし</t>
  </si>
  <si>
    <t>平成26年度</t>
  </si>
  <si>
    <t>平成19年度</t>
  </si>
  <si>
    <t>平成18年度</t>
  </si>
  <si>
    <t>平成27年度</t>
  </si>
  <si>
    <t>CLTを用いた木造建築基準の高度化推進事業</t>
  </si>
  <si>
    <t>平成28年度</t>
  </si>
  <si>
    <t>建築確認検査制度等の見直しに係る体制整備等支援事業</t>
  </si>
  <si>
    <t>木造住宅施工技術体制整備事業</t>
  </si>
  <si>
    <t>住宅建築技術高度化・展開推進事業</t>
  </si>
  <si>
    <t>平成25年度</t>
  </si>
  <si>
    <t>住宅ストック活用・リフォーム推進事業</t>
  </si>
  <si>
    <t>マンション管理適正化・再生推進事業</t>
  </si>
  <si>
    <t>既存建築物安全性確保推進事業</t>
  </si>
  <si>
    <t>空き家管理等基盤強化推進事業</t>
  </si>
  <si>
    <t>平成24年度</t>
  </si>
  <si>
    <t>平成23年度</t>
  </si>
  <si>
    <t>建築物の安全確保のための体制の整備事業</t>
  </si>
  <si>
    <t>平成20年度</t>
  </si>
  <si>
    <t>民間事業者等の知見を活用した建築基準整備の推進事業</t>
  </si>
  <si>
    <t>平成29年度</t>
  </si>
  <si>
    <t>平成15年度</t>
  </si>
  <si>
    <t>住宅・建築物安全安心対策推進経費</t>
  </si>
  <si>
    <t>市街地環境整備推進経費</t>
  </si>
  <si>
    <t>住宅市場環境整備推進経費</t>
  </si>
  <si>
    <t>総合的なバリアフリー社会の形成の推進</t>
  </si>
  <si>
    <t>港湾区域における低潮線の保全に要する経費</t>
  </si>
  <si>
    <t>昭和47年度</t>
  </si>
  <si>
    <t>海岸事業（直轄）</t>
  </si>
  <si>
    <t>昭和48年度</t>
  </si>
  <si>
    <t>平成17年度</t>
  </si>
  <si>
    <t>船舶油濁損害対策</t>
  </si>
  <si>
    <t>低潮線の保全に要する経費</t>
  </si>
  <si>
    <t>昭和24年度</t>
  </si>
  <si>
    <t>海岸事業</t>
  </si>
  <si>
    <t>海洋・沿岸域環境の保全等の推進</t>
  </si>
  <si>
    <t>国連開発計画拠出金</t>
  </si>
  <si>
    <t>平成16年度</t>
  </si>
  <si>
    <t>国連環境計画拠出金</t>
  </si>
  <si>
    <t>平成24年度</t>
  </si>
  <si>
    <t>超小型モビリティの導入促進</t>
  </si>
  <si>
    <t>車両の環境対策</t>
  </si>
  <si>
    <t>次世代大型車開発・実用化促進事業</t>
  </si>
  <si>
    <t>平成27年度</t>
  </si>
  <si>
    <t>平成26年度</t>
  </si>
  <si>
    <t>中小トラック事業者の燃料費対策</t>
  </si>
  <si>
    <t>平成23年度</t>
  </si>
  <si>
    <t>地域交通のグリーン化を通じた電気自動車の加速度的普及促進</t>
  </si>
  <si>
    <t>平成14年度</t>
  </si>
  <si>
    <t>環境対応車普及促進対策</t>
  </si>
  <si>
    <t>高騒音対策による沿道騒音の低減効果に関する連携調査経費</t>
  </si>
  <si>
    <t>道路分野におけるヒートアイランド対策の検討調査業務</t>
  </si>
  <si>
    <t>昭和61年度</t>
  </si>
  <si>
    <t>道路事業（直轄・無電柱化推進）</t>
  </si>
  <si>
    <t>昭和27年度</t>
  </si>
  <si>
    <t>道路事業（直轄・改築等）</t>
  </si>
  <si>
    <t>気候変動への適応策検討経費</t>
  </si>
  <si>
    <t>水資源に関わる中長期計画（ウォータープラン）改定に向けた調査経費</t>
  </si>
  <si>
    <t>水循環可視化システムの活用等による多様な水源確保の検討調査経費</t>
  </si>
  <si>
    <t>平成12年度</t>
  </si>
  <si>
    <t>水資源の有効利用等の推進に関する調査経費</t>
  </si>
  <si>
    <t>昭和50年度</t>
  </si>
  <si>
    <t>水資源の現状把握等に要する経費</t>
  </si>
  <si>
    <t>平成4年度</t>
  </si>
  <si>
    <t>水源地域対策基本問題調査費</t>
  </si>
  <si>
    <t>地下水対策及び地下水保全管理調査等に要する経費</t>
  </si>
  <si>
    <t>昭和60年度</t>
  </si>
  <si>
    <t>世界的水資源問題を踏まえた我が国の対応方策検討調査経費</t>
  </si>
  <si>
    <t>昭和37年度</t>
  </si>
  <si>
    <t>水資源開発事業</t>
  </si>
  <si>
    <t>昭和49年度</t>
  </si>
  <si>
    <t>明日香村歴史的風土創造的活用事業交付金</t>
  </si>
  <si>
    <t>国営公園等事業</t>
  </si>
  <si>
    <t>資源としての河川利用の高度化に関する検討経費</t>
  </si>
  <si>
    <t>次世代型流域マネジメント方策に関する検討経費</t>
  </si>
  <si>
    <t>平成21年度</t>
  </si>
  <si>
    <t>下水道分野の水ビジネス国際展開経費</t>
  </si>
  <si>
    <t>平成13年度</t>
  </si>
  <si>
    <t>下水道リスク管理システムの運用経費</t>
  </si>
  <si>
    <t>昭和32年度</t>
  </si>
  <si>
    <t>下水道事業</t>
  </si>
  <si>
    <t>昭和元年度以前</t>
  </si>
  <si>
    <t>河川改修事業</t>
  </si>
  <si>
    <t>船舶による環境汚染防止のための総合対策</t>
  </si>
  <si>
    <t>海運からの温室効果ガス等環境負荷低減に関する総合対策</t>
  </si>
  <si>
    <t>省エネ住宅に関するポイント制度</t>
  </si>
  <si>
    <t>環境・ストック活用推進事業</t>
  </si>
  <si>
    <t>住宅・建築物環境対策検討経費</t>
  </si>
  <si>
    <t>平成33年度</t>
  </si>
  <si>
    <t>都市局地球環境問題等総合調査等経費</t>
  </si>
  <si>
    <t>モーダルシフト等推進事業</t>
  </si>
  <si>
    <t>地球温暖化防止等の環境の保全</t>
  </si>
  <si>
    <t>建設分野における循環型社会構築の推進</t>
  </si>
  <si>
    <t>平成14年度</t>
  </si>
  <si>
    <t>社会資本分野における環境対策の推進</t>
  </si>
  <si>
    <t>建設機械施工における環境対策の推進</t>
  </si>
  <si>
    <t>昭和31年度</t>
  </si>
  <si>
    <t>国際機関への分担金・拠出金</t>
  </si>
  <si>
    <t>昭和52年度</t>
  </si>
  <si>
    <t>衛星施設維持</t>
  </si>
  <si>
    <t>静止気象衛星運用業務</t>
  </si>
  <si>
    <t>平成17年度</t>
  </si>
  <si>
    <t>次期静止気象衛星整備</t>
  </si>
  <si>
    <t>昭和56年度</t>
  </si>
  <si>
    <t>気候変動対策業務</t>
  </si>
  <si>
    <t>異常気象情報センター</t>
  </si>
  <si>
    <t>気候・海洋情報処理業務</t>
  </si>
  <si>
    <t>平成2年度</t>
  </si>
  <si>
    <t>温室効果ガスデータ管理業務</t>
  </si>
  <si>
    <t>昭和31年度</t>
  </si>
  <si>
    <t>日射観測</t>
  </si>
  <si>
    <t>昭和42年度</t>
  </si>
  <si>
    <t>オゾン層・紫外線観測</t>
  </si>
  <si>
    <t>昭和50年度</t>
  </si>
  <si>
    <t>大気バックグランド汚染観測</t>
  </si>
  <si>
    <t>昭和43年度</t>
  </si>
  <si>
    <t>小笠原諸島気象業務</t>
  </si>
  <si>
    <t>高潮高波対策業務</t>
  </si>
  <si>
    <t>波浪観測</t>
  </si>
  <si>
    <t>海洋環境観測</t>
  </si>
  <si>
    <t>火山観測</t>
  </si>
  <si>
    <t>地殻観測</t>
  </si>
  <si>
    <t>地震津波観測</t>
  </si>
  <si>
    <t>高層気象観測</t>
  </si>
  <si>
    <t>気象測器検定</t>
  </si>
  <si>
    <t>地磁気観測</t>
  </si>
  <si>
    <t>気象レーダー観測</t>
  </si>
  <si>
    <t>アメダス観測</t>
  </si>
  <si>
    <t>昭和34年度</t>
  </si>
  <si>
    <t>数値予報業務</t>
  </si>
  <si>
    <t>気象データ交換業務</t>
  </si>
  <si>
    <t>予報業務</t>
  </si>
  <si>
    <t>測量用航空機運航経費</t>
  </si>
  <si>
    <t>防災地理調査経費</t>
  </si>
  <si>
    <t>昭和42年度</t>
  </si>
  <si>
    <t>地殻変動等調査経費</t>
  </si>
  <si>
    <t>災害発生時の応急活動の強化・充実に係る経費</t>
  </si>
  <si>
    <t>平成6年度</t>
  </si>
  <si>
    <t>下水道事業における市町村の広域連携等の取り組みに関する調査経費</t>
  </si>
  <si>
    <t>下水道事業運営人材育成支援事業委託費</t>
  </si>
  <si>
    <t>防災のための下水道管理手法調査経費</t>
  </si>
  <si>
    <t>大都市災害からの早期回復に向けた都市づくり方策検討調査経費</t>
  </si>
  <si>
    <t>地下街防災推進事業</t>
  </si>
  <si>
    <t>都市安全確保促進事業</t>
  </si>
  <si>
    <t>海岸事業（東日本大震災関連）</t>
  </si>
  <si>
    <t>水門・陸閘等の効果的・効率的な管理運用方法の検討等</t>
  </si>
  <si>
    <t>深層崩壊に起因する大規模土砂災害対策ガイドラインの作成</t>
  </si>
  <si>
    <t>砂防設備等の点検・維持管理検討経費</t>
  </si>
  <si>
    <t>大規模土砂災害緊急調査経費</t>
  </si>
  <si>
    <t>防災分野の海外展開支援に係る経費</t>
  </si>
  <si>
    <t>防災ソフト施策の高度化・充実に関する調査・検討経費</t>
  </si>
  <si>
    <t>昭和25年度</t>
  </si>
  <si>
    <t>洪水予報施設経費</t>
  </si>
  <si>
    <t>昭和26年度</t>
  </si>
  <si>
    <t>河川水理調査観測所施設経費</t>
  </si>
  <si>
    <t>河川水理調査に必要な経費</t>
  </si>
  <si>
    <t>洪水予報施設運営に必要な経費</t>
  </si>
  <si>
    <t>昭和36年度</t>
  </si>
  <si>
    <t>水害等統計作成経費</t>
  </si>
  <si>
    <t>河川・海岸等復興関連事業（水管理・国土保全局所管）（東日本大震災関連）</t>
  </si>
  <si>
    <t>急傾斜地崩壊対策事業</t>
  </si>
  <si>
    <t>地すべり対策事業</t>
  </si>
  <si>
    <t>砂防管理事業</t>
  </si>
  <si>
    <t>砂防事業</t>
  </si>
  <si>
    <t>河川・ダムの維持管理事業</t>
  </si>
  <si>
    <t>昭和25年度
（直轄）
昭和15年度
（補助）</t>
  </si>
  <si>
    <t>ダム建設事業</t>
  </si>
  <si>
    <t>平成7年度</t>
  </si>
  <si>
    <t>河川改修事業（補助・床上浸水対策特別緊急事業）</t>
  </si>
  <si>
    <t>災害対策等緊急事業</t>
  </si>
  <si>
    <t>公共交通等安全対策に必要な経費</t>
  </si>
  <si>
    <t>（独）航空大学校施設整備費</t>
  </si>
  <si>
    <t>（独）航空大学校運営費交付金</t>
  </si>
  <si>
    <t>国産旅客機開発に伴う安全性審査方式の導入</t>
  </si>
  <si>
    <t>昭和27年度</t>
  </si>
  <si>
    <t>航空従事者の技能証明試験</t>
  </si>
  <si>
    <t>航空輸送安全対策</t>
  </si>
  <si>
    <t>昭和53年度</t>
  </si>
  <si>
    <t>空港等維持運営（航空気象）</t>
  </si>
  <si>
    <t>ハイジャック・テロ対策</t>
  </si>
  <si>
    <t>空港等維持運営（空港）</t>
  </si>
  <si>
    <t>北大西洋流氷監視分担金</t>
  </si>
  <si>
    <t>国際海事機関（ＩＭＯ）分担金</t>
  </si>
  <si>
    <t>ポートステートコントロールの実施に必要な経費</t>
  </si>
  <si>
    <t>船舶の安全確保、海洋汚染の防止等に必要な経費</t>
  </si>
  <si>
    <t>小型船舶利用適正化に向けた総合対策</t>
  </si>
  <si>
    <t>資格制度及び監査等による航行安全確保に必要な経費</t>
  </si>
  <si>
    <t>海上輸送の安全性向上のための総合対策</t>
  </si>
  <si>
    <t>平成25年度</t>
  </si>
  <si>
    <t>リサイクル部品の活用の推進</t>
  </si>
  <si>
    <t>昭和52年度</t>
  </si>
  <si>
    <t>貨物自動車運送秩序改善等対策</t>
  </si>
  <si>
    <t>昭和41年度</t>
  </si>
  <si>
    <t>自動車保安対策</t>
  </si>
  <si>
    <t>平成19年度</t>
  </si>
  <si>
    <t>タクシー運転者登録制度ネットワークシステムの運用</t>
  </si>
  <si>
    <t>鉄道施設安全対策事業（鉄道施設の戦略的維持管理・更新の推進）</t>
  </si>
  <si>
    <t>鉄道施設安全対策事業（鉄道施設の耐震対策）</t>
  </si>
  <si>
    <t>鉄道安全対策等</t>
  </si>
  <si>
    <t>踏切保安設備整備費補助金</t>
  </si>
  <si>
    <t>平成32年度</t>
  </si>
  <si>
    <t>本州四国連絡橋（本四備讃線）耐震補強事業</t>
  </si>
  <si>
    <t>鉄道防災事業</t>
  </si>
  <si>
    <t>公共交通における事故発生時の被害者支援のための体制整備</t>
  </si>
  <si>
    <t>運輸安全マネジメント制度の充実・強化</t>
  </si>
  <si>
    <t>道路構造物の予防保全の着実な実施に係る経費</t>
  </si>
  <si>
    <t>大規模災害時における情報収集の高度化による初動の強化に関する検討経費</t>
  </si>
  <si>
    <t>運転支援技術の飛躍的向上等による安全で円滑なITSに関する検討経費</t>
  </si>
  <si>
    <t>自転車ネットワークの着実な推進に係る検討経費</t>
  </si>
  <si>
    <t>道路事業（補助・除雪）</t>
  </si>
  <si>
    <t>昭和43年度</t>
  </si>
  <si>
    <t>有料道路事業等</t>
  </si>
  <si>
    <t>道路事業（補助等）</t>
  </si>
  <si>
    <t>昭和33年度</t>
  </si>
  <si>
    <t>道路事業（直轄・修繕等）</t>
  </si>
  <si>
    <t>道路事業（直轄・維持等）</t>
  </si>
  <si>
    <t>終了予定なし</t>
  </si>
  <si>
    <t>昭和41年度</t>
  </si>
  <si>
    <t>道路事業（直轄・交通安全対策）</t>
  </si>
  <si>
    <t>176-2</t>
  </si>
  <si>
    <t>176-1</t>
  </si>
  <si>
    <t>事業用自動車の重大事故に関する事故調査等機能の強化</t>
  </si>
  <si>
    <t>独立行政法人自動車事故対策機構施設整備費</t>
  </si>
  <si>
    <t>独立行政法人自動車事故対策機構運営費交付金</t>
  </si>
  <si>
    <t>自動車事故を防止するための取組支援</t>
  </si>
  <si>
    <t>自動車運送事業の安全総合対策事業（事故防止対策支援推進事業）</t>
  </si>
  <si>
    <t>自動車事故による被害者対策の充実</t>
  </si>
  <si>
    <t>昭和55年度</t>
  </si>
  <si>
    <t>自動車事故による被害者遺族等に対する支援</t>
  </si>
  <si>
    <t>被害者相談等自賠責制度の適正・円滑な執行</t>
  </si>
  <si>
    <t>昭和30年度</t>
  </si>
  <si>
    <t>ひき逃げ事故等による被害者に対する保障金の支払</t>
  </si>
  <si>
    <t>昭和39年度</t>
  </si>
  <si>
    <t>車両の安全対策</t>
  </si>
  <si>
    <t>昭和23年度</t>
  </si>
  <si>
    <t>海洋調査に関する経費</t>
  </si>
  <si>
    <t>海洋情報に関する経費</t>
  </si>
  <si>
    <t>海上交通安全に関する経費</t>
  </si>
  <si>
    <t>情報通信システムに関する経費</t>
  </si>
  <si>
    <t>海上保安官署施設整備に関する経費</t>
  </si>
  <si>
    <t>環境・防災体制の整備に関する経費</t>
  </si>
  <si>
    <t>治安及び救難体制の整備に関する経費</t>
  </si>
  <si>
    <t>航空機の運航に関する経費</t>
  </si>
  <si>
    <t>航空機の整備に関する経費</t>
  </si>
  <si>
    <t>巡視船艇の整備に関する経費</t>
  </si>
  <si>
    <t>航路標識整備事業費</t>
  </si>
  <si>
    <t>海難審判に必要な経費</t>
  </si>
  <si>
    <t>国際コンテナ戦略港湾貨物積替機能強化実証事業</t>
  </si>
  <si>
    <t>国際戦略港湾競争力強化対策事業</t>
  </si>
  <si>
    <t>国際物流競争力強化に対応した情報ネットワーク構築等経費</t>
  </si>
  <si>
    <t>港湾整備事業（東日本大震災関連）</t>
  </si>
  <si>
    <t>北東アジア港湾局長会議に必要な経費</t>
  </si>
  <si>
    <t>老朽化化学兵器の廃棄処理に必要な経費</t>
  </si>
  <si>
    <t>港湾機能の高度化を図るための施設整備事業</t>
  </si>
  <si>
    <t>基幹的広域防災拠点における広域輸送訓練に必要な経費</t>
  </si>
  <si>
    <t>港湾広域防災拠点支援施設の維持管理に必要な経費</t>
  </si>
  <si>
    <t>港湾整備事業</t>
  </si>
  <si>
    <t>マラッカ・シンガポール海峡等航行安全対策</t>
  </si>
  <si>
    <t>海上運送対策に必要な経費</t>
  </si>
  <si>
    <t>物流産業イノベーションの推進</t>
  </si>
  <si>
    <t>平成23年度</t>
  </si>
  <si>
    <t>災害に強い物流システム構築事業</t>
  </si>
  <si>
    <t>広域観光周遊ルート形成促進事業</t>
  </si>
  <si>
    <t>地域観光振興緊急対策事業</t>
  </si>
  <si>
    <t>観光地ビジネス創出の総合支援</t>
  </si>
  <si>
    <t>観光地域ブランド確立支援事業</t>
  </si>
  <si>
    <t>ユニバーサルツーリズム促進事業</t>
  </si>
  <si>
    <t>（独）国際観光振興機構運営費交付金</t>
  </si>
  <si>
    <t>通訳ガイド制度の充実・強化</t>
  </si>
  <si>
    <t>国際会議等（MICE）の誘致・開催の促進</t>
  </si>
  <si>
    <t>訪日旅行促進事業（ビジット・ジャパン事業）</t>
  </si>
  <si>
    <t>観光地域動向調査事業</t>
  </si>
  <si>
    <t>観光統計整備事業</t>
  </si>
  <si>
    <t>観光連絡調整経費</t>
  </si>
  <si>
    <t>昭和56年度</t>
  </si>
  <si>
    <t>ＡＳＥＡＮ貿易投資観光促進センター等拠出金</t>
  </si>
  <si>
    <t>昭和53年度</t>
  </si>
  <si>
    <t>世界観光事業分担金</t>
  </si>
  <si>
    <t>248-2</t>
  </si>
  <si>
    <t>248-1</t>
  </si>
  <si>
    <t>平成3年度</t>
  </si>
  <si>
    <t>新線調査費等</t>
  </si>
  <si>
    <t>平成9年度</t>
  </si>
  <si>
    <t>整備新幹線建設推進高度化等事業</t>
  </si>
  <si>
    <t>整備新幹線整備事業</t>
  </si>
  <si>
    <t>国管理空港の経営改革の推進</t>
  </si>
  <si>
    <t>航空路整備事業（航空保安施設整備）</t>
  </si>
  <si>
    <t>航空路整備事業（管制施設整備）</t>
  </si>
  <si>
    <t>一般空港等整備事業（補助）</t>
  </si>
  <si>
    <t>一般空港等整備事業（直轄）
（耐震対策事業）</t>
  </si>
  <si>
    <t>一般空港等整備事業（直轄）
（耐震対策事業除く）</t>
  </si>
  <si>
    <t>空港周辺環境対策事業</t>
  </si>
  <si>
    <t>平成10年度</t>
  </si>
  <si>
    <t>中部国際空港整備事業</t>
  </si>
  <si>
    <t>大阪国際空港：
昭和33年度
関西国際空港：
昭和59年度</t>
  </si>
  <si>
    <t>関西国際空港整備事業</t>
  </si>
  <si>
    <t>東京国際空港：
昭和27年度
成田国際空港：
昭和47年度</t>
  </si>
  <si>
    <t>首都圏空港整備事業</t>
  </si>
  <si>
    <t>集約都市形成支援事業</t>
  </si>
  <si>
    <t>集約型都市構造化推進調査経費</t>
  </si>
  <si>
    <t>都市再生推進経費</t>
  </si>
  <si>
    <t>防災のための集団移転促進事業に必要な経費</t>
  </si>
  <si>
    <t>国際機関等拠出金</t>
  </si>
  <si>
    <t>地域活性化推進経費</t>
  </si>
  <si>
    <t>都市開発資金貸付事業</t>
  </si>
  <si>
    <t>まちづくり関連事業</t>
  </si>
  <si>
    <t>きめ細やかな豪雪地帯対策の推進に要する経費</t>
  </si>
  <si>
    <t>半島地域振興等に必要な経費</t>
  </si>
  <si>
    <t>（独）鉄道建設・運輸施設整備支援機構運営費交付金</t>
  </si>
  <si>
    <t>平成49年度</t>
  </si>
  <si>
    <t>譲渡線建設費等利子補給</t>
  </si>
  <si>
    <t>鉄道整備等基礎調査</t>
  </si>
  <si>
    <t>平成11年度</t>
  </si>
  <si>
    <t>鉄道駅総合改善事業</t>
  </si>
  <si>
    <t>昭和63年度</t>
  </si>
  <si>
    <t>幹線鉄道等活性化事業</t>
  </si>
  <si>
    <t>都市鉄道整備事業</t>
  </si>
  <si>
    <t>都市鉄道利便増進事業</t>
  </si>
  <si>
    <t>地方航空路線活性化プログラム</t>
  </si>
  <si>
    <t>地域公共交通維持・活性化推進事業</t>
  </si>
  <si>
    <t>旅客自動車運送事業等における訪日外国人旅行者の利用促進</t>
  </si>
  <si>
    <t>平成18年度</t>
  </si>
  <si>
    <t>新たな自動車旅客運送業務の取り組みにおける体制の強化</t>
  </si>
  <si>
    <t>地域公共交通確保維持改善事業</t>
  </si>
  <si>
    <t>高速道路料金割引</t>
  </si>
  <si>
    <t>高速道路ネットワークの利活用に関する検討経費</t>
  </si>
  <si>
    <t>国土交通行政に資するビッグデータの活用に関する調査研究</t>
  </si>
  <si>
    <t>都市生活空間の可変的利用方策に関する調査研究</t>
  </si>
  <si>
    <t>総力を結集した社会資本の維持管理・更新のための主体間関係に関する調査研究</t>
  </si>
  <si>
    <t>用地取得の円滑・迅速化と用地補償の適正化に関する検討経費</t>
  </si>
  <si>
    <t>次世代社会インフラ用ロボット開発・導入の推進</t>
  </si>
  <si>
    <t>津波防災地域づくり法の施行推進</t>
  </si>
  <si>
    <t>情報化施工の活用による建設生産システムの高度化</t>
  </si>
  <si>
    <t>社会資本の適確な維持管理・更新に係る施設横断的な検討</t>
  </si>
  <si>
    <t>官民連携による民間資金を最大限活用した成長戦略の推進</t>
  </si>
  <si>
    <t>モニタリング技術の開発・活用検討経費</t>
  </si>
  <si>
    <t>社会資本情報プラットフォームの構築に必要な経費</t>
  </si>
  <si>
    <t>海外からの不動産投資の促進</t>
  </si>
  <si>
    <t>不動産証券化の推進に関する経費</t>
  </si>
  <si>
    <t>土地取引の適正な監視の在り方の検討に必要な経費</t>
  </si>
  <si>
    <t>環境不動産の普及促進経費</t>
  </si>
  <si>
    <t>不動産市場整備・活性化の推進</t>
  </si>
  <si>
    <t>鑑定評価の適正性の確保のためのモニタリング経費</t>
  </si>
  <si>
    <t>昭和45年度</t>
  </si>
  <si>
    <t>地価公示</t>
  </si>
  <si>
    <t>平成5年度
平成19年度</t>
  </si>
  <si>
    <t>土地市場の変化を踏まえた土地政策実現のための経費</t>
  </si>
  <si>
    <t>マクロ経済政策と連携した土地政策推進のための不動産動向指標等の構築</t>
  </si>
  <si>
    <t>取引価格等土地情報の整備・提供推進経費</t>
  </si>
  <si>
    <t>土地関連統計調査経費</t>
  </si>
  <si>
    <t>土地基本調査経費</t>
  </si>
  <si>
    <t>都道府県地価調査等経費</t>
  </si>
  <si>
    <t>土地取引の円滑化に関する経費</t>
  </si>
  <si>
    <t>平成1年度</t>
  </si>
  <si>
    <t>土地白書作成等経費</t>
  </si>
  <si>
    <t>土地利用計画の利活用に関する経費</t>
  </si>
  <si>
    <t>建設分野における外国人材活用の適正化事業</t>
  </si>
  <si>
    <t>多様な入札契約方式のモデル事業等の実施</t>
  </si>
  <si>
    <t>技術者の人材確保・育成に関する調査・検討</t>
  </si>
  <si>
    <t>建設リサイクル推進等のための適切な施工管理の確保</t>
  </si>
  <si>
    <t>我が国建設業等の海外展開の推進</t>
  </si>
  <si>
    <t>平成20年度
（一部昭和54年度）</t>
  </si>
  <si>
    <t>建設業における労働・資材対策の推進</t>
  </si>
  <si>
    <t>昭和54年度</t>
  </si>
  <si>
    <t>建設業における法令遵守の徹底</t>
  </si>
  <si>
    <t>建設関連業の新たな役割と一層の活用の推進</t>
  </si>
  <si>
    <t>昭和62年度</t>
  </si>
  <si>
    <t>建設業許可処理システム等の整備の推進</t>
  </si>
  <si>
    <t>国土交通統計</t>
  </si>
  <si>
    <t>基準点測量等</t>
  </si>
  <si>
    <t>地籍整備推進</t>
  </si>
  <si>
    <t>基本調査</t>
  </si>
  <si>
    <t>地籍調査</t>
  </si>
  <si>
    <t>土地分類基本調査</t>
  </si>
  <si>
    <t>平成22年度</t>
  </si>
  <si>
    <t>トラック産業将来ビジョン策定等調査</t>
  </si>
  <si>
    <t>平成21年度</t>
  </si>
  <si>
    <t>トラック運送業におけるパートナーシップ環境整備事業</t>
  </si>
  <si>
    <t>新たなエネルギー輸送ルートの海上輸送体制の確立（LNG船に係る安全性評価手法の策定経費）</t>
  </si>
  <si>
    <t>（独）海技教育機構運営費交付金</t>
  </si>
  <si>
    <t>シップリサイクルに関する総合対策</t>
  </si>
  <si>
    <t>経済協力開発機構造船部会分担金</t>
  </si>
  <si>
    <t>船舶産業の競争力強化に必要な経費</t>
  </si>
  <si>
    <t>船員の確保・育成等総合対策の推進に必要な経費</t>
  </si>
  <si>
    <t>多様な主体による地域づくり推進経費</t>
  </si>
  <si>
    <t>国土政策に関する国際調査</t>
  </si>
  <si>
    <t>むつ小川原開発推進調査</t>
  </si>
  <si>
    <t>首都機能の移転に関する調査等</t>
  </si>
  <si>
    <t>国土数値情報等を利用・管理するシステムの拡充</t>
  </si>
  <si>
    <t>国土数値情報の整備</t>
  </si>
  <si>
    <t>国土形成計画等の基礎的・長期的検討</t>
  </si>
  <si>
    <t>国土形成計画等の進捗管理</t>
  </si>
  <si>
    <t>歩行者移動支援の普及・活用の推進</t>
  </si>
  <si>
    <t>大規模災害に備えた国土形成に資する総合交通体系の確保に係る調査検討</t>
  </si>
  <si>
    <t>総合交通体系整備推進費</t>
  </si>
  <si>
    <t>防災・安全交付金</t>
  </si>
  <si>
    <t>社会資本整備総合交付金</t>
  </si>
  <si>
    <t>地理空間情報ライブラリー推進経費</t>
  </si>
  <si>
    <t>電子政府等業務効率化推進経費</t>
  </si>
  <si>
    <t>地球地図整備等経費</t>
  </si>
  <si>
    <t>土地利用調査経費</t>
  </si>
  <si>
    <t>昭和28年度</t>
  </si>
  <si>
    <t>基本図測量経費</t>
  </si>
  <si>
    <t>昭和元年度以前</t>
  </si>
  <si>
    <t>基本測地基準点測量経費</t>
  </si>
  <si>
    <t>測量行政推進経費</t>
  </si>
  <si>
    <t>基盤地図情報整備経費</t>
  </si>
  <si>
    <t>産学官連携による地理空間情報高度活用の推進</t>
  </si>
  <si>
    <t>GISポータルサイトの運用等</t>
  </si>
  <si>
    <t>昭和44年度</t>
  </si>
  <si>
    <t>小笠原諸島振興開発事業</t>
  </si>
  <si>
    <t>昭和２９年度</t>
  </si>
  <si>
    <t>奄美群島振興開発事業</t>
  </si>
  <si>
    <t>離島振興事業（東日本大震災関連）</t>
  </si>
  <si>
    <t>平成34年度</t>
  </si>
  <si>
    <t>昭和28年度</t>
  </si>
  <si>
    <t>離島振興事業</t>
  </si>
  <si>
    <t>離島振興に必要な経費</t>
  </si>
  <si>
    <t>アイヌの伝統等普及啓発等に必要な経費</t>
  </si>
  <si>
    <t>北方領土隣接地域振興等経費
(北方領土隣接地域振興等事業推進費補助金）</t>
  </si>
  <si>
    <t>北海道開発事業（東日本大震災関連）</t>
  </si>
  <si>
    <t>北海道開発事業</t>
  </si>
  <si>
    <t>北海道特定特別総合開発事業推進費</t>
  </si>
  <si>
    <t>気象研究所</t>
  </si>
  <si>
    <t>地理地殻活動の研究に必要な経費</t>
  </si>
  <si>
    <t>空港舗装の点検・補修技術の高度化に関する研究</t>
  </si>
  <si>
    <t>都市の計画的な縮退・再編のための維持管理技術及び立地評定技術の開発</t>
  </si>
  <si>
    <t>津波防災地域づくりにおける自然・地域インフラの活用に関する研究</t>
  </si>
  <si>
    <t>リスクマネジメントの観点を組み込んだ維持管理の持続性向上手法に関する研究</t>
  </si>
  <si>
    <t>地域の住宅生産技術に対応した省エネルギー技術の評価手法に関する研究</t>
  </si>
  <si>
    <t>下水道施設の戦略的な耐震対策優先度評価手法に関する調査</t>
  </si>
  <si>
    <t>津波災害時における港湾活動の安定的な維持方策に関する研究</t>
  </si>
  <si>
    <t>港湾分野における技術・基準類の国際展開方策に関する研究</t>
  </si>
  <si>
    <t>一般研究経費</t>
  </si>
  <si>
    <t>土木関連施設整備費、建築関連施設整備費</t>
  </si>
  <si>
    <t>鉄道技術開発</t>
  </si>
  <si>
    <t>交通運輸技術開発推進制度</t>
  </si>
  <si>
    <t>国立研究開発法人建築研究所（施設整備）</t>
  </si>
  <si>
    <t>国立研究開発法人建築研究所（運営費交付金）</t>
  </si>
  <si>
    <t>国立研究開発法人土木研究所（施設整備）</t>
  </si>
  <si>
    <t>国立研究開発法人土木研究所（運営費交付金）</t>
  </si>
  <si>
    <t>社会資本等の維持管理効率化・高度化のための情報蓄積・利活用技術の開発</t>
  </si>
  <si>
    <t>電力依存度低減に資する建築物の評価・設計技術の開発</t>
  </si>
  <si>
    <t>災害拠点建築物の機能継続技術の開発</t>
  </si>
  <si>
    <t>建設技術の研究開発助成経費</t>
  </si>
  <si>
    <t>研究開発の評価等経費</t>
  </si>
  <si>
    <t>建設技術の研究開発等共通経費</t>
  </si>
  <si>
    <t>都市行政情報データベース運営経費</t>
  </si>
  <si>
    <t>情報通信技術を活用した公共交通活性化の推進</t>
  </si>
  <si>
    <t>国際港湾機関分担金</t>
  </si>
  <si>
    <t>国際社会における交通連携の確保</t>
  </si>
  <si>
    <t>国際交通分野における途上国の経済活性化と我が国企業競争力強化のための支援</t>
  </si>
  <si>
    <t>交通関係国際会議等に必要な経費</t>
  </si>
  <si>
    <t>建設分野における国際協力、連携の推進</t>
  </si>
  <si>
    <t>官庁施設の適正な保全等の推進に必要な経費</t>
  </si>
  <si>
    <t>昭和26年度</t>
  </si>
  <si>
    <t>官庁営繕費</t>
  </si>
  <si>
    <t>気象官署施設整備</t>
  </si>
  <si>
    <t>国土地理院施設整備に必要な経費</t>
  </si>
  <si>
    <t>港湾・空港関連施設整備費</t>
  </si>
  <si>
    <t>北海道開発局施設整備費</t>
  </si>
  <si>
    <t>港湾関係災害復旧事業費</t>
  </si>
  <si>
    <t>自動車検査登録事務所等の施設の整備</t>
  </si>
  <si>
    <t>再保険金及保険金の支払</t>
  </si>
  <si>
    <t>戦傷病者等無賃乗車船等負担金</t>
  </si>
  <si>
    <t>世界道路協会等の運営に必要な政府会員分担金</t>
  </si>
  <si>
    <t>道路災害復旧事業</t>
  </si>
  <si>
    <t>河川等災害復旧事業</t>
  </si>
  <si>
    <t>昭和58年度</t>
  </si>
  <si>
    <t>国営公園災害復旧事業</t>
  </si>
  <si>
    <t>都市防災関連事業</t>
  </si>
  <si>
    <t>民間資金等を活用した官庁施設の運営に必要な経費</t>
  </si>
  <si>
    <t>国土交通本省施設整備</t>
  </si>
  <si>
    <t>住宅局</t>
  </si>
  <si>
    <t>（項）住宅対策諸費
　（大事項）住宅対策諸費に必要な経費</t>
  </si>
  <si>
    <t>（項）住宅対策諸費
　（大事項）住宅対策諸費に必要な経費</t>
  </si>
  <si>
    <t>（項）住宅市場整備推進費
　（大事項）住宅市場の環境整備の推進に必要な経費</t>
  </si>
  <si>
    <t>（項）総合的バリアフリー推進費
　（大事項）総合的なバリアフリー社会の形成の推進に必要な経費
（項）地方運輸行政推進費
　（大事項）総合的なバリアフリー社会の形成の推進に必要な経費</t>
  </si>
  <si>
    <t>総合政策局</t>
  </si>
  <si>
    <t>（項）海洋環境対策費
　（大事項）海洋・沿岸域環境の保全等の推進に必要な経費</t>
  </si>
  <si>
    <t>港湾局</t>
  </si>
  <si>
    <t>（項）海岸事業費
　（大事項）海岸事業に必要な経費</t>
  </si>
  <si>
    <t>港湾局</t>
  </si>
  <si>
    <t>（項）港湾環境整備事業費
　（大事項）港湾環境整備事業に必要な経費</t>
  </si>
  <si>
    <t>（項）海洋環境対策費
　（大事項）海洋・沿岸域環境の保全等の推進に必要な経費
（項）地方運輸行政推進費
　（大事項）海洋・沿岸域環境の保全等の推進に必要な経費</t>
  </si>
  <si>
    <t>海事局</t>
  </si>
  <si>
    <t>（項）海洋環境対策費
（大事項）海洋・沿岸域環境の保全等の推進に必要な経費</t>
  </si>
  <si>
    <t>水管理・国土保全局</t>
  </si>
  <si>
    <t>（項）海岸事業費
　（大事項）海岸事業に必要な経費</t>
  </si>
  <si>
    <t>（項）海洋環境対策費
　（大事項）海洋・沿岸域環境の保全等の推進に必要な経費
（項）地方運輸行政推進費
　（大事項）海洋・沿岸域環境の保全等の推進に必要な経費</t>
  </si>
  <si>
    <t>（項）海洋環境対策費
　（大事項）海洋・沿岸域環境の保全等の推進に必要な経費</t>
  </si>
  <si>
    <t>（項）道路環境等対策費
　（大事項）道路環境等対策に必要な経費</t>
  </si>
  <si>
    <t>自動車局</t>
  </si>
  <si>
    <t>（項）業務取扱費
　（大事項）車両の環境対策に必要な経費</t>
  </si>
  <si>
    <t>自動車安全特別会計自動車検査登録勘定</t>
  </si>
  <si>
    <t>（項）道路環境等対策費
　（大事項）道路環境等対策に必要な経費</t>
  </si>
  <si>
    <t>道路局</t>
  </si>
  <si>
    <t>道路局</t>
  </si>
  <si>
    <t>（項）道路環境改善事業費
　（大事項）道路環境改善事業に必要な経費</t>
  </si>
  <si>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</si>
  <si>
    <t>（項）水資源対策費
　（大事項）水資源確保等の推進に必要な経費</t>
  </si>
  <si>
    <t>水管理・国土保全局　水資源部</t>
  </si>
  <si>
    <t>水管理・国土保全局　水資源部</t>
  </si>
  <si>
    <t>水管理・国土保全局　水資源部</t>
  </si>
  <si>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</si>
  <si>
    <t>(項)水資源対策費
　(大事項)水資源確保等の推進に必要な経費</t>
  </si>
  <si>
    <t>（項）緑地環境対策費
　（大事項）緑地環境の保全等の対策に必要な経費</t>
  </si>
  <si>
    <t>都市局</t>
  </si>
  <si>
    <t>(項)水環境対策費
　(大事項)良好な水環境の形成等の推進に必要な経費</t>
  </si>
  <si>
    <t>(項)下水道事業費
　(大事項)適正な汚水処理の確保等のための下水道事業に必要な経費
(項)下水道防災事業費
　(大事項)下水道防災事業に必要な経費</t>
  </si>
  <si>
    <t>（項）都市水環境整備事業費
　（大事項）都市水環境整備事業に必要な経費
（項）河川整備事業費
　（大事項）河川整備事業に必要な経費
（項）総合流域防災事業費
　（大事項）総合流域防災事業に必要な経費</t>
  </si>
  <si>
    <t>（項）地球温暖化防止等対策費
　（大事項）地球温暖化防止対策の技術開発に必要な経費</t>
  </si>
  <si>
    <t>海事局</t>
  </si>
  <si>
    <t>（項）地球温暖化防止等対策費
　（大事項）地球温暖化防止等の環境の保全に必要な経費</t>
  </si>
  <si>
    <t>土地・建設産業局</t>
  </si>
  <si>
    <t>（項）地球温暖化防止等対策費
　（大事項）地球温暖化防止等の環境の保全に必要な経費
（項）地方運輸行政推進費
　（大事項）地球温暖化防止等の環境の保全に必要な経費</t>
  </si>
  <si>
    <t>（項）地球温暖化防止等対策費
（大事項）地球温暖化防止等の環境の保全に必要な経費</t>
  </si>
  <si>
    <t>総合政策局</t>
  </si>
  <si>
    <t>総合政策局</t>
  </si>
  <si>
    <t>(項）観測予報等業務費
（事項）自然災害による被害を軽減するための気象情報の充実に必要な経費</t>
  </si>
  <si>
    <t>気象庁</t>
  </si>
  <si>
    <t>(項）観測予報等業務費
（事項）静止気象衛星業務に必要な経費</t>
  </si>
  <si>
    <t>(項）観測予報等業務費
（事項）自然災害による被害を軽減するための気象情報の充実に必要な経費
（項）気象官署施設費
（事項）気象官署施設整備に必要な経費</t>
  </si>
  <si>
    <t>国土地理院</t>
  </si>
  <si>
    <t>国土地理院</t>
  </si>
  <si>
    <t>（項）災害情報整備推進費
（大事項）災害時における情報伝達手段等の整備に必要な経費</t>
  </si>
  <si>
    <t>（項）災害情報整備推進費
　（大事項）災害時における情報伝達手段等の整備に必要な経費</t>
  </si>
  <si>
    <t>大臣官房</t>
  </si>
  <si>
    <t>（項）住宅防災事業費
　（大事項）住宅防災事業に必要な経費</t>
  </si>
  <si>
    <t>（項）住宅・市街地防災対策費
　（大事項）住宅・市街地の防災性の向上に必要な経費</t>
  </si>
  <si>
    <t>（項）住宅・市街地防災対策費
　（大事項）住宅・市街地の防災性の向上に必要な経費</t>
  </si>
  <si>
    <t>（項）市街地防災事業費
　（大事項）市街地防災事業に必要な経費</t>
  </si>
  <si>
    <t>（項）住宅・市街地防災対策費
　（大事項）住宅・市街地の防災性の向上に必要な経費</t>
  </si>
  <si>
    <t>東日本大震災復興特別会計</t>
  </si>
  <si>
    <t>（項）水害・土砂災害対策費
　（大事項）水害・土砂災害の防止・減災の推進に必要な経費</t>
  </si>
  <si>
    <t>（項)水害・土砂災害対策費
　(大事項)水害・土砂災害の防止・減災の推進に必要な経費</t>
  </si>
  <si>
    <t>（項)河川管理施設整備費
　(大事項)河川管理施設整備に必要な経費</t>
  </si>
  <si>
    <t>（項）河川整備事業費
　（大事項）河川整備事業に必要な経費</t>
  </si>
  <si>
    <t>（項）急傾斜地崩壊対策等事業費
　（大事項）急傾斜地崩壊対策等事業に必要な経費</t>
  </si>
  <si>
    <t>（項）砂防事業費
　（大事項）砂防事業に必要な経費
（項）総合流域防災事業費
　（大事項）総合流域防災事業に必要な経費</t>
  </si>
  <si>
    <t>（項）砂防事業費
　（大事項）砂防事業に必要な経費</t>
  </si>
  <si>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</si>
  <si>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（項）河川整備事業費
　（大事項）河川整備事業に必要な経費</t>
  </si>
  <si>
    <t>（項）災害対策等緊急事業推進費
　（大事項）災害対策等緊急事業の推進に必要な経費</t>
  </si>
  <si>
    <t>国土政策局</t>
  </si>
  <si>
    <t>（項）運輸安全委員会
　（大事項）公共交通等安全対策に必要な経費</t>
  </si>
  <si>
    <t>運輸安全委員会</t>
  </si>
  <si>
    <t>（項）独立行政法人航空大学校施設整備費
　（大事項）独立行政法人航空大学校施設整備に必要な経費</t>
  </si>
  <si>
    <t>航空局</t>
  </si>
  <si>
    <t>（項）独立行政法人航空大学校運営費
　（大事項）独立行政法人航空大学校運営費交付金に必要な経費</t>
  </si>
  <si>
    <t>（項）公共交通等安全対策費
　（大事項）公共交通等安全対策に必要な経費</t>
  </si>
  <si>
    <t>（項）公共交通等安全対策費
　（大事項）公共交通等安全対策に必要な経費
（項）地方航空行政推進費
　（大事項）公共交通等安全対策に必要な経費</t>
  </si>
  <si>
    <t>（項）空港等維持運営費
　（大事項）空港等の維持運営に必要な経費</t>
  </si>
  <si>
    <t>自動車安全特別会計空港整備勘定</t>
  </si>
  <si>
    <t>（項）公共交通等安全対策費
　（大事項）公共交通等安全対策に必要な経費</t>
  </si>
  <si>
    <t>（項）公共交通等安全対策費
　（大事項）公共交通等安全対策に必要な経費
（項）地方運輸行政推進費
　（大事項）公共交通等安全対策に必要な経費</t>
  </si>
  <si>
    <t>（項）公共交通等安全対策費
　（大事項）公共交通等安全対策に必要な経費
（項）地方運輸行政推進費
　（大事項）公共交通等安全対策に必要な経費</t>
  </si>
  <si>
    <t>(項)公共交通等安全対策費
　(大事項)公共交通等安全対策に必要な経費</t>
  </si>
  <si>
    <t>（項）地方運輸行政推進費
　（大事項）公共交通等安全対策に必要な経費</t>
  </si>
  <si>
    <t>（項）公共交通等安全対策費
　（大事項）公共交通等安全対策に必要な経費</t>
  </si>
  <si>
    <t>（項）公共交通等安全対策費
　（大事項）公共交通等安全対策に必要な経費
（項）地方運輸行政推進費
　（大事項）公共交通等安全対策に必要な経費</t>
  </si>
  <si>
    <t>（項）公共交通等安全対策費
　（大事項）公共交通等安全対策に必要な経費</t>
  </si>
  <si>
    <t>一般会計</t>
  </si>
  <si>
    <t>鉄道局</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</si>
  <si>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</si>
  <si>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（項）公共交通安全対策費
　（大事項）公共交通安全対策の技術開発に必要な経費
　（大事項）公共交通等安全対策に必要な経費</t>
  </si>
  <si>
    <t>（項）鉄道安全対策事業費
　（大事項）鉄道安全対策事業に必要な経費</t>
  </si>
  <si>
    <t>（項）公共交通等安全対策費
　（大事項）公共交通等安全対策に必要な経費
（項）地方運輸行政推進費
　（大事項）公共交通等安全対策に必要な経費</t>
  </si>
  <si>
    <t>（項）道路交通安全対策費
　（大事項）道路交通安全対策に必要な経費</t>
  </si>
  <si>
    <t>（項）道路交通安全対策事業費
　（大事項）道路更新防災対策事業及び維持管理に必要な経費</t>
  </si>
  <si>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</si>
  <si>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</si>
  <si>
    <t>（項）道路交通安全対策事業費
　（大事項）道路更新防災対策事業及び維持管理に必要な経費</t>
  </si>
  <si>
    <t>（項）道路交通安全対策事業費
　（大事項）道路交通安全対策事業に必要な経費</t>
  </si>
  <si>
    <t>自動車安全特別会計保障勘定</t>
  </si>
  <si>
    <t>（項）保障費
　（大事項）保障金支払等に必要な経費</t>
  </si>
  <si>
    <t>自動車安全特別会計自動車事故対策勘定</t>
  </si>
  <si>
    <t>（項）自動車事故対策費
　（大事項）自動車事故対策に必要な経費</t>
  </si>
  <si>
    <t>（項）独立行政法人自動車事故対策機構運営費
　（大事項）独立行政法人自動車事故対策機構運営費交付金に必要な経費</t>
  </si>
  <si>
    <t>（項）独立行政法人自動車事故対策機構施設整備費
　（大事項）独立行政法人自動車事故対策機構施設整備に必要な経費</t>
  </si>
  <si>
    <t>自動車安全特別会計自動車事故対策勘定</t>
  </si>
  <si>
    <t>（項）自動車事故対策費
　（大事項）自動車事故対策に必要な経費</t>
  </si>
  <si>
    <t>（項）業務取扱費
　（大事項）車両の安全対策に必要な経費</t>
  </si>
  <si>
    <t>（項）船舶交通安全及海上治安対策費
（大事項）船舶交通安全及び治安対策に必要な経費</t>
  </si>
  <si>
    <t>海上保安庁</t>
  </si>
  <si>
    <t>（項）海上保安官署施設費
（大事項）海上保安官署施設整備に必要な経費</t>
  </si>
  <si>
    <t>(項）船舶建造費
（大事項）船舶建造に必要な経費</t>
  </si>
  <si>
    <t>(項）航路標識整備事業費
（大事項）航路標識整備事業に必要な経費</t>
  </si>
  <si>
    <t>（項）海難審判費
　（大事項）海難審判に必要な経費</t>
  </si>
  <si>
    <t>海難審判所</t>
  </si>
  <si>
    <t>（項）総合的物流体系整備推進費
　（大事項）総合的物流体系整備の推進に必要な経費</t>
  </si>
  <si>
    <t>（項）総合的物流体系整備推進費
　（大事項）総合的物流体系整備の推進に必要な経費</t>
  </si>
  <si>
    <t>（項）港湾事業費
　（大事項）港湾事業に必要な経費</t>
  </si>
  <si>
    <t>東日本大震災復興特別会計</t>
  </si>
  <si>
    <t>（項）総合的物流体系整備推進費
　（大事項）総合的物流体系整備の推進に必要な経費</t>
  </si>
  <si>
    <t>（項）総合的物流体系整備推進費
　（大事項）総合的物流体系整備の推進に必要な経費</t>
  </si>
  <si>
    <t>（項）総合的物流体系整備推進費
　（大事項）総合的物流体系整備の推進に必要な経費</t>
  </si>
  <si>
    <t>（項）総合的物流体系整備推進費
　（大事項）総合的物流体系整備の推進に必要な経費
（項）地方整備局共通費
　（大事項）地方整備局一般行政に必要な経費</t>
  </si>
  <si>
    <t>（項）港湾事業費
　（大事項）港湾事業に必要な経費
（項）ｴﾈﾙｷﾞｰ・鉄鋼港湾施設工事費
　（大事項）ｴﾈﾙｷﾞｰ・鉄鋼港湾施設工事に必要な経費</t>
  </si>
  <si>
    <t>（項）総合的物流体系整備推進費
　（大事項）総合的物流体系整備の推進に必要な経費</t>
  </si>
  <si>
    <t>（項）総合的物流体系整備推進費
　（大事項）総合的物流体系整備の推進に必要な経費
（項）地方運輸行政推進費
　（大事項）総合的物流体系整備の推進に必要な経費</t>
  </si>
  <si>
    <t>（項）観光振興費
　（事項）観光振興に必要な経費</t>
  </si>
  <si>
    <t>観光庁</t>
  </si>
  <si>
    <t>（項）観光振興費
　（事項）観光振興に必要な経費
（項）地方運輸行政推進費
　（事項）観光振興に必要な経費</t>
  </si>
  <si>
    <t>観光庁</t>
  </si>
  <si>
    <t>（項）景観形成推進費
　（大事項）景観に優れた国土・観光地づくりの推進に必要な経費</t>
  </si>
  <si>
    <t>（項）鉄道網整備推進費
　（大事項）鉄道網の充実・活性化の推進に必要な経費</t>
  </si>
  <si>
    <t>（項）整備新幹線建設推進高度化等事業費
　（大事項）整備新幹線建設推進高度化等事業に必要な経費</t>
  </si>
  <si>
    <t>（項）整備新幹線整備事業費
　（大事項）整備新幹線整備事業に必要な経費</t>
  </si>
  <si>
    <t>（項）空港整備事業費
　（大事項）空港整備事業に必要な経費</t>
  </si>
  <si>
    <t>（項）航空路整備事業費
　（大事項）航空路整備事業に必要な経費</t>
  </si>
  <si>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</si>
  <si>
    <t xml:space="preserve">（項）空港整備事業費
　（大事項）空港整備事業に必要な経費
</t>
  </si>
  <si>
    <t>（項）都市・地域づくり推進費
  （大事項）都市・地域づくりの推進に必要な経費</t>
  </si>
  <si>
    <t>都市局</t>
  </si>
  <si>
    <t>（項）都市・地域づくり推進費
　（大事項）都市・地域づくりの推進に必要な経費</t>
  </si>
  <si>
    <t>（項）都市・地域づくり推進費
　（大事項）都市・地域づくりの推進に必要な経費</t>
  </si>
  <si>
    <t>(項)都市再生・地域再生整備事業費
　(大事項)都市再生・地域再生整備事業に必要な経費</t>
  </si>
  <si>
    <t xml:space="preserve">(項)都市再生・地域再生整備事業費
　(大事項)都市再生・地域再生整備事業に必要な経費
(項)都市・地域交通整備事業費
　(大事項)都市・地域交通整備事業に必要な経費
</t>
  </si>
  <si>
    <t>国土政策局</t>
  </si>
  <si>
    <t>（項）独立行政法人鉄道建設・運輸施設整備支援機構運営費
　（大事項）独立行政法人鉄道建設・運輸施設整備支援機構運営費交付金に必要な経費</t>
  </si>
  <si>
    <t>（項）鉄道網整備事業費
　（大事項）鉄道網を充実・活性化させるための鉄道整備事業に必要な経費</t>
  </si>
  <si>
    <t>（項）鉄道網整備事業費
　（大事項）鉄道網を充実・活性化させるための鉄道整備事業に必要な経費</t>
  </si>
  <si>
    <t>鉄道局</t>
  </si>
  <si>
    <t>（項）地域公共交通維持・活性化推進費
（大事項）地域公共交通の維持・活性化の推進に必要な経費</t>
  </si>
  <si>
    <t>（項）地域公共交通維持・活性化推進費
　（大事項）地域公共交通の維持・活性化の推進に必要な経費</t>
  </si>
  <si>
    <t>自動車局</t>
  </si>
  <si>
    <t>（項）地域公共交通維持・活性化推進費
　（大事項）地域公共交通の維持・活性化の推進に必要な経費
（項）地方運輸行政推進費
　（大事項）地域公共交通の維持・活性化の推進に必要な経費</t>
  </si>
  <si>
    <t>（項）地域公共交通維持・活性化推進費
　（大事項）地域公共交通の維持・活性化の推進に必要な経費
（項）地方運輸行政推進費
　（大事項）地域公共交通の維持・活性化の推進に必要な経費</t>
  </si>
  <si>
    <t>（項）道路交通円滑化推進費
　（大事項）道路交通の円滑化の推進に必要な経費</t>
  </si>
  <si>
    <t>（項）社会資本整備・管理効率化推進費
　（大事項）社会資本整備・管理等の効率的な推進に必要な経費</t>
  </si>
  <si>
    <t>国土交通政策研究所</t>
  </si>
  <si>
    <t>（項）社会資本整備・管理効率化推進費
　（大事項）社会資本整備・管理等の効率的な推進に必要な経費</t>
  </si>
  <si>
    <t>土地・建設産業局</t>
  </si>
  <si>
    <t>（項）社会資本整備・管理効率化推進費
（大事項）社会資本整備・管理等の効率的な推進に必要な経費</t>
  </si>
  <si>
    <t>（項）社会資本整備・管理効率化推進費
　（大事項）社会資本整備・管理等の効率的な推進に必要な経費</t>
  </si>
  <si>
    <t>大臣官房
総合政策局</t>
  </si>
  <si>
    <t>（項）不動産市場整備等推進費
　（大事項）不動産市場の環境整備等の推進に必要な経費</t>
  </si>
  <si>
    <t>土地・建設産業局</t>
  </si>
  <si>
    <t>（項）不動産市場整備等推進費
　（大事項）不動産市場の環境整備等の推進に必要な経費</t>
  </si>
  <si>
    <t>（項）不動産市場整備等推進費
　（大事項）不動産市場の環境整備等の推進に必要な経費</t>
  </si>
  <si>
    <t>（項）建設市場整備推進費
　（大事項）建設市場の環境整備の推進に必要な経費</t>
  </si>
  <si>
    <t>（項）建設市場整備推進費
　（大事項）建設市場の環境整備の推進に必要な経費</t>
  </si>
  <si>
    <t>（項）建設市場整備推進費
　（大事項）建設市場の環境整備の推進に必要な経費</t>
  </si>
  <si>
    <t>（項）建設市場整備推進費
　（大事項）建設市場の環境整備の推進に必要な経費
（項）国土交通統計調査費
　（大事項）国土交通統計に必要な経費</t>
  </si>
  <si>
    <t>（項）建設市場整備推進費
　（大事項）建設市場の環境整備の推進に必要な経費
（項）地方整備推進費
　（大事項）建設市場の環境整備の推進に必要な経費</t>
  </si>
  <si>
    <t>（項）建設市場整備推進費
　（大事項）建設市場の環境整備の推進に必要な経費
（項）地方整備推進費
　（大事項）建設市場の環境整備の推進に必要な経費</t>
  </si>
  <si>
    <t>（項）国土交通統計調査費
　（大事項）国土交通統計に必要な経費
（項）地方運輸行政推進費
　（大事項）国土交通統計に必要な経費</t>
  </si>
  <si>
    <r>
      <t>（項）国土調査費（一般会計）
　（大事項）国土調査に必要な経費</t>
    </r>
  </si>
  <si>
    <t>（項）国土調査費
　（大事項）国土調査に必要な経費</t>
  </si>
  <si>
    <t>（項）自動車運送業市場環境整備推進費
　（大事項）自動車運送業の市場環境整備の推進に必要な経費</t>
  </si>
  <si>
    <t>（項）地方運輸行政推進費
　（大事項）自動車運送業の市場環境整備の推進に必要な経費</t>
  </si>
  <si>
    <t>（項）海事産業市場整備等推進費
　（大事項）海事産業の市場環境整備・活性化対策の技術開発に必要な経費</t>
  </si>
  <si>
    <t>（項）海事産業市場整備等推進費
　（大事項）海事産業の市場環境整備・活性化等の推進に必要な経費</t>
  </si>
  <si>
    <t>（項）独立行政法人海技教育機構運営費
　（大事項）独立行政法人海技教育機構運営費交付金に必要な経費</t>
  </si>
  <si>
    <t>（項）海事産業市場整備等推進費
　（大事項）海事産業の市場環境整備・活性化等の推進に必要な経費
（項）地方運輸行政推進費
　（大事項）海事産業の市場環境整備・活性化等の推進に必要な経費</t>
  </si>
  <si>
    <t>（項）海事産業市場整備等推進費
　（大事項）船員雇用促進対策に必要な経費</t>
  </si>
  <si>
    <t>（項）国土形成推進費
　（大事項）総合的な国土形成の推進に必要な経費</t>
  </si>
  <si>
    <t>（項）国土形成推進費
　（大事項）総合的な国土形成の推進に必要な経費</t>
  </si>
  <si>
    <t>（項）国土形成推進費
　（大事項）総合的な国土形成の推進に必要な経費</t>
  </si>
  <si>
    <t>国土政策局</t>
  </si>
  <si>
    <t>（項）官民連携基盤整備推進調査費
　（大事項）官民連携基盤整備の実施を推進するための調査に必要な経費</t>
  </si>
  <si>
    <t>（項）国土形成推進費
（大事項）総合的な国土形成の推進に必要な経費</t>
  </si>
  <si>
    <t>（項）国土形成推進費
（大事項）総合的な国土形成の推進に必要な経費</t>
  </si>
  <si>
    <t>（項）社会資本総合整備事業費
（事項）社会資本総合整備事業に必要な経費</t>
  </si>
  <si>
    <t>東日本大震災復興特別会計</t>
  </si>
  <si>
    <t>（項）地理空間情報整備・活用等推進費
　（大事項）地理空間情報の整備・活用等の推進に必要な経費</t>
  </si>
  <si>
    <t>（項）地理空間情報整備・活用等推進費
　（大事項）地理空間情報の整備・活用等の推進に必要な経費</t>
  </si>
  <si>
    <t>（項）地理空間情報整備・活用推進費
　（大事項）地理空間情報の整備・活用の推進に必要な経費</t>
  </si>
  <si>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</si>
  <si>
    <t>一般会計</t>
  </si>
  <si>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（大事項）奄美群島砂防事業に必要な経費
  （大事項）奄美群島河川事業に必要な経費
  （大事項）奄美群島港湾事業に必要な経費
　（大事項）奄美群島水道施設整備に必要な経費
　（大事項）奄美群島廃棄物処理施設整備に必要な経費
　（大事項）奄美群島農業生産基盤保全管理・整備事業に必要な経費
　（大事項）奄美群島農業競争力強化基盤整備事業に必要な経費
  （大事項）奄美群島農地等保全事業に必要な経費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（項）離島農業生産基盤保全管理・整備事業費食料安定供給特別会計へ繰入
　（大事項）農業生産基盤保全管理・整備事業の財源の食料安定供給特別会計国営土地改良事業勘定へ繰入れに必要な経費
</t>
  </si>
  <si>
    <t>（項）離島振興事業費
　（大事項）水産基盤整備に必要な経費
　</t>
  </si>
  <si>
    <t>（項）離島振興費
　（大事項）小笠原諸島の振興開発に必要な経費</t>
  </si>
  <si>
    <t>北海道局</t>
  </si>
  <si>
    <t>（項）北海道特定特別総合開発事業推進費
　（大事項）北海道特定特別総合開発事業の推進に必要な経費</t>
  </si>
  <si>
    <t>（項）北海道総合開発推進費
　（大事項）北海道総合開発の推進に必要な経費</t>
  </si>
  <si>
    <t>東日本大震災復興特別会計</t>
  </si>
  <si>
    <t>(項）気象研究所
（事項）気象業務に関する技術の研究開発に必要な経費</t>
  </si>
  <si>
    <t>（項）技術研究開発推進費
　（大事項）地理地殻活動の研究に必要な経費</t>
  </si>
  <si>
    <t>（項）技術研究開発推進費
　（大事項）社会資本整備関連技術の試験研究等に必要な経費</t>
  </si>
  <si>
    <t>国土技術政策総合研究所</t>
  </si>
  <si>
    <t>（項）技術研究開発推進費
　（大事項）社会資本整備関連技術の試験研究等に必要な経費</t>
  </si>
  <si>
    <t>項）技術研究開発推進費
　（大事項）社会資本整備関連技術の試験研究等に必要な経費</t>
  </si>
  <si>
    <t>国土技術政策総合研究所</t>
  </si>
  <si>
    <t>（項）国土技術政策総合研究所施設費
　（大事項）国土技術政策総合研究所施設整備に必要な経費</t>
  </si>
  <si>
    <t>（項）技術研究開発推進費
　（大事項）技術研究開発の推進に必要な経費</t>
  </si>
  <si>
    <t>（項）技術研究開発推進費
　（大事項）技術研究開発の推進に必要な経費</t>
  </si>
  <si>
    <t>（項）国立研究開発法人建築研究所施設整備費
　（大事項）国立研究開発法人建築研究所施設整備に必要な経費</t>
  </si>
  <si>
    <t>（項）国立研究開発法人建築研究所運営費
　（大事項）国立研究開発法人建築研究所運営費交付金に必要な経費</t>
  </si>
  <si>
    <t>（項）国立研究開発法人土木研究所施設整備費
　（大事項）国立研究開発法人土木研究所施設整備に必要な経費</t>
  </si>
  <si>
    <t>（項）国立研究開発法人土木研究所運営費
　（大事項）国立研究開発法人土木研究所運営費交付金に必要な経費</t>
  </si>
  <si>
    <t>（項）技術研究開発推進費
　（大事項）技術研究開発の推進に必要な経費</t>
  </si>
  <si>
    <t>（項）情報化推進費
　（大事項）情報化の推進に必要な経費</t>
  </si>
  <si>
    <t>（項）情報化推進費
　（大事項）情報化の推進に必要な経費</t>
  </si>
  <si>
    <t>（項）総合的物流体系整備推進費
　（大事項）総合的物流体系整備の推進に必要な経費</t>
  </si>
  <si>
    <t>（項）国際協力費
　（大事項）国際協力に必要な経費</t>
  </si>
  <si>
    <t>（項）国際協力費
　（大事項）国際協力に必要な経費</t>
  </si>
  <si>
    <t>（項）国際協力費
（大事項）国際協力に必要な経費</t>
  </si>
  <si>
    <t>（項）官庁施設保全等推進費
　（事項）官庁施設の適正な保全等の推進
　　　　　に必要な経費</t>
  </si>
  <si>
    <t>官庁営繕</t>
  </si>
  <si>
    <t>（項）官庁営繕費
　（事項）環境等に配慮した便利で安全な
　　　　　官庁施設の整備に必要な経費
　（事項）民間資金等を活用した官庁営繕に
　　　　　必要な経費</t>
  </si>
  <si>
    <t>（項）気象官署施設費
（事項）気象官署施設整備に必要な経費</t>
  </si>
  <si>
    <t>（項）国土地理院施設費
　（大事項）国土地理院施設整備に必要な経費</t>
  </si>
  <si>
    <t>（項）国土技術政策総合研究所施設費
　（大事項）国土技術政策総合研究所施設整備に必要な経費</t>
  </si>
  <si>
    <t>（項）河川等災害復旧事業費
　（大事項）河川等災害復旧事業に必要な経費
（項）河川等災害関連事業費
　（大事項）河川等災害関連事業に必要な経費</t>
  </si>
  <si>
    <t>（項）施設整備費
　（大事項）施設整備に必要な経費</t>
  </si>
  <si>
    <t>（項）再保険及保険費
　（大事項）再保険金及保険金支払等に必要な経費</t>
  </si>
  <si>
    <t>（項）国土交通本省共通費
　（大事項）戦傷病者等無賃乗車船等の国庫負担に必要な経費</t>
  </si>
  <si>
    <t>（項）国土交通本省共通費
　（大事項）国際会議等に必要な経費</t>
  </si>
  <si>
    <t>（項）河川等災害復旧事業費
　（大事項）河川等災害復旧事業に必要な経費</t>
  </si>
  <si>
    <t>（項）河川等災害復旧事業費
　（大事項）河川等災害復旧事業に必要な経費
（項）河川等災害関連事業費
　（大事項）河川等災害関連事業に必要な経費</t>
  </si>
  <si>
    <t>（項）河川等災害復旧事業費
　（大事項）河川等災害復旧事業に必要な経費</t>
  </si>
  <si>
    <t>（項）国土交通本省共通費
　（事項）民間資金等を活用した官庁施設
　　　　　の運営に必要な経費</t>
  </si>
  <si>
    <t>（項）国土交通本省施設費
　（大事項）国土交通本省施設整備に必要な経費</t>
  </si>
  <si>
    <t>地域型住宅グリーン化事業</t>
  </si>
  <si>
    <t>住宅確保要配慮者あんしん居住推進事業</t>
  </si>
  <si>
    <t>新27-
016</t>
  </si>
  <si>
    <t>新27-
015</t>
  </si>
  <si>
    <t>新興国に対する我が国建築基準の普及促進事業</t>
  </si>
  <si>
    <t>新たな定期調査・検査報告制度の定着及び実効性確保に資する取組への支援</t>
  </si>
  <si>
    <t>インスペクションの活用による住宅市場活性化事業</t>
  </si>
  <si>
    <t>省エネ住宅・建築物の整備に向けた体制整備</t>
  </si>
  <si>
    <t>多世代交流型住宅ストック活用推進事業</t>
  </si>
  <si>
    <t>重層的住宅セーフティネット構築支援事業</t>
  </si>
  <si>
    <t>住み替え等円滑化推進事業</t>
  </si>
  <si>
    <t>新27-
007</t>
  </si>
  <si>
    <t>新27-
006</t>
  </si>
  <si>
    <t>新27-
005</t>
  </si>
  <si>
    <t>新27-
004</t>
  </si>
  <si>
    <t>新27-
003</t>
  </si>
  <si>
    <t>新27-
002</t>
  </si>
  <si>
    <t>新27-
001</t>
  </si>
  <si>
    <t>（項）住宅市場整備推進費
　（大事項）住宅市場の環境整備の推進に必要な経費</t>
  </si>
  <si>
    <t>洋上風力発電導入に対応した港湾機能確保のための海域管理方策の検討経費</t>
  </si>
  <si>
    <t>（項）海洋環境対策費
　（大事項）海洋・沿岸域環境の保全等の推進に必要な経費</t>
  </si>
  <si>
    <t>新27-
008</t>
  </si>
  <si>
    <t>道路空間の機能向上に資する道路空間の再配分に関する調査検討</t>
  </si>
  <si>
    <t>（項）道路環境等対策費　　　　　　　　　　　　　　　　　　
　（大事項）道路環境等対策に必要な経費</t>
  </si>
  <si>
    <t>新27-
009</t>
  </si>
  <si>
    <t>ミズベリング・プロジェクトの推進に係る方策検討経費</t>
  </si>
  <si>
    <t>（項）水環境対策費
（大事項）良好な水環境の形成等の推進に必要な経費</t>
  </si>
  <si>
    <t>新27-
010</t>
  </si>
  <si>
    <t>（項）地球温暖化防止等対策費
　（大事項）地球温暖化防止等の環境の保全に必要な経費</t>
  </si>
  <si>
    <t>新27-
011</t>
  </si>
  <si>
    <t>災害時業務継続地区整備緊急促進事業</t>
  </si>
  <si>
    <t>都市局市街地防災推進費</t>
  </si>
  <si>
    <t>（項）住宅・市街地防災対策費
　（大事項）住宅・市街地の防災性の向上に必要な経費</t>
  </si>
  <si>
    <t>（項）住宅・市街地防災対策費
　（大事項）住宅・市街地の防災性の向上に必要な経費</t>
  </si>
  <si>
    <t>新27-
014</t>
  </si>
  <si>
    <t>新27-
013</t>
  </si>
  <si>
    <t>新27-
012</t>
  </si>
  <si>
    <t>水災害分野における気候変動適応策の推進のための調査・検討経費</t>
  </si>
  <si>
    <t>（項）水害・土砂災害対策費
（大事項）水害・土砂災害の防止・減災の推進に必要な経費</t>
  </si>
  <si>
    <t>新27-
018</t>
  </si>
  <si>
    <t>新27-
017</t>
  </si>
  <si>
    <t>操縦士、整備士・製造技術者の養成・確保対策</t>
  </si>
  <si>
    <t>大災害発生時における緊急物資輸送に向けた体制整備</t>
  </si>
  <si>
    <t>（項）公共交通等安全対策費
　（大事項）公共交通等安全対策に必要な経費
（項）独立行政法人航空大学校運営費
　（大事項）独立行政法人航空大学校運営費交付金に必要な経費</t>
  </si>
  <si>
    <t>（項）公共交通等安全対策費
　（大事項）公共交通等安全対策に必要な経費</t>
  </si>
  <si>
    <t>新27-
021</t>
  </si>
  <si>
    <t>新27-
019</t>
  </si>
  <si>
    <t>生活道路における効果的な対策手法の調査</t>
  </si>
  <si>
    <t>道路占用料の見直しに関する調査検討経費</t>
  </si>
  <si>
    <t>新27-
023</t>
  </si>
  <si>
    <t>新27-
022</t>
  </si>
  <si>
    <t>（項）道路交通安全対策費　　　　　　　　　　　　　　　　　　
　（大事項）道路交通安全対策に必要な経費</t>
  </si>
  <si>
    <t>臨海部における防災拠点マニュアルの検討等に必要な経費</t>
  </si>
  <si>
    <t>新27-
025</t>
  </si>
  <si>
    <t>新27-
024</t>
  </si>
  <si>
    <t>地域資源を活用した観光地魅力創造事業</t>
  </si>
  <si>
    <t>ＩＣＴを活用した訪日外国人観光動態調査</t>
  </si>
  <si>
    <t>新27-
029</t>
  </si>
  <si>
    <t>新27-
028</t>
  </si>
  <si>
    <t>新27-
027</t>
  </si>
  <si>
    <t>（項）観光振興費
　（大事項）観光振興に必要な経費</t>
  </si>
  <si>
    <t>（項）観光振興費
　（大事項）観光振興に必要な経費
（項）地方運輸行政推進費
　（大事項）観光振興に必要な経費</t>
  </si>
  <si>
    <t>新27-
030</t>
  </si>
  <si>
    <t>新27-
031</t>
  </si>
  <si>
    <t>（項）都市・地域づくり推進費
　（大事項）都市・地域づくりの推進に必要な経費</t>
  </si>
  <si>
    <t>新27-
032</t>
  </si>
  <si>
    <t>（項）地域公共交通維持・活性化推進費
　（大事項）地域公共交通の維持・活性化の推進に必要な経費</t>
  </si>
  <si>
    <t>自動車局
総合政策局</t>
  </si>
  <si>
    <t>新技術の導入による公共交通の利用推進に関する検討調査</t>
  </si>
  <si>
    <t>新27-
033</t>
  </si>
  <si>
    <t>（項）道路交通円滑化推進費　　　　　　　　　　　　　　　　　　
　（大事項）道路交通の円滑化の推進に必要な経費</t>
  </si>
  <si>
    <t>地域における交通システムの効率的な維持・運用に関する調査研究</t>
  </si>
  <si>
    <t>今後の社会資本整備に関する調査経費</t>
  </si>
  <si>
    <t>公共事業評価の評価手法の高度化に関する調査検討経費</t>
  </si>
  <si>
    <t>現場施工の省力化・効率化に資するインフラ構造に係る技術研究開発の推進</t>
  </si>
  <si>
    <t>国土管理情報通信基盤に係るセンサーネットワークの計画検討経費</t>
  </si>
  <si>
    <t>新27-
041</t>
  </si>
  <si>
    <t>新27-
040</t>
  </si>
  <si>
    <t>新27-
039</t>
  </si>
  <si>
    <t>新27-
038</t>
  </si>
  <si>
    <t>新27-
037</t>
  </si>
  <si>
    <t>新27-
035</t>
  </si>
  <si>
    <t>新27-
034</t>
  </si>
  <si>
    <t>(項)社会資本整備・管理効率化推進費
　(大事項)社会資本整備・管理等の効率的な推進に必要な経費</t>
  </si>
  <si>
    <t>大臣官房</t>
  </si>
  <si>
    <t>（項）社会資本整備・管理効率化推進費
　（大事項）社会資本整備・管理等の効率的な推進に必要な経費</t>
  </si>
  <si>
    <t>不動産の管理・流通のための環境整備の推進</t>
  </si>
  <si>
    <t>地方都市の不動産ファイナンス等の環境整備事業</t>
  </si>
  <si>
    <t>新27-
043</t>
  </si>
  <si>
    <t>新27-
042</t>
  </si>
  <si>
    <t>地域建設産業活性化支援事業</t>
  </si>
  <si>
    <t>建設業における女性の更なる活躍の推進</t>
  </si>
  <si>
    <t>新27-
045</t>
  </si>
  <si>
    <t>新27-
044</t>
  </si>
  <si>
    <t>（項）建設市場整備推進費
　（大事項）建設市場の環境整備の推進に必要な経費</t>
  </si>
  <si>
    <t>（項）建設市場整備推進費
　（大事項）建設市場の環境整備の推進に必要な経費</t>
  </si>
  <si>
    <t>幹線鉄道旅客流動実態調査</t>
  </si>
  <si>
    <t>全国貨物純流動調査実施経費</t>
  </si>
  <si>
    <t>大都市交通センサス実施経費</t>
  </si>
  <si>
    <t>新27-047-02</t>
  </si>
  <si>
    <t>新27-
047-01</t>
  </si>
  <si>
    <t>新27-
046</t>
  </si>
  <si>
    <t>（項）国土交通統計調査費
　（大事項）国土交通統計に必要な経費</t>
  </si>
  <si>
    <t>（項）自動車運送業市場環境整備推進費
　（大事項）自動車運送業の市場環境整備の推進に必要な経費
（項）地方運輸行政推進費
　（大事項）自動車運送業の市場環境整備の推進に必要な経費</t>
  </si>
  <si>
    <t>新27-
048</t>
  </si>
  <si>
    <t>新たなエネルギー輸送ルートの海上輸送体制の確立（LNG船に係る安全性評価手法の策定経費を除く）</t>
  </si>
  <si>
    <t>（独）海技教育機構施設整備費補助金</t>
  </si>
  <si>
    <t>船舶によるCO2の海底貯留導入促進のための安全・環境対策</t>
  </si>
  <si>
    <t>造船業における人材の確保、育成</t>
  </si>
  <si>
    <t>（項）独立行政法人海技教育機構施設整備費
（大事項）独立行政法人海技教育機構施設整備に必要な経費</t>
  </si>
  <si>
    <t>（項）海事産業市場整備等推進費
　（大事項）海事産業の市場環境整備・活性化対策の技術開発に必要な経費</t>
  </si>
  <si>
    <t>新27-
052</t>
  </si>
  <si>
    <t>新27-
050</t>
  </si>
  <si>
    <t>新27-
049</t>
  </si>
  <si>
    <t>国土形成計画(広域地方計画)の見直しに向けた調査・検討</t>
  </si>
  <si>
    <t>（項）国土形成推進費
　（大事項）総合的な国土形成の推進に必要な経費</t>
  </si>
  <si>
    <t>新27-
053</t>
  </si>
  <si>
    <t>海上輸送の構造変化に対応したコンテナ航路網予測手法の開発</t>
  </si>
  <si>
    <t>みどりを利用した都市の熱的環境改善による低炭素都市づくりの評価手法の開発</t>
  </si>
  <si>
    <t>次世代の防災技術開発のための調査研究経費</t>
  </si>
  <si>
    <t>遠隔離島における海洋関連技術開発</t>
  </si>
  <si>
    <t>高精度測位技術を活用した公共交通システムの高度化に関する技術開発</t>
  </si>
  <si>
    <t>新27-
065</t>
  </si>
  <si>
    <t>新27-
064</t>
  </si>
  <si>
    <t>新27-
063</t>
  </si>
  <si>
    <t>新27-
062</t>
  </si>
  <si>
    <t>新27-
061</t>
  </si>
  <si>
    <t>新27-
060</t>
  </si>
  <si>
    <t>新27-
059</t>
  </si>
  <si>
    <t>新27-
058</t>
  </si>
  <si>
    <t>新27-
057</t>
  </si>
  <si>
    <t>新27-
056</t>
  </si>
  <si>
    <t>新27-
055</t>
  </si>
  <si>
    <t>新27-
054</t>
  </si>
  <si>
    <t>（項）技術研究開発推進費
　（大事項）社会資本整備関連技術の試験研究等に必要な経費</t>
  </si>
  <si>
    <t>（項）技術研究開発推進費
　（大事項）社会資本整備関連技術の試験研究等に必要な経費</t>
  </si>
  <si>
    <t>国土技術政策総合研究所</t>
  </si>
  <si>
    <t>（項）技術研究開発推進費
　（大事項）技術研究開発の推進に必要な経費</t>
  </si>
  <si>
    <t>-</t>
  </si>
  <si>
    <t>-</t>
  </si>
  <si>
    <t>施策名：１-１　居住の安定確保と暮らしやすい居住環境・良質な住宅ストックの形成を図る</t>
  </si>
  <si>
    <t>施策名：１-２　住宅の取得・賃貸・管理・修繕が円滑に行われる住宅市場を整備する</t>
  </si>
  <si>
    <t>施策名：２-３　総合的なバリアフリー化を推進する</t>
  </si>
  <si>
    <t>施策名：２-４　海洋・沿岸域環境や港湾空間の保全・再生・形成、海洋廃棄物処理、海洋汚染防止を推進する</t>
  </si>
  <si>
    <t>施策名：２-５　快適な道路環境等を創造する</t>
  </si>
  <si>
    <t>施策名：２-６　水資源の確保、水源地域活性化等を推進する</t>
  </si>
  <si>
    <t>施策名：２-７　良好で緑豊かな都市空間の形成、歴史的風土の再生等を推進する</t>
  </si>
  <si>
    <t>施策名：２-８　良好な水環境・水辺空間の形成・水と緑のネットワークの形成、適正な汚水処理の確保、下水道資源の循環を推進する</t>
  </si>
  <si>
    <t>施策名：３-９　地球温暖化防止等の環境の保全を行う</t>
  </si>
  <si>
    <t>施策名：４-１０　自然災害による被害を軽減するため、気象情報等の提供及び観測・通信体制を充実する</t>
  </si>
  <si>
    <t>施策名：４-１１　住宅・市街地の防災性を向上する</t>
  </si>
  <si>
    <t>施策名：４-１２　水害・土砂災害の防止・減災を推進する</t>
  </si>
  <si>
    <t>施策名：４-１３　津波・高潮・浸食等による災害の防止・減災を推進する</t>
  </si>
  <si>
    <t>施策名：５-１４　公共交通の安全確保・鉄道の安全性向上、ハイジャック・航空機テロ防止を推進する</t>
  </si>
  <si>
    <t>施策名：５-１５　道路交通の安全性を確保・向上する</t>
  </si>
  <si>
    <t>施策名：５-１６　自動車事故の被害者の救済を図る</t>
  </si>
  <si>
    <t>施策名：５-１７　自動車の安全性を高める</t>
  </si>
  <si>
    <t>施策名：５-１８　船舶交通の安全と海上の治安を確保する</t>
  </si>
  <si>
    <t>施策名：６-１９　海上物流基盤の強化等総合的な物流体系整備の推進、みなとの振興、安定的な国際海上輸送の確保を推進する</t>
  </si>
  <si>
    <t>施策名：６-２０　観光立国を推進する</t>
  </si>
  <si>
    <t>施策名：６-２１　景観に優れた国土・観光地づくりを推進する</t>
  </si>
  <si>
    <t>施策名：６-２２　国際競争力・地域の自立等を強化する道路ネットワークを形成する</t>
  </si>
  <si>
    <t>施策名：６-２３　整備新幹線の整備を推進する</t>
  </si>
  <si>
    <t>施策名：６-２４　航空交通ネットワークを強化する</t>
  </si>
  <si>
    <t>施策名：７-２５　都市再生・地域再生を推進する</t>
  </si>
  <si>
    <t>施策名：８-２６　鉄道網を充実・活性化させる</t>
  </si>
  <si>
    <t>施策名：８-２７　地域公共交通の維持・活性化を推進する</t>
  </si>
  <si>
    <t>施策名：８-２８　都市・地域における総合交通戦略を推進する</t>
  </si>
  <si>
    <t>施策名：８-２９　道路交通の円滑化を推進する</t>
  </si>
  <si>
    <t>施策名：９-３０　社会資本整備・管理等を効果的に推進する</t>
  </si>
  <si>
    <t>施策名：９-３１　不動産市場の整備や適正な土地利用のための条件整備を推進する</t>
  </si>
  <si>
    <t>施策名：９-３２　建設市場の整備を推進する</t>
  </si>
  <si>
    <t>施策名：９-３３　市場・産業関係の統計調査の整備・活用を図る</t>
  </si>
  <si>
    <t>施策名：９-３４　地籍の整備等の国土調査を推進する</t>
  </si>
  <si>
    <t>施策名：９-３５　自動車運送業の市場環境整備を推進する</t>
  </si>
  <si>
    <t>施策名：９-３６　海事産業の市場環境整備・活性化及び人材の確保等を図る</t>
  </si>
  <si>
    <t>施策名：１０-３７　総合的な国土形成を推進する</t>
  </si>
  <si>
    <t>施策名：１０-３８　国土の位置・形状を定めるための調査及び地理空間情報の整備・活用を推進する</t>
  </si>
  <si>
    <t>施策名：１０-３９　離島等の振興を図る</t>
  </si>
  <si>
    <t>施策名：１０-４０　北海道総合開発を推進する</t>
  </si>
  <si>
    <t>施策名：１１-４１　技術研究開発を推進する</t>
  </si>
  <si>
    <t>施策名：１１-４２　情報化を推進する</t>
  </si>
  <si>
    <t>施策名：１２-４３　国際協力、連携等を推進する</t>
  </si>
  <si>
    <t>施策名：１３-４４　環境等に配慮した便利で安全な官庁施設の整備・保全を推進する</t>
  </si>
  <si>
    <t>（項）住宅対策諸費
　（大事項）住宅対策諸費に必要な経費
（項）住宅施設災害復旧事業費
　（大事項）住宅施設災害復旧事業に必要な経費</t>
  </si>
  <si>
    <t>公的賃貸住宅長寿命化モデル事業</t>
  </si>
  <si>
    <t xml:space="preserve">（項）住宅対策事業費
　（大事項）住宅対策事業に必要な経費
</t>
  </si>
  <si>
    <t>平成２７年度対象</t>
  </si>
  <si>
    <t>平成31年度</t>
  </si>
  <si>
    <t>住宅市場安定化対策事業</t>
  </si>
  <si>
    <t>27補正計上</t>
  </si>
  <si>
    <t>「長期優良住宅化リフォーム推事業」を28から公共化（28新規）</t>
  </si>
  <si>
    <t>地域居住機能再生推進事業</t>
  </si>
  <si>
    <t>耐震対策緊急促進事業</t>
  </si>
  <si>
    <t>災害時拠点強靱化緊急促進事業</t>
  </si>
  <si>
    <t>（項）住宅防災事業費
　（大事項）住宅防災事業に必要な経費</t>
  </si>
  <si>
    <t>施策名１－１から移動。項・事項名を修正。</t>
  </si>
  <si>
    <t>道路分野の海外展開支援に係る経費</t>
  </si>
  <si>
    <t>道路事業における官民連携施策に係る調査・検討業務</t>
  </si>
  <si>
    <t>北海道総合開発推進調査費
（北海道開発計画調査等経費）</t>
  </si>
  <si>
    <t>終了予定なし</t>
  </si>
  <si>
    <t>(項)国営公園等事業費
 　(大事項)良好で緑豊かな都市空間の形成等のための国営公園等事業に必要な経費
(項)都市公園防災事業費
 　(大事項)都市公園防災事業に必要な経費</t>
  </si>
  <si>
    <t>(項)緑地環境対策費
　 (大事項)緑地環境の保全等の対策に必要な経費</t>
  </si>
  <si>
    <t>国際競争力強化・シティセールス支援事業</t>
  </si>
  <si>
    <t>（項）災害情報整備推進費
　（大事項）災害時における情報伝達手段等の整備に必要な経費</t>
  </si>
  <si>
    <r>
      <t>（項）独立行政法人国際観光振興機構運営費
　（事項）独立行政法人国際観光振興機構運営費交付金に必要な経費</t>
    </r>
  </si>
  <si>
    <t>新28-
029</t>
  </si>
  <si>
    <t>廃棄物埋立護岸等整備事業</t>
  </si>
  <si>
    <t>港湾公害防止対策事業</t>
  </si>
  <si>
    <t>クルーズ船の受入環境改善に向けた取組に要する経費</t>
  </si>
  <si>
    <t>その他</t>
  </si>
  <si>
    <t>平成28年度より(独)航海訓練所と統合</t>
  </si>
  <si>
    <t>海洋エネルギー活用・水素社会実現に向けた安全・環境対策</t>
  </si>
  <si>
    <t>大臣官房</t>
  </si>
  <si>
    <t>平成28年4月1日付けで国立研究開発法人港湾空港技術研究所（平成27年度レビュー番号：431）及び国立研究開発法人電子航法研究所（平成27年度レビュー番号：434）と統合</t>
  </si>
  <si>
    <t>平成28年4月1日付けで国立研究開発法人港湾空港技術研究所（平成27年度レビュー番号：430）及び国立研究開発法人電子航法研究所（平成27年度レビュー番号：433）と統合</t>
  </si>
  <si>
    <t>「小さな拠点」を核とした「ふるさと集落生活圏」形成推進事業</t>
  </si>
  <si>
    <t>鉄道施設総合安全対策事業</t>
  </si>
  <si>
    <t>143
新27-
020</t>
  </si>
  <si>
    <t>357
359</t>
  </si>
  <si>
    <t>363
新27-
051</t>
  </si>
  <si>
    <t>国立研究開発法人海上・港湾・航空技術研究所運営費交付金</t>
  </si>
  <si>
    <t>国立研究開発法人海上・港湾・航空技術研究所施設整備費補助金</t>
  </si>
  <si>
    <t>428
430
431
433</t>
  </si>
  <si>
    <t>429
432
434</t>
  </si>
  <si>
    <r>
      <t>（項）地球温暖化防止等対策費
　（大事項）地球温暖化防</t>
    </r>
    <r>
      <rPr>
        <sz val="9"/>
        <rFont val="ＭＳ Ｐゴシック"/>
        <family val="3"/>
      </rPr>
      <t>止等の環境の保全に必要な経費</t>
    </r>
  </si>
  <si>
    <t>独立行政法人自動車技術総合機構運営費交付金</t>
  </si>
  <si>
    <r>
      <t>（項）</t>
    </r>
    <r>
      <rPr>
        <sz val="9"/>
        <rFont val="ＭＳ Ｐゴシック"/>
        <family val="3"/>
      </rPr>
      <t>独立行政法人自動車技術総合機構運営費
　（大事項）独立行政法人自動車技術総合機構運営費交付金に必要な経費</t>
    </r>
  </si>
  <si>
    <t>独立行政法人自動車技術総合機構施設整備費</t>
  </si>
  <si>
    <r>
      <t>（項）</t>
    </r>
    <r>
      <rPr>
        <sz val="9"/>
        <rFont val="ＭＳ Ｐゴシック"/>
        <family val="3"/>
      </rPr>
      <t>独立行政法人自動車技術総合機構施設整備費
　（大事項）独立行政法人自動車技術総合機構施設整備に必要な経費</t>
    </r>
  </si>
  <si>
    <r>
      <t xml:space="preserve">（項）観光振興費
　（事項）観光振興に必要な経費
</t>
    </r>
    <r>
      <rPr>
        <sz val="9"/>
        <rFont val="ＭＳ Ｐゴシック"/>
        <family val="3"/>
      </rPr>
      <t>（項）地方運輸行政推進費
　（事項）観光振興に必要な経費</t>
    </r>
  </si>
  <si>
    <r>
      <t>平成</t>
    </r>
    <r>
      <rPr>
        <sz val="9"/>
        <rFont val="ＭＳ Ｐゴシック"/>
        <family val="3"/>
      </rPr>
      <t>28年度</t>
    </r>
  </si>
  <si>
    <r>
      <t>平成</t>
    </r>
    <r>
      <rPr>
        <sz val="9"/>
        <rFont val="ＭＳ Ｐゴシック"/>
        <family val="3"/>
      </rPr>
      <t>29年度</t>
    </r>
  </si>
  <si>
    <r>
      <t>自動車運送</t>
    </r>
    <r>
      <rPr>
        <sz val="9"/>
        <rFont val="ＭＳ Ｐゴシック"/>
        <family val="3"/>
      </rPr>
      <t>・整備事業の経営基盤強化</t>
    </r>
  </si>
  <si>
    <t>（項）国立研究開発法人海上・港湾・航空技術研究所運営費
　（大事項）国立研究開発法人海上・港湾・航空技術研究所運営費交付金に必要な経費</t>
  </si>
  <si>
    <r>
      <t>（項）国立研究開発法人海上・港湾・航空技術研究所施設整備費</t>
    </r>
    <r>
      <rPr>
        <strike/>
        <sz val="9"/>
        <rFont val="ＭＳ Ｐゴシック"/>
        <family val="3"/>
      </rPr>
      <t xml:space="preserve">
</t>
    </r>
    <r>
      <rPr>
        <sz val="9"/>
        <rFont val="ＭＳ Ｐゴシック"/>
        <family val="3"/>
      </rPr>
      <t>　（大事項）国立研究開発法人海上・港湾・航空技術研究所施設整備に必要な経費</t>
    </r>
  </si>
  <si>
    <r>
      <t>鉄道施設災害復旧</t>
    </r>
    <r>
      <rPr>
        <sz val="9"/>
        <rFont val="ＭＳ Ｐゴシック"/>
        <family val="3"/>
      </rPr>
      <t>費補助金</t>
    </r>
  </si>
  <si>
    <t>国営公園等事業【059再掲】</t>
  </si>
  <si>
    <t>河川改修事業【063再掲】</t>
  </si>
  <si>
    <t>下水道事業【064再掲】</t>
  </si>
  <si>
    <r>
      <t>海岸事業（直轄）　【</t>
    </r>
    <r>
      <rPr>
        <sz val="9"/>
        <rFont val="ＭＳ Ｐゴシック"/>
        <family val="3"/>
      </rPr>
      <t>035再掲】</t>
    </r>
  </si>
  <si>
    <r>
      <t>海岸事業（直轄）　【</t>
    </r>
    <r>
      <rPr>
        <sz val="9"/>
        <rFont val="ＭＳ Ｐゴシック"/>
        <family val="3"/>
      </rPr>
      <t>035再掲】</t>
    </r>
  </si>
  <si>
    <t>海岸事業【030再掲】</t>
  </si>
  <si>
    <r>
      <t>海岸事業（東日本大震災関連）　【</t>
    </r>
    <r>
      <rPr>
        <sz val="9"/>
        <rFont val="ＭＳ Ｐゴシック"/>
        <family val="3"/>
      </rPr>
      <t>151再掲】</t>
    </r>
  </si>
  <si>
    <t>河川・海岸等復興関連事業（水管理・国土保全局所管）（東日本大震災関連）【137再掲】</t>
  </si>
  <si>
    <r>
      <t>道路事業（直轄・改築等）【038</t>
    </r>
    <r>
      <rPr>
        <sz val="9"/>
        <rFont val="ＭＳ Ｐゴシック"/>
        <family val="3"/>
      </rPr>
      <t>再掲】</t>
    </r>
  </si>
  <si>
    <r>
      <t>道路事業（直轄・改築等）【</t>
    </r>
    <r>
      <rPr>
        <sz val="9"/>
        <rFont val="ＭＳ Ｐゴシック"/>
        <family val="3"/>
      </rPr>
      <t>038再掲】</t>
    </r>
  </si>
  <si>
    <r>
      <t>道路事業（補助等）【</t>
    </r>
    <r>
      <rPr>
        <sz val="9"/>
        <rFont val="ＭＳ Ｐゴシック"/>
        <family val="3"/>
      </rPr>
      <t>189再掲】</t>
    </r>
  </si>
  <si>
    <r>
      <t>有料道路事業等【</t>
    </r>
    <r>
      <rPr>
        <sz val="9"/>
        <rFont val="ＭＳ Ｐゴシック"/>
        <family val="3"/>
      </rPr>
      <t>190再掲】</t>
    </r>
  </si>
  <si>
    <t>まちづくり関連事業【276再掲】</t>
  </si>
  <si>
    <t>防災分野の海外展開支援に係る経費【144の再掲】</t>
  </si>
  <si>
    <r>
      <t>水関連分野の防災協働対話推進のための調査検討経費【</t>
    </r>
    <r>
      <rPr>
        <sz val="9"/>
        <rFont val="ＭＳ Ｐゴシック"/>
        <family val="3"/>
      </rPr>
      <t>148再掲】</t>
    </r>
  </si>
  <si>
    <t>住宅金融支援機構【003再掲】</t>
  </si>
  <si>
    <t>194
196
426</t>
  </si>
  <si>
    <t>195
197
427</t>
  </si>
  <si>
    <t>集約促進景観・歴史的風致形成推進事業</t>
  </si>
  <si>
    <t>居住機能・都市機能の誘導と連携した景観施策検討調査</t>
  </si>
  <si>
    <t>気候変動下の都市における戦略的災害リスク低減手法の開発</t>
  </si>
  <si>
    <r>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t>
    </r>
    <r>
      <rPr>
        <sz val="6"/>
        <rFont val="ＭＳ Ｐゴシック"/>
        <family val="3"/>
      </rPr>
      <t xml:space="preserve">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（大事項）農業生産基盤保全管理・整備事業に必要な経費
　（大事項）農業競争力強化基盤整備事業に必要な経費
　（大事項）農地等保全事業に必要な経費
　（大事項）農山漁村地域整備事業に必要な経費
　（大事項）森林整備事業に必要な経費
　（大事項）水産基盤整備に必要な経費
　（大事項）社会資本総合整備事業に必要な経費
（項）北海道農業生産基盤保全管理・整備事業費食料安定供給特別会計へ繰入
　（大事項）農業生産基盤保全管理・整備事業の財源の食料安定供給特別会計国営土地改良事業勘定へ繰入れに必要な経費</t>
    </r>
  </si>
  <si>
    <r>
      <t>（項）北海道開発事業費</t>
    </r>
    <r>
      <rPr>
        <sz val="9"/>
        <rFont val="ＭＳ Ｐゴシック"/>
        <family val="3"/>
      </rPr>
      <t xml:space="preserve">
　（大事項）社会資本総合整備事業に必要な経費</t>
    </r>
  </si>
  <si>
    <t>水基本調査</t>
  </si>
  <si>
    <t>多様な主体の理解の促進</t>
  </si>
  <si>
    <t>位置参照情報の整備</t>
  </si>
  <si>
    <t>国土政策局</t>
  </si>
  <si>
    <t>一般会計</t>
  </si>
  <si>
    <t xml:space="preserve">
（項）離島振興費
　（大事項）離島振興に必要な経費
</t>
  </si>
  <si>
    <t>（項）河川整備事業費
　（大事項）河川整備事業に必要な経費</t>
  </si>
  <si>
    <t>新線調査費等　【262再掲】</t>
  </si>
  <si>
    <r>
      <t>独立行政法人</t>
    </r>
    <r>
      <rPr>
        <sz val="9"/>
        <rFont val="ＭＳ Ｐゴシック"/>
        <family val="3"/>
      </rPr>
      <t>自動車技術総合機構運営費交付金【208再掲】</t>
    </r>
  </si>
  <si>
    <r>
      <t>独立行政法人</t>
    </r>
    <r>
      <rPr>
        <sz val="9"/>
        <rFont val="ＭＳ Ｐゴシック"/>
        <family val="3"/>
      </rPr>
      <t>自動車技術総合機構施設整備費【209再掲】</t>
    </r>
  </si>
  <si>
    <t>その他</t>
  </si>
  <si>
    <t>船員雇用促進対策事業費</t>
  </si>
  <si>
    <t>（独）鉄道建設・運輸施設整備支援機構運営費交付金　【293再掲】</t>
  </si>
  <si>
    <t>建設分野における国際展開の推進</t>
  </si>
  <si>
    <t>（項）建設市場整備推進費
（大事項）建設市場の環境整備の推進に必要な経費</t>
  </si>
  <si>
    <t>（項）国土交通統計調査費
　（大事項）国土交通統計に必要な経費</t>
  </si>
  <si>
    <t>昭和３５年度</t>
  </si>
  <si>
    <r>
      <t>海洋産業の戦略的</t>
    </r>
    <r>
      <rPr>
        <sz val="9"/>
        <rFont val="ＭＳ Ｐゴシック"/>
        <family val="3"/>
      </rPr>
      <t>振興のための総合対策（次世代海洋環境関連技術研究開発費補助金関係経費）</t>
    </r>
  </si>
  <si>
    <r>
      <t>海洋産業の戦略的</t>
    </r>
    <r>
      <rPr>
        <sz val="9"/>
        <rFont val="ＭＳ Ｐゴシック"/>
        <family val="3"/>
      </rPr>
      <t>振興のための総合対策（次世代海洋環境関連技術研究開発費補助金関係経費を除く）</t>
    </r>
  </si>
  <si>
    <t>〈欠番〉</t>
  </si>
  <si>
    <t>巡視船艇の運航に関する経費</t>
  </si>
  <si>
    <t>３次元地理空間情報を活用した安全・安心・快適な社会実現のための技術開発</t>
  </si>
  <si>
    <t>主要都市における高度利用地の地価分析調査</t>
  </si>
  <si>
    <t>防災情報提供センター</t>
  </si>
  <si>
    <t>リアルタイム観測・監視データを活用した高精度土砂災害発生予測手法の研究</t>
  </si>
  <si>
    <t>地震誘発火災を被った建築物の安全性・再使用性評価法に関する研究</t>
  </si>
  <si>
    <t>訪日外国人旅行者数2000万人、3000万人を迎えるための交通システム等の受入キャパシティに関する調査研究</t>
  </si>
  <si>
    <t>将来の国土交通シーズのポートフォリオ戦略に関する調査研究</t>
  </si>
  <si>
    <t>改正SOLAS条約等を踏まえた総合的な港湾保安対策</t>
  </si>
  <si>
    <t>ビッグデータの活用等による地方路線バス事業の経営革新支援</t>
  </si>
  <si>
    <t>国際民間航空機関分担金・拠出金</t>
  </si>
  <si>
    <t>総合的な交通体系の効果的な整備の推進</t>
  </si>
  <si>
    <t>下水処理場における総合バイオマス利活用検討経費</t>
  </si>
  <si>
    <t>内水浸水被害に対するソフト・自助を含めた減災対策に関する検討経費</t>
  </si>
  <si>
    <t>－</t>
  </si>
  <si>
    <t>－</t>
  </si>
  <si>
    <t>事業全体の抜本的な改善</t>
  </si>
  <si>
    <t>事業目的の重要性に鑑み、成果目標について、目標最終年度を設定し、より実効的なＰＤＣＡサイクルを回すことができないか検討すべき。また事業概要の各検討項目に対応する支出がわかりにくいため、レビューシート上の記載について工夫すべき。</t>
  </si>
  <si>
    <t>執行等改善</t>
  </si>
  <si>
    <t>チームの所見を踏まえて成果目標については今後、事業の中長期的な目標設定に努める。事業概要と支出の記載については「資金の流れ」欄において表現を改めることでレビューシート上の工夫を行った。</t>
  </si>
  <si>
    <t>社会資本施設・管理情報を分野横断的に収集・整理・活用する社会資本情報プラットホームの構築に向け、情報の統一的な取扱いの為のルールの検討、システム構築を行うという事業自体は、目的的に適正であり、緊急度合もそれなりに高いものと考える。にもかかわらず、これを3年にわたって情報共有する12分野を検討、1年に3項目ずつしか達成されないという点に疑問を感じる。このようなITの構築については時間をかけることなく、スピード感をもって一気に終了させなければ時機に遅れる。企画競争入札に対して1社しか応募しない点も問題であり、委託の内容に鑑みれば、そこまで事業者が限定されるとは思えず、入札情報の開示の仕方等に問題があり得るので、工夫をすべき。発注者側の事前の論点整理、計画の策定、適切な委託内容の検討、絞り込みなどが不足している可能性があり、より効率的な執行が望まれた。</t>
  </si>
  <si>
    <t>昨年度に引き続き企画競争入札において１者応札となっているため、要因を分析し、適切に対策を講じる必要がある。また成果目標については平成28年度が目標最終年度となっているが、目標の達成に向け事業の進捗管理に努めるべきである。</t>
  </si>
  <si>
    <t>予定通り終了</t>
  </si>
  <si>
    <t>本年度は多くの企業に参加頂けるように競争参加資格要件等の設定を見直し、受注者以外に入札説明書を受領した者も存在したが結果的に応札者が一者となった。有識者、チームの所見を踏まえて引き続き目標達成に向けて適切な事業の進捗管理に努める。</t>
  </si>
  <si>
    <t>事業内容の一部改善</t>
  </si>
  <si>
    <t>過年度の成果実績及び活動実績がいずれも０となっており、実効的なＰＤＣＡサイクルを回すことができる指標の設定について検討すべき。また、１者応札となった要因を分析し、改善策について検討すべき。</t>
  </si>
  <si>
    <t>現状通り</t>
  </si>
  <si>
    <t>技術的課題の取組について現在も行っているところであり、Ｈ２８年度に２件の課題が終了予定であるなど、成果実績があがってくるため、今後も現在の指標の据え置きをさせて頂きたい。発注にあたっては、多くの企業が参加できるよう、発注時期の調整を行うなど、今後も競争性の確保に努める。</t>
  </si>
  <si>
    <t>平成27年度・28年度の2年間の事業のようであり、通信種別について評価するという定量的な成果目標自体は問題がないと思われ、当初から、かかる評価に取り組み、活動実績を上げることが求められるにもかかわらず、H27年度の定量的な成果目標値及び達成度がゼロという点が疑問である。（「成果実績はおおむね順調に進捗している」との記載があるものの、成果実績、目標値、達成度につきH27年度の数値を記入して頂かないと成果が上がっているのかは検証できない）。なお、以上に関連して、このような実験・調査事業については、単に検討するのみで完了するのではなく、事業目的に照らして本当に成果が得られたのか（センサーネットワークにより情報収集する有効な手法の取得）、事後の定性的な評価も必ず励行してもらいたい。</t>
  </si>
  <si>
    <t>終了予定</t>
  </si>
  <si>
    <t>平成28年度で終了予定ではあるが、成果目標の各年度毎の達成状況について、より事業の進捗が把握しやすい形での記載ができないか検討するべき。また、事業終了後の検討成果の検証も、国民に分かりやすい形で実施するべき。</t>
  </si>
  <si>
    <t>平成２８年度で事業終了。目標の達成及び成果の積極的な普及に努める。</t>
  </si>
  <si>
    <t>現場施工の省力化・効率化に資する技術を国を挙げて検討・開発する必要性は理解できるものの、基本的には、各事業者が現場の特性・経験等に鑑み、日々、主体的且つ鋭意に開発に取り組んでいるはずであり、民間等に事業を委ねることも検討すべきではないか。また、現場施工の省力化・効率化が喫緊の課題とされているにも関わらず、検討の範囲がプレキャスト構造部材等に限定されている点に疑問を感じる。仮に、国が音頭を取る場合には、総合的・横断的・長期的な視点からの検討・調査が望まれるが、そのような視点が不足しているため、結果として、企画競争で一社応札になっている可能性もある。</t>
  </si>
  <si>
    <t>国が本事業を実施する必要性について、明確な説明に努めるべき。また、企画競争において結果的に１者応札となっていることから、要因を分析した上で引き続き競争性の確保の方策について検討すべき。</t>
  </si>
  <si>
    <t>総合的・横断的・長期的な視点から、検討の範囲をプレキャスト構造部材等に限定せず、あらゆる現場施工の効率化に資する技術に対して、活用・普及促進に向けた選定手法の検討・調査を行うものとし、国の役割として民間における技術開発が促進される環境整備に向けた性能規定型の規格の標準化に係る検討についても実施するものとする。
また、発注にあたっては、上記の視点が伝わるよう業務の名称や概要を工夫するとともに、多くの企業が参加できるよう、同種・類似業務や公募時期・期間の見直しを行うなど、今後も競争性の確保に努める。</t>
  </si>
  <si>
    <t>-</t>
  </si>
  <si>
    <t>支出先の選定について引き続き競争性の確保に努めるとともに、総合技術開発プロジェクトの実施主体となる部局と連携し、適正な事業の実施に努めるべき。</t>
  </si>
  <si>
    <t>引き続き、各研究課題の部局と連携しつつ、予算の適切な執行を図る。</t>
  </si>
  <si>
    <t>引き続き、研究課題の評価を通じ、効率的、効果的な技術研究開発課題の実施に努めるべき。</t>
  </si>
  <si>
    <t>引き続き、技術研究開発課題の評価に必要な予算を計上し、適切な執行に努める</t>
  </si>
  <si>
    <t>引き続き、研究開発のテーマを国土交通行政の課題解決上重要性の高いテーマに重点化するとともに、適切な事業の実施に努めるべき。</t>
  </si>
  <si>
    <t>引き続き、国土交通行政の課題に基づきニーズの高いテーマを設定し、更なる技術開発の促進に努める。</t>
  </si>
  <si>
    <t>事業の目的については、国が積極的に推進すべきものであり、適切と考える。ただ、定量的な成果目標が「ガイドラインの策定」であるにもかかわらず、活動指標として、論文等の公表件数があげられているが、論文を公表することと、ガイドラインの策定は必ずしも直接的には結び付かず、アウトプットとして適正かは検討が必要ではないか（実験による課題の克服等、より具体的な指標が考えられるのではないか）。本事業はH28年度に終了するため、是非しっかりと研究成果をガイドラインの策定に活用してもらい、無駄にしないでもらいたい。</t>
  </si>
  <si>
    <t>平成28年度で終了予定ではあるが、活動指標と成果目標をより関連づけることができないか、活動指標の設定方法について検討した上で、成果目標の達成に向け適切な執行に取り組むべき。最終実施年度であることから、事業の成果検証方法についても検討し、成果をわかりやすい形で国民に示すべき。</t>
  </si>
  <si>
    <t>論文・報告発表、刊行物公表件数（アウトプット）と「ガイドラインの策定（アウトカム）」の直接的な関係を表現するため「災害拠点建築物設計ガイドラインの策定のために実施した研究開発に関連する論文・報告発表、刊行物公表件数」とした。
（本事業はアウトカム達成のために実施する研究開発であり、事業期間内に成果が出た時点で成果を公表し、社会一般に成果を広く活用できるようにする方法の一つとして論文・報告発表を実施している。論文・報告発表、刊行物公表件数とアウトカムとの直接的な関係が不明瞭な表現であったため表現を改めた。）
また最終年度として事業の成果検証方法について検討し、成果をわかりやすい形で国民に示せるよう努める。</t>
  </si>
  <si>
    <t>事業の目的については、国が積極的に推進すべきものと思われ、適切と考える。ただ、定量的な成果目標が「設計システムの開発」であるにも関わらず、活動指標として論文等の公表件数があげられているが、論文を公表することと、システムの開発は必ずしも直接的には結び付かず、アウトプットとして適正かは検討が必要ではないか（調査等による課題の克服等、より具体的に成果と結びつく指標が考えられたのではないか）。本事業はH27年度に終了したため、是非、しっかりと成果をシステム開発、ガイドラインの策定に活用し、無駄にしないでもらいたい。</t>
  </si>
  <si>
    <t>平成27年度終了事業であるため、事業終了後の評価を適切に行うとともに、今後は本事業の成果の普及に努める。</t>
  </si>
  <si>
    <t>本事業の事業終了後の評価を今後行うとともに引き続き成果にもとづくガイドラインの策定・普及に努める。</t>
  </si>
  <si>
    <t>事業の目的については、国が積極的に推進すべきものと思われ、適切と考える。ただ、定量的な成果目標が「情報共有システムの構築・整備」とあるにも関わらず、活動指標が論文等の公表件数ということで妥当なのかについては検討が必要（論文の公表等とシステム構築は必ずしも直接的に結びつくわけではなく、調査等による課題の克服等、より直接的な指標が考えられるのではないか）。また、本事業の目標値に対して、平成27年度までの達成度が23.1％と極めて低い点に問題はないのか、残り約77％の達成が最終年度（H28年度）に依拠する形になるが、事業の推進に問題がないか、しっかりと検討すべき。</t>
  </si>
  <si>
    <t xml:space="preserve">論文・報告発表、刊行物公表件数（アウトプット）とシステムの構築・整備（アウトカム）」の直接的な関係を表現するため「情報共有システムの構築・整備のために実施した研究開発に関連する論文・報告発表、刊行物公表件数」とした。
（本事業はアウトカム達成のために実施する研究開発であり、事業期間内に成果が出た時点で成果を公表し、社会一般に成果を広く活用できるようにする方法の一つとして論文・報告発表を実施している。論文・報告発表、刊行物公表件数とアウトカムとの直接的な関係が不明瞭な表現であったため表現を改めた。）
また平成28年度内に残りの成果目標を達成すべく取り組んでいる。事業の成果検証についての検討を行う。
</t>
  </si>
  <si>
    <t>地域安心居住機能の戦略的ストックマネジメント技術の開発</t>
  </si>
  <si>
    <t>戦略的ストックマネジメント技術の開発、地公体への支援ツールのパッケージ提供、集約型都市構造形成による生活利便性の確保等の目的は、横断的且つ総合的な見地から国の事業として適切と考える。ただ、成果目標が業務支援ツールの開発であるにも関わらず、活動指標として論文の公表件数が挙げられており、かかる指標が必ずしも直接的に成果目標に寄与するものではなく、より直接的・具体的な指標を検討すべきではないか。研究開発については、漫然と研究を実施し、事業終了後に事後評価を受けるだけでなく、行程管理、資金使途等を把握し、研究成果を真に活用できるのか、有効性・実効性等を常にモニタリングしながら事業推進に努めるべき。</t>
  </si>
  <si>
    <t>活動指標と成果目標をより関連づけることができないか、活動指標の設定方法について検討した上で、成果目標の達成に向け適切な執行に取り組むべき。</t>
  </si>
  <si>
    <t xml:space="preserve">論文・報告発表、刊行物公表件数（アウトプット）と業務支援ツールの開発（アウトカム）」の直接的な関係を表現するため「地域安心居住機能のストックマネジメントに係る地方公共団体向けの業務支援ツールの開発のために実施した研究開発に関連する論文・報告発表、刊行物公表件数」とした。
　（本事業はアウトカム達成のために実施する研究開発であり、事業期間内に成果が出た時点で成果を公表し、社会一般に成果を広く活用できるようにする方法の一つとして論文・報告発表を実施している。論文・報告発表、刊行物公表件数とアウトカムとの直接的な関係が不明瞭な表現であったため表現を改めた。）
　また、成果目標の達成に向けて予算の適切な執行を図る。
</t>
  </si>
  <si>
    <t>　本件事業のこれまでの成果が十分に活用されるよう取り組まれたい。</t>
  </si>
  <si>
    <t>これまでの成果が十分に活用されるよう取り組む。</t>
  </si>
  <si>
    <t>創設5年目を迎えたモデル構築支援事業は、これまでの成果の検証・普及に努めるとともに、未支援地域での案件発掘にも取り組まれたい。
　また、環境ポータルサイトへのアクセス件数の向上に向け、コンテンツの充実やタイムリーな更新に取り組むとともに、効果の検証を実施されたい。</t>
  </si>
  <si>
    <t>これまでの成果の検証に関しては、過年度構想を策定した全地域へのフォローアップを行い、構想の実現性や課題について有識者から構成されるタスクフォースにおいて検証し本年度の支援のあり方に反映させていく。未支援地域における案件発掘は、構想の策定が少ない地域への公募説明会の実施や新規性の高い構想の掘り起こしに努めるなど、他地域への展開や普及がより進展するよう工夫をしている。環境ポータルサイトへのアクセス件数の向上に向けタイムリーな更新等に努める。</t>
  </si>
  <si>
    <t>　達成品目の目標値維持や未達品目の目標値達成に向け、課題の把握・検証を行いながら、建設リサイクル推進計画を着実に推進されたい。</t>
  </si>
  <si>
    <t>引き続き「建設リサイクル推進計画2014」の施策を着実に実施する。</t>
  </si>
  <si>
    <t>PPP/PFI手法による公的事業の実施は，税収が伸び悩んでいる昨今，重要な政策手法の一つであり，その情報・ノウハウの共有を図ることは意義があると思われる．しかし，アウトカム指標の「定量的な成果目標」と具体的な「成果指標」の関係性が薄く，アウトカム指標が分かりにくい．h34年度までの10年間で総額21兆円規模のPPP/PFI実施を推進するとあるが，現状の予算規模約6億円の調査が総額21兆円にどの程度寄与しているのか分からない．本事業がPPP/PFI実施の促進に寄与することを目的とするのであれば，(a)直接的に21兆円にどの程度寄与しているのかを示すと共に，(b)本事業により実施されるモデル事業で蓄積された「PPP/PFIに関する情報・ノウハウの共有・習得」や「関係者間の連携強化を図るため，産官学金の協議の場であるプラットフォームの形成」がどのように利活用されたかを，アウトカム指標にすべきであろう．特に，後者(b)は，モデル事業により得られる知見が実際にPPP/PFIとして利活用されるには年単位のタイムラグが生じることが容易に考えられるため，アウトカム指標にもそのタイムラグを考慮すべきである．</t>
  </si>
  <si>
    <t>これまでの事業の成果も踏まえ、成果目標と各指標との関係について今一度検証するとともに、現指標の見直しの要否を検討されたい。</t>
  </si>
  <si>
    <t>概算要求については予定通りに行うこととしたいが、外部有識者や行政事業レビュー推進チームの所見を踏まえ、成果目標とアウトカム指標との関係性および現指標については見直すこととしたい。ただし、左記再検討およびその結果を踏まえた成果の取りまとめには時間を要することから、来年度のレビューにて対応致したい。</t>
  </si>
  <si>
    <t>　28年度に終了予定の事業であるが、本件事業のこれまでの成果を十分に活用しつつ、今後とも、自治体のニーズに沿った取組みを継続されたい。</t>
  </si>
  <si>
    <t>本件事業の終了後も、新たな課題が確認された場合に必要に応じてガイドラインを見直すなど、自治体のニーズに沿った取組みとなるよう努める。</t>
  </si>
  <si>
    <t>　28年度に終了予定の事業であるが、本件事業のこれまでの成果も十分に活用しつつ、建設生産システムへのICT導入加速に取り組まれたい。</t>
  </si>
  <si>
    <t>これまでの成果が十分に活用されるよう取り組む。</t>
  </si>
  <si>
    <t>　本件事業のこれまでの成果も活用しながら、引き続き、推進計画策定に向けた自治体への働きかけに取り組まれたい。</t>
  </si>
  <si>
    <t>これまでの成果を活用しながら、引き続き自治体への支援を行うこととする。</t>
  </si>
  <si>
    <t>　30年度からの本格導入・普及に向け、試行的導入を通じて明らかになった課題に対しては的確に対応されたい。また、ユーザーに向けたPR活動にも注力されたい。</t>
  </si>
  <si>
    <t>事業の実施に際し明らかになった課題については有識者委員会等で審議し対応を行っており、今後も新たに課題が明らかになった場合は、有識者員会を開催し、対応を行っていく。また、ユーザーたる地方整備局等の施設管理に従事している職員や建設コンサルタント会社等に対する成果報告会を平成28年度より実施しており、引き続きユーザーに向けたPR活動を実施する。</t>
  </si>
  <si>
    <t>人口減少社会の下，社会資本の効果的・効率的な整備を行うには「選択と集中」の考え方が非常に重要である．増田レポートが指摘しているように，人口動態は市区町村単位（あるいは，同じ市区町村における小地域単位でも）で大きく異なることは明らかである．例えば，これまでのように社会資本整備・維持管理を全国一律に行った場合，地区別人口当たりでみた費用対効果に大きなバラツキが生じることは否めない．この点からも，社会資本整備の選択と集中を検討することは非常に重要であり，様々な調査研究を行い政策提言を行うことは大変意義深いと考えるが，h27年度の調査（アウトプット）が3つであるにも関わらず，h27年度の提言（アウトカム）が1つというのはなぜか．同じ目的のために，多角的な調査を別々に実施したためか．調査研究は，何かを明らかにするために実施するのであるから，その調査研究から導き出される政策提言も1つであると考えられる．然るに，3つの調査に1つの提言であるのならば，それは本来1つの調査研究であったものを3つに分割したと考えられなくもない．この点は，誤解されないように十分な説明（あるいは分かりやすいアウトカムへの変更）が必要である．</t>
  </si>
  <si>
    <t>　これまでの事業の成果も踏まえ、成果目標、各指標、調査研究内容の関係性について、より十分な説明を行うよう心がけられたい。なお、必要あれば、指標の見直しも視野に入れられたい。</t>
  </si>
  <si>
    <t>社会資本整備の経済的効果の分析や、インフラ長寿命化推進方策に資する施策提言については、多角的な調査を別々に実施した上で総合的に検討し導き出している。</t>
  </si>
  <si>
    <t>-</t>
  </si>
  <si>
    <t>　これまでの事業の成果も踏まえ、対象国や対象分野の重点化も意識しながら、本邦企業の技術力が活かせる案件の具体化に取り組まれたい。</t>
  </si>
  <si>
    <t>縮減</t>
  </si>
  <si>
    <t>・これまでの事業の効果等を踏まえ、事業の対象地域・国、事業の実施体制等を見直すとともに、引き続き有識者委員会の意見を踏まえて事業を実施する。
・事業の実施等に当たって、省内関係部局等との役割分担・協力事項について協議する。</t>
  </si>
  <si>
    <t>・要求総額は増えているものの、事業の実施体制等の見直しにより16百万円縮減。</t>
  </si>
  <si>
    <t>-</t>
  </si>
  <si>
    <t>　自治体の政策立案への反映など本件事業の効果を検証し、必要あれば見直しを検討されたい。あわせて、活動指標についても本件事業の効果（例えば成果物の活用実績）を定量的に把握できるものとなるよう見直しを検討されたい。</t>
  </si>
  <si>
    <t>本事業の成果について、幅広い活用が図られるよう、ＨＰ等で広く情報を提供するとともに、想定される利用者（地方公共団体等）のニーズ把握や政策立案の実態等について、把握を行う。活動指標についても、上記の実態把握等を踏まえ、見直しを検討する。</t>
  </si>
  <si>
    <t>　本件事業の成果が活用されるよう、利用実態の把握や想定ユーザーへのPR活動に取り組まれたい。</t>
  </si>
  <si>
    <t>本事業の利用実態の把握するために、利用者へのアンケートを実施するとともに、幅広い活用が図られるようHP等での情報公開を引き続き行う。</t>
  </si>
  <si>
    <t>　本件事業のこれまでの成果が十分に活用されるよう取り組まれたい。</t>
  </si>
  <si>
    <t>本事業の成果について、幅広い活用が図られるよう、広く情報提供する。</t>
  </si>
  <si>
    <t>　本件事業の成果の活用に向け、より多くの関係者の関与が得られるよう、事業の実施過程において工夫されたい。</t>
  </si>
  <si>
    <t>本事業の実施に当たっては、外部有識者や自治体による委員会の開催に加えて、民間事業者等へのヒアリングを行うこととし、検討過程・成果についてもＨＰ等を通じて周知・活用を図っていく。</t>
  </si>
  <si>
    <t>これまでの事業の成果も踏まえ、対象国や対象分野の重点化も意識しながら、本邦企業の技術力が活かせる案件の具体化に取り組まれたい。</t>
  </si>
  <si>
    <t>相手国との継続的な会議開催、本邦企業へのヒアリング等により随時情報を収集し、対象国や対象分野の重点化・効率化を図りつつ、関係機関と連携し案件の具体化を図る。</t>
  </si>
  <si>
    <t>・要求額のうち「新しい日本のための優先課題推進枠」60百万円
・要求総額は増えているものの、行政事業レビューにより1百万円縮減</t>
  </si>
  <si>
    <t>有効活用のための関係機関への周知に加え、国民にも事業成果を周知して欲しい。</t>
  </si>
  <si>
    <t>外部有識者の指摘を踏まえ、関係機関への分かりやすい周知に加え、事業の成果の国民への周知に努める。</t>
  </si>
  <si>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引き続き行う。
　また、予算を移し替えた先の関係府省庁と連携を図り、事業の成果についてもＨＰ等を活用して周知していく。</t>
  </si>
  <si>
    <t>引き続き、事業の意義・内容について地方公共団体等への周知に努めるとともに、事業の成果を把握し、アウトカムに照らして効果的な事業となるようその改善に努める。</t>
  </si>
  <si>
    <t>半島振興広域連携促進事業の更なる活用を促進するため、地方公共団体等に対して制度内容等の周知を行うとともに、効果的な事業となるよう、地方公共団体等からのニーズを踏まえつつ半島振興を促進する上で必要な制度の拡充を行うこととする。</t>
  </si>
  <si>
    <t>事業目的にある「暮らしの安心」に寄与しているか評価が必要である。アウトカムもそうあるべきである。H28年度よりプランづくりを廃止しているが、PDCAサイクルを検討して欲しい。</t>
  </si>
  <si>
    <t>成果目標の設定については、引き続き、外部に分かりやすいように説明していく必要がある。支援対象事例を分析するなどして優良事例の普及に努める。</t>
  </si>
  <si>
    <t xml:space="preserve">　本事業により集まった生活サービスや地域活動の場が「暮らしの安心」に寄与しているかの評価及びアウトカムについては、サブ指標として施設の利用者数等の定量的目標及びアンケートによる住民評価等の定性的目標を市町村が定め、その達成状況を検証する。また、その結果はＰＤＣＡに積極的に活用していく。
　 平成32年度を期限とする成果目標については、ホームページやフォーラム等の場などを活用して、外部に分かりやすいように説明していく。
   支援を行った取り組みに対する評価・分析を進めて、優良事例についてはホームページやフォーラム等の場などを活用して各地域の関係者に積極的に情報提供を進める。
</t>
  </si>
  <si>
    <t>過年度の成果も含めて、事業の成果を分かりやすくまとめ、汎用性のある除雪体制・手法の普及啓発に努める。</t>
  </si>
  <si>
    <t>これまでの成果を踏まえて、フォーラム・交流会の実施及び情報共有サイトの構築等により、汎用性のある除雪体制・手法のさらなる普及啓発を行う。</t>
  </si>
  <si>
    <t>システムの利用者である都道府県・国民のニーズを踏まえつつ、効率的な運用ができるようシステムの改善に努める。</t>
  </si>
  <si>
    <t>システムのメインユーザーに対し、アンケート調査等によりニーズ調査を行い、システム改善に反映させる。一方で、保守期限が到来しているサーバーの更新費用を計上している。</t>
  </si>
  <si>
    <t>引き続き、効率的な調査実施に努めるとともに、成果の利活用を促進するための調査内容の周知に努める。</t>
  </si>
  <si>
    <t>利活用事例集の作成や、成果説明会等を開催し調査成果の一層の利活用の促進を図る。</t>
  </si>
  <si>
    <t>引き続き、効率的な調査実施に努めるとともに、成果の利活用の方策を検討する。</t>
  </si>
  <si>
    <t>来年度のより高い目標設定に向けて、今年度、課題整理、利活用の推進方策について検討している。</t>
  </si>
  <si>
    <t>官民連携基盤整備推進調査費</t>
  </si>
  <si>
    <t>27年度行政事業レビューを踏まえて採択基準の明確化など抜本的改善を行ったところであり、引き続き、関係機関への周知、助言・情報提供等を通じて事業の有効活用に努める。</t>
  </si>
  <si>
    <t>執行等改善</t>
  </si>
  <si>
    <t>　地方公共団体等に対しHPや説明会で制度のPRを行うとともに、事業そのものを強く推進していくことを引き続き努めていく。
　また、官民連携による地域活性化の推進については、地方公共団体の規模の大小に関わらず支援すべき施策であり、地方公共団体の経験・能力に応じ、応募申請前や申請手続きから調査終了後まで適宜助言を行い、円滑に本制度を活用できるように丁寧な対応を行っていく。</t>
  </si>
  <si>
    <t>新たな国土形成計画の推進に向けて、引き続き、限られた経費を効率的に執行できるよう業務の改善に努める。</t>
  </si>
  <si>
    <t>フォーラムや研究会の開催概要の再点検を行うなど引き続き効率的な執行に努める。</t>
  </si>
  <si>
    <t>事業目的、事業概要をより丁寧に説明すべきである。アウトプット、アウトカムの適切さが判断できない。</t>
  </si>
  <si>
    <t>新しい国土形成計画にふさわしいモニタリング体制について検討を行う。合わせて、外部有識者から指摘のあった事業目的等の説明の改善を図る。</t>
  </si>
  <si>
    <t>第２次国土形成計画の進捗管理を的確に実施できるよう、モニタリング体系について検討を行う。また、事業概要の説明を詳細に記載し、事業内容を把握できるよう改善した。</t>
  </si>
  <si>
    <t>新たな国土形成計画の推進のため、計画推進部会の調査審議が開始されたところであり、同部会における検討状況を踏まえて、調査検討内容の抜本邸な見直し・充実を行う。</t>
  </si>
  <si>
    <t>新たな国土形成計画の着実な推進に資するため、適切なテーマの選定等を行い、より効率的・効果的な調査・研究を行う。</t>
  </si>
  <si>
    <t>国土形成計画等に係る学官連携の推進</t>
  </si>
  <si>
    <t>現下の政策課題に対応するだけでなく、国土計画・国土政策に関する将来的な知的基盤を形成するという観点から、幅広い視点での評価、継続的なフォローアップに努める。</t>
  </si>
  <si>
    <t>国土交通省において指定する「指定課題」について新たな国土形成計画を踏まえたものに刷新する等、国土計画・国土政策に関する将来的な知的基盤を形成するという観点からのローアップに努めている。</t>
  </si>
  <si>
    <t>データ整備項目の精査、整備手法の効率化を通じて効率的な事業実施に努めるとともに、成果の一層の活用を促進する。</t>
  </si>
  <si>
    <t>引き続き、利用者のニーズを踏まえ、データの精査を行うとともに、効率的な事業執行に努める。</t>
  </si>
  <si>
    <t>登録するデータについては引き続きニーズの高いものに重点化し、システムの利活用を拡大させる。</t>
  </si>
  <si>
    <t>過去の調査実績の蓄積も活用しつつ、必要な調査を効率的に実施する。</t>
  </si>
  <si>
    <t>過年度に得られた知見も有効に活用し、引き続き、真に必要な施策を効率的に実施する。</t>
  </si>
  <si>
    <t>引き続き、企業の立地促進につながる調査の効率的な実施に努める。</t>
  </si>
  <si>
    <t>本調査が有効に活用され、同地区への一層の企業立地促進に資するよう、調査テーマについては立地企業の目線に立った真に必要な政策課題に重点化を図るとともに、調査の効率的な執行に努める。</t>
  </si>
  <si>
    <t>経済協力開発機構等拠出金</t>
  </si>
  <si>
    <t>アウトプット「マッチング事業等の実施件数」とアウトカム「マッチングの毎年１件程度」の関係が不明である。丁寧に説明するか、いずれかを変更すべきである。</t>
  </si>
  <si>
    <t>拠出金による事業が当局の政策目的と合致するよう、拠出先との密接な連絡および調整に努めとともに、得られた成果の有効活用を図る。なお、外部有識者の指摘を踏まえ、アウトカム及びアウトプットの説明の改善を行う。</t>
  </si>
  <si>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へ向けた政策形成への活用を図る。なお、外部有識者の指摘を踏まえ、アウトプット及びアウトカムの説明を改善した。</t>
  </si>
  <si>
    <t>我が国の国土政策・国土計画の海外展開に資するよう、支援ニーズの高い国に関する調査を重点的に実施する。</t>
  </si>
  <si>
    <t>アジア地域の国々を中心に、国土政策上の課題、我が国への支援ニーズの調査・分析、我が国の支援方策の検討等を重点的に実施し、我が国の国土政策の海外展開を積極的に推進する。</t>
  </si>
  <si>
    <t>個別地域の成功事例の蓄積だけでなく、ノウハウの全国的な普及に努める。</t>
  </si>
  <si>
    <t>ノウハウを全国的に普及するため、参考となる情報についてWEBや活動成果発表会の開催などを通じて発信に努める。</t>
  </si>
  <si>
    <t>地方整備局等からの支出に一者応札が多い。理由を分析し、来年度以降は対策を講じることを求める。ただし同一企業が複数の広域地方計画を受託することのないよう配慮する必要がある。</t>
  </si>
  <si>
    <t>予定通り終了している。</t>
  </si>
  <si>
    <t>一者応札であった地方整備局等に対し、一者応札となった理由の聞き取りを行い、今年度中にその結果を踏まえ対策を検討する。</t>
  </si>
  <si>
    <t>今後、耐震適合性の高いポリエチレン管等が補償対象となるケースの増加が見込まれるが、要領に規定がなく適正補償が困難と想定されることから、現状に合った要領となるよう改善すべきだ。</t>
  </si>
  <si>
    <t>平成29年度要求にあたっては、現状にあった適正補償を図るため、ポリエチレン管を含む管路施設に関する標準耐用年数の見直し経費を要求しており、所見内容を満たしていることからも現状通りとする。</t>
  </si>
  <si>
    <t>土地白書については、国民の関心が高い最新のトピックスに的確に対応した内容を盛り込むべきである。</t>
  </si>
  <si>
    <t>・土地白書については例年、第１部において国民の関心が高いトピックスに関して個別に章立てし、重点的な記述を行っているところ。
・次年度の白書においても、社会的情勢を注視し、土地政策における国民的関心事に的確に対応した記述を行うこととする。</t>
  </si>
  <si>
    <t>成果実績をHPアクセス件数と一致させたことは評価できる。しかし、土地総合情報ライブラリーの目玉は、土地取引価格情報であって、本事業の対象となるHPの内容ではないのではないか。その点を識別する必要がある。本事業による情報開示内容は、永年にわたりあまり変化していないように思われるが、（一財）土地情報センターの一者応札となっていることが寄与している可能性がないか、より有用な情報として利用され易くするよう工夫する必要がある。</t>
  </si>
  <si>
    <t>事業内容の一部改善</t>
  </si>
  <si>
    <t>国民、国の関係機関、地方公共団体などの利用者のニーズを的確に捉え、調査項目やデータの提供方法等を検証し、必要な場合には常に改善することとする。</t>
  </si>
  <si>
    <t>外部からの問い合わせや要望も参考にしつつ、データの提供方法の見直し等を行っている。平成２７・２８年度においては、要望に応じて公表頻度を四半期毎から毎月に変更。また、掲載データはウェブサイトでの閲覧のみとしていたものを、Excel形式でも掲載することでダウンロードも可能となるよう変更した。</t>
  </si>
  <si>
    <t>都道府県地価調査と国が行う地価公示の双方が効率的かつ相乗効果を発揮できるよう十分に連携を図るべきである。</t>
  </si>
  <si>
    <t>これまでも地価公示の地点が配置されていない地域に地価調査の地点が設定されるようにする等、地価調査と地価公示との調整を行うとともに、地価動向を把握する上で重要な地点については、地価公示と地価調査との共通地点を設定するなど効率的な執行に努めている。引き続き地価調査と地価公示との連携強化により、きめ細かな地価動向の把握に努める。</t>
  </si>
  <si>
    <t>HPのアクセス件数を成果目標とすること自体はよいが、土地総合情報ライブラリーは取引時価情報等他の事業による成果の方が目玉となっており、本事業の成果の測定に適さないのではないか。また、アウトプット指標を「本統計の公表」として、１か０としているのは、適切ではない。むしろ、発表している統計数値の項目数（有用性が高いもの）等とすべきではないか。</t>
  </si>
  <si>
    <t>社会経済情勢の変化を踏まえた効果的な調査となるよう、調査内容、効率的な調査方法の検証を行い、必要な場合には見直しを行うべき。アウトカム指標及びアウトプット指標について、より効率的な指標とすべく検証を行うべき。</t>
  </si>
  <si>
    <t>平成28年度には、平成30年に実施する本調査の企画・設計に資することを目的とした試験的な予備調査を予定しており、その予備調査での検証内容を踏まえて、平成30年に実施する本調査の調査内容や調査方法の見直しを行う予定である。また、アウトカム指標及びアウトカム指標については、上記指摘を踏まえて、より適切な指標の設定について検討を行う。</t>
  </si>
  <si>
    <t>成果指標となっている土地総合情報ライブラリーのアクセス数は時価情報等他の事業の成果で稼いでいるように思われる。「事務所轄部局による点検」では、アクセス数46万件となっていて、一致していない。当事業の成果を個別に識別する必要がある。また、アウトプット指標を統計の公表回数とするのは、不適切である。公表データの中から有用性の高いデータの公表項目数等を採用すべきである。</t>
  </si>
  <si>
    <t>土地基本調査の補完調査としての役割を果たしているかどうか継続的に検討を行い、ユーザーのニーズに応じて、実際の土地取引の動向を正確に補完できるような調査項目や標本数の検討を行うべき。アウトカム指標及びアウトプット指標についてより適切な指標とすべく検討を行うべき。</t>
  </si>
  <si>
    <t>土地基本調査の中間年における土地取得のフローを継続的に把握する必要性等を整理した上で、フローとストックの情報を構造的に把握することを平成30年法人土地基本調査の企画時期までに検討し、結論を得る。また、アウトカム指標及びアウトカム指標については、上記指摘を踏まえて、より適切な指標の設定について検討を行う。</t>
  </si>
  <si>
    <t>土地総合情報ライブラリーHP利用者は、他の事業のデータを目的に閲覧してる可能性もあるので、当事業の成果を分離識別することが望ましい。ただし、このHPの利用者は取引価格情報を目当てにしている者は多いと思われるので、これまで以上に利用者目線に立った開示項目・開示方法の充実を図る必要がある。一者入札の弊害として、開示項目の質及び量に工夫が乏しくならないように毎年改善する必要がある。</t>
  </si>
  <si>
    <t>提供するデータの信頼性の向上を図るとともに、情報活用に関するユーザビリティーの一層の向上を目指すべき。</t>
  </si>
  <si>
    <t>提供するデータの信頼性の向上を図るとともに、情報活用に関するユーザビリティーの一層の向上を目指す。</t>
  </si>
  <si>
    <t>不動産価格指数（商業用不動産）の本格運用に向け、算出効果の妥当性の検証、より精度を高めるための検討、サブインデックスの設置などの利便性向上のための検討等を行うべき。</t>
  </si>
  <si>
    <t>平成29年度には、不動産価格指数（商業用）の本格運用に向け、算出結果の妥当性の検証を行い、必要な改善を図るとともに、サブ・インデックスに係る検討等、不動産市場の透明性向上等に必要な情報の整備に努める。</t>
  </si>
  <si>
    <t>土地基本法１７条に基づくアンケート調査等に加えて、例えば、成長が見込まれるホテルなどの事業用不動産において、動産も考慮した評価方法の検討も行うなど、土地市場の変化を踏まえた土地政策の実現に貢献する事業とすべき。</t>
  </si>
  <si>
    <t>平成２９年度概算要求では、今後も市場での成長が見込まれるホテル等の事業用不動産等において、動産も考慮した評価方法を確立するとともに、新たに公的不動産等の利活用における不動産鑑定士の活用促進に向けた検討を行うこととしている。</t>
  </si>
  <si>
    <t>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その上で、他の公的主体からの情報提供や統計的手法（ビッグデータ）の活用等によって、調査方法の合理化を図ることを検討すべき。</t>
  </si>
  <si>
    <t>申し出のあった者に限り、提供してきた「地価公示支援システム」のプログラム及び「データ集計・分析作業」のプログラムの公開方法等について、過去に業務受託をした者等の意見を聞きながら、検討を行う。
ビッグデータの活用等による調査方法の合理化について、関係団体を中心に検討を行う。</t>
  </si>
  <si>
    <t>地価lookレポートは、土地情報ライブラリーの目玉事業の一つであるが、成果指標としては「不動産取引価格情報」等別の事業と混在したものとなっている。地価公示等他の事業の成果との違いを明確にしつつ、他の事業による情報も含めて、効率的であって利用者にとって使い勝手のよい情報提供の仕方を毎年改善していく必要がある。</t>
  </si>
  <si>
    <t>効率的であって利用者にとって使い勝手のよい情報提供の仕方を毎年改善していく必要がある。アウトカム指標については、より適切な指標とすべく検討を行うべき。</t>
  </si>
  <si>
    <t>本事業は、大都市等における高度利用地の個々の地価動向を客観的かつタイムリーに提示する性格を有するが、不動産価格指数等の他の指標とも連携を図りつつ、引き続き効果的・効率的な実施に努める。</t>
  </si>
  <si>
    <t>モニタリングの実施内容を必要に応じてより効率的・効果的なものにするべき。本事業の直接的な効果が測定できる成果指標の検討を行うべき。</t>
  </si>
  <si>
    <t>立入検査や書面審査の方法について、引き続き改善を図るとともに、本事業の効果を測定するために、適切な成果指標を提示可能かどうかについても検討し、モニタリング実施内容の一層の充実を図る。</t>
  </si>
  <si>
    <t>中古住宅を中心とする不動産流通市場の活性化を図るための調査検討については一段落したところであり、今後は規模を縮小し、不動産取引におけるＩＴを活用した新サービスの展開などに向けた調査・検討に重点化すべき。</t>
  </si>
  <si>
    <t>指摘を踏まえ、予算規模を縮小し、インスペクションの実施の促進や、適正な建物評価の実務における定着等を図るための調査・検討に重点化する。</t>
  </si>
  <si>
    <t>平成27年度で終了。</t>
  </si>
  <si>
    <t>本事業は３か年にわたり不動産市場における環境不動産の普及促進を行ってきており、現在では、環境不動産について一定の認識がなされるようになった。当該事業は終了するが、引き続き、環境不動産の普及促進に努めていくとともに、得られた知見は他の事業にも活用する。</t>
  </si>
  <si>
    <t>本事業により整理されたマニュアルが都道府県等に有効活用されるような方策を検討し、実施すべき。</t>
  </si>
  <si>
    <t>平成29年度においては実施内容を見直し、過年度整備した土地取引監視マニュアル等を用いた自治体とケーススタディ等を実施し、自治体との情報共有、連携を図ることとしている。</t>
  </si>
  <si>
    <t>ＰＰＰ／ＰＦＩ推進アクションプラン等を踏まえて、今後は公的不動産（ＰＲＥ）の民間活用の推進に重点化するべき。</t>
  </si>
  <si>
    <t>ご指摘のとおり、ＰＰＰ／ＰＦＩ推進アクションプラン等を踏まえて、概算要求において、公的不動産（ＰＲＥ）の民間活用の推進に重点化する。ただし、不動産証券化の推進のためには、不動産特定共同事業、ヘルスケアリート等の活用を進めることが重要であり、これらの取組と公的不動産（ＰＲＥ）の民間活用の推進との間には、相乗的な効果も期待されるため、引き続き必要に応じた取組を行う。</t>
  </si>
  <si>
    <t>民間の取組みだけでは十分に共有されない知見、ノウハウの共有を図ることにより国際ビジネスに適切に対応するための環境整備等を促進すべき。</t>
  </si>
  <si>
    <t>海外からの不動産投資を促進するためには、事業者において外国人対応に必要な体制を構築する必要があるが、現状ではそもそも外国人対応に関する知見が民間に蓄積されておらず、事業者が独自に必要な情報を収集することが困難な状況にある。平成２９年度概算要求においては、所見を踏まえ、事業者が単独では作成困難な法的資料（約款等）の外国語化や、外国における営業規制情報等の収集、外国人対応で活用可能な制度の共有等、業界団体等の民間の取組に任せたままでは十分に共有されない知見やノウハウの共有により、不動産市場の国際化を推進するために必要な環境整備・意識改革を行うこととする。</t>
  </si>
  <si>
    <t>政策評価の不動産証券化実績総額は全国にわたる指標なので、その金額ではなく、このうち地方における証券化の割合の方が当事業の目的に適っている。アウトプット指標の協議会の数、全国の額の伸長及び地方銀行の状況から考えると、成果指標の目標件数設定が謙虚過ぎないか検討を要する。</t>
  </si>
  <si>
    <t>平成28年度で終了予定。</t>
  </si>
  <si>
    <t>本事業による、地方都市における不動産証券化事業の促進を通じて不動産証券化市場全体の拡大を推進することを上位の政策目標としており、また、地方における証券化事業が進んだ場合にも、必ずしも地方の割合が増加するとは限らないことから、不動産証券化実績総額を政策評価の指標とすることは妥当であると考える。また、成果指標である目標件数の設定については、事業化までに時間を要することが多く、適当であると考える。当該事業は本年度で終了するが、得られた知見は他の事業にも活用する。</t>
  </si>
  <si>
    <t>マンション管理組合、宅建業者、マンション管理業者、将来の売り主たる区分所有者などの関係主体別に行動規範を策定し、他の事業（住宅履歴の蓄積等）との連携を図る方向で検討が進められていることは、評価できる。但し、アウトカム指標としての中古マンションの売却成約件数は、売却全体の比率等のよりよい指標があるのではないか、また、アウトプット指標は、報告書件数より、主体別行動規範の改訂件数等より実態を反映する指標設定が望まれる。</t>
  </si>
  <si>
    <t>来年度は賃貸住宅の管理業務の適正化と賃貸人・賃借人が安心して契約することができる環境を整備するため、賃貸住宅の管理委託、サブリース等に関する標準契約書の見直し等をテーマとしてはどうか。</t>
  </si>
  <si>
    <t>アウトプット指標については、外部有識者の所見を踏まえ、調査検討業務の結果を受けて行った関係業者等に係る指針の改正件数を指標として追加することとする。なお、アウトカム指標については、指定流通機構における売却物件の成約報告件数が、中古物件の流通市場の担い手である宅地建物取引業者が関与する中古物件の取引量を的確に反映しており、不動産市場の拡大、活性化の状況を示すものとして適当であることから採用しているものである。また、行政事業レビュー推進チームの所見を踏まえ、平成29年度の予算要求に当たっては、賃貸住宅やマンションのより一層の管理の適正化を図る観点から、管理実態や居住者ニーズの変化等に対応するため、管理を委託する際の指針である標準管理委託契約書のあり方等について調査・検討を行うこととする。</t>
  </si>
  <si>
    <t>引き続き支出先の事業の重点化等を通じ、適正な執行に努め、本事業の有効活用を図るべき。</t>
  </si>
  <si>
    <t>-</t>
  </si>
  <si>
    <t>本推進費を引き続き有効に活用できるよう、今後とも、北海道局、北海道開発局、北海道、札幌市で構成される協議会の場を通じて、事業の重点化等、適正な執行について取り組む。</t>
  </si>
  <si>
    <t>事業目的、事業概要をより丁寧に説明すべきである。一者応札については昨年度も指摘され、「既に対応済みであり現状通り」と回答しているが、改善が見られず、より一層の対応を強く求める。</t>
  </si>
  <si>
    <t>引き続き国民にとってわかりやすいものとなるよう、レビューシート上の記載の工夫に努めるべき。また、一者応札となっている支出については、要因の分析を行い、今後の発注方法等に適切に反映させていくべき。</t>
  </si>
  <si>
    <t>外部有識者及び推進チームの所見を踏まえ、「事業目的」及び「事業概要」の記載を見直すとともに、「事業概要」においては、実施される公共事業がより分かりやすくなるよう別紙を作成して具体的な内容を記載した。
一者応札に対する改善としては、平成２７年度から業務実績期間の拡大や管理技術者又は担当技術者等の資格要件の緩和等入札の競争参加資格要件の緩和を実施している。また、発注の見通しや入札公告に関する情報について、北海道開発局のホームページに掲載し、情報提供の充実を図っている。</t>
  </si>
  <si>
    <t>平成27年度で事業終了。</t>
  </si>
  <si>
    <t>昨年度の公開プロセスでの指摘を踏まえた改善が見られる。引き続き、改善に向けた取組を進めるとともに、支出先の競争性確保等を通じて事業の適切な実施に努めるべき。</t>
  </si>
  <si>
    <t>北海道開発の目的と、その時々の政府の方針に沿った事業に絞り込みを行い、調査毎に自治体、民間企業等と取組を推進するための連携体制を構築するとともに、地域への説明会等を通じて、調査成果のより一層の周知を図る。また、発注に当たっては、今後とも競争性等を確保していく。</t>
  </si>
  <si>
    <t>北海道知事が作成する振興計画に基づき事業を実施するものであるから、引き続き北海道との連携を密に図り、本事業の効果が最大限発揮されるよう努めるべきである。また成果目標について、過年度において達成度が100％を上回っていることから、他の新たな目標の設定についても検討するべき。</t>
  </si>
  <si>
    <t>引き続き北海道及び隣接地域の１市４町との連携を密に図り、本事業の効果が最大限発揮されるよう努める。また、成果目標については、新たな振興計画（H30～）の策定に向けた関係者との議論を踏まえ設定する。</t>
  </si>
  <si>
    <t>引き続き支出の透明性・公平性・競争性の確保に努めるとともに、関係行政機関と密に連携しながら本事業の効果が最大限発揮されるよう事業の実施に取り組むべき。</t>
  </si>
  <si>
    <t>引き続き支出の透明性・公平性・競争性の確保に努めるとともに、関係行政機関等と密に連携しながら効果的な施策の推進を図る。</t>
  </si>
  <si>
    <t>一社応札となった支出についてはその要因を分析し、改善に努めるべき。他の支出についても、引き続き、透明性・公平性・競争性の確保に努め、全体的なコストの縮減を図るべき。</t>
  </si>
  <si>
    <t>当該工事は一度目の入札が不調になったため、複数の専門業者に聞き取りをしたところ、慢性的に技術者が不足しているとの回答があった。
一者応札の改善方策としては、工事実績要件の緩和、応札者の負担軽減など、応札者拡大に向けた取り組みを実施しており、技術者の確保についても、現場代理人の常駐義務を一定の要件の下、緩和するなどの対策を既に実施している。
事業の実施に当たっては、引き続き支出の透明性・公平性・競争性を確保するとともに工法等の比較検討を行うことでコスト縮減を図る。</t>
  </si>
  <si>
    <t>（項）北海道開発局施設費
　（大事項）北海道開発局施設整備に必要な経費</t>
  </si>
  <si>
    <t>引き続き繰越しが多くなっているため、その要因分析を行い、効率的な事業の実施に努めるべき。また支出の透明性・公平性・競争性の確保に努め、全体的なコストの縮減を図るべき。</t>
  </si>
  <si>
    <t>適切な工期の設定に配慮した予算要求を行うなど、効率的な事業の実施に努める。また、引き続き、入札情報の積極的な発信等を実施するなど、支出の透明性・公平性・競争性の確保に努める。</t>
  </si>
  <si>
    <t>1社入札の改善に今後も努められたい。</t>
  </si>
  <si>
    <t>成果目標の達成度が平成27年度においてすでに100％を超えたことから、実効的なＰＤＣＡサイクル構築のため新たな成果目標の設定について検討するべき。また、引き続き支出の透明性・公平性・競争性の確保に努めるべき。</t>
  </si>
  <si>
    <t>今後も入札情報の積極的な発信等を実施し、事業成果の質の確保に留意しつつ、引き続き入札契約の透明性・公平性・競争性の確保に努める。平成27年度に成果目標を達成したことから、新たな成果目標を設定する（平成28年度成果目標値54事項）。</t>
  </si>
  <si>
    <t>引き続き事業の着実な実施に努めるべき。</t>
  </si>
  <si>
    <t>引き続き着実に業務が実施されるよう業績監視していく。</t>
  </si>
  <si>
    <t>引き続き各実験施設等の老朽化の度合や施設の利用状況及び将来の使用計画等を勘案し、メリハリをつけた整備を行うとともに、発注にあたっては競争性・透明性の確保に努めるべき。</t>
  </si>
  <si>
    <t>引き続き、優先順位（老朽化の度合いや利用状況、使用計画等）を精査し、重要性・緊急性の高い施設に重点化し整備を行うとともに、発注にあたっては、引き続き総合評価方式等により競争性・透明性を確保していく。</t>
  </si>
  <si>
    <t>なし（長谷川太一先生）</t>
  </si>
  <si>
    <t>引き続きコスト縮減及び効率的な事業の実施に努めるべき。</t>
  </si>
  <si>
    <t>引き続き、コスト縮減及び競争性・公平性の確保等に配慮しながら、事業の効率性の更なる向上を図る。</t>
  </si>
  <si>
    <t>平成27年度で事業終了。今後は着実な成果の普及に努めるべき。</t>
  </si>
  <si>
    <t>予定通り平成２７年度で終了。本研究で得られた成果が、積極的に活用されるよう、引き続き幅広い普及に努める。</t>
  </si>
  <si>
    <t>㈱建設技術研究所の1社入札。1社入札の改善に努められたい。</t>
  </si>
  <si>
    <t>㈱建設技術研究所の1社入札。1社入札の改善に努められたい。</t>
  </si>
  <si>
    <t>平成28年度で終了予定ではあるが、今年度の執行においては、１者応札となっている要因を分析し、改善に努めるべき。</t>
  </si>
  <si>
    <t>-</t>
  </si>
  <si>
    <t>予定通り平成２８年度で終了予定。本年度の執行にあたっては、他事業の事例なども参考にしながら１者応札の要因分析を行うとともに、引き続き企画競争等により競争性・公平性の確保に努める。</t>
  </si>
  <si>
    <t>巨大地震に対する中低層建築物の地震被害軽減技術に関する研究</t>
  </si>
  <si>
    <t>予定通り平成２８年度で終了予定。本研究で得られた成果が、積極的に活用されるよう、引き続き幅広い普及に努める。</t>
  </si>
  <si>
    <t>住生活満足度の評価構造に基づく住宅施策の効果的実施手法に関する研究</t>
  </si>
  <si>
    <t>㈱アルテップの1社入札。1社入札の改善に努められたい。</t>
  </si>
  <si>
    <t>平成28年度で終了予定ではあるが、１者入札となった要因を分析するとともに、引き続き適正な執行に努めるべき。</t>
  </si>
  <si>
    <t>予定通り平成２８年度で終了予定。本年度の執行にあたっては、他事業の事例なども参考にしながら１者入札の要因分析を行うとともに、引き続き企画競争等により競争性・公平性を確保し、適正な執行に努める。</t>
  </si>
  <si>
    <t>-</t>
  </si>
  <si>
    <t>平成27年度で事業終了。今後は着実な成果の普及に努めるべき。</t>
  </si>
  <si>
    <t>平成27年度で事業終了。今後は成果の積極的普及に努めるべき。</t>
  </si>
  <si>
    <t>なし（長谷川太一先生）</t>
  </si>
  <si>
    <t>平成28年度で終了予定。今後は研究成果の普及に努めるべき。</t>
  </si>
  <si>
    <t>地震時の市街地火災等に対する都市の脆弱部分及び防災対策効果の評価に関する研究</t>
  </si>
  <si>
    <t>平成28年度で終了予定ではあるが、引き続き事業の適正な執行に努めるべき。また、成果指標及び成果目標が国民にとってわかりやすいものとなるよう工夫をするべき。</t>
  </si>
  <si>
    <t>予定通り平成２８年度で終了予定。本年度の執行にあたっては、引き続き企画競争等により競争性・公平性を確保し、適正な執行に努める。また、来年度の公表に向け、成果指標及び成果目標について、より平易な表現となるよう検討する。</t>
  </si>
  <si>
    <t>㈱アルテップ及び日本工営㈱の1社入札。1社入札の改善に努められたい。</t>
  </si>
  <si>
    <t>企画競争による支出先の選定にあたって、競争性確保の取組を実施した点は評価できるが、結果として１者応札になっている支出も見受けられる。平成28年度で終了予定ではあるが、引き続き適正な支出先の選定に努めるべき。</t>
  </si>
  <si>
    <t>予定通り平成２８年度で終了予定。本年度の執行にあたっては、他事業の事例なども参考にしながら１者応札の要因分析を行うとともに、引き続き企画競争等により競争性・公平性を確保し、適正な支出先の選定に努める。</t>
  </si>
  <si>
    <t>下水処理場の既存施設能力を活用した汚水処理システムの効率化に関する研究</t>
  </si>
  <si>
    <t>（公財）日本下水道新技術機構の1社入札。1社入札の改善に努められたい。</t>
  </si>
  <si>
    <t>引き続き事業の適正な執行に努めるべき。また、成果指標及び成果目標が国民にとってわかりやすいものとなるよう工夫をするべき。</t>
  </si>
  <si>
    <t>引き続き事業の適正な執行に努めるべき。また、成果指標及び成果目標が国民にとってわかりやすいものとなるよう工夫をするべき。</t>
  </si>
  <si>
    <t>引き続き企画競争等により競争性・公平性を確保し、適正な執行を行うとともに、来年度に向け、成果指標及び成果目標について、より平易な表現となるよう改善を図る。</t>
  </si>
  <si>
    <t>（項）技術研究開発推進費
　（大事項）社会資本整備関連技術の試験研究等に必要な経費</t>
  </si>
  <si>
    <t>成果指標及び成果目標が国民にとってわかりやすいものとなるよう工夫をするべき。</t>
  </si>
  <si>
    <t>来年度に向け、成果指標及び成果目標について、より平易な表現となるよう改善を図る。</t>
  </si>
  <si>
    <t>大規模地震等の発生に備え、優先度の高い研究課題であり、当初予想を上回る活動実績をあげている点は評価できる。ただし、優先度の高い研究課題であるが故に、成果指標及び成果目標が国民にとってよりわかりやすいものとなるよう工夫するべき。</t>
  </si>
  <si>
    <t>引き続き、積極的な活動実績を維持していくとともに、来年度に向け、成果指標及び成果目標について、より平易な表現となるよう改善を図る。</t>
  </si>
  <si>
    <t>共同住宅等における災害時の高齢者・障がい者に向けた避難支援技術の評価基準の開発</t>
  </si>
  <si>
    <t>なし（長谷川太一先生）</t>
  </si>
  <si>
    <t>引き続き支出先選定における競争性確保及び事業の適正な執行に努めるべき。また、成果目標及び成果指標がより国民にとってわかりやすいものとなるよう工夫するべき。</t>
  </si>
  <si>
    <t>引き続き支出先選定における競争性確保及び事業の適正な執行に努めるべき。また、成果目標及び成果指標がより国民にとってわかりやすいものとなるよう工夫するべき。</t>
  </si>
  <si>
    <t>引き続き、企画競争等により支出先選定における競争性・公平性を確保し、適正な執行を行うとともに、来年度に向け、成果指標及び成果目標について、より平易な表現となるよう改善を図る。</t>
  </si>
  <si>
    <t>（項）技術研究開発推進費
　（大事項）社会資本整備関連技術の試験研究等に必要な経費</t>
  </si>
  <si>
    <t>一者応札の多い理由を分析し、来年度以降は一層の対策を講じることが求められる。</t>
  </si>
  <si>
    <t>引き続き一者応札の要因分析を通じ、支出先の競争性確保に努めるべき。また、成果目標の達成に向け、適切な進捗管理の下、事業の実施を行うべき。</t>
  </si>
  <si>
    <t>一者応札が多い理由としては、受注できる資格要件や公示の期間等が考えられる。仕様の見直しや公示期間の延長等の対策を検討していくとともに、引き続きコスト削減や発注方法の改善等、発注における透明性・競争性の確保を図る。また、成果目標の達成に向け、適切な進捗管理の下、事業を実施する。</t>
  </si>
  <si>
    <t>今後とも適正な発注方法、発注先の選定及びコストの縮減に努めつつ、成果目標の達成に向け、着実に事業を推進していくべき。</t>
  </si>
  <si>
    <t>引き続き透明性・公平性・競争性の高い発注先の選定を行うとともに、コスト縮減に努めながら確実に事業を実施していく。</t>
  </si>
  <si>
    <t>請負契約の発注にあたり、一者応札となった契約が散見される。入札要件の緩和など、一者応札の改善に向けて取り組むとともに、引き続き適正な支出先の選定に努める。</t>
  </si>
  <si>
    <t>一者応札の改善に向け、発注方式の検討等を実施し、競争性改善に取り組む。</t>
  </si>
  <si>
    <t>（項）災害情報整備推進費
　（大事項）災害時における情報伝達手段等の整備に必要な経費</t>
  </si>
  <si>
    <t>引き続き地方公共団体と連携しつつ、効率的に事業を推進して欲しい。</t>
  </si>
  <si>
    <t>引き続き支出先の競争性確保等を通じコスト削減に努めつつ、効率的に事業を推進するべき。</t>
  </si>
  <si>
    <t>引き続き、競争性を確保した発注や地方公共団体等との連携の下、コスト削減に努め、効率的に事業を実施する。</t>
  </si>
  <si>
    <t>（項）地理空間情報整備・活用推進費
　（大事項）地理空間情報の整備・活用の推進に必要な経費　</t>
  </si>
  <si>
    <t>成果目標の達成度が年々減少傾向にあるため、その要因を分析し、適切なＰＤＣＡサイクルを構築するべき。</t>
  </si>
  <si>
    <t>成果指標としている公共測量Webサイトは、公共測量の手続きや関係書類、各種作業マニュアルなどを掲載し、主に測量計画機関及び測量作業機関等がアクセスしている。
測量作業の手引き書となる｢作業規程の準則｣も掲載しているが、この準則は平成25年3月に改定したため、平成25年度のアクセス数が増加し、その後、準則が関係機関に浸透したためアクセス数は徐々に減少したものと思われる。
平成28年3月には、改定した新しい準則を公開し、またi-Constructionを推進する「UAVを用いた公共測量マニュアル（案）」など、新技術に関する情報も積極的に発信している。これらにより、今年度は目標値に近いアクセス数となると予想している。</t>
  </si>
  <si>
    <t>一者応札が多くなっている要因を適切に分析すべき。今後の発注に際しては透明性・公平性・競争性の高い方法となるよう努めるべきである。</t>
  </si>
  <si>
    <t>一者応札が多い理由としては、受注できる資格要件、地域性や公示の期間等が考えられる。仕様の見直しや公示期間の延長等の対策を実施していくとともに、引き続きコスト削減や発注方法の改善等、発注における透明性・公平性・競争性の確保を図る。</t>
  </si>
  <si>
    <t>（項）地理空間情報整備・活用等推進費
　（大事項）地理空間情報の整備・活用等の推進に必要な経費</t>
  </si>
  <si>
    <t>引き続き透明性・公平性・競争性の高い発注方法に取り組みつつ、コスト縮減に取り組むべき。</t>
  </si>
  <si>
    <t>引き続き透明性・公平性・競争性の高い発注方法を採用するとともに、効率的な作業範囲の設定や作業における冗長がないか検討するなど、業務工程を見直し、コスト縮減に取り組む。</t>
  </si>
  <si>
    <t>（項）地理空間情報整備・活用等推進費
　（大事項）地理空間情報の整備・活用等の推進に必要な経費</t>
  </si>
  <si>
    <t>コスト縮減や発注方法の改善等、事業実施の効率化・透明性の確保を図る。</t>
  </si>
  <si>
    <t>一者応募・一者入札となった支出について、その要因を適切に分析するとともに、今後の発注方法等の改善に活かすべき。</t>
  </si>
  <si>
    <t>本事業は、平成２８年度で、終了する。</t>
  </si>
  <si>
    <t>事業目的及び事業概要と、成果目標との間の関係が不明確である。事業目的及び事業概要の説明をより丁寧に行うか、又は新たな成果目標の設定について検討するべきである。また、活動実績がいずれも100％となっており、適切なＰＤＣＡサイクルを回す観点から、活動指標の再設定についても検討するべき。</t>
  </si>
  <si>
    <t>事業目的及び事業概要と、成果目標との間の関係を明確にするため、より丁寧な説明となるように追記をした。また、適切なＰＤＣＡサイクルを回す観点から、活動指標を再設定した。このことにより外部からの標的型メールなどの脅威に対する職員の対応力を把握し、対応力向上となるべく情報セキュリティ講習会の内容を見直し、より情報セキュリティを高めた上で、基盤地図情報等の地理空間情報の安定的提供実施となるように改善を行った。</t>
  </si>
  <si>
    <t>（項）地理空間情報整備・活用等推進費
　（大事項）地理空間情報の整備・活用等の推進に必要な経費</t>
  </si>
  <si>
    <t>一者応札となっている支出について、その要因を分析し、今後の発注方法の改善に取り組むべき。</t>
  </si>
  <si>
    <t>一者応札となっている支出の発注にあたっては、公示期間の改善等を検討した上で一般競争入札を原則として透明性・公平性・競争性の確保に努めることにより、複数の応札者となるよう改善に努める。</t>
  </si>
  <si>
    <t>引き続き国土地理院の他の経費による事業との連携を図り、効率的な事業の実施に努めるとともに、透明性・公平性・競争性の高い発注方法等を通じコスト縮減に努めるべき。</t>
  </si>
  <si>
    <t>引き続き国土地理院の他の経費による事業との連携を図りつつ、効率的な事業の実施に努めるとともに、透明性・公平性・競争性の高い発注方法等を通じコスト縮減を図る。</t>
  </si>
  <si>
    <t>今年度から新たな成果目標を設定しており、適切な進捗管理の下、事業の実施に努めるべき。また、引き続き支出先の競争性確保等を通じてコスト縮減に取り組むべき。</t>
  </si>
  <si>
    <t>－</t>
  </si>
  <si>
    <t>新たな成果目標の達成に向けて適切な進捗管理の下、事業実施に努め、引き続き優先順位（緊急性の高さ）を精査し、コスト削減及び競争性の確保に努める。</t>
  </si>
  <si>
    <t>引き続き契約にあたっては透明性・競争性・公平性の確保に努めるべき。また、社会的要請の高い課題に重点的・集中的に対応することで効率的な事業の実施に努めるとともに、研究成果の普及に努めるべき。</t>
  </si>
  <si>
    <t>契約については、調達等合理化計画に定める各事項を着実に実施し、引き続き、監事及び外部有識者によって構成する契約監視委員会において、自己評価の際の点検及び契約案件の事後点検を行うとともに、契約に関する情報をホームページで公表し、透明性・競争性・公平性の確保に努める。また、社会的要請の高い課題に重点的・集中的に対応することで効率的な事業の実施に努めるとともに、研究成果の普及に努める。</t>
  </si>
  <si>
    <t>一者応札となっている支出が散見される。昨年度も指摘されているため、引き続き要因を分析し、発注に当たっては改善に努めるべき。</t>
  </si>
  <si>
    <t>引き続き、入札参加要件の一層の緩和を図り、多数の者が参加可能な要件に設定するとともに、調達情報の多様な周知を行い、一者応札の改善に努める。</t>
  </si>
  <si>
    <t>一者応札となっている支出の割合が非常に高くなっているため、要因を適切に分析した上で、早急に改善策を講じ、支出における透明性・競争性・公平性の確保に努めるべき。</t>
  </si>
  <si>
    <t>一者応札となっている案件については、要因を適切に分析した上で、早急に改善策を講じ、支出における透明性・競争性・公平性の確保に努める。</t>
  </si>
  <si>
    <t>引き続き支出にあたっては透明性・公平性・競争性の確保に努め、適正な事業の執行を行うべき。</t>
  </si>
  <si>
    <t>引き続き支出にあたっては透明性・公平性・競争性の確保に努め、適正な事業の執行を行う。</t>
  </si>
  <si>
    <t>バリアフリーについて具体的な課題や求められる対策の精査を行い、必要性の高い取り組みに重点化を図る。</t>
  </si>
  <si>
    <t>2020年のオリンピック・パラリンピック開催に向け、様々な課題に応じていく必要があるとしても、必要性や重要性の高い事業を精査して取り組むこと。</t>
  </si>
  <si>
    <t>海洋基本計画の推進に向けた事業内容の重要性、必要性を精査し、海洋基本計画、海洋基本計画に関連した政府の各種方針及び、社会情勢の変化等を踏まえた調査内容の重点化等を図った上で、引き続き効果的な執行に取り組む。</t>
  </si>
  <si>
    <t>事業内容の重要性・必要性を点検し真に必要な内容について重点的に調査を実施する等、予算の効果的な執行を図るべき。</t>
  </si>
  <si>
    <t>現状、執行経過については報告を受けているが、引き続き効率的な執行を求めていく。</t>
  </si>
  <si>
    <t>国際約束で決められた分担金を支出しなければならないことから、現状通りとする。</t>
  </si>
  <si>
    <t>所見を踏まえて、各地方運輸局等と連携・協力し、物流事業者等の関係者に対して制度説明会を開催する等積極的に周知を行うことにより、優良な案件の形成を図る。</t>
  </si>
  <si>
    <t>これまでのチーム所見を踏まえて、荷主・物流事業者の連携による物流の更なる効率化・低炭素化に向けた補助制度を創設したこと等の改善がみられるが、平成28年度より「流通業務の総合化及び効率化の促進に関する法律」に基づく、計画の策定及び当該計画に基づく運行に対する支援に改められたことを踏まえ、関係者に対して制度を積極的に周知し、より優良な案件が形成されるよう努められたい。</t>
  </si>
  <si>
    <t>引き続き競争性のある契約を行うことにより、事業の効率的な執行に取り組む。</t>
  </si>
  <si>
    <t>今後も引き続き競争性のある契約方法により、事業の適性な執行を図るべき。</t>
  </si>
  <si>
    <t>地方で開催している「被害者支援フォーラム」において、これまで本省職員が現地に赴いて講演を行っていたが、地方運輸局職員が対応することで、効率化を図る。</t>
  </si>
  <si>
    <t>新たな成果目標達成に向けて活動するとともに、引き続き、関係機関とのネットワーク構築、公共交通事業者による被害者等支援計画作成に資するフォーラム等を効率的に実施し、コストを増加させることなく当初の目標を達成できるよう事業内容を精査するべき。</t>
  </si>
  <si>
    <t>運輸安全マネジメント評価について、それぞれの事業者に応じて安全管理体制が確保されるように適切な手法を検討・実施するために必要な経費を含めた要求額の要求を行う。具体的には、零細な貸切バス事業者について、、安全管理体制の実態の全容を把握し、課題を抽出した上で、民間機関を活用した新たな普及・啓発の手法や、新たな運輸安全マネジメント評価の手法を開発・実施するための経費を追加する形で、平成29年度要求を行う。</t>
  </si>
  <si>
    <t>平成25年10月より運輸安全マネジメントの実施の義務づけが中小事業者を含むすべての貸切バス事業者等へ拡大されたところであるが、2020年東京オリンピック・パラリンピック開催等を控え、また平成28年1月の軽井沢スキーバス事故を受け、貸切バス事業者の安全確保に向けた施策の強化が求められている。こうしたことを踏まえ、運輸安全マネジメント評価について、それぞれの事業者に応じて安全管理体制が確保されるように適切な手法を検討・実施するべき。</t>
  </si>
  <si>
    <t xml:space="preserve">- </t>
  </si>
  <si>
    <t>本事業は、5カ年（平成27年度～平成31年度）の計画で、6エリアの被災を想定した災害支援物資輸送演習を行うこととしていたが、平成27年度は、効率的な演習となるよう１回の災害支援物資輸送演習で同時に4エリアが被災すると想定して実施した。平成28年度は計画を更に前倒しして、残り2エリアが同時に被災すると想定し、1回の災害支援物資輸送演習を実施して本事業を終了する。</t>
  </si>
  <si>
    <t>廃止</t>
  </si>
  <si>
    <t>本事業は、5カ年（平成27年度～平成31年度）で6被災想定エリアに対して、物資輸送演習を行う予定としているが、平成28年度で残り2被災想定エリアを行い、全被災想定エリアでの演習を完了し、予定を前倒して平成28年度終了とするべき。</t>
  </si>
  <si>
    <t>引き続き、競争性の確保等により可能な限り効率的な執行に努める。</t>
  </si>
  <si>
    <t>引き続き、競争性の確保等により可能な限り効率的な執行に努めるべき。</t>
  </si>
  <si>
    <t>（項）総合的物流体系整備推進費
　（大事項）総合的物流体系整備の推進に必要な経費
（項）地方運輸行政推進費
　（大事項）総合的物流体系整備の推進に必要な経費</t>
  </si>
  <si>
    <t>事業内容を精査し、真に必要な経費を計上し、より効率的な予算執行を図る。</t>
  </si>
  <si>
    <t>事業内容を精査し、真に必要なものに限定した上で、より効率的な予算執行が可能となるよう改善を図るべきである。</t>
  </si>
  <si>
    <t>地域公共交通ネットワークの充実・再編等の取組に対する各種支援を着実に実施するとともに利便性向上、運行効率化等のための地域公共交通網の再編を推進する。</t>
  </si>
  <si>
    <t>限られた予算の中で真に必要な事業への効果的な予算執行と事業評価を実施しつつ、地域公共交通ネットワークの再構築に向けて、より効果的かつ効率的な支援を図ること。</t>
  </si>
  <si>
    <t>調査結果の実際の事業への活用など、効果的な施策として効率的に執行を行う。</t>
  </si>
  <si>
    <t>調査結果の実際の事業への活用など、効果的な施策として効率的に執行できるよう努めるべき。</t>
  </si>
  <si>
    <t>今後の人口減少、高齢化、社会資本ストックの長寿命化等の変化に備えた公共事業評価の手法の点検、課題の整理、新たな評価手法の検討は重要である。ただ、定量的な成果目標として成果の報告を受け、成果指標として報告率を図るだけでは、結局、形式的な報告を受けて事業が終わってしまう可能性がある。定性的にも、報告の内容が建設的且つ意味あるものとなるような指標づくりを検討され、アウトカムが真に今後の公共事業の評価に役立つことが確保されるよう、お願いしたい。</t>
  </si>
  <si>
    <t>作成された統計データが政策や各種大学での研究・交通事業者に活かされていることを示すアウトカムの設定を行う。
また次回調査の際にインターネット等の回答数をさらに向上させると共に、情報通信技術を用いた回答方法の検討を行う。</t>
  </si>
  <si>
    <t>統計に係る調査において、回答の回収率向上や、調査結果の利活用を広げるために調査手法の見直しを行う。特に今回、回答数が増えたインターネット等の情報通信技術を用いた回答方法の更なる活用・促進により、回答の回収率を向上させるべき。</t>
  </si>
  <si>
    <t>行政事業レビュー推進チームの所見を踏まえ、今後も引き続き、「公的統計の整備に関する基本的な計画」に基づき、各関係機関等と連携しつつ、政策・社会的ニーズへの対応、統計品質の向上等に留意の上、統計が一層活用されるよう努める。</t>
  </si>
  <si>
    <t>「公的統計の整備に関する基本的な計画」（平成26年３月25日閣議決定）に基づき、調査の効率化及び統計の品質向上を行い、政策的・社会的ニーズに合った統計の整備・活用を図るべき。</t>
  </si>
  <si>
    <t>物流関連の政策等に活かされていることを示すことアウトカムを設定するとともに、今後、より正確な物流の実態を把握するために、調査対象の見直しを行うとともに、調査結果の利活用を広げるために、学会等を通じた情報発信や広報を行う。</t>
  </si>
  <si>
    <t>統計に係る調査において、より正確な物流の実態を把握するために調査について所与の見直しを行うとともに、調査結果の利活用を広げるため、関係者への周知や、調査分析内容の充実を図るべき。</t>
  </si>
  <si>
    <t xml:space="preserve">・研究課題の審議において、ビジネスの観点での評価を行うため、外部有識者委員会にビジネスの知見を有する民間の有識者を追加する。
・実効性のあるマイルストーンの設定と測定手法の導入に向けて、研究成果について、どのように実用化に至るマイルストーンを設定し、測定していくべきか、他省の事例等を調査した上で、あり方について検討する。
・研究テーマの設定については、各局の政策課題解決につながる基礎的な研究や複数の局にまたがる研究等、当課が主導して行うべき研究課題を抽出してテーマ設定を行う。さらに、研究の実施段階では、研究成果の普及・実用化がなされるよう、早期から研究実施者と関係局等が連携する体制を構築する。
・継続課題の公募手続きや契約方法等については、今年度、研究実施者の負担を軽減する観点から導入した「参加者の有無を確認する公募手続き方式」の運用の状況を見つつ、研究実施者の負担が増えることがないよう必要に応じて見直しを検討していく。
</t>
  </si>
  <si>
    <t xml:space="preserve">・研究課題の選考にあたっては、ビジネスの観点も取り入れ、実用化によって得られる経済性の観点も評価の対象とするべき。
・研究成果の測定方法として、実用化に向けた進捗状況を確認する仕組みを構築すべき。
・横断的・挑戦的な研究開発を中心に実施することとし、政策課題の抽出、研究課題の設定、成果の普及・実用化が社会のニーズに沿ったものとなるように、関係局等との更なる連携を図るべき。
・継続課題の公募手続きや契約方法等について、合理的な契約方式にすべき。
</t>
  </si>
  <si>
    <t>引き続き、社会・行政のニーズを踏まえ、必要性及び緊急性の高い研究を実施するための施設整備を行う。</t>
  </si>
  <si>
    <t>引き続き、社会・行政のニーズに対応した研究課題に迅速に対応するため、必要性の精査を行い、効果的な予算執行に努めるべきである。</t>
  </si>
  <si>
    <t>引き続き、社会・行政のニーズの変化を踏まえた研究を実施し、研究成果を迅速に還元するように務める。また、平成28年4月の統合をふまえ、コスト縮減に努めるなど効率的な研究所の運営を図る。</t>
  </si>
  <si>
    <t>引き続き、社会・行政のニーズに対応した研究課題に迅速に対応するとともに、研究成果を迅速に還元できるように努めるべきである。平成28年4月の統合をふまえ、コスト縮減に努めるなど効率的な研究所の運営を図るべきである。</t>
  </si>
  <si>
    <t>アウトカムを「学会等での研究報告数」とするよう改善する。</t>
  </si>
  <si>
    <t>外部有識者の所見を踏まえ、本事業のアウトカムについて見直すべき。</t>
  </si>
  <si>
    <t>本事業は，技術開発事業であることから，民間事業者が開発研究の終了と共にすぐに当該技術を導入するとは考えにくく，技術を導入した事業者数（アウトカム）を短期的に示すことは困難である．このようなアウトカムは，事業の実施期間と年単位のタイムラグを伴うことは想像に難くない．しかし，税金を投入することの正当性などの説明責任は果たすべきであるから，何か別の分かりやすいアウトカムを別途示す方が良い．例えば，技術開発研究が順調に進んでいることを示すため，学会等での研究報告数等をアウトカムの一つとして採用する等が考えられる．
　現状のアウトカムでは，h32年度（目標最終年度）にある事業者数が1となっているが，それはなぜか．本事業の目的は，高精度の位置測位技術を活用し，交通モード間の連携を図り，交通利用者及び交通事業者らの効率化を図ることであるにも関わらず，ある一事業者が導入することを最終目標と設定する理由が不明である．その点は適切に説明されねばならない．</t>
  </si>
  <si>
    <t>アウトカムは、アウトプット（技術開発課題の件数）から得られる成果指標として、「関連する論文、刊行物公表件数」とするよう改善する。</t>
  </si>
  <si>
    <t>外部有識者の所見を踏まえ、アウトカムは、アウトプット（技術開発課題の件数）から得られる成果指標となるよう改善するべき。</t>
  </si>
  <si>
    <t>本事業のアウトプットは技術開発課題の件数で，アウトカムが委員会評価で達成した課題件数の割合となっている．アウトカムは，アウトプットから得られる成果指標とすべきである．遠隔離島における海洋関連技術開発が行われることにより得られる本事業の成果は何か，整理して適切にアウトカムとして示す必要がある．単に，技術開発課題を設定し，その目標が達成されただけでは，本当に税金を投入する必要があったのかどうかが把握できず，税金投入の国民説明が十分に果たされていない．本事業が技術開発研究であることから，技術開発による直接的な成果（アウトカム）を短期的に出すことは困難であるが，間接的にでも（例えば，開発研究が順調に進んでいることを示す学会等での研究報告数等）何かを示す必要があり，直接的な成果（アウトカム）は事業最終年度に示せば良いだろう．</t>
  </si>
  <si>
    <t>自治体や交通事業者における公共交通の利用実態や潜在ニーズの把握等において本事業の成果が広く活用されるよう、報告書について引き続き国土交通省ホームページ等において公表する。</t>
  </si>
  <si>
    <t>当該事業の成果である、交通関連データの分析手法の有効性検証、公共交通に関する移動データの分析評価、移動に関する潜在ニーズの把握に関する検討内容をとりまとめた報告書を、引き続き国土交通省ホームページ等において公表し、広く活用されるよう努めるべき。</t>
  </si>
  <si>
    <t>所見を踏まえ、引き続き経費削減に取り組むとともに、途上国の諸課題の解決を図るための取り組みを支援することにより、国際社会における交通連携の確保を図り、我が国の国益や企業活動を確保していく。</t>
  </si>
  <si>
    <t>執行等改善</t>
  </si>
  <si>
    <t>経費削減を図るべく、一者応札の理由を検証するとともに、引き続き、可能な限り一般競争入札への移行をすすめるなど、発注における競争性の確保に努めること。</t>
  </si>
  <si>
    <t>事業内容の一部改善</t>
  </si>
  <si>
    <t>・成果実績・活動実績を指標とし、各段階で適切に事業効果を判断し、効果的な事業実施を図る。　　　　　　　　　　　　　　　　　・一者入札への対応として、入札に参加しなかった企業に対して、入札に参加できなかった理由等を聞くアンケート調査を行うなど、より多くの企業が参加できるよう改善を図る。</t>
  </si>
  <si>
    <t>・引き続き、成果実績・活動実績の指標を基に、海外インフラ案件受注に至るまでの長いプロセスの中での国土交通省の取組について、各段階で適切に事業効果を判断し、効果的な事業実施を行っていくよう改善するべき。
・経費削減を図るべく、一者応札の理由を検証するとともに、引き続き、可能な限り一般競争入札への移行をすすめるなど、発注における競争性の確保に努めること。</t>
  </si>
  <si>
    <t>所見を踏まえ、引き続き経費削減に取り組むとともに、国際的枠組を通じた国際的な協調・連携や、我が国の高質な交通インフラの効果的な普及に向けた取り組みを行っていく。</t>
  </si>
  <si>
    <t>経費削減を図るべく、一者応札の理由を検証するとともに、引き続き、可能な限り一般競争入札への移行をすすめるなど、発注における競争性の確保に努めること。</t>
  </si>
  <si>
    <t>ご指摘のあったアウトカムについては、沿線の地域経済として路線の輸送人員もしくは運行本数といった防災事業実施箇所の営業規模を加味した評価指標とする方向で指標の設定を進める。</t>
  </si>
  <si>
    <t>事業実施による効果を説明可能な指標とするなど、アウトカム指標を見直すべき。</t>
  </si>
  <si>
    <t>落石や雪崩などの鉄道防災事業は，自然災害時のリダンダンシーを高め，事業沿線の住民や物流・地域経済に大きく寄与する．この寄与の大きさは地域住民や地域経済の水準に依存するため，アウトカムは単なる防災工事箇所は適切ではない．その沿線の地域住民や地域経済の規模を考慮したものが適切であろう．</t>
  </si>
  <si>
    <t>補助対象事業の選定にあたっては、当該鉄道に対する地域のニーズや事業の継続性について確認する等、より効果的・効率的な事業の実施を図る。</t>
  </si>
  <si>
    <t>「鉄道施設安全対策事業（鉄道施設の戦略的維持管理・更新の推進）」と統合をするなど、平成２７年度公開プロセスの結果が制度設計に概ね適切に反映されている点は評価できる。今後とも、より効率的・効果的に事業を実施できるよう努めるべきである。</t>
  </si>
  <si>
    <t>引き続き、活動指標等についての検討を行っており、現在、活動指標等として、保安監査に係る行政処分等の状況を活用すべく、関係資料収集等の作業を行っている。</t>
  </si>
  <si>
    <t>成果目標に中間実績を設定したことは適切である。引き続き、活動指標等についての検討を深度化し、事業効果の検証及び説明に努めるべきである。</t>
  </si>
  <si>
    <t>近年の技術開発状況等を考慮した上で調査研究が必要な内容を精査し、引き続き、鉄軌道における輸送の安全の確保に係る経費を効率的に執行できるよう取り組む。</t>
  </si>
  <si>
    <t>予定通り平成２７年度予算の執行をもって終了する。</t>
  </si>
  <si>
    <t>平成２８年度予算から、事業内容が「鉄道施設総合安全対策事業」（0155）に移行したことを踏まえ、本事業は平成２７年度予算の執行をもって終了し、平成２９年度要求を行わないこととすべきである。</t>
  </si>
  <si>
    <t>平成２７年度予算の執行をもって終了する。</t>
  </si>
  <si>
    <t>平成２７年度公開プロセスの結果を受け、平成２８年度予算から事業内容が「鉄道施設総合安全対策事業」（0155）に移行したことを踏まえ、本事業は平成２７年度予算の執行をもって終了し、平成２９年度要求を行わないこととすべきである。</t>
  </si>
  <si>
    <t>本事業は予定通り平成28年度に繰り越された平成26年度予算の執行をもって終了する。
ご指摘の、平成26年度予算が平成28年度に持ち越されていることについては、予算の執行に対して適切に管理していくよう取り組む。</t>
  </si>
  <si>
    <t>本事業の内容は平成２７年度予算から「鉄道施設総合安全対策事業」に移行しており、従来の方針どおり、平成２６年度予算の執行をもって終了すべきである。なお、同年度予算の執行が平成２８年度に持ち越されており、より厳格な執行管理に努めるべきである。</t>
  </si>
  <si>
    <t>チーム所見を踏まえ、成果指標を見直すなど、事業効果の説明について充実化を図る。</t>
  </si>
  <si>
    <t>成果実績の低下といった変化があることなども踏まえ、引き続き事業効果の説明に努めるべきである。</t>
  </si>
  <si>
    <t>成果実績の低下といった変化があることなども踏まえ、引き続き事業効果の説明に努めるべきである。</t>
  </si>
  <si>
    <t>新線等調査及び本州四国連絡橋維持修繕事業について、それぞれの事業目的を踏まえて新たにアウトカム指標を設定した。</t>
  </si>
  <si>
    <t>・アウトカム欄を見る限り，事業開始年度がh3年度にも関わらず，アウトカム目標が達成される見込みがないと判断せざるを得ない．本事業の目的の成果を表す適切なアウトカムにあらためるべきである．
・また，事業目的(2)本州四国連絡橋維持修繕事業に関するアウトカムが存在しないのはなぜか．
・適切なアウトカム（成果）を示すことができないにもかかわらず，事業所官部局による点検・改善にある「国費投入の必要性」で○評価を付けているのはなぜか．アウトプットを見ると例年2～3件の調査を行っているので，その調査報告書の結果から，国費投入の必要性を説明できるのではないか．その点の説明がレビューシートからは読み取れない．税金を投入する以上は，適切な国民説明が必要である．</t>
  </si>
  <si>
    <t>総合改善事業、形成計画事業及び大規模バリアフリー化事業の３つの類型の事業が併存しているが、特に前２者の対象事業には実質的には重複する部分が多い一方、補助対象事業者や補助率等には差異が見受けられ、両者の使い分けは明確ではない。事業者のニーズも踏まえ、各類型の統合も含めた事業制度を見直すべき。</t>
  </si>
  <si>
    <t>事業者等へのヒアリング等を通じて、各年度の事業内容及び所要額の精査を行い、当年度内の予算執行が図られるよう取り組む。</t>
  </si>
  <si>
    <t>毎年度、多額の繰越を行うことが常態化していることから、長期的な事業計画に基づき、適切な予算要求及び執行に努めるべきである。</t>
  </si>
  <si>
    <t>所見を踏まえ、事業の効果をより詳細に評価できるよう、成果指標の設定の検討を進める。</t>
  </si>
  <si>
    <t>成果目標の追加設定を行ったことは評価できるが、多様な事業メニューの効果をより詳細に評価できるようにするべき。</t>
  </si>
  <si>
    <t>成果指標の設定について、今後も引き続き検討を行い、本事業の効果の測定、説明に取り組む。</t>
  </si>
  <si>
    <t>成果指標等について、本事業の効果をより詳細に測定できるものとなるよう、検討を深度化すべきである。</t>
  </si>
  <si>
    <t>成果目標の達成に向け、引き続きさらなるコスト縮減に努めるべきである。</t>
  </si>
  <si>
    <t>チーム所見を踏まえ、適切な額の算定を行い、要求額を縮減した。</t>
  </si>
  <si>
    <t>昨今の超低金利情勢等を踏まえ、引き続き、適正な額の算定に努めるべきである。</t>
  </si>
  <si>
    <t>アウトカム指標については、行政事業レビュー推進チームの所見を踏まえ、開発結果がどの程度実用化されたのかという観点を踏まえたものとする。ただし、外部有識者の所見のとおり、実用化されるまでのタイムラグ等も考慮する必要があるため、それらを整理した上で来年度のレビューから対応することとしたい。</t>
  </si>
  <si>
    <t>外部有識者の所見も踏まえ、アウトカム指標については、技術開発が計画通りに進行したかという観点だけではなく、その開発結果がどの程度実用化されたのかという観点も踏まえたものとし、事業効果の説明に努めるべきである。</t>
  </si>
  <si>
    <t>効率的な人流・物流には鉄道事業及びその技術開発が必要であることは否めず，社会経済の状況を反映した適切な研究開発テーマが設定され，その技術が導入され必要がある．然るに，本事業のアウトカムは「年度計画通りに進捗した研究開発課題の割合」が設定されている．これは，例えば，国土交通省が進めている人口減少下の多極型コンパクトシティーの推進などの将来を見据えた研究開発テーマが設定されているかどうかは関係なく，何らかの研究開発テーマが設定され，その計画通りに進んでいるかどうかを評価しているに過ぎない．適切な研究開発テーマが設定されていると考えられるが，本行政事業レビューからは判断できず，税金を用いることを国民に適切に説明できていない．例えば，アウトカム指標としては，本事業により開発された技術が導入されて，どのような効果があったのかを用いるべきである．当然，開発された技術が民間に導入されるには，年単位でのタイムラグがあることは容易に考えられるため，アウトカム指標においてもそのタイムラグは考慮すべきである．</t>
  </si>
  <si>
    <t>ご指摘のように災害からの復旧については効率的に執行できるよう取り組む。
一方で防災対策としては、鉄道施設総合安全対策事業等他の事業を活用しながら今後も耐災害性の強化に取り組む。</t>
  </si>
  <si>
    <t>個々の箇所ごとに複数の工法を検討することなどにより、効率的な執行に努めるべきである。また、あらかじめ防災対策を進めることなどにより、耐災害性の強化を図ることも重要である。</t>
  </si>
  <si>
    <t>利用実績を公表することにより、事業の透明性の確保に取り組む。</t>
  </si>
  <si>
    <t>利用実績の公表などを通じて制度の透明性を高め、引き続き適正な運営を図るべきである。</t>
  </si>
  <si>
    <t>今後、同様の事業を実施する場合にも、補助の確実な執行に努め、効果的に事業を遂行する。</t>
  </si>
  <si>
    <t>平成27年度をもって事業終了。今後、同様の事業を実施する場合にも、補助の確実な執行に努め、効果的に事業を遂行するべき。</t>
  </si>
  <si>
    <t>・他の政策目的上位置付けられた事業計画を優先採択するなど、具体的な連携方法について検討するべき。
・両事業の統合など、シームレスな運用について具体的に検討するべき。</t>
  </si>
  <si>
    <t>平成27年度末事業終了</t>
  </si>
  <si>
    <t>平成27年度末までに事業が終了している。</t>
  </si>
  <si>
    <t>排出ガス・騒音・燃費とそれらのトレードオフについて定量的に評価するための方法の検討を踏まえ、整理する。</t>
  </si>
  <si>
    <t>排出ガス・騒音・燃費とそれらのトレードオフについて定量的に評価するための方法を検討するべき。</t>
  </si>
  <si>
    <t>横断的な施策に係わる成果指標を引き続き検討して頂きたい。その際、技術基準の内容が排出ガス・騒音・燃費とそれらのトレードオフにどのように影響するのかの検討が必要である。</t>
  </si>
  <si>
    <t>CO2、NOx、PM等の排出削減効果を定量的に評価するための方法の検討を踏まえ、整理する。</t>
  </si>
  <si>
    <t>CO2、NOx、PM等の排出削減効果を定量的に評価するための方法を検討するべき。</t>
  </si>
  <si>
    <t>横断的な施策に係わる成果指標を引き続き検討して頂きたい。その際、技術基準の内容がCO2、NOx、PM等の排出削減にどのように影響するのかの検討が必要である。</t>
  </si>
  <si>
    <t>ＩＴを活用した運送事業に対する監査体制の強化</t>
  </si>
  <si>
    <t>平成14年度</t>
  </si>
  <si>
    <t>活動指標は、監査実施件数だけでなく、監査の中でどれだけ改善命令等をしたかが分かるものが良い。</t>
  </si>
  <si>
    <t>悪質事業者に対する迅速かつ厳格な対応等、監査・処分の実効性を高めるため、監査業務のあり方について予算措置を含め抜本的に見直すべき。また、法令違反等について厳格にチェックし、不適格者を確実に排除する監査においては、その活動指標として、監査実施件数だけでなく、監査の中で輸送の安全に関わる重大な法令違反が確認された場合には、早期に法令違反を是正するための措置を講ずるなど、より効果的な監査を実施すべき。</t>
  </si>
  <si>
    <t>引き続き、運送事業者監査総合情報システムを最大限活用することにより、効果的かつ効率的効果的な監査等の実施に努めて参りたい。</t>
  </si>
  <si>
    <t>一般競争入札により競争性の確保を図っているものであるが、引き続き競争性を確保するとともに応札事業者がさらに増えるよう創意工夫を図るべき。</t>
  </si>
  <si>
    <t>今後も引き続き競争性を確保するとともに応札事業者がさらに増えるよう創意工夫を図っていくこととする。</t>
  </si>
  <si>
    <t>引き続き執行方法等の改善を行い、より効率的、効果的な事業の実施を図るべき。</t>
  </si>
  <si>
    <t>平成28年1月に軽井沢で発生したスキーバス事故を踏まえ、貸切バス事業者の整備管理者を対象とした特別研修の実施や運行実態の把握等を行うため、増額要求を行った。
また、引き続き実効性・効率性を高め、経費の合理化に努めている。</t>
  </si>
  <si>
    <t>引き続きコスト縮減を図り、今後は、より効果的な予算執行となるよう事業を遂行するべき。</t>
  </si>
  <si>
    <t>引き続きコスト縮減を図り、今後、より効果的な予算執行となるような事業遂行に努めているところ。</t>
  </si>
  <si>
    <t>ポスター及びチラシを作成し、効果的な啓発について改善されているが、調査の中ではリサイクル部品の品質に不安を感じているとの指摘があったことから、不安を払拭するような環境整備等の工夫を図るべき。</t>
  </si>
  <si>
    <t>リサイクル部品の流通について、品質確認が行われずネット販売等がされているものも存在し、ユーザー目線で品質面への不安要素の改善策を検討し利用しやすい環境整備を整えていく。</t>
  </si>
  <si>
    <t>本事業は、政府の交通事故削減目標の達成を目的とした複数の事業のうちの一つであることから、引き続き、交通事故総合分析センターと連携を取りつつ、効果的な事業の実施を図る。</t>
  </si>
  <si>
    <t>事業用自動車事故調査委員会から的確な再発防止策の提言を得るため、事業の委託先である交通事故総合分析センターと連携を取りつつ、効果的な事業の実施を図るべき。</t>
  </si>
  <si>
    <t>運用実態等から真に必要な設備を更新するとともに、競争性・透明性を確保しつつ、引き続きコスト削減の取組みを更に徹底する。</t>
  </si>
  <si>
    <t>設備の整備・更新については、その必要性を厳正に検証し、競争性・透明性を確保しつつ、引き続きコスト削減の取組みを更に徹底するべき。</t>
  </si>
  <si>
    <t>引き続き業務の質を確保しながら、業務運営の効率化を図りつつ、安全指導業務から被害者援護業務へ業務の重点化・深度化を図るとともに、自動車アセスメント業務の充実を図る。</t>
  </si>
  <si>
    <t>引き続き業務の質を確保しながら業務運営の効率化を図りつつ、安全指導業務から被害者援護業務へ業務の重点化・深度化を図るべき。また、「独立行政法人改革等に関する基本的な方針」（平成25年12月24日閣議決定）等を踏まえ、自動車アセスメント業務の充実などを図るべき。</t>
  </si>
  <si>
    <t>今後も補助対象事業の選定にあたって、公募内容・方法等の改善を行うなど、自動車事故の発生防止対策として高い効果が見込まれるよう、引き続き効果的な事業の実施を図る。</t>
  </si>
  <si>
    <t>事業の執行にあたっては、自動車事故の発生防止対策として高い効果が見込まれる事業の提案が広くなされるよう、現在においても先駆性・モデル事業性が高い講習等を一般化（普及）させる観点についても評価されているところであるが、今後も公募内容・方法等の改善を行うなど、引き続き効果的な事業の実施に努めるべき。</t>
  </si>
  <si>
    <t>先駆性・モデル事業性が高い講習等をどう一般化するか（普及させるか）の検討・評価も必要である。</t>
  </si>
  <si>
    <t>今後も引き続き、業務運営の効率化を図るとともに、社会状況の変化に応じつつ自動車運送事業の安全に資する施策の充実を図り、より効果的な事業実施に努める。</t>
  </si>
  <si>
    <t>引き続き執行方法等の改善を行い、社会状況の変化を踏まえつつ、より効率的、効果的な事業の実施を図るべき。</t>
  </si>
  <si>
    <t>自動車事故被害者等の要望を考慮し、介護料支給制度や短期入院・入所制度の充実を図りつつ、引き続き滞りなく適切に事業を行い、制度の不知により加入や申請ができない者が生じないよう、HPやパンフレット、訪問支援、他機関との連携等を通じた事業の周知を効果的に図る。</t>
  </si>
  <si>
    <t>自動車事故被害者等の要望を考慮し、介護料支給制度や短期入院・入所制度等の充実を図りつつ、引き続き滞りなく適切に事業を行うべき。また、制度の不知により加入や申請ができない者が生じないよう、事業の周知について効果的に行うべき。</t>
  </si>
  <si>
    <t>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t>
  </si>
  <si>
    <t>制度の不知により加入できない者が生じないよう、効果的な事業の周知を行い、真に給付を必要とする交通遺児に対して適正な給付がなされるよう、引き続き適切な事業の実施に努めるべき。</t>
  </si>
  <si>
    <t>自動車事故の被害者のニーズを踏まえ、自動車事故の電話相談等の充実を図っていくとともに、補助の効率性を点検し、要求額の縮減を行った。</t>
  </si>
  <si>
    <t>自動車事故の被害者のニーズを踏まえ、事業内容の充実について検討するとともに、補助の効率性を点検し、事業の効率化・重点化を図るべき。</t>
  </si>
  <si>
    <t>事業の実施に当たっては、平成27年度の行政改革推進会議からの指摘を踏まえ、成果目標の見直しを行い、着実に実施しているところであるが、今後とも迅速かつ適切な事務処理が行われるよう、引き続き適切な事業の実施を図る。</t>
  </si>
  <si>
    <t>平成27年度の行政改革推進会議からの指摘を踏まえ、書類審査期間の短縮を成果目標として設定し、着実に実施しているところであるが、今後とも迅速かつ適切な事務処理が行われるよう、引き続き適切な事業の実施に努めるべき。</t>
  </si>
  <si>
    <t>この事業自体に対する所見ではないが、本事業におけるてん補金支払い件数が減ることが、交通安全対策（ひき逃げや無保険車）の評価につながるので、複数事業の状況をパッケージとして評価することも重要ではないか。</t>
  </si>
  <si>
    <t>事業の実施に際しては、競争入札の活用を徹底し効率化を図りつつ、自動車に係る新技術に係る基準策定を適切に支援できるような施設に改善することとしている。また、今後も引き続き、本特別会計の収支、施設の老朽化等の状況を踏まえつつ、真に必要なものに限って整備を行う。</t>
  </si>
  <si>
    <t>事業の実施に際しては、競争入札の活用を徹底し効率化を図りつつ、自動車に係る新技術に係る基準策定を適切に支援できるような施設に改善するべき。また、今後も引き続き、本特別会計の収支、施設の老朽化等の状況を踏まえつつ、真に必要なものに限って整備を行っていくべき。</t>
  </si>
  <si>
    <t>物品購入等は、引き続き、競争入札の活用を徹底することによりコスト縮減を図り、適正に業務を行うこととする。</t>
  </si>
  <si>
    <t>物品購入等は、競争入札の活用を徹底することによりコスト縮減を図り、適正に業務を行うべき。</t>
  </si>
  <si>
    <t>成果指標については、本事業との関連性が高いものとして、「車両安全対策の推進による交通事故死者数の削減効果」を追加した。
また、事業の実施にあたっては、平成28年6月にとりまとめられた交通政策審議会の報告書を踏まえつつ、車両安全対策検討会等を活用し、真に必要な調査に重点化を図った。</t>
  </si>
  <si>
    <t>成果指標について、安全基準の拡充・強化や先進安全自動車の普及等、本事業との関連性が高いものに見直しすべき。また、事業の実施にあたっては、交通事故死者数等の発生状況を考慮し、「車両安全対策検討会」等を活用し、真に必要な調査内容となるよう見直しすべき。</t>
  </si>
  <si>
    <t>交通事故死者数という成果指標は、本事業のみの成果ではない（本事業との関連性が必ずしも高くない）。安全基準の拡充・評価や先進安全自動車の普及に関する成果指標を設定した方が良いのではないか。</t>
  </si>
  <si>
    <t>平成２８年度をもって廃止とする。成果の積極的な普及に努める。</t>
  </si>
  <si>
    <t>バス・タクシー等に関して、外国人旅行客の需要を掘り起こすための先進的な事例調査等を行ったところであり、平成２８年度までに一定の結果が得られる見込みのため、２８年度をもって廃止とする。</t>
  </si>
  <si>
    <t>全国の各種協議会等への参加について、参加件数は増加傾向にあるが、引き続き実効性・効率性を高め、経費の合理化に努めるべき。</t>
  </si>
  <si>
    <t>全国の各種協議会等への参加について、参加件数は増加傾向にあるが、引き続き実効性・効率性を高め、経費の合理化に努めるべき。</t>
  </si>
  <si>
    <t>平成２７年度で事業終了。引き続き成果の積極的な普及に努める。</t>
  </si>
  <si>
    <t>平成２７年度で事業終了。引き続き成果の積極的な普及に努めるべき。</t>
  </si>
  <si>
    <t>地方路線バスの維持率という成果指標は、必ずしも本事業との関連性が明らかでない。むしろ、本事業で検討した新しいビジネスモデルの適用（採用）状況を評価すべきでないか。</t>
  </si>
  <si>
    <t>所見及び政府方針等を踏まえ、適正な作業内容等のガイドラインの策定等により、外国人をはじめとする整備士の技能向上を図る事業等、自動車運送・整備事業の生産性を向上させ、女性を含めたすべての人の労働環境を改善するための事業を行う。</t>
  </si>
  <si>
    <t>女性を含めた誰もが働きやすい環境を整備するため、効果的な施策として効率的に執行できるよう努めるべき。</t>
  </si>
  <si>
    <t>女性の就労に関する成果指標が設定されているが、本事業の対象となっている外国人についても指標を設定し得るし、そもそも、性別や国籍などを問わず、誰もが働きやすい環境を整備することを目標とすべきでないか。</t>
  </si>
  <si>
    <t>引き続き、会議を計画的に開催し、これを確実に開催することにより、効果的に事業を遂行する。</t>
  </si>
  <si>
    <t>今後も引き続き、会議を計画的に開催し、これを確実に開催することで、効果的に事業を遂行するべき。</t>
  </si>
  <si>
    <t>会議の確実な開催及びコストの削減により、実効性・効率性を高め、効果的な事業の遂行に努めているところ。</t>
  </si>
  <si>
    <t>会議の確実な開催及びコストの削減に努め、効果的に事業を遂行するべき。</t>
  </si>
  <si>
    <t>会議開催の単位あたりコストが平成25〜27年度の間に大きく増減していることの理由を確認し、適正な予算計画を立てるべきである。</t>
  </si>
  <si>
    <t>引き続き、事業に支障を来すなど真に必要なものに限って整備を行うこととしている。</t>
  </si>
  <si>
    <t>今後も引き続き、自動車検査登録勘定の収支、施設の利用率等の状況も踏まえつつ、真に必要なものに限って整備を行っていくべき。
また、事務所等の集約・統合化の可否についても、利用率等の状況を踏まえつつ、引き続き検討すべき。</t>
  </si>
  <si>
    <t>引き続き、滞りなく適切に事業を実施していく。</t>
  </si>
  <si>
    <t>引き続き、滞りなく適切に事業を行うべき。</t>
  </si>
  <si>
    <t>システムについては、機器更新時期を迎えていることから、運用のさらなる効率化を図るため、関係システムを統合した上で機器更新することとし、必要経費を概算要求に計上した。</t>
  </si>
  <si>
    <t>システム関係については、更新時期等を考慮しつつ、システムの統合の検討も含めた長期的な運用の効率化に努めるべきである。またシステム関係契約以外の外部支出についても、引き続き支出先の選定にあたっては競争性の確保を図るべきである。</t>
  </si>
  <si>
    <t>より実効性の高い事業となるよう委託調査の内容を精査し、必要に応じて見直しを行った上で、競争性の確保を図ることにより効率的な予算執行を行う。</t>
  </si>
  <si>
    <t>執行率の上昇は評価できる。より実効性の高い事業内容への見直しを図る等、引き続き効率的・効果的な予算執行を図るべきである。</t>
  </si>
  <si>
    <t>所見を踏まえ、支出先と定例の会議を開催し、調査の進捗状況の把握・会議の審議状況等の共有を行うことで、事業実施の効率化を図る。</t>
  </si>
  <si>
    <t>国際会議等において更なる成果を引き出すため、引き続き事業実施の効率化を図るべきである。</t>
  </si>
  <si>
    <t>新たに設定した定量的指標の達成に向け、より効率的・効果的な予算執行に努めるべきである。</t>
  </si>
  <si>
    <t>・事業年度ごとに活動指標と成果指標との相関関係についてモニタリングを行うこととする。
・外部支出については、調査事業の内容が成果目標に対して有効であることを十分に検証した上で実施する。
・支出先の選定にあたっては引き続き競争性の確保を図る。</t>
  </si>
  <si>
    <t>EQUASISの拠出金については、国際約束で決められた支出であるため、現状通りとするが、その他外部支出については調査事業の内容を精査するなど、適正かつ効率的な予算執行を図るべきである。</t>
  </si>
  <si>
    <t>国の行うべき事業としての目的、成果目標、成果指標、活動指標や実績などもおおむね良好と思料する。但し、本事業を実施することにより、商船の海難隻数が減少しているとのことであるが、その相関関係については厳格にモニタリングを行い、事業年度ごとに成果指標や活動指標をモニタリングすべき。なおシート記載の成果目標値及び達成度の数値の根拠が不明である。</t>
  </si>
  <si>
    <t>所見及び分担金の請求が再開されたことを踏まえ、同分担金に係る事業に対する国際責任を果たすために適切な支出を図る。</t>
  </si>
  <si>
    <t>国際約束で決められた分担金である北大西洋流氷監視分担金については、米国からの請求が再開されたことを踏まえ、引き続き外務省、在米大使館等を通じてとりまとめ国である米国の情報を入手する等、効果的な予算執行を図るべき。</t>
  </si>
  <si>
    <t>現状通りとする。</t>
  </si>
  <si>
    <t>国際約束で決められた分担金を支出しなければならないことから、現状通りとする。</t>
  </si>
  <si>
    <t>新たに設定した定量的指標の達成に向け、適切な予算執行に努める。</t>
  </si>
  <si>
    <t>新たに設定した定量的指標の達成に向け、効率的・効果的な予算執行に努めるべきである。</t>
  </si>
  <si>
    <t>船舶の検査は、船舶の安全確保、海洋汚染防止等を目的とした国際条約の下で国際的に実施されていることからこのような成果目標及び成果指標を設定しているものであり、検査等を十分に実施しなかったことによる比較は困難であるが、本事業の目的を鑑み、引き続き適切な事業の実施を図るとともに効果的な予算の執行に努める。</t>
  </si>
  <si>
    <t>海洋汚染・テロ等の防止を図るとの事業目的に鑑み、事業内容に見合った成果目標及び成果指標の設定し、効果の説明に努めるべき。なお、設定にあたっては、事業番号0168との整合を図り、関連する事業を含めた効果が明確になるようにすべき。</t>
  </si>
  <si>
    <t>国の事業として内容は適正と考えるものの、その事業目的に鑑みると、成果目標及び成果指標が不整合であると思われる。すなわち、船舶の検査、監査等を通じて安全確保、海洋汚染・テロ等の防止を図るとの事業目的に鑑みれば、検査等を十分に実施しなかったことによる過去（本事業の開始以前）の海難事故数や海洋汚染等の被害数と比較した場合の各事業年度の状況などを検証すべきではないか。現在の成果目標では、単純に海難隻数の減少を定量的な目標値として挙げているが、事業番号0168も同一の成果目標を掲げており、本事業に起因してかような成果が上がっているのかは必ずしも明白ではない。なお、シート記載の成果目標（平均海難隻数（386隻）を12％減（339隻）とする）と目標値が合致しておらず、さらに達成度については算定方法が不明である（339隻未満とする目標に対して。それ以下の成果実績なのであれば100％の達成度となるはず）。</t>
  </si>
  <si>
    <t>本事業の目的としてあげている海難事故や環境問題は複合的な要因のもと発生しており、パトロール指導・周知啓発活動のみによって事業目的を達しているか確認することは難しく、多方面からの取組により解決を目指すべきものであると考えられるものの、活動指標との関連性という点を考慮する必要性もあることから、次年度より成果目標に小型船舶の海難事故等による死亡・行方不明者数の項目等に改善する。
なお、小型船舶操縦者に係る遵守事項制度の一部を改正したことにより、パトロール活動及び周知啓発活動に関する予算を一部見直すこととした。</t>
  </si>
  <si>
    <t>外部有識者の所見にも記載があるが、成果目標と活動指標の関連を踏まえ、成果目標はより事業目的に直結する目標を掲げる等、今一度見直しを行うべきである。</t>
  </si>
  <si>
    <t>国の事業としての目的・内容は適正であると考える。ただ、海難等による死亡者数等の減少、小型船舶による環境問題の解消という本事業の目的に鑑みれば、成果目標に、例えば一定の海難等死亡者・行方不明者数、環境問題の数など、より事業目的に直結する目標を掲げることを検討してはどうか。活動指標としては、パトロール指導・周知啓発することで良いかもしれないが、これらの活動により本当に事業目的を達しているのか、成果があがっているのか、したがって予算の適正な利用がなされているのかについては、（長期の事業でもあり、）今一度、再確認することも必要と考える。</t>
  </si>
  <si>
    <t>事前調査については、１回の調査で複数の施設について行うなど、効率的な事業実施を図っている。また、キャパシティービルディングについては、研修内容を見直し、研修対象を現場技術者から監督の立場にある管理監督者とした。これらの方針のもと、引き続き、 効率的な事業実施を図っていく。</t>
  </si>
  <si>
    <t>更に事業内容を精査し、より効率的な予算執行が可能となるよう改善を図るべきである。</t>
  </si>
  <si>
    <t>・クルーズ振興にかかる事業については、民間の機能補完に徹するという観点に立つとともに、JNTO等の関係機関等との調整・連携をより一層図る。
・日本の外航海運事業者による輸送量の割合にかかる成果目標については、直近の世界の海上輸送量や日本の外航海運事業者による輸送量の実績を踏まえ、平成29年度の行政事業レビューシートにおいて、目標値を再設定することとする。
・調達方法の見直し（競争入札の導入等）により、競争性の確保に努める。</t>
  </si>
  <si>
    <t>・クルーズ振興にかかる事業については、民間に委ねることが可能なものについては民間に委ねるとともに、JNTOとの重複を回避するため、JNTOとの連携を図るべき。
・日本の外航海運事業者による輸送量の割合にかかる成果目標については、最近の世界の海上輸送量や日本の外航海運事業者による輸送量の動向を踏まえ、再設定すべき。
・一社応札となっている事業については調達手法について改善すべき。</t>
  </si>
  <si>
    <t>・事業の目的及び内容の中で、比較的異質な「クルーズ振興の推進」にかかる事業が含まれているが、これに関しては民間に委ねる可能性の検討は不要か。また、JNTOの事業との重複感が否めず、JNTOの事業及び本事業の役割分担、重複の排除については今一度、確認してもらいたい。いずれにせよ、JNTOとの協力体制など、緊密な横の連携が必須。
・外航海運事業者による輸送量の割合にかかる成果目標については、H18～H22の海上輸送量の数字ははベースとして古く、見直しが必要ではないか。
・1社応札になっている点は、検討項目・業務範囲等について十分検討し、入札が困難にならないような工夫が必要。</t>
  </si>
  <si>
    <t>効果的・効率的な予算執行となるよう、社会的ニーズを反映し、要求額を精査した。</t>
  </si>
  <si>
    <t>船員の確保・育成を図るうえで、国際条約に基づく労働保護規制など総合的な対策を講じることは必要不可欠であるが、より実効性の高い事業内容となるよう、引き続き、効率的・効果的な予算執行を図るべきである。</t>
  </si>
  <si>
    <t>事業番号0372は補助金事業、本事業は直接実施、委託・請負事業である点が異なるものの、メインの事業目的としては（成果目標も）、いずれも船員の確保・育成にあり、この点の重複感は否めず、整理が必要ではないか。また、船員の雇用促進のみならず、船員の労働保護、作業環境の改善、職業紹介業務の効率化維持、派遣事業との監督・指導、船員の災害防止など、主要な事業目的のほかに、細かな付随的事業が総花的に付加されており、焦点が絞れず（活動指標を見ても多岐にわたる）、本来、これでは効率的に成果を上げるのが困難とも思える。集中と選択を行い、他の関連事業との統合・整理を図るなど、検討の余地があるのではないか。</t>
  </si>
  <si>
    <t>給付金については、減船の可能性等を十分精査し、必要最小限の要求額とした。
補助金については、より効果的な予算執行となるよう、社会的ニーズを踏まえた事業の見直しを図り、要求額を精査した。なお、船員計画雇用促進等事業にかかる定着率のモニタリングについては、平成２７年度から実施しているところ。</t>
  </si>
  <si>
    <r>
      <rPr>
        <sz val="9"/>
        <rFont val="ＭＳ Ｐゴシック"/>
        <family val="3"/>
      </rPr>
      <t>新たな活動指標の設定に努めるとともに、社会的ニーズ等を踏まえた補助内容の見直し、情報収集や経済情勢の慎重な予測、減船の可能性を十分精査する等、引き続き、適切な予算執行をすべきである。</t>
    </r>
  </si>
  <si>
    <t>・「1.83人以上」という成果目標については、適宜見直しを行い、経済情勢、減船の可能性のほか、他の業種（建設業）とのバランス等にも配慮しながら、国の限られた予算の適正配分にも十分留意してもらいたい。
・長期の成果指標として、船員を補助金により増やすことだけでなく、一旦、就職した船員が離職しないか、定着率についてもモニタリングが必須。
・活動指標として、補助により行った実習、座学、研修、訓練などの回数を掲げることも検討に値するのではないか。</t>
  </si>
  <si>
    <t>現状通りとする。</t>
  </si>
  <si>
    <t>ＯＥＣＤの分担金は、国際約束で決められた支出であるため、現状通りとする。</t>
  </si>
  <si>
    <t>より実効性の高い事業内容となるよう見直しを行い、効率的・効果的な予算執行を図る。</t>
  </si>
  <si>
    <t>２６年度に引き続き高い執行率を維持できている点は評価できる。より実効性の高い事業内容への見直しを図る等、引き続き効率的・効果的な予算執行を図るべきである。</t>
  </si>
  <si>
    <t>実証事業、技術開発の動向等を調査し、社会的ニーズの高いもの、真に必要なものに限定してガイドライン策定事業を進めることとしている。</t>
  </si>
  <si>
    <t>引き続き、競争性のある契約方法の活用や、必要性・優先度を精査し作業工数を見直すなど、実効性・効率性を高め、経費の合理化に努められたい。</t>
  </si>
  <si>
    <t>平成27年度で本事業は適切に終了している。</t>
  </si>
  <si>
    <t>平成27年度で本事業は適切に終了しており、平成２８年度予算には計上していない。</t>
  </si>
  <si>
    <t>効率的な予算の執行を図り、事業の成果が十分に意義のあるものとなるよう、事業の実施にあたり支出先において開催される実務会議に参画するなど、チェック機能を強化することとする。</t>
  </si>
  <si>
    <t>事業の成果が十分に意義のあるものとなるよう、支出先の実施状況を適切に把握しつつ、効率的な予算執行を図るべきである。</t>
  </si>
  <si>
    <t xml:space="preserve">本年度までの完了済み開発件数を成果目標として明記まではしなかったが、本事業を平成28年度までに完了させるべく取り組み、全19件の開発が完了し、事業目的が達成される見込みであることから、予定通り平成28年度をもって終了する。           </t>
  </si>
  <si>
    <t>国の事業としての目的や内容は適正である。
成果目標に関して、本事業の最終年度である本年度までの完了済み開発件数などのアウトプット指標を成果目標として設定すべきであった。</t>
  </si>
  <si>
    <t>国の事業としての目的や内容は適正であるが、但し、成果目標に関して、温暖化対策計画で短期の目標設定がないことを理由に、本事業における目標を設定しないということは疑問である。このような研究開発事業は、ややもすれば、研究をすること自体が目的と化し、実務で使える成果が上がることが二の次になるリスクが常に存在するため、（せめて最終年度である本年度までの完了済み開発件数など）数値目標を設定することは有意義であったと考える。（これは外部有識者委員会により研究内容の効率性、事業の進捗状況等の評価とは別の話である。）</t>
  </si>
  <si>
    <t>「統合検討会」を立ち上げ、組織体制などの見直しの検討を引き続き行い、執行面では、物品購入等を集約して行う等コスト縮減を図り、効率的な運営を行う。</t>
  </si>
  <si>
    <t>海事関連企業への就職率は高い水準を維持しており評価できる。
平成２８年度の海技教育機構と航海訓練所の統合により、組織体制など見直しを引き続き行い、効率的な運営を図るべきである。</t>
  </si>
  <si>
    <t>シップリサイクル条約の国内法制化には関係国内法等が多岐に渡るため、関係省庁との連携を強化し、早期の国内法制化に向けた取り組みを加速させる。</t>
  </si>
  <si>
    <t>外部有識者の所見にも記載があるが、よりスピード感をもって国内法制化を進めるべきである。</t>
  </si>
  <si>
    <t>国の事業としては適正と思われるものの、2009年に条約が批准され、それ以前から事業を行っているにもかかわらず、国内法案の作成という成果目標が32年度に達成されることが想定されているようであり、これだけの時間をかけて毎年毎年行うことなのか、これについては国民への説明が必要と思料する。条約の発効要件が整っていないなどの理由があるのかもしれないが、事業として、検討会を開催し、調査研究をするだけでなく、スピード感をもって国内法制化を（進めるのであれば）進める必要があるのではないか。</t>
  </si>
  <si>
    <t>更なる公正性の確保に留意し適切に予算執行を行った上で、予定通り平成２８年度で事業を終了する。</t>
  </si>
  <si>
    <t>外部有識者の所見にも記載があるが、結果として企画競争による提案が１社となった点について、業務内容において参加が困難となっていないか、公正性が担保されているかの確認を今一度行うべきである。</t>
  </si>
  <si>
    <t>国の事業としての目的・内容は適切であり、予算も適正に執行されていると思われる。ただ、1社応札となっている点については、事前の検討内容、仕様書等において参加が困難となっていないか、公正性が担保されているかの確認は必要。</t>
  </si>
  <si>
    <t>事業発注にあたっては、応札者を増やすため、入札公告期間を延ばしたり、広く公告することに努め、コスト削減を行う。</t>
  </si>
  <si>
    <t>本事業は、学生の安全性確保のために必要な施設整備を計画的に実施するために必要な事業であり、事業規模の適正化やコスト削減に留意しつつ、引き続き、効果的・効率的な整備の実施に努めるべきである。</t>
  </si>
  <si>
    <t>事業の目的・内容は適切であり、予算の執行状況も契約監視員会を設置するなどして適正に執行されていることが伺える。航海訓練所との統合も合理性があるものと考える。</t>
  </si>
  <si>
    <t>指摘にあるとおり、平成27年度執行事業の成果を報告書にとりまとめた。</t>
  </si>
  <si>
    <t>平成27年「秋のレビュー」を踏まえ、廃止する。
事業者に対し、H27年度に執行した事業の報告をさせるなど、成果が継承されるよう措置を取るべき。</t>
  </si>
  <si>
    <t>CCS事業につき、沖合海底下の地中貯留技術よりも、沿岸での実証事業へリゾースを集中させるということについて、専門家からの意見であろうから、異論はない。ただ、事業を廃止するとしても、H27年度に執行した予算が無駄にならないよう、委託先事業者に対して暫定でも良いので実行した調査の報告はさせるなどの措置は取るべき。</t>
  </si>
  <si>
    <t>本事業の主目的は、我が国造船業の発展であることから、成果指標は我が国造船業における船舶建造量の世界シェアとする。
また、本事業の主な成果物としては、人材育成等に関するガイダンス等の作成であることから、その件数を活動指標とする。</t>
  </si>
  <si>
    <t>外部有識者の所見にも記載があるが、適正かつ効率的な予算執行を担保するためにも、成果指標や活動指標の見直しを行うべきである。</t>
  </si>
  <si>
    <t>国の事業として目的・内容は適正と考える。ただ、①人材の確保・育成対策の実施、②外国人材の活用という事業内容に鑑みれば、成果指標として、②に対応する受け入れ外国人造船修了者の人数だけではなく、①に対応する成果指標も必要である（これがなければ、①について、適正に予算が執行され、成果があがっているのかを図ることができない）。
（また、②については成果実績のみならず、目標値、達成度も示されなければ、実績がどのような意味を持ち、事業が有効に遂行されているのかを把握することができない。）
加えて、活動指標として「検討会の開催」とあるが、検討会を開催するだけで人材が確保できるわけでなく、より具体的に成果目標を達成するための活動指標を設定しなければ、適正かつ効率的な予算執行が担保できない。なお、予算の執行内容を見てみると、システムの構築や広報事業なども行っているようであるので、しっかりとした成果指標・活動指標を定め、きっちりと事業のモニタリングをして頂きたい。</t>
  </si>
  <si>
    <t>航空気象業務のサービスの質を確保するとともに、効率的・効果的な予算執行を行うべき</t>
  </si>
  <si>
    <t>国際テロ対策として、先進的な「ボディスキャナー」に加え、手荷物の「高性能Ｘ線検査装置」等の導入を推進し、検査の円滑化と保安検査の厳格化を実現する。</t>
  </si>
  <si>
    <t>保安検査の高度化として、先進的な検査機器を導入支援を行うなど保安検査レベルの向上を図り、安全運航や空港利用者の安全性に万善を期すよう取り組みつつ、効率的・効果的な予算執行を行うべき。</t>
  </si>
  <si>
    <t>国として必要な事業であり、引き続き、安全レベルを下げることなく、適正な予算執行をして頂きたい。</t>
  </si>
  <si>
    <t>航空機の安全運航や空港利用者の安全性を確保しながら、市場化テストの導入による経費節減の取り組みや一者応札案件の原因分析を行うことで、効率的・効果的な予算執行できるよう改善していく。</t>
  </si>
  <si>
    <t>航空機の安全運航の確保や空港利用者の安全性に十分留意しつつ、効率的・効果的な予算執行を行うべき。</t>
  </si>
  <si>
    <t>出張計画の合理化を行うと共に、出張計画を早期確定させ、より割引率の高い割引運賃を活用することによって経費執行の合理化を行っている。</t>
  </si>
  <si>
    <t>事業経費の執行に際し、契約方法の見直し、出張計画の合理化及び出張計画早期確定による割引運賃の活用を図りながら、効率的・効果的な予算執行を行うべき。</t>
  </si>
  <si>
    <t>深刻な操縦士不足に対応するとともに航空需要に対応した操縦士の養成を行うために必要な措置を講じるとともに、効率的・効果的な予算執行を行うべき。</t>
  </si>
  <si>
    <t>理事会及び財政委員会において、ICAO事務局に対し、合理的な予算案の作成、ICAO予算の効率化等を求め、我が国の分担金予算が抑制できるよう努める。</t>
  </si>
  <si>
    <t>我が国の民間航空の発展に資するため、ＩＣＡＯの活動に参加するとともに、理事会や財政委員会の審議において、ICAO予算の効率化を促し、わが国の分担金等予算額が抑制できるよう積極的に取り組むべき。</t>
  </si>
  <si>
    <t>国として必要な事業であり、引き続き、ICAOの理事国及び財政委員会の構成国として、適正な予算執行にご尽力頂きたい。</t>
  </si>
  <si>
    <t>平成３０年半ば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</si>
  <si>
    <t>国産ジェット旅客機プロジェクトに際し、製造国政府として安全性審査を迅速かつ確実に実施するとともに、効率的・効果的な予算執行に取り組むべき。</t>
  </si>
  <si>
    <t>所見を踏まえ、今後とも、事業の実施にあたっては、操縦士等の養成・確保が確実に図られるよう、効果的・効率的な予算の執行に努める。</t>
  </si>
  <si>
    <t>国による最低限必要な操縦士の供給や民間養成機関の供給能力拡充等を通じて操縦士等の養成・確保が確実に図られるよう効率的・効果的な予算執行を行うべき。</t>
  </si>
  <si>
    <t>目標達成に向け、引き続き、事業を継続し、適正な予算執行に努めて頂きたい。</t>
  </si>
  <si>
    <t>深刻な操縦士不足に対応するとともに航空需要に対応した操縦士の養成を行うために必要な施設整備を講じるとともに、効率的・効果的な予算執行を行うべき。</t>
  </si>
  <si>
    <t>航空保安施設の更新時期など事業の優先度の更なる精査を行い、コスト縮減を図るとともに、航空機の安全運航に直接的に関連する施設の整備等の重点化に努め空港機能の確保を図る。</t>
  </si>
  <si>
    <t>緊急性・優先度等の精査を行うとともに、効率的な事業の実施、予算執行に努め、投資の選択・集中を行うべき。</t>
  </si>
  <si>
    <t>補給金依存体質からの脱却を図ろうとしているところは評価できる。老朽化した航空保安施設の更新については、引き続き、長期的展望ももちながら、適正な予算執行をして頂きたい。</t>
  </si>
  <si>
    <t>目標を達成するため、羽田・成田両空港の機能強化に必要な施設整備の重点的に実施する。</t>
  </si>
  <si>
    <t>平成32年度までに羽田・成田両空港の空港処理能力を7.9万回拡大するという新たな目標達成のため、効率的な事業の実施、予算執行に努め、機能強化に必要な施設整備を重点的に行うべき。</t>
  </si>
  <si>
    <t>※267と268と269の平成29年度要求額を合わせると89,968、差引きは10,212となる。</t>
  </si>
  <si>
    <t>地震防災対策推進地域に所在する空港及び災害応急対策の活動が見込まれる空港について、緊急物資等輸送拠点として必要な機能の早期確保を図るため、耐震対策事業を推進する。</t>
  </si>
  <si>
    <t>89,968の内数</t>
  </si>
  <si>
    <t>緊急・救命拠点として重要と考えられる空港について、優先度等を考慮し、耐震対策事業を推進すべき。</t>
  </si>
  <si>
    <t>事業の優先度の更なる精査を行い、航空機の安全運航の確保に不可欠な老朽化した施設の更新・改良等の緊急性の高い事業に重点化を図った。</t>
  </si>
  <si>
    <t>住宅防音工事補助については、関係市町村等との連携強化を進め、空港毎に対象住宅を把握し、個別に周知を行った上で、精査を実施した。また、移転補償事業については、当該土地の所有者からの申請を促すため、事業内容周知の強化を図るよう、関係機関へ指示をした。</t>
  </si>
  <si>
    <t>事業対象の適確な把握等により、効率的・効果的な予算執行を行うべき。</t>
  </si>
  <si>
    <t>先行事例である仙台空港の事例を参考に、その他の国管理空港においても効率的な事業の実施に取り組む。
また、予算執行については引き続き透明性・公平性・競争性の確保に努める。</t>
  </si>
  <si>
    <t>先行事例を参考にするなど、効率的な事業の実施に努めるとともに、予算執行等について透明性・公平性・競争性の確保に努めるべき。</t>
  </si>
  <si>
    <t>事業の優先度の更なる精査を行い、航空機の安全運航の確保に不可欠な老朽化した施設の更新・改良等の緊急性の高い事業に重点化を図った。</t>
  </si>
  <si>
    <t>※267と268と269の平成29年度要求額を合わせると89,968、差引きは10,212となる。</t>
  </si>
  <si>
    <t>事業の優先度の更なる精査を行い、航空機の安全運航の確保に不可欠な老朽化した施設の更新・改良等の緊急性の高い事業に重点化を図った。
なお、補助事業については、引き続き空港別収支が公表されていることを補助採択の要件とすることにより、地方の自助努力や空港運営の透明性を促すこととする。</t>
  </si>
  <si>
    <t>平成２８年度で廃止。</t>
  </si>
  <si>
    <t>平成28年度をもって事業終了。</t>
  </si>
  <si>
    <t>地域の要望で建設された空港については、地域主導の路線維持の取り組みで十分であり、国による支援は必ずしも必要ではないと考えられる。空港についても選択と集中が必要であり、それを推進するような趣旨であれば良い。</t>
  </si>
  <si>
    <t>対象となる機材については、航空運送事業者等の要望に応えつつ、事業の効果が十分に見込める真に必要なものか確認し、今後も透明性を高め、より効果的な事業の執行に努めたい。</t>
  </si>
  <si>
    <t>離島住民の地域の生活及び経済活動のための交通基盤の維持という観点から優先度の高い事業であり、引き続き効果的な施策が出来るよう執行に努めるべき。</t>
  </si>
  <si>
    <t>当該事業は平成28年度をもって終了。
本調査研究の成果が活用されるよう、学識経験者からの助言も得つつ、効果的・効率的に執行していく。また、事業効果を表す指標についても引き続き検討していく。</t>
  </si>
  <si>
    <t>平成28年度までに一定の結果が得られる見込みであり、その成果が活用されるよう、事業の効果的・効率的な執行に努め、今年度をもって終了とする。</t>
  </si>
  <si>
    <t>調査研究の成果が記事において利用（引用）された回数は、実質的な成果を表す指標であるとは言い難い。また、調査研究のテーマが広いため、その意義を評価することが難しい。いくつかの特定の課題を明示した方が良い。</t>
  </si>
  <si>
    <t>調査研究の成果が記事において利用（引用）された回数は、実質的な成果を表す指標であるとは言い難い。本事業による調査研究成果を踏まえ、具体的な地域における課題解決に向けた取り組みが展開されているかどうかを評価する必要がある。</t>
  </si>
  <si>
    <t>調査研究の成果が記事において利用（引用）された回数は、実質的な成果を表す指標であるとは言い難い。本事業によって提示されたキャパシティを踏まえて、様々な場所でキャパシティ向上の取り組みが進められているかどうかの評価が必要である。</t>
  </si>
  <si>
    <t>予定通り平成27年度で終了。
本調査研究で得られた成果については、報告書のＨＰ公表等により積極的に情報発信をしていく。</t>
  </si>
  <si>
    <t>平成27年度で事業完了に伴い終了。研究成果の公表等により実際の事業に活用すべき。</t>
  </si>
  <si>
    <t>予定通り平成27年度で終了したが、競争性を確保するよう引き続き適正な手続きの執行に努めていく。
また、本調査研究で得られた成果については、報告書のＨＰ公表等により積極的に情報発信をしていく。</t>
  </si>
  <si>
    <t>平成27年度で事業完了に伴い終了。企画競争による発注は適切であったが、今後一者応募の対策を講じることで、より適正な執行を図るべき。また、研究成果の公表等により実際の事業に活用すべき。</t>
  </si>
  <si>
    <t>平成27年度で事業完了に伴い終了。研究成果の公表等により実際の事業に活用すべき。</t>
  </si>
  <si>
    <t>-</t>
  </si>
  <si>
    <t>広域災害発生時における貨物・旅客輸送の課題に関する調査研究</t>
  </si>
  <si>
    <t>（項）社会資本整備・管理効率化推進費
　（大事項）社会資本整備・管理等の効率的な推進に必要な経費</t>
  </si>
  <si>
    <t>予定通り平成27年度で終了。
本調査研究で得られた成果については、報告書のＨＰ公表等により積極的に情報発信をしていく。</t>
  </si>
  <si>
    <t>社会構造の変化に対応した交通サービスの在り方に関する調査研究</t>
  </si>
  <si>
    <t>２７年度で終了。
成果目標に対する達成度については、事業終了後に専門的知識を有する外部有識者による事後評価を受ける。</t>
  </si>
  <si>
    <t>本事業は平成２７年度で終了している。</t>
  </si>
  <si>
    <t>広く入札参加者を募るため、従来の公告方法に加え電子調達システムを活用し、更なる競争性の確保に努める。
説明書交付した者で入札に参加しなかった者にアンケート調査を行い、１者となった原因を分析し競争性が高まるよう努める。</t>
  </si>
  <si>
    <t>広く入札参加者を募るため、従来の公告方法に加え電子調達システムを活用し、更なる競争性の確保に努める。
説明書交付した者で入札に参加しなかった者にアンケート調査を行い、１者となった原因を分析し競争性が高まるよう努める。</t>
  </si>
  <si>
    <t>外部有識者の所見を踏まえて、より一層の競争性を高め１者入札の改善に努められるべきである。</t>
  </si>
  <si>
    <t>外部有識者の所見を踏まえて、より一層の競争性を高め１者入札の改善に努められるべきである。</t>
  </si>
  <si>
    <t>（一財）港湾空港総合技術センタ－の1社入札。1社入札の改善に努められたい。</t>
  </si>
  <si>
    <t>パシフィックコンサルタンツへの1社入札。1社入札の改善に努められたい。</t>
  </si>
  <si>
    <t>法定点検等を行い、老朽化度合い等を勘案し、適切な中長期計画を作成し、事業を実施する。</t>
  </si>
  <si>
    <t>今後とも適切な施設点検を行い、老朽化度合い等を把握し、効率的かつ計画的に事業を実施すべきである。</t>
  </si>
  <si>
    <t>所見を踏まえ、一般競争入札の更なる導入、競争性の確保等により、調達方法の改善を図り、コスト縮減に努める。</t>
  </si>
  <si>
    <t>一定のコスト縮減は図られているが、引き続き調達方法の改善を図るなど、コスト縮減に努めるべき。</t>
  </si>
  <si>
    <t>h27年度補正予算による新規事業であるため，h28年度以降の評価となる．h27年度の評価は不要である．</t>
  </si>
  <si>
    <t>単位当たりコストの考え方を検証し、予算規模簿妥当性を整理するとともに、目標設定のあり方を見直した上で、必要な措置を講じ、より効率的な執行を図るべき。</t>
  </si>
  <si>
    <t>観光人材育成支援事業</t>
  </si>
  <si>
    <t>執行率が低い原因を究明するとともに、目標設定のあり方を見直した上で、必要な措置を講じ、より効率的な執行を図るべき。</t>
  </si>
  <si>
    <t>平成27年度で終了。</t>
  </si>
  <si>
    <t>予定通り終了</t>
  </si>
  <si>
    <t>平成27年度をもって終了する。</t>
  </si>
  <si>
    <t>適切な目標設定のあり方について、「明日の日本を支える観光ビジョン」が策定され、政府全体の観光に関する目標が新たに設定されたことを踏まえ、各実施主体において、新たな目標指標を検討、目標値を設定することとしており、この改善により、効率的な執行を図る。
H26年度及びH27年度において、各々補正予算が措置されたところ、事業の実施に当たり地域関係者の調整に時間を要し、次年度に繰り越すこととなった。</t>
  </si>
  <si>
    <t>目標設定のあり方等について検証し、必要な改善を図りつつ、より効率的な執行に努めるべき。</t>
  </si>
  <si>
    <t>平成27年度をもって廃止。</t>
  </si>
  <si>
    <t>27年度をもって終了とする。</t>
  </si>
  <si>
    <t>「明日の日本を支える観光ビジョン」が策定され、政府全体の観光に関する目標が新たに設定されたことを踏まえ、各実施主体において、新たな目標指標を検討、目標値を設定することとしており、また、個別事業についても、これを踏まえた効果測定を行うこととしている。
これらの事業の見直しの中で、より効果的な事業を採択し、執行率の改善等、効率的な執行を図る。</t>
  </si>
  <si>
    <t>執行率が低い原因を究明した上で執行率の改善に向けて、必要な措置を講ずるとともに、事業効果について地域間での比較もできるようにしつつ、より効率的な執行を図るべき。</t>
  </si>
  <si>
    <t>地域における受入体制強化のため、これまでのユニバーサルツーリズム促進に関する効果検証や、それに伴うモデル事例の構築を踏まえ、バリアフリーツアーセンターの設立及び活動強化を支援する内容とし、競争性を確保しながら引き続き効率的な執行を目指す。</t>
  </si>
  <si>
    <t>事業の成果や効果を具体的に示しつつ、効率的な執行に努めるべき。</t>
  </si>
  <si>
    <t>民間企業等との連携を図るとともに、デジタル・マーケティングの活用によりPDCAサイクルを強化し、プロモーションの向上を図る。</t>
  </si>
  <si>
    <t>民間企業等との共同事業の積極的な展開を図るとともに、オンラインの更なる活用等を通じたPDCＡサイクルの強化を図るべき。</t>
  </si>
  <si>
    <t>本年6月の「規制改革実施計画」（６月２日閣議決定）に基づき、通訳案内士については、業務独占を廃止し、名称独占のみとすることとしており、見直しの方向性を元に、法改正後必要と考えられる事業内容を検討し、概算要求へと反映した。</t>
  </si>
  <si>
    <t>通訳案内士制度の見直しの検討が進められており、見直しの方向性を的確に反映した事業内容とすべき。</t>
  </si>
  <si>
    <t>ユニークベニューの利用促進のために、関係省庁等との更なる連携を図るとともに、MICEの誘致・開催のインセンティブとなるような取組みや主体的な専門家育成を積極的に進めていくべき。</t>
  </si>
  <si>
    <t>JNTO（日本政府観光局）で行う訪日プロモーション事業と連携し、適切なKPIの設定及び測定、プロモーション手法等の見直しを行い、効果的・効率的な事業を実施する。</t>
  </si>
  <si>
    <t>適切なＫＰＩの設定及び測定を前提に、プロモーション手法等について不断の見直しを行い、効果的かつ効率的な執行に努めるべき。</t>
  </si>
  <si>
    <t>引き続き、公示期間、仕様内容等の検討を進め、一者応札の抑制等、効率的な事業の実施に取り組む。</t>
  </si>
  <si>
    <t>引き続き、執行方法等の改善を行い、効率的な事業の実施を図るべき。</t>
  </si>
  <si>
    <t>引き続き、一般競争や企画競争による発注、また、必要に応じて入札参加等級の拡大等を行い、競争性を確保した契約形態により事業を実施する。</t>
  </si>
  <si>
    <t>引き続き、印刷、製本、販売等の契約について、一般競争入札を行う。その他の契約（観光を巡る状況の調査・分析）についても、引き続き競争性を確保した契約形態により事業を実施する。</t>
  </si>
  <si>
    <t>・事業、運営における要改善事項等を協議し、事業形成、運営に反映。
・アウトカム（H25-27年度の目標値、達成度）及び事業の効率性の「評価」欄の未入力分について明記。
・単位当たりコストに「一人・一会議あたりのコスト」を併記することについては、「一会議あたりのコスト」を個別に計算することが難しいため、対応は困難。</t>
  </si>
  <si>
    <t>目標設定や事業の評価手法等について検証し、より適切な形に見直した上で、効率的な執行に努めるべき。</t>
  </si>
  <si>
    <t>国際約束で決められた分担金を支出しなければならないことから、現状通りとする。</t>
  </si>
  <si>
    <t>現状通り</t>
  </si>
  <si>
    <t>国際約束で決められた分担金を主出しなければならないことから、現状通りとする。</t>
  </si>
  <si>
    <t>・アウトカムの一部（h25-27年度の目標値，達成度）が未入力であるがなぜか．H27年度までは目標もなく，予算を使っていたとは思えないので明記すべきである．
・単位当たりコストは，「予算額/会議参加回数」となっているが，参加している会議は委員会やセミナー，理事会など様々なレベルの会議である．これら全ての会議に同じ人数が参加しているとは思えない．単位当たりコストは，「一人・一会議あたりのコスト」を併記した方が良いのではないか．事業の効率性の「評価」欄において，「単位当たりコストも一定の水準を満たしている」とあるが，やはり一人・一会議当たりコストでないと妥当性はいえない．例えば，一会議当たり450万前後となっているが，2人で参加するのか10人で参加するのかでは意味が異なる．
・事業の効率性の「評価」欄において，ハイフン（未回答）が入っているのはなぜか．例えば，「成果実績は成果目標に見合ったものとなっているか」などに答えることができないとは考えられない．もしもハイフン（未回答）にするのであれば，なぜ未回答にしたのか「評価に関する説明」欄にて説明するべきである．</t>
  </si>
  <si>
    <t>為替レート変動による減。
チームの所見を踏まえ、引き続き、世界気象機関（ＷＭＯ）の事務局等に対し、事業の効率的な運営を求める。</t>
  </si>
  <si>
    <t>引き続き、世界気象機関（ＷＭＯ）の事務局等に対し、事業の効率的な運営を求めるべき。</t>
  </si>
  <si>
    <t>「静止気象衛星運用業務」（事業番号0109）との統合を検討すべき。</t>
  </si>
  <si>
    <t>台風や集中豪雨を適切に予測することは，防災の観点から非常に重要であり，静止気象衛星を的確に運用するには地上施設の適切な維持管理・運用も重要である．しかし，アウトカムは本事業のアウトプットから得られる成果に絞られておらず（示されているアウトプットは，事業番号0109「静止気象衛星運用業務」と同じものが示されている），税金を投入することの説明責任が十分に果たされていない．本業務は，静止気象衛星を運用するための地上施設の維持管理であるから，地上施設の維持管理から得られるアウトプットとそのアウトプットから達成されるアウトカムにすべきであるが，本来，本事業（地上施設の維持管理運営）と「静止気象衛星運用業務」(事業番号0109)は単独では意味をなさない事業であることから（そのため，共通のアウトプット及びアウトカムを利用していたのだろう），「静止気象衛星運用業務」に本事業を統合することが妥当ではないか．二つの事業を統合できれば，両事業で重複する部分を削減でき，さらなる効率的に運用・維持管理できるのではないか，効率性の観点から検討を要する．
　一般競争入札2つのうち，片方の落札率が63.4%と非常に低い．税金が効率的に使われているともいえるが，元々の予定価格が高すぎた可能性はないか．</t>
  </si>
  <si>
    <t>「高解像度降水ナウキャスト」は主にレーダーのデータにより作成しており、直接的に静止気象衛星観測データを利用しているものではないことから、本事業のアウトカム指標に用いるのは困難である。台風中心位置の予測誤差の向上は、防災に多大な貢献をもたらすことから、引き続き「台風中心位置の予測誤差」の向上を成果目標としたい。</t>
  </si>
  <si>
    <t>アウトカム指標の充実を検討すべき。</t>
  </si>
  <si>
    <t>台風や集中豪雨を適切に予測することは，防災の観点から非常に重要である．台風中心位置の予測誤差をアウトカム指標に採用したのは本事業目的からも的確である．一方，局所的な防災の観点からは集中豪雨（ゲリラ豪雨を含む）の予測も重要であることから，気象庁は「高解像度降水ナウキャスト」を運用・公開している．本業務の目的からすると，この「高解像度降水ナウキャスト」の予測率を天気予報の降雨確率の予測精度と同じように算出し，それをアウトカム指標で示すことは，本事業の正当性を分かりやすく説明できるのではないか．</t>
  </si>
  <si>
    <t>平成28年度にて、衛星製作及び打ち上げを実施することから、本事業が終了するものである。</t>
  </si>
  <si>
    <t>観測機器の強化・更新とともに観測点・観測要素の最適化を行い、より効率的に長期安定的な観測継続が可能な体制を確立する。
事業の実施にあたり、競争性を確保しつつ、調達方法の改善を図り、コストの縮減に努める。</t>
  </si>
  <si>
    <t>引き続き、調達の競争性を確保しつつ、調達方法の改善を図り、コストの縮減に努めるべき。</t>
  </si>
  <si>
    <t>事業の実施にあたり、競争性を確保しつつ、調達方法の改善を図り、コストの縮減に努める。</t>
  </si>
  <si>
    <t>台風が近づく前の太平洋上で定常的に地上気象観測・高層気象観測を行うことは，台風の規模・進路を早期予測に役立ち，事前に対策しやすく，防災上重要である．高層気象観測は1日2回，地上気象観測は1日24回行われているが，太平洋に台風が発生していない場合は観測回数を減らすことも効率性の観点からは考えられるので，検討されたい．また，一般競争入札12のうち，9つが一者応札と非常に多いが（そのうち，落札率100%の一者応札が3つ），何か構造的な理由があるのか，適切な説明を行うべきである．</t>
  </si>
  <si>
    <t>さまざまな分野で自動観測装置等の開発・導入が行われている現状を踏まえれば、現在の観測手法に拘ることなく、絶えず最新の海洋観測装置の情報を入手し、業務に活用できるものがあれば導入し効率化に努めるべき。
「情報の数」については、成果指標に「地球温暖化等の監視に資する海洋の二酸化炭素に関する情報の数」とあるが、これだけでは何を意味しているのか理解しづらい。具体的な成果（新たに提供した情報）について示すべき。</t>
  </si>
  <si>
    <t>陸上に比べて観測データが乏しい海洋における観測・実態把握は地球温暖化対策等の策定に十分に貢献することが期待される．一方で，S31年からの蓄積された膨大な観測データの利活用の検討を視野に入れつつ，観測船を用いた直接的な観測以外の観測手法（例えば，観測用のドローンなど）を用いて効率化を検討する必要がある．本事業の正当性を説明するため採用したアウトカム指標は「・・・二酸化炭素に関する情報の数」とあるが，「情報の数」とは何か．アウトプットにある海洋観測種目数はh25年度からh27年度まで26種と変化がないため，同期間に成果実績が増加している「情報の数」とは別物であると考えられる．「情報の数」を増加させる，何らかの要因（アウトプット）を適切に示すことができていないのではないか．</t>
  </si>
  <si>
    <t>外部有識者の所見を踏まえ、噴火警報・予報の精度を向上させるための取組として「噴火警戒レベル判定基準の精査」を実施していく。
一者応札については、発注時期の調整や汎用性の高い部品を用いるなど、競争性の高い発注方法の選定に努める。また、透明性の観点からも落札率を公表するように努めていく。</t>
  </si>
  <si>
    <t>外部有識者の所見を踏まえて、噴火警報・予報の精度を向上させるための取組を進めていくべき。
引き続き、調達の競争性を確保しつつ、一者応札の原因を分析し、落札率の公表等を検討すべき。</t>
  </si>
  <si>
    <t>噴火警戒レベルの公表は，入山者だけでなく火山麓の自治体にとって，防災上重要な情報であり，様々な公表される火山関係情報警報・予報の高い精度が求められる．噴火警戒レベルの公表は，火山関係情報の様々な警報・予報の「発表」とそれを裏付ける「観測データ」に依拠していると考えられ，その「発表」と「観測」の間には「天気予報の降雨確率」と「実際の天気」の関係と等しく，的中率（予測精度）を考えることができよう．高い予測精度の火山関係情報の公表は，入山者や周辺住民の自助努力による安全性が確保されやすくなるだけでなく，周辺自治体の迅速な判断にも貢献できる．これらの観点から，火山関係情報の様々な警報・予報の「発表」に関する予測精度をアウトカム指標の一つとして公表することが考えられないか．天気予報の予測精度のように蓄積が多くないことから，新しいアウトカムを短期的に作成するのは困難であるが，長期的に検討してはどうか．
　一般競争入札では一者応札が多く，さらに落札率が記載されていない箇所が散見している．なぜ一者応札が多いのか，何か構造的な原因があるのか．また，落札率は適切に公表すべきである．</t>
  </si>
  <si>
    <t>南海トラフ沿いの大規模地震に対応した地殻観測体制を強化する。
事業の実施にあたり、競争性を確保しつつ、調達方法の改善を図り、コストの縮減に努める。</t>
  </si>
  <si>
    <t>東海・東南海地震発生時に迅速・確実に緊急地震速報や沖合の津波観測情報を提供するために観測・監視体制の強化を図るとともに、維持費を見直し、コストの縮減を図る。</t>
  </si>
  <si>
    <t>災害等予測の基本となる業務であり、引き続き、測定技術の向上とコスト管理の均衡を図るべき。</t>
  </si>
  <si>
    <t>中間公表時には「72時間先の台風中心位置の予報誤差」をアウトカム指標としていたが、チームの所見を踏まえ、アウトプット及びアウトカム指標の設定を見直した。</t>
  </si>
  <si>
    <t xml:space="preserve">
適切なアウトプット及びアウトカム指標を用いて，本事業の正当性を説明するべき．</t>
  </si>
  <si>
    <t>本事業の目的である「国民に一元的に管理された防災情報を分かりやすく提供すること」は、防災上、非常に重要である。しかし、本事業のアウトカムは、事業番号０１０９「静止気象衛星運用業務」及び事業番号０１１０「衛星施設維持業務」と同じ「７２時間先の台風中心位置の予測誤差」が採用されている。国民に防災情報を分かりやすく提供すること、すなわちホームページへのアクセス数（アウトプット）が、台風中心位置の予測誤差に直接的に影響をもたらすとは考えにくい、アウトプットに対する適切なアウトカム指標を用いて、本事業の正当性を説明すべきである。</t>
  </si>
  <si>
    <t>チームの所見を踏まえ、引き続き、調達の競争性を確保しつつ、調達方法の改善を図り、コストの縮減に努める。</t>
  </si>
  <si>
    <t>常に効率的な方法で観測データの精度維持を図るべき。
引き続き、調達の競争性を確保しつつ、調達方法の改善を図り、コストの縮減に努めるべき。</t>
  </si>
  <si>
    <t>地磁気観測総合処理装置の高度化にあたり、維持費を見直し、コストの縮減を図る。</t>
  </si>
  <si>
    <t>チームの所見を踏まえ、引き続き、測定技術の向上とコスト管理の均衡に努める。</t>
  </si>
  <si>
    <t>次世代スーパーコンピュータシステムを更新し、気象予測技術の向上を図る。
事業の実施にあたり、競争性を確保しつつ、調達方法の改善を図り、コストの縮減に努める。</t>
  </si>
  <si>
    <t>台風、集中豪雨等による被害の防止・軽減に向けて、気象予測技術の向上を図るべき。
引き続き、調達の競争性を確保しつつ、調達方法の改善を図り、コストの縮減に努めるべき。</t>
  </si>
  <si>
    <t>気象データ収集提供装置を更新し、関係機関との連携を強化する。
事業の実施にあたり、競争性を確保しつつ、調達方法の改善を図り、コストの縮減に努める。</t>
  </si>
  <si>
    <t>国内外の関係機関と増大する気象データの収集・提供を円滑に行い、技術開発の推進を図るべき。
引き続き、調達の競争性を確保しつつ、調達方法の改善を図り、コストの縮減に努めるべき。</t>
  </si>
  <si>
    <t>他機関との連携を強化するために河川洪水予報を提供する体制を強化する。
河川洪水予報を提供する体制の強化に伴い、システムを統合し、コストの縮減を図る。</t>
  </si>
  <si>
    <t>他機関との連携を強化し、予報の予測精度の向上を図るべき。
引き続き、調達の競争性を確保しつつ、調達方法の改善を図り、コストの縮減に努めるべき。</t>
  </si>
  <si>
    <t>火山活動の変動をより早期に把握する技術に関する研究を推進する。
集中豪雨の予測精度向上に関する研究を推進する。
チームの所見を踏まえ、引き続き、調達の競争性を確保しつつ、調達方法の改善を図り、コストの縮減に努める。</t>
  </si>
  <si>
    <t>引き続き、調達の競争性を確保しつつ、調達方法の改善を図り、コストの縮減に努める。</t>
  </si>
  <si>
    <t>引き続き、調達の競争性を確保しつつ、調達方法の改善を図り、コストの縮減に努めるべき。</t>
  </si>
  <si>
    <t>所見を踏まえて、一般競争契約のさらなる推進や単価契約の導入等、コスト縮減に努めている。</t>
  </si>
  <si>
    <t>一定のコスト縮減は認められるが、さらに調達方法の改善を図る等コスト縮減に努めるべき。</t>
  </si>
  <si>
    <t>成果目標を数値化することが可能な業務等がないかを今後検討していく。
また、引続き効果的な予算執行に取り組む。</t>
  </si>
  <si>
    <t>　海上の治安及び安全の確保を図るための本事業は益々重要性を増しているが、事業目的の達成度を測るため、犯罪の抑止や領海の警備等成果目標を数値化することが困難な業務を除き、できる限り目標の数値化を図る必要がある。</t>
  </si>
  <si>
    <t>事業目的、成果目標、成果指標、活動指標等、妥当であり、予算内訳も含め、予算管理も良好と思われる。海難救助率95％以上の目標に対して、それ以上の達成度をほこっており、適正と思料する。「犯罪の抑止や領海警備といった数値化が困難な業務が多々あり、すべてを定量的に評価していない」とのことであるが、益々重要性を増すテロ対策、領海警備等に鑑み、また、多額の予算を執行しているのであるから、可及的に客観的に目標の達成度を測るためにも、保安官の訓練や警備、機器整備の回数等、できる限り目標を数値化することも検討に値すると考える。</t>
  </si>
  <si>
    <t>行政事業レビューチーム所見を踏まえ、引続き必要な運航費の確保を図るとともに、職員による整備等について見直した。</t>
  </si>
  <si>
    <t>引続き、領海警備や海洋権益保全の必要性に鑑み、財政上の制約も踏まえつつ、運航費のあり方を見直すとともに、調達方法の改善にも努め、計画的な調達を行っていくべき。</t>
  </si>
  <si>
    <t>巡視船艇の新たな就役に伴い、平成29年度中に解役される巡視船の修繕については、法定上必要なものに限定することにより、コストの縮減を図ることとした。</t>
  </si>
  <si>
    <t>老朽化の程度を踏まえ緊急度の高いものに限定した修繕の実施、法定検査間隔の延伸等を図っており適切なコストの縮減が認められる。
引き続き、財政上の制約も踏まえつつ、業務遂行に必要不可欠な案件から計画的に修繕等の実施を図るべき。</t>
  </si>
  <si>
    <t>財政上の制約を踏まえ、航空機の老朽化の程度等を精査し重点項目の検討を行った結果、航空業務執行体制の整備等による増員に伴い安定的な要員養成のため操縦要員の初等教育にも用いる小型ヘリコプターの整備を行うこととした。</t>
  </si>
  <si>
    <t>調達する機材の情報収集、市場調査等に努めること、最適な調達方法を検討すること等により整備コストの縮減を図り、財政上の制約を踏まえ、航空機の老朽化の程度等を精査することにより、計画的な整備を進めていくべき。</t>
  </si>
  <si>
    <t>「新しい日本のための優先課題推進枠」6,231百万円</t>
  </si>
  <si>
    <t>巡視船の仕様を見直すこと等により、一隻あたりの整備コストの縮減を図ることとした。
我が国を取り巻く国際情勢等を踏まえ、領海等における警備体制を強化するため、これらに対応可能な巡視船艇の整備を重点的に図ることとした。</t>
  </si>
  <si>
    <t>引き続き、海洋権益を保全するために緊急に対応すべきものとして行う領海等における警備体制の必要性に鑑み、財政上の制約も踏まえつつ、整備コストの縮減に努め、巡視船艇の老朽化の程度等を精査することにより、計画的な整備を進めていくべき。</t>
  </si>
  <si>
    <t>「新しい日本のための優先課題推進枠」1,234百万円</t>
  </si>
  <si>
    <t>標識の廃止については、順次利用者との調整を行う予定のところ、全ての廃止対象標識について、早急な利用者等との調整に着手するなど早期廃止実現に向け環境を調えるとともに、調整が調った対象標識の廃止（撤去）にかかる費用を計上した。</t>
  </si>
  <si>
    <t>航路標識整備事業の実施にあたり、調達コストの縮減や航路標識の集約配置及び必要性が低下した航路標識の廃止の計画を策定し、整備・維持コストの縮減を図っていることは評価できるが、廃止（撤去）にかかる利用者等との調整を早期に実施し、コスト縮減の促進を図るべき。</t>
  </si>
  <si>
    <t>我が国の海洋権益をより確実なものとするため、海洋調査を推進するための概算要求を行った。
また、所見を踏まえ、一般競争入札について更なる応札業者の拡大のための工夫を行い競争性の確保を図った。引き続き仕様内容の見直し及び応札業者の拡大のための工夫を図ることで、競争性を確保し一層のコスト削減に努める。</t>
  </si>
  <si>
    <t>我が国の海洋権益を確実なものとするため、最新技術を用いた低潮線情報を取得する海洋調査を引き続き推進すべき。
特殊な機器の調達についても一部競争性が確保されていることから、引き続き仕様内容の見直し及び応札業者の拡大のための工夫を図ることで、競争性を確保し一層のコスト削減に努めるべき。</t>
  </si>
  <si>
    <t xml:space="preserve">船舶交通の安全のための海洋情報に関する業務を行うための概算要求を行った。
また、所見を踏まえ、海洋情報の事業内容の重要性、必要性を維持したうえで、可能な限り汎用性物品の調達及び納期の拡大等、競争性の確保に取り組むなど、引続き効果的なコスト削減に努める。
</t>
  </si>
  <si>
    <t>引き続き汎用性のある物品調達への転換のほか、競争性の確保のため応札業者拡大の工夫を行うべき。観測用消耗品の調達等についても計画的に取りまとめて発注するなどより一層のコスト削減に努めるべき。</t>
  </si>
  <si>
    <t>標識の廃止については、順次利用者との調整を行う予定のところ、全ての廃止対象標識について、早急な利用者等との調整に着手するなど早期廃止実現に向け環境を調えるとともに、廃止が完了したものから概算要求に反映した。</t>
  </si>
  <si>
    <t>航路標識用光源のLED化や太陽電池装置の導入に伴い、業務委託している航路標識の点検・保守業務の効率化や電力料等の削減により経費の節減に努めていることは評価できるが、必要性が低下した光波標識の廃止（撤去）を進めることで更なる経費節減が期待できることから、廃止実現に向け利用関係者との調整を早期に実施するべき。</t>
  </si>
  <si>
    <t>成果目標の設定については、上記のとおり情報通信システム単体で成果が得られるものではないため、情報通信システム単体の成果目標及び成果実績を示すことができないことから、海難救助率という指標を本事業の成果の一つとしているが、ご指摘を踏まえ、どのような指標が本事業の達成度を客観的に測ることが可能であるか見直してまいりたい。
経費削減については、ＩＰ回線網の更新・高速大容量化に併せ、これまでＩＰ回線が敷設されていなかった部署にＩＰ回線を敷設することにより、従来使用していた専用線を廃止し、当該専用線に係る回線料約５百万円の削減を行った。</t>
  </si>
  <si>
    <t>客観的な達成度が測れるような成果目標に見直すべき。
また、機器の合理化等により経費を削減するべき。</t>
  </si>
  <si>
    <t>国の事業としての目的は妥当であり、成果目標、成果指標、活動指標についても、おおむね良好と思料する。ただ、多額な予算を使っているのであるから、成果目標については、可及的に客観的な達成度を測ることができるよう、例えば、資材・施設等の点検・整備の回数等の数値を成果目標を掲げることも検討に値するのではないか。</t>
  </si>
  <si>
    <t>尖閣諸島における領海警備体制の強化のため、整備箇所の重点化及び優先度の精査を行い、一部の施設整備を見送ることとした。</t>
  </si>
  <si>
    <t>尖閣諸島における領海警備体制の強化に必要不可欠な係留施設等の整備が重点的に進められている。
引き続き施設の老朽化の程度等を踏まえ、財政上の制約を勘案し、コスト縮減に努めつつ業務遂行に必要不可欠な施設から計画的に整備を行っていくべきである。</t>
  </si>
  <si>
    <t>資機材の代替整備を行うとともに、情勢の変化に応じた事業の拡大を計画している。</t>
  </si>
  <si>
    <t>一般競争入札において一者応札となっている契約について、引き続き競争性を確保するための企業の調査及び価格の市場調査等に努めるべき。</t>
  </si>
  <si>
    <t>【関連事業との連携による効果的・効率的な対策の推進について】
①所見を踏まえ、港湾管理者から、汚染源対策となる関連事業と本事業をパッケージで捉えた実施計画を提出させ、国は、当該実施計画を精査のうえ、全体的な視点から本事業の投資の有効性を確認し、事業の長期化や繰り返しの回避を図る。
②また、今後も、港湾管理者による予算要求時等において、公害防止対策事業計画に基づく他事業の進捗状況や本事業との連携の取り組みについて報告を求め、予算措置により本事業の進捗を調整する。
【分かりやすいアウトカム指標の設定について】
①本事業の実施箇所において、しゅんせつ等の工事の前後で、環境項目等の調査を行い、水底質の改善状況を確認する。（既実施箇所については今後調査を実施）
②上記の調査結果に基づき、本事業のうち、「水質汚濁改善対策」については、汚泥のしゅんせつ等により、公害防止計画における水質汚濁の環境項目であるＣＯＤ、全リン、全窒素に係る水底質の改善目標（環境基準等）を達成した割合　（水底質改善目標達成率＝水底質の環境基準等達成水域数／現行計画期間の対策実施水域数）（％）で表すことに改める。
③同様に、「ダイオキシン類対策」については、環境基準を超えるダイオキシン類を含む汚泥のしゅんせつ等により、底質の改善目標（環境基準）を達成した割合（底質改善目標達成率＝底質の環境基準達成面積／現行計画の対策実施面積）（％）で表すことに改める。
【コスト管理の徹底について】
①港湾管理者による予算要求時等において、対策工法の選定におけるコスト比較の結果や、工法選定理由についての説明を義務付けるとともに、コスト縮減の観点から、国において、他港・他地区の類似工事との比較を行い、適正な予算執行のためのコスト管理を徹底する。
②事業実施箇所の集約化によるコスト縮減を行う。</t>
  </si>
  <si>
    <t>公開プロセスの結果を踏まえ、公害防止対策事業に関連する事業と連携し、効果的・効率的に事業を実施することにより、予算の適正な執行を図る。また、事業内容に見合ったアウトカム指標を検討するべき。</t>
  </si>
  <si>
    <t>浚渫土砂や一般廃棄物の受け入れ等の政策目的の実現に向け、事業の緊急性、優先度等を考慮するとともに、事業評価等の実施により、効果的かつ効率的な事業実施を図る。</t>
  </si>
  <si>
    <t>事業実施に際して、その事業の緊急性や優先度等を総合的に考慮することにより、効果的かつ効率的な事業実施を図るべき。</t>
  </si>
  <si>
    <t>先般、港湾法の改正に伴い洋上風力発電の導入にかかる指針の一部を公表したところであるが、港湾管理者等のヒアリング結果を踏まえつつ、充実させた上で、平成２８年度中に汎用性の高い指針としてとりまとめる。
洋上風力発電の導入の発意がある港湾管理者が本指針を活用し、より多くの港湾に導入が進むよう、港湾管理者に対し指導・助言を実施していく。
また、取りまとめた指針については、より一層の円滑な導入に向け、不断の検証を実施し、その改善を図っていく。</t>
  </si>
  <si>
    <t>洋上風力発電の導入の発意がある港湾管理者の参考となるよう汎用性の高い指針を作成し、より多くの港湾に導入が進むよう取り組まれたい。
また、当該指針については、港湾管理者の意見を踏まえつつ、不断の検証・改善を図られたい。</t>
  </si>
  <si>
    <t>活動指標として「指針の数」が設定されているが、指針は汎用性の高いものが１つあればよく、指針を活用した港湾の数が増えることが評価されるべきだと思う。</t>
  </si>
  <si>
    <t>低潮線保全区域の巡視について、過年度の衛星画像データや巡視結果を分析することにより、巡視方法の効率化を図る。</t>
  </si>
  <si>
    <t>低潮線保全区域の状況把握と巡視等について、効率的な事業実施に努められたい。</t>
  </si>
  <si>
    <t>南海トラフ地震等の大規模地震・津波の影響及び海岸背後に存する住民・産業・資産その他を勘案した上で、早期に事業効果が発現される事業を優先し、効率的、効果的な事業実施を進めることとしたい。</t>
  </si>
  <si>
    <t>予算の効率的な配分の観点及び早期に事業の効果が発現できるよう、南海トラフ地震等の大規模地震・津波の影響を受ける地域に重点的に配慮するなど、優先順位付けを行ってより効率的、効果的な事業実施を進めるべき。</t>
  </si>
  <si>
    <t>人口減少地域においては、堤防等の整備と後背地の土地利用計画・規制を一体的に検討し、将来に渡って維持・管理・改修の費用負担が発生する堤防等の建設を必要最小限に留めるべきである。逆に、災害危険度の高い地域の低密度化等ができない人口増加地域・人口密集地域では優先的に堤防等の建設を進めるべきである。また、成果目標がアウトプット指標になっているので、どれだけ人命や財産を守れるのか等を表すアウトカム指標を設定すべきである。</t>
  </si>
  <si>
    <t>本事業については、政府全体の方針に従い、平成27年度で事業終了とする。</t>
  </si>
  <si>
    <t>全国防災事業に関する政府全体の方針に従い、平成27年度で事業を終了する。</t>
  </si>
  <si>
    <t>今後は、指針案等に基づいた管理運用体制が地域の実情等をふまえ、安全性、効率性、現場浸透等の面で適切なものとなっているか確認を行い、当該指針等が有効に機能しているか不断の検証を図る。</t>
  </si>
  <si>
    <t>作成された指針等により、水門・陸閘等の安全かつ確実な管理運用体制の構築の促進が期待できる。今後は、当該指針等が有効に機能しているか、不断の検証を図られたい。</t>
  </si>
  <si>
    <t>災害発生時における当該拠点の機能が確実かつ効果的に発揮できるよう、平常時から施設のメンテナンス状態を把握し、関係者間での情報共有し計画的な維持管理を行う。</t>
  </si>
  <si>
    <t>災害が発生した際に施設の機能が充分に発揮できるよう、平常時において国費を効果的に活用した維持管理状況を検証し、担当課室において把握されたい。</t>
  </si>
  <si>
    <t>従前より、所定の保安レベルが確保できているかどうか監査しているため、活動指標を「港湾施設の保安対策実施状況の監査」から、「監査により確認した埠頭保安規程による所定の保安レベルの達成度」とする。</t>
  </si>
  <si>
    <t>活動指標として、監査により確認した埠頭保安規程による所定の保安レベルの達成度を設定すべき。</t>
  </si>
  <si>
    <t>監査した埠頭保安規程の数が活動指標として挙げられているが、本来は規程で定められている内容つまり規程の運用により確保されている保安レベルの評価を行うべきではないか。</t>
  </si>
  <si>
    <t>政策目的の実現に向け、クルーズ船の受入環境の整備や国際コンテナ戦略港湾の整備等の推進を図る概算要求とした。
また、引き続き、適切な競争性の確保を図るなど、事業実施の効率化を図っていく。</t>
  </si>
  <si>
    <t>国際競争力の強化、事前防災・減災対策、老朽化対策等、緊急性や投資効果が高い施策に重点化を図るとともに、引き続き、適切な競争性の確保等により効率的な事業実施を図るべき。</t>
  </si>
  <si>
    <t>平成28年度をもって事業は終了。</t>
  </si>
  <si>
    <t>成果指標については、外部有識者の所見を踏まえ、より適切な成果指標となるよう検討を行う。
北東アジア港湾局長会議の実施にあたっては、これまで局長会議および局長会議の準備会合として課長級会合をそれぞれ実施していたが、局長会議と課長級会合を統合して実施することで、効率化を図る。</t>
  </si>
  <si>
    <t>北東アジア港湾局長会議の実施にあたっては、一層の効率的な事業実施が図られるように改善するべき。</t>
  </si>
  <si>
    <t>「共同調査等の実施テーマ数」は成果指標ではなく活動指標であり、成果指標は日本が抱える課題が解消されているかどうかを判断できる指標とすべきではないか。</t>
  </si>
  <si>
    <t>平成２８年度までに、当面の苅田港の港湾整備や利用における安全性確保に必要な範囲の探査を実施し、発見された老朽化化学弾の無害化処理を全て完了した。よって、当面の苅田港の港湾整備・利用における安全性を確保できたものと考えられることから、平成２９年度予算を要求しない。</t>
  </si>
  <si>
    <t>対応しなければならない全体量を推定した上で、事業の進捗状況を整理し、全体スケジュールを示すべき。</t>
  </si>
  <si>
    <t>不可欠な事業である。事業終了が「終了予定なし」となっているが、対応しなければならない全体量を推定した上で、毎年の事業によって廃棄処理がどの程度進捗しているのかを示すことが望ましい。</t>
  </si>
  <si>
    <t>引き続き、予算の範囲内において効果的に事業が実施されているかの点検等を行い、効率的な事業実施を図る。</t>
  </si>
  <si>
    <t>予算の範囲内において効果的に事業が実施されているかの点検を行うなど、引き続き効率的な事業実施を図るべき。</t>
  </si>
  <si>
    <t>訓練終了後に訓練参加者と反省点・改善点等についての認識を共有し、次回の訓練がより実効性の高いものとなるよう、訓練項目や内容について精査を行うこととしたい。</t>
  </si>
  <si>
    <t>前回訓練の課題を踏まえた実効性のある訓練に務め、災害が発生した際に防災拠点としての活動が有効に展開されるよう、関係機関とも連携した訓練内容の精査を図られたい。</t>
  </si>
  <si>
    <t>上記所見を踏まえ、本事業の成果を活用し改訂した｢臨海部防災拠点マニュアル｣を関係機関と共有しつつ、臨海部における防災拠点の形成促進及び適切な管理・運用が図られるよう取り組んで参りたい。</t>
  </si>
  <si>
    <t>上記所見を踏まえ、本事業の成果を活用し、平成28年3月に臨海部防災拠点マニュアルを改訂しており、同マニュアルに基づき、臨海部における防災拠点の形成促進及び適切な管理・運用が図られることが期待される。</t>
  </si>
  <si>
    <t>重要な事業であり、実効性の高い対応方針を検討して頂きたい。</t>
  </si>
  <si>
    <t>引き続き、国際コンテナ戦略港湾のさらなる国際競争力強化に努める。</t>
  </si>
  <si>
    <t>内航船から外航船への迅速な積替が図られているかについて検証を行うなど、国際コンテナ戦略港湾のさらなる国際競争力強化に努められたい。</t>
  </si>
  <si>
    <t>本事業の成果について、対外的に事業の理解に努めるとともに、事業内容を精査し、効率的な予算執行を図ることとしたい。</t>
  </si>
  <si>
    <t>事業の成果について、集貨の増加量を定量的に整理するなどして、対外的に事業の理解に努めるとともに、競争力の強化に向けた効率的な予算執行を図られたい。</t>
  </si>
  <si>
    <t>早期の接続が見込まれる国を中心に接続に取り組むこととし、委託に当たっては、引き続き透明性、競争性を確保しつつ、鋭意事業を進める。</t>
  </si>
  <si>
    <t>効率的な国際物流ネットワークの構築を目指すため、日中韓における対象港湾拡大やASEAN諸国等の他国・他地域との接続を早期に進められたい。また、委託に当たっては引き続き透明性や競争性を確保するべきである。</t>
  </si>
  <si>
    <t>本事業は、観光ビジョンに掲げられた「２０２０年に訪日クルーズ旅客５００万人」の目標を達成すべく実施している事業であるため、外国人旅客数を成果指標とし設定している。
また、所見を踏まえ、本事業の成果を地方を含む全国に普及し、有効活用してもらえるものとなるよう、更なる事業内容の精査を行うとともに、引き続き競争性のある契約の確保等により効果的な事業実施を図る。</t>
  </si>
  <si>
    <t>クルーズ船の寄港を地方創生へつなげるために、国としてできる取組を推進されたい。また、引き続き競争性のある契約の確保等により効果的な事業実施を図られたい。</t>
  </si>
  <si>
    <t>クルーズ船で入国する外国人旅客による地域経済の活性化が見込まれるため、こうした事業は地域の公共団体や民間団体の連携で推進した方が効率的なのではないか。成果指標は別のところで決まる外国人旅客数ではなく、地域経済の活性化等を示す指標の方が良いのではないか。</t>
  </si>
  <si>
    <t>港湾関連技術の標準化について我が国が主導的な役割を果たすことができるよう、引き続き施策を遂行していくと共に、成果の公表に努めることとしたい。</t>
  </si>
  <si>
    <t>各国際機関への加盟は、世界の港湾の政策をいち早く把握し、我が国の港湾政策に取り入れるために必要なことであり、加盟にあたっては国際約束で決められた分担金を支出しなければならないことから、現状維持とする。</t>
  </si>
  <si>
    <t>予備費　113百万円</t>
  </si>
  <si>
    <t>引き続き、過去の施工事例等を踏まえて復旧工法を工夫していくことにより、事業実施期間の短縮、コスト縮減に努めていく。</t>
  </si>
  <si>
    <t>引き続き、災害復旧に係る申請や報告などの事務手続きや採択された災害復旧事業の予算措置の対応が迅速に図られるように努めるべき。</t>
  </si>
  <si>
    <t>・執行率が低いがなぜか．自治体からの補助申請が少ないのはニーズがないからか，それとも制度の周知が十分でないからか．何らかの方法で改善が必要である．
・アウトカムを地域別に分けて示すことで，各地域で実施した施策がもたらした効果（便益）を適切に把握できている一方で，地域毎のアウトカムとそれに対応する単位当たりコストが不明であるため，地域毎に費用と効果（アウトカム）を比較できない点は残念である．改善が必要であろう．</t>
  </si>
  <si>
    <t xml:space="preserve">当初、h28予算要求段階ではh27の継続事業として同額程度の予算要求をしており、徐々に事業実施エリアを増やしていくことを想定していたが、「明日の日本を支える観光ビジョン」策定の動きと連動し、スピード感をもって産学連携モデルを他の地域へ広めていくことが求められ大幅な増額となった。よって、コスト面も含め事業内容を再設計するとともに、成果指標を「地域数」から「実施大学数」へ変更する。 </t>
  </si>
  <si>
    <t>○ユニークベニューの利用促進のためには、ユニークベニューを促進する意義の理解を深めることや、各ベニューがもつ問題を解決していく必要がある。
そのために、今年度新設するMICE関係省庁連絡会議において、ユニークベニューの意義について理解してもらい、ユニークベニューの活用にあたってのボトルネックを検討・解決していく。
○MICEの意義・効果を説明していく上で、経済波及効果を使用して説明していくことが有効と言われており、今年度末に国際会議に関する経済波及効果を算出予定である。
また、大中規模の国際会議を誘致するポテンシャルのあるグローバルMICE戦略・強化都市等に対して、当該エリアで開催された国際会議の経済波及効果を算出し、各都市のWEBサイト等で公表してもらう。
○専門家の育成についてはこれまで十分に取り組めていなかったことから、MICE業界に精通した海外コンサルタントの指導・助言を通じグローバルレベルの誘致活動に必要となるノウハウ等を多様な関係者に対してワークショップを通じて共有するととともに、グローバルMICE戦略・強化都市等に対してセミナーを行う。</t>
  </si>
  <si>
    <t>・本事業の目的は，「訪日外国人旅行者の満足度を高める広域観光周遊コースの形成を促進」とあるが，アウトカム15つのうち2つは広域観光周遊とは直接関係のない，単なる全国の訪日外国人旅行者数及びその延べ宿泊数の目標を表しているに過ぎない．この2つアウトカムは同種他事業のアウトカムと重複していると考えられ，重複するアウトカムであれば，そのアウトカム目標の達成を目指す同種他事業の目的が重複していることを意味し，効率的に税金が支出されているとはいえない．もしも，同じ目的（アウトカム）のために，複数の事業を実施する必要があるのでれば，それは適切に説明されるべきである．そうでなければ，各事業の目的に即した適切なアウトカムを設定する必要がある．
・7地域のアウトカム目標の設定が整合的でない．外国人の延べ宿泊数はすべての地域で設定してあるが，全体目標がある訪日外国人旅行者数(4000万人)のうち，7地域で設定してあるのは近畿美と九州温泉の2地域である．4000万人の根拠が不明瞭である．
・h26年度同じ額がh27年度も翌年度に繰り越されているが，本事業の目的を達成するために必要な措置であれば，その理由を説明すべきである．</t>
  </si>
  <si>
    <t>・h27年度の予算執行率が84%と低いにもかかわらず，h28年度予算が増額（290百万円→338百万円(繰越除く))されているのはなぜか．
・アウトカムがh27及び目標最終年度(h29)に設定されていない．税金を支出するには適切な国民説明が必要であると思われる．その一つが，税金を支出したことにより，適切な成果を達成できたと示すことである．然るに，成果目標を設定しないのはなぜか，適切な説明を行うべきである．
・一方で，事業所官部局による点検・改善にある「事業の有効性」では，「成果実績は成果目標に見合ったものとなっているか」等に○印と評価している．その根拠はなにか，適切に説明すべきである．</t>
  </si>
  <si>
    <t>・h28年度予算が増額（27百万円→322百万円)されているのはなぜか．H27年度は1大学，すなわち単価は27百万円/地域であり，事業所官部局による点検・改善にある「事業の効率性」では，単位当たりコストの水準は妥当であると評価している．しかし，h32年度（目標最終年度）の目標地域数は4地域である．単純計算すると，80.5百万円（＝322百万/4地域）となり，単位当たりコストが約3倍となっている．これは，h27年度の単位当たりコストの水準が妥当でないか，あるいは，h28年度予算総額が適切でないかと考えざるを得ない．適切な説明が必要である．
・アウトカムがh27に設定されていない．税金を支出するには適切な国民説明が必要であると思われる．その一つが，税金を支出したことにより，適切な成果を達成できたと示すことである．然るに，成果目標を設定しないのはなぜか，適切な説明を行うべきである．一方で，事業所官部局による点検・改善にある「事業の有効性」では，「成果実績は成果目標に見合ったものとなっているか」等に○印と評価している．その根拠はなにか，適切に説明すべきである．</t>
  </si>
  <si>
    <t>-</t>
  </si>
  <si>
    <t>海岸堤防等の整備については、厳格な優先順位付けを行うなど、成果目標の達成に向け、より一層の効果的・効率的な事業実施に努める。沖ノ鳥島については、施設の延命化等適切な維持管理に万全を期す。</t>
  </si>
  <si>
    <t>要求額のうち「新しい日本のための優先課題推進枠」3,497百万円</t>
  </si>
  <si>
    <t>より一層の競争性確保に努めるとともに、確実に調査を実施するため、関係機関との連携強化等により、更なる効率化に努める。</t>
  </si>
  <si>
    <t>低潮線保全区域の状況変化をより確実かつ効率的に確認等できるよう、関係機関との連携をさらに深める。</t>
  </si>
  <si>
    <t>要求額のうち「新しい日本のための優先課題推進枠」20百万円</t>
  </si>
  <si>
    <t>更なる観測地点の重点化、観測所・観測項目の重点化等により、更なる効率化に努める。</t>
  </si>
  <si>
    <t>発注業務については競争性の確保に努めるよう精査を行うとともに、地下水観測地点と観測項目の重点化の可能性について検討することで、引き続き可能な限りコスト縮減を行う。</t>
  </si>
  <si>
    <t>品質を確保しつつ更なるコスト縮減に取り組むとともに、一者応札等に対する更なる取り組みを進める。</t>
  </si>
  <si>
    <t>新技術の活用、計画・設計・施工の最適化によるコスト縮減、ストックマネジメントの展開によるライフサイクルコストの低減に取り組むとともに、一者応札等の改善に向け、個別の原因分析や見直し・点検に取り組む。</t>
  </si>
  <si>
    <t>要求額のうち「新しい日本のための優先課題推進枠」1,805百万円</t>
  </si>
  <si>
    <t>一者応札が生じないよう更なる入札契約方式の改善に努める。また、会議や二国間協議で行った情報発信・情報収集の効果を分析し、それが日本企業等の国際展開にどのように貢献しているのかを検証し、必要に応じて事業内容の抜本的見直しを行う。</t>
  </si>
  <si>
    <t>業務発注にあたり企画競争や一般競争入札の実施により競争性を確保する。また、会議や二国間協議で行った情報発信・情報収集の効果を分析するため、日本企業等への聞き取り等調査により国際展開に貢献した取組の確認を図る。</t>
  </si>
  <si>
    <t>地盤沈下の防止や地下水の適切な利用・保全という事業目的を的確に達成するために、引き続き競争性・透明性を確保するとともに、更に効果的・効率的な事業実施に努める。</t>
  </si>
  <si>
    <t>本業務は、地盤沈下防止等対策要綱の地盤沈下の防止や地下水採取量の規制に向け継続する必要があることから、今後の業務実施にあたっては、地下水データの整理の効率化によるコスト縮減を図り、また業務発注については、条件の精査等により競争性を確保する。</t>
  </si>
  <si>
    <t>要求額のうち「新しい日本のための優先課題推進枠」41百万円</t>
  </si>
  <si>
    <t>一者応札等が発生している原因を分析し、より競争性・透明性を高めた契約を行うとともに、前年度までに実施・蓄積された調査結果等を活用するなど、より一層の効果的・効率的な事業実施に努める。</t>
  </si>
  <si>
    <t>一者応札の原因を分析し条件の精査等を行うとともに、引き続き総合評価落札方式により競争性・透明性を高めた契約を行う。調査結果等の活用は、水源地域整備計画進捗状況ヒアリングや水源地域整備計画策定時、水源地域の活性化の活動に取り組む団体、有識者、行政等が参加する情報共有の場などの機会を通じて行い、より一層の効果的・効率的な事業実施を図る。</t>
  </si>
  <si>
    <t>執行率がさらに低下しており、再度その要因を分析するとともに、事業の目的に立ち返って業務内容の精査・見直しを行い、事業の効率化を図る。</t>
  </si>
  <si>
    <t>執行率低下の要因を分析し、引き続き業務内容の精査・見直しを行うこと等により、事業の効率化を図る。</t>
  </si>
  <si>
    <t>一者応札となった原因分析を行い対応策を検討するなど、より一層の競争性の確保に努める。</t>
  </si>
  <si>
    <t>業務発注については、条件の精査等により、一層の競争性の確保を図る。</t>
  </si>
  <si>
    <t>成果物である水循環可視化モデルが有効に活用されるための方策を検討する。</t>
  </si>
  <si>
    <t>今回作成した代表的な地域(流域)における水循環可視化モデルの構築を有効に利用し、水循環に関する施策を推進することで、地方公共団体・水供給関係者等の円滑な情報共有を通じた多様な水源確保等の各種施策の効果的実施を支援する。</t>
  </si>
  <si>
    <t>ウォータープラン２１の海底の工程を示すよう検討するともに、本事業の成果を適切に活用する。</t>
  </si>
  <si>
    <t>本事業の成果を適切に活用し、今後の水資源政策の発展に務める。</t>
  </si>
  <si>
    <t>事業内容が目的達成に向けて必要なものになっているのか常に見直しを行いつつ、成果目標の達成に向け、より一層の効果的・効率的な事業実施に努める。</t>
  </si>
  <si>
    <t>事業内容が適切であるか見直しを行いつつ、より一層の効果的・効率的な事業実施を図る。</t>
  </si>
  <si>
    <t>事業実施年度で既に成果指標の達成率が98％となっており、すでに実施済の件数を成果指標とすることは適当ではない。</t>
  </si>
  <si>
    <t>事業成果を地方公共団体へ情報提供等行い施策の展開に活用するとともに、今後更なる事業展開を行う場合には、適切な成果指標を示すよう努める。</t>
  </si>
  <si>
    <t>魅力ある河川空間の創造については、新規箇所への展開に加え、実施中の箇所においてもさらに向上及び促進を図っているため、定量的な指標としては実施中の箇所も含めたかわまちづくりの箇所数を設定した。今後更なる事業展開を行う場合には、より適切な成果指標を示すよう努める。</t>
  </si>
  <si>
    <t>近年の災害の状況などを勘案しながら事業の優先順位付けを行ったり、ハードソフト一体となった取り組みを進める等事業の効率性・透明性の確保を徹底する。</t>
  </si>
  <si>
    <t>近年の災害の状況等を踏まえた事業を実施するとともに、水防災意識社会 再構築ビジョンに沿った取組としてハード・ソフト対策を一体的・計画的に推進することで、効果的・効率的に事業を実施する。また、事業再評価を適切に行い、事業の透明性を確保する。</t>
  </si>
  <si>
    <t>要求額のうち「新しい日本のための優先課題推進枠」138,734百万円</t>
  </si>
  <si>
    <t>下水道整備については、浸水対策・地震対策も含め、各種調査結果等を十分に活用しながら、更なる効率的・効果的な下水道整備に努める。</t>
  </si>
  <si>
    <t>近年頻発する局地的な大雨に対して、市街地等での浸水安全度向上を図るため、官民連携による雨水流出抑制施設の設置等を促進するなど、各種調査結果等を活用しながら、引き続き効率的・効果的な下水道整備を実施する。</t>
  </si>
  <si>
    <t>要求額のうち「新しい日本のための優先課題推進枠」1,452百万円</t>
  </si>
  <si>
    <t>引き続き効率的な事業実施に努める。</t>
  </si>
  <si>
    <t>引き続き効率的な事業実施とコスト縮減に努めていく。</t>
  </si>
  <si>
    <t>一者応札等が発生した原因を分析し、更なる競争性の確保に努める。事業の中身が政策目的に適合しているのか、不要なもの・足りないものの峻別を適切に行い業務内容を再検証し、必要に応じて見直しを行う。</t>
  </si>
  <si>
    <t>「インフラシステム輸出戦略」等を踏まえ、相手国の基準への本邦技術の組入れなど政策目的により適合した支援策を強化。</t>
  </si>
  <si>
    <t>事業の成果物の周知方法について会議等の場で広報提供するだけでなく様々な工夫を凝らすこと等により、事業成果の普及・活用に努める。</t>
  </si>
  <si>
    <t>当該事業は終了するが、引き続き、成果目標等を検討し、事業の成果の普及を図っていく。</t>
  </si>
  <si>
    <t>手引書・事例集及び検討結果をもとに改正した制度について、関係者等への周知に努める。</t>
  </si>
  <si>
    <t>なし（長谷川太一先生）</t>
  </si>
  <si>
    <t>一者応札等が発生している原因を分析し、より競争性・透明性を高めた契約を工夫するなど、より一層の効果的・効率的な事業実施に努める。</t>
  </si>
  <si>
    <t>より競争性の高い事業となるよう、入札条件・業務内容等を見直す。</t>
  </si>
  <si>
    <t>-</t>
  </si>
  <si>
    <t>電子防災情報システム等を有効に活用し、ＴＥＣ－ＦＯＲＣＥ等による活動の更なる強化・充実に努める。</t>
  </si>
  <si>
    <t>引き続き、電子防災情報システム等を有効に活用し、ＴＥＣ－ＦＯＲＣＥ等による活動の更なる強化・充実に努める。</t>
  </si>
  <si>
    <t>構築されたデータベースをもとに各種施策の検討に努めるとともに、データベースのオープン化についても検討に努める。</t>
  </si>
  <si>
    <t>当該事業は終了しており、構築したデータベースについては平成28年４月より運用を開始し、全国の地方公共団体の方に活用していただいている。</t>
  </si>
  <si>
    <t>利用者の声等も踏まえながら、作成したプログラムの更なる改善・充実に努める。</t>
  </si>
  <si>
    <t>研修生アンケートから得られる利用者の意見を踏まえ、地方公共団体の課題に応じた実践的な助言等を行いつつ、研修プログラムのさらなる改善・充実を図る。</t>
  </si>
  <si>
    <t>都市局の地下街防災推進事業との連携や役割分担は如何？</t>
  </si>
  <si>
    <t>地下街防災推進事業との連携方策等を検討するなど、より効率的・効果的な事業執行に努める。</t>
  </si>
  <si>
    <t>効率的・効果的に地下街等における浸水被害を軽減するため、地下街防災推進事業等によるハード面での浸水対策との連携に配慮しつつ、地方公共団体や地下街管理者等が実施すべき内水に関する情報提供手法や避難確保・浸水防止計画作成等のソフト面での浸水被害軽減策を促進する方策を検討する。</t>
  </si>
  <si>
    <t>新たに見直しを行った指標を活用するなど、効率的・効果的な事業実施に努める。</t>
  </si>
  <si>
    <t>設定した各指標を活用しながら、事業進捗やコストの確認を行い、補助・床上浸水対策特別緊急事業を効率的・効果的に実施する。</t>
  </si>
  <si>
    <t>要求額のうち「新しい日本のための優先課題推進枠」7,494百万円</t>
  </si>
  <si>
    <t>1社入札の件数が比較的多いため、今後も改善に努められたい。</t>
  </si>
  <si>
    <t>一者応札となった原因を分析し更なる競争性確保に努めるなどコスト縮減に取り組むとともに、効果的・効率的な事業実施に努める。</t>
  </si>
  <si>
    <t>一社応札となった案件については、同種・類似業務の実績がある業者が多数いることを把握したうえで、適切な発注条件のもと企画競争入札等で発注した結果、一社のみの応札となったものである。引き続き原因を分析し、競争性の確保に努め、「ダム事業費等監理委員会」を活用してコスト縮減に取り組み、効果的・効率的な事業を実施する。</t>
  </si>
  <si>
    <t>長寿命化計画等に基づき、引き続き効果的・効率的な事業実施に努める。一者応札等になった原因を分析するなど競争性確保に取り組み、更なるコスト削減に努める。</t>
  </si>
  <si>
    <t>・一社応札となった原因を分析し更なる競争性確保に取り組む。
・老朽化したゲートのステンレス化等可能な限り施設の長寿命化を図り、適切な施設の維持管理を行う。</t>
  </si>
  <si>
    <t>近年発生しているこれまでに想定されなかった災害についての対応にも取り組みつつ、関係自治体との連携を強化しながら効果的・効率的な事業実施に努める。一者応札等になった原因を分析するなど競争性確保に取り組み、更なるコスト削減に努める。</t>
  </si>
  <si>
    <t>・気候変動等の近年の課題もふまえ、豪雨や大規模地震、火山噴火に起因する土砂災害に対し、防災拠点の保全や火山噴火緊急減災対策砂防計画の策定等、関係自治体とも連携しながら、ハード・ソフト一体となった対策を推進し、効果的・効率的な施設整備により着実に事業を実施する。
・入札・契約手続きにあたっては、同種・類似業務の実績がある業者が多数いることを把握したうえで、適切な発注条件のもと競争性確保に取り組む。</t>
  </si>
  <si>
    <t>要求額のうち「新しい日本のための優先課題推進枠」28,216百万円</t>
  </si>
  <si>
    <t>現状を踏まえつつより適切な維持管理方策を検討するとともに、効率的・効果的な事業実施に努める。</t>
  </si>
  <si>
    <t>桜島の火山活動及び土砂の流出状況等を踏まえ、砂防設備の適正な機能確保のため、効率的・効果的な維持管理を実施する。</t>
  </si>
  <si>
    <t>（財）砂防・地すべり技術センター「地すべり対策にかかる検討」は、本財団の本業として継続的に実施されているようですが、今年度発注84百万円の対価に見合う成果は如何？</t>
  </si>
  <si>
    <t>（財）砂防・地すべり技術センターが受託している「地すべり対策にかかる検討」は、同社が継続的に受託しており、なおかつ近年は一社応札、落札率も９９％以上となっていることから、発注条件をさらに見直すなど更なる競争性確保に努めるとともに、事業の効果的・効率的な実施に努める。</t>
  </si>
  <si>
    <t>・平成27年度の（財）砂防・地すべり技術センターの「地すべり対策にかかる検討」では、中央構造線付近の複雑な地すべり機構の解析等を実施しており、その成果は今後、河道閉塞を引き起こすような大規模な地すべりの対策手法の決定等に活用していくものである。
・入札・契約手続きにあたっては、引き続き、同種・類似業務の実績がある業者が多数いることを把握したうえで、適切な発注条件のもと競争性確保に取り組む。</t>
  </si>
  <si>
    <t>要求額のうち「新しい日本のための優先課題推進枠」1,160百万円</t>
  </si>
  <si>
    <t>なし（長谷川太一先生）</t>
  </si>
  <si>
    <t>各調査検討業務の成果を施策に反映し、近年のこれまで想定していなかった災害への対応等にも留意しつつ、効率的・効果的な事業実施に努める。</t>
  </si>
  <si>
    <t>近年の災害の発生状況や気候変動等の課題を踏まえた検討を進め、更なる効率的・効果的な事業実施に向け、成果の普及・活用を行う。</t>
  </si>
  <si>
    <t>繰越しについては、引き続き関係機関、地元自治体等と連携を図り、効果的・効率的な地震・津波対策等を推進する。</t>
  </si>
  <si>
    <t>翌年度への繰越しについて、引き続き関係機関や地元自治体と連携を図り、効果的・効率的な地震・津波対策等を推進する。</t>
  </si>
  <si>
    <t>調査の継続性・正確性を維持しつつ、可能な限りコスト削減に努める。</t>
  </si>
  <si>
    <t>可能な限りコスト削減を図りつつ、着実に調査を実施する。</t>
  </si>
  <si>
    <t>可能な限りコスト縮減に取り組みつつ、施設の適切な維持管理に努める。</t>
  </si>
  <si>
    <t>一者応札となった原因を分析し更なる競争性確保に努めるなどコスト縮減に取り組むとともに、適切な事業実施に努める。</t>
  </si>
  <si>
    <t>一者応札となった原因を分析するとともに適切に事業を実施する。</t>
  </si>
  <si>
    <t>一者応札となった原因を分析し更なる競争性確保に努めるなどコスト縮減に取り組むとともに、適切な施設の修繕等に努める。</t>
  </si>
  <si>
    <t>一者応札となった原因を分析するとともに適切な施設の修繕等を行う。</t>
  </si>
  <si>
    <t>一者応札となった原因を分析し更なる競争性確保に努めるなどコスト縮減に取り組むとともに、適切な施設の維持管理に努める。</t>
  </si>
  <si>
    <t>一者応札となった原因を分析し更なる競争性確保に努めるなどコスト縮減に取り組むとともに、可能な限り施設の長寿命化を図り、適切な施設の維持管理を行う。</t>
  </si>
  <si>
    <t>検討成果を地方公共団体等に広く周知するとともに、地方公共団体等の防災能力が向上するよう技術支援等を行い、防災・減災対策の充実に努める。</t>
  </si>
  <si>
    <t>これまでの国連の活動への参加等を通じ、国連の各種文書に水と災害の重要性が位置付けられてきている。引き続き、我が国の水防災技術の海外展開が促進されるよう努めていく。</t>
  </si>
  <si>
    <t>これまでの国連の活動への参加等を通じ、国連の各種文書に水と災害の重要性が位置付けられてきている。引き続き、我が国の水防災技術の海外展開を促進していく。</t>
  </si>
  <si>
    <t>引き続き効率的・効果的な事業実施に努める。</t>
  </si>
  <si>
    <t>作成した点検ガイドラインを普及させ、砂防設備等の維持管理・更新を適切に行う。</t>
  </si>
  <si>
    <t>作成した点検ガイドラインを地方整備局等へ周知し、引き続き砂防設備等の維持管理・更新に関する取り組みを推進する。</t>
  </si>
  <si>
    <t>過年度までの成果を踏まえ充実したガイドラインを作成し、さらに普及させることにより、ソフトハード一体となった総合的な対策の実施に努める。</t>
  </si>
  <si>
    <t>作成するガイドラインを用いて、ソフトハード一体となった総合的な対策の実施に努めていく。</t>
  </si>
  <si>
    <t>水関連分野の防災協働対話推進のための調査検討経費</t>
  </si>
  <si>
    <t>一者応札となった原因を分析し更なる競争性確保に努めるとともに、効率的・効果的な事業実施に努める。</t>
  </si>
  <si>
    <t>一者応札となった原因を分析し更なる競争性確保に努めるとともに、対象国の重点化等により、効率的・効果的に事業を実施する。</t>
  </si>
  <si>
    <t>要求額のうち「新しい日本のための優先課題推進枠」17百万円</t>
  </si>
  <si>
    <t>閣議決定された適応計画の着実な実施に向け、調査検討を行うのみならず、事業成果をどのように活用すべきかについても検討を行う。</t>
  </si>
  <si>
    <t>当該検討内において、とりまとめた適応計画の推進方策について体系的に整理する。</t>
  </si>
  <si>
    <t>要求額のうち「新しい日本のための優先課題推進枠」18百万円</t>
  </si>
  <si>
    <t>現場のニーズを的確に把握して、「現場で役立つ技術」開発を進め、その事業成果を広く普及・活用する方策を検討する。</t>
  </si>
  <si>
    <t>本事業の成果を今後の施策に反映するよう努めていく。</t>
  </si>
  <si>
    <t>日頃から情報提供・技術協力等を行うことにより、災害時における迅速な対応が可能となるよう努めるとともに、関係者間の連携を図ることによって、更なる効率的な事業実施、コスト縮減に努める。</t>
  </si>
  <si>
    <t>・災害時における迅速な対応が可能となるよう、年度当初に講習会や地区単位ブロック会議等を開催し、自治体や地方整備局に対し採択条件等の周知を図るなどの情報提供を行っている。
・効率的な事業実施が図られるよう、災害査定の効率化や設計・積算が容易な標準設計等により査定決定の迅速化を行っている。
・コスト縮減が図られるよう、査定前の打ち合わせや査定官の派遣の際に経済的な工法となるよう助言・指導を行っている。</t>
  </si>
  <si>
    <t>高層気象観測において、上空の水蒸気等の監視能力を強化し、予報精度の向上を行うため高層気象観測基盤の更新・強化を行い、小型、軽量、安価な新型ラジオゾンデを導入しランニングコストの縮減を図る。</t>
  </si>
  <si>
    <t>これまで、「静止気象衛星運用業務」（事業番号0109）は静止気象衛星業務に係る各種システムのリース・保守等の経費、「衛星施設維持」（事業番号0110）は静止気象衛星業務に係る庁舎・電源設備の保守や電気料等の経費と、別の2事業に分けていたところである。
外部有識者の所見を踏まえ、静止気象衛星に係る事業の全体的な効果をより適切に評価することが可能となるため、「静止気象衛星運用業務」（事業番号0109）に統合することとしたい。</t>
  </si>
  <si>
    <t>-</t>
  </si>
  <si>
    <t>・国営公園維持管理については、引き続き、入札手続きの見直し、業務の効率化に加え、必要に応じ契約手法の見直し等により、開園面積の増加に伴う予算増加の抑制を図るべき。
・大規模震災時における国営公園の役割について見直し、適切な対応を図るべき。
・観光インバウンドの促進、子育て支援策を積極的に講じるべき。</t>
  </si>
  <si>
    <t>・国営公園維持管理については、引き続き、市場化テストの導入などの入札制度の見直しや業務の効率化等により、開園面積増加に伴う予算増加を抑制する。
・大規模災害発生時において、迅速な救助活動への着手を可能とし、住民の安全確保を図るため、防災拠点・避難地等となる国営公園の機能強化を図る。
・我が国の歴史文化資産や自然を活かした施設の整備等を推進することで、インバウンドを促進するとともに子どもの遊びや学びの場の確保を図る。</t>
  </si>
  <si>
    <t>・引き続き、観光産業等の活性化など目標の達成に向け効果的に事業を実施すべき。</t>
  </si>
  <si>
    <t>・引き続き、観光産業等の活性化など目標の達成に向け効果的に事業を実施し、明日香村の歴史的風土の創造的活用を推進する。</t>
  </si>
  <si>
    <t>古都における歴史的風土の保存方策検討調査</t>
  </si>
  <si>
    <t xml:space="preserve">「活動団体の会員数」については、国民が必要な支出であることを理解できるような成果指標に変更すべきとの指摘を受けているが改善されていない。また、活動指標も不適切である。本支出の対象となった「歴史的風土」を保全することによる便益や経済効果等を説明できるように改善すべきである。 </t>
  </si>
  <si>
    <t>・平成28年度をもって事業終了。</t>
  </si>
  <si>
    <t>・平成28年度をもって事業終了。</t>
  </si>
  <si>
    <t>・古都保存制度は、歴史的風土の主たる構成要素である樹林地や農地等の自然的環境を保存する制度であり、樹林地等の保存活動を行う団体やその活動数の維持・増加は、自然的環境の保存に寄与するため、成果指標としてきたところ。ご指摘を踏まえ、例えば京都市を訪れた観光客が満足した項目として「自然・風景」が「寺院等」と同様に高い値をを示すなど、古都における自然的環境は観光資源にもなることから、成果目標として「調査を実施した古都指定都市を訪れる観光客数の増加率」を追加した。
・活動指標についても、ご指摘を踏まえ、「調査対象とする活動団体数」を追加した。</t>
  </si>
  <si>
    <t>・業務発注にあたり、参加要件等の精査を行うなど、競争性・透明性のある発注手続きにより、効率的・効果的に事業を実施すべき。</t>
  </si>
  <si>
    <t>・業務発注にあたり、平成27年度は参加要件の見直しを行い、平成28年度には公示時期の見直しを行うなどの競争性の確保に関する改善を図ったところ、複数者からの応募があったが、より競争性・透明性のある発注手続きとするため、引き続き参加要件等の精査を行う。</t>
  </si>
  <si>
    <t>(項)地球温暖化防止等対策費
 (大事項)地球温暖化防止等の環境の保全に必要な経費</t>
  </si>
  <si>
    <t>・予算執行率が低いため、今後、本事業が活用されるよう、地方公共団体や民間事業者等へ制度内容や活用事例の周知等の一層の働きかけを行い、また、特に緊急性の高い地域を優先させるなど事業の推進を図るべき。</t>
  </si>
  <si>
    <t>・内閣府と連携しながら、地方公共団体や民間事業者等へ制度内容や活用事例の周知等の一層の働きかけを行う。また、補助対象地域のうち特に緊急性が高い地域の地方公共団体を中心に個別のヒアリングを行い、地域の現況や課題等を把握した上で働きかける等、重点的に事業を推進する。</t>
  </si>
  <si>
    <t>・防災対策を実施する地下街に優先順位を設け、優先度の高い地下街等へ重点化すべき。
・安全性確保の取組をより一層進めるため、取組の見える化等を行うべき。</t>
  </si>
  <si>
    <t>・防災対策を実施する地下街に優先順位を設け、優先度の高い地下街への予算配分の重点化について検討を行う。
・安全性確保の取り組みを強力に促すため、ガイドラインの改定や取組の見える化について検討を行う。</t>
  </si>
  <si>
    <t>みどりの防災・減災対策推進事業</t>
  </si>
  <si>
    <t>-</t>
  </si>
  <si>
    <t>・平成27年度をもって事業終了。</t>
  </si>
  <si>
    <t>・平成27年度をもって事業終了。</t>
  </si>
  <si>
    <t>（項）住宅・市街地防災対策費
　（大事項）住宅・市街地の防災性の向上に必要な経費</t>
  </si>
  <si>
    <t>-</t>
  </si>
  <si>
    <t>・平成27年度をもって事業終了。</t>
  </si>
  <si>
    <t>（項）住宅・市街地防災対策費
　（大事項）住宅・市街地の防災性の向上に必要な経費</t>
  </si>
  <si>
    <t>切迫性の高い災害に対応する重要なテーマなのだが、抽象的な事業成果の管理に陥り易い。より個別の地区の実情に合わせて具体的な成果目標を設定して、効率的に事業を推進すべき。なお、活動指標に関してもよい詳細なマイルストンを設定して事業管理することが望まれる。</t>
  </si>
  <si>
    <t>・都市の防災性向上のため、課題分析等を的確に行い、地方公共団体にとって有用性や実現可能性が高く、効果的・効率的なアウトプットとなるよう調査を実施すべき。</t>
  </si>
  <si>
    <t>・本調査におけるテーマの重点化やとりまとめにあっては、ヒアリング等により有識者・地方公共団体・関係機関等の意見を広く取り入れることにより、課題分析等を的確に行い、効果的・効率的なアウトプットとなるよう調査を行う。</t>
  </si>
  <si>
    <t>（項）住宅・市街地防災対策費
　（大事項）住宅・市街地の防災性の向上に必要な経費</t>
  </si>
  <si>
    <t>エネルギーの自立化・多重化に資するエネルギーの面的ネットワークの導入が効果的・効率的になされるように、活動指標を細かくマイルストンを定めてモニタリングし、成果指標もエネルギー産出量等の直接測定できる副次的指標も併せて用いることも検討に値する。</t>
  </si>
  <si>
    <t>・災害時における業務継続機能確保の観点から、エネルギーの自立化・多重化に資するエネルギー面的ネットワークの導入が効果的・効率的になされるよう事業を推進すべき。
・エネルギ－供給施設やネットワーク等の施設整備を加速するため、支援対象施設の重点化を図るなど促進方策を総合的に展開すべき。</t>
  </si>
  <si>
    <t>・所見を踏まえ、地域要件を特定都市再生緊急整備地域に限定するとともに、支援対象施設を都市再生安全確保計画に基づくエネルギー導管等に重点化し、業務中枢拠点に広く整備が必要なインフラとして本格的に整備する観点から、国際競争拠点都市整備事業の支援対象に移行する。加えて、都市再生特別措置法の改正に伴い、災害時のエネルギー面的ネットワークを法定計画に位置付けることが可能となるとともに、関係者による承継効付きの協定の締結が可能となることから、このような法制度を活用しながら支援対象施設の重点化を図る。これにより、エネルギー面的ネットワークの効果的、効率的な導入を総合的に促進する。また、施策の評価のための指標については、活動指標を細かくモニタリングする等検討してまいりたい。</t>
  </si>
  <si>
    <t>・景観等の観光資源を活かしたまちづくりを推進すべく、効果的な事業のあり方について総合的に検討すべき。
・事業効果がより広く、早期に発現するよう、関係行政機関・地方公共団体等との連携を強化すべき。</t>
  </si>
  <si>
    <t>・関係行政機関・地方公共団体等との連携を強化し、景観の優れた観光資源の活用など、効果的な事業執行を推進する。</t>
  </si>
  <si>
    <t>集約型都市構造への転換という基本方針の中で、効果的な景観形成施策のあり方を検討している点及び企画競争等により透明性・公平性を確保しようとしている点は評価できる。成果指標として景観計画策定市町村数を採用されているが、集約型都市構造への寄与度が反映すると更に良い。また、活動指標についても成果の発現に沿ったマイルストンを設定できるとなお良い。</t>
  </si>
  <si>
    <t>・ご指摘を踏まえ、平成28年度において引き続き的確に調査検討を実施するとともに、立地適正化計画等の集約型都市構造への転換を進めるための施策における景観施策の位置付け方についても考え方を整理して参りたい。</t>
  </si>
  <si>
    <t>・コンパクト・プラス・ネットワークの取組や都市の国際競争力の強化、民間都市開発の促進、都市の生産性向上等に資する取組をより一層進めるため、効果的・効率的に事業を実施すべき。</t>
  </si>
  <si>
    <t>・所見を踏まえ、まちなかの子育て環境の向上に資する取組への支援の強化を図る。また、交通利便性及び防災機能の向上を図り国際競争拠点の整備を推進する。</t>
  </si>
  <si>
    <t>・都市の集約化や防災、国際競争力強化等の政策目的に照らした上で、緊急度、優先度を重視して貸付を行うべき。</t>
  </si>
  <si>
    <t>・都市の集約化、防災、国際競争力の強化等の政策目的に応じ、緊急性、優先性を重視して貸付対象の精査を厳格に行う。</t>
  </si>
  <si>
    <t>・調査内容について、過年度の調査結果を踏まえつつ、効果的な調査となるよう見直しを進めるべき。
・今後も競争性・透明性のある発注手続きにより、事業を効果的・効率的に実施すべき。</t>
  </si>
  <si>
    <t>・調査内容について、過年度の調査結果及び、自民党提言による指摘等を踏まえた上で、有識者等の審査により内容の重点化を図り、効果的な調査となるよう努めていく。
・企画競争については引き続き、競争性・透明性を高める取組を実施していく。</t>
  </si>
  <si>
    <t>・ＯＥＣＤが行う都市問題調査について、我が国が直面する課題（都市と農村の生産性と競争力等）が盛り込まれるよう、働きかけを行うべき。</t>
  </si>
  <si>
    <t>・引き続き、我が国が直面する課題（都市と農村の生産性と競争力等）がOECDが行う都市問題調査に盛り込まれるよう調査研究内容の重点化を図っていく。</t>
  </si>
  <si>
    <t>-</t>
  </si>
  <si>
    <t>・東日本大震災の被災地における復興関連事業については、引き続き適切な執行を図るべき。
・南海トラフ地震の発生により大規模な津波被害が想定される地域での事前防災への活用に関しては、他の都市防災に関する事業の活用等とも比較考量しつつ、適切な事業選択がなされるよう、地方公共団体と十分に連携すべき。</t>
  </si>
  <si>
    <t>・南海トラフ地震の発生により大規模な津波被害等が想定される地域での事前防災への活用に関しては、現時点で具体的な事業化の相談はない状況であるが、引き続き、当該地域の地方公共団体と意見交換等を行いつつ、適切な事業選択がなされるよう、十分に連携する。</t>
  </si>
  <si>
    <t>-</t>
  </si>
  <si>
    <t>・国益上の観点から、本調査の成果を、我が国の民間企業の海外でのビジネス機会の拡大に加え、国内向けの企業誘致や国際会議の誘致等に向けた日本の魅力の効果的な発信等にも活用できるよう、取り組むべき。さらにはコンパクトシティの実現にも活用できるよう、取り組むべき。
・引き続き、企画競争等により、透明性・公平性を確保すべき。</t>
  </si>
  <si>
    <t>・引き続き、調査の成果について、国内向けの企業誘致、国際会議の誘致等にも活かせるものとなるよう検討する。
・今後も引き続き発注に当たって適切な執行方法かどうかを確認していく。</t>
  </si>
  <si>
    <t>民間まちづくり活動促進事業</t>
  </si>
  <si>
    <t>・優れた民間のまちづくり活動を全国に横展開できるようにすべき。
・民間のまちづくり活動を推進すべく効果的な事業のあり方について総合的に検討すべき。</t>
  </si>
  <si>
    <t>・効果的な事業のあり方について総合的に検討した結果、民間まちづくり活動促進事業と国際競争力強化・シティセールス支援事業を統合し、民間まちづくり活動総合支援事業として、予算要求予定。</t>
  </si>
  <si>
    <t>・集約型都市構造の実現を図る観点から、重要性が高く、かつ制度・枠組に係る検討などに重点を置き調査すべき。</t>
  </si>
  <si>
    <t>・コンパクトシティの先行事例の分析・横展開に関する検討など、集約型都市構造の実現を図る観点から、国が主導的に検討すべき必要性を勘案しつつ、調査内容の重点化を図る。</t>
  </si>
  <si>
    <t>・コンパクトシティ形成支援チームの取組等とも連携しつつ、各地方公共団体における立地適正化計画の作成が進むよう、支援の充実を図るべき。</t>
  </si>
  <si>
    <t>・コンパクトシティ形成支援チームによる市町村の取組支援等と連携しつつ、引き続き地方公共団体等による立地適正化計画等の作成を支援するとともに、官民連携による公共施設の集約化・複合化等の推進によるコンパクトシティの形成に対する支援の充実を図る。</t>
  </si>
  <si>
    <t>・大都市の国際競争力強化のためにの有効なな事業であり、地方公共団体・民間事業者等と連携し事業を推進すべき。
・大都市のみならず地方都市におけるシティセールスや民間まちづくり活動との連携強化について総合的に検討すべき。</t>
  </si>
  <si>
    <t>・「国際的ビジネス環境等改善・シティセールス支援事業」（平成27年度事業番号277）を「国際競争力強化・シティセールス支援事業」に名称変更。
・「民間まちづくり活動促進事業（平成28年度事業番号282）」と統合予定。
・要求額は、「民間まちづくり活動促進事業」に計上。</t>
  </si>
  <si>
    <t>歴史的風致活用国際観光支援事業</t>
  </si>
  <si>
    <t>2020年のオリンピック・パラリンピックまでに一定の成果をあげることを視野に、観光庁と連携して、効率的に執行しようとしている点は評価できる。成果指標として訪日外国人旅行者数を挙げているが、本事業自体の成果として捉えるには粗過ぎる。相乗効果を踏まえた上で、実施自治体・地域の訪問者が相対的に増加することを成果指標とできないか検討すべき。</t>
  </si>
  <si>
    <t>・関係行政機関等と連携し、効果的・効率的に事業を推進すべき。</t>
  </si>
  <si>
    <t>・関係行政機関等との連携の下、引き続き効果的な執行を推進する。また、ご指摘を踏まえ、事業実施都市における外国人宿泊者数の増加率を成果指標とすることとした。</t>
  </si>
  <si>
    <t>大都市戦略検討調査経費</t>
  </si>
  <si>
    <t>・我が国の大都市の政策課題を踏まえつつ、調査内容の重点化を図るべき。</t>
  </si>
  <si>
    <t>・急激な人口減少や高齢化等、社会情勢の変化の中でも持続可能な大都市が形成されるよう、我が国の大都市の政策課題を踏まえつつ、調査内容の重点化を図り、効果的な調査となるよう努めていく。</t>
  </si>
  <si>
    <t>・国が行う必要性が高く、都市の集約化等、地方公共団体が共通に抱える政策課題に対応可能なものとなるよう、引き続き効果検証を行うべき。</t>
  </si>
  <si>
    <t>・地方公共団体が共通に抱える政策課題に対応可能なものとなるよう、地方公共団体のニーズを的確に反映し、調査項目の見直しを行うなど、引き続き効果検証の徹底に努める。</t>
  </si>
  <si>
    <t>・特殊地下壕等対策事業については、事業の進捗状況を踏まえ、必要な制度の見直しを行うべき。</t>
  </si>
  <si>
    <t>・本対策事業では、従前より、埋戻し等の工事を行うのに必要な調査の実施は同一年度としていたが、所見を踏まえ、対策実施プロセスにおける調査の効率化・集中化の促進、もって本対策事業全体の加速化を図るため、本工事を次年度以降確実に実施する調査等に補助できるよう見直す要求を行うとともに、特殊地下壕等対策事業の適用期限延長（平成33年度まで）の要求を行う。</t>
  </si>
  <si>
    <t>・引き続き、効果的・効率的な事業の実施を図るべき。</t>
  </si>
  <si>
    <t>・本事業は、災害が発生した際に必要となる経費を要求する事業である。よって、平成29年度の要求予定は無し。</t>
  </si>
  <si>
    <t>地理空間情報の活用の推進に係る総合的課題に関する検討</t>
  </si>
  <si>
    <t>次期地理空間情報活用推進基本計画の策定に向けて、関係省庁と連携して、課題の抽出・整理に努める。また、Ｇ空間情報センターの円滑な立ち上げを引き続き支援するとともに、外部有識者の指摘を踏まえ、同センターの役割を分かりやすく説明するよう努める。</t>
  </si>
  <si>
    <t>所見を踏まえ、事業の目的及び事業概要の修正を行った。</t>
  </si>
  <si>
    <t>引き続き、事業の効率的実施に努めるとともに、成果の活用を促進するため、普及啓発を図る。</t>
  </si>
  <si>
    <t>来年度のより高い目標設定及び中間目標設定に向けて、今年度、課題整理、利活用の推進方策について検討している。</t>
  </si>
  <si>
    <t>G空間情報センターの設置が本年度予定されていることを踏まえ、G空間情報の提供のあり方・提供主体のあり方を見直す。</t>
  </si>
  <si>
    <t>「地理情報共用Webシステムゲートウェイ」及び「航空写真画像情報所在検索・案内システム」により国民に提供していたサービスについては、国が選定した運営主体が整備・運用する「Ｇ空間情報センター」から提供することとし、業務委託は行わない。</t>
  </si>
  <si>
    <t>G空間EXPOは官学での実施を検討するなど、より効率的な実施を検討して欲しい。</t>
  </si>
  <si>
    <t>民間の動向等を把握した上で、対象とするテーマを重点化するなど、事業の効果的・効率的な実施に努める。G空間EXPOについては、外部有識者の指摘を踏まえ、研究機関等との連携を一層促進する。</t>
  </si>
  <si>
    <t>民間の動向等をふまえ、必要なテーマに重点化を図ることにより、さらに効果的・効率的な事業内容とする。G空間EXPOについては、産学官からなる運営協議会により研究機関等との連携の強化に努めているところ。</t>
  </si>
  <si>
    <t>チームの所見を踏まえ、整備・運航・事業安全監督など各安全監督部門がそれぞれ行っている監督業務について、事業者のみならず自家用機など効果的に実施するため、各部門の総合調整ができるよう組織改正を図る。また、１回の出張で複数の監査を実施することで回数の減少を図り、早期割引運賃、パック等の活用することで１回あたりの出張コスト縮減に取り組んでおり引き続き、安全対策に係る経費を効率的に執行できるよう努めている。</t>
  </si>
  <si>
    <t>小型機事故が頻発している状況等を踏まえ、航空安全全般に対する期待が高まっており、航空機の使用に対する監督業務など安全対策に万全を期するよう体制や組織の見直しを図るとともに、効率的・効果的な予算執行を行うべき。</t>
  </si>
  <si>
    <t>所見を踏まえ、深刻な操縦士不足に対応するとともに航空需要に対応した操縦士の養成を行うため、平成３０年度からの航空大学校の養成規模拡大（７２人→１０８人）を目指し、帯広分校の教官、訓練機及び飛行訓練装置の増強等を行うために必要な予算要求を行う。併せて、宮崎本校の訓練機の更新のために必要な予算要求を行い、着実な訓練の推進を図る。</t>
  </si>
  <si>
    <t>所見を踏まえ、深刻な操縦士不足に対応するとともに航空需要に対応した操縦士の養成を行うため、施設整備に必要な予算要求を行う。</t>
  </si>
  <si>
    <t>外部有識者の所見は昨年度のチーム所見で指摘された事項でもあり、引き続き成果指標の見直し等を通じ、事業効果の説明に努めるべきである。</t>
  </si>
  <si>
    <r>
      <t>総合改善事業と形成計画事業については、事業内容が類似しているにもかかわらず、補助対象事業者や補助率に違いがある等、必ずしも使い勝手が良いとは言えないこと</t>
    </r>
    <r>
      <rPr>
        <sz val="9"/>
        <rFont val="ＭＳ Ｐゴシック"/>
        <family val="3"/>
      </rPr>
      <t>から、総合改善事業を廃止することにより事業を一本化するとともに、駅に求められている機能・役割に応じた施設整備に対するニーズに応えるため、補助要件の見直し、補助対象施設の拡充等の制度改正を行うこととする。</t>
    </r>
  </si>
  <si>
    <r>
      <t>チーム所見を踏まえ、引き続き、中期目標期間の予算縮減の達成に向け、経費縮減に</t>
    </r>
    <r>
      <rPr>
        <sz val="9"/>
        <rFont val="ＭＳ Ｐゴシック"/>
        <family val="3"/>
      </rPr>
      <t>取り組む。</t>
    </r>
  </si>
  <si>
    <t>新たに設定した定量的指標の達成に向け、より一層効率的かつ効果的な予算執行に努める。
本事業は、これまで事務執行経費として効率的な執行に努め高い執行率を続けているところであるが、さらなる執行の改善のために、調達に当たっては、より多くの事業者に参入いただけるように仕様及び競争参加資格要件を見直し、これまで一者応札になっていた案件で、新規参入事業者が落札する等の改善を行ったところ。引き続き調達における競争性の向上とコスト縮減に努める。</t>
  </si>
  <si>
    <t>-</t>
  </si>
  <si>
    <t>本事業は、家賃低廉化に係る義務的経費であり、引き続き適切に実施する必要がある。</t>
  </si>
  <si>
    <t>家賃低廉化事業等について、引き続き適切な執行を図る。</t>
  </si>
  <si>
    <t>本事業の立地については、費用対効果を検討し、見直す必要がある。また、費用対効果を加えるために、評価委員会の構成を変更することなども必要である。</t>
  </si>
  <si>
    <t>・本事業の採択にあたって、建替える場合との比較や、立地を踏まえた敷地の有効活用の観点も含む費用対効果を評価の視点に加えることとする。
・評価委員会の委員に経済や都市計画を専門とする委員を加えるなど、委員構成の見直しを検討中。</t>
  </si>
  <si>
    <t>フラット３５Sの金利引下げについては、政策誘導効果を踏まえ、メリハリをつけた引下げのあり方を検討する必要がある。</t>
  </si>
  <si>
    <t>フラット３５Ｓの金利引下げのあり方については、政策誘導効果を踏まえ、見直しを図る。</t>
  </si>
  <si>
    <t>出資金は確実に執行されているが、出資金により政策目的である医療福祉拠点の整備が着実に推進されているか、継続的に確認していく必要がある。</t>
  </si>
  <si>
    <t>ＵＲ団地を活用した地域の医療福祉拠点の形成については、「独立行政法人改革等に関する基本的な方針」（平成25年12月24日閣議決定）において閣議決定されているところであり、その方針に基づき平成29年度についても所要額の要求を行う。また予算の執行管理については、確認方法の合理性、有効性に留意しつつ継続的に適正な管理を行っていく。</t>
  </si>
  <si>
    <t>引き続き支出先の選定に当たって競争性を確保するとともに、調査項目について政策的に必要性の高いものに重点化することが必要である。</t>
  </si>
  <si>
    <t>政策を推進する上での、必要性の高い調査が効果的に実施できるように調査目的の明確化、調査実施の重点化を引続き図る。また、引き続き支出先の選定にあたって競争性確保を図るとともに、今後の施策展開に資する調査項目に重点化するよう努める。</t>
  </si>
  <si>
    <t>（項）住宅市場整備推進費
　（大事項）住宅市場の環境整備の推進に必要な経費</t>
  </si>
  <si>
    <t>アウトカムの目標値はH28年度に100%とされているところ、H25年度時点で100%となっている。事業継続の必要性を理解できるように修正を求める。</t>
  </si>
  <si>
    <t>引き続き規制・制度改革事項等に示される国民のニーズに対応した調査等を行うとともに、本事業の成果を踏まえ、より効果的・効率的に市街地環境整備を進めていくことが必要である。</t>
  </si>
  <si>
    <t>-</t>
  </si>
  <si>
    <t>建築基準法の集団規定に関する要望は、規制・制度改革事項等において、各年度毎に示されている。本経費は、各年度毎に示された要望を実現するための調査・検討を行うためのものであるため、各年度毎に目標を設定し、その都度成果を上げている。したがって、毎年度継続して事業を進めていく必要がある。
近年の経済社会状況の変化を踏まえつつ、規制・制度改革事項等に示される国民のニーズに対応した調査等を引き続き行うとともに、本事業の成果を踏まえ、より効果的・効率的に市街地環境整備に資する検討を進めていく。</t>
  </si>
  <si>
    <t>引き続き各種調査・検討の結果を適切に施策に反映させるとともに、調査項目について政策的に必要性の高いものに重点化することが必要である。</t>
  </si>
  <si>
    <t>引き続き調査の実施期間の確保等に努めるとともに、調査項目について政策的に必要性の高いものに重点化することが必要である。</t>
  </si>
  <si>
    <t>引き続き、調査分析結果について公表・周知を図るとともに、効果的・効率的に事業を執行する必要がある。</t>
  </si>
  <si>
    <t>引き続き、調査分析結果について公表・周知を図るとともに、効果的・効率的に事業を執行していく。</t>
  </si>
  <si>
    <t>本事業の成果を踏まえ、より効果的・効率的に空き家対策を進めていくことが必要である。</t>
  </si>
  <si>
    <t>本事業の成果を公表すること等により、効果的・効率的な空き家対策を促進する。</t>
  </si>
  <si>
    <t>本事業の成果を踏まえ、より効果的・効率的に住宅・建築物の耐震化を進めていくことが必要である。</t>
  </si>
  <si>
    <t xml:space="preserve">当事業は平成27年度で終了。行政事業レビュー推進チームの所見等を踏まえて、引き続き住宅・建築物の耐震化を促進していく。
</t>
  </si>
  <si>
    <t>前年度までの事業については、得られた成果を整理し、ホームページにより広く公表を行い、外部向け講習会等においても成功事例を紹介している。今後の事業に当たっては、単に管理不全に陥っているというだけではなく、外部専門家の活用や空き家の多いマンションにおける合意形成等、行政として推進する施策によりマッチした課題への取り組みを重点的に支援していく。支援した事業は引き続きホームページ等において公表を行うことで横展開を実施する。
なお、建替え相談体制に対応する成果目標として、直接的にマッチする新規目標を設定したところである。</t>
  </si>
  <si>
    <t>前年度までの事業については、他のマンションへの波及効果が特に高いものをホームページで公表している。また、外部向け講習会等においても成功事例を紹介している。今後の事業に当たっては、単に管理不全に陥っているというだけではなく、外部専門家の活用や空き家の多いマンションにおける合意形成等、行政として推進する施策によりマッチした課題への取り組みを重点的に支援していく。支援した事業は引き続きホームページ等で横展開を進める。</t>
  </si>
  <si>
    <t>本事業の成果を踏まえ、より効果的・効率的に住宅ストック活用・リフォームを進めていくことが必要である。</t>
  </si>
  <si>
    <t>本事業は修了するが、得られた知見は他の事業にも活用し、より効果的・効率的に住宅ストック活用・リフォームを進めていく。</t>
  </si>
  <si>
    <t>引き続き補助事業者へのヒアリング等により執行状況等を把握し、適切な執行に努めるとともに、支援対象について政策的な必要性の高いものに重点化することが必要である。</t>
  </si>
  <si>
    <t>引き続き補助事業者へのヒアリング等により執行状況等を把握し、適切な執行に努めるとともに、支援対象について、「建築物のエネルギー消費性能の向上に関する法律」（平成28年4月1日 一部施行）や長期優良住宅の認定基準に、新たに増改築に係る基準を設けたことに伴う「長期優良住宅の普及の促進に関する法律施行規則」等の改正（平成28年4月1日施行）等も踏まえ、政策的な必要性の高いものに重点化し、効果的な事業執行を行っていく。</t>
  </si>
  <si>
    <t>アウトカムの２指標が木造に絞ったものでなければ、より適切な指標を検討して欲しい。</t>
  </si>
  <si>
    <t>引き続き受講者アンケートの結果等を踏まえた適正な執行に努めるとともに、本事業の成果を踏まえ、より効果的・効率的に大工技能者の育成と技術力の向上を進めていくことが必要である。</t>
  </si>
  <si>
    <t>本事業は平成28年度で終了するが、外部有識者及び行政事業レビュー推進チームの所見を踏まえ、より適切な指標を設定し、また、効果的・効率的に執行できるよう工夫した事業を検討して要求を行う。</t>
  </si>
  <si>
    <t>アウトプット指標が適切とはいえない。例えば制度の周知に関しては、セミナー回数、パンフレットの配布数を指標とすることも考え得る。</t>
  </si>
  <si>
    <t>引き続きヒアリング等により事業の適正な執行に努めるとともに、本事業の成果を踏まえ、より効果的・効率的に建築確認検査体制の整備を進めていくことが必要である。</t>
  </si>
  <si>
    <t>本事業の成果を踏まえ、より効果的・効率的にCLTを活用した建築物の普及を進めていくことが必要である。</t>
  </si>
  <si>
    <t>アウトプットの「相談窓口での対応人数」が相談者数であるなら少なすぎる。より相談者が増えるよう対策を検討されたい。「相談会・セミナーの開催回数」は、参加者数の方が適当かもしれない。</t>
  </si>
  <si>
    <t>既存住宅流通を促進するためには、住替えの円滑化は重要な取組み。そのため、引き続き相談体制の充実等を図るとともに、相談から具体的な住替えにつなげていくように工夫していく必要がある。</t>
  </si>
  <si>
    <t>・相談から具体的な住み替え行動につながるよう、平成28年度より執行の改善を行った。具体的には、平成27年度事業では1人1回の個別相談、相談会での簡易相談、セミナーでの啓発を中心としていたが、平成28年度より募集要領を改め原則2回の個別相談対応を要件化した上で、1回目相談でニーズの聴取や現状把握を行い、2回目相談で住み替え等の具体的なプランを複数案提示する運用とした。
・本事業の「相談体制整備」・「専門家育成」のうち、平成27年度は「専門家育成」に注力したが（育成実績1250人）、平成28年度は採択に当たり「相談体制整備」を中心に予算を配分する方針。事業最終年度である平成29年度は更に重点配分し、相談件数を増やす。（なお、住み替え行動の促進を目的に平成28年度より個別相談は原則2回対応としたため、平成28年度見込の相談者数は150人であるが、相談件数では300件となる。）
・ご指摘を踏まえ、より効果的な実態把握を目的にアウトプットの指標を改め、「相談窓口での対応人数」を「相談窓口での相談件数」に、「相談会・セミナーの開催回数」を「相談会・セミナーの参加者数」とした。</t>
  </si>
  <si>
    <t>セーフティネットの必要性について、広く国民の理解を得られるよう努めて欲しい。</t>
  </si>
  <si>
    <t>引き続き事業の取組み・成果について公表・周知していくとともに、居住支援協議会の取組みの強化について一層支援していく必要がある。</t>
  </si>
  <si>
    <t>引き続き事業の取組み・成果について公表・周知に努めていくとともに、居住支援協議会の取組みの強化について一層の支援を図る。</t>
  </si>
  <si>
    <t>「住み替え円滑化推進事業」など他事業の成果も活用しつつ、引き続き適切に執行して欲しい。</t>
  </si>
  <si>
    <t>引き続き窓口設置件数やモデル事業実施件数の目標が着実に実現されているか注視するとともに、具体的な住替えや二地域居住の促進にどの程度結びついているのかを検証していく必要がある。</t>
  </si>
  <si>
    <t>事業が着実に実施されるよう適切な執行に努めていくとともに、具体的な効果の把握に努めていく。</t>
  </si>
  <si>
    <t>27年度の執行率の低さが「点検結果」に書かれている事業実施期間の短さに起因するかもしれないが、28年度の執行率によっては予算額の縮減も必要である。</t>
  </si>
  <si>
    <t>事業実施時期を早めること等により支援期間・内容の充実に努めるとともに、支援対象についてより実効性の高いものに重点化することが必要である。</t>
  </si>
  <si>
    <t>平成２８年度は、前年度より事業実施時期を4ヶ月早め事業期間を確保するとともに、支援対象も建築物省エネ法に対応する審査マニュアルの整備や説明会の開催など実効性の高いものに重点化して実施している。</t>
  </si>
  <si>
    <t>アウトプットを「採択事業者数」とすることは適切でない。代わりとなるアウトプットの検討を求める。</t>
  </si>
  <si>
    <t>引き続き事業の効率化・コスト縮減等に努めるとともに、支援対象についてより実効性の高いものに重点化することが必要である。</t>
  </si>
  <si>
    <t>御指摘を踏まえ、本事業の採択事業者が取組む事業内容に応じた件数をアウトプットの活動指標とする。
また、事業の執行に当たっては、定期的に事業者の検討状況を確認する等して、効率化・コスト縮減等に努めるとともに、より実効性の高いものに重点化し、効果的な事業執行を行っていく。</t>
  </si>
  <si>
    <t>応募者数が一者となった理由を分析し、来年度以降の事業で対策を講じることを求める。</t>
  </si>
  <si>
    <t>本事業の成果を踏まえ、より効果的・効率的に改正建築基準法における新たな定期調査・検査報告制度の定着を進めていくことが必要である。</t>
  </si>
  <si>
    <t>平成27年度をもって終了。（改正法の施行に合わせて技術的助言を発出するなど、新たな定期調査・検査報告制度の定着を進めるための取組みを引き続き実施しているところ。）また、応募者数が一者となった理由を分析し対策を検討し、対策を講じる。</t>
  </si>
  <si>
    <t>「我が国の住宅・建築関連企業の海外展開を促進する」という事業目的がアウトカムに反映されるべきである。</t>
  </si>
  <si>
    <t>引き続き対象国、対象テーマ、具体的な手法等についてより効果的なものとなるようにするとともに、支援対象について政策的に必要性の高いものに重点化することが必要である。</t>
  </si>
  <si>
    <t>本事業は、住宅取得に係る消費増税の負担を緩和し、住宅市場の安定化を図るものであり、引き続き適切に実施する必要がある。</t>
  </si>
  <si>
    <t>所見も踏まえ、引き続き、事業の執行状況について、すまい給付金事務局及び基金管理団体に対して必要な指導監督を実施するとともに、制度の周知に努めるなど適切に実施する。</t>
  </si>
  <si>
    <t>引き続き適切な審査体制の確保に努めるとともに、調査項目について、建築物省エネ法の施行を踏まえ、政策的に必要性の高いものに重点化することが必要である。</t>
  </si>
  <si>
    <t>平成28年度は、審査体制の整備状況、建築物省エネ法に基づく誘導措置の施行状況、対策の充実が必要な中小規模の住宅・建築物の実態把握・課題抽出等に関する調査を重点的に実施する。</t>
  </si>
  <si>
    <t>事業の適切な進捗を図るとともに、支援対象についてより実効性の高いものに重点化していくことが必要である。</t>
  </si>
  <si>
    <t>平成28年度は、公募開始にあわせ提案応募者向け事業説明会を開催することにより事業の適切な進捗を図るとともに、建物の省エネ性能の表示を行うことを要件にすることなどにより、実効性の高いものに重点化している。</t>
  </si>
  <si>
    <t>引き続き、本事業に係る完了報告の受付・審査等に係る事務を適切に行うことが必要である。</t>
  </si>
  <si>
    <t>引き続き、定期的に事業者に進捗状況を確認する等して、本事業に係る完了報告の受付・審査等に係る事務の適切な実施に努める。</t>
  </si>
  <si>
    <t>住宅市街地総合整備促進等事業</t>
  </si>
  <si>
    <t>引き続き政策課題の緊急度等に応じた支援に努めるとともに、支援対象についてより実効性の高いものに重点化していくことが必要である。</t>
  </si>
  <si>
    <t>行政事業レビュー推進チームの所見を踏まえ、引き続き政策課題の緊急度等に応じた支援に努めるとともに、支援対象についてより実効性の高いものに重点化していくこととする。</t>
  </si>
  <si>
    <t>引き続き整備施設や整備時期がより具体化しているものから優先的に支援することに努めるとともに、支援対象について、子育て支援施設の整備を伴うもの等、地域の居住機能を再生する上でより実効性の高いものに重点化していくことが必要である。</t>
  </si>
  <si>
    <t>居住機能の集約化等とあわせた子育て支援施設や福祉施設等の整備を進めるもののうち、特に事業期間の最終年度であることや、建築工事に着手している等、事業効果の発現が早期に期待できる実効性が高いものについて、配分にあたり優先していくものとする。</t>
  </si>
  <si>
    <t>全都道府県で補助制度が創設されたとのことで、成果目標に向け、一層関係者への周知に努めて欲しい。</t>
  </si>
  <si>
    <t>平成２７年秋のレビューでの指摘事項も踏まえ、市町村における補助制度の創設を促進するとともに、適切な事業執行に努める必要がある。</t>
  </si>
  <si>
    <t>外部有識者の所見を踏まえ、成果目標に向け、一層関係者への周知に努めることとする。また、行政事業レビュー推進チームの所見を踏まえ、市町村における補助制度の創設を促進するとともに、適切な事業執行に努めることとする。</t>
  </si>
  <si>
    <t>引き続き市町村のまちづくりとの連携を図るとともに、より効率的に事業を進めるための工夫やより実効性の高いものへの支援の重点化を行うことが必要である。</t>
  </si>
  <si>
    <t>サービス付き高齢者向け住宅の整備を行う事業について、引き続き、市町村のまちづくりとの連携、自立型の生活に適したものや医療・介護等の地域のサービス拠点となる施設を併設したもの等の整備に対する支援の重点化を行う。</t>
  </si>
  <si>
    <t>引き続き関係府省庁との連携を進めるとともに、支援対象についてより実効性の高いものに重点化していくことが必要である。</t>
  </si>
  <si>
    <t>引き続き関係府省庁や地方公共団体防災担当部局等関係部局と意見交換を行うなどして連携を進めるとともに、これまでの執行状況や制度運用状況等を踏まえ、平成26年4月に作成したガイドラインを今年度中に更新・公表することとしたい。</t>
  </si>
  <si>
    <t>アウトカム「住宅確保要配慮者の入居率」の算定方法を示して欲しい。</t>
  </si>
  <si>
    <t>平成２６年秋のレビューでの指摘事項も踏まえ、適切な事業執行に努めるとともに、居住支援協議会との連携を進め、住宅セーフティーネット機能の強化に向けより実効性のある支援に重点化していくことが必要である。</t>
  </si>
  <si>
    <t>・アウトカムの成果指標に入居率の算定方法を記載した。
・民間賃貸住宅や空き家を活用した新たな住宅セーフティネット制度の創設に伴う既存制度の見直しにより、本事業を廃止する。</t>
  </si>
  <si>
    <t>アウトカムの２指標が木造に絞ったものでなければ、より適切な指標を検討して欲しい。加えて、三世代同居に関するアウトプット（またはアウトカム）の設定も必要と思われる。</t>
  </si>
  <si>
    <t>引き続き事業の進捗状況の把握等に努めるとともに、支援対象についてより実効性の高いものに重点化していくことが必要である。</t>
  </si>
  <si>
    <t>外部有識者及び行政事業レビュー推進チームの所見を踏まえ、より適切な指標の設定や事業の進捗状況の把握に努め、より実効性の高いものに重点化して支援する手法を検討して要求を行う。</t>
  </si>
  <si>
    <r>
      <t>災害</t>
    </r>
    <r>
      <rPr>
        <sz val="9"/>
        <rFont val="ＭＳ Ｐゴシック"/>
        <family val="3"/>
      </rPr>
      <t>等予測の基本となる業務であり、引き続き、測定技術の向上とコスト管理の均衡を図るべき。</t>
    </r>
  </si>
  <si>
    <r>
      <t>観測回数については、台風発生の少ない時期には、観測体制の効率化が可能か検討すべき。
一般競争入札に関しては、仕様書を改善し、競争性を高める検討をすべき</t>
    </r>
    <r>
      <rPr>
        <sz val="9"/>
        <rFont val="ＭＳ Ｐゴシック"/>
        <family val="3"/>
      </rPr>
      <t>。</t>
    </r>
  </si>
  <si>
    <r>
      <t>・海岸堤防等の整備については、成果目標の達成に向け、実施箇所の優先順位付けを行うなど、より一層</t>
    </r>
    <r>
      <rPr>
        <sz val="9"/>
        <rFont val="ＭＳ Ｐゴシック"/>
        <family val="3"/>
      </rPr>
      <t>の効果的・効率的な事業を実施する。
・沖ノ鳥島については、引き続き適切な維持管理を行い、国土の保全を図る。</t>
    </r>
  </si>
  <si>
    <r>
      <t>・地域の計画と連携して、環境負荷低減に配慮した交通ネットワークを形成する取組をシームレスに支援するため、</t>
    </r>
    <r>
      <rPr>
        <sz val="9"/>
        <rFont val="ＭＳ Ｐゴシック"/>
        <family val="3"/>
      </rPr>
      <t>地域交通のグリーン化を通じた電気自動車の加速度的普及促進事業と統合し、車両の普及状況等に応じ補助率を設定する。
・予算の実行においても、他の政策目的との連携が図れるよう、地域防災業務計画、低炭素街づくり計画や地域交通網形成計画など地域の計画に位置づけられている案件について優先的に採択することとする。</t>
    </r>
  </si>
  <si>
    <r>
      <t>・地域の計画と連携して、環境負荷低減に配慮した交通ネットワークを形成する取組をシームレスに支援するため、</t>
    </r>
    <r>
      <rPr>
        <sz val="9"/>
        <rFont val="ＭＳ Ｐゴシック"/>
        <family val="3"/>
      </rPr>
      <t>環境対応車普及促進対策事業と統合し、車両の普及状況等に応じ補助率を設定する。
・予算の実行においても、他の政策目的との連携が図れるよう、地域防災業務計画、低炭素街づくり計画や地域交通網形成計画など地域の計画に位置づけられている案件について優先的に採択することとする。</t>
    </r>
  </si>
  <si>
    <r>
      <rPr>
        <sz val="9"/>
        <rFont val="ＭＳ Ｐゴシック"/>
        <family val="3"/>
      </rPr>
      <t>引き続き、手引書・事例集及び検討結果をもとに改正した制度について、関係者等への周知に努める。</t>
    </r>
  </si>
  <si>
    <r>
      <t>外部有識者及びチームの所見を踏まえ、海洋の観測・分析を行なうための手法や装置等に関する最新情報の収集を行い、観測船以外に、水深2000mまでの水温・塩分を自律的に測定する中層フロートを活用するなど、業務実施体制の最適化・効率化に努めている。また、</t>
    </r>
    <r>
      <rPr>
        <sz val="9"/>
        <rFont val="ＭＳ Ｐゴシック"/>
        <family val="3"/>
      </rPr>
      <t>海洋環境に関する情報提供の強化にあたり、既存の情報システムを統合し、コストの縮減を図る。</t>
    </r>
  </si>
  <si>
    <r>
      <t xml:space="preserve">外部有識者及びチームの所見を踏まえ、台風発生の少ない時期の観測体制の見直しについて検討する。
</t>
    </r>
    <r>
      <rPr>
        <sz val="9"/>
        <rFont val="ＭＳ Ｐゴシック"/>
        <family val="3"/>
      </rPr>
      <t>事業の実施にあたり、競争性を確保しつつ、調達方法の改善を図り、コストの縮減に努める。</t>
    </r>
  </si>
  <si>
    <t>-</t>
  </si>
  <si>
    <t>効率性・透明性を図りつつ、事業効果の早期発現に引き続き努めるべき。</t>
  </si>
  <si>
    <t>新規採択時評価、再評価、事後評価においては、引き続き評価内容に対して、第三者委員会等の意見を聴取するとともに、評価結果を公表する。事業評価にあたっては、コスト縮減など事業内容の見直し等の検討を行うこととし、事業効果の早期実現を図る。</t>
  </si>
  <si>
    <t>電線管理者等との調整・協議を促進しつつ、低コスト手法の活用・普及等を通じた実効性のある無電柱化の推進に努めるべき。</t>
  </si>
  <si>
    <t>平成２７年度をもって事業終了。</t>
  </si>
  <si>
    <t>沿道環境（騒音）改善の一層の推進のため、走行車両の特性に着目した新たな対策の検討や成果指標・活動指標を設定して、より効果的・効率的な沿道騒音対策の推進を図っていることは評価できる。引き続き、環境省の自動車騒音対策との連携し、低騒音舗装以外の遮音壁等の施策も活動指標に織り込む等してより効率的に事業を推進すべき。</t>
  </si>
  <si>
    <t>平成２８年度をもって事業終了。</t>
  </si>
  <si>
    <t>活動指標・成果指標ともに周知割合・事例収集数として何を対象としているのか明らかにし、効率化を促進する。地方公共団体が取り組みやすく、かつ効果的な道路空間の機能向上に資する事例の収集・整理を促進するためには、事例の周知だけを成果目標にするのではなく、機能向上事例自体の質及び量を成果目標にしてもよいのではないか。</t>
  </si>
  <si>
    <t>事業の実施にあたっては、電線管理者等との調整・協議を促進しつつ、地域の実情に応じたコスト縮減が可能な手法を活用し、実効性のある無電柱化を推進する。</t>
  </si>
  <si>
    <t>所見を踏まえ、関係部署と連携し、効率的に対策を推進する。</t>
  </si>
  <si>
    <t>道路空間の機能向上事例の収集については、これまで質や量を重視して行ってきており、今後は事例を周知していくことから、今回は事例の周知を成果目標としている。今回のご指摘を踏まえ、機能向上事例自体の質及び量も含め、適切な成果目標について検討してまいりたい。</t>
  </si>
  <si>
    <t>生活道路等の交通安全対策は急務の課題であり、国の積極的な関与の下、関係機関との密な連携等を図りつつ、緊急性の高いエリアを優先的に対策の推進に努めるべき。</t>
  </si>
  <si>
    <t>地域の実情に応じたコスト縮減等により、一層の効率的な維持管理に努めるべき。</t>
  </si>
  <si>
    <t>道路構造物の老朽化が進む中、適切かつ効率的なメンテナンスサイクルの実施に万全を期すべき。熊本地震を踏まえた改善点がある場合には、その改善も図るべき。</t>
  </si>
  <si>
    <t>地域の基幹ネットワークとなる地域高規格道路の効率的な事業促進に引き続き努めるべき。</t>
  </si>
  <si>
    <t>高速道路の効果的・効率的な整備・活用に一層取り組むべき。</t>
  </si>
  <si>
    <t>引き続きコスト縮減に取り組むとともに、コスト縮減事例の収集・周知に努めるべき。</t>
  </si>
  <si>
    <t>平成２７年度をもって事業終了。</t>
  </si>
  <si>
    <t>交通事故や交通渋滞のITS活用による改善という目的に対し、この事業自体がどのように寄与するかが反映するように、成果指標及び活動指標を設定し直す必要がある。事故死者数の減少は他の要素が多すぎ寄与度が反映せず、仕様書の数では活動指標として粗過ぎる。</t>
  </si>
  <si>
    <t>平成２８年度をもって事業終了。</t>
  </si>
  <si>
    <t>平成２７年度をもって事業終了。</t>
  </si>
  <si>
    <t>事業の必要性は高いが、３年目となることから、道路構造物の保全に係る現状や、これまで行ってきた事業の有効性を検証し、資料・講習会の内容等への必要な見直しを行うべき。</t>
  </si>
  <si>
    <t>道路占用料を算出するために必要となる「使用料率（全国における平均的な賃料水準）」に関する一般的な指標等の有無の確認も含め検討を行い、コスト縮減に努めている点は評価できる。成果指標として徴収実績が相応しいか（使用料を増やすことが当事業の目的なのか）は、別途再検討すべきであるものの、占有料の徴収実績が下降気味である点に関しても、従来の徴収水準でよいか検討が必要である。</t>
  </si>
  <si>
    <t>歩行中と自転車乗用中の死者が約５割を占め、そのうち約５割が自宅から500m以内の生活に身近な道路で発生していることが事業目的の理由である。したがって、政策評価で一部採用しているように生活道路での事故抑止、つまり、実施地区において生活道路での交通事故の絶対数及び割合が減少することが、成果指標となるはずである。また、活動指標もガイドラインの策定以外にも、その実施度合いや周知度合い等効果の発現に沿ったマイルストンを検討してもよいのではないか。</t>
  </si>
  <si>
    <t>「新しい日本のための優先課題推進枠」426,971の内数</t>
  </si>
  <si>
    <t>地域の実情や地域からの意見等を踏まえ、コスト縮減も含め、効率的な維持管理を行う。</t>
  </si>
  <si>
    <t>インフラ長寿命化計画等に基づき、引き続き、メンテナンスサイクル（点検、診断、措置、記録）による計画的な老朽化対策を推進するとともに、熊本地震を踏まえた対応を図る。</t>
  </si>
  <si>
    <t>地域高規格道路の効率的な事業促進に引き続き努める。</t>
  </si>
  <si>
    <t>事業主体からH29年度の事業内容を聴取し、所要額の精査を行った上で要求。</t>
  </si>
  <si>
    <t>引き続きコスト縮減に取り組むとともに、コスト縮減事例の収集・周知に努める。</t>
  </si>
  <si>
    <t>今後、本事業で得られた成果を活用した取り組みを進めるものとしている。</t>
  </si>
  <si>
    <t>道路構造物の保全に係る現状など、必要に応じて資料・講習会の内容の見直しを行うことで、道路構造物全体の予防保全の着実な実施を図る。</t>
  </si>
  <si>
    <t>本事業は平成２７年度をもって終了したが、平成３０年度以降に道路占用料の見直しに際して所要の調査・検討を実施する際には、占用料の徴収の趣旨を踏まえ、成果指標の設定の在り方について所要の検討を行うとともに、引き続き法令で予定されている占用料の適切な確保に努める。</t>
  </si>
  <si>
    <t>データの整理・分析が料金制度の在り方の検討にどのように活用されたのかについて、引き続き十分な説明に努めるべき。</t>
  </si>
  <si>
    <t>必要性、効率性、有効性に留意しつつ、適切に実施すべき。</t>
  </si>
  <si>
    <t>都市のコンパクト化を推進する上で、基幹的な公共交通となるバスの利用環境の向上や高度化は重要な課題なので、地方公共団体において利便性・安全性等の向上効果の高い道路交通システムが選択実施できるように推進すべき。その観点からは、成果指標としては、BRTに限らず、最適な方法を採用した結果としての輸送の効率化を表す指標を採用すべきではないか。</t>
  </si>
  <si>
    <t>平成２８年度をもって事業終了。</t>
  </si>
  <si>
    <t>データの整理・分析が料金制度の在り方の検討にどのように活用されたのかについて、引き続き十分な説明に努める。</t>
  </si>
  <si>
    <t>引き続き、必要性、効率性、有効性に留意しつつ、適切に実施する。</t>
  </si>
  <si>
    <t>ＢＲＴの導入における成果の指標について、輸送の効率化も含め、最適な指標の確立を今後の検討課題としてまいりたい。</t>
  </si>
  <si>
    <t>関係国政府への積極的な働きかけ等により、インフラ整備の国際展開を効率的・効果的に推進すべき。</t>
  </si>
  <si>
    <t>相手国のニーズと日本企業の海外展開意向を踏まえた二国間会議やセミナーなどの開催及び相手国政府との対話等を通じ、海外プロジェクトの獲得や道路技術の海外展開を促進する。</t>
  </si>
  <si>
    <t>熊本地震からの早期復旧のニーズ等も踏まえ、事業期間の短縮やコスト縮減について、不断の努力を続けるべき。</t>
  </si>
  <si>
    <t>引き続き、我が国の道路技術・政策の実のある展開が図られるよう、海外国の最新技術・知見等の収集等に努めるべき。</t>
  </si>
  <si>
    <t>熊本地震からの早期復旧のニーズ等も踏まえ、引き続き事業期間の短縮やコスト縮減について務める。</t>
  </si>
  <si>
    <t>道路関係国際機関の活動に参画し、諸外国の最新技術・知見等の収集及びその動向を把握するよう努める。</t>
  </si>
  <si>
    <t>訪日外国人旅行者のニーズを踏まえた効果的な受入環境整備が進むように事業内容の一部の見直しを行うべき。</t>
  </si>
  <si>
    <t>訪日外国人旅行者受入環境整備緊急対策事業は、昨今の訪日外国人旅行者の急増により発生している課題を解決するために受入環境整備の緊急対策を促進してきたが、訪日外国人旅行者数4,000万人、6,000万人の実現に向けて、ハード・ソフト両面からの受入環境整備を通じた訪問時・滞在時の利便性向上を図り、世界最高水準の観光拠点の整備を訪日外国人旅行者受入基盤整備・加速化事業で加速化させるよう努めたい。</t>
  </si>
  <si>
    <t>－</t>
  </si>
  <si>
    <t>一般競争入札において一者応札となっている支出があることから、その要因を分析し、適切な支出先の選定に努めるべき。</t>
  </si>
  <si>
    <t>-</t>
  </si>
  <si>
    <t>発注にあたっては、一般競争や企画競争により競争性の確保に努めており、多くの企業が参加できるよう公示期間の延長や履行期間の適切な確保をするため早い時期の発注を行うなど、今後も競争性の確保に努める。</t>
  </si>
  <si>
    <t>民間では横断的な事業が困難な3次元地図の整備・更新等に関する技術にかかる基準・ガイドライン等の作成という目的は適正と考える。但し、最終年度の目標値だけが定められ、事業年度ごとの目標値が定められておらず、事前の計画や事業年度ごとの工程管理等に問題がないか、これで事業の進捗度合の把握に支障がないかについては、確認を要する。また、最終の成果目標がガイドラインの策定であるにもかかわらず、かかる目標と必ずしも直接的に結びつかない、論文等の公表件数が活動指標とされ、それで本当に妥当なのか、実験や調査による課題の克服等、より直接的かつ具体的な成果指標がないのかについても、確認・検討すべき。</t>
  </si>
  <si>
    <t>成果目標について、各年度毎に目標値を設定し、短期的に実効的なＰＤＣＡサイクルを回すことができないか、検討すべき。また、活動指標と成果目標をより関連づけることができないか、活動指標の設定方法について検討した上で、成果目標の達成に向け適切な執行に取り組むべき。</t>
  </si>
  <si>
    <t>・当事業は、予算の制約で、全体の計画期間は3年間とし、初年度に技術調査、2年度に技術開発を行い、3年度に技術開発の検証を行いガイドラインを取りまとめることとしており、3年でPDCAサイクルを回す予定であり、ガイドラインの成案にもこの期間いっぱいかかる予定である。また今年度の事業はすでに半分程度進行しており、今年度の発注も含めた具体的事業方針はすでに形成されていることから、あと残り1年半の事業期間を考えれば、最終目標と一体化しての事業推進を行うことがコスト削減の面でも事業の効率性の上でも有効であると考える。なお、今後、新規事業の立ち上げの際は、所見の内容を踏まえ検討していきたい。
・本事業の最終的な目標であるガイドライン等が外部でいかに使われるのかということが重要であるが、実際のガイドラインが来年度末にできるまで外部で利用される機会がほとんどない。そのため、現状の中間成果物をいかに外部に提供し、宣伝していけるかを重視し、活動指標を「本事業に関連する論文・報文発表、刊行物公表件数」とした。また、今回の技術開発はこれまで開発されていない領域を対象とするため、活動指標の設定方法の検討には、外部評価する手段を持つための検証プロジェクトを別途立ち上げる等、さらなるコスト発生が見込まれることから、これまでどおりの指標とした。なお、今後、新規事業の立ち上げの際は、所見の内容を踏まえ検討していきたい。
・発注にあたっては、引き続き競争性の確保に努めるなど、予算の適切な執行に努める。</t>
  </si>
  <si>
    <t>有人国境離島法が来年４月から施行されることを踏まえ、離島振興行政の観点からも、制度の拡充を図る。</t>
  </si>
  <si>
    <t>有人国境離島法が来年４月から施行されることを踏まえ、離島振興行政の観点からも、制度の拡充を図る。</t>
  </si>
  <si>
    <t>離島振興事業を構成する各種の公共事業については、各所管において事業の重点化など必要な見直しを行うこととするが、離島振興計画に基づ く事業については引き続き国土交通省に一括計上する仕組みとして、離島に係る公共事業の総合性の確保、計画的かつ効率的な事業執行を図 る。</t>
  </si>
  <si>
    <t>離島振興法の趣旨を踏まえ、引き続き、離島における公共事業の総合性を確保し、計画的かつ効率的な事業執行に努める。</t>
  </si>
  <si>
    <t>予定通り終了している。</t>
  </si>
  <si>
    <t>奄美群島振興開発事業を構成する各種の公共事業については、各所管において事業の重点化など必要な見直しを行うこととするが、奄美群島振興開発計画に基づく事業については引き続き国土交通省に一括計上する仕組みとして、奄美群島に係る公共事業の総合性の確保、計画的かつ効率的な事業執行を図る。</t>
  </si>
  <si>
    <t>奄美群島振興開発特別措置法の趣旨を踏まえ、引き続き、奄美群島に係る公共事業の総合性を確保し、計画的かつ効率的な事業執行に努める。また、非公共事業については、地域のニーズを踏まえつつ、自立的で持続可能な発展に向けた地域の取組みを後押し、引き続き効果的な執行に努める。</t>
  </si>
  <si>
    <t>東京都や小笠原村のニーズをよく把握・分析し、引き続き、政策目的に照らして真に必要なもの、緊急性の高いものに重点化を図る。</t>
  </si>
  <si>
    <t>　東京都及び小笠原村に対する補助事業については、地元からの要望を踏まえ、引き続き、政策目標達成に向け、国として優先度が高い事業に重点化を図った。</t>
  </si>
  <si>
    <t>建設業許可システム等を適切に運用して、厳正・円滑な審査を継続するとともに、より効率的・効果的なシステムへの更新ができないかどうかの検証を行うべき。</t>
  </si>
  <si>
    <t>本事業については、毎年、システムを利用している各許可行政庁間で利用方法や効率化等について協議を行っているところであり、より効率的・効果的なシステムへ更新できるよう、引き続き検討して参る。</t>
  </si>
  <si>
    <t>システムの新機器移行後においては、事業に係る契約事務は一般競争にて実施すること。また、システムの効率化を検討すること。</t>
  </si>
  <si>
    <t>システムの新機器移行後においては、事業に係る契約事務は一般競争にて実施する。また、システム更改時にはサーバー構成の再検討により更なる効率化を図る。</t>
  </si>
  <si>
    <t>今後も相談対応の検証等を行い、必要な改善に努めるべき。</t>
  </si>
  <si>
    <t>引き続き、建設工事の請負契約をめぐるトラブルについて、「建設業取引適正化センター」の弁護士や土木・建築の学識経験者等による迅速な対応を適切に行うことにより、取引慣行の改善に努める。
また、トラブルを未然に防止するため、今後とも立入検査や指導等を適切に行うことで、建設業者への法令遵守の徹底を図ることにより、元請下請関係の適正化のより一層の推進に努める。</t>
  </si>
  <si>
    <t>成果物である資料等の活用方法、活用場面をより明確化して、効果的な普及方策を検討っしていることや調査項目についても引き続き検討を加えている点は評価できる。KPIについては、ほぼ上限値に近付きつつあるので、より建設労働者の労働環境の改善を反映する指標も検討し、市場における建設労働者の不足傾向に対応する必要がある。</t>
  </si>
  <si>
    <t>各種調査については、政策立案に必要な調査項目がどうか精査し、新たな調査が必要な事項については機動的に対応すること。</t>
  </si>
  <si>
    <t>統計調査のモニターについて、インターネットモニターの登録を増やし、回答率の向上を図るべく全国の担当者会議を行った。</t>
  </si>
  <si>
    <t>我が国の建設業者が実際に海外での事業展開をする際に当たって隘路と打開策を検討するように努力している点は評価できる。一部の一者応札及び本事業の成果の周知については、引き続き改善努力をし、成果指標として個別企業の努力ではなく、本事業の効果を計る指標(アンケート調査等）の導入を検討する。</t>
  </si>
  <si>
    <t>今後、市場拡大が見込まれるターゲット国を戦略的に設定すべき。その上で、そのターゲット国が必要とする各種施策を戦略的に展開するべき。</t>
  </si>
  <si>
    <t>建設産業・不動産業の海外展開を推進するためには、相手国政府と連携しつつビジネス環境の整備、ビジネス機会の創出を支援する必要がある。平成２９年度概算要求においては、所見を踏まえ、戦略的に対象国を選定した上で、対象国のニーズを踏まえた施策を展開する。具体的には、ベトナム等我が国にとって重要な市場において二国間会議の枠組みを活用した関係強化を図るほか、対象国のニーズを踏まえた関連制度の整備・普及支援を行う。また、海外進出する企業のための情報提供についても対象国を限定して情報の深掘りを行うとともに、対象国の求める技術・ノウハウ等を見極めた上で、中堅・中小建設企業の海外展開の総合的な支援等を行うこととする。</t>
  </si>
  <si>
    <t>平成27年度をもって終了。</t>
  </si>
  <si>
    <t>平成27年度で終了。</t>
  </si>
  <si>
    <t>平成27年度をもって終了。</t>
  </si>
  <si>
    <t>モデル事業による支援により、新しい入札契約方式が導入されたかどうか適切にフォローアップし、これを成果目標及び成果実績とするべき。</t>
  </si>
  <si>
    <t>新しい入札契約方式の導入実績を成果目標及び成果実績の指標とする。</t>
  </si>
  <si>
    <t>技能実習生への不当な就労実態、不法就労などネガティブな情報のフォローアップを適切に行い、監理体制の改善につなげること。</t>
  </si>
  <si>
    <t>外国人建設就労者については、受入れ状況の実態の把握及びフォローアップを行い、より適正かつ円滑な事業の実施に努める。</t>
  </si>
  <si>
    <t>本事業の成果内容がより周知されるよう継続して事業を促進する。一者応札については引き続き改善努力を行う。</t>
  </si>
  <si>
    <t>本事業の成果内容の展開を工夫すべき。</t>
  </si>
  <si>
    <t>一者応札について、入札説明会に参加したが応札しなかった者について、アンケートを実施した。</t>
  </si>
  <si>
    <t>コンサルティング支援について活性化支援アドバイザーによる連携体制を構築し、多種多様な業態を前提としきめ細かなアドバイス等の支援を実施しようとしていることは評価できる。建設現場の人手不足の現況を鑑み、アウトカム指標としては、生産性向上のみでなく、現場の技能者等の「処遇悪化に伴う離職者の増加」や「若年入職者の減少」等に与える本事業の貢献が反映するような指標設定（アンケート等）もありうるのではないか。一者応札に関しては、必然的か再検討が望まれる。</t>
  </si>
  <si>
    <t>相談、支援と重点支援といった基本的な枠組みは評価できるものの、「建設産業の活性化」というテーマではなくて、「建設産業の生産性向上」といったテーマがより適切であると考えられる。</t>
  </si>
  <si>
    <t>建設産業を取り巻く社会情勢の変化を踏まえ、建設産業全体の生産性向上の実現に向けた事業とすべく事業内容を抜本的に見直し、平成２９年度事業より、以下の通り改善。
・相談支援、重点支援と言った基本的な枠組みは維持しつつ、専門家提案型支援として、研究会を立ち上げ、建設業の特性を踏まえた中小・中堅建設企業が取り組み易い効果的な生産性向上モデルプランの策定と実行により、中小・中堅建設企業の生産性を底上げする「モデルプラン実行支援」を実施する。
・アウトカム指標として設定している「建設業の離職率を9％以下に引き下げる」について、平成27年度成果実績を集計後、目標値を再設定する。
・企画競争については、平成28年度事業では、3社に対して説明書を配布しており、結果的に1社から企画提案書の提出を受けている。引き続き、適切な企画競争実施を行う。</t>
  </si>
  <si>
    <t>引き続き各種調査・検討の結果を適切に施策に反映させるとともに、調査項目について政策的に必要性の高いものに重点化する。</t>
  </si>
  <si>
    <t>引き続き調査の実施期間の確保等に努めるとともに、調査項目について政策的に必要性の高いものに重点化していく。</t>
  </si>
  <si>
    <t>平成28年度で終了予定。今年度の執行については引き続きヒアリング等により適切にすすめていく。なお、本事業の活動指標については、今回の所見を踏まえ、説明会、講習会の開催回数および作成したパンフレット、テキストの種類とし、事業の実施状況を適切に把握できるよう改善を図った。</t>
  </si>
  <si>
    <t>本事業の成果を踏まえ、平成28年3月31日及び4月1日にCLTを用いた建築物の一般的設計法等に関する基準を整備した。今後も関係部署と連携してCLTを活用した建築物の普及に努めてまいりたい。</t>
  </si>
  <si>
    <t>新興国に対して我が国建築基準を導入することで、相手国内で基準の普及が検討され、将来的に我が国住宅・建築関連企業が海外展開しやすい環境が整備されるため、本成果目標は事業目的を反映していると考えられる。また、引き続き事業効果を高めるため、対象国や対象テーマ等を政策的に必要性の高いものに重点化していく。</t>
  </si>
  <si>
    <t>h27年度は初年度であることから，事業目的である災害支援物資輸送訓練の実施エリア数をアウトカムに採用するのは適切であると考える．本事業は，終了予定のない事業であることから，今後も継続され，訓練が実施されたエリアにおいて再訓練される場合もあろう．今後，本事業のアウトカムは，災害支援物資輸送訓練が「初めて実施されるエリア数」をアウトカム指標に用いることは問題ないが，すでに実施したエリアにおいて再び本事業を実施する場合は，前回実施した場合との比較をアウトカム指標に採用すべきである．アウトプットが実施回数であるから，アウトカムは実施することによる成果にすべきである．なお，アウトプットの実施回数1回とは，おそらく予算支出1回ということと考えられるが，実際の災害支援物資輸送訓練の実施回数とは異なるのではないか，その点は明確にした方が良い．</t>
  </si>
  <si>
    <t>チームの所見を踏まえ、航空気象業務のサービスの質を確保しつつ、引き続き競争性の確保を図りながら航空気象業務の一部民間委託を実施し、コストの縮減に努める。</t>
  </si>
  <si>
    <t>事業の必要性は十分に認められるが、新技術を活用して効率的な地籍調査を行うべき。また、地籍調査が特に遅れている都市部等については重点的に地籍調査を進めるべき。</t>
  </si>
  <si>
    <t>新技術を活用した効率的な地籍調査を導入するため、平成28年4月に「地籍調査作業規程準則」を改正したところであるが、都道府県に対して新技術を活用した効率的な地籍調査を進めるよう働きかけを行っている。
また、地籍調査が特に遅れている都市部等の地籍調査についても、都道府県に対して重点的に地籍調査を進めるよう働きかけを行ったところであり、今後も引き続き都道府県に対して更なる働きかけを行っていくこととしている。</t>
  </si>
  <si>
    <t>基本調査の結果がその後の地籍整備につながっているかの検証を行うべき。</t>
  </si>
  <si>
    <t>基本調査では、市町村等による地籍調査を促進するため、進捗が遅れている都市部・山村部において、国が地籍調査に必要な基礎的な情報として主要な境界情報を整備・保全している。いずれの市町村等においても、基本調査の成果を活用して地籍調査を実施することとしていることから、市町村等による地籍調査への着手を促進し、地籍整備につながっているものである。今後は、防災等の観点から地籍整備を喫緊に進めていく必要性が特に高い南海トラフ巨大地震の津波浸水想定地域や土砂災害のおそれがある地域において優先的に基本調査を実施していくこととする。</t>
  </si>
  <si>
    <t>災害への対応より平時において円滑な事業実施が図られるよう、取引の多い都市部に重点化することが望ましい。そのためには、活動指標及び成果指標も地価等を反映した実施率を採用することも検討に値する。</t>
  </si>
  <si>
    <t>地方公共団体及び民間事業者等による測量成果の提供を促すよう努力すべき。</t>
  </si>
  <si>
    <t>本補助金制度をより有効に活用するため、平成２８年度からは本補助金の申請方法等の問い合わせ対応や申請予定案件の内容に即した連絡調整等を現地に精通した地方整備局等においてよりきめ細やかに行うようにし、地方公共団体及び民間事業者等からの測量成果の提供がより円滑に行われるようにしたところであり、今後もこのような取組を行うよう努めていく。</t>
  </si>
  <si>
    <t>引き続き、電子基準点を用いた測量手法の採用率を上げるため、地方公共団体に対する更なる普及啓発を実施すべき。</t>
  </si>
  <si>
    <t>引き続き、電子基準点を用いた測量手法の採用率を上げるため、地方公共団体に対する更なる普及啓発を実施するとともに、現在の規程上では、電子基準点を用いた測量手法を実施できない沿岸部や離島部においても、当該手法を採用できる可能性について、技術的な検討を実施する。</t>
  </si>
  <si>
    <t>本調査は都市内交通の基礎的調査であり，公共交通政策のため様々な分析・調査に使われる重要な基礎調査である．しかし，アウトカムは本事業のアウトプットから得られる成果に絞られておらず（示されているアウトプットは，国土交通省の統計に関わるもの全てを対象としており，例えば，事業番号0361「全国貨物純流動調査実施経費」と同じものが示されている），税金を投入することの説明責任が十分に果たされていない．事業所管部局による点検・改善にある「事業の有効性」では「大学及び各種研究機関において幅広く活用されている」と評価している一方で，国，大学及び各種研究機関が行う調査研究の活用数がアウトカムとして示されていない．本調査の目的を鑑みると，作成された統計データが調査研究を通して，公共交通政策に活かされていることを示すことが適切なアウトカムではないか．</t>
  </si>
  <si>
    <t>本調査は貨物流動に関する基礎的調査であり，物流関連等の政策のため，様々な分析・調査に使われる重要な基礎調査である．しかし，アウトカムは本事業のアウトプットから得られる成果に絞られておらず（示されているアウトプットは，国土交通省の統計に関わるもの全てを対象としており，例えば，事業番号0360「大都市交通センサス実施経費」と同じものが示されている），税金を投入することの説明責任が十分に果たされていない．事業所管部局による点検・改善にある「事業の有効性」では「大学及び各種研究機関において幅広く活用されている」と評価している一方で，国，大学及び各種研究機関が行う調査研究の活用数がアウトカムとして示されていない．本調査の目的を鑑みると，作成された統計データが調査研究を通して，物流関連等の政策に活かされていることを示すことが適切なアウトカムではないか．</t>
  </si>
  <si>
    <t>G空間情報センターが事業目的に照らしてどう貢献するのか。本事業の最大支出業務でもあり、丁寧な説明が求められる。</t>
  </si>
  <si>
    <t>鉄道技術基準等</t>
  </si>
  <si>
    <t>成果目標に中間実績を設定したことは適切である。引き続き、活動指標等についての検討を深度化し、事業効果の検証及び説明に努めるべきである。</t>
  </si>
  <si>
    <t>平成２７年度のチーム所見でも指摘したとおり、調査結果が具体的制度等に速やかに反映されるよう努めるべきである。</t>
  </si>
  <si>
    <t>継続調査の進展等を踏まえ、調査結果が政策へ反映されるように取り組む。</t>
  </si>
  <si>
    <t>都市間人流などの基礎的調査であり，様々な分析・調査に使われる重要な調査である一方，統計調査の目的とは直接関係が無いアウトカム「5大都市からの・・・3時間以内となる地域人口数」が設定されてる．本統計調査が実施されても，このアウトカムは直接的な影響を受けない（幹線鉄道旅客数の実態調査をするだけで，幹線鉄道を整備するものではない）．本統計調査のアウトカム指標としては，本統計調査により作成された統計データが国及び民間，大学などの研究・調査にどの程度使われたのかが適切である．</t>
  </si>
  <si>
    <t>予定通り、平成２８年度予算の執行をもって終了とすべきである。</t>
  </si>
  <si>
    <t>予定通り平成２８年度をもって終了とする。
また、外部有識者からの所見を踏まえ、アウトカム指標を本調査に基づくデータの活用実績件数に変更することとする。</t>
  </si>
  <si>
    <t>本州四国連絡橋については、本州と四国間の交通ネットワークを確保する上で非常に重要なインフラであり、その耐震化のための事業の重要性は高く、平成３２年度までに着実に完了させる必要がある。コストの縮減などにも努めつつ、事業効果の成果実績を踏まえ、事業を実施するべきである。</t>
  </si>
  <si>
    <t>事業計画を見直し、事業費の縮減を行うとともに平成２９年度概算要求額を縮減した。
引き続き、目標年度である平成３２年度までに事業が完了できるよう取り組む。</t>
  </si>
  <si>
    <t>海上運送対策に必要な経費【225再掲】</t>
  </si>
  <si>
    <t>要求額のうち「新しい日本のための優先課題推進枠」41百万円</t>
  </si>
  <si>
    <t xml:space="preserve">【平成28年度公開プロセス対象事業】
「事業全体の抜本的な改善」
・事業の長期化、繰り返しを防ぐため、総合的な雨水マネジメント等パッケージでとらえ、汚染源対策、下水道政策などとの更なる連携などにより、効果的・効率的に事業を推進するべき。
・アウトカム指標として、例えば、事業前後での水質浄化や底質改善を示すなど、事業の成果や　達成度が国民に分かりやすいものとすることを検討するべき。
・コスト縮減のため、年度ごと及び計画全体のコスト管理をしっかり行っていくべき。
</t>
  </si>
  <si>
    <t>要求額のうち「新しい日本のための優先課題推進枠」2,596百万円</t>
  </si>
  <si>
    <t>要求額のうち「新しい日本のための優先課題推進枠」659百万円</t>
  </si>
  <si>
    <t>【平成28年度公開プロセス対象事業】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t>
  </si>
  <si>
    <t>【平成28年度公開プロセス対象事業】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t>
  </si>
  <si>
    <t>要求額のうち「新しい日本のための優先課題推進枠」656百万円</t>
  </si>
  <si>
    <t>要求額のうち「新しい日本のための優先課題推進枠」441百万円</t>
  </si>
  <si>
    <t>要求額のうち「新しい日本のための優先課題推進枠」164百万円</t>
  </si>
  <si>
    <t>要求額のうち「新しい日本のための優先課題推進枠」190百万円</t>
  </si>
  <si>
    <t>要求額のうち「新しい日本のための優先課題推進枠」1,653百万円</t>
  </si>
  <si>
    <t>要求額のうち「新しい日本のための優先課題推進枠」217百万円</t>
  </si>
  <si>
    <t>要求額のうち「新しい日本のための優先課題推進枠」219百万円</t>
  </si>
  <si>
    <t>要求額のうち「新しい日本のための優先課題推進枠」135百万円</t>
  </si>
  <si>
    <t>要求額のうち「新しい日本のための優先課題推進枠」238百万円</t>
  </si>
  <si>
    <t>要求額のうち「新しい日本のための優先課題推進枠」6,054百万円</t>
  </si>
  <si>
    <t>自動車安全特別会計自動車検査登録勘定</t>
  </si>
  <si>
    <t>要求額のうち「新しい日本のための優先課題推進枠」8,647百万円</t>
  </si>
  <si>
    <t>要求額のうち「新しい日本のための優先課題推進枠」2,161百万円</t>
  </si>
  <si>
    <t>要求額のうち「新しい日本のための優先課題推進枠」56百万円</t>
  </si>
  <si>
    <t>要求額のうち「新しい日本のための優先課題推進枠」533百万円</t>
  </si>
  <si>
    <t>要求額のうち「新しい日本のための優先課題推進枠」70百万円</t>
  </si>
  <si>
    <t>要求額のうち「新しい日本のための優先課題推進枠」731百万円</t>
  </si>
  <si>
    <t>要求額のうち「新しい日本のための優先課題推進枠」344百万円
予備費(59.298)</t>
  </si>
  <si>
    <t>要求額のうち「新しい日本のための優先課題推進枠」34百万円</t>
  </si>
  <si>
    <t>要求額のうち「新しい日本のための優先課題推進枠」35百万円</t>
  </si>
  <si>
    <t>要求額のうち「新しい日本のための優先課題推進枠」52,944百万円
予備費　87百万円</t>
  </si>
  <si>
    <t>要求額のうち「新しい日本のための優先課題推進枠」1,018百万円</t>
  </si>
  <si>
    <t>要求額のうち「新しい日本のための優先課題推進枠」61百万円</t>
  </si>
  <si>
    <t>【平成28年度公開プロセス対象事業】
「事業内容の一部改善」
・ユニークベニューの利用促進のためには、利用時間、飲食の持ち込み条件などの様々な規制や慣習などを解決する必要があり、大学、博物館、経済団体、関係省庁などどの更なる連携を図るべき。
・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・主体的にＭＩＣＥの誘致・開催に関わる専門家の育成を図っていくべき。</t>
  </si>
  <si>
    <t>要求額のうち「新しい日本のための優先課題推進枠」6,460百万円</t>
  </si>
  <si>
    <t>平成27年度をもって予定通り事業は終了となるが、得られた構築モデルや実績は、今後の事業設計に生かしていく。</t>
  </si>
  <si>
    <t>要求額のうち「新しい日本のための優先課題推進枠」4,002百万円</t>
  </si>
  <si>
    <t>（１）執行率が低い原因について
　H27年度当初予算額の2.85億円については、H27年6月の時点で運輸局を通じて各協議会に交付を行った。その後自治体が事業内容の見直しを行ったため、実績の執行が2.42億円、84％となっている。
（２）予算増額の理由について
　本事業は、H28年度事業において、DMOの人材育成等に関する事業が追加（42百万円）されたため、中間公表時の行政事業レビューシートでは、Ｈ28年度予算が増額（290百万円→338百万円(繰越除く))となっていた。しかし、平成29年度の予算要求においては、ＤＭＯの人材育成に関する予算を「観光人材育成事業」に組み込んで要求することとしたため、「予算額・執行額」欄及び、「平成28・29年度予算内訳」欄についてＤＭＯの人材育成に関する金額を除外した数値として修正を行っている。
　修正後の予算額は、平成27年度予算額290百万円から、平成28年度予算額296百万円と増額しているが、これは、平成27年度の公募状況を踏まえ、支援地域数を増加することとし、それに伴って事業費及び職員旅費が増加したためである。なお、H28年度予算要求時には、平成27年度の予算執行率は算出されておらず、H28年度の予算へは反映されていない。
　平成27年度の予算執行率の反映については、これまで1地域あたりの支援金額を10百万円として予算要求を行っていたが、平成29年度は1地域あたりの支援金額を減額（9.2百万円）して要求することにより対応することとしている。
（３）目標設定について
・H27年の目標値については、今年6月段階でH26年度の実績値が地域によって未提出だったため記入していなかったが、7月末までに、H26年、H27年の実績値が各地域より報告されたため、それを用いて、今回、目標値として記入した。
・中間報告時のシートでは、各地域からの報告内容が概ね妥当だったため、「○」と記入した。今回は、7月末に設定したH27年の目標値とH27年の実績値とを比較し、目標を達成したことが判明したため、「○」と評価するとともに、説明内容を修正した。
（４）事業全体の改善について
H28年度事業では、地域支援事業とDMOの人材育成に関する事業の二本柱となっていたが、事業の見直しを行い、H29年度予算要求では、地域支援事業に絞って要求することとした。</t>
  </si>
  <si>
    <t>要求額のうち「新しい日本のための優先課題推進枠」1,300百万円</t>
  </si>
  <si>
    <t>要求額のうち「新しい日本のための優先課題推進枠」29,483百万円</t>
  </si>
  <si>
    <t>要求額のうち「新しい日本のための優先課題推進枠」11,568百万円</t>
  </si>
  <si>
    <t>要求額のうち「新しい日本のための優先課題推進枠」6,908百万円</t>
  </si>
  <si>
    <t>要求額のうち「新しい日本のための優先課題推進枠」90百万円
流用（7,980,000）</t>
  </si>
  <si>
    <t>要求額のうち「新しい日本のための優先課題推進枠」50百万円
流用（▲7,980,000）</t>
  </si>
  <si>
    <t>要求額のうち「新しい日本のための優先課題推進枠」100百万円</t>
  </si>
  <si>
    <t>【平成28年度公開プロセス対象事業】
「業務内容の一部改善」
・研究課題の選考にあたっては、ビジネスの観点も取り入れ、実用化によって得られる経済性の観点も評価の対象とするべき。
・研究成果の測定方法として、実用化に至るマイルストーンの設定（実用化に向けた道行きと現段階の明示化）を検討するべき。
・横断的・挑戦的な研究開発を実施することを明確化し、政策課題の抽出、研究課題の設定、成果の普及・実用化が社会のニーズに沿ったものとなるように、現場を所管する部局との更なる連携を図るべき。
・継続課題の公募手続きや契約方法等については、無駄削減の観点からの見直しを検討するべき。</t>
  </si>
  <si>
    <t>要求額のうち「新しい日本のための優先課題推進枠」1,422百万円</t>
  </si>
  <si>
    <t>要求額のうち「新しい日本のための優先課題推進枠」318百万円</t>
  </si>
  <si>
    <t>予備費　201百万円</t>
  </si>
  <si>
    <t>自動車安全特別会計　　保障勘定勘定</t>
  </si>
  <si>
    <t>　　　〃　　自動車検査登録勘定</t>
  </si>
  <si>
    <t>　　　〃　　自動車事故対策勘定</t>
  </si>
  <si>
    <t>　　　〃　　空港整備勘定</t>
  </si>
  <si>
    <t>事業成果が有効に活用され、広域連携等によって下水道事業がより効率的かつ効果的に実施されているか検証しながら、効果的な予算執行に努める。</t>
  </si>
  <si>
    <t>平成27年度をもって事業終了。</t>
  </si>
  <si>
    <t>周辺の幹線道路が整備されたエリアの生活道路において、効果的・効率的な対策実施のためビッグデータ等を活用して緊急性の高いエリアを抽出・選定し、自治体等と連携して通過交通の進入抑制と速度低減を図る対策を推進する。</t>
  </si>
  <si>
    <t>・所見を踏まえ成果目標及び成果実績の見直しを行った。
・なお、今後、本検討によるITS技術を実展開する際には、当該技術の実展開による交通事故や交通渋滞の改善効果の具体化・明確化に努めて参りたい。</t>
  </si>
  <si>
    <t>本事業は平成27年度1箇年で生活道路対策ガイドライン（案）を作成したものであり、平成28年度より本事業で作成したガイドライン（案）に基づき、生活道路のエリア対策を進めているところである。ご指摘も踏まえ、今後の取組において、検討して参りたい。</t>
  </si>
  <si>
    <t>事業内容の一部改善</t>
  </si>
  <si>
    <t>－</t>
  </si>
  <si>
    <t>防災・安全交付金については、真に必要な事業・計画に交付金があてられているか、本当に地方公共団体の計画に問題がないのか、特に費用対効果がないものに漫然と地方公共団体が交付金を利用していないかなどをしっかりと精査することが必須と考える。平成28年度より進めている運用の改善に向けた効果が着実に発現するよう、平成29年度以降、地方公共団体と連携しつつ、取組を本格化させられたい。なお、「事業の重要性に比して地方公共団体の利用が僅少な事業が一部みられる」とのことであり、例えば、「宅地耐震化推進事業（宅地液状化防止事業）」などは、事業として重要であるにも関わらず地方公共団体からの利用が僅少な事業に該当すると思われるが、結局、これも対象事業の重要度にメリハリがついていないことの証左とも言え、地域住民も巻き込んでの事業の重要性についての啓蒙が足りていないのではないか、災害復興や事後の対応だけではなく、事前の防災・安全が極めて重要であることについての危機意識が各地で醸成されていないため、地方公共団体からのイニシアティブが取られていない可能性があるのではないか、と思料されることから、地方公共団体と事業の重要性の共通認識を持てるよう、取組を講じられたい。</t>
  </si>
  <si>
    <t>予算の繰り越しにより事業が完了していないなどの理由により、事業評価を実施していない整備計画もあることから、所見を踏まえ、引き続き整備計画の事後評価の結果を把握し、事業の効果の分析に努める。</t>
  </si>
  <si>
    <t>東日本大震災復興特別会計</t>
  </si>
  <si>
    <t>社会資本整備の生産性を高める生産管理システムの強化に向けた検討経費</t>
  </si>
  <si>
    <t>要求額のうち「新しい日本のための優先課題推進枠」730百万円
予備費(1,091.497)</t>
  </si>
  <si>
    <t>要求額のうち「新しい日本のための優先課題推進枠」1百万円
予備費(202.070)</t>
  </si>
  <si>
    <t>地方公共団体からの要望に対する交付金の措置率が低下していることに鑑み、優先度の高い事業・計画に対して十分な支援ができるよう、引き続き必要な改善策を検討し、講じるべき。</t>
  </si>
  <si>
    <t>平成28年度より、真に必要な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ているところ。上記の所見を踏まえ、平成29年度より、地方公共団体との連携を図りつつ、交付金事業のより効果的・適切な執行が図られるよう取組の本格化を図る。</t>
  </si>
  <si>
    <t>地方公共団体からの要望に対する交付金の措置率が低下していることに鑑み、真に必要な事業・計画に十分な交付金が充てられるよう引き続き必要な改善策を検討し、講じるべき。
また、宅地耐震化推進事業など、事業の重要性に比して地方公共団体の利用が僅少な事業について、その要因を分析した上で、事業の周知等、改善策を講じるべき。</t>
  </si>
  <si>
    <t xml:space="preserve">
平成28年度より、真に必要な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制度の運用改善の取組を開始しているところ。上記の所見を踏まえ、平成29年度より、地方公共団体との連携を図りつつ、交付金事業のより効果的・適切な執行が図られるよう取組の本格化を図る。
また、宅地耐震化推進事業については、事業の重要性に比して地方公共団体の利用が僅少な状況に鑑み、その要因の把握・分析、地方公共団体等への予防的対策の必要性の周知徹底など必要な改善策を講じる。</t>
  </si>
  <si>
    <t>社会資本整備総合交付金（全国防災）</t>
  </si>
  <si>
    <t>引き続き、整備計画の事後評価の結果を把握し、事業の効果の分析に努めるべき。</t>
  </si>
  <si>
    <t>「新しい日本のための優先課題推進枠」426,971百万円の内数</t>
  </si>
  <si>
    <t>要求額のうち「新しい日本のための優先課題推進枠」3,156百万円。</t>
  </si>
  <si>
    <t>要求額のうち「新しい日本のための優先課題推進枠」47百万円</t>
  </si>
  <si>
    <t>要求額のうち「新しい日本のための優先課題推進枠」60百万円</t>
  </si>
  <si>
    <t>要求額のうち「新しい日本のための優先課題推進枠」3,000百万円</t>
  </si>
  <si>
    <t>要求額のうち「新しい日本のための優先課題推進枠」11,404百万円</t>
  </si>
  <si>
    <t>要求額のうち「新しい日本のための優先課題推進枠」8,920百万円</t>
  </si>
  <si>
    <r>
      <t xml:space="preserve">施策名１－１から移動。項・事項名を修正。
</t>
    </r>
    <r>
      <rPr>
        <sz val="9"/>
        <color indexed="8"/>
        <rFont val="ＭＳ Ｐゴシック"/>
        <family val="3"/>
      </rPr>
      <t>要求額のうち「新しい日本のための優先課題推進枠」13,000百万円</t>
    </r>
  </si>
  <si>
    <t>要求額のうち「新しい日本のための優先課題推進枠」3,340百万円</t>
  </si>
  <si>
    <t>要求額のうち「新しい日本のための優先課題推進枠」96百万円</t>
  </si>
  <si>
    <t>要求額のうち「新しい日本のための優先課題推進枠」86百万円</t>
  </si>
  <si>
    <t>要求額のうち「新しい日本のための優先課題推進枠」12百万円</t>
  </si>
  <si>
    <t>要求額のうち「新しい日本のための優先課題推進枠」28百万円</t>
  </si>
  <si>
    <t>要求額のうち「新しい日本のための優先課題推進枠」7,003百万円</t>
  </si>
  <si>
    <t>要求額のうち「新しい日本のための優先課題推進枠」1,750百万円</t>
  </si>
  <si>
    <t>要求額のうち「新しい日本のための優先課題推進枠」は121百万円</t>
  </si>
  <si>
    <t>・「民間まちづくり活動促進事業」と「国際競争力強化・シティセールス支援事業（平成28年度事業番号285）」を統合し、「民間まちづくり活動総合支援事業」に名称変更。
・要求額のうち「新しい日本のための優先課題推進枠」は376百万円</t>
  </si>
  <si>
    <t>要求額のうち「新しい日本のための優先課題推進枠」127百万円</t>
  </si>
  <si>
    <t>要求額のうち「新しい日本のための優先課題推進枠」150百万円</t>
  </si>
  <si>
    <t>要求額のうち「新しい日本のための優先課題推進枠」65百万円</t>
  </si>
  <si>
    <t>要求額のうち「新しい日本のための優先課題推進枠」13百万円</t>
  </si>
  <si>
    <t>要求額のうち「新しい日本のための優先課題推進枠」80百万円</t>
  </si>
  <si>
    <t>要求額のうち「新しい日本のための優先課題推進枠」52百万円</t>
  </si>
  <si>
    <t>要求額のうち「新しい日本のための優先課題推進枠」23百万円</t>
  </si>
  <si>
    <t>要求額のうち「新しい日本のための優先課題推進枠」10百万円</t>
  </si>
  <si>
    <t>要求額のうち「新しい日本のための優先課題推進枠」22百万円</t>
  </si>
  <si>
    <t>要求額のうち「新しい日本のための優先課題推進枠」43百万円</t>
  </si>
  <si>
    <t>要求額のうち「新しい日本のための優先課題推進枠」140百万円</t>
  </si>
  <si>
    <t>要求額のうち「新しい日本のための優先課題推進枠」111百万円</t>
  </si>
  <si>
    <t>要求額のうち「新しい日本のための優先課題推進枠」50百万円</t>
  </si>
  <si>
    <t>要求額のうち「新しい日本のための優先課題推進枠」　691百万円</t>
  </si>
  <si>
    <t>要求額のうち「新しい日本のための優先課題推進枠」　55百万円</t>
  </si>
  <si>
    <t>要求額のうち「新しい日本のための優先課題推進枠」820百万円</t>
  </si>
  <si>
    <t>要求額のうち「新しい日本のための優先課題推進枠」232,407百万円</t>
  </si>
  <si>
    <t>要求額のうち「新しい日本のための優先課題推進枠」293,783百万円</t>
  </si>
  <si>
    <t>要求額のうち「新しい日本のための優先課題推進枠」　7百万円</t>
  </si>
  <si>
    <t>要求額のうち「新しい日本のための優先課題推進枠」96百万円</t>
  </si>
  <si>
    <t>要求額のうち「新しい日本のための優先課題推進枠」29百万円</t>
  </si>
  <si>
    <t>要求額のうち「新しい日本のための優先課題推進枠」11百万円</t>
  </si>
  <si>
    <t>要求額のうち「新しい日本のための優先課題推進枠」128百万円</t>
  </si>
  <si>
    <t>要求額のうち「新しい日本のための優先課題推進枠」500百万円</t>
  </si>
  <si>
    <t>要求額のうち「新しい日本のための優先課題推進枠」9,632百万円</t>
  </si>
  <si>
    <t>要求額のうち「新しい日本のための優先課題推進枠」3,000百万円</t>
  </si>
  <si>
    <t>要求額のうち「新しい日本のための優先課題推進枠」250百万円</t>
  </si>
  <si>
    <t>要求額のうち「新しい日本のための優先課題推進枠」　1,200百万円</t>
  </si>
  <si>
    <t>要求額のうち「新しい日本のための優先課題推進枠」　142,564百万円</t>
  </si>
  <si>
    <t>平成28年度より事業名変更：北海道総合開発推進調査費
（北海道開発計画推進等経費）
要求額のうち「新しい日本のための優先課題推進枠」　36百万円</t>
  </si>
  <si>
    <t>要求額のうち「新しい日本のための優先課題推進枠」　20百万円</t>
  </si>
  <si>
    <t>「新しい日本のための優先課題推進枠」3,545百万円
平成28年度予備費使用
3,515百万円</t>
  </si>
  <si>
    <t>要求額のうち「新しい日本のための優先課題推進枠」　140百万円</t>
  </si>
  <si>
    <t>【平成28年度公開プロセス対象事業】
「事業全体の抜本的な改善」
・本事業の立地については、費用対効果を検討し、抜本的に見直すべき。
・費用対効果を加えるために、評価委員会の構成を変更するなども必要。</t>
  </si>
  <si>
    <t>【平成28年度公開プロセス対象事業】
「事業内容の一部改善」
・執行率・目標達成率が低い現状に照らし、事業の対象について、優先順位を設け、メリハリをつけて取り組むべき。
・その上で、自治体や民間等、関係者の役割分担を整理した上で、地下街における安全性確保の取り組みを強力に促す仕組みについて検討すべき。</t>
  </si>
  <si>
    <t>【平成28年度公開プロセス対象事業】
「事業全体の抜本的な改善」
・一者応札となっているシステムの発注について、すでに取得しているプログラムの公開やクラウドの活用等の見直しを進めるべき。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t>
  </si>
  <si>
    <t>訪日外国人旅行環境整備事業</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</si>
</sst>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_);[Red]\(#,##0\)"/>
    <numFmt numFmtId="187" formatCode="_ * #,##0.000_ ;_ * &quot;▲&quot;#,##0.000_ ;_ * &quot;-&quot;_ ;_ @_ "/>
    <numFmt numFmtId="188" formatCode="#,##0.000_);[Red]\(#,##0.000\)"/>
    <numFmt numFmtId="189" formatCode="#,##0.000_ "/>
    <numFmt numFmtId="190" formatCode="#,##0.000;[Red]\-#,##0.000"/>
    <numFmt numFmtId="191" formatCode="0.000_);[Red]\(0.000\)"/>
    <numFmt numFmtId="192" formatCode="#,##0.000;&quot;▲ &quot;#,##0.000"/>
    <numFmt numFmtId="193" formatCode="0.000;&quot;△ &quot;0.000"/>
    <numFmt numFmtId="194" formatCode="#,##0.000;&quot;△ &quot;#,##0.000"/>
    <numFmt numFmtId="195" formatCode="&quot;¥&quot;#,##0_);[Red]\(&quot;¥&quot;#,##0\)"/>
    <numFmt numFmtId="196" formatCode="#,##0.000;[Red]#,##0.000"/>
    <numFmt numFmtId="197" formatCode="#,##0.000"/>
    <numFmt numFmtId="198" formatCode="_ * #,##0.0_ ;_ * &quot;▲&quot;#,##0.0_ ;_ * &quot;-&quot;_ ;_ @_ "/>
    <numFmt numFmtId="199" formatCode="0_);[Red]\(0\)"/>
    <numFmt numFmtId="200" formatCode="#,##0.00;&quot;▲ &quot;#,##0.00"/>
    <numFmt numFmtId="201" formatCode="#,##0.000000;&quot;▲ &quot;#,##0.000000"/>
    <numFmt numFmtId="202" formatCode="_ * #,##0.00_ ;_ * &quot;▲&quot;#,##0.00_ ;_ * &quot;-&quot;_ ;_ @_ "/>
    <numFmt numFmtId="203" formatCode="[&lt;=999]000;[&lt;=9999]000\-00;000\-0000"/>
    <numFmt numFmtId="204" formatCode="#,##0.000000_);[Red]\(#,##0.000000\)"/>
  </numFmts>
  <fonts count="68">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b/>
      <sz val="18"/>
      <color indexed="56"/>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trike/>
      <sz val="11"/>
      <color indexed="10"/>
      <name val="ＭＳ ゴシック"/>
      <family val="3"/>
    </font>
    <font>
      <sz val="10"/>
      <color indexed="62"/>
      <name val="ＭＳ ゴシック"/>
      <family val="3"/>
    </font>
    <font>
      <strike/>
      <sz val="9"/>
      <name val="ＭＳ Ｐゴシック"/>
      <family val="3"/>
    </font>
    <font>
      <b/>
      <sz val="9"/>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8"/>
      <name val="ＭＳ Ｐゴシック"/>
      <family val="3"/>
    </font>
    <font>
      <sz val="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2"/>
      <name val="Calibri"/>
      <family val="3"/>
    </font>
    <font>
      <sz val="8"/>
      <name val="Calibri"/>
      <family val="3"/>
    </font>
    <font>
      <strike/>
      <sz val="9"/>
      <name val="Calibri"/>
      <family val="3"/>
    </font>
    <font>
      <sz val="6"/>
      <name val="Calibri"/>
      <family val="3"/>
    </font>
    <font>
      <sz val="7"/>
      <name val="Calibri"/>
      <family val="3"/>
    </font>
    <font>
      <sz val="9"/>
      <color theme="1"/>
      <name val="Calibri"/>
      <family val="3"/>
    </font>
    <font>
      <sz val="10"/>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color indexed="63"/>
      </right>
      <top style="thin"/>
      <bottom style="thin"/>
    </border>
    <border>
      <left>
        <color indexed="63"/>
      </left>
      <right style="thin"/>
      <top style="double"/>
      <bottom>
        <color indexed="63"/>
      </bottom>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double"/>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double"/>
    </border>
    <border>
      <left style="thin"/>
      <right style="thin"/>
      <top>
        <color indexed="63"/>
      </top>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double"/>
    </border>
    <border>
      <left style="thin"/>
      <right style="medium"/>
      <top style="thin"/>
      <bottom style="double"/>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mediu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style="thin"/>
      <right style="thin"/>
      <top style="medium"/>
      <bottom style="thin"/>
    </border>
    <border>
      <left style="thin"/>
      <right style="thin"/>
      <top style="medium"/>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color indexed="63"/>
      </right>
      <top style="double"/>
      <bottom>
        <color indexed="63"/>
      </bottom>
    </border>
    <border>
      <left>
        <color indexed="63"/>
      </left>
      <right style="thin"/>
      <top style="double"/>
      <bottom style="thin"/>
    </border>
    <border>
      <left style="medium"/>
      <right>
        <color indexed="63"/>
      </right>
      <top>
        <color indexed="63"/>
      </top>
      <bottom style="double"/>
    </border>
    <border>
      <left>
        <color indexed="63"/>
      </left>
      <right style="thin"/>
      <top>
        <color indexed="63"/>
      </top>
      <bottom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color indexed="63"/>
      </bottom>
      <diagonal style="thin"/>
    </border>
    <border diagonalUp="1">
      <left style="thin"/>
      <right style="medium"/>
      <top style="thin"/>
      <bottom style="medium"/>
      <diagonal style="thin"/>
    </border>
    <border diagonalUp="1">
      <left style="thin"/>
      <right style="medium"/>
      <top style="medium"/>
      <bottom style="thin"/>
      <diagonal style="thin"/>
    </border>
    <border diagonalUp="1">
      <left style="thin"/>
      <right style="medium"/>
      <top style="thin"/>
      <bottom style="double"/>
      <diagonal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456">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6"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0" fontId="2" fillId="33" borderId="0" xfId="0" applyFont="1" applyFill="1" applyBorder="1" applyAlignment="1">
      <alignment horizontal="center" vertical="center"/>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left" vertical="center"/>
    </xf>
    <xf numFmtId="0" fontId="7" fillId="34" borderId="12" xfId="0" applyFont="1" applyFill="1" applyBorder="1" applyAlignment="1">
      <alignment horizontal="center" vertical="center"/>
    </xf>
    <xf numFmtId="0" fontId="7" fillId="34" borderId="12" xfId="0" applyFont="1" applyFill="1" applyBorder="1" applyAlignment="1">
      <alignment horizontal="center" vertical="center" wrapText="1"/>
    </xf>
    <xf numFmtId="0" fontId="8" fillId="34" borderId="12" xfId="0" applyFont="1" applyFill="1" applyBorder="1" applyAlignment="1">
      <alignment horizontal="center" vertical="center"/>
    </xf>
    <xf numFmtId="0" fontId="7" fillId="34" borderId="13" xfId="0" applyFont="1" applyFill="1" applyBorder="1" applyAlignment="1">
      <alignment horizontal="center" vertical="center"/>
    </xf>
    <xf numFmtId="178" fontId="7" fillId="33" borderId="14" xfId="0" applyNumberFormat="1" applyFont="1" applyFill="1" applyBorder="1" applyAlignment="1">
      <alignment vertical="center" shrinkToFit="1"/>
    </xf>
    <xf numFmtId="178" fontId="7" fillId="33" borderId="15" xfId="0" applyNumberFormat="1" applyFont="1" applyFill="1" applyBorder="1" applyAlignment="1">
      <alignment vertical="center" shrinkToFit="1"/>
    </xf>
    <xf numFmtId="177" fontId="7" fillId="0" borderId="16" xfId="0" applyNumberFormat="1" applyFont="1" applyBorder="1" applyAlignment="1">
      <alignment horizontal="center" vertical="center"/>
    </xf>
    <xf numFmtId="178" fontId="7" fillId="33" borderId="17" xfId="0" applyNumberFormat="1" applyFont="1" applyFill="1" applyBorder="1" applyAlignment="1">
      <alignment vertical="center" shrinkToFit="1"/>
    </xf>
    <xf numFmtId="177" fontId="7" fillId="0" borderId="18" xfId="0" applyNumberFormat="1" applyFont="1" applyBorder="1" applyAlignment="1">
      <alignment horizontal="center" vertical="center"/>
    </xf>
    <xf numFmtId="177" fontId="7" fillId="0" borderId="19" xfId="0" applyNumberFormat="1" applyFont="1" applyBorder="1" applyAlignment="1">
      <alignment horizontal="center" vertical="center"/>
    </xf>
    <xf numFmtId="178" fontId="7" fillId="33" borderId="20" xfId="0" applyNumberFormat="1" applyFont="1" applyFill="1" applyBorder="1" applyAlignment="1">
      <alignment vertical="center" shrinkToFit="1"/>
    </xf>
    <xf numFmtId="177" fontId="7" fillId="0" borderId="21" xfId="0" applyNumberFormat="1" applyFont="1" applyBorder="1" applyAlignment="1">
      <alignment horizontal="center" vertical="center"/>
    </xf>
    <xf numFmtId="178" fontId="7" fillId="33" borderId="22"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85" fontId="2" fillId="0" borderId="0" xfId="0" applyNumberFormat="1" applyFont="1" applyAlignment="1">
      <alignment/>
    </xf>
    <xf numFmtId="185" fontId="2" fillId="0" borderId="0" xfId="0" applyNumberFormat="1" applyFont="1" applyBorder="1" applyAlignment="1">
      <alignment vertical="center" shrinkToFit="1"/>
    </xf>
    <xf numFmtId="187" fontId="59" fillId="0" borderId="14" xfId="0" applyNumberFormat="1" applyFont="1" applyFill="1" applyBorder="1" applyAlignment="1">
      <alignment vertical="center" shrinkToFit="1"/>
    </xf>
    <xf numFmtId="187" fontId="59" fillId="0" borderId="14" xfId="0" applyNumberFormat="1" applyFont="1" applyFill="1" applyBorder="1" applyAlignment="1">
      <alignment horizontal="center" vertical="center" wrapText="1"/>
    </xf>
    <xf numFmtId="187" fontId="59" fillId="0" borderId="14" xfId="0" applyNumberFormat="1" applyFont="1" applyFill="1" applyBorder="1" applyAlignment="1">
      <alignment vertical="center" wrapText="1"/>
    </xf>
    <xf numFmtId="178" fontId="59" fillId="0" borderId="14" xfId="0" applyNumberFormat="1" applyFont="1" applyFill="1" applyBorder="1" applyAlignment="1">
      <alignment vertical="center" shrinkToFi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183" fontId="59" fillId="34" borderId="23" xfId="0" applyNumberFormat="1" applyFont="1" applyFill="1" applyBorder="1" applyAlignment="1">
      <alignment horizontal="center" vertical="center"/>
    </xf>
    <xf numFmtId="0" fontId="59" fillId="34" borderId="24" xfId="0" applyNumberFormat="1" applyFont="1" applyFill="1" applyBorder="1" applyAlignment="1">
      <alignment horizontal="left" vertical="center"/>
    </xf>
    <xf numFmtId="0" fontId="59" fillId="34" borderId="24" xfId="0" applyNumberFormat="1" applyFont="1" applyFill="1" applyBorder="1" applyAlignment="1">
      <alignment vertical="center" wrapText="1"/>
    </xf>
    <xf numFmtId="178" fontId="59" fillId="34" borderId="24" xfId="0" applyNumberFormat="1" applyFont="1" applyFill="1" applyBorder="1" applyAlignment="1">
      <alignment vertical="center" shrinkToFit="1"/>
    </xf>
    <xf numFmtId="3" fontId="59" fillId="34" borderId="24" xfId="0" applyNumberFormat="1" applyFont="1" applyFill="1" applyBorder="1" applyAlignment="1">
      <alignment horizontal="center" vertical="center" wrapText="1"/>
    </xf>
    <xf numFmtId="3" fontId="59" fillId="34" borderId="24" xfId="0" applyNumberFormat="1" applyFont="1" applyFill="1" applyBorder="1" applyAlignment="1">
      <alignment vertical="center" wrapText="1"/>
    </xf>
    <xf numFmtId="0" fontId="59" fillId="34" borderId="24" xfId="0" applyNumberFormat="1" applyFont="1" applyFill="1" applyBorder="1" applyAlignment="1">
      <alignment horizontal="center" vertical="center" wrapText="1"/>
    </xf>
    <xf numFmtId="0" fontId="59" fillId="34" borderId="24" xfId="0" applyFont="1" applyFill="1" applyBorder="1" applyAlignment="1">
      <alignment horizontal="center" vertical="center" wrapText="1"/>
    </xf>
    <xf numFmtId="0" fontId="59" fillId="34" borderId="24" xfId="0" applyFont="1" applyFill="1" applyBorder="1" applyAlignment="1">
      <alignment horizontal="center" vertical="center"/>
    </xf>
    <xf numFmtId="0" fontId="59" fillId="34" borderId="25" xfId="0" applyFont="1" applyFill="1" applyBorder="1" applyAlignment="1">
      <alignment horizontal="center" vertical="center"/>
    </xf>
    <xf numFmtId="190" fontId="59" fillId="0" borderId="14" xfId="49" applyNumberFormat="1" applyFont="1" applyFill="1" applyBorder="1" applyAlignment="1">
      <alignment vertical="center" shrinkToFit="1"/>
    </xf>
    <xf numFmtId="190" fontId="59" fillId="0" borderId="14" xfId="49" applyNumberFormat="1" applyFont="1" applyFill="1" applyBorder="1" applyAlignment="1">
      <alignment horizontal="center" vertical="center" wrapText="1"/>
    </xf>
    <xf numFmtId="190" fontId="59" fillId="0" borderId="14" xfId="49" applyNumberFormat="1" applyFont="1" applyFill="1" applyBorder="1" applyAlignment="1">
      <alignment vertical="center" wrapText="1"/>
    </xf>
    <xf numFmtId="188" fontId="59" fillId="0" borderId="14" xfId="0" applyNumberFormat="1" applyFont="1" applyFill="1" applyBorder="1" applyAlignment="1">
      <alignment vertical="center" shrinkToFit="1"/>
    </xf>
    <xf numFmtId="188" fontId="59" fillId="0" borderId="14" xfId="0" applyNumberFormat="1" applyFont="1" applyFill="1" applyBorder="1" applyAlignment="1">
      <alignment horizontal="center" vertical="center" wrapText="1"/>
    </xf>
    <xf numFmtId="188" fontId="59" fillId="0" borderId="14" xfId="0" applyNumberFormat="1" applyFont="1" applyFill="1" applyBorder="1" applyAlignment="1">
      <alignment vertical="center" wrapText="1"/>
    </xf>
    <xf numFmtId="178" fontId="59" fillId="0" borderId="26" xfId="0" applyNumberFormat="1" applyFont="1" applyFill="1" applyBorder="1" applyAlignment="1">
      <alignment vertical="center" shrinkToFit="1"/>
    </xf>
    <xf numFmtId="3" fontId="59" fillId="0" borderId="26" xfId="0" applyNumberFormat="1" applyFont="1" applyFill="1" applyBorder="1" applyAlignment="1">
      <alignment horizontal="center" vertical="center" wrapText="1"/>
    </xf>
    <xf numFmtId="3" fontId="59" fillId="0" borderId="26" xfId="0" applyNumberFormat="1" applyFont="1" applyFill="1" applyBorder="1" applyAlignment="1">
      <alignment vertical="center" wrapText="1"/>
    </xf>
    <xf numFmtId="0" fontId="59" fillId="0" borderId="26" xfId="0" applyNumberFormat="1" applyFont="1" applyFill="1" applyBorder="1" applyAlignment="1">
      <alignment horizontal="center" vertical="center" wrapText="1"/>
    </xf>
    <xf numFmtId="0" fontId="59" fillId="0" borderId="26" xfId="0" applyNumberFormat="1" applyFont="1" applyFill="1" applyBorder="1" applyAlignment="1">
      <alignment vertical="center" wrapText="1"/>
    </xf>
    <xf numFmtId="185" fontId="2" fillId="0" borderId="0" xfId="0" applyNumberFormat="1" applyFont="1" applyBorder="1" applyAlignment="1">
      <alignment/>
    </xf>
    <xf numFmtId="185" fontId="7" fillId="34" borderId="12" xfId="0" applyNumberFormat="1" applyFont="1" applyFill="1" applyBorder="1" applyAlignment="1">
      <alignment horizontal="center" vertical="center" wrapText="1"/>
    </xf>
    <xf numFmtId="185" fontId="7" fillId="33" borderId="14" xfId="0" applyNumberFormat="1" applyFont="1" applyFill="1" applyBorder="1" applyAlignment="1">
      <alignment vertical="center" shrinkToFit="1"/>
    </xf>
    <xf numFmtId="185" fontId="7" fillId="33" borderId="27" xfId="0" applyNumberFormat="1" applyFont="1" applyFill="1" applyBorder="1" applyAlignment="1">
      <alignment vertical="center" shrinkToFit="1"/>
    </xf>
    <xf numFmtId="185" fontId="2" fillId="33" borderId="0" xfId="0" applyNumberFormat="1" applyFont="1" applyFill="1" applyBorder="1" applyAlignment="1">
      <alignment vertical="center" shrinkToFit="1"/>
    </xf>
    <xf numFmtId="185" fontId="7" fillId="34" borderId="12" xfId="0" applyNumberFormat="1" applyFont="1" applyFill="1" applyBorder="1" applyAlignment="1">
      <alignment horizontal="right" vertical="center" wrapText="1"/>
    </xf>
    <xf numFmtId="192" fontId="59" fillId="0" borderId="14" xfId="0" applyNumberFormat="1" applyFont="1" applyFill="1" applyBorder="1" applyAlignment="1">
      <alignment horizontal="center" vertical="center" wrapText="1"/>
    </xf>
    <xf numFmtId="192" fontId="59" fillId="0" borderId="14" xfId="0" applyNumberFormat="1" applyFont="1" applyFill="1" applyBorder="1" applyAlignment="1">
      <alignment vertical="center" wrapText="1"/>
    </xf>
    <xf numFmtId="178" fontId="59" fillId="0" borderId="14" xfId="0" applyNumberFormat="1" applyFont="1" applyFill="1" applyBorder="1" applyAlignment="1">
      <alignment horizontal="center" vertical="center" shrinkToFit="1"/>
    </xf>
    <xf numFmtId="0" fontId="59" fillId="0" borderId="14" xfId="0" applyNumberFormat="1" applyFont="1" applyFill="1" applyBorder="1" applyAlignment="1">
      <alignment vertical="center" wrapText="1" shrinkToFit="1"/>
    </xf>
    <xf numFmtId="178" fontId="59" fillId="0" borderId="14" xfId="0" applyNumberFormat="1" applyFont="1" applyFill="1" applyBorder="1" applyAlignment="1">
      <alignment vertical="center" wrapText="1"/>
    </xf>
    <xf numFmtId="0" fontId="59" fillId="0" borderId="14" xfId="0" applyNumberFormat="1" applyFont="1" applyFill="1" applyBorder="1" applyAlignment="1">
      <alignment horizontal="left" vertical="center" wrapText="1" shrinkToFit="1"/>
    </xf>
    <xf numFmtId="178" fontId="59" fillId="0" borderId="14" xfId="0" applyNumberFormat="1" applyFont="1" applyFill="1" applyBorder="1" applyAlignment="1">
      <alignment vertical="center" wrapText="1" shrinkToFit="1"/>
    </xf>
    <xf numFmtId="0" fontId="59" fillId="0" borderId="28"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4" xfId="0" applyFont="1" applyFill="1" applyBorder="1" applyAlignment="1">
      <alignment horizontal="left" vertical="center" wrapText="1"/>
    </xf>
    <xf numFmtId="0" fontId="59" fillId="0" borderId="14" xfId="0" applyFont="1" applyFill="1" applyBorder="1" applyAlignment="1">
      <alignment horizontal="center" vertical="center" wrapText="1"/>
    </xf>
    <xf numFmtId="183" fontId="59" fillId="0" borderId="29" xfId="0" applyNumberFormat="1" applyFont="1" applyFill="1" applyBorder="1" applyAlignment="1">
      <alignment horizontal="center" vertical="center"/>
    </xf>
    <xf numFmtId="183" fontId="59" fillId="0" borderId="23" xfId="0" applyNumberFormat="1" applyFont="1" applyFill="1" applyBorder="1" applyAlignment="1">
      <alignment horizontal="center" vertical="center"/>
    </xf>
    <xf numFmtId="0" fontId="59" fillId="0" borderId="14" xfId="0" applyFont="1" applyFill="1" applyBorder="1" applyAlignment="1">
      <alignment vertical="center" wrapText="1"/>
    </xf>
    <xf numFmtId="3" fontId="7" fillId="0" borderId="14" xfId="0" applyNumberFormat="1" applyFont="1" applyFill="1" applyBorder="1" applyAlignment="1">
      <alignment vertical="center" wrapText="1"/>
    </xf>
    <xf numFmtId="0" fontId="7" fillId="0" borderId="14" xfId="0" applyNumberFormat="1" applyFont="1" applyFill="1" applyBorder="1" applyAlignment="1">
      <alignment vertical="center" wrapText="1"/>
    </xf>
    <xf numFmtId="0" fontId="8" fillId="0" borderId="14" xfId="0" applyNumberFormat="1" applyFont="1" applyFill="1" applyBorder="1" applyAlignment="1">
      <alignment vertical="center" wrapText="1"/>
    </xf>
    <xf numFmtId="0" fontId="59" fillId="0" borderId="14" xfId="61" applyNumberFormat="1" applyFont="1" applyFill="1" applyBorder="1" applyAlignment="1">
      <alignment vertical="center" wrapText="1"/>
      <protection/>
    </xf>
    <xf numFmtId="3" fontId="8" fillId="0" borderId="14" xfId="0" applyNumberFormat="1" applyFont="1" applyFill="1" applyBorder="1" applyAlignment="1">
      <alignment vertical="center" wrapText="1"/>
    </xf>
    <xf numFmtId="183" fontId="59" fillId="0" borderId="14" xfId="0" applyNumberFormat="1" applyFont="1" applyFill="1" applyBorder="1" applyAlignment="1">
      <alignment horizontal="center" vertical="center"/>
    </xf>
    <xf numFmtId="190" fontId="59" fillId="0" borderId="14" xfId="49" applyNumberFormat="1" applyFont="1" applyFill="1" applyBorder="1" applyAlignment="1">
      <alignment vertical="center" wrapText="1" shrinkToFit="1"/>
    </xf>
    <xf numFmtId="0" fontId="59" fillId="0" borderId="14" xfId="0" applyNumberFormat="1" applyFont="1" applyFill="1" applyBorder="1" applyAlignment="1">
      <alignment horizontal="left" vertical="center" wrapText="1"/>
    </xf>
    <xf numFmtId="187" fontId="59" fillId="0" borderId="14" xfId="0" applyNumberFormat="1" applyFont="1" applyFill="1" applyBorder="1" applyAlignment="1">
      <alignment horizontal="center" vertical="center" shrinkToFit="1"/>
    </xf>
    <xf numFmtId="0" fontId="59" fillId="0" borderId="14" xfId="0" applyNumberFormat="1" applyFont="1" applyFill="1" applyBorder="1" applyAlignment="1">
      <alignment horizontal="center" vertical="center" shrinkToFit="1"/>
    </xf>
    <xf numFmtId="187" fontId="59" fillId="0" borderId="14" xfId="0" applyNumberFormat="1" applyFont="1" applyFill="1" applyBorder="1" applyAlignment="1">
      <alignment horizontal="center" vertical="center" wrapText="1" shrinkToFit="1"/>
    </xf>
    <xf numFmtId="49" fontId="59" fillId="0" borderId="14" xfId="0" applyNumberFormat="1" applyFont="1" applyFill="1" applyBorder="1" applyAlignment="1">
      <alignment vertical="center" wrapText="1"/>
    </xf>
    <xf numFmtId="187" fontId="59" fillId="0" borderId="14" xfId="0" applyNumberFormat="1" applyFont="1" applyFill="1" applyBorder="1" applyAlignment="1">
      <alignment vertical="center" wrapText="1" shrinkToFit="1"/>
    </xf>
    <xf numFmtId="188" fontId="59" fillId="0" borderId="14" xfId="0" applyNumberFormat="1" applyFont="1" applyFill="1" applyBorder="1" applyAlignment="1">
      <alignment horizontal="right" vertical="center" shrinkToFit="1"/>
    </xf>
    <xf numFmtId="178" fontId="59" fillId="0" borderId="14" xfId="0" applyNumberFormat="1" applyFont="1" applyFill="1" applyBorder="1" applyAlignment="1">
      <alignment horizontal="left" vertical="center" shrinkToFit="1"/>
    </xf>
    <xf numFmtId="0" fontId="60" fillId="0" borderId="14" xfId="0" applyNumberFormat="1" applyFont="1" applyFill="1" applyBorder="1" applyAlignment="1">
      <alignment vertical="center" shrinkToFit="1"/>
    </xf>
    <xf numFmtId="188" fontId="59" fillId="0" borderId="14" xfId="0" applyNumberFormat="1" applyFont="1" applyFill="1" applyBorder="1" applyAlignment="1">
      <alignment vertical="center" wrapText="1" shrinkToFit="1"/>
    </xf>
    <xf numFmtId="178" fontId="59" fillId="0" borderId="14" xfId="0" applyNumberFormat="1" applyFont="1" applyFill="1" applyBorder="1" applyAlignment="1">
      <alignment horizontal="center" vertical="center" wrapText="1" shrinkToFit="1"/>
    </xf>
    <xf numFmtId="192" fontId="59" fillId="0" borderId="14" xfId="0" applyNumberFormat="1" applyFont="1" applyFill="1" applyBorder="1" applyAlignment="1">
      <alignment vertical="center" wrapText="1" shrinkToFit="1"/>
    </xf>
    <xf numFmtId="191" fontId="59" fillId="0" borderId="14" xfId="0" applyNumberFormat="1" applyFont="1" applyFill="1" applyBorder="1" applyAlignment="1">
      <alignment vertical="center" wrapText="1" shrinkToFit="1"/>
    </xf>
    <xf numFmtId="191" fontId="59" fillId="0" borderId="14" xfId="0" applyNumberFormat="1" applyFont="1" applyFill="1" applyBorder="1" applyAlignment="1">
      <alignment horizontal="center" vertical="center" wrapText="1"/>
    </xf>
    <xf numFmtId="191" fontId="59" fillId="0" borderId="14" xfId="0" applyNumberFormat="1" applyFont="1" applyFill="1" applyBorder="1" applyAlignment="1">
      <alignment vertical="center" wrapText="1"/>
    </xf>
    <xf numFmtId="188" fontId="61" fillId="0" borderId="14" xfId="0" applyNumberFormat="1" applyFont="1" applyFill="1" applyBorder="1" applyAlignment="1">
      <alignment vertical="center" wrapText="1"/>
    </xf>
    <xf numFmtId="183" fontId="59" fillId="0" borderId="30" xfId="0" applyNumberFormat="1" applyFont="1" applyFill="1" applyBorder="1" applyAlignment="1">
      <alignment horizontal="center" vertical="center"/>
    </xf>
    <xf numFmtId="38" fontId="59" fillId="0" borderId="14" xfId="0" applyNumberFormat="1" applyFont="1" applyFill="1" applyBorder="1" applyAlignment="1">
      <alignment horizontal="center" vertical="center" shrinkToFit="1"/>
    </xf>
    <xf numFmtId="3" fontId="59" fillId="0" borderId="14" xfId="0" applyNumberFormat="1" applyFont="1" applyFill="1" applyBorder="1" applyAlignment="1">
      <alignment horizontal="center" vertical="center" shrinkToFit="1"/>
    </xf>
    <xf numFmtId="0" fontId="59" fillId="0" borderId="14" xfId="0" applyFont="1" applyFill="1" applyBorder="1" applyAlignment="1">
      <alignment horizontal="left" vertical="center" wrapText="1" shrinkToFit="1"/>
    </xf>
    <xf numFmtId="186" fontId="59" fillId="0" borderId="14" xfId="0" applyNumberFormat="1" applyFont="1" applyFill="1" applyBorder="1" applyAlignment="1">
      <alignment horizontal="center" vertical="center" shrinkToFit="1"/>
    </xf>
    <xf numFmtId="185" fontId="59" fillId="0" borderId="14" xfId="0" applyNumberFormat="1" applyFont="1" applyFill="1" applyBorder="1" applyAlignment="1">
      <alignment horizontal="right" vertical="center" shrinkToFit="1"/>
    </xf>
    <xf numFmtId="177" fontId="59" fillId="0" borderId="1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59" fillId="0" borderId="14" xfId="0" applyFont="1" applyFill="1" applyBorder="1" applyAlignment="1">
      <alignment vertical="center"/>
    </xf>
    <xf numFmtId="0" fontId="62" fillId="0" borderId="14" xfId="0" applyNumberFormat="1" applyFont="1" applyFill="1" applyBorder="1" applyAlignment="1">
      <alignment horizontal="center" vertical="center" wrapText="1"/>
    </xf>
    <xf numFmtId="0" fontId="63" fillId="0" borderId="14" xfId="0" applyFont="1" applyFill="1" applyBorder="1" applyAlignment="1">
      <alignment vertical="center" wrapText="1"/>
    </xf>
    <xf numFmtId="0" fontId="62" fillId="0" borderId="14" xfId="0" applyFont="1" applyFill="1" applyBorder="1" applyAlignment="1">
      <alignment horizontal="center" vertical="center" wrapText="1"/>
    </xf>
    <xf numFmtId="0" fontId="62" fillId="0" borderId="14" xfId="0" applyFont="1" applyFill="1" applyBorder="1" applyAlignment="1">
      <alignment horizontal="left" vertical="center" wrapText="1"/>
    </xf>
    <xf numFmtId="0" fontId="62" fillId="0" borderId="14" xfId="0" applyFont="1" applyFill="1" applyBorder="1" applyAlignment="1">
      <alignment horizontal="center" vertical="center"/>
    </xf>
    <xf numFmtId="0" fontId="8" fillId="0" borderId="14" xfId="0" applyFont="1" applyFill="1" applyBorder="1" applyAlignment="1">
      <alignment vertical="center" wrapText="1"/>
    </xf>
    <xf numFmtId="0" fontId="59" fillId="0" borderId="14" xfId="0" applyFont="1" applyFill="1" applyBorder="1" applyAlignment="1">
      <alignment horizontal="center" vertical="center" shrinkToFit="1"/>
    </xf>
    <xf numFmtId="185" fontId="59" fillId="0" borderId="26" xfId="0" applyNumberFormat="1" applyFont="1" applyFill="1" applyBorder="1" applyAlignment="1">
      <alignment vertical="center" shrinkToFit="1"/>
    </xf>
    <xf numFmtId="0" fontId="59" fillId="0" borderId="26" xfId="0" applyFont="1" applyFill="1" applyBorder="1" applyAlignment="1">
      <alignment vertical="center" wrapText="1"/>
    </xf>
    <xf numFmtId="188" fontId="59" fillId="0" borderId="14" xfId="0" applyNumberFormat="1" applyFont="1" applyFill="1" applyBorder="1" applyAlignment="1">
      <alignment horizontal="left" vertical="center" shrinkToFit="1"/>
    </xf>
    <xf numFmtId="196" fontId="59" fillId="0" borderId="14" xfId="0" applyNumberFormat="1" applyFont="1" applyFill="1" applyBorder="1" applyAlignment="1">
      <alignment horizontal="right" vertical="center" shrinkToFit="1"/>
    </xf>
    <xf numFmtId="196" fontId="59" fillId="0" borderId="14" xfId="0" applyNumberFormat="1" applyFont="1" applyFill="1" applyBorder="1" applyAlignment="1">
      <alignment horizontal="center" vertical="center" wrapText="1"/>
    </xf>
    <xf numFmtId="196" fontId="59" fillId="0" borderId="14" xfId="0" applyNumberFormat="1" applyFont="1" applyFill="1" applyBorder="1" applyAlignment="1">
      <alignment vertical="center" wrapText="1"/>
    </xf>
    <xf numFmtId="196" fontId="59" fillId="0" borderId="14" xfId="0" applyNumberFormat="1" applyFont="1" applyFill="1" applyBorder="1" applyAlignment="1">
      <alignment vertical="center" wrapText="1" shrinkToFit="1"/>
    </xf>
    <xf numFmtId="0" fontId="64" fillId="0" borderId="14" xfId="0" applyNumberFormat="1" applyFont="1" applyFill="1" applyBorder="1" applyAlignment="1">
      <alignment vertical="center" wrapText="1"/>
    </xf>
    <xf numFmtId="0" fontId="59" fillId="0" borderId="14" xfId="0" applyNumberFormat="1" applyFont="1" applyFill="1" applyBorder="1" applyAlignment="1">
      <alignment vertical="center" wrapText="1"/>
    </xf>
    <xf numFmtId="183"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xf>
    <xf numFmtId="0" fontId="59" fillId="0" borderId="14" xfId="0" applyNumberFormat="1" applyFont="1" applyFill="1" applyBorder="1" applyAlignment="1">
      <alignment horizontal="center" vertical="center"/>
    </xf>
    <xf numFmtId="183" fontId="62" fillId="0" borderId="14" xfId="0" applyNumberFormat="1" applyFont="1" applyFill="1" applyBorder="1" applyAlignment="1">
      <alignment horizontal="center" vertical="center"/>
    </xf>
    <xf numFmtId="183" fontId="59" fillId="0" borderId="31" xfId="0" applyNumberFormat="1" applyFont="1" applyFill="1" applyBorder="1" applyAlignment="1">
      <alignment horizontal="center" vertical="center"/>
    </xf>
    <xf numFmtId="0" fontId="59" fillId="0" borderId="26" xfId="0" applyFont="1" applyFill="1" applyBorder="1" applyAlignment="1">
      <alignment horizontal="center" vertical="center" wrapText="1"/>
    </xf>
    <xf numFmtId="0" fontId="59" fillId="0" borderId="26" xfId="0" applyFont="1" applyFill="1" applyBorder="1" applyAlignment="1">
      <alignment horizontal="center" vertical="center"/>
    </xf>
    <xf numFmtId="0" fontId="59" fillId="0" borderId="32" xfId="0" applyFont="1" applyFill="1" applyBorder="1" applyAlignment="1">
      <alignment horizontal="center" vertical="center"/>
    </xf>
    <xf numFmtId="0" fontId="65" fillId="33" borderId="14" xfId="0" applyNumberFormat="1" applyFont="1" applyFill="1" applyBorder="1" applyAlignment="1">
      <alignment vertical="center" wrapText="1"/>
    </xf>
    <xf numFmtId="0" fontId="65" fillId="33" borderId="14" xfId="0" applyNumberFormat="1" applyFont="1" applyFill="1" applyBorder="1" applyAlignment="1">
      <alignment horizontal="center" vertical="center" wrapText="1"/>
    </xf>
    <xf numFmtId="178" fontId="65" fillId="33" borderId="14" xfId="0" applyNumberFormat="1" applyFont="1" applyFill="1" applyBorder="1" applyAlignment="1">
      <alignment horizontal="center" vertical="center" wrapText="1" shrinkToFit="1"/>
    </xf>
    <xf numFmtId="192" fontId="65" fillId="33" borderId="14" xfId="0" applyNumberFormat="1" applyFont="1" applyFill="1" applyBorder="1" applyAlignment="1">
      <alignment horizontal="center" vertical="center" wrapText="1"/>
    </xf>
    <xf numFmtId="192" fontId="65" fillId="33" borderId="14" xfId="0" applyNumberFormat="1" applyFont="1" applyFill="1" applyBorder="1" applyAlignment="1">
      <alignment vertical="center" wrapText="1"/>
    </xf>
    <xf numFmtId="178" fontId="65" fillId="33" borderId="15" xfId="0" applyNumberFormat="1" applyFont="1" applyFill="1" applyBorder="1" applyAlignment="1">
      <alignment vertical="center" shrinkToFit="1"/>
    </xf>
    <xf numFmtId="0" fontId="65" fillId="33" borderId="15" xfId="0" applyNumberFormat="1" applyFont="1" applyFill="1" applyBorder="1" applyAlignment="1">
      <alignment vertical="center" wrapText="1"/>
    </xf>
    <xf numFmtId="0" fontId="65" fillId="33" borderId="14" xfId="0" applyFont="1" applyFill="1" applyBorder="1" applyAlignment="1">
      <alignment horizontal="center" vertical="center" wrapText="1"/>
    </xf>
    <xf numFmtId="0" fontId="65" fillId="33" borderId="14" xfId="0" applyFont="1" applyFill="1" applyBorder="1" applyAlignment="1">
      <alignment horizontal="left" vertical="center" wrapText="1"/>
    </xf>
    <xf numFmtId="183" fontId="65" fillId="33" borderId="24" xfId="0" applyNumberFormat="1" applyFont="1" applyFill="1" applyBorder="1" applyAlignment="1">
      <alignment horizontal="center" vertical="center"/>
    </xf>
    <xf numFmtId="0" fontId="65" fillId="33" borderId="15" xfId="0" applyFont="1" applyFill="1" applyBorder="1" applyAlignment="1">
      <alignment horizontal="center" vertical="center" wrapText="1"/>
    </xf>
    <xf numFmtId="0" fontId="65" fillId="33" borderId="14" xfId="0" applyFont="1" applyFill="1" applyBorder="1" applyAlignment="1">
      <alignment horizontal="center" vertical="center"/>
    </xf>
    <xf numFmtId="192" fontId="65" fillId="33" borderId="14" xfId="0" applyNumberFormat="1" applyFont="1" applyFill="1" applyBorder="1" applyAlignment="1">
      <alignment vertical="center" wrapText="1" shrinkToFit="1"/>
    </xf>
    <xf numFmtId="189" fontId="59" fillId="0" borderId="14" xfId="0" applyNumberFormat="1" applyFont="1" applyFill="1" applyBorder="1" applyAlignment="1">
      <alignment horizontal="left" vertical="center" wrapText="1" shrinkToFit="1"/>
    </xf>
    <xf numFmtId="184" fontId="59" fillId="0" borderId="14" xfId="0" applyNumberFormat="1" applyFont="1" applyFill="1" applyBorder="1" applyAlignment="1">
      <alignment vertical="center" wrapText="1"/>
    </xf>
    <xf numFmtId="178" fontId="59" fillId="0" borderId="14" xfId="0" applyNumberFormat="1" applyFont="1" applyFill="1" applyBorder="1" applyAlignment="1">
      <alignment vertical="center" shrinkToFi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183" fontId="59" fillId="0" borderId="30" xfId="0" applyNumberFormat="1" applyFont="1" applyFill="1" applyBorder="1" applyAlignment="1">
      <alignment horizontal="center" vertical="center"/>
    </xf>
    <xf numFmtId="183" fontId="59" fillId="0" borderId="14" xfId="0" applyNumberFormat="1" applyFont="1" applyFill="1" applyBorder="1" applyAlignment="1">
      <alignment horizontal="center" vertical="center"/>
    </xf>
    <xf numFmtId="0" fontId="59" fillId="0" borderId="14" xfId="0" applyFont="1" applyFill="1" applyBorder="1" applyAlignment="1">
      <alignment horizontal="center" vertical="center" wrapText="1"/>
    </xf>
    <xf numFmtId="0" fontId="59" fillId="0" borderId="14" xfId="0" applyFont="1" applyFill="1" applyBorder="1" applyAlignment="1">
      <alignment horizontal="center" vertical="center" wrapTex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183" fontId="59" fillId="33" borderId="30" xfId="0" applyNumberFormat="1" applyFont="1" applyFill="1" applyBorder="1" applyAlignment="1">
      <alignment horizontal="center" vertical="center"/>
    </xf>
    <xf numFmtId="0" fontId="59" fillId="33" borderId="14" xfId="0" applyNumberFormat="1" applyFont="1" applyFill="1" applyBorder="1" applyAlignment="1">
      <alignment vertical="center" wrapText="1"/>
    </xf>
    <xf numFmtId="0" fontId="59" fillId="33" borderId="14" xfId="0" applyNumberFormat="1"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4" xfId="0" applyFont="1" applyFill="1" applyBorder="1" applyAlignment="1">
      <alignment horizontal="left" vertical="center" wrapText="1"/>
    </xf>
    <xf numFmtId="183" fontId="59" fillId="33" borderId="14" xfId="0" applyNumberFormat="1"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5" xfId="0" applyNumberFormat="1" applyFont="1" applyFill="1" applyBorder="1" applyAlignment="1">
      <alignment vertical="center" wrapText="1"/>
    </xf>
    <xf numFmtId="0" fontId="59" fillId="33" borderId="14" xfId="0" applyFont="1" applyFill="1" applyBorder="1" applyAlignment="1">
      <alignment vertical="center" wrapText="1"/>
    </xf>
    <xf numFmtId="177" fontId="59" fillId="33" borderId="14" xfId="0" applyNumberFormat="1" applyFont="1" applyFill="1" applyBorder="1" applyAlignment="1">
      <alignment horizontal="center" vertical="center" wrapText="1"/>
    </xf>
    <xf numFmtId="192" fontId="59" fillId="33" borderId="14" xfId="0" applyNumberFormat="1" applyFont="1" applyFill="1" applyBorder="1" applyAlignment="1">
      <alignment vertical="center" wrapText="1" shrinkToFit="1"/>
    </xf>
    <xf numFmtId="192" fontId="59" fillId="33" borderId="14" xfId="0" applyNumberFormat="1" applyFont="1" applyFill="1" applyBorder="1" applyAlignment="1">
      <alignment horizontal="center" vertical="center" wrapText="1"/>
    </xf>
    <xf numFmtId="192" fontId="59" fillId="33" borderId="14" xfId="0" applyNumberFormat="1" applyFont="1" applyFill="1" applyBorder="1" applyAlignment="1">
      <alignment vertical="center" wrapText="1"/>
    </xf>
    <xf numFmtId="187" fontId="59" fillId="33" borderId="14" xfId="0" applyNumberFormat="1" applyFont="1" applyFill="1" applyBorder="1" applyAlignment="1">
      <alignment vertical="center" shrinkToFit="1"/>
    </xf>
    <xf numFmtId="178" fontId="59" fillId="33" borderId="14" xfId="0" applyNumberFormat="1" applyFont="1" applyFill="1" applyBorder="1" applyAlignment="1">
      <alignment horizontal="center" vertical="center" wrapText="1" shrinkToFit="1"/>
    </xf>
    <xf numFmtId="192" fontId="59" fillId="33" borderId="33" xfId="0" applyNumberFormat="1" applyFont="1" applyFill="1" applyBorder="1" applyAlignment="1">
      <alignment horizontal="center" vertical="center" wrapText="1"/>
    </xf>
    <xf numFmtId="192" fontId="59" fillId="33" borderId="33" xfId="0" applyNumberFormat="1" applyFont="1" applyFill="1" applyBorder="1" applyAlignment="1">
      <alignment vertical="center" wrapText="1"/>
    </xf>
    <xf numFmtId="0" fontId="59" fillId="33" borderId="27" xfId="0" applyNumberFormat="1" applyFont="1" applyFill="1" applyBorder="1" applyAlignment="1">
      <alignment horizontal="center" vertical="center" wrapText="1"/>
    </xf>
    <xf numFmtId="0" fontId="59" fillId="33" borderId="18" xfId="0" applyNumberFormat="1" applyFont="1" applyFill="1" applyBorder="1" applyAlignment="1">
      <alignment vertical="center" wrapText="1"/>
    </xf>
    <xf numFmtId="0" fontId="59" fillId="33" borderId="34" xfId="0" applyNumberFormat="1" applyFont="1" applyFill="1" applyBorder="1" applyAlignment="1">
      <alignment vertical="center" wrapText="1"/>
    </xf>
    <xf numFmtId="0" fontId="59" fillId="33" borderId="35" xfId="0" applyNumberFormat="1" applyFont="1" applyFill="1" applyBorder="1" applyAlignment="1">
      <alignment vertical="center" wrapText="1"/>
    </xf>
    <xf numFmtId="188" fontId="59" fillId="33" borderId="33" xfId="0" applyNumberFormat="1" applyFont="1" applyFill="1" applyBorder="1" applyAlignment="1">
      <alignment vertical="center" wrapText="1" shrinkToFit="1"/>
    </xf>
    <xf numFmtId="188" fontId="59" fillId="33" borderId="33" xfId="0" applyNumberFormat="1" applyFont="1" applyFill="1" applyBorder="1" applyAlignment="1">
      <alignment horizontal="center" vertical="center" wrapText="1"/>
    </xf>
    <xf numFmtId="188" fontId="59" fillId="33" borderId="33" xfId="0" applyNumberFormat="1" applyFont="1" applyFill="1" applyBorder="1" applyAlignment="1">
      <alignment vertical="center" wrapText="1"/>
    </xf>
    <xf numFmtId="188" fontId="59" fillId="33" borderId="27" xfId="0" applyNumberFormat="1" applyFont="1" applyFill="1" applyBorder="1" applyAlignment="1">
      <alignment horizontal="center" vertical="center" wrapText="1"/>
    </xf>
    <xf numFmtId="188" fontId="59" fillId="33" borderId="18" xfId="0" applyNumberFormat="1" applyFont="1" applyFill="1" applyBorder="1" applyAlignment="1">
      <alignment vertical="center" wrapText="1"/>
    </xf>
    <xf numFmtId="0" fontId="59" fillId="33" borderId="28" xfId="0" applyFont="1" applyFill="1" applyBorder="1" applyAlignment="1">
      <alignment horizontal="center" vertical="center"/>
    </xf>
    <xf numFmtId="192" fontId="59" fillId="33" borderId="14" xfId="0" applyNumberFormat="1" applyFont="1" applyFill="1" applyBorder="1" applyAlignment="1">
      <alignment horizontal="center" vertical="center" shrinkToFit="1"/>
    </xf>
    <xf numFmtId="187" fontId="59" fillId="33" borderId="14" xfId="0" applyNumberFormat="1" applyFont="1" applyFill="1" applyBorder="1" applyAlignment="1">
      <alignment horizontal="center" vertical="center" wrapText="1"/>
    </xf>
    <xf numFmtId="187" fontId="59" fillId="33" borderId="14" xfId="0" applyNumberFormat="1" applyFont="1" applyFill="1" applyBorder="1" applyAlignment="1">
      <alignment vertical="center" wrapText="1"/>
    </xf>
    <xf numFmtId="0" fontId="59" fillId="33" borderId="14" xfId="0" applyFont="1" applyFill="1" applyBorder="1" applyAlignment="1">
      <alignment horizontal="left" vertical="center"/>
    </xf>
    <xf numFmtId="187" fontId="59" fillId="33" borderId="33" xfId="0" applyNumberFormat="1" applyFont="1" applyFill="1" applyBorder="1" applyAlignment="1">
      <alignment vertical="center" wrapText="1" shrinkToFit="1"/>
    </xf>
    <xf numFmtId="187" fontId="59" fillId="33" borderId="33" xfId="0" applyNumberFormat="1" applyFont="1" applyFill="1" applyBorder="1" applyAlignment="1">
      <alignment horizontal="center" vertical="center" wrapText="1"/>
    </xf>
    <xf numFmtId="187" fontId="59" fillId="33" borderId="33" xfId="0" applyNumberFormat="1" applyFont="1" applyFill="1" applyBorder="1" applyAlignment="1">
      <alignment vertical="center" wrapText="1"/>
    </xf>
    <xf numFmtId="0" fontId="59" fillId="33" borderId="14" xfId="0" applyFont="1" applyFill="1" applyBorder="1" applyAlignment="1">
      <alignment vertical="center"/>
    </xf>
    <xf numFmtId="187" fontId="65" fillId="33" borderId="14" xfId="0" applyNumberFormat="1" applyFont="1" applyFill="1" applyBorder="1" applyAlignment="1">
      <alignment horizontal="center" vertical="center" wrapText="1"/>
    </xf>
    <xf numFmtId="187" fontId="65" fillId="33" borderId="14" xfId="0" applyNumberFormat="1" applyFont="1" applyFill="1" applyBorder="1" applyAlignment="1">
      <alignment vertical="center" wrapText="1"/>
    </xf>
    <xf numFmtId="0" fontId="59" fillId="0" borderId="15" xfId="0" applyNumberFormat="1" applyFont="1" applyFill="1" applyBorder="1" applyAlignment="1">
      <alignment vertical="center" wrapText="1"/>
    </xf>
    <xf numFmtId="183" fontId="59" fillId="0" borderId="24" xfId="0" applyNumberFormat="1" applyFont="1" applyFill="1" applyBorder="1" applyAlignment="1">
      <alignment horizontal="center" vertical="center"/>
    </xf>
    <xf numFmtId="0" fontId="59" fillId="0" borderId="15" xfId="0" applyFont="1" applyFill="1" applyBorder="1" applyAlignment="1">
      <alignment horizontal="center" vertical="center" wrapText="1"/>
    </xf>
    <xf numFmtId="178" fontId="59" fillId="0" borderId="33" xfId="0" applyNumberFormat="1" applyFont="1" applyFill="1" applyBorder="1" applyAlignment="1">
      <alignment vertical="center" wrapText="1" shrinkToFit="1"/>
    </xf>
    <xf numFmtId="3" fontId="59" fillId="0" borderId="33" xfId="0" applyNumberFormat="1" applyFont="1" applyFill="1" applyBorder="1" applyAlignment="1">
      <alignment horizontal="center" vertical="center" wrapText="1"/>
    </xf>
    <xf numFmtId="3" fontId="59" fillId="0" borderId="33" xfId="0" applyNumberFormat="1" applyFont="1" applyFill="1" applyBorder="1" applyAlignment="1">
      <alignment vertical="center" wrapText="1"/>
    </xf>
    <xf numFmtId="0" fontId="59" fillId="0" borderId="27" xfId="0" applyNumberFormat="1" applyFont="1" applyFill="1" applyBorder="1" applyAlignment="1">
      <alignment horizontal="center" vertical="center" wrapText="1"/>
    </xf>
    <xf numFmtId="0" fontId="59" fillId="0" borderId="18" xfId="0" applyNumberFormat="1" applyFont="1" applyFill="1" applyBorder="1" applyAlignment="1">
      <alignment vertical="center" wrapText="1"/>
    </xf>
    <xf numFmtId="0" fontId="59" fillId="0" borderId="34" xfId="0" applyNumberFormat="1" applyFont="1" applyFill="1" applyBorder="1" applyAlignment="1">
      <alignment vertical="center" wrapText="1"/>
    </xf>
    <xf numFmtId="0" fontId="59" fillId="0" borderId="34" xfId="0" applyFont="1" applyFill="1" applyBorder="1" applyAlignment="1">
      <alignment horizontal="center" vertical="center" wrapText="1"/>
    </xf>
    <xf numFmtId="177" fontId="59" fillId="0" borderId="35" xfId="0" applyNumberFormat="1" applyFont="1" applyFill="1" applyBorder="1" applyAlignment="1">
      <alignment horizontal="center" vertical="center" wrapTex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0" fontId="59" fillId="0" borderId="14" xfId="0" applyFont="1" applyFill="1" applyBorder="1" applyAlignment="1">
      <alignment horizontal="center" vertical="center" wrapTex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183" fontId="59" fillId="0" borderId="14" xfId="0" applyNumberFormat="1" applyFont="1" applyFill="1" applyBorder="1" applyAlignment="1">
      <alignment horizontal="center" vertical="center"/>
    </xf>
    <xf numFmtId="0" fontId="59" fillId="0" borderId="14" xfId="0" applyFont="1" applyFill="1" applyBorder="1" applyAlignment="1">
      <alignment horizontal="center" vertical="center" wrapText="1"/>
    </xf>
    <xf numFmtId="0" fontId="65" fillId="0" borderId="15" xfId="0" applyNumberFormat="1" applyFont="1" applyFill="1" applyBorder="1" applyAlignment="1">
      <alignment vertical="center" wrapText="1"/>
    </xf>
    <xf numFmtId="0" fontId="65" fillId="0" borderId="14" xfId="0" applyNumberFormat="1" applyFont="1" applyFill="1" applyBorder="1" applyAlignment="1">
      <alignment horizontal="center" vertical="center" wrapText="1"/>
    </xf>
    <xf numFmtId="0" fontId="59" fillId="0" borderId="15" xfId="0" applyNumberFormat="1" applyFont="1" applyFill="1" applyBorder="1" applyAlignment="1">
      <alignment horizontal="center" vertical="center" wrapText="1"/>
    </xf>
    <xf numFmtId="184" fontId="59" fillId="0" borderId="14" xfId="0" applyNumberFormat="1" applyFont="1" applyFill="1" applyBorder="1" applyAlignment="1">
      <alignment vertical="center" wrapText="1" shrinkToFit="1"/>
    </xf>
    <xf numFmtId="0" fontId="8" fillId="0" borderId="14" xfId="0" applyFont="1" applyFill="1" applyBorder="1" applyAlignment="1">
      <alignment horizontal="center" vertical="center" wrapText="1"/>
    </xf>
    <xf numFmtId="0" fontId="63" fillId="0" borderId="14" xfId="0" applyNumberFormat="1" applyFont="1" applyFill="1" applyBorder="1" applyAlignment="1">
      <alignment vertical="center" wrapText="1"/>
    </xf>
    <xf numFmtId="0" fontId="59" fillId="0" borderId="14" xfId="0" applyNumberFormat="1" applyFont="1" applyFill="1" applyBorder="1" applyAlignment="1">
      <alignment vertical="center" wrapText="1"/>
    </xf>
    <xf numFmtId="178" fontId="7" fillId="33" borderId="36" xfId="0" applyNumberFormat="1" applyFont="1" applyFill="1" applyBorder="1" applyAlignment="1">
      <alignment vertical="center" shrinkToFit="1"/>
    </xf>
    <xf numFmtId="0" fontId="65" fillId="0" borderId="14" xfId="0" applyNumberFormat="1" applyFont="1" applyFill="1" applyBorder="1" applyAlignment="1">
      <alignment vertical="center" wrapText="1"/>
    </xf>
    <xf numFmtId="0" fontId="65" fillId="0" borderId="18" xfId="0" applyNumberFormat="1" applyFont="1" applyFill="1" applyBorder="1" applyAlignment="1">
      <alignment vertical="center" wrapText="1"/>
    </xf>
    <xf numFmtId="0" fontId="59" fillId="0" borderId="14" xfId="0" applyNumberFormat="1" applyFont="1" applyFill="1" applyBorder="1" applyAlignment="1">
      <alignment horizontal="center" vertical="center" wrapText="1"/>
    </xf>
    <xf numFmtId="0" fontId="65" fillId="0" borderId="27" xfId="0" applyNumberFormat="1" applyFont="1" applyFill="1" applyBorder="1" applyAlignment="1">
      <alignment horizontal="center" vertical="center" wrapText="1"/>
    </xf>
    <xf numFmtId="183" fontId="59" fillId="0" borderId="30" xfId="0" applyNumberFormat="1" applyFont="1" applyFill="1" applyBorder="1" applyAlignment="1">
      <alignment horizontal="center" vertical="center"/>
    </xf>
    <xf numFmtId="0" fontId="59" fillId="0" borderId="27" xfId="0" applyNumberFormat="1" applyFont="1" applyFill="1" applyBorder="1" applyAlignment="1">
      <alignment horizontal="center" vertical="center" wrapText="1"/>
    </xf>
    <xf numFmtId="178" fontId="59" fillId="0" borderId="14" xfId="0" applyNumberFormat="1" applyFont="1" applyFill="1" applyBorder="1" applyAlignment="1">
      <alignment vertical="center" shrinkToFi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0" fontId="59" fillId="0" borderId="14" xfId="0" applyFont="1" applyFill="1" applyBorder="1" applyAlignment="1">
      <alignment horizontal="center" vertical="center" wrapText="1"/>
    </xf>
    <xf numFmtId="185" fontId="66" fillId="0" borderId="0" xfId="0" applyNumberFormat="1" applyFont="1" applyFill="1" applyAlignment="1">
      <alignment vertical="center" wrapText="1"/>
    </xf>
    <xf numFmtId="178" fontId="7" fillId="33" borderId="37" xfId="0" applyNumberFormat="1" applyFont="1" applyFill="1" applyBorder="1" applyAlignment="1">
      <alignment vertical="center" shrinkToFit="1"/>
    </xf>
    <xf numFmtId="177" fontId="7" fillId="0" borderId="33" xfId="0" applyNumberFormat="1" applyFont="1" applyBorder="1" applyAlignment="1">
      <alignment horizontal="center" vertical="center"/>
    </xf>
    <xf numFmtId="185" fontId="7" fillId="33" borderId="38" xfId="0" applyNumberFormat="1" applyFont="1" applyFill="1" applyBorder="1" applyAlignment="1">
      <alignment vertical="center" shrinkToFit="1"/>
    </xf>
    <xf numFmtId="178" fontId="7" fillId="33" borderId="39" xfId="0" applyNumberFormat="1" applyFont="1" applyFill="1" applyBorder="1" applyAlignment="1">
      <alignment vertical="center" shrinkToFit="1"/>
    </xf>
    <xf numFmtId="185" fontId="7" fillId="35" borderId="10" xfId="0" applyNumberFormat="1" applyFont="1" applyFill="1" applyBorder="1" applyAlignment="1">
      <alignment horizontal="right" vertical="center" wrapText="1"/>
    </xf>
    <xf numFmtId="185" fontId="59" fillId="33" borderId="24" xfId="0" applyNumberFormat="1" applyFont="1" applyFill="1" applyBorder="1" applyAlignment="1">
      <alignment horizontal="right" vertical="center" shrinkToFit="1"/>
    </xf>
    <xf numFmtId="185" fontId="7" fillId="33" borderId="40" xfId="0" applyNumberFormat="1" applyFont="1" applyFill="1" applyBorder="1" applyAlignment="1">
      <alignment vertical="center" shrinkToFit="1"/>
    </xf>
    <xf numFmtId="185" fontId="7" fillId="33" borderId="22" xfId="0" applyNumberFormat="1" applyFont="1" applyFill="1" applyBorder="1" applyAlignment="1">
      <alignment vertical="center" shrinkToFit="1"/>
    </xf>
    <xf numFmtId="185" fontId="7" fillId="33" borderId="41" xfId="0" applyNumberFormat="1" applyFont="1" applyFill="1" applyBorder="1" applyAlignment="1">
      <alignment vertical="center" shrinkToFit="1"/>
    </xf>
    <xf numFmtId="183" fontId="59" fillId="0" borderId="30" xfId="0" applyNumberFormat="1" applyFont="1" applyFill="1" applyBorder="1" applyAlignment="1">
      <alignment horizontal="center" vertical="center"/>
    </xf>
    <xf numFmtId="185" fontId="59" fillId="0" borderId="24" xfId="0" applyNumberFormat="1" applyFont="1" applyFill="1" applyBorder="1" applyAlignment="1">
      <alignment horizontal="right" vertical="center" shrinkToFit="1"/>
    </xf>
    <xf numFmtId="0" fontId="59" fillId="0" borderId="14" xfId="0" applyNumberFormat="1" applyFont="1" applyFill="1" applyBorder="1" applyAlignment="1">
      <alignment vertical="center" wrapText="1"/>
    </xf>
    <xf numFmtId="185" fontId="7" fillId="35" borderId="42" xfId="0" applyNumberFormat="1" applyFont="1" applyFill="1" applyBorder="1" applyAlignment="1">
      <alignment horizontal="center" vertical="center" wrapText="1"/>
    </xf>
    <xf numFmtId="185" fontId="7" fillId="35" borderId="33" xfId="0" applyNumberFormat="1" applyFont="1" applyFill="1" applyBorder="1" applyAlignment="1">
      <alignment horizontal="center" vertical="center" wrapText="1"/>
    </xf>
    <xf numFmtId="185" fontId="2" fillId="0" borderId="10" xfId="0" applyNumberFormat="1" applyFont="1" applyBorder="1" applyAlignment="1">
      <alignment/>
    </xf>
    <xf numFmtId="185" fontId="7" fillId="34" borderId="12" xfId="0" applyNumberFormat="1" applyFont="1" applyFill="1" applyBorder="1" applyAlignment="1">
      <alignment horizontal="center" vertical="center"/>
    </xf>
    <xf numFmtId="185" fontId="59" fillId="33" borderId="14" xfId="0" applyNumberFormat="1" applyFont="1" applyFill="1" applyBorder="1" applyAlignment="1">
      <alignment horizontal="right" vertical="center" shrinkToFit="1"/>
    </xf>
    <xf numFmtId="185" fontId="7" fillId="0" borderId="40" xfId="0" applyNumberFormat="1" applyFont="1" applyBorder="1" applyAlignment="1">
      <alignment vertical="center" shrinkToFit="1"/>
    </xf>
    <xf numFmtId="185" fontId="7" fillId="0" borderId="14" xfId="0" applyNumberFormat="1" applyFont="1" applyBorder="1" applyAlignment="1">
      <alignment vertical="center" shrinkToFit="1"/>
    </xf>
    <xf numFmtId="185" fontId="7" fillId="0" borderId="22" xfId="0" applyNumberFormat="1" applyFont="1" applyBorder="1" applyAlignment="1">
      <alignment vertical="center" shrinkToFit="1"/>
    </xf>
    <xf numFmtId="185" fontId="7" fillId="0" borderId="27" xfId="0" applyNumberFormat="1" applyFont="1" applyBorder="1" applyAlignment="1">
      <alignment vertical="center" shrinkToFit="1"/>
    </xf>
    <xf numFmtId="185" fontId="7" fillId="0" borderId="43" xfId="0" applyNumberFormat="1" applyFont="1" applyBorder="1" applyAlignment="1">
      <alignment vertical="center" shrinkToFit="1"/>
    </xf>
    <xf numFmtId="185" fontId="7" fillId="33" borderId="43" xfId="0" applyNumberFormat="1" applyFont="1" applyFill="1" applyBorder="1" applyAlignment="1">
      <alignment vertical="center" shrinkToFit="1"/>
    </xf>
    <xf numFmtId="185" fontId="7" fillId="0" borderId="38" xfId="0" applyNumberFormat="1" applyFont="1" applyBorder="1" applyAlignment="1">
      <alignment vertical="center" shrinkToFit="1"/>
    </xf>
    <xf numFmtId="185" fontId="2" fillId="33" borderId="0" xfId="0" applyNumberFormat="1" applyFont="1" applyFill="1" applyAlignment="1">
      <alignment/>
    </xf>
    <xf numFmtId="185" fontId="4" fillId="0" borderId="0" xfId="0" applyNumberFormat="1" applyFont="1" applyAlignment="1">
      <alignment/>
    </xf>
    <xf numFmtId="185" fontId="7" fillId="35" borderId="22" xfId="0" applyNumberFormat="1" applyFont="1" applyFill="1" applyBorder="1" applyAlignment="1">
      <alignment horizontal="right" vertical="center" wrapText="1"/>
    </xf>
    <xf numFmtId="185" fontId="59" fillId="0" borderId="14" xfId="0" applyNumberFormat="1" applyFont="1" applyFill="1" applyBorder="1" applyAlignment="1">
      <alignment horizontal="right" vertical="center" wrapText="1" shrinkToFit="1"/>
    </xf>
    <xf numFmtId="185" fontId="65" fillId="33" borderId="14" xfId="0" applyNumberFormat="1" applyFont="1" applyFill="1" applyBorder="1" applyAlignment="1">
      <alignment horizontal="right" vertical="center" shrinkToFit="1"/>
    </xf>
    <xf numFmtId="185" fontId="2" fillId="33" borderId="0" xfId="0" applyNumberFormat="1" applyFont="1" applyFill="1" applyBorder="1" applyAlignment="1">
      <alignment horizontal="center" vertical="center" shrinkToFit="1"/>
    </xf>
    <xf numFmtId="185" fontId="59" fillId="34" borderId="24" xfId="0" applyNumberFormat="1" applyFont="1" applyFill="1" applyBorder="1" applyAlignment="1">
      <alignment horizontal="right" vertical="center" shrinkToFit="1"/>
    </xf>
    <xf numFmtId="185" fontId="59" fillId="0" borderId="14" xfId="49" applyNumberFormat="1" applyFont="1" applyFill="1" applyBorder="1" applyAlignment="1">
      <alignment horizontal="right" vertical="center" shrinkToFit="1"/>
    </xf>
    <xf numFmtId="185" fontId="59" fillId="0" borderId="15" xfId="0" applyNumberFormat="1" applyFont="1" applyFill="1" applyBorder="1" applyAlignment="1">
      <alignment horizontal="right" vertical="center" shrinkToFit="1"/>
    </xf>
    <xf numFmtId="185" fontId="59" fillId="0" borderId="27" xfId="0" applyNumberFormat="1" applyFont="1" applyFill="1" applyBorder="1" applyAlignment="1">
      <alignment horizontal="right" vertical="center" shrinkToFit="1"/>
    </xf>
    <xf numFmtId="185" fontId="59" fillId="0" borderId="33" xfId="0" applyNumberFormat="1" applyFont="1" applyFill="1" applyBorder="1" applyAlignment="1">
      <alignment horizontal="right" vertical="center" shrinkToFit="1"/>
    </xf>
    <xf numFmtId="185" fontId="59" fillId="0" borderId="34" xfId="0" applyNumberFormat="1" applyFont="1" applyFill="1" applyBorder="1" applyAlignment="1">
      <alignment horizontal="right" vertical="center" shrinkToFit="1"/>
    </xf>
    <xf numFmtId="185" fontId="59" fillId="33" borderId="33" xfId="0" applyNumberFormat="1" applyFont="1" applyFill="1" applyBorder="1" applyAlignment="1">
      <alignment horizontal="right" vertical="center" shrinkToFit="1"/>
    </xf>
    <xf numFmtId="185" fontId="59" fillId="33" borderId="34" xfId="0" applyNumberFormat="1" applyFont="1" applyFill="1" applyBorder="1" applyAlignment="1">
      <alignment horizontal="right" vertical="center" shrinkToFit="1"/>
    </xf>
    <xf numFmtId="185" fontId="59" fillId="33" borderId="15" xfId="0" applyNumberFormat="1" applyFont="1" applyFill="1" applyBorder="1" applyAlignment="1">
      <alignment horizontal="right" vertical="center" shrinkToFit="1"/>
    </xf>
    <xf numFmtId="185" fontId="59" fillId="33" borderId="0" xfId="0" applyNumberFormat="1" applyFont="1" applyFill="1" applyBorder="1" applyAlignment="1">
      <alignment horizontal="right" vertical="center" shrinkToFit="1"/>
    </xf>
    <xf numFmtId="185" fontId="65" fillId="33" borderId="24" xfId="0" applyNumberFormat="1" applyFont="1" applyFill="1" applyBorder="1" applyAlignment="1">
      <alignment horizontal="right" vertical="center" shrinkToFit="1"/>
    </xf>
    <xf numFmtId="185" fontId="65" fillId="33" borderId="15" xfId="0" applyNumberFormat="1" applyFont="1" applyFill="1" applyBorder="1" applyAlignment="1">
      <alignment horizontal="right" vertical="center" shrinkToFit="1"/>
    </xf>
    <xf numFmtId="185" fontId="62" fillId="0" borderId="14" xfId="0" applyNumberFormat="1" applyFont="1" applyFill="1" applyBorder="1" applyAlignment="1">
      <alignment horizontal="right" vertical="center" shrinkToFit="1"/>
    </xf>
    <xf numFmtId="185" fontId="65" fillId="0" borderId="14" xfId="0" applyNumberFormat="1" applyFont="1" applyFill="1" applyBorder="1" applyAlignment="1">
      <alignment horizontal="right" vertical="center" shrinkToFit="1"/>
    </xf>
    <xf numFmtId="185" fontId="59" fillId="0" borderId="0" xfId="0" applyNumberFormat="1" applyFont="1" applyFill="1" applyBorder="1" applyAlignment="1">
      <alignment horizontal="right" vertical="center" shrinkToFit="1"/>
    </xf>
    <xf numFmtId="185" fontId="59" fillId="0" borderId="24" xfId="0" applyNumberFormat="1" applyFont="1" applyFill="1" applyBorder="1" applyAlignment="1">
      <alignment horizontal="right" vertical="center" wrapText="1" shrinkToFit="1"/>
    </xf>
    <xf numFmtId="185" fontId="59" fillId="0" borderId="26" xfId="0" applyNumberFormat="1" applyFont="1" applyFill="1" applyBorder="1" applyAlignment="1">
      <alignment horizontal="right" vertical="center" shrinkToFit="1"/>
    </xf>
    <xf numFmtId="185" fontId="7" fillId="0" borderId="40" xfId="0" applyNumberFormat="1" applyFont="1" applyBorder="1" applyAlignment="1">
      <alignment horizontal="right" vertical="center" shrinkToFit="1"/>
    </xf>
    <xf numFmtId="185" fontId="7" fillId="0" borderId="14" xfId="0" applyNumberFormat="1" applyFont="1" applyBorder="1" applyAlignment="1">
      <alignment horizontal="right" vertical="center" shrinkToFit="1"/>
    </xf>
    <xf numFmtId="185" fontId="7" fillId="0" borderId="22" xfId="0" applyNumberFormat="1" applyFont="1" applyBorder="1" applyAlignment="1">
      <alignment horizontal="right" vertical="center" shrinkToFit="1"/>
    </xf>
    <xf numFmtId="185" fontId="7" fillId="0" borderId="27" xfId="0" applyNumberFormat="1" applyFont="1" applyBorder="1" applyAlignment="1">
      <alignment horizontal="right" vertical="center" shrinkToFit="1"/>
    </xf>
    <xf numFmtId="185" fontId="7" fillId="33" borderId="44" xfId="0" applyNumberFormat="1" applyFont="1" applyFill="1" applyBorder="1" applyAlignment="1">
      <alignment horizontal="right" vertical="center" shrinkToFit="1"/>
    </xf>
    <xf numFmtId="185" fontId="7" fillId="33" borderId="27" xfId="0" applyNumberFormat="1" applyFont="1" applyFill="1" applyBorder="1" applyAlignment="1">
      <alignment horizontal="right" vertical="center" shrinkToFit="1"/>
    </xf>
    <xf numFmtId="185" fontId="7" fillId="33" borderId="24" xfId="0" applyNumberFormat="1" applyFont="1" applyFill="1" applyBorder="1" applyAlignment="1">
      <alignment horizontal="right" vertical="center" shrinkToFit="1"/>
    </xf>
    <xf numFmtId="185" fontId="7" fillId="33" borderId="14" xfId="0" applyNumberFormat="1" applyFont="1" applyFill="1" applyBorder="1" applyAlignment="1">
      <alignment horizontal="right" vertical="center" shrinkToFit="1"/>
    </xf>
    <xf numFmtId="185" fontId="7" fillId="0" borderId="43" xfId="0" applyNumberFormat="1" applyFont="1" applyBorder="1" applyAlignment="1">
      <alignment horizontal="right" vertical="center" shrinkToFit="1"/>
    </xf>
    <xf numFmtId="185" fontId="7" fillId="33" borderId="45" xfId="0" applyNumberFormat="1" applyFont="1" applyFill="1" applyBorder="1" applyAlignment="1">
      <alignment horizontal="right" vertical="center" shrinkToFit="1"/>
    </xf>
    <xf numFmtId="185" fontId="7" fillId="33" borderId="43" xfId="0" applyNumberFormat="1" applyFont="1" applyFill="1" applyBorder="1" applyAlignment="1">
      <alignment horizontal="right" vertical="center" shrinkToFit="1"/>
    </xf>
    <xf numFmtId="185" fontId="7" fillId="0" borderId="38" xfId="0" applyNumberFormat="1" applyFont="1" applyBorder="1" applyAlignment="1">
      <alignment horizontal="right" vertical="center" shrinkToFit="1"/>
    </xf>
    <xf numFmtId="185" fontId="7" fillId="33" borderId="46" xfId="0" applyNumberFormat="1" applyFont="1" applyFill="1" applyBorder="1" applyAlignment="1">
      <alignment horizontal="right" vertical="center" shrinkToFit="1"/>
    </xf>
    <xf numFmtId="185" fontId="7" fillId="33" borderId="38" xfId="0" applyNumberFormat="1" applyFont="1" applyFill="1" applyBorder="1" applyAlignment="1">
      <alignment horizontal="right" vertical="center" shrinkToFit="1"/>
    </xf>
    <xf numFmtId="0" fontId="6" fillId="0" borderId="0" xfId="0" applyFont="1" applyBorder="1" applyAlignment="1">
      <alignment horizontal="center"/>
    </xf>
    <xf numFmtId="188" fontId="6" fillId="0" borderId="0" xfId="0" applyNumberFormat="1" applyFont="1" applyBorder="1" applyAlignment="1">
      <alignment horizontal="center"/>
    </xf>
    <xf numFmtId="0" fontId="7" fillId="35" borderId="47"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48" xfId="0" applyFont="1" applyBorder="1" applyAlignment="1">
      <alignment horizontal="center" vertical="center" wrapText="1"/>
    </xf>
    <xf numFmtId="0" fontId="7" fillId="35" borderId="42" xfId="0" applyFont="1" applyFill="1" applyBorder="1" applyAlignment="1">
      <alignment horizontal="center" vertical="center"/>
    </xf>
    <xf numFmtId="0" fontId="7" fillId="35" borderId="33" xfId="0" applyFont="1" applyFill="1" applyBorder="1" applyAlignment="1">
      <alignment horizontal="center" vertical="center"/>
    </xf>
    <xf numFmtId="0" fontId="7" fillId="35" borderId="22" xfId="0" applyFont="1" applyFill="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35" borderId="48" xfId="0" applyFont="1" applyFill="1" applyBorder="1" applyAlignment="1">
      <alignment horizontal="center" vertical="center" wrapText="1"/>
    </xf>
    <xf numFmtId="185" fontId="7" fillId="35" borderId="49" xfId="0" applyNumberFormat="1" applyFont="1" applyFill="1" applyBorder="1" applyAlignment="1">
      <alignment horizontal="center" vertical="center" wrapText="1"/>
    </xf>
    <xf numFmtId="185" fontId="7" fillId="35" borderId="0" xfId="0" applyNumberFormat="1" applyFont="1" applyFill="1" applyBorder="1" applyAlignment="1">
      <alignment horizontal="center" vertical="center" wrapText="1"/>
    </xf>
    <xf numFmtId="185" fontId="7" fillId="35" borderId="43" xfId="0" applyNumberFormat="1" applyFont="1" applyFill="1" applyBorder="1" applyAlignment="1">
      <alignment horizontal="center" vertical="center" wrapText="1"/>
    </xf>
    <xf numFmtId="185" fontId="7" fillId="35" borderId="22" xfId="0" applyNumberFormat="1"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7" fillId="35" borderId="43"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8" fillId="35" borderId="42" xfId="0" applyFont="1" applyFill="1" applyBorder="1" applyAlignment="1">
      <alignment horizontal="center" vertical="center"/>
    </xf>
    <xf numFmtId="0" fontId="8" fillId="0" borderId="33" xfId="0" applyFont="1" applyBorder="1" applyAlignment="1">
      <alignment vertical="center"/>
    </xf>
    <xf numFmtId="0" fontId="8" fillId="0" borderId="22" xfId="0" applyFont="1" applyBorder="1" applyAlignment="1">
      <alignment vertical="center"/>
    </xf>
    <xf numFmtId="0" fontId="8" fillId="35" borderId="42" xfId="0" applyFont="1" applyFill="1" applyBorder="1" applyAlignment="1">
      <alignment horizontal="center" vertical="center" wrapText="1"/>
    </xf>
    <xf numFmtId="0" fontId="8" fillId="35" borderId="42" xfId="0" applyFont="1" applyFill="1" applyBorder="1" applyAlignment="1">
      <alignment horizontal="left" vertical="center" wrapText="1"/>
    </xf>
    <xf numFmtId="0" fontId="8" fillId="0" borderId="33" xfId="0" applyFont="1" applyBorder="1" applyAlignment="1">
      <alignment horizontal="left" vertical="center"/>
    </xf>
    <xf numFmtId="0" fontId="8" fillId="0" borderId="22" xfId="0" applyFont="1" applyBorder="1" applyAlignment="1">
      <alignment horizontal="left" vertical="center"/>
    </xf>
    <xf numFmtId="0" fontId="2" fillId="0" borderId="10" xfId="0" applyFont="1" applyBorder="1" applyAlignment="1">
      <alignment horizontal="right"/>
    </xf>
    <xf numFmtId="0" fontId="0" fillId="0" borderId="10" xfId="0" applyFont="1" applyBorder="1" applyAlignment="1">
      <alignment horizontal="right"/>
    </xf>
    <xf numFmtId="0" fontId="7" fillId="35" borderId="51" xfId="0" applyFont="1" applyFill="1" applyBorder="1" applyAlignment="1">
      <alignment horizontal="center" vertical="center" wrapText="1"/>
    </xf>
    <xf numFmtId="0" fontId="7" fillId="35" borderId="29"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53"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7" fillId="35" borderId="33" xfId="0" applyFont="1" applyFill="1" applyBorder="1" applyAlignment="1">
      <alignment horizontal="center" vertical="center" wrapText="1"/>
    </xf>
    <xf numFmtId="185" fontId="7" fillId="35" borderId="42" xfId="0" applyNumberFormat="1" applyFont="1" applyFill="1" applyBorder="1" applyAlignment="1">
      <alignment horizontal="center" vertical="center" wrapText="1"/>
    </xf>
    <xf numFmtId="185" fontId="7" fillId="35" borderId="33" xfId="0" applyNumberFormat="1" applyFont="1" applyFill="1" applyBorder="1" applyAlignment="1">
      <alignment horizontal="center" vertical="center"/>
    </xf>
    <xf numFmtId="185" fontId="7" fillId="35" borderId="22" xfId="0" applyNumberFormat="1" applyFont="1" applyFill="1" applyBorder="1" applyAlignment="1">
      <alignment horizontal="center" vertical="center"/>
    </xf>
    <xf numFmtId="185" fontId="7" fillId="35" borderId="12" xfId="0" applyNumberFormat="1" applyFont="1" applyFill="1" applyBorder="1" applyAlignment="1">
      <alignment horizontal="center" vertical="center" wrapText="1"/>
    </xf>
    <xf numFmtId="185" fontId="7" fillId="35" borderId="48" xfId="0" applyNumberFormat="1" applyFont="1" applyFill="1" applyBorder="1" applyAlignment="1">
      <alignment horizontal="center" vertical="center" wrapText="1"/>
    </xf>
    <xf numFmtId="0" fontId="7" fillId="35" borderId="54"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85" fontId="7" fillId="35" borderId="10" xfId="0" applyNumberFormat="1" applyFont="1" applyFill="1" applyBorder="1" applyAlignment="1">
      <alignment horizontal="center"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183" fontId="59" fillId="0" borderId="30" xfId="0" applyNumberFormat="1" applyFont="1" applyFill="1" applyBorder="1" applyAlignment="1">
      <alignment horizontal="center" vertical="center"/>
    </xf>
    <xf numFmtId="0" fontId="59" fillId="0" borderId="14" xfId="0" applyNumberFormat="1" applyFont="1" applyFill="1" applyBorder="1" applyAlignment="1">
      <alignment horizontal="left" vertical="center" wrapText="1"/>
    </xf>
    <xf numFmtId="0" fontId="59" fillId="0" borderId="14" xfId="0" applyNumberFormat="1" applyFont="1" applyFill="1" applyBorder="1" applyAlignment="1">
      <alignment horizontal="center" vertical="center" shrinkToFit="1"/>
    </xf>
    <xf numFmtId="183" fontId="59" fillId="0" borderId="14" xfId="0" applyNumberFormat="1" applyFont="1" applyFill="1" applyBorder="1" applyAlignment="1">
      <alignment horizontal="center" vertical="center"/>
    </xf>
    <xf numFmtId="0" fontId="59" fillId="0" borderId="14" xfId="0" applyFont="1" applyFill="1" applyBorder="1" applyAlignment="1">
      <alignment horizontal="center" vertical="center" wrapText="1"/>
    </xf>
    <xf numFmtId="177" fontId="7" fillId="0" borderId="63" xfId="0" applyNumberFormat="1" applyFont="1" applyBorder="1" applyAlignment="1">
      <alignment horizontal="center" vertical="center"/>
    </xf>
    <xf numFmtId="177" fontId="7" fillId="0" borderId="16" xfId="0" applyNumberFormat="1" applyFont="1" applyBorder="1" applyAlignment="1">
      <alignment horizontal="center" vertical="center"/>
    </xf>
    <xf numFmtId="177" fontId="7" fillId="0" borderId="29" xfId="0" applyNumberFormat="1" applyFont="1" applyBorder="1" applyAlignment="1">
      <alignment horizontal="center" vertical="center"/>
    </xf>
    <xf numFmtId="177" fontId="7" fillId="0" borderId="18" xfId="0" applyNumberFormat="1" applyFont="1" applyBorder="1" applyAlignment="1">
      <alignment horizontal="center" vertical="center"/>
    </xf>
    <xf numFmtId="177" fontId="7" fillId="0" borderId="52" xfId="0" applyNumberFormat="1" applyFont="1" applyBorder="1" applyAlignment="1">
      <alignment horizontal="center" vertical="center"/>
    </xf>
    <xf numFmtId="177" fontId="7" fillId="0" borderId="19" xfId="0" applyNumberFormat="1" applyFont="1" applyBorder="1" applyAlignment="1">
      <alignment horizontal="center" vertical="center"/>
    </xf>
    <xf numFmtId="0" fontId="7" fillId="33" borderId="17" xfId="0" applyFont="1" applyFill="1" applyBorder="1" applyAlignment="1">
      <alignment horizontal="center" vertical="center"/>
    </xf>
    <xf numFmtId="0" fontId="7" fillId="33" borderId="64" xfId="0" applyFont="1" applyFill="1" applyBorder="1" applyAlignment="1">
      <alignment horizontal="center" vertical="center"/>
    </xf>
    <xf numFmtId="177" fontId="7" fillId="0" borderId="65" xfId="0" applyNumberFormat="1" applyFont="1" applyBorder="1" applyAlignment="1">
      <alignment horizontal="center" vertical="center"/>
    </xf>
    <xf numFmtId="177" fontId="7" fillId="0" borderId="21" xfId="0" applyNumberFormat="1" applyFont="1" applyBorder="1" applyAlignment="1">
      <alignment horizontal="center" vertical="center"/>
    </xf>
    <xf numFmtId="0" fontId="7" fillId="33" borderId="20" xfId="0" applyFont="1" applyFill="1" applyBorder="1" applyAlignment="1">
      <alignment horizontal="center" vertical="center"/>
    </xf>
    <xf numFmtId="0" fontId="7" fillId="33" borderId="66" xfId="0" applyFont="1" applyFill="1" applyBorder="1" applyAlignment="1">
      <alignment horizontal="center" vertical="center"/>
    </xf>
    <xf numFmtId="185" fontId="7" fillId="33" borderId="67" xfId="0" applyNumberFormat="1" applyFont="1" applyFill="1" applyBorder="1" applyAlignment="1">
      <alignment horizontal="center" vertical="center" shrinkToFit="1"/>
    </xf>
    <xf numFmtId="185" fontId="7" fillId="33" borderId="58" xfId="0" applyNumberFormat="1" applyFont="1" applyFill="1" applyBorder="1" applyAlignment="1">
      <alignment horizontal="center" vertical="center" shrinkToFit="1"/>
    </xf>
    <xf numFmtId="185" fontId="7" fillId="33" borderId="68" xfId="0" applyNumberFormat="1" applyFont="1" applyFill="1" applyBorder="1" applyAlignment="1">
      <alignment horizontal="center" vertical="center" shrinkToFit="1"/>
    </xf>
    <xf numFmtId="3" fontId="7" fillId="33" borderId="67" xfId="0" applyNumberFormat="1" applyFont="1" applyFill="1" applyBorder="1" applyAlignment="1">
      <alignment horizontal="center" vertical="center" wrapText="1"/>
    </xf>
    <xf numFmtId="3" fontId="7" fillId="33" borderId="58" xfId="0" applyNumberFormat="1" applyFont="1" applyFill="1" applyBorder="1" applyAlignment="1">
      <alignment horizontal="center" vertical="center" wrapText="1"/>
    </xf>
    <xf numFmtId="3" fontId="7" fillId="33" borderId="68" xfId="0" applyNumberFormat="1"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50" xfId="0" applyFont="1" applyFill="1" applyBorder="1" applyAlignment="1">
      <alignment horizontal="center" vertical="center"/>
    </xf>
    <xf numFmtId="3" fontId="7" fillId="0" borderId="57" xfId="0" applyNumberFormat="1" applyFont="1" applyBorder="1" applyAlignment="1">
      <alignment horizontal="center" vertical="center" shrinkToFit="1"/>
    </xf>
    <xf numFmtId="3" fontId="7" fillId="0" borderId="58" xfId="0" applyNumberFormat="1" applyFont="1" applyBorder="1" applyAlignment="1">
      <alignment horizontal="center" vertical="center" shrinkToFit="1"/>
    </xf>
    <xf numFmtId="3" fontId="7" fillId="0" borderId="59" xfId="0" applyNumberFormat="1" applyFont="1" applyBorder="1" applyAlignment="1">
      <alignment horizontal="center" vertical="center" shrinkToFit="1"/>
    </xf>
    <xf numFmtId="3" fontId="7" fillId="33" borderId="57" xfId="0" applyNumberFormat="1" applyFont="1" applyFill="1" applyBorder="1" applyAlignment="1">
      <alignment horizontal="center" vertical="center" wrapText="1"/>
    </xf>
    <xf numFmtId="3" fontId="7" fillId="33" borderId="59" xfId="0" applyNumberFormat="1" applyFont="1" applyFill="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8" fillId="0" borderId="71" xfId="0" applyFont="1" applyBorder="1" applyAlignment="1">
      <alignment/>
    </xf>
    <xf numFmtId="0" fontId="8" fillId="0" borderId="72" xfId="0" applyFont="1" applyBorder="1" applyAlignment="1">
      <alignment/>
    </xf>
    <xf numFmtId="0" fontId="8" fillId="0" borderId="73" xfId="0" applyFont="1" applyBorder="1" applyAlignment="1">
      <alignment/>
    </xf>
    <xf numFmtId="0" fontId="8" fillId="0" borderId="74" xfId="0" applyFont="1" applyBorder="1" applyAlignment="1">
      <alignment/>
    </xf>
    <xf numFmtId="0" fontId="7" fillId="33" borderId="37" xfId="0" applyFont="1" applyFill="1" applyBorder="1" applyAlignment="1">
      <alignment horizontal="center" vertical="center"/>
    </xf>
    <xf numFmtId="0" fontId="7" fillId="33" borderId="19" xfId="0" applyFont="1" applyFill="1" applyBorder="1" applyAlignment="1">
      <alignment horizontal="center" vertical="center"/>
    </xf>
    <xf numFmtId="0" fontId="8" fillId="0" borderId="68" xfId="0" applyFont="1" applyBorder="1" applyAlignment="1">
      <alignment horizontal="center" vertical="center"/>
    </xf>
    <xf numFmtId="0" fontId="8" fillId="0" borderId="75" xfId="0" applyFont="1" applyBorder="1" applyAlignment="1">
      <alignment/>
    </xf>
    <xf numFmtId="0" fontId="8" fillId="0" borderId="76" xfId="0" applyFont="1" applyBorder="1" applyAlignment="1">
      <alignment/>
    </xf>
    <xf numFmtId="3" fontId="7" fillId="0" borderId="67" xfId="0" applyNumberFormat="1" applyFont="1" applyBorder="1" applyAlignment="1">
      <alignment horizontal="center" vertical="center" shrinkToFit="1"/>
    </xf>
    <xf numFmtId="3" fontId="7" fillId="0" borderId="68" xfId="0" applyNumberFormat="1" applyFont="1" applyBorder="1" applyAlignment="1">
      <alignment horizontal="center" vertical="center" shrinkToFit="1"/>
    </xf>
    <xf numFmtId="185" fontId="7" fillId="33" borderId="57" xfId="0" applyNumberFormat="1" applyFont="1" applyFill="1" applyBorder="1" applyAlignment="1">
      <alignment horizontal="center" vertical="center" shrinkToFit="1"/>
    </xf>
    <xf numFmtId="185" fontId="7" fillId="33" borderId="59" xfId="0" applyNumberFormat="1" applyFont="1" applyFill="1" applyBorder="1" applyAlignment="1">
      <alignment horizontal="center" vertical="center" shrinkToFit="1"/>
    </xf>
    <xf numFmtId="0" fontId="59" fillId="0" borderId="14" xfId="0" applyNumberFormat="1" applyFont="1" applyFill="1" applyBorder="1" applyAlignment="1">
      <alignment horizontal="center" vertical="center" wrapText="1"/>
    </xf>
    <xf numFmtId="0" fontId="59" fillId="0" borderId="14" xfId="0" applyNumberFormat="1" applyFont="1" applyFill="1" applyBorder="1" applyAlignment="1">
      <alignment vertical="center" wrapText="1"/>
    </xf>
    <xf numFmtId="0" fontId="2" fillId="0" borderId="0" xfId="0" applyFont="1" applyAlignment="1">
      <alignment vertical="top" wrapText="1"/>
    </xf>
    <xf numFmtId="0" fontId="0" fillId="0" borderId="0" xfId="0" applyFont="1" applyAlignment="1">
      <alignment vertical="top" wrapText="1"/>
    </xf>
    <xf numFmtId="0" fontId="59" fillId="0" borderId="43" xfId="0" applyNumberFormat="1" applyFont="1" applyFill="1" applyBorder="1" applyAlignment="1">
      <alignment horizontal="center" vertical="center" wrapText="1"/>
    </xf>
    <xf numFmtId="0" fontId="59" fillId="0" borderId="27" xfId="0" applyNumberFormat="1" applyFont="1" applyFill="1" applyBorder="1" applyAlignment="1">
      <alignment horizontal="center" vertical="center" wrapText="1"/>
    </xf>
    <xf numFmtId="178" fontId="59" fillId="0" borderId="43" xfId="0" applyNumberFormat="1" applyFont="1" applyFill="1" applyBorder="1" applyAlignment="1">
      <alignment horizontal="center" vertical="center" shrinkToFit="1"/>
    </xf>
    <xf numFmtId="178" fontId="59" fillId="0" borderId="27" xfId="0" applyNumberFormat="1" applyFont="1" applyFill="1" applyBorder="1" applyAlignment="1">
      <alignment horizontal="center" vertical="center" shrinkToFit="1"/>
    </xf>
    <xf numFmtId="178" fontId="59" fillId="0" borderId="14" xfId="0" applyNumberFormat="1" applyFont="1" applyFill="1" applyBorder="1" applyAlignment="1">
      <alignment vertical="center" shrinkToFit="1"/>
    </xf>
    <xf numFmtId="3" fontId="59" fillId="0" borderId="14" xfId="0" applyNumberFormat="1" applyFont="1" applyFill="1" applyBorder="1" applyAlignment="1">
      <alignment horizontal="center" vertical="center" wrapText="1"/>
    </xf>
    <xf numFmtId="3" fontId="59" fillId="0" borderId="14" xfId="0" applyNumberFormat="1" applyFont="1" applyFill="1" applyBorder="1" applyAlignment="1">
      <alignment vertical="center" wrapText="1"/>
    </xf>
    <xf numFmtId="185" fontId="59" fillId="0" borderId="14" xfId="0" applyNumberFormat="1" applyFont="1" applyFill="1" applyBorder="1" applyAlignment="1">
      <alignment horizontal="right" vertical="center" shrinkToFit="1"/>
    </xf>
    <xf numFmtId="183" fontId="8" fillId="0" borderId="43" xfId="0" applyNumberFormat="1" applyFont="1" applyFill="1" applyBorder="1" applyAlignment="1">
      <alignment horizontal="center" vertical="center" wrapText="1"/>
    </xf>
    <xf numFmtId="183" fontId="8" fillId="0" borderId="27" xfId="0" applyNumberFormat="1"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43"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7" xfId="0" applyFont="1" applyFill="1" applyBorder="1" applyAlignment="1">
      <alignment horizontal="center" vertical="center"/>
    </xf>
    <xf numFmtId="0" fontId="59" fillId="0" borderId="78" xfId="0" applyFont="1" applyFill="1" applyBorder="1" applyAlignment="1">
      <alignment horizontal="center" vertical="center"/>
    </xf>
    <xf numFmtId="3" fontId="59" fillId="0" borderId="43" xfId="0" applyNumberFormat="1" applyFont="1" applyFill="1" applyBorder="1" applyAlignment="1">
      <alignment horizontal="center" vertical="center" wrapText="1"/>
    </xf>
    <xf numFmtId="3" fontId="59" fillId="0" borderId="27" xfId="0" applyNumberFormat="1" applyFont="1" applyFill="1" applyBorder="1" applyAlignment="1">
      <alignment horizontal="center" vertical="center" wrapText="1"/>
    </xf>
    <xf numFmtId="3" fontId="59" fillId="0" borderId="43" xfId="0" applyNumberFormat="1" applyFont="1" applyFill="1" applyBorder="1" applyAlignment="1">
      <alignment horizontal="left" vertical="center" wrapText="1"/>
    </xf>
    <xf numFmtId="3" fontId="59" fillId="0" borderId="27" xfId="0" applyNumberFormat="1" applyFont="1" applyFill="1" applyBorder="1" applyAlignment="1">
      <alignment horizontal="left" vertical="center" wrapText="1"/>
    </xf>
    <xf numFmtId="185" fontId="59" fillId="0" borderId="43" xfId="0" applyNumberFormat="1" applyFont="1" applyFill="1" applyBorder="1" applyAlignment="1">
      <alignment horizontal="right" vertical="center" shrinkToFit="1"/>
    </xf>
    <xf numFmtId="185" fontId="59" fillId="0" borderId="27" xfId="0" applyNumberFormat="1" applyFont="1" applyFill="1" applyBorder="1" applyAlignment="1">
      <alignment horizontal="right" vertical="center" shrinkToFit="1"/>
    </xf>
    <xf numFmtId="183" fontId="59" fillId="0" borderId="79" xfId="0" applyNumberFormat="1" applyFont="1" applyFill="1" applyBorder="1" applyAlignment="1">
      <alignment horizontal="center" vertical="center"/>
    </xf>
    <xf numFmtId="183" fontId="59" fillId="0" borderId="80"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59" fillId="0" borderId="43" xfId="0" applyNumberFormat="1" applyFont="1" applyFill="1" applyBorder="1" applyAlignment="1">
      <alignment horizontal="left" vertical="center" wrapText="1"/>
    </xf>
    <xf numFmtId="0" fontId="59" fillId="0" borderId="27" xfId="0"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674"/>
  <sheetViews>
    <sheetView tabSelected="1" zoomScale="80" zoomScaleNormal="80" zoomScaleSheetLayoutView="80" zoomScalePageLayoutView="70" workbookViewId="0" topLeftCell="A1">
      <pane ySplit="7" topLeftCell="A8" activePane="bottomLeft" state="frozen"/>
      <selection pane="topLeft" activeCell="A1" sqref="A1"/>
      <selection pane="bottomLeft" activeCell="F319" sqref="F319"/>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43" customWidth="1"/>
    <col min="6" max="6" width="11.375" style="43" customWidth="1"/>
    <col min="7" max="7" width="11.50390625" style="43" customWidth="1"/>
    <col min="8" max="8" width="33.25390625" style="2" customWidth="1"/>
    <col min="9" max="9" width="13.75390625" style="2" customWidth="1"/>
    <col min="10" max="10" width="35.50390625" style="2" customWidth="1"/>
    <col min="11" max="11" width="14.50390625" style="43" customWidth="1"/>
    <col min="12" max="12" width="14.75390625" style="43" customWidth="1"/>
    <col min="13" max="14" width="12.75390625" style="43"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1" ht="14.25"/>
    <row r="2" ht="20.25">
      <c r="A2" s="8" t="s">
        <v>63</v>
      </c>
    </row>
    <row r="3" spans="1:22" ht="23.25">
      <c r="A3" s="319" t="s">
        <v>51</v>
      </c>
      <c r="B3" s="319"/>
      <c r="C3" s="319"/>
      <c r="D3" s="319"/>
      <c r="E3" s="319"/>
      <c r="F3" s="320"/>
      <c r="G3" s="320"/>
      <c r="H3" s="319"/>
      <c r="I3" s="319"/>
      <c r="J3" s="319"/>
      <c r="K3" s="319"/>
      <c r="L3" s="319"/>
      <c r="M3" s="319"/>
      <c r="N3" s="319"/>
      <c r="O3" s="319"/>
      <c r="P3" s="319"/>
      <c r="Q3" s="319"/>
      <c r="R3" s="319"/>
      <c r="S3" s="319"/>
      <c r="T3" s="319"/>
      <c r="U3" s="16"/>
      <c r="V3" s="16"/>
    </row>
    <row r="4" spans="1:25" ht="15" thickBot="1">
      <c r="A4" s="7"/>
      <c r="B4" s="3"/>
      <c r="C4" s="3"/>
      <c r="D4" s="3"/>
      <c r="E4" s="272"/>
      <c r="F4" s="272"/>
      <c r="G4" s="74"/>
      <c r="H4" s="1"/>
      <c r="I4" s="1"/>
      <c r="J4" s="1"/>
      <c r="K4" s="74"/>
      <c r="L4" s="74"/>
      <c r="M4" s="74"/>
      <c r="N4" s="74"/>
      <c r="O4" s="1"/>
      <c r="P4" s="1"/>
      <c r="Q4" s="1"/>
      <c r="R4" s="1"/>
      <c r="S4" s="3"/>
      <c r="T4" s="6"/>
      <c r="U4" s="17"/>
      <c r="V4" s="350" t="s">
        <v>18</v>
      </c>
      <c r="W4" s="350"/>
      <c r="X4" s="350"/>
      <c r="Y4" s="351"/>
    </row>
    <row r="5" spans="1:25" ht="19.5" customHeight="1">
      <c r="A5" s="352" t="s">
        <v>16</v>
      </c>
      <c r="B5" s="324" t="s">
        <v>17</v>
      </c>
      <c r="C5" s="355" t="s">
        <v>42</v>
      </c>
      <c r="D5" s="338" t="s">
        <v>43</v>
      </c>
      <c r="E5" s="358" t="s">
        <v>52</v>
      </c>
      <c r="F5" s="361" t="s">
        <v>29</v>
      </c>
      <c r="G5" s="362"/>
      <c r="H5" s="338" t="s">
        <v>55</v>
      </c>
      <c r="I5" s="321" t="s">
        <v>22</v>
      </c>
      <c r="J5" s="329"/>
      <c r="K5" s="270" t="s">
        <v>41</v>
      </c>
      <c r="L5" s="270" t="s">
        <v>53</v>
      </c>
      <c r="M5" s="330" t="s">
        <v>6</v>
      </c>
      <c r="N5" s="321" t="s">
        <v>30</v>
      </c>
      <c r="O5" s="322"/>
      <c r="P5" s="323"/>
      <c r="Q5" s="324" t="s">
        <v>19</v>
      </c>
      <c r="R5" s="324" t="s">
        <v>13</v>
      </c>
      <c r="S5" s="324" t="s">
        <v>2</v>
      </c>
      <c r="T5" s="343" t="s">
        <v>3</v>
      </c>
      <c r="U5" s="346" t="s">
        <v>56</v>
      </c>
      <c r="V5" s="347" t="s">
        <v>57</v>
      </c>
      <c r="W5" s="338" t="s">
        <v>38</v>
      </c>
      <c r="X5" s="338" t="s">
        <v>39</v>
      </c>
      <c r="Y5" s="363" t="s">
        <v>32</v>
      </c>
    </row>
    <row r="6" spans="1:25" ht="19.5" customHeight="1">
      <c r="A6" s="353"/>
      <c r="B6" s="325"/>
      <c r="C6" s="356"/>
      <c r="D6" s="357"/>
      <c r="E6" s="359"/>
      <c r="F6" s="331" t="s">
        <v>40</v>
      </c>
      <c r="G6" s="332" t="s">
        <v>11</v>
      </c>
      <c r="H6" s="357"/>
      <c r="I6" s="334" t="s">
        <v>12</v>
      </c>
      <c r="J6" s="341" t="s">
        <v>10</v>
      </c>
      <c r="K6" s="271" t="s">
        <v>4</v>
      </c>
      <c r="L6" s="271" t="s">
        <v>5</v>
      </c>
      <c r="M6" s="331"/>
      <c r="N6" s="332" t="s">
        <v>21</v>
      </c>
      <c r="O6" s="334" t="s">
        <v>20</v>
      </c>
      <c r="P6" s="335"/>
      <c r="Q6" s="325"/>
      <c r="R6" s="327"/>
      <c r="S6" s="327"/>
      <c r="T6" s="344"/>
      <c r="U6" s="344"/>
      <c r="V6" s="348"/>
      <c r="W6" s="339"/>
      <c r="X6" s="339"/>
      <c r="Y6" s="364"/>
    </row>
    <row r="7" spans="1:25" ht="51" customHeight="1" thickBot="1">
      <c r="A7" s="354"/>
      <c r="B7" s="326"/>
      <c r="C7" s="336"/>
      <c r="D7" s="342"/>
      <c r="E7" s="360"/>
      <c r="F7" s="366"/>
      <c r="G7" s="333"/>
      <c r="H7" s="342"/>
      <c r="I7" s="336"/>
      <c r="J7" s="342"/>
      <c r="K7" s="284" t="s">
        <v>7</v>
      </c>
      <c r="L7" s="284" t="s">
        <v>8</v>
      </c>
      <c r="M7" s="262" t="s">
        <v>9</v>
      </c>
      <c r="N7" s="333"/>
      <c r="O7" s="336"/>
      <c r="P7" s="337"/>
      <c r="Q7" s="326"/>
      <c r="R7" s="328"/>
      <c r="S7" s="328"/>
      <c r="T7" s="345"/>
      <c r="U7" s="345"/>
      <c r="V7" s="349"/>
      <c r="W7" s="340"/>
      <c r="X7" s="340"/>
      <c r="Y7" s="365"/>
    </row>
    <row r="8" spans="1:25" ht="21" customHeight="1">
      <c r="A8" s="25"/>
      <c r="B8" s="26" t="s">
        <v>925</v>
      </c>
      <c r="C8" s="26"/>
      <c r="D8" s="26"/>
      <c r="E8" s="273"/>
      <c r="F8" s="75"/>
      <c r="G8" s="75"/>
      <c r="H8" s="28"/>
      <c r="I8" s="28"/>
      <c r="J8" s="28"/>
      <c r="K8" s="79"/>
      <c r="L8" s="79"/>
      <c r="M8" s="79"/>
      <c r="N8" s="75"/>
      <c r="O8" s="28"/>
      <c r="P8" s="28"/>
      <c r="Q8" s="27"/>
      <c r="R8" s="27"/>
      <c r="S8" s="27"/>
      <c r="T8" s="29"/>
      <c r="U8" s="29"/>
      <c r="V8" s="29"/>
      <c r="W8" s="27"/>
      <c r="X8" s="27"/>
      <c r="Y8" s="30"/>
    </row>
    <row r="9" spans="1:25" s="42" customFormat="1" ht="75.75" customHeight="1">
      <c r="A9" s="117">
        <v>1</v>
      </c>
      <c r="B9" s="50" t="s">
        <v>67</v>
      </c>
      <c r="C9" s="49" t="s">
        <v>73</v>
      </c>
      <c r="D9" s="49" t="s">
        <v>70</v>
      </c>
      <c r="E9" s="122">
        <v>14818.561</v>
      </c>
      <c r="F9" s="122">
        <v>14818.561</v>
      </c>
      <c r="G9" s="122">
        <v>14392.811</v>
      </c>
      <c r="H9" s="102" t="s">
        <v>2005</v>
      </c>
      <c r="I9" s="46" t="s">
        <v>1091</v>
      </c>
      <c r="J9" s="47" t="s">
        <v>2006</v>
      </c>
      <c r="K9" s="122">
        <v>9530.67</v>
      </c>
      <c r="L9" s="122">
        <v>10746.67</v>
      </c>
      <c r="M9" s="122">
        <f>L9-K9</f>
        <v>1216</v>
      </c>
      <c r="N9" s="122">
        <v>0</v>
      </c>
      <c r="O9" s="49" t="s">
        <v>1091</v>
      </c>
      <c r="P9" s="50" t="s">
        <v>2007</v>
      </c>
      <c r="Q9" s="50"/>
      <c r="R9" s="103" t="s">
        <v>543</v>
      </c>
      <c r="S9" s="90" t="s">
        <v>0</v>
      </c>
      <c r="T9" s="89" t="s">
        <v>969</v>
      </c>
      <c r="U9" s="99">
        <v>1</v>
      </c>
      <c r="V9" s="90"/>
      <c r="W9" s="88" t="s">
        <v>34</v>
      </c>
      <c r="X9" s="88" t="s">
        <v>34</v>
      </c>
      <c r="Y9" s="87"/>
    </row>
    <row r="10" spans="1:25" s="42" customFormat="1" ht="97.5" customHeight="1">
      <c r="A10" s="117">
        <v>2</v>
      </c>
      <c r="B10" s="50" t="s">
        <v>970</v>
      </c>
      <c r="C10" s="49" t="s">
        <v>71</v>
      </c>
      <c r="D10" s="49" t="s">
        <v>68</v>
      </c>
      <c r="E10" s="122">
        <v>2000</v>
      </c>
      <c r="F10" s="122">
        <v>2310.246</v>
      </c>
      <c r="G10" s="122">
        <v>2239</v>
      </c>
      <c r="H10" s="106" t="s">
        <v>2331</v>
      </c>
      <c r="I10" s="46" t="s">
        <v>1081</v>
      </c>
      <c r="J10" s="47" t="s">
        <v>2008</v>
      </c>
      <c r="K10" s="122">
        <v>1800</v>
      </c>
      <c r="L10" s="285">
        <v>1800</v>
      </c>
      <c r="M10" s="122">
        <f>L10-K10</f>
        <v>0</v>
      </c>
      <c r="N10" s="122">
        <v>0</v>
      </c>
      <c r="O10" s="49" t="s">
        <v>1083</v>
      </c>
      <c r="P10" s="50" t="s">
        <v>2009</v>
      </c>
      <c r="Q10" s="50"/>
      <c r="R10" s="103" t="s">
        <v>543</v>
      </c>
      <c r="S10" s="90" t="s">
        <v>0</v>
      </c>
      <c r="T10" s="89" t="s">
        <v>971</v>
      </c>
      <c r="U10" s="99">
        <v>1</v>
      </c>
      <c r="V10" s="90" t="s">
        <v>48</v>
      </c>
      <c r="W10" s="88"/>
      <c r="X10" s="88" t="s">
        <v>34</v>
      </c>
      <c r="Y10" s="87"/>
    </row>
    <row r="11" spans="1:25" s="42" customFormat="1" ht="48.75" customHeight="1">
      <c r="A11" s="117">
        <v>3</v>
      </c>
      <c r="B11" s="50" t="s">
        <v>66</v>
      </c>
      <c r="C11" s="49" t="s">
        <v>72</v>
      </c>
      <c r="D11" s="49" t="s">
        <v>70</v>
      </c>
      <c r="E11" s="122">
        <v>25425</v>
      </c>
      <c r="F11" s="122">
        <v>25425</v>
      </c>
      <c r="G11" s="122">
        <v>23800</v>
      </c>
      <c r="H11" s="102" t="s">
        <v>923</v>
      </c>
      <c r="I11" s="46" t="s">
        <v>1089</v>
      </c>
      <c r="J11" s="47" t="s">
        <v>2010</v>
      </c>
      <c r="K11" s="122">
        <v>24303</v>
      </c>
      <c r="L11" s="122">
        <v>25339</v>
      </c>
      <c r="M11" s="122">
        <f>L11-K11</f>
        <v>1036</v>
      </c>
      <c r="N11" s="122">
        <v>0</v>
      </c>
      <c r="O11" s="49" t="s">
        <v>1083</v>
      </c>
      <c r="P11" s="50" t="s">
        <v>2011</v>
      </c>
      <c r="Q11" s="50"/>
      <c r="R11" s="103" t="s">
        <v>543</v>
      </c>
      <c r="S11" s="90" t="s">
        <v>0</v>
      </c>
      <c r="T11" s="89" t="s">
        <v>545</v>
      </c>
      <c r="U11" s="99">
        <v>2</v>
      </c>
      <c r="V11" s="90"/>
      <c r="W11" s="88"/>
      <c r="X11" s="88" t="s">
        <v>34</v>
      </c>
      <c r="Y11" s="87"/>
    </row>
    <row r="12" spans="1:25" s="42" customFormat="1" ht="117" customHeight="1">
      <c r="A12" s="117">
        <v>4</v>
      </c>
      <c r="B12" s="50" t="s">
        <v>65</v>
      </c>
      <c r="C12" s="49" t="s">
        <v>71</v>
      </c>
      <c r="D12" s="49" t="s">
        <v>70</v>
      </c>
      <c r="E12" s="122">
        <v>6100</v>
      </c>
      <c r="F12" s="122">
        <v>6100</v>
      </c>
      <c r="G12" s="122">
        <v>6100</v>
      </c>
      <c r="H12" s="102" t="s">
        <v>923</v>
      </c>
      <c r="I12" s="46" t="s">
        <v>1091</v>
      </c>
      <c r="J12" s="47" t="s">
        <v>2012</v>
      </c>
      <c r="K12" s="122">
        <v>4500</v>
      </c>
      <c r="L12" s="122">
        <v>3000</v>
      </c>
      <c r="M12" s="122">
        <f>L12-K12</f>
        <v>-1500</v>
      </c>
      <c r="N12" s="122">
        <v>0</v>
      </c>
      <c r="O12" s="49" t="s">
        <v>1091</v>
      </c>
      <c r="P12" s="50" t="s">
        <v>2013</v>
      </c>
      <c r="Q12" s="50"/>
      <c r="R12" s="49" t="s">
        <v>543</v>
      </c>
      <c r="S12" s="90" t="s">
        <v>0</v>
      </c>
      <c r="T12" s="93" t="s">
        <v>544</v>
      </c>
      <c r="U12" s="99">
        <v>3</v>
      </c>
      <c r="V12" s="90" t="s">
        <v>972</v>
      </c>
      <c r="W12" s="88"/>
      <c r="X12" s="88" t="s">
        <v>34</v>
      </c>
      <c r="Y12" s="87"/>
    </row>
    <row r="13" spans="1:25" s="42" customFormat="1" ht="24" customHeight="1">
      <c r="A13" s="117"/>
      <c r="B13" s="50"/>
      <c r="C13" s="50"/>
      <c r="D13" s="50"/>
      <c r="E13" s="122"/>
      <c r="F13" s="122"/>
      <c r="G13" s="122"/>
      <c r="H13" s="48"/>
      <c r="I13" s="51"/>
      <c r="J13" s="52"/>
      <c r="K13" s="122"/>
      <c r="L13" s="122"/>
      <c r="M13" s="122"/>
      <c r="N13" s="122"/>
      <c r="O13" s="49"/>
      <c r="P13" s="50"/>
      <c r="Q13" s="50"/>
      <c r="R13" s="50"/>
      <c r="S13" s="90"/>
      <c r="T13" s="90"/>
      <c r="U13" s="90"/>
      <c r="V13" s="90"/>
      <c r="W13" s="88"/>
      <c r="X13" s="88"/>
      <c r="Y13" s="87"/>
    </row>
    <row r="14" spans="1:25" ht="21" customHeight="1">
      <c r="A14" s="53"/>
      <c r="B14" s="54" t="s">
        <v>926</v>
      </c>
      <c r="C14" s="55"/>
      <c r="D14" s="55"/>
      <c r="E14" s="288"/>
      <c r="F14" s="288"/>
      <c r="G14" s="288"/>
      <c r="H14" s="56"/>
      <c r="I14" s="57"/>
      <c r="J14" s="58"/>
      <c r="K14" s="288"/>
      <c r="L14" s="288"/>
      <c r="M14" s="288"/>
      <c r="N14" s="288"/>
      <c r="O14" s="59"/>
      <c r="P14" s="55"/>
      <c r="Q14" s="55"/>
      <c r="R14" s="55"/>
      <c r="S14" s="60"/>
      <c r="T14" s="60"/>
      <c r="U14" s="60"/>
      <c r="V14" s="60"/>
      <c r="W14" s="61"/>
      <c r="X14" s="61"/>
      <c r="Y14" s="62"/>
    </row>
    <row r="15" spans="1:25" s="42" customFormat="1" ht="42.75" customHeight="1">
      <c r="A15" s="117"/>
      <c r="B15" s="50" t="s">
        <v>1037</v>
      </c>
      <c r="C15" s="49"/>
      <c r="D15" s="49"/>
      <c r="E15" s="122"/>
      <c r="F15" s="122"/>
      <c r="G15" s="122"/>
      <c r="H15" s="48"/>
      <c r="I15" s="51"/>
      <c r="J15" s="52"/>
      <c r="K15" s="122"/>
      <c r="L15" s="122"/>
      <c r="M15" s="122"/>
      <c r="N15" s="122"/>
      <c r="O15" s="49"/>
      <c r="P15" s="50"/>
      <c r="Q15" s="50"/>
      <c r="R15" s="103" t="s">
        <v>543</v>
      </c>
      <c r="S15" s="90"/>
      <c r="T15" s="90"/>
      <c r="U15" s="99"/>
      <c r="V15" s="90"/>
      <c r="W15" s="88"/>
      <c r="X15" s="88"/>
      <c r="Y15" s="87"/>
    </row>
    <row r="16" spans="1:25" s="42" customFormat="1" ht="92.25" customHeight="1">
      <c r="A16" s="117">
        <v>5</v>
      </c>
      <c r="B16" s="50" t="s">
        <v>94</v>
      </c>
      <c r="C16" s="49" t="s">
        <v>73</v>
      </c>
      <c r="D16" s="49" t="s">
        <v>90</v>
      </c>
      <c r="E16" s="122">
        <v>76.767</v>
      </c>
      <c r="F16" s="122">
        <v>76.767</v>
      </c>
      <c r="G16" s="122">
        <v>71.065</v>
      </c>
      <c r="H16" s="102" t="s">
        <v>2005</v>
      </c>
      <c r="I16" s="46" t="s">
        <v>1089</v>
      </c>
      <c r="J16" s="47" t="s">
        <v>2014</v>
      </c>
      <c r="K16" s="122">
        <v>76.767</v>
      </c>
      <c r="L16" s="122">
        <v>79.633</v>
      </c>
      <c r="M16" s="122">
        <f aca="true" t="shared" si="0" ref="M16:M36">L16-K16</f>
        <v>2.8659999999999997</v>
      </c>
      <c r="N16" s="122">
        <v>0</v>
      </c>
      <c r="O16" s="49" t="s">
        <v>1083</v>
      </c>
      <c r="P16" s="50" t="s">
        <v>2015</v>
      </c>
      <c r="Q16" s="50"/>
      <c r="R16" s="103" t="s">
        <v>543</v>
      </c>
      <c r="S16" s="90" t="s">
        <v>0</v>
      </c>
      <c r="T16" s="93" t="s">
        <v>2016</v>
      </c>
      <c r="U16" s="99">
        <v>4</v>
      </c>
      <c r="V16" s="90"/>
      <c r="W16" s="88" t="s">
        <v>34</v>
      </c>
      <c r="X16" s="88"/>
      <c r="Y16" s="87"/>
    </row>
    <row r="17" spans="1:25" s="42" customFormat="1" ht="172.5" customHeight="1">
      <c r="A17" s="117">
        <v>6</v>
      </c>
      <c r="B17" s="50" t="s">
        <v>93</v>
      </c>
      <c r="C17" s="49" t="s">
        <v>73</v>
      </c>
      <c r="D17" s="238" t="s">
        <v>158</v>
      </c>
      <c r="E17" s="122">
        <v>30</v>
      </c>
      <c r="F17" s="122">
        <v>30</v>
      </c>
      <c r="G17" s="122">
        <v>28.899</v>
      </c>
      <c r="H17" s="47" t="s">
        <v>2017</v>
      </c>
      <c r="I17" s="46" t="s">
        <v>1094</v>
      </c>
      <c r="J17" s="47" t="s">
        <v>2018</v>
      </c>
      <c r="K17" s="122">
        <v>29.942</v>
      </c>
      <c r="L17" s="122">
        <v>29.942</v>
      </c>
      <c r="M17" s="122">
        <f t="shared" si="0"/>
        <v>0</v>
      </c>
      <c r="N17" s="122">
        <v>0</v>
      </c>
      <c r="O17" s="49" t="s">
        <v>1083</v>
      </c>
      <c r="P17" s="50" t="s">
        <v>2020</v>
      </c>
      <c r="Q17" s="50"/>
      <c r="R17" s="103" t="s">
        <v>543</v>
      </c>
      <c r="S17" s="90" t="s">
        <v>0</v>
      </c>
      <c r="T17" s="93" t="s">
        <v>546</v>
      </c>
      <c r="U17" s="99">
        <v>5</v>
      </c>
      <c r="V17" s="90" t="s">
        <v>25</v>
      </c>
      <c r="W17" s="88" t="s">
        <v>34</v>
      </c>
      <c r="X17" s="88"/>
      <c r="Y17" s="87"/>
    </row>
    <row r="18" spans="1:25" s="42" customFormat="1" ht="52.5" customHeight="1">
      <c r="A18" s="117">
        <v>7</v>
      </c>
      <c r="B18" s="50" t="s">
        <v>92</v>
      </c>
      <c r="C18" s="49" t="s">
        <v>91</v>
      </c>
      <c r="D18" s="49" t="s">
        <v>90</v>
      </c>
      <c r="E18" s="122">
        <v>127.563</v>
      </c>
      <c r="F18" s="122">
        <v>127.563</v>
      </c>
      <c r="G18" s="122">
        <v>120.512</v>
      </c>
      <c r="H18" s="104" t="s">
        <v>923</v>
      </c>
      <c r="I18" s="46" t="s">
        <v>1089</v>
      </c>
      <c r="J18" s="47" t="s">
        <v>2021</v>
      </c>
      <c r="K18" s="122">
        <v>124.234</v>
      </c>
      <c r="L18" s="122">
        <v>128.762</v>
      </c>
      <c r="M18" s="122">
        <f t="shared" si="0"/>
        <v>4.528000000000006</v>
      </c>
      <c r="N18" s="122">
        <v>0</v>
      </c>
      <c r="O18" s="49" t="s">
        <v>1083</v>
      </c>
      <c r="P18" s="141" t="s">
        <v>2184</v>
      </c>
      <c r="Q18" s="50"/>
      <c r="R18" s="103" t="s">
        <v>543</v>
      </c>
      <c r="S18" s="90" t="s">
        <v>0</v>
      </c>
      <c r="T18" s="93" t="s">
        <v>546</v>
      </c>
      <c r="U18" s="99">
        <v>6</v>
      </c>
      <c r="V18" s="90"/>
      <c r="W18" s="88" t="s">
        <v>34</v>
      </c>
      <c r="X18" s="88"/>
      <c r="Y18" s="87"/>
    </row>
    <row r="19" spans="1:25" s="42" customFormat="1" ht="52.5" customHeight="1">
      <c r="A19" s="117">
        <v>8</v>
      </c>
      <c r="B19" s="50" t="s">
        <v>89</v>
      </c>
      <c r="C19" s="49" t="s">
        <v>88</v>
      </c>
      <c r="D19" s="49" t="s">
        <v>70</v>
      </c>
      <c r="E19" s="122">
        <v>500</v>
      </c>
      <c r="F19" s="122">
        <v>500</v>
      </c>
      <c r="G19" s="122">
        <v>488.011</v>
      </c>
      <c r="H19" s="104" t="s">
        <v>923</v>
      </c>
      <c r="I19" s="46" t="s">
        <v>1089</v>
      </c>
      <c r="J19" s="47" t="s">
        <v>2022</v>
      </c>
      <c r="K19" s="122">
        <v>450</v>
      </c>
      <c r="L19" s="122">
        <v>450</v>
      </c>
      <c r="M19" s="122">
        <f t="shared" si="0"/>
        <v>0</v>
      </c>
      <c r="N19" s="122">
        <v>0</v>
      </c>
      <c r="O19" s="49" t="s">
        <v>1083</v>
      </c>
      <c r="P19" s="141" t="s">
        <v>2185</v>
      </c>
      <c r="Q19" s="50"/>
      <c r="R19" s="103" t="s">
        <v>543</v>
      </c>
      <c r="S19" s="90" t="s">
        <v>0</v>
      </c>
      <c r="T19" s="93" t="s">
        <v>546</v>
      </c>
      <c r="U19" s="99">
        <v>7</v>
      </c>
      <c r="V19" s="90"/>
      <c r="W19" s="88"/>
      <c r="X19" s="88" t="s">
        <v>34</v>
      </c>
      <c r="Y19" s="87"/>
    </row>
    <row r="20" spans="1:25" s="42" customFormat="1" ht="52.5" customHeight="1">
      <c r="A20" s="117">
        <v>9</v>
      </c>
      <c r="B20" s="50" t="s">
        <v>87</v>
      </c>
      <c r="C20" s="49" t="s">
        <v>69</v>
      </c>
      <c r="D20" s="49" t="s">
        <v>70</v>
      </c>
      <c r="E20" s="122">
        <v>300</v>
      </c>
      <c r="F20" s="122">
        <v>300</v>
      </c>
      <c r="G20" s="122">
        <v>300</v>
      </c>
      <c r="H20" s="104" t="s">
        <v>923</v>
      </c>
      <c r="I20" s="46" t="s">
        <v>1091</v>
      </c>
      <c r="J20" s="47" t="s">
        <v>2023</v>
      </c>
      <c r="K20" s="122">
        <v>300</v>
      </c>
      <c r="L20" s="122">
        <v>300</v>
      </c>
      <c r="M20" s="122">
        <f t="shared" si="0"/>
        <v>0</v>
      </c>
      <c r="N20" s="122">
        <v>0</v>
      </c>
      <c r="O20" s="49" t="s">
        <v>1091</v>
      </c>
      <c r="P20" s="141" t="s">
        <v>2024</v>
      </c>
      <c r="Q20" s="50"/>
      <c r="R20" s="103" t="s">
        <v>543</v>
      </c>
      <c r="S20" s="90" t="s">
        <v>0</v>
      </c>
      <c r="T20" s="93" t="s">
        <v>546</v>
      </c>
      <c r="U20" s="99">
        <v>8</v>
      </c>
      <c r="V20" s="90"/>
      <c r="W20" s="88"/>
      <c r="X20" s="88" t="s">
        <v>34</v>
      </c>
      <c r="Y20" s="87"/>
    </row>
    <row r="21" spans="1:25" s="42" customFormat="1" ht="52.5" customHeight="1">
      <c r="A21" s="117">
        <v>10</v>
      </c>
      <c r="B21" s="50" t="s">
        <v>84</v>
      </c>
      <c r="C21" s="49" t="s">
        <v>80</v>
      </c>
      <c r="D21" s="49" t="s">
        <v>74</v>
      </c>
      <c r="E21" s="122">
        <v>150</v>
      </c>
      <c r="F21" s="122">
        <v>150</v>
      </c>
      <c r="G21" s="122">
        <v>109.492</v>
      </c>
      <c r="H21" s="102" t="s">
        <v>923</v>
      </c>
      <c r="I21" s="46" t="s">
        <v>1094</v>
      </c>
      <c r="J21" s="47" t="s">
        <v>2025</v>
      </c>
      <c r="K21" s="122">
        <v>0</v>
      </c>
      <c r="L21" s="122">
        <v>0</v>
      </c>
      <c r="M21" s="122">
        <f t="shared" si="0"/>
        <v>0</v>
      </c>
      <c r="N21" s="122">
        <v>0</v>
      </c>
      <c r="O21" s="49" t="s">
        <v>1087</v>
      </c>
      <c r="P21" s="141" t="s">
        <v>2026</v>
      </c>
      <c r="Q21" s="50"/>
      <c r="R21" s="103" t="s">
        <v>543</v>
      </c>
      <c r="S21" s="90" t="s">
        <v>0</v>
      </c>
      <c r="T21" s="93" t="s">
        <v>546</v>
      </c>
      <c r="U21" s="99">
        <v>11</v>
      </c>
      <c r="V21" s="90" t="s">
        <v>972</v>
      </c>
      <c r="W21" s="88"/>
      <c r="X21" s="88" t="s">
        <v>34</v>
      </c>
      <c r="Y21" s="87"/>
    </row>
    <row r="22" spans="1:25" s="42" customFormat="1" ht="52.5" customHeight="1">
      <c r="A22" s="117">
        <v>11</v>
      </c>
      <c r="B22" s="50" t="s">
        <v>83</v>
      </c>
      <c r="C22" s="49" t="s">
        <v>80</v>
      </c>
      <c r="D22" s="49" t="s">
        <v>74</v>
      </c>
      <c r="E22" s="122">
        <v>109.6</v>
      </c>
      <c r="F22" s="122">
        <v>109.6</v>
      </c>
      <c r="G22" s="122">
        <v>109.6</v>
      </c>
      <c r="H22" s="104" t="s">
        <v>923</v>
      </c>
      <c r="I22" s="46" t="s">
        <v>1094</v>
      </c>
      <c r="J22" s="47" t="s">
        <v>2027</v>
      </c>
      <c r="K22" s="122">
        <v>0</v>
      </c>
      <c r="L22" s="122">
        <v>0</v>
      </c>
      <c r="M22" s="122">
        <f t="shared" si="0"/>
        <v>0</v>
      </c>
      <c r="N22" s="122">
        <v>0</v>
      </c>
      <c r="O22" s="49" t="s">
        <v>1087</v>
      </c>
      <c r="P22" s="141" t="s">
        <v>2028</v>
      </c>
      <c r="Q22" s="50"/>
      <c r="R22" s="49" t="s">
        <v>543</v>
      </c>
      <c r="S22" s="90" t="s">
        <v>0</v>
      </c>
      <c r="T22" s="93" t="s">
        <v>546</v>
      </c>
      <c r="U22" s="99">
        <v>12</v>
      </c>
      <c r="V22" s="90" t="s">
        <v>972</v>
      </c>
      <c r="W22" s="88"/>
      <c r="X22" s="88" t="s">
        <v>34</v>
      </c>
      <c r="Y22" s="87"/>
    </row>
    <row r="23" spans="1:25" s="42" customFormat="1" ht="157.5" customHeight="1">
      <c r="A23" s="117">
        <v>12</v>
      </c>
      <c r="B23" s="50" t="s">
        <v>82</v>
      </c>
      <c r="C23" s="49" t="s">
        <v>80</v>
      </c>
      <c r="D23" s="49" t="s">
        <v>68</v>
      </c>
      <c r="E23" s="122">
        <v>115.4</v>
      </c>
      <c r="F23" s="122">
        <v>115.4</v>
      </c>
      <c r="G23" s="122">
        <v>89.549</v>
      </c>
      <c r="H23" s="102" t="s">
        <v>923</v>
      </c>
      <c r="I23" s="46" t="s">
        <v>1081</v>
      </c>
      <c r="J23" s="105" t="s">
        <v>2029</v>
      </c>
      <c r="K23" s="122">
        <v>99.52</v>
      </c>
      <c r="L23" s="122">
        <v>99.52</v>
      </c>
      <c r="M23" s="122">
        <f t="shared" si="0"/>
        <v>0</v>
      </c>
      <c r="N23" s="122">
        <v>0</v>
      </c>
      <c r="O23" s="49" t="s">
        <v>1083</v>
      </c>
      <c r="P23" s="50" t="s">
        <v>2030</v>
      </c>
      <c r="Q23" s="50"/>
      <c r="R23" s="49" t="s">
        <v>543</v>
      </c>
      <c r="S23" s="90" t="s">
        <v>0</v>
      </c>
      <c r="T23" s="93" t="s">
        <v>546</v>
      </c>
      <c r="U23" s="99">
        <v>13</v>
      </c>
      <c r="V23" s="90" t="s">
        <v>972</v>
      </c>
      <c r="W23" s="88"/>
      <c r="X23" s="88" t="s">
        <v>34</v>
      </c>
      <c r="Y23" s="87"/>
    </row>
    <row r="24" spans="1:25" s="42" customFormat="1" ht="61.5" customHeight="1">
      <c r="A24" s="117">
        <v>13</v>
      </c>
      <c r="B24" s="50" t="s">
        <v>81</v>
      </c>
      <c r="C24" s="49" t="s">
        <v>80</v>
      </c>
      <c r="D24" s="49" t="s">
        <v>74</v>
      </c>
      <c r="E24" s="122">
        <v>1071</v>
      </c>
      <c r="F24" s="122">
        <v>1071</v>
      </c>
      <c r="G24" s="122">
        <v>923.523288</v>
      </c>
      <c r="H24" s="102" t="s">
        <v>923</v>
      </c>
      <c r="I24" s="46" t="s">
        <v>1094</v>
      </c>
      <c r="J24" s="47" t="s">
        <v>2031</v>
      </c>
      <c r="K24" s="122">
        <v>0</v>
      </c>
      <c r="L24" s="122">
        <v>0</v>
      </c>
      <c r="M24" s="122">
        <f t="shared" si="0"/>
        <v>0</v>
      </c>
      <c r="N24" s="122">
        <v>0</v>
      </c>
      <c r="O24" s="49" t="s">
        <v>1087</v>
      </c>
      <c r="P24" s="50" t="s">
        <v>2032</v>
      </c>
      <c r="Q24" s="50"/>
      <c r="R24" s="49" t="s">
        <v>543</v>
      </c>
      <c r="S24" s="90" t="s">
        <v>0</v>
      </c>
      <c r="T24" s="93" t="s">
        <v>546</v>
      </c>
      <c r="U24" s="99">
        <v>14</v>
      </c>
      <c r="V24" s="90" t="s">
        <v>972</v>
      </c>
      <c r="W24" s="88"/>
      <c r="X24" s="88" t="s">
        <v>34</v>
      </c>
      <c r="Y24" s="87"/>
    </row>
    <row r="25" spans="1:25" s="42" customFormat="1" ht="138.75" customHeight="1">
      <c r="A25" s="117">
        <v>14</v>
      </c>
      <c r="B25" s="50" t="s">
        <v>79</v>
      </c>
      <c r="C25" s="49" t="s">
        <v>71</v>
      </c>
      <c r="D25" s="49" t="s">
        <v>68</v>
      </c>
      <c r="E25" s="122">
        <v>1562</v>
      </c>
      <c r="F25" s="122">
        <v>1562</v>
      </c>
      <c r="G25" s="122">
        <v>1478.187</v>
      </c>
      <c r="H25" s="102" t="s">
        <v>923</v>
      </c>
      <c r="I25" s="46" t="s">
        <v>1089</v>
      </c>
      <c r="J25" s="47" t="s">
        <v>2033</v>
      </c>
      <c r="K25" s="122">
        <v>1380</v>
      </c>
      <c r="L25" s="122">
        <v>1600</v>
      </c>
      <c r="M25" s="122">
        <f t="shared" si="0"/>
        <v>220</v>
      </c>
      <c r="N25" s="122">
        <v>0</v>
      </c>
      <c r="O25" s="49" t="s">
        <v>1083</v>
      </c>
      <c r="P25" s="50" t="s">
        <v>2034</v>
      </c>
      <c r="Q25" s="50"/>
      <c r="R25" s="49" t="s">
        <v>543</v>
      </c>
      <c r="S25" s="90" t="s">
        <v>0</v>
      </c>
      <c r="T25" s="93" t="s">
        <v>546</v>
      </c>
      <c r="U25" s="99">
        <v>15</v>
      </c>
      <c r="V25" s="90" t="s">
        <v>972</v>
      </c>
      <c r="W25" s="88"/>
      <c r="X25" s="88" t="s">
        <v>34</v>
      </c>
      <c r="Y25" s="87"/>
    </row>
    <row r="26" spans="1:25" s="42" customFormat="1" ht="69" customHeight="1">
      <c r="A26" s="117">
        <v>15</v>
      </c>
      <c r="B26" s="50" t="s">
        <v>78</v>
      </c>
      <c r="C26" s="49" t="s">
        <v>71</v>
      </c>
      <c r="D26" s="49" t="s">
        <v>76</v>
      </c>
      <c r="E26" s="122">
        <v>460</v>
      </c>
      <c r="F26" s="122">
        <v>460</v>
      </c>
      <c r="G26" s="122">
        <v>454.716</v>
      </c>
      <c r="H26" s="106" t="s">
        <v>2035</v>
      </c>
      <c r="I26" s="46" t="s">
        <v>1094</v>
      </c>
      <c r="J26" s="47" t="s">
        <v>2036</v>
      </c>
      <c r="K26" s="122">
        <v>510</v>
      </c>
      <c r="L26" s="122">
        <v>0</v>
      </c>
      <c r="M26" s="122">
        <f t="shared" si="0"/>
        <v>-510</v>
      </c>
      <c r="N26" s="122">
        <v>0</v>
      </c>
      <c r="O26" s="49" t="s">
        <v>1087</v>
      </c>
      <c r="P26" s="50" t="s">
        <v>2037</v>
      </c>
      <c r="Q26" s="50"/>
      <c r="R26" s="49" t="s">
        <v>543</v>
      </c>
      <c r="S26" s="90" t="s">
        <v>0</v>
      </c>
      <c r="T26" s="93" t="s">
        <v>546</v>
      </c>
      <c r="U26" s="99">
        <v>16</v>
      </c>
      <c r="V26" s="90" t="s">
        <v>25</v>
      </c>
      <c r="W26" s="88"/>
      <c r="X26" s="88" t="s">
        <v>34</v>
      </c>
      <c r="Y26" s="87"/>
    </row>
    <row r="27" spans="1:25" s="42" customFormat="1" ht="102.75" customHeight="1">
      <c r="A27" s="117">
        <v>16</v>
      </c>
      <c r="B27" s="50" t="s">
        <v>77</v>
      </c>
      <c r="C27" s="49" t="s">
        <v>71</v>
      </c>
      <c r="D27" s="49" t="s">
        <v>76</v>
      </c>
      <c r="E27" s="122">
        <v>190.65</v>
      </c>
      <c r="F27" s="122">
        <v>190.65</v>
      </c>
      <c r="G27" s="122">
        <v>177.504</v>
      </c>
      <c r="H27" s="106" t="s">
        <v>2038</v>
      </c>
      <c r="I27" s="46" t="s">
        <v>1094</v>
      </c>
      <c r="J27" s="47" t="s">
        <v>2039</v>
      </c>
      <c r="K27" s="122">
        <v>172</v>
      </c>
      <c r="L27" s="122">
        <v>0</v>
      </c>
      <c r="M27" s="122">
        <f t="shared" si="0"/>
        <v>-172</v>
      </c>
      <c r="N27" s="122">
        <v>0</v>
      </c>
      <c r="O27" s="49" t="s">
        <v>1087</v>
      </c>
      <c r="P27" s="50" t="s">
        <v>2186</v>
      </c>
      <c r="Q27" s="50"/>
      <c r="R27" s="49" t="s">
        <v>543</v>
      </c>
      <c r="S27" s="90" t="s">
        <v>0</v>
      </c>
      <c r="T27" s="93" t="s">
        <v>546</v>
      </c>
      <c r="U27" s="99">
        <v>17</v>
      </c>
      <c r="V27" s="90" t="s">
        <v>25</v>
      </c>
      <c r="W27" s="88"/>
      <c r="X27" s="88" t="s">
        <v>34</v>
      </c>
      <c r="Y27" s="87"/>
    </row>
    <row r="28" spans="1:25" s="42" customFormat="1" ht="84.75" customHeight="1">
      <c r="A28" s="117">
        <v>17</v>
      </c>
      <c r="B28" s="50" t="s">
        <v>75</v>
      </c>
      <c r="C28" s="49" t="s">
        <v>71</v>
      </c>
      <c r="D28" s="49" t="s">
        <v>74</v>
      </c>
      <c r="E28" s="122">
        <v>280</v>
      </c>
      <c r="F28" s="122">
        <v>280</v>
      </c>
      <c r="G28" s="122">
        <v>279.538</v>
      </c>
      <c r="H28" s="104" t="s">
        <v>923</v>
      </c>
      <c r="I28" s="46" t="s">
        <v>1094</v>
      </c>
      <c r="J28" s="47" t="s">
        <v>2040</v>
      </c>
      <c r="K28" s="122">
        <v>0</v>
      </c>
      <c r="L28" s="122">
        <v>0</v>
      </c>
      <c r="M28" s="122">
        <f t="shared" si="0"/>
        <v>0</v>
      </c>
      <c r="N28" s="122">
        <v>0</v>
      </c>
      <c r="O28" s="49" t="s">
        <v>1087</v>
      </c>
      <c r="P28" s="50" t="s">
        <v>2187</v>
      </c>
      <c r="Q28" s="50"/>
      <c r="R28" s="49" t="s">
        <v>543</v>
      </c>
      <c r="S28" s="90" t="s">
        <v>0</v>
      </c>
      <c r="T28" s="93" t="s">
        <v>546</v>
      </c>
      <c r="U28" s="99">
        <v>18</v>
      </c>
      <c r="V28" s="90" t="s">
        <v>972</v>
      </c>
      <c r="W28" s="88"/>
      <c r="X28" s="88" t="s">
        <v>34</v>
      </c>
      <c r="Y28" s="87"/>
    </row>
    <row r="29" spans="1:25" s="42" customFormat="1" ht="312" customHeight="1">
      <c r="A29" s="117">
        <v>18</v>
      </c>
      <c r="B29" s="101" t="s">
        <v>795</v>
      </c>
      <c r="C29" s="49" t="s">
        <v>74</v>
      </c>
      <c r="D29" s="49" t="s">
        <v>90</v>
      </c>
      <c r="E29" s="122">
        <v>45.4</v>
      </c>
      <c r="F29" s="122">
        <v>45.4</v>
      </c>
      <c r="G29" s="122">
        <v>41.749301</v>
      </c>
      <c r="H29" s="106" t="s">
        <v>2041</v>
      </c>
      <c r="I29" s="46" t="s">
        <v>1081</v>
      </c>
      <c r="J29" s="47" t="s">
        <v>2042</v>
      </c>
      <c r="K29" s="122">
        <v>45.36</v>
      </c>
      <c r="L29" s="122">
        <v>45.36</v>
      </c>
      <c r="M29" s="122">
        <f t="shared" si="0"/>
        <v>0</v>
      </c>
      <c r="N29" s="122">
        <v>0</v>
      </c>
      <c r="O29" s="49" t="s">
        <v>1083</v>
      </c>
      <c r="P29" s="50" t="s">
        <v>2043</v>
      </c>
      <c r="Q29" s="50"/>
      <c r="R29" s="49" t="s">
        <v>543</v>
      </c>
      <c r="S29" s="90" t="s">
        <v>0</v>
      </c>
      <c r="T29" s="93" t="s">
        <v>803</v>
      </c>
      <c r="U29" s="123" t="s">
        <v>802</v>
      </c>
      <c r="V29" s="90" t="s">
        <v>24</v>
      </c>
      <c r="W29" s="88"/>
      <c r="X29" s="88" t="s">
        <v>34</v>
      </c>
      <c r="Y29" s="87"/>
    </row>
    <row r="30" spans="1:25" s="42" customFormat="1" ht="54.75" customHeight="1">
      <c r="A30" s="117">
        <v>19</v>
      </c>
      <c r="B30" s="101" t="s">
        <v>794</v>
      </c>
      <c r="C30" s="49" t="s">
        <v>74</v>
      </c>
      <c r="D30" s="49" t="s">
        <v>973</v>
      </c>
      <c r="E30" s="122">
        <v>230</v>
      </c>
      <c r="F30" s="122">
        <v>230</v>
      </c>
      <c r="G30" s="122">
        <v>210.158</v>
      </c>
      <c r="H30" s="106" t="s">
        <v>2044</v>
      </c>
      <c r="I30" s="46" t="s">
        <v>1089</v>
      </c>
      <c r="J30" s="47" t="s">
        <v>2045</v>
      </c>
      <c r="K30" s="122">
        <v>210.494</v>
      </c>
      <c r="L30" s="122">
        <v>527.494</v>
      </c>
      <c r="M30" s="122">
        <f t="shared" si="0"/>
        <v>317</v>
      </c>
      <c r="N30" s="122">
        <v>0</v>
      </c>
      <c r="O30" s="49" t="s">
        <v>1083</v>
      </c>
      <c r="P30" s="50" t="s">
        <v>2046</v>
      </c>
      <c r="Q30" s="50"/>
      <c r="R30" s="49" t="s">
        <v>543</v>
      </c>
      <c r="S30" s="90" t="s">
        <v>0</v>
      </c>
      <c r="T30" s="93" t="s">
        <v>803</v>
      </c>
      <c r="U30" s="123" t="s">
        <v>801</v>
      </c>
      <c r="V30" s="90" t="s">
        <v>24</v>
      </c>
      <c r="W30" s="88"/>
      <c r="X30" s="88" t="s">
        <v>34</v>
      </c>
      <c r="Y30" s="87"/>
    </row>
    <row r="31" spans="1:25" s="42" customFormat="1" ht="71.25" customHeight="1">
      <c r="A31" s="117">
        <v>20</v>
      </c>
      <c r="B31" s="101" t="s">
        <v>793</v>
      </c>
      <c r="C31" s="49" t="s">
        <v>74</v>
      </c>
      <c r="D31" s="49" t="s">
        <v>973</v>
      </c>
      <c r="E31" s="122">
        <v>32</v>
      </c>
      <c r="F31" s="122">
        <v>32</v>
      </c>
      <c r="G31" s="122">
        <v>31.702925</v>
      </c>
      <c r="H31" s="106" t="s">
        <v>2047</v>
      </c>
      <c r="I31" s="46" t="s">
        <v>1089</v>
      </c>
      <c r="J31" s="47" t="s">
        <v>2048</v>
      </c>
      <c r="K31" s="122">
        <v>28.8</v>
      </c>
      <c r="L31" s="122">
        <v>32</v>
      </c>
      <c r="M31" s="122">
        <f t="shared" si="0"/>
        <v>3.1999999999999993</v>
      </c>
      <c r="N31" s="122">
        <v>0</v>
      </c>
      <c r="O31" s="49" t="s">
        <v>1083</v>
      </c>
      <c r="P31" s="50" t="s">
        <v>2049</v>
      </c>
      <c r="Q31" s="50"/>
      <c r="R31" s="49" t="s">
        <v>543</v>
      </c>
      <c r="S31" s="90" t="s">
        <v>0</v>
      </c>
      <c r="T31" s="93" t="s">
        <v>803</v>
      </c>
      <c r="U31" s="123" t="s">
        <v>800</v>
      </c>
      <c r="V31" s="90" t="s">
        <v>24</v>
      </c>
      <c r="W31" s="88"/>
      <c r="X31" s="88" t="s">
        <v>34</v>
      </c>
      <c r="Y31" s="87"/>
    </row>
    <row r="32" spans="1:25" s="42" customFormat="1" ht="75" customHeight="1">
      <c r="A32" s="117">
        <v>21</v>
      </c>
      <c r="B32" s="101" t="s">
        <v>792</v>
      </c>
      <c r="C32" s="49" t="s">
        <v>74</v>
      </c>
      <c r="D32" s="49" t="s">
        <v>90</v>
      </c>
      <c r="E32" s="122">
        <v>700</v>
      </c>
      <c r="F32" s="122">
        <v>700</v>
      </c>
      <c r="G32" s="122">
        <v>473.952</v>
      </c>
      <c r="H32" s="47" t="s">
        <v>2050</v>
      </c>
      <c r="I32" s="46" t="s">
        <v>1089</v>
      </c>
      <c r="J32" s="47" t="s">
        <v>2051</v>
      </c>
      <c r="K32" s="122">
        <v>700</v>
      </c>
      <c r="L32" s="122">
        <v>700</v>
      </c>
      <c r="M32" s="122">
        <f t="shared" si="0"/>
        <v>0</v>
      </c>
      <c r="N32" s="122">
        <v>0</v>
      </c>
      <c r="O32" s="49" t="s">
        <v>1083</v>
      </c>
      <c r="P32" s="50" t="s">
        <v>2052</v>
      </c>
      <c r="Q32" s="50"/>
      <c r="R32" s="49" t="s">
        <v>543</v>
      </c>
      <c r="S32" s="90" t="s">
        <v>0</v>
      </c>
      <c r="T32" s="93" t="s">
        <v>803</v>
      </c>
      <c r="U32" s="123" t="s">
        <v>799</v>
      </c>
      <c r="V32" s="90" t="s">
        <v>24</v>
      </c>
      <c r="W32" s="88"/>
      <c r="X32" s="88" t="s">
        <v>34</v>
      </c>
      <c r="Y32" s="87"/>
    </row>
    <row r="33" spans="1:25" s="42" customFormat="1" ht="120.75" customHeight="1">
      <c r="A33" s="117">
        <v>22</v>
      </c>
      <c r="B33" s="101" t="s">
        <v>791</v>
      </c>
      <c r="C33" s="49" t="s">
        <v>74</v>
      </c>
      <c r="D33" s="49" t="s">
        <v>90</v>
      </c>
      <c r="E33" s="122">
        <v>270</v>
      </c>
      <c r="F33" s="122">
        <v>270</v>
      </c>
      <c r="G33" s="122">
        <v>253.605</v>
      </c>
      <c r="H33" s="106" t="s">
        <v>2053</v>
      </c>
      <c r="I33" s="46" t="s">
        <v>1089</v>
      </c>
      <c r="J33" s="47" t="s">
        <v>2054</v>
      </c>
      <c r="K33" s="122">
        <v>270</v>
      </c>
      <c r="L33" s="122">
        <v>350</v>
      </c>
      <c r="M33" s="122">
        <f t="shared" si="0"/>
        <v>80</v>
      </c>
      <c r="N33" s="122">
        <v>0</v>
      </c>
      <c r="O33" s="49" t="s">
        <v>1083</v>
      </c>
      <c r="P33" s="50" t="s">
        <v>2055</v>
      </c>
      <c r="Q33" s="50"/>
      <c r="R33" s="49" t="s">
        <v>543</v>
      </c>
      <c r="S33" s="90" t="s">
        <v>0</v>
      </c>
      <c r="T33" s="93" t="s">
        <v>803</v>
      </c>
      <c r="U33" s="123" t="s">
        <v>798</v>
      </c>
      <c r="V33" s="90" t="s">
        <v>24</v>
      </c>
      <c r="W33" s="88"/>
      <c r="X33" s="88" t="s">
        <v>34</v>
      </c>
      <c r="Y33" s="87"/>
    </row>
    <row r="34" spans="1:25" s="42" customFormat="1" ht="92.25" customHeight="1">
      <c r="A34" s="117">
        <v>23</v>
      </c>
      <c r="B34" s="101" t="s">
        <v>790</v>
      </c>
      <c r="C34" s="49" t="s">
        <v>74</v>
      </c>
      <c r="D34" s="49" t="s">
        <v>74</v>
      </c>
      <c r="E34" s="122">
        <v>56.44</v>
      </c>
      <c r="F34" s="122">
        <v>56.44</v>
      </c>
      <c r="G34" s="122">
        <v>56.44</v>
      </c>
      <c r="H34" s="106" t="s">
        <v>2056</v>
      </c>
      <c r="I34" s="46" t="s">
        <v>1094</v>
      </c>
      <c r="J34" s="47" t="s">
        <v>2057</v>
      </c>
      <c r="K34" s="122">
        <v>0</v>
      </c>
      <c r="L34" s="122">
        <v>0</v>
      </c>
      <c r="M34" s="122">
        <f t="shared" si="0"/>
        <v>0</v>
      </c>
      <c r="N34" s="122">
        <v>0</v>
      </c>
      <c r="O34" s="49" t="s">
        <v>1087</v>
      </c>
      <c r="P34" s="50" t="s">
        <v>2058</v>
      </c>
      <c r="Q34" s="50"/>
      <c r="R34" s="49" t="s">
        <v>543</v>
      </c>
      <c r="S34" s="90" t="s">
        <v>0</v>
      </c>
      <c r="T34" s="93" t="s">
        <v>803</v>
      </c>
      <c r="U34" s="123" t="s">
        <v>797</v>
      </c>
      <c r="V34" s="90" t="s">
        <v>24</v>
      </c>
      <c r="W34" s="88"/>
      <c r="X34" s="88" t="s">
        <v>34</v>
      </c>
      <c r="Y34" s="87"/>
    </row>
    <row r="35" spans="1:25" s="42" customFormat="1" ht="122.25" customHeight="1">
      <c r="A35" s="117">
        <v>24</v>
      </c>
      <c r="B35" s="101" t="s">
        <v>789</v>
      </c>
      <c r="C35" s="49" t="s">
        <v>74</v>
      </c>
      <c r="D35" s="49" t="s">
        <v>90</v>
      </c>
      <c r="E35" s="122">
        <v>19.4</v>
      </c>
      <c r="F35" s="122">
        <v>19.4</v>
      </c>
      <c r="G35" s="122">
        <v>19.4</v>
      </c>
      <c r="H35" s="47" t="s">
        <v>2059</v>
      </c>
      <c r="I35" s="46" t="s">
        <v>1089</v>
      </c>
      <c r="J35" s="47" t="s">
        <v>2060</v>
      </c>
      <c r="K35" s="122">
        <v>19.4</v>
      </c>
      <c r="L35" s="122">
        <v>19.4</v>
      </c>
      <c r="M35" s="122">
        <f t="shared" si="0"/>
        <v>0</v>
      </c>
      <c r="N35" s="122">
        <v>0</v>
      </c>
      <c r="O35" s="49" t="s">
        <v>1083</v>
      </c>
      <c r="P35" s="50" t="s">
        <v>2188</v>
      </c>
      <c r="Q35" s="50"/>
      <c r="R35" s="49" t="s">
        <v>543</v>
      </c>
      <c r="S35" s="90" t="s">
        <v>0</v>
      </c>
      <c r="T35" s="93" t="s">
        <v>803</v>
      </c>
      <c r="U35" s="123" t="s">
        <v>796</v>
      </c>
      <c r="V35" s="90" t="s">
        <v>24</v>
      </c>
      <c r="W35" s="88"/>
      <c r="X35" s="88" t="s">
        <v>34</v>
      </c>
      <c r="Y35" s="87"/>
    </row>
    <row r="36" spans="1:25" s="42" customFormat="1" ht="65.25" customHeight="1">
      <c r="A36" s="117">
        <v>25</v>
      </c>
      <c r="B36" s="50" t="s">
        <v>974</v>
      </c>
      <c r="C36" s="49" t="s">
        <v>80</v>
      </c>
      <c r="D36" s="49" t="s">
        <v>70</v>
      </c>
      <c r="E36" s="122">
        <v>20000</v>
      </c>
      <c r="F36" s="122">
        <v>20000</v>
      </c>
      <c r="G36" s="122">
        <v>20000</v>
      </c>
      <c r="H36" s="102" t="s">
        <v>2019</v>
      </c>
      <c r="I36" s="46" t="s">
        <v>1091</v>
      </c>
      <c r="J36" s="47" t="s">
        <v>2061</v>
      </c>
      <c r="K36" s="122">
        <v>0</v>
      </c>
      <c r="L36" s="122">
        <v>0</v>
      </c>
      <c r="M36" s="122">
        <f t="shared" si="0"/>
        <v>0</v>
      </c>
      <c r="N36" s="122">
        <v>0</v>
      </c>
      <c r="O36" s="49" t="s">
        <v>1091</v>
      </c>
      <c r="P36" s="50" t="s">
        <v>2062</v>
      </c>
      <c r="Q36" s="50" t="s">
        <v>975</v>
      </c>
      <c r="R36" s="49" t="s">
        <v>543</v>
      </c>
      <c r="S36" s="90" t="s">
        <v>0</v>
      </c>
      <c r="T36" s="93" t="s">
        <v>803</v>
      </c>
      <c r="U36" s="93"/>
      <c r="V36" s="90"/>
      <c r="W36" s="88"/>
      <c r="X36" s="88" t="s">
        <v>34</v>
      </c>
      <c r="Y36" s="87" t="s">
        <v>34</v>
      </c>
    </row>
    <row r="37" spans="1:25" s="42" customFormat="1" ht="24" customHeight="1">
      <c r="A37" s="117"/>
      <c r="B37" s="50"/>
      <c r="C37" s="50"/>
      <c r="D37" s="50"/>
      <c r="E37" s="122"/>
      <c r="F37" s="122"/>
      <c r="G37" s="122"/>
      <c r="H37" s="48"/>
      <c r="I37" s="51"/>
      <c r="J37" s="52"/>
      <c r="K37" s="122"/>
      <c r="L37" s="122"/>
      <c r="M37" s="122"/>
      <c r="N37" s="122"/>
      <c r="O37" s="49"/>
      <c r="P37" s="50"/>
      <c r="Q37" s="50"/>
      <c r="R37" s="50"/>
      <c r="S37" s="90"/>
      <c r="T37" s="90"/>
      <c r="U37" s="90"/>
      <c r="V37" s="90"/>
      <c r="W37" s="88"/>
      <c r="X37" s="88"/>
      <c r="Y37" s="87"/>
    </row>
    <row r="38" spans="1:25" ht="21" customHeight="1">
      <c r="A38" s="53"/>
      <c r="B38" s="54" t="s">
        <v>927</v>
      </c>
      <c r="C38" s="55"/>
      <c r="D38" s="55"/>
      <c r="E38" s="288"/>
      <c r="F38" s="288"/>
      <c r="G38" s="288"/>
      <c r="H38" s="56"/>
      <c r="I38" s="57"/>
      <c r="J38" s="58"/>
      <c r="K38" s="288"/>
      <c r="L38" s="288"/>
      <c r="M38" s="288"/>
      <c r="N38" s="288"/>
      <c r="O38" s="59"/>
      <c r="P38" s="55"/>
      <c r="Q38" s="55"/>
      <c r="R38" s="55"/>
      <c r="S38" s="60"/>
      <c r="T38" s="60"/>
      <c r="U38" s="60"/>
      <c r="V38" s="60"/>
      <c r="W38" s="61"/>
      <c r="X38" s="61"/>
      <c r="Y38" s="62"/>
    </row>
    <row r="39" spans="1:25" s="42" customFormat="1" ht="111" customHeight="1">
      <c r="A39" s="117">
        <v>26</v>
      </c>
      <c r="B39" s="50" t="s">
        <v>95</v>
      </c>
      <c r="C39" s="49" t="s">
        <v>73</v>
      </c>
      <c r="D39" s="49" t="s">
        <v>70</v>
      </c>
      <c r="E39" s="122">
        <v>54.591</v>
      </c>
      <c r="F39" s="122">
        <v>54.591</v>
      </c>
      <c r="G39" s="122">
        <v>46</v>
      </c>
      <c r="H39" s="48" t="s">
        <v>923</v>
      </c>
      <c r="I39" s="51" t="s">
        <v>1089</v>
      </c>
      <c r="J39" s="52" t="s">
        <v>1360</v>
      </c>
      <c r="K39" s="122">
        <v>55.168</v>
      </c>
      <c r="L39" s="122">
        <v>93.399</v>
      </c>
      <c r="M39" s="122">
        <f>L39-K39</f>
        <v>38.231</v>
      </c>
      <c r="N39" s="122">
        <v>0</v>
      </c>
      <c r="O39" s="49" t="s">
        <v>1083</v>
      </c>
      <c r="P39" s="50" t="s">
        <v>1359</v>
      </c>
      <c r="Q39" s="50" t="s">
        <v>2213</v>
      </c>
      <c r="R39" s="103" t="s">
        <v>548</v>
      </c>
      <c r="S39" s="90" t="s">
        <v>0</v>
      </c>
      <c r="T39" s="89" t="s">
        <v>547</v>
      </c>
      <c r="U39" s="99">
        <v>19</v>
      </c>
      <c r="V39" s="90"/>
      <c r="W39" s="88" t="s">
        <v>34</v>
      </c>
      <c r="X39" s="88"/>
      <c r="Y39" s="87"/>
    </row>
    <row r="40" spans="1:25" s="42" customFormat="1" ht="28.5" customHeight="1">
      <c r="A40" s="117"/>
      <c r="B40" s="50"/>
      <c r="C40" s="50"/>
      <c r="D40" s="50"/>
      <c r="E40" s="122"/>
      <c r="F40" s="122"/>
      <c r="G40" s="122"/>
      <c r="H40" s="48"/>
      <c r="I40" s="51"/>
      <c r="J40" s="52"/>
      <c r="K40" s="122"/>
      <c r="L40" s="122"/>
      <c r="M40" s="122"/>
      <c r="N40" s="122"/>
      <c r="O40" s="49"/>
      <c r="P40" s="50"/>
      <c r="Q40" s="50"/>
      <c r="R40" s="50"/>
      <c r="S40" s="90"/>
      <c r="T40" s="93"/>
      <c r="U40" s="93"/>
      <c r="V40" s="90"/>
      <c r="W40" s="88"/>
      <c r="X40" s="88"/>
      <c r="Y40" s="87"/>
    </row>
    <row r="41" spans="1:25" ht="21" customHeight="1">
      <c r="A41" s="53"/>
      <c r="B41" s="54" t="s">
        <v>928</v>
      </c>
      <c r="C41" s="55"/>
      <c r="D41" s="55"/>
      <c r="E41" s="288"/>
      <c r="F41" s="288"/>
      <c r="G41" s="288"/>
      <c r="H41" s="56"/>
      <c r="I41" s="57"/>
      <c r="J41" s="58"/>
      <c r="K41" s="288"/>
      <c r="L41" s="288"/>
      <c r="M41" s="288"/>
      <c r="N41" s="288"/>
      <c r="O41" s="59"/>
      <c r="P41" s="55"/>
      <c r="Q41" s="55"/>
      <c r="R41" s="55"/>
      <c r="S41" s="60"/>
      <c r="T41" s="60"/>
      <c r="U41" s="60"/>
      <c r="V41" s="60"/>
      <c r="W41" s="61"/>
      <c r="X41" s="61"/>
      <c r="Y41" s="62"/>
    </row>
    <row r="42" spans="1:25" s="42" customFormat="1" ht="42.75" customHeight="1">
      <c r="A42" s="117">
        <v>27</v>
      </c>
      <c r="B42" s="50" t="s">
        <v>108</v>
      </c>
      <c r="C42" s="49" t="s">
        <v>107</v>
      </c>
      <c r="D42" s="49" t="s">
        <v>70</v>
      </c>
      <c r="E42" s="122">
        <v>16.5</v>
      </c>
      <c r="F42" s="122">
        <v>16.5</v>
      </c>
      <c r="G42" s="122">
        <v>16.5</v>
      </c>
      <c r="H42" s="48" t="s">
        <v>924</v>
      </c>
      <c r="I42" s="51" t="s">
        <v>1091</v>
      </c>
      <c r="J42" s="52" t="s">
        <v>1364</v>
      </c>
      <c r="K42" s="122">
        <v>18</v>
      </c>
      <c r="L42" s="122">
        <v>16.65</v>
      </c>
      <c r="M42" s="122">
        <f aca="true" t="shared" si="1" ref="M42:M52">L42-K42</f>
        <v>-1.3500000000000014</v>
      </c>
      <c r="N42" s="122">
        <v>0</v>
      </c>
      <c r="O42" s="49" t="s">
        <v>1091</v>
      </c>
      <c r="P42" s="50" t="s">
        <v>1363</v>
      </c>
      <c r="Q42" s="50"/>
      <c r="R42" s="103" t="s">
        <v>548</v>
      </c>
      <c r="S42" s="90" t="s">
        <v>0</v>
      </c>
      <c r="T42" s="93" t="s">
        <v>560</v>
      </c>
      <c r="U42" s="99">
        <v>20</v>
      </c>
      <c r="V42" s="90"/>
      <c r="W42" s="88"/>
      <c r="X42" s="88"/>
      <c r="Y42" s="87"/>
    </row>
    <row r="43" spans="1:25" s="42" customFormat="1" ht="42.75" customHeight="1">
      <c r="A43" s="117">
        <v>28</v>
      </c>
      <c r="B43" s="50" t="s">
        <v>106</v>
      </c>
      <c r="C43" s="49" t="s">
        <v>73</v>
      </c>
      <c r="D43" s="49" t="s">
        <v>70</v>
      </c>
      <c r="E43" s="122">
        <v>13.75</v>
      </c>
      <c r="F43" s="122">
        <v>13.75</v>
      </c>
      <c r="G43" s="122">
        <v>13.75</v>
      </c>
      <c r="H43" s="48" t="s">
        <v>924</v>
      </c>
      <c r="I43" s="51" t="s">
        <v>1091</v>
      </c>
      <c r="J43" s="52" t="s">
        <v>1364</v>
      </c>
      <c r="K43" s="122">
        <v>15</v>
      </c>
      <c r="L43" s="122">
        <v>13.875</v>
      </c>
      <c r="M43" s="122">
        <f t="shared" si="1"/>
        <v>-1.125</v>
      </c>
      <c r="N43" s="122">
        <v>0</v>
      </c>
      <c r="O43" s="49" t="s">
        <v>1091</v>
      </c>
      <c r="P43" s="50" t="s">
        <v>1363</v>
      </c>
      <c r="Q43" s="50"/>
      <c r="R43" s="103" t="s">
        <v>548</v>
      </c>
      <c r="S43" s="90" t="s">
        <v>0</v>
      </c>
      <c r="T43" s="93" t="s">
        <v>560</v>
      </c>
      <c r="U43" s="99">
        <v>21</v>
      </c>
      <c r="V43" s="90"/>
      <c r="W43" s="88"/>
      <c r="X43" s="88"/>
      <c r="Y43" s="87"/>
    </row>
    <row r="44" spans="1:25" s="42" customFormat="1" ht="83.25" customHeight="1">
      <c r="A44" s="117">
        <v>29</v>
      </c>
      <c r="B44" s="50" t="s">
        <v>105</v>
      </c>
      <c r="C44" s="49" t="s">
        <v>88</v>
      </c>
      <c r="D44" s="49" t="s">
        <v>70</v>
      </c>
      <c r="E44" s="122">
        <v>45.7</v>
      </c>
      <c r="F44" s="122">
        <v>45.7</v>
      </c>
      <c r="G44" s="122">
        <v>43.120587</v>
      </c>
      <c r="H44" s="48" t="s">
        <v>924</v>
      </c>
      <c r="I44" s="51" t="s">
        <v>1089</v>
      </c>
      <c r="J44" s="52" t="s">
        <v>1362</v>
      </c>
      <c r="K44" s="122">
        <v>39.034</v>
      </c>
      <c r="L44" s="122">
        <v>45.353</v>
      </c>
      <c r="M44" s="122">
        <f t="shared" si="1"/>
        <v>6.319000000000003</v>
      </c>
      <c r="N44" s="122">
        <v>0</v>
      </c>
      <c r="O44" s="49" t="s">
        <v>1083</v>
      </c>
      <c r="P44" s="50" t="s">
        <v>1361</v>
      </c>
      <c r="Q44" s="50"/>
      <c r="R44" s="103" t="s">
        <v>548</v>
      </c>
      <c r="S44" s="90" t="s">
        <v>0</v>
      </c>
      <c r="T44" s="93" t="s">
        <v>559</v>
      </c>
      <c r="U44" s="99">
        <v>22</v>
      </c>
      <c r="V44" s="90"/>
      <c r="W44" s="88" t="s">
        <v>34</v>
      </c>
      <c r="X44" s="88"/>
      <c r="Y44" s="87"/>
    </row>
    <row r="45" spans="1:25" s="42" customFormat="1" ht="105.75" customHeight="1">
      <c r="A45" s="117">
        <v>30</v>
      </c>
      <c r="B45" s="50" t="s">
        <v>104</v>
      </c>
      <c r="C45" s="49" t="s">
        <v>103</v>
      </c>
      <c r="D45" s="49" t="s">
        <v>70</v>
      </c>
      <c r="E45" s="289">
        <v>12919.007</v>
      </c>
      <c r="F45" s="122">
        <v>11192.500255</v>
      </c>
      <c r="G45" s="122">
        <v>11185.996462</v>
      </c>
      <c r="H45" s="48" t="s">
        <v>1806</v>
      </c>
      <c r="I45" s="51" t="s">
        <v>1089</v>
      </c>
      <c r="J45" s="52" t="s">
        <v>1807</v>
      </c>
      <c r="K45" s="122">
        <v>11727.448</v>
      </c>
      <c r="L45" s="122">
        <v>13791.044</v>
      </c>
      <c r="M45" s="122">
        <f t="shared" si="1"/>
        <v>2063.5959999999995</v>
      </c>
      <c r="N45" s="122">
        <v>0</v>
      </c>
      <c r="O45" s="49" t="s">
        <v>1083</v>
      </c>
      <c r="P45" s="50" t="s">
        <v>2089</v>
      </c>
      <c r="Q45" s="50" t="s">
        <v>1808</v>
      </c>
      <c r="R45" s="103" t="s">
        <v>557</v>
      </c>
      <c r="S45" s="90" t="s">
        <v>0</v>
      </c>
      <c r="T45" s="89" t="s">
        <v>558</v>
      </c>
      <c r="U45" s="99">
        <v>23</v>
      </c>
      <c r="V45" s="90"/>
      <c r="W45" s="88" t="s">
        <v>34</v>
      </c>
      <c r="X45" s="88"/>
      <c r="Y45" s="87"/>
    </row>
    <row r="46" spans="1:25" s="42" customFormat="1" ht="55.5" customHeight="1">
      <c r="A46" s="117">
        <v>31</v>
      </c>
      <c r="B46" s="93" t="s">
        <v>102</v>
      </c>
      <c r="C46" s="49" t="s">
        <v>86</v>
      </c>
      <c r="D46" s="49" t="s">
        <v>70</v>
      </c>
      <c r="E46" s="122">
        <v>54.874</v>
      </c>
      <c r="F46" s="122">
        <v>54.874</v>
      </c>
      <c r="G46" s="122">
        <v>52.81</v>
      </c>
      <c r="H46" s="48" t="s">
        <v>923</v>
      </c>
      <c r="I46" s="51" t="s">
        <v>1089</v>
      </c>
      <c r="J46" s="52" t="s">
        <v>1809</v>
      </c>
      <c r="K46" s="122">
        <v>54.874</v>
      </c>
      <c r="L46" s="122">
        <v>74.874</v>
      </c>
      <c r="M46" s="122">
        <f t="shared" si="1"/>
        <v>19.999999999999993</v>
      </c>
      <c r="N46" s="122">
        <v>0</v>
      </c>
      <c r="O46" s="49" t="s">
        <v>1083</v>
      </c>
      <c r="P46" s="50" t="s">
        <v>1810</v>
      </c>
      <c r="Q46" s="50" t="s">
        <v>1811</v>
      </c>
      <c r="R46" s="118" t="s">
        <v>557</v>
      </c>
      <c r="S46" s="90" t="s">
        <v>0</v>
      </c>
      <c r="T46" s="89" t="s">
        <v>556</v>
      </c>
      <c r="U46" s="99">
        <v>24</v>
      </c>
      <c r="V46" s="90"/>
      <c r="W46" s="88" t="s">
        <v>34</v>
      </c>
      <c r="X46" s="88"/>
      <c r="Y46" s="87"/>
    </row>
    <row r="47" spans="1:25" s="42" customFormat="1" ht="94.5" customHeight="1">
      <c r="A47" s="117">
        <v>32</v>
      </c>
      <c r="B47" s="50" t="s">
        <v>101</v>
      </c>
      <c r="C47" s="49" t="s">
        <v>100</v>
      </c>
      <c r="D47" s="49" t="s">
        <v>70</v>
      </c>
      <c r="E47" s="122">
        <v>57.301</v>
      </c>
      <c r="F47" s="122">
        <v>57.301</v>
      </c>
      <c r="G47" s="122">
        <v>38.583025</v>
      </c>
      <c r="H47" s="48" t="s">
        <v>923</v>
      </c>
      <c r="I47" s="51" t="s">
        <v>1089</v>
      </c>
      <c r="J47" s="52" t="s">
        <v>1522</v>
      </c>
      <c r="K47" s="122">
        <v>27.417</v>
      </c>
      <c r="L47" s="122">
        <v>67.304</v>
      </c>
      <c r="M47" s="122">
        <f t="shared" si="1"/>
        <v>39.887</v>
      </c>
      <c r="N47" s="122">
        <v>0</v>
      </c>
      <c r="O47" s="49" t="s">
        <v>1083</v>
      </c>
      <c r="P47" s="50" t="s">
        <v>1521</v>
      </c>
      <c r="Q47" s="50"/>
      <c r="R47" s="103" t="s">
        <v>555</v>
      </c>
      <c r="S47" s="90" t="s">
        <v>0</v>
      </c>
      <c r="T47" s="93" t="s">
        <v>554</v>
      </c>
      <c r="U47" s="99">
        <v>25</v>
      </c>
      <c r="V47" s="90"/>
      <c r="W47" s="88"/>
      <c r="X47" s="88" t="s">
        <v>34</v>
      </c>
      <c r="Y47" s="87"/>
    </row>
    <row r="48" spans="1:25" s="42" customFormat="1" ht="82.5" customHeight="1">
      <c r="A48" s="117">
        <v>33</v>
      </c>
      <c r="B48" s="101" t="s">
        <v>992</v>
      </c>
      <c r="C48" s="49" t="s">
        <v>99</v>
      </c>
      <c r="D48" s="49" t="s">
        <v>70</v>
      </c>
      <c r="E48" s="289">
        <v>4534.315</v>
      </c>
      <c r="F48" s="289">
        <v>4460.974</v>
      </c>
      <c r="G48" s="289">
        <v>4460.954</v>
      </c>
      <c r="H48" s="63" t="s">
        <v>923</v>
      </c>
      <c r="I48" s="64" t="s">
        <v>1089</v>
      </c>
      <c r="J48" s="65" t="s">
        <v>1752</v>
      </c>
      <c r="K48" s="289">
        <v>2716.529</v>
      </c>
      <c r="L48" s="122">
        <v>1372.179</v>
      </c>
      <c r="M48" s="122">
        <f t="shared" si="1"/>
        <v>-1344.35</v>
      </c>
      <c r="N48" s="122">
        <v>0</v>
      </c>
      <c r="O48" s="49" t="s">
        <v>1083</v>
      </c>
      <c r="P48" s="50" t="s">
        <v>1751</v>
      </c>
      <c r="Q48" s="50"/>
      <c r="R48" s="119" t="s">
        <v>552</v>
      </c>
      <c r="S48" s="90" t="s">
        <v>0</v>
      </c>
      <c r="T48" s="89" t="s">
        <v>553</v>
      </c>
      <c r="U48" s="99">
        <v>26</v>
      </c>
      <c r="V48" s="90"/>
      <c r="W48" s="88"/>
      <c r="X48" s="88" t="s">
        <v>34</v>
      </c>
      <c r="Y48" s="87"/>
    </row>
    <row r="49" spans="1:25" s="42" customFormat="1" ht="388.5" customHeight="1">
      <c r="A49" s="117">
        <v>34</v>
      </c>
      <c r="B49" s="101" t="s">
        <v>993</v>
      </c>
      <c r="C49" s="49" t="s">
        <v>97</v>
      </c>
      <c r="D49" s="49" t="s">
        <v>70</v>
      </c>
      <c r="E49" s="289">
        <v>589</v>
      </c>
      <c r="F49" s="289">
        <v>790.591</v>
      </c>
      <c r="G49" s="289">
        <v>790.591</v>
      </c>
      <c r="H49" s="100" t="s">
        <v>2214</v>
      </c>
      <c r="I49" s="64" t="s">
        <v>1081</v>
      </c>
      <c r="J49" s="65" t="s">
        <v>1750</v>
      </c>
      <c r="K49" s="289">
        <v>635.45</v>
      </c>
      <c r="L49" s="122">
        <v>744.5</v>
      </c>
      <c r="M49" s="122">
        <f t="shared" si="1"/>
        <v>109.04999999999995</v>
      </c>
      <c r="N49" s="122">
        <v>0</v>
      </c>
      <c r="O49" s="49" t="s">
        <v>1083</v>
      </c>
      <c r="P49" s="140" t="s">
        <v>1749</v>
      </c>
      <c r="Q49" s="50"/>
      <c r="R49" s="119" t="s">
        <v>552</v>
      </c>
      <c r="S49" s="90" t="s">
        <v>0</v>
      </c>
      <c r="T49" s="89" t="s">
        <v>553</v>
      </c>
      <c r="U49" s="99">
        <v>26</v>
      </c>
      <c r="V49" s="90" t="s">
        <v>26</v>
      </c>
      <c r="W49" s="88"/>
      <c r="X49" s="88" t="s">
        <v>34</v>
      </c>
      <c r="Y49" s="87"/>
    </row>
    <row r="50" spans="1:25" s="42" customFormat="1" ht="135" customHeight="1">
      <c r="A50" s="117">
        <v>35</v>
      </c>
      <c r="B50" s="50" t="s">
        <v>98</v>
      </c>
      <c r="C50" s="49" t="s">
        <v>97</v>
      </c>
      <c r="D50" s="49" t="s">
        <v>70</v>
      </c>
      <c r="E50" s="122">
        <v>10150.585</v>
      </c>
      <c r="F50" s="122">
        <v>10713.93</v>
      </c>
      <c r="G50" s="122">
        <v>10712.873</v>
      </c>
      <c r="H50" s="86" t="s">
        <v>1760</v>
      </c>
      <c r="I50" s="51" t="s">
        <v>1089</v>
      </c>
      <c r="J50" s="52" t="s">
        <v>1759</v>
      </c>
      <c r="K50" s="122">
        <v>9512.442</v>
      </c>
      <c r="L50" s="122">
        <v>11130.193</v>
      </c>
      <c r="M50" s="122">
        <f t="shared" si="1"/>
        <v>1617.7510000000002</v>
      </c>
      <c r="N50" s="122">
        <v>0</v>
      </c>
      <c r="O50" s="49" t="s">
        <v>1083</v>
      </c>
      <c r="P50" s="50" t="s">
        <v>1758</v>
      </c>
      <c r="Q50" s="234" t="s">
        <v>2215</v>
      </c>
      <c r="R50" s="119" t="s">
        <v>552</v>
      </c>
      <c r="S50" s="90" t="s">
        <v>0</v>
      </c>
      <c r="T50" s="89" t="s">
        <v>551</v>
      </c>
      <c r="U50" s="99">
        <v>27</v>
      </c>
      <c r="V50" s="90" t="s">
        <v>26</v>
      </c>
      <c r="W50" s="88" t="s">
        <v>34</v>
      </c>
      <c r="X50" s="88"/>
      <c r="Y50" s="87"/>
    </row>
    <row r="51" spans="1:25" s="42" customFormat="1" ht="69.75" customHeight="1">
      <c r="A51" s="117">
        <v>36</v>
      </c>
      <c r="B51" s="50" t="s">
        <v>96</v>
      </c>
      <c r="C51" s="49" t="s">
        <v>85</v>
      </c>
      <c r="D51" s="49" t="s">
        <v>70</v>
      </c>
      <c r="E51" s="122">
        <v>2.068</v>
      </c>
      <c r="F51" s="122">
        <v>2.068</v>
      </c>
      <c r="G51" s="122">
        <v>1.813</v>
      </c>
      <c r="H51" s="48" t="s">
        <v>923</v>
      </c>
      <c r="I51" s="51" t="s">
        <v>1089</v>
      </c>
      <c r="J51" s="52" t="s">
        <v>1757</v>
      </c>
      <c r="K51" s="122">
        <v>2.08</v>
      </c>
      <c r="L51" s="122">
        <v>2.271</v>
      </c>
      <c r="M51" s="122">
        <f t="shared" si="1"/>
        <v>0.19099999999999984</v>
      </c>
      <c r="N51" s="122">
        <v>0</v>
      </c>
      <c r="O51" s="49" t="s">
        <v>1083</v>
      </c>
      <c r="P51" s="50" t="s">
        <v>1756</v>
      </c>
      <c r="Q51" s="50"/>
      <c r="R51" s="49" t="s">
        <v>550</v>
      </c>
      <c r="S51" s="90" t="s">
        <v>0</v>
      </c>
      <c r="T51" s="93" t="s">
        <v>549</v>
      </c>
      <c r="U51" s="99">
        <v>28</v>
      </c>
      <c r="V51" s="90" t="s">
        <v>49</v>
      </c>
      <c r="W51" s="88"/>
      <c r="X51" s="88"/>
      <c r="Y51" s="87"/>
    </row>
    <row r="52" spans="1:25" s="42" customFormat="1" ht="165.75" customHeight="1">
      <c r="A52" s="117">
        <v>37</v>
      </c>
      <c r="B52" s="50" t="s">
        <v>804</v>
      </c>
      <c r="C52" s="49" t="s">
        <v>74</v>
      </c>
      <c r="D52" s="49" t="s">
        <v>76</v>
      </c>
      <c r="E52" s="122">
        <v>9.462</v>
      </c>
      <c r="F52" s="122">
        <v>9.462</v>
      </c>
      <c r="G52" s="122">
        <v>9.433</v>
      </c>
      <c r="H52" s="86" t="s">
        <v>1755</v>
      </c>
      <c r="I52" s="51" t="s">
        <v>1094</v>
      </c>
      <c r="J52" s="52" t="s">
        <v>1754</v>
      </c>
      <c r="K52" s="122">
        <v>6.239</v>
      </c>
      <c r="L52" s="122">
        <v>0</v>
      </c>
      <c r="M52" s="122">
        <f t="shared" si="1"/>
        <v>-6.239</v>
      </c>
      <c r="N52" s="122">
        <v>0</v>
      </c>
      <c r="O52" s="49" t="s">
        <v>1087</v>
      </c>
      <c r="P52" s="50" t="s">
        <v>1753</v>
      </c>
      <c r="Q52" s="50"/>
      <c r="R52" s="49" t="s">
        <v>550</v>
      </c>
      <c r="S52" s="90" t="s">
        <v>0</v>
      </c>
      <c r="T52" s="93" t="s">
        <v>805</v>
      </c>
      <c r="U52" s="123" t="s">
        <v>806</v>
      </c>
      <c r="V52" s="90" t="s">
        <v>24</v>
      </c>
      <c r="W52" s="88" t="s">
        <v>34</v>
      </c>
      <c r="X52" s="88"/>
      <c r="Y52" s="87"/>
    </row>
    <row r="53" spans="1:25" s="42" customFormat="1" ht="30.75" customHeight="1">
      <c r="A53" s="117"/>
      <c r="B53" s="50"/>
      <c r="C53" s="50"/>
      <c r="D53" s="50"/>
      <c r="E53" s="122"/>
      <c r="F53" s="122"/>
      <c r="G53" s="122"/>
      <c r="H53" s="48"/>
      <c r="I53" s="51"/>
      <c r="J53" s="52"/>
      <c r="K53" s="122"/>
      <c r="L53" s="122"/>
      <c r="M53" s="122"/>
      <c r="N53" s="122"/>
      <c r="O53" s="49"/>
      <c r="P53" s="50"/>
      <c r="Q53" s="50"/>
      <c r="R53" s="50"/>
      <c r="S53" s="90"/>
      <c r="T53" s="90"/>
      <c r="U53" s="90"/>
      <c r="V53" s="90"/>
      <c r="W53" s="88"/>
      <c r="X53" s="88"/>
      <c r="Y53" s="87"/>
    </row>
    <row r="54" spans="1:25" ht="21" customHeight="1">
      <c r="A54" s="53"/>
      <c r="B54" s="54" t="s">
        <v>929</v>
      </c>
      <c r="C54" s="55"/>
      <c r="D54" s="55"/>
      <c r="E54" s="288"/>
      <c r="F54" s="288"/>
      <c r="G54" s="288"/>
      <c r="H54" s="56"/>
      <c r="I54" s="57"/>
      <c r="J54" s="58"/>
      <c r="K54" s="288"/>
      <c r="L54" s="288"/>
      <c r="M54" s="288"/>
      <c r="N54" s="288"/>
      <c r="O54" s="59"/>
      <c r="P54" s="55"/>
      <c r="Q54" s="55"/>
      <c r="R54" s="55"/>
      <c r="S54" s="60"/>
      <c r="T54" s="60"/>
      <c r="U54" s="60"/>
      <c r="V54" s="60"/>
      <c r="W54" s="61"/>
      <c r="X54" s="61"/>
      <c r="Y54" s="62"/>
    </row>
    <row r="55" spans="1:25" s="42" customFormat="1" ht="178.5" customHeight="1">
      <c r="A55" s="117">
        <v>38</v>
      </c>
      <c r="B55" s="50" t="s">
        <v>125</v>
      </c>
      <c r="C55" s="49" t="s">
        <v>124</v>
      </c>
      <c r="D55" s="49" t="s">
        <v>70</v>
      </c>
      <c r="E55" s="122">
        <v>872057</v>
      </c>
      <c r="F55" s="122">
        <v>874830.519</v>
      </c>
      <c r="G55" s="122">
        <v>874163.498</v>
      </c>
      <c r="H55" s="135" t="s">
        <v>2095</v>
      </c>
      <c r="I55" s="67" t="s">
        <v>1089</v>
      </c>
      <c r="J55" s="68" t="s">
        <v>2096</v>
      </c>
      <c r="K55" s="122">
        <v>809808</v>
      </c>
      <c r="L55" s="122">
        <v>961210</v>
      </c>
      <c r="M55" s="122">
        <f aca="true" t="shared" si="2" ref="M55:M65">L55-K55</f>
        <v>151402</v>
      </c>
      <c r="N55" s="122">
        <v>0</v>
      </c>
      <c r="O55" s="49" t="s">
        <v>1083</v>
      </c>
      <c r="P55" s="50" t="s">
        <v>2097</v>
      </c>
      <c r="Q55" s="50" t="s">
        <v>2281</v>
      </c>
      <c r="R55" s="49" t="s">
        <v>566</v>
      </c>
      <c r="S55" s="90" t="s">
        <v>0</v>
      </c>
      <c r="T55" s="89" t="s">
        <v>569</v>
      </c>
      <c r="U55" s="99">
        <v>29</v>
      </c>
      <c r="V55" s="90" t="s">
        <v>49</v>
      </c>
      <c r="W55" s="88" t="s">
        <v>34</v>
      </c>
      <c r="X55" s="88"/>
      <c r="Y55" s="87"/>
    </row>
    <row r="56" spans="1:25" s="42" customFormat="1" ht="63.75" customHeight="1">
      <c r="A56" s="117">
        <v>39</v>
      </c>
      <c r="B56" s="50" t="s">
        <v>123</v>
      </c>
      <c r="C56" s="49" t="s">
        <v>122</v>
      </c>
      <c r="D56" s="49" t="s">
        <v>70</v>
      </c>
      <c r="E56" s="122">
        <v>28055</v>
      </c>
      <c r="F56" s="122">
        <v>28963.249</v>
      </c>
      <c r="G56" s="122">
        <v>28915.371</v>
      </c>
      <c r="H56" s="107" t="s">
        <v>924</v>
      </c>
      <c r="I56" s="67" t="s">
        <v>1089</v>
      </c>
      <c r="J56" s="68" t="s">
        <v>2098</v>
      </c>
      <c r="K56" s="122">
        <v>28196</v>
      </c>
      <c r="L56" s="122">
        <v>33271</v>
      </c>
      <c r="M56" s="122">
        <f t="shared" si="2"/>
        <v>5075</v>
      </c>
      <c r="N56" s="122">
        <v>0</v>
      </c>
      <c r="O56" s="49" t="s">
        <v>1083</v>
      </c>
      <c r="P56" s="50" t="s">
        <v>2103</v>
      </c>
      <c r="Q56" s="50"/>
      <c r="R56" s="49" t="s">
        <v>566</v>
      </c>
      <c r="S56" s="90" t="s">
        <v>0</v>
      </c>
      <c r="T56" s="89" t="s">
        <v>568</v>
      </c>
      <c r="U56" s="99">
        <v>30</v>
      </c>
      <c r="V56" s="90" t="s">
        <v>49</v>
      </c>
      <c r="W56" s="88"/>
      <c r="X56" s="88"/>
      <c r="Y56" s="87"/>
    </row>
    <row r="57" spans="1:25" s="42" customFormat="1" ht="51" customHeight="1">
      <c r="A57" s="117">
        <v>40</v>
      </c>
      <c r="B57" s="50" t="s">
        <v>121</v>
      </c>
      <c r="C57" s="49" t="s">
        <v>80</v>
      </c>
      <c r="D57" s="49" t="s">
        <v>74</v>
      </c>
      <c r="E57" s="122">
        <v>17.808</v>
      </c>
      <c r="F57" s="122">
        <v>17.808</v>
      </c>
      <c r="G57" s="122">
        <v>17.766</v>
      </c>
      <c r="H57" s="107" t="s">
        <v>924</v>
      </c>
      <c r="I57" s="67" t="s">
        <v>1094</v>
      </c>
      <c r="J57" s="68" t="s">
        <v>2099</v>
      </c>
      <c r="K57" s="122">
        <v>0</v>
      </c>
      <c r="L57" s="122">
        <v>0</v>
      </c>
      <c r="M57" s="122">
        <f t="shared" si="2"/>
        <v>0</v>
      </c>
      <c r="N57" s="122">
        <v>0</v>
      </c>
      <c r="O57" s="49" t="s">
        <v>1087</v>
      </c>
      <c r="P57" s="50" t="s">
        <v>923</v>
      </c>
      <c r="Q57" s="50"/>
      <c r="R57" s="49" t="s">
        <v>567</v>
      </c>
      <c r="S57" s="90" t="s">
        <v>0</v>
      </c>
      <c r="T57" s="89" t="s">
        <v>565</v>
      </c>
      <c r="U57" s="99">
        <v>32</v>
      </c>
      <c r="V57" s="90" t="s">
        <v>972</v>
      </c>
      <c r="W57" s="88" t="s">
        <v>34</v>
      </c>
      <c r="X57" s="88"/>
      <c r="Y57" s="87"/>
    </row>
    <row r="58" spans="1:25" s="42" customFormat="1" ht="116.25" customHeight="1">
      <c r="A58" s="117">
        <v>41</v>
      </c>
      <c r="B58" s="50" t="s">
        <v>120</v>
      </c>
      <c r="C58" s="49" t="s">
        <v>71</v>
      </c>
      <c r="D58" s="49" t="s">
        <v>76</v>
      </c>
      <c r="E58" s="122">
        <v>17.936</v>
      </c>
      <c r="F58" s="122">
        <v>17.936</v>
      </c>
      <c r="G58" s="122">
        <v>17.712</v>
      </c>
      <c r="H58" s="110" t="s">
        <v>2100</v>
      </c>
      <c r="I58" s="67" t="s">
        <v>1094</v>
      </c>
      <c r="J58" s="68" t="s">
        <v>2101</v>
      </c>
      <c r="K58" s="122">
        <v>15.623</v>
      </c>
      <c r="L58" s="122">
        <v>0</v>
      </c>
      <c r="M58" s="122">
        <f t="shared" si="2"/>
        <v>-15.623</v>
      </c>
      <c r="N58" s="122">
        <v>0</v>
      </c>
      <c r="O58" s="49" t="s">
        <v>1087</v>
      </c>
      <c r="P58" s="50" t="s">
        <v>2104</v>
      </c>
      <c r="Q58" s="50"/>
      <c r="R58" s="49" t="s">
        <v>566</v>
      </c>
      <c r="S58" s="90" t="s">
        <v>0</v>
      </c>
      <c r="T58" s="89" t="s">
        <v>565</v>
      </c>
      <c r="U58" s="99">
        <v>33</v>
      </c>
      <c r="V58" s="90" t="s">
        <v>25</v>
      </c>
      <c r="W58" s="88" t="s">
        <v>34</v>
      </c>
      <c r="X58" s="88"/>
      <c r="Y58" s="87"/>
    </row>
    <row r="59" spans="1:25" s="42" customFormat="1" ht="129.75" customHeight="1">
      <c r="A59" s="117">
        <v>42</v>
      </c>
      <c r="B59" s="50" t="s">
        <v>807</v>
      </c>
      <c r="C59" s="49" t="s">
        <v>74</v>
      </c>
      <c r="D59" s="49" t="s">
        <v>76</v>
      </c>
      <c r="E59" s="122">
        <v>18.53</v>
      </c>
      <c r="F59" s="122">
        <v>18.53</v>
      </c>
      <c r="G59" s="122">
        <v>17.82</v>
      </c>
      <c r="H59" s="110" t="s">
        <v>2102</v>
      </c>
      <c r="I59" s="67" t="s">
        <v>1094</v>
      </c>
      <c r="J59" s="68" t="s">
        <v>2101</v>
      </c>
      <c r="K59" s="122">
        <v>16.771</v>
      </c>
      <c r="L59" s="122">
        <v>0</v>
      </c>
      <c r="M59" s="122">
        <f t="shared" si="2"/>
        <v>-16.771</v>
      </c>
      <c r="N59" s="122">
        <v>0</v>
      </c>
      <c r="O59" s="49" t="s">
        <v>1087</v>
      </c>
      <c r="P59" s="50" t="s">
        <v>2105</v>
      </c>
      <c r="Q59" s="50"/>
      <c r="R59" s="49" t="s">
        <v>566</v>
      </c>
      <c r="S59" s="90" t="s">
        <v>0</v>
      </c>
      <c r="T59" s="89" t="s">
        <v>808</v>
      </c>
      <c r="U59" s="123" t="s">
        <v>809</v>
      </c>
      <c r="V59" s="90" t="s">
        <v>25</v>
      </c>
      <c r="W59" s="88" t="s">
        <v>34</v>
      </c>
      <c r="X59" s="88"/>
      <c r="Y59" s="87"/>
    </row>
    <row r="60" spans="1:25" s="42" customFormat="1" ht="196.5" customHeight="1">
      <c r="A60" s="117">
        <v>43</v>
      </c>
      <c r="B60" s="50" t="s">
        <v>119</v>
      </c>
      <c r="C60" s="49" t="s">
        <v>118</v>
      </c>
      <c r="D60" s="49" t="s">
        <v>70</v>
      </c>
      <c r="E60" s="122">
        <v>480.964</v>
      </c>
      <c r="F60" s="122">
        <v>480.964</v>
      </c>
      <c r="G60" s="122">
        <v>396.219</v>
      </c>
      <c r="H60" s="240" t="s">
        <v>2218</v>
      </c>
      <c r="I60" s="51" t="s">
        <v>1089</v>
      </c>
      <c r="J60" s="52" t="s">
        <v>1453</v>
      </c>
      <c r="K60" s="122">
        <v>360.053</v>
      </c>
      <c r="L60" s="122">
        <v>0</v>
      </c>
      <c r="M60" s="122">
        <f t="shared" si="2"/>
        <v>-360.053</v>
      </c>
      <c r="N60" s="122">
        <v>0</v>
      </c>
      <c r="O60" s="49" t="s">
        <v>1083</v>
      </c>
      <c r="P60" s="50" t="s">
        <v>2090</v>
      </c>
      <c r="Q60" s="50"/>
      <c r="R60" s="49" t="s">
        <v>562</v>
      </c>
      <c r="S60" s="90" t="s">
        <v>0</v>
      </c>
      <c r="T60" s="89" t="s">
        <v>561</v>
      </c>
      <c r="U60" s="99">
        <v>34</v>
      </c>
      <c r="V60" s="90" t="s">
        <v>26</v>
      </c>
      <c r="W60" s="88"/>
      <c r="X60" s="88" t="s">
        <v>34</v>
      </c>
      <c r="Y60" s="87"/>
    </row>
    <row r="61" spans="1:25" s="42" customFormat="1" ht="201.75" customHeight="1">
      <c r="A61" s="117">
        <v>44</v>
      </c>
      <c r="B61" s="50" t="s">
        <v>117</v>
      </c>
      <c r="C61" s="49" t="s">
        <v>116</v>
      </c>
      <c r="D61" s="49" t="s">
        <v>70</v>
      </c>
      <c r="E61" s="122">
        <v>299.366</v>
      </c>
      <c r="F61" s="122">
        <v>499.73299999999995</v>
      </c>
      <c r="G61" s="122">
        <v>146.649364</v>
      </c>
      <c r="H61" s="240" t="s">
        <v>2217</v>
      </c>
      <c r="I61" s="51" t="s">
        <v>1089</v>
      </c>
      <c r="J61" s="52" t="s">
        <v>1453</v>
      </c>
      <c r="K61" s="122">
        <v>417.016</v>
      </c>
      <c r="L61" s="122">
        <v>1018.766</v>
      </c>
      <c r="M61" s="122">
        <f t="shared" si="2"/>
        <v>601.75</v>
      </c>
      <c r="N61" s="122">
        <v>-11.3</v>
      </c>
      <c r="O61" s="49" t="s">
        <v>1141</v>
      </c>
      <c r="P61" s="50" t="s">
        <v>2091</v>
      </c>
      <c r="Q61" s="234" t="s">
        <v>2216</v>
      </c>
      <c r="R61" s="49" t="s">
        <v>562</v>
      </c>
      <c r="S61" s="90" t="s">
        <v>0</v>
      </c>
      <c r="T61" s="89" t="s">
        <v>561</v>
      </c>
      <c r="U61" s="99">
        <v>35</v>
      </c>
      <c r="V61" s="90" t="s">
        <v>26</v>
      </c>
      <c r="W61" s="88"/>
      <c r="X61" s="88" t="s">
        <v>34</v>
      </c>
      <c r="Y61" s="87"/>
    </row>
    <row r="62" spans="1:25" s="42" customFormat="1" ht="60" customHeight="1">
      <c r="A62" s="117">
        <v>45</v>
      </c>
      <c r="B62" s="50" t="s">
        <v>115</v>
      </c>
      <c r="C62" s="49" t="s">
        <v>114</v>
      </c>
      <c r="D62" s="49" t="s">
        <v>113</v>
      </c>
      <c r="E62" s="122">
        <v>0</v>
      </c>
      <c r="F62" s="122">
        <v>3504</v>
      </c>
      <c r="G62" s="122">
        <v>3039.541669</v>
      </c>
      <c r="H62" s="48" t="s">
        <v>923</v>
      </c>
      <c r="I62" s="51" t="s">
        <v>1094</v>
      </c>
      <c r="J62" s="52" t="s">
        <v>1452</v>
      </c>
      <c r="K62" s="122">
        <v>0</v>
      </c>
      <c r="L62" s="122">
        <v>0</v>
      </c>
      <c r="M62" s="122">
        <f t="shared" si="2"/>
        <v>0</v>
      </c>
      <c r="N62" s="122">
        <v>0</v>
      </c>
      <c r="O62" s="49" t="s">
        <v>1087</v>
      </c>
      <c r="P62" s="50" t="s">
        <v>1451</v>
      </c>
      <c r="Q62" s="50"/>
      <c r="R62" s="49" t="s">
        <v>562</v>
      </c>
      <c r="S62" s="90" t="s">
        <v>0</v>
      </c>
      <c r="T62" s="89" t="s">
        <v>561</v>
      </c>
      <c r="U62" s="99">
        <v>36</v>
      </c>
      <c r="V62" s="90" t="s">
        <v>972</v>
      </c>
      <c r="W62" s="88"/>
      <c r="X62" s="88" t="s">
        <v>34</v>
      </c>
      <c r="Y62" s="87"/>
    </row>
    <row r="63" spans="1:25" s="42" customFormat="1" ht="68.25" customHeight="1">
      <c r="A63" s="117">
        <v>46</v>
      </c>
      <c r="B63" s="50" t="s">
        <v>112</v>
      </c>
      <c r="C63" s="49" t="s">
        <v>100</v>
      </c>
      <c r="D63" s="49" t="s">
        <v>70</v>
      </c>
      <c r="E63" s="122">
        <v>248.183</v>
      </c>
      <c r="F63" s="122">
        <v>248.183</v>
      </c>
      <c r="G63" s="122">
        <v>218.86799</v>
      </c>
      <c r="H63" s="84" t="s">
        <v>1461</v>
      </c>
      <c r="I63" s="51" t="s">
        <v>1089</v>
      </c>
      <c r="J63" s="52" t="s">
        <v>1460</v>
      </c>
      <c r="K63" s="122">
        <v>248.152</v>
      </c>
      <c r="L63" s="122">
        <v>248.261</v>
      </c>
      <c r="M63" s="122">
        <f t="shared" si="2"/>
        <v>0.10900000000000887</v>
      </c>
      <c r="N63" s="122">
        <v>0</v>
      </c>
      <c r="O63" s="49" t="s">
        <v>1083</v>
      </c>
      <c r="P63" s="50" t="s">
        <v>1459</v>
      </c>
      <c r="Q63" s="50"/>
      <c r="R63" s="49" t="s">
        <v>562</v>
      </c>
      <c r="S63" s="90" t="s">
        <v>564</v>
      </c>
      <c r="T63" s="89" t="s">
        <v>563</v>
      </c>
      <c r="U63" s="99">
        <v>37</v>
      </c>
      <c r="V63" s="90" t="s">
        <v>26</v>
      </c>
      <c r="W63" s="88" t="s">
        <v>34</v>
      </c>
      <c r="X63" s="88"/>
      <c r="Y63" s="87"/>
    </row>
    <row r="64" spans="1:25" s="42" customFormat="1" ht="73.5" customHeight="1">
      <c r="A64" s="117">
        <v>47</v>
      </c>
      <c r="B64" s="50" t="s">
        <v>111</v>
      </c>
      <c r="C64" s="49" t="s">
        <v>100</v>
      </c>
      <c r="D64" s="49" t="s">
        <v>70</v>
      </c>
      <c r="E64" s="122">
        <v>192.611</v>
      </c>
      <c r="F64" s="122">
        <v>192.611</v>
      </c>
      <c r="G64" s="122">
        <v>179.784105</v>
      </c>
      <c r="H64" s="84" t="s">
        <v>1458</v>
      </c>
      <c r="I64" s="51" t="s">
        <v>1089</v>
      </c>
      <c r="J64" s="52" t="s">
        <v>1457</v>
      </c>
      <c r="K64" s="122">
        <v>211.356</v>
      </c>
      <c r="L64" s="122">
        <v>211.572</v>
      </c>
      <c r="M64" s="122">
        <f t="shared" si="2"/>
        <v>0.21600000000000819</v>
      </c>
      <c r="N64" s="122">
        <v>0</v>
      </c>
      <c r="O64" s="49" t="s">
        <v>1083</v>
      </c>
      <c r="P64" s="50" t="s">
        <v>1456</v>
      </c>
      <c r="Q64" s="50"/>
      <c r="R64" s="49" t="s">
        <v>562</v>
      </c>
      <c r="S64" s="90" t="s">
        <v>564</v>
      </c>
      <c r="T64" s="89" t="s">
        <v>563</v>
      </c>
      <c r="U64" s="99">
        <v>38</v>
      </c>
      <c r="V64" s="90" t="s">
        <v>26</v>
      </c>
      <c r="W64" s="88" t="s">
        <v>34</v>
      </c>
      <c r="X64" s="88"/>
      <c r="Y64" s="87"/>
    </row>
    <row r="65" spans="1:25" s="42" customFormat="1" ht="42.75" customHeight="1">
      <c r="A65" s="117">
        <v>48</v>
      </c>
      <c r="B65" s="50" t="s">
        <v>110</v>
      </c>
      <c r="C65" s="49" t="s">
        <v>109</v>
      </c>
      <c r="D65" s="49" t="s">
        <v>113</v>
      </c>
      <c r="E65" s="122">
        <v>174.363</v>
      </c>
      <c r="F65" s="122">
        <v>174.363</v>
      </c>
      <c r="G65" s="122">
        <v>76.834542</v>
      </c>
      <c r="H65" s="48" t="s">
        <v>923</v>
      </c>
      <c r="I65" s="51" t="s">
        <v>1094</v>
      </c>
      <c r="J65" s="52" t="s">
        <v>1455</v>
      </c>
      <c r="K65" s="122">
        <v>0</v>
      </c>
      <c r="L65" s="122">
        <v>0</v>
      </c>
      <c r="M65" s="122">
        <f t="shared" si="2"/>
        <v>0</v>
      </c>
      <c r="N65" s="122">
        <v>0</v>
      </c>
      <c r="O65" s="49" t="s">
        <v>1087</v>
      </c>
      <c r="P65" s="101" t="s">
        <v>1454</v>
      </c>
      <c r="Q65" s="50"/>
      <c r="R65" s="49" t="s">
        <v>562</v>
      </c>
      <c r="S65" s="90" t="s">
        <v>0</v>
      </c>
      <c r="T65" s="89" t="s">
        <v>561</v>
      </c>
      <c r="U65" s="99">
        <v>39</v>
      </c>
      <c r="V65" s="90" t="s">
        <v>50</v>
      </c>
      <c r="W65" s="88"/>
      <c r="X65" s="88" t="s">
        <v>34</v>
      </c>
      <c r="Y65" s="87"/>
    </row>
    <row r="66" spans="1:25" s="42" customFormat="1" ht="24.75" customHeight="1">
      <c r="A66" s="117"/>
      <c r="B66" s="50"/>
      <c r="C66" s="50"/>
      <c r="D66" s="50"/>
      <c r="E66" s="122"/>
      <c r="F66" s="122"/>
      <c r="G66" s="122"/>
      <c r="H66" s="48"/>
      <c r="I66" s="51"/>
      <c r="J66" s="52"/>
      <c r="K66" s="122"/>
      <c r="L66" s="122"/>
      <c r="M66" s="122"/>
      <c r="N66" s="122"/>
      <c r="O66" s="49"/>
      <c r="P66" s="50"/>
      <c r="Q66" s="50"/>
      <c r="R66" s="50"/>
      <c r="S66" s="90"/>
      <c r="T66" s="93"/>
      <c r="U66" s="93"/>
      <c r="V66" s="90"/>
      <c r="W66" s="88"/>
      <c r="X66" s="88"/>
      <c r="Y66" s="87"/>
    </row>
    <row r="67" spans="1:25" ht="21" customHeight="1">
      <c r="A67" s="53"/>
      <c r="B67" s="54" t="s">
        <v>930</v>
      </c>
      <c r="C67" s="55"/>
      <c r="D67" s="55"/>
      <c r="E67" s="288"/>
      <c r="F67" s="288"/>
      <c r="G67" s="288"/>
      <c r="H67" s="56"/>
      <c r="I67" s="57"/>
      <c r="J67" s="58"/>
      <c r="K67" s="288"/>
      <c r="L67" s="288"/>
      <c r="M67" s="288"/>
      <c r="N67" s="288"/>
      <c r="O67" s="59"/>
      <c r="P67" s="55"/>
      <c r="Q67" s="55"/>
      <c r="R67" s="55"/>
      <c r="S67" s="60"/>
      <c r="T67" s="60"/>
      <c r="U67" s="60"/>
      <c r="V67" s="60"/>
      <c r="W67" s="61"/>
      <c r="X67" s="61"/>
      <c r="Y67" s="62"/>
    </row>
    <row r="68" spans="1:25" s="42" customFormat="1" ht="77.25" customHeight="1">
      <c r="A68" s="117">
        <v>49</v>
      </c>
      <c r="B68" s="89" t="s">
        <v>135</v>
      </c>
      <c r="C68" s="49" t="s">
        <v>140</v>
      </c>
      <c r="D68" s="49" t="s">
        <v>70</v>
      </c>
      <c r="E68" s="122">
        <v>7.857</v>
      </c>
      <c r="F68" s="122">
        <v>7.857</v>
      </c>
      <c r="G68" s="122">
        <v>7.822</v>
      </c>
      <c r="H68" s="48" t="s">
        <v>923</v>
      </c>
      <c r="I68" s="51" t="s">
        <v>1089</v>
      </c>
      <c r="J68" s="52" t="s">
        <v>1812</v>
      </c>
      <c r="K68" s="122">
        <v>7.857</v>
      </c>
      <c r="L68" s="122">
        <v>7.857</v>
      </c>
      <c r="M68" s="122">
        <f aca="true" t="shared" si="3" ref="M68:M77">L68-K68</f>
        <v>0</v>
      </c>
      <c r="N68" s="122">
        <v>0</v>
      </c>
      <c r="O68" s="49" t="s">
        <v>1083</v>
      </c>
      <c r="P68" s="50" t="s">
        <v>1813</v>
      </c>
      <c r="Q68" s="50"/>
      <c r="R68" s="118" t="s">
        <v>557</v>
      </c>
      <c r="S68" s="90" t="s">
        <v>0</v>
      </c>
      <c r="T68" s="89" t="s">
        <v>575</v>
      </c>
      <c r="U68" s="99">
        <v>40</v>
      </c>
      <c r="V68" s="90"/>
      <c r="W68" s="88" t="s">
        <v>34</v>
      </c>
      <c r="X68" s="88"/>
      <c r="Y68" s="87"/>
    </row>
    <row r="69" spans="1:25" s="42" customFormat="1" ht="169.5" customHeight="1">
      <c r="A69" s="117">
        <v>50</v>
      </c>
      <c r="B69" s="101" t="s">
        <v>139</v>
      </c>
      <c r="C69" s="49" t="s">
        <v>138</v>
      </c>
      <c r="D69" s="49" t="s">
        <v>70</v>
      </c>
      <c r="E69" s="122">
        <v>11516.581</v>
      </c>
      <c r="F69" s="122">
        <v>12050.197</v>
      </c>
      <c r="G69" s="122">
        <v>12036.022</v>
      </c>
      <c r="H69" s="108" t="s">
        <v>923</v>
      </c>
      <c r="I69" s="51" t="s">
        <v>1089</v>
      </c>
      <c r="J69" s="52" t="s">
        <v>1814</v>
      </c>
      <c r="K69" s="122">
        <v>11596.584</v>
      </c>
      <c r="L69" s="122">
        <v>12684.663</v>
      </c>
      <c r="M69" s="122">
        <f t="shared" si="3"/>
        <v>1088.0789999999997</v>
      </c>
      <c r="N69" s="122">
        <v>0</v>
      </c>
      <c r="O69" s="49" t="s">
        <v>1083</v>
      </c>
      <c r="P69" s="50" t="s">
        <v>1815</v>
      </c>
      <c r="Q69" s="50" t="s">
        <v>1816</v>
      </c>
      <c r="R69" s="49" t="s">
        <v>573</v>
      </c>
      <c r="S69" s="90" t="s">
        <v>0</v>
      </c>
      <c r="T69" s="89" t="s">
        <v>574</v>
      </c>
      <c r="U69" s="99">
        <v>41</v>
      </c>
      <c r="V69" s="90"/>
      <c r="W69" s="88"/>
      <c r="X69" s="88"/>
      <c r="Y69" s="87"/>
    </row>
    <row r="70" spans="1:25" s="42" customFormat="1" ht="91.5" customHeight="1">
      <c r="A70" s="117">
        <v>51</v>
      </c>
      <c r="B70" s="50" t="s">
        <v>137</v>
      </c>
      <c r="C70" s="49" t="s">
        <v>136</v>
      </c>
      <c r="D70" s="49" t="s">
        <v>70</v>
      </c>
      <c r="E70" s="122">
        <v>44.346</v>
      </c>
      <c r="F70" s="122">
        <v>44.346</v>
      </c>
      <c r="G70" s="122">
        <v>42.751</v>
      </c>
      <c r="H70" s="48" t="s">
        <v>924</v>
      </c>
      <c r="I70" s="51" t="s">
        <v>1081</v>
      </c>
      <c r="J70" s="52" t="s">
        <v>1817</v>
      </c>
      <c r="K70" s="122">
        <v>57.346</v>
      </c>
      <c r="L70" s="122">
        <v>57.346</v>
      </c>
      <c r="M70" s="122">
        <f t="shared" si="3"/>
        <v>0</v>
      </c>
      <c r="N70" s="122">
        <v>0</v>
      </c>
      <c r="O70" s="49" t="s">
        <v>1083</v>
      </c>
      <c r="P70" s="50" t="s">
        <v>1818</v>
      </c>
      <c r="Q70" s="50"/>
      <c r="R70" s="49" t="s">
        <v>572</v>
      </c>
      <c r="S70" s="90" t="s">
        <v>0</v>
      </c>
      <c r="T70" s="89" t="s">
        <v>570</v>
      </c>
      <c r="U70" s="99">
        <v>42</v>
      </c>
      <c r="V70" s="90"/>
      <c r="W70" s="88" t="s">
        <v>34</v>
      </c>
      <c r="X70" s="88"/>
      <c r="Y70" s="87"/>
    </row>
    <row r="71" spans="1:25" s="42" customFormat="1" ht="105" customHeight="1">
      <c r="A71" s="117">
        <v>52</v>
      </c>
      <c r="B71" s="93" t="s">
        <v>135</v>
      </c>
      <c r="C71" s="49" t="s">
        <v>122</v>
      </c>
      <c r="D71" s="49" t="s">
        <v>70</v>
      </c>
      <c r="E71" s="122">
        <v>30.739</v>
      </c>
      <c r="F71" s="122">
        <v>30.739</v>
      </c>
      <c r="G71" s="122">
        <v>29.072</v>
      </c>
      <c r="H71" s="48" t="s">
        <v>924</v>
      </c>
      <c r="I71" s="51" t="s">
        <v>1089</v>
      </c>
      <c r="J71" s="52" t="s">
        <v>1819</v>
      </c>
      <c r="K71" s="122">
        <v>30.739</v>
      </c>
      <c r="L71" s="122">
        <v>52.124</v>
      </c>
      <c r="M71" s="122">
        <f t="shared" si="3"/>
        <v>21.385</v>
      </c>
      <c r="N71" s="122">
        <v>0</v>
      </c>
      <c r="O71" s="49" t="s">
        <v>1083</v>
      </c>
      <c r="P71" s="50" t="s">
        <v>1820</v>
      </c>
      <c r="Q71" s="50" t="s">
        <v>1821</v>
      </c>
      <c r="R71" s="49" t="s">
        <v>571</v>
      </c>
      <c r="S71" s="90" t="s">
        <v>0</v>
      </c>
      <c r="T71" s="89" t="s">
        <v>570</v>
      </c>
      <c r="U71" s="99">
        <v>43</v>
      </c>
      <c r="V71" s="90"/>
      <c r="W71" s="88" t="s">
        <v>34</v>
      </c>
      <c r="X71" s="88"/>
      <c r="Y71" s="87"/>
    </row>
    <row r="72" spans="1:25" s="42" customFormat="1" ht="127.5" customHeight="1">
      <c r="A72" s="117">
        <v>53</v>
      </c>
      <c r="B72" s="50" t="s">
        <v>134</v>
      </c>
      <c r="C72" s="49" t="s">
        <v>133</v>
      </c>
      <c r="D72" s="49" t="s">
        <v>70</v>
      </c>
      <c r="E72" s="122">
        <v>8.077</v>
      </c>
      <c r="F72" s="122">
        <v>8.077</v>
      </c>
      <c r="G72" s="122">
        <v>7.638</v>
      </c>
      <c r="H72" s="48" t="s">
        <v>924</v>
      </c>
      <c r="I72" s="51" t="s">
        <v>1089</v>
      </c>
      <c r="J72" s="52" t="s">
        <v>1822</v>
      </c>
      <c r="K72" s="122">
        <v>8.077</v>
      </c>
      <c r="L72" s="122">
        <v>8.077</v>
      </c>
      <c r="M72" s="122">
        <f t="shared" si="3"/>
        <v>0</v>
      </c>
      <c r="N72" s="122">
        <v>0</v>
      </c>
      <c r="O72" s="49" t="s">
        <v>1083</v>
      </c>
      <c r="P72" s="50" t="s">
        <v>1823</v>
      </c>
      <c r="Q72" s="50"/>
      <c r="R72" s="49" t="s">
        <v>573</v>
      </c>
      <c r="S72" s="90" t="s">
        <v>0</v>
      </c>
      <c r="T72" s="89" t="s">
        <v>570</v>
      </c>
      <c r="U72" s="99">
        <v>44</v>
      </c>
      <c r="V72" s="90"/>
      <c r="W72" s="88" t="s">
        <v>34</v>
      </c>
      <c r="X72" s="88"/>
      <c r="Y72" s="87"/>
    </row>
    <row r="73" spans="1:25" s="42" customFormat="1" ht="59.25" customHeight="1">
      <c r="A73" s="117">
        <v>54</v>
      </c>
      <c r="B73" s="50" t="s">
        <v>132</v>
      </c>
      <c r="C73" s="49" t="s">
        <v>131</v>
      </c>
      <c r="D73" s="49" t="s">
        <v>70</v>
      </c>
      <c r="E73" s="122">
        <v>21.507</v>
      </c>
      <c r="F73" s="122">
        <v>21.507</v>
      </c>
      <c r="G73" s="122">
        <v>14.143</v>
      </c>
      <c r="H73" s="48" t="s">
        <v>924</v>
      </c>
      <c r="I73" s="51" t="s">
        <v>1081</v>
      </c>
      <c r="J73" s="52" t="s">
        <v>1824</v>
      </c>
      <c r="K73" s="122">
        <v>21.507</v>
      </c>
      <c r="L73" s="122">
        <v>21.507</v>
      </c>
      <c r="M73" s="122">
        <f t="shared" si="3"/>
        <v>0</v>
      </c>
      <c r="N73" s="122">
        <v>0</v>
      </c>
      <c r="O73" s="49" t="s">
        <v>1083</v>
      </c>
      <c r="P73" s="50" t="s">
        <v>1825</v>
      </c>
      <c r="Q73" s="50"/>
      <c r="R73" s="49" t="s">
        <v>572</v>
      </c>
      <c r="S73" s="90" t="s">
        <v>0</v>
      </c>
      <c r="T73" s="89" t="s">
        <v>570</v>
      </c>
      <c r="U73" s="99">
        <v>45</v>
      </c>
      <c r="V73" s="90"/>
      <c r="W73" s="88" t="s">
        <v>34</v>
      </c>
      <c r="X73" s="88"/>
      <c r="Y73" s="87"/>
    </row>
    <row r="74" spans="1:25" s="42" customFormat="1" ht="59.25" customHeight="1">
      <c r="A74" s="117">
        <v>55</v>
      </c>
      <c r="B74" s="93" t="s">
        <v>130</v>
      </c>
      <c r="C74" s="49" t="s">
        <v>129</v>
      </c>
      <c r="D74" s="49" t="s">
        <v>70</v>
      </c>
      <c r="E74" s="122">
        <v>31.365</v>
      </c>
      <c r="F74" s="122">
        <v>31.365</v>
      </c>
      <c r="G74" s="122">
        <v>30.375</v>
      </c>
      <c r="H74" s="48" t="s">
        <v>924</v>
      </c>
      <c r="I74" s="51" t="s">
        <v>1089</v>
      </c>
      <c r="J74" s="52" t="s">
        <v>1826</v>
      </c>
      <c r="K74" s="122">
        <v>31.365</v>
      </c>
      <c r="L74" s="122">
        <v>31.365</v>
      </c>
      <c r="M74" s="122">
        <f t="shared" si="3"/>
        <v>0</v>
      </c>
      <c r="N74" s="122">
        <v>0</v>
      </c>
      <c r="O74" s="49" t="s">
        <v>1083</v>
      </c>
      <c r="P74" s="50" t="s">
        <v>1827</v>
      </c>
      <c r="Q74" s="50"/>
      <c r="R74" s="49" t="s">
        <v>571</v>
      </c>
      <c r="S74" s="90" t="s">
        <v>0</v>
      </c>
      <c r="T74" s="89" t="s">
        <v>570</v>
      </c>
      <c r="U74" s="99">
        <v>46</v>
      </c>
      <c r="V74" s="90"/>
      <c r="W74" s="88" t="s">
        <v>34</v>
      </c>
      <c r="X74" s="88"/>
      <c r="Y74" s="87"/>
    </row>
    <row r="75" spans="1:25" s="42" customFormat="1" ht="92.25" customHeight="1">
      <c r="A75" s="117">
        <v>56</v>
      </c>
      <c r="B75" s="50" t="s">
        <v>128</v>
      </c>
      <c r="C75" s="49" t="s">
        <v>80</v>
      </c>
      <c r="D75" s="49" t="s">
        <v>74</v>
      </c>
      <c r="E75" s="122">
        <v>8.773</v>
      </c>
      <c r="F75" s="122">
        <v>8.773</v>
      </c>
      <c r="G75" s="122">
        <v>8.554</v>
      </c>
      <c r="H75" s="108" t="s">
        <v>924</v>
      </c>
      <c r="I75" s="51" t="s">
        <v>1094</v>
      </c>
      <c r="J75" s="52" t="s">
        <v>1828</v>
      </c>
      <c r="K75" s="122">
        <v>0</v>
      </c>
      <c r="L75" s="122">
        <v>0</v>
      </c>
      <c r="M75" s="122">
        <f t="shared" si="3"/>
        <v>0</v>
      </c>
      <c r="N75" s="122">
        <v>0</v>
      </c>
      <c r="O75" s="49" t="s">
        <v>1087</v>
      </c>
      <c r="P75" s="50" t="s">
        <v>1829</v>
      </c>
      <c r="Q75" s="50"/>
      <c r="R75" s="49" t="s">
        <v>572</v>
      </c>
      <c r="S75" s="90" t="s">
        <v>0</v>
      </c>
      <c r="T75" s="89" t="s">
        <v>570</v>
      </c>
      <c r="U75" s="99">
        <v>47</v>
      </c>
      <c r="V75" s="90" t="s">
        <v>972</v>
      </c>
      <c r="W75" s="88" t="s">
        <v>34</v>
      </c>
      <c r="X75" s="88"/>
      <c r="Y75" s="87"/>
    </row>
    <row r="76" spans="1:25" s="42" customFormat="1" ht="51" customHeight="1">
      <c r="A76" s="117">
        <v>57</v>
      </c>
      <c r="B76" s="50" t="s">
        <v>127</v>
      </c>
      <c r="C76" s="49" t="s">
        <v>80</v>
      </c>
      <c r="D76" s="49" t="s">
        <v>74</v>
      </c>
      <c r="E76" s="122">
        <v>10.4</v>
      </c>
      <c r="F76" s="122">
        <v>10.4</v>
      </c>
      <c r="G76" s="122">
        <v>9.944</v>
      </c>
      <c r="H76" s="108" t="s">
        <v>924</v>
      </c>
      <c r="I76" s="51" t="s">
        <v>1094</v>
      </c>
      <c r="J76" s="52" t="s">
        <v>1830</v>
      </c>
      <c r="K76" s="122">
        <v>0</v>
      </c>
      <c r="L76" s="122">
        <v>0</v>
      </c>
      <c r="M76" s="122">
        <f t="shared" si="3"/>
        <v>0</v>
      </c>
      <c r="N76" s="122">
        <v>0</v>
      </c>
      <c r="O76" s="49" t="s">
        <v>1087</v>
      </c>
      <c r="P76" s="50" t="s">
        <v>1831</v>
      </c>
      <c r="Q76" s="50"/>
      <c r="R76" s="49" t="s">
        <v>571</v>
      </c>
      <c r="S76" s="90" t="s">
        <v>0</v>
      </c>
      <c r="T76" s="89" t="s">
        <v>570</v>
      </c>
      <c r="U76" s="99">
        <v>48</v>
      </c>
      <c r="V76" s="90" t="s">
        <v>972</v>
      </c>
      <c r="W76" s="88" t="s">
        <v>34</v>
      </c>
      <c r="X76" s="88"/>
      <c r="Y76" s="87"/>
    </row>
    <row r="77" spans="1:25" s="42" customFormat="1" ht="80.25" customHeight="1">
      <c r="A77" s="117">
        <v>58</v>
      </c>
      <c r="B77" s="50" t="s">
        <v>126</v>
      </c>
      <c r="C77" s="49" t="s">
        <v>71</v>
      </c>
      <c r="D77" s="49" t="s">
        <v>90</v>
      </c>
      <c r="E77" s="122">
        <v>13.28</v>
      </c>
      <c r="F77" s="122">
        <v>13.28</v>
      </c>
      <c r="G77" s="122">
        <v>13.076</v>
      </c>
      <c r="H77" s="108" t="s">
        <v>924</v>
      </c>
      <c r="I77" s="51" t="s">
        <v>1089</v>
      </c>
      <c r="J77" s="52" t="s">
        <v>1832</v>
      </c>
      <c r="K77" s="122">
        <v>13.28</v>
      </c>
      <c r="L77" s="122">
        <v>13.28</v>
      </c>
      <c r="M77" s="122">
        <f t="shared" si="3"/>
        <v>0</v>
      </c>
      <c r="N77" s="122">
        <v>0</v>
      </c>
      <c r="O77" s="49" t="s">
        <v>1083</v>
      </c>
      <c r="P77" s="50" t="s">
        <v>1833</v>
      </c>
      <c r="Q77" s="50"/>
      <c r="R77" s="49" t="s">
        <v>571</v>
      </c>
      <c r="S77" s="90" t="s">
        <v>0</v>
      </c>
      <c r="T77" s="93" t="s">
        <v>570</v>
      </c>
      <c r="U77" s="99">
        <v>49</v>
      </c>
      <c r="V77" s="90" t="s">
        <v>972</v>
      </c>
      <c r="W77" s="88" t="s">
        <v>34</v>
      </c>
      <c r="X77" s="88"/>
      <c r="Y77" s="87"/>
    </row>
    <row r="78" spans="1:25" s="42" customFormat="1" ht="25.5" customHeight="1">
      <c r="A78" s="117"/>
      <c r="B78" s="50"/>
      <c r="C78" s="50"/>
      <c r="D78" s="50"/>
      <c r="E78" s="122"/>
      <c r="F78" s="122"/>
      <c r="G78" s="122"/>
      <c r="H78" s="48"/>
      <c r="I78" s="51"/>
      <c r="J78" s="52"/>
      <c r="K78" s="122"/>
      <c r="L78" s="122"/>
      <c r="M78" s="122"/>
      <c r="N78" s="122"/>
      <c r="O78" s="49"/>
      <c r="P78" s="50"/>
      <c r="Q78" s="50"/>
      <c r="R78" s="50"/>
      <c r="S78" s="90"/>
      <c r="T78" s="93"/>
      <c r="U78" s="93"/>
      <c r="V78" s="90"/>
      <c r="W78" s="88"/>
      <c r="X78" s="88"/>
      <c r="Y78" s="87"/>
    </row>
    <row r="79" spans="1:25" ht="21" customHeight="1">
      <c r="A79" s="53"/>
      <c r="B79" s="54" t="s">
        <v>931</v>
      </c>
      <c r="C79" s="55"/>
      <c r="D79" s="55"/>
      <c r="E79" s="288"/>
      <c r="F79" s="288"/>
      <c r="G79" s="288"/>
      <c r="H79" s="56"/>
      <c r="I79" s="57"/>
      <c r="J79" s="58"/>
      <c r="K79" s="288"/>
      <c r="L79" s="288"/>
      <c r="M79" s="288"/>
      <c r="N79" s="288"/>
      <c r="O79" s="59"/>
      <c r="P79" s="55"/>
      <c r="Q79" s="55"/>
      <c r="R79" s="55"/>
      <c r="S79" s="60"/>
      <c r="T79" s="60"/>
      <c r="U79" s="60"/>
      <c r="V79" s="60"/>
      <c r="W79" s="61"/>
      <c r="X79" s="61"/>
      <c r="Y79" s="62"/>
    </row>
    <row r="80" spans="1:25" s="42" customFormat="1" ht="199.5" customHeight="1">
      <c r="A80" s="117">
        <v>59</v>
      </c>
      <c r="B80" s="93" t="s">
        <v>142</v>
      </c>
      <c r="C80" s="49" t="s">
        <v>97</v>
      </c>
      <c r="D80" s="49" t="s">
        <v>70</v>
      </c>
      <c r="E80" s="289">
        <v>21982.943</v>
      </c>
      <c r="F80" s="122">
        <v>23494.648331</v>
      </c>
      <c r="G80" s="122">
        <v>23367.849719</v>
      </c>
      <c r="H80" s="48" t="s">
        <v>1915</v>
      </c>
      <c r="I80" s="51" t="s">
        <v>1089</v>
      </c>
      <c r="J80" s="52" t="s">
        <v>1916</v>
      </c>
      <c r="K80" s="289">
        <v>22042.683</v>
      </c>
      <c r="L80" s="122">
        <v>22954.741</v>
      </c>
      <c r="M80" s="122">
        <f>L80-K80</f>
        <v>912.0580000000009</v>
      </c>
      <c r="N80" s="122">
        <v>0</v>
      </c>
      <c r="O80" s="49" t="s">
        <v>1083</v>
      </c>
      <c r="P80" s="50" t="s">
        <v>1917</v>
      </c>
      <c r="Q80" s="50" t="s">
        <v>2282</v>
      </c>
      <c r="R80" s="49" t="s">
        <v>577</v>
      </c>
      <c r="S80" s="90" t="s">
        <v>0</v>
      </c>
      <c r="T80" s="89" t="s">
        <v>986</v>
      </c>
      <c r="U80" s="99">
        <v>50</v>
      </c>
      <c r="V80" s="90"/>
      <c r="W80" s="88" t="s">
        <v>34</v>
      </c>
      <c r="X80" s="88" t="s">
        <v>34</v>
      </c>
      <c r="Y80" s="87"/>
    </row>
    <row r="81" spans="1:25" s="42" customFormat="1" ht="79.5" customHeight="1">
      <c r="A81" s="117">
        <v>60</v>
      </c>
      <c r="B81" s="93" t="s">
        <v>141</v>
      </c>
      <c r="C81" s="49" t="s">
        <v>129</v>
      </c>
      <c r="D81" s="49" t="s">
        <v>70</v>
      </c>
      <c r="E81" s="289">
        <v>150</v>
      </c>
      <c r="F81" s="122">
        <v>150</v>
      </c>
      <c r="G81" s="122">
        <v>150</v>
      </c>
      <c r="H81" s="48" t="s">
        <v>923</v>
      </c>
      <c r="I81" s="51" t="s">
        <v>1091</v>
      </c>
      <c r="J81" s="52" t="s">
        <v>1918</v>
      </c>
      <c r="K81" s="289">
        <v>150</v>
      </c>
      <c r="L81" s="122">
        <v>150</v>
      </c>
      <c r="M81" s="122">
        <f>L81-K81</f>
        <v>0</v>
      </c>
      <c r="N81" s="122">
        <v>0</v>
      </c>
      <c r="O81" s="49" t="s">
        <v>1091</v>
      </c>
      <c r="P81" s="50" t="s">
        <v>1919</v>
      </c>
      <c r="Q81" s="50"/>
      <c r="R81" s="49" t="s">
        <v>577</v>
      </c>
      <c r="S81" s="90" t="s">
        <v>0</v>
      </c>
      <c r="T81" s="89" t="s">
        <v>987</v>
      </c>
      <c r="U81" s="99">
        <v>51</v>
      </c>
      <c r="V81" s="90"/>
      <c r="W81" s="88"/>
      <c r="X81" s="88" t="s">
        <v>34</v>
      </c>
      <c r="Y81" s="87"/>
    </row>
    <row r="82" spans="1:25" s="42" customFormat="1" ht="199.5" customHeight="1">
      <c r="A82" s="117">
        <v>61</v>
      </c>
      <c r="B82" s="50" t="s">
        <v>1920</v>
      </c>
      <c r="C82" s="49" t="s">
        <v>71</v>
      </c>
      <c r="D82" s="49" t="s">
        <v>76</v>
      </c>
      <c r="E82" s="289">
        <v>7</v>
      </c>
      <c r="F82" s="122">
        <v>7</v>
      </c>
      <c r="G82" s="122">
        <v>6.9984</v>
      </c>
      <c r="H82" s="86" t="s">
        <v>1921</v>
      </c>
      <c r="I82" s="51" t="s">
        <v>1094</v>
      </c>
      <c r="J82" s="52" t="s">
        <v>1923</v>
      </c>
      <c r="K82" s="289">
        <v>6</v>
      </c>
      <c r="L82" s="122">
        <v>0</v>
      </c>
      <c r="M82" s="122">
        <f>L82-K82</f>
        <v>-6</v>
      </c>
      <c r="N82" s="122">
        <v>0</v>
      </c>
      <c r="O82" s="49" t="s">
        <v>1087</v>
      </c>
      <c r="P82" s="50" t="s">
        <v>1924</v>
      </c>
      <c r="Q82" s="50"/>
      <c r="R82" s="49" t="s">
        <v>577</v>
      </c>
      <c r="S82" s="90" t="s">
        <v>0</v>
      </c>
      <c r="T82" s="93" t="s">
        <v>576</v>
      </c>
      <c r="U82" s="99">
        <v>52</v>
      </c>
      <c r="V82" s="90" t="s">
        <v>25</v>
      </c>
      <c r="W82" s="88" t="s">
        <v>34</v>
      </c>
      <c r="X82" s="88"/>
      <c r="Y82" s="87"/>
    </row>
    <row r="83" spans="1:25" s="42" customFormat="1" ht="105" customHeight="1">
      <c r="A83" s="117">
        <v>62</v>
      </c>
      <c r="B83" s="50" t="s">
        <v>810</v>
      </c>
      <c r="C83" s="49" t="s">
        <v>74</v>
      </c>
      <c r="D83" s="49" t="s">
        <v>74</v>
      </c>
      <c r="E83" s="122">
        <v>7.005</v>
      </c>
      <c r="F83" s="122">
        <v>7.005</v>
      </c>
      <c r="G83" s="122">
        <v>6.68</v>
      </c>
      <c r="H83" s="86" t="s">
        <v>1834</v>
      </c>
      <c r="I83" s="51" t="s">
        <v>1094</v>
      </c>
      <c r="J83" s="52" t="s">
        <v>1835</v>
      </c>
      <c r="K83" s="122">
        <v>0</v>
      </c>
      <c r="L83" s="122">
        <v>0</v>
      </c>
      <c r="M83" s="122">
        <f>L83-K83</f>
        <v>0</v>
      </c>
      <c r="N83" s="122">
        <v>0</v>
      </c>
      <c r="O83" s="49" t="s">
        <v>1087</v>
      </c>
      <c r="P83" s="50" t="s">
        <v>1836</v>
      </c>
      <c r="Q83" s="50"/>
      <c r="R83" s="103" t="s">
        <v>557</v>
      </c>
      <c r="S83" s="90" t="s">
        <v>0</v>
      </c>
      <c r="T83" s="93" t="s">
        <v>811</v>
      </c>
      <c r="U83" s="123" t="s">
        <v>812</v>
      </c>
      <c r="V83" s="90" t="s">
        <v>24</v>
      </c>
      <c r="W83" s="88" t="s">
        <v>34</v>
      </c>
      <c r="X83" s="88"/>
      <c r="Y83" s="87"/>
    </row>
    <row r="84" spans="1:25" s="42" customFormat="1" ht="21" customHeight="1">
      <c r="A84" s="117"/>
      <c r="B84" s="50"/>
      <c r="C84" s="50"/>
      <c r="D84" s="50"/>
      <c r="E84" s="122"/>
      <c r="F84" s="122"/>
      <c r="G84" s="122"/>
      <c r="H84" s="48"/>
      <c r="I84" s="51"/>
      <c r="J84" s="52"/>
      <c r="K84" s="122"/>
      <c r="L84" s="122"/>
      <c r="M84" s="122"/>
      <c r="N84" s="122"/>
      <c r="O84" s="49"/>
      <c r="P84" s="50"/>
      <c r="Q84" s="50"/>
      <c r="R84" s="50"/>
      <c r="S84" s="90"/>
      <c r="T84" s="90"/>
      <c r="U84" s="90"/>
      <c r="V84" s="90"/>
      <c r="W84" s="88"/>
      <c r="X84" s="88"/>
      <c r="Y84" s="87"/>
    </row>
    <row r="85" spans="1:25" ht="21" customHeight="1">
      <c r="A85" s="53"/>
      <c r="B85" s="54" t="s">
        <v>932</v>
      </c>
      <c r="C85" s="55"/>
      <c r="D85" s="55"/>
      <c r="E85" s="288"/>
      <c r="F85" s="288"/>
      <c r="G85" s="288"/>
      <c r="H85" s="56"/>
      <c r="I85" s="57"/>
      <c r="J85" s="58"/>
      <c r="K85" s="288"/>
      <c r="L85" s="288"/>
      <c r="M85" s="288"/>
      <c r="N85" s="288"/>
      <c r="O85" s="59"/>
      <c r="P85" s="55"/>
      <c r="Q85" s="55"/>
      <c r="R85" s="55"/>
      <c r="S85" s="60"/>
      <c r="T85" s="60"/>
      <c r="U85" s="60"/>
      <c r="V85" s="60"/>
      <c r="W85" s="61"/>
      <c r="X85" s="61"/>
      <c r="Y85" s="62"/>
    </row>
    <row r="86" spans="1:25" s="42" customFormat="1" ht="13.5">
      <c r="A86" s="117"/>
      <c r="B86" s="93" t="s">
        <v>1022</v>
      </c>
      <c r="C86" s="49"/>
      <c r="D86" s="49"/>
      <c r="E86" s="122"/>
      <c r="F86" s="122"/>
      <c r="G86" s="122"/>
      <c r="H86" s="48"/>
      <c r="I86" s="51"/>
      <c r="J86" s="52"/>
      <c r="K86" s="122"/>
      <c r="L86" s="122"/>
      <c r="M86" s="122"/>
      <c r="N86" s="122"/>
      <c r="O86" s="49"/>
      <c r="P86" s="50"/>
      <c r="Q86" s="50"/>
      <c r="R86" s="49" t="s">
        <v>577</v>
      </c>
      <c r="S86" s="90"/>
      <c r="T86" s="90"/>
      <c r="U86" s="99"/>
      <c r="V86" s="90"/>
      <c r="W86" s="88"/>
      <c r="X86" s="88"/>
      <c r="Y86" s="87"/>
    </row>
    <row r="87" spans="1:25" s="42" customFormat="1" ht="126" customHeight="1">
      <c r="A87" s="117">
        <v>63</v>
      </c>
      <c r="B87" s="50" t="s">
        <v>152</v>
      </c>
      <c r="C87" s="49" t="s">
        <v>151</v>
      </c>
      <c r="D87" s="49" t="s">
        <v>70</v>
      </c>
      <c r="E87" s="122">
        <v>266733.371</v>
      </c>
      <c r="F87" s="122">
        <v>234694.074913</v>
      </c>
      <c r="G87" s="122">
        <v>234066.465823</v>
      </c>
      <c r="H87" s="48" t="s">
        <v>924</v>
      </c>
      <c r="I87" s="51" t="s">
        <v>1089</v>
      </c>
      <c r="J87" s="52" t="s">
        <v>1837</v>
      </c>
      <c r="K87" s="122">
        <v>202830.908</v>
      </c>
      <c r="L87" s="122">
        <v>288431.817</v>
      </c>
      <c r="M87" s="122">
        <f aca="true" t="shared" si="4" ref="M87:M92">L87-K87</f>
        <v>85600.90899999999</v>
      </c>
      <c r="N87" s="122">
        <v>0</v>
      </c>
      <c r="O87" s="49" t="s">
        <v>1083</v>
      </c>
      <c r="P87" s="50" t="s">
        <v>1838</v>
      </c>
      <c r="Q87" s="50" t="s">
        <v>1839</v>
      </c>
      <c r="R87" s="103" t="s">
        <v>557</v>
      </c>
      <c r="S87" s="90" t="s">
        <v>0</v>
      </c>
      <c r="T87" s="89" t="s">
        <v>580</v>
      </c>
      <c r="U87" s="99">
        <v>53</v>
      </c>
      <c r="V87" s="90"/>
      <c r="W87" s="88" t="s">
        <v>34</v>
      </c>
      <c r="X87" s="88" t="s">
        <v>34</v>
      </c>
      <c r="Y87" s="87"/>
    </row>
    <row r="88" spans="1:25" s="42" customFormat="1" ht="102" customHeight="1">
      <c r="A88" s="117">
        <v>64</v>
      </c>
      <c r="B88" s="50" t="s">
        <v>150</v>
      </c>
      <c r="C88" s="49" t="s">
        <v>149</v>
      </c>
      <c r="D88" s="49" t="s">
        <v>70</v>
      </c>
      <c r="E88" s="122">
        <v>5250.556</v>
      </c>
      <c r="F88" s="122">
        <v>5319.21146</v>
      </c>
      <c r="G88" s="122">
        <v>5157.141016</v>
      </c>
      <c r="H88" s="48" t="s">
        <v>923</v>
      </c>
      <c r="I88" s="51" t="s">
        <v>1089</v>
      </c>
      <c r="J88" s="52" t="s">
        <v>1840</v>
      </c>
      <c r="K88" s="122">
        <v>5279.522</v>
      </c>
      <c r="L88" s="122">
        <v>6194.522</v>
      </c>
      <c r="M88" s="122">
        <f t="shared" si="4"/>
        <v>915</v>
      </c>
      <c r="N88" s="122">
        <v>0</v>
      </c>
      <c r="O88" s="49" t="s">
        <v>1083</v>
      </c>
      <c r="P88" s="50" t="s">
        <v>1841</v>
      </c>
      <c r="Q88" s="50" t="s">
        <v>1842</v>
      </c>
      <c r="R88" s="103" t="s">
        <v>557</v>
      </c>
      <c r="S88" s="90" t="s">
        <v>0</v>
      </c>
      <c r="T88" s="89" t="s">
        <v>579</v>
      </c>
      <c r="U88" s="99">
        <v>54</v>
      </c>
      <c r="V88" s="90"/>
      <c r="W88" s="88" t="s">
        <v>34</v>
      </c>
      <c r="X88" s="88" t="s">
        <v>34</v>
      </c>
      <c r="Y88" s="87"/>
    </row>
    <row r="89" spans="1:25" s="42" customFormat="1" ht="64.5" customHeight="1">
      <c r="A89" s="117">
        <v>65</v>
      </c>
      <c r="B89" s="120" t="s">
        <v>148</v>
      </c>
      <c r="C89" s="49" t="s">
        <v>147</v>
      </c>
      <c r="D89" s="49" t="s">
        <v>70</v>
      </c>
      <c r="E89" s="289">
        <v>5.5</v>
      </c>
      <c r="F89" s="289">
        <v>5.5</v>
      </c>
      <c r="G89" s="122">
        <v>4.86</v>
      </c>
      <c r="H89" s="48" t="s">
        <v>924</v>
      </c>
      <c r="I89" s="51" t="s">
        <v>1091</v>
      </c>
      <c r="J89" s="52" t="s">
        <v>1843</v>
      </c>
      <c r="K89" s="122">
        <v>5.5</v>
      </c>
      <c r="L89" s="122">
        <v>5.5</v>
      </c>
      <c r="M89" s="122">
        <f t="shared" si="4"/>
        <v>0</v>
      </c>
      <c r="N89" s="122">
        <v>0</v>
      </c>
      <c r="O89" s="49" t="s">
        <v>1091</v>
      </c>
      <c r="P89" s="50" t="s">
        <v>1844</v>
      </c>
      <c r="Q89" s="50"/>
      <c r="R89" s="118" t="s">
        <v>557</v>
      </c>
      <c r="S89" s="90" t="s">
        <v>0</v>
      </c>
      <c r="T89" s="89" t="s">
        <v>578</v>
      </c>
      <c r="U89" s="99">
        <v>55</v>
      </c>
      <c r="V89" s="90"/>
      <c r="W89" s="88" t="s">
        <v>34</v>
      </c>
      <c r="X89" s="88"/>
      <c r="Y89" s="87"/>
    </row>
    <row r="90" spans="1:25" s="42" customFormat="1" ht="88.5" customHeight="1">
      <c r="A90" s="117">
        <v>66</v>
      </c>
      <c r="B90" s="120" t="s">
        <v>146</v>
      </c>
      <c r="C90" s="49" t="s">
        <v>145</v>
      </c>
      <c r="D90" s="49" t="s">
        <v>70</v>
      </c>
      <c r="E90" s="289">
        <v>101.928</v>
      </c>
      <c r="F90" s="289">
        <v>101.928</v>
      </c>
      <c r="G90" s="122">
        <v>99.64</v>
      </c>
      <c r="H90" s="48" t="s">
        <v>924</v>
      </c>
      <c r="I90" s="51" t="s">
        <v>1081</v>
      </c>
      <c r="J90" s="52" t="s">
        <v>1845</v>
      </c>
      <c r="K90" s="122">
        <v>98</v>
      </c>
      <c r="L90" s="122">
        <v>120</v>
      </c>
      <c r="M90" s="122">
        <f t="shared" si="4"/>
        <v>22</v>
      </c>
      <c r="N90" s="122">
        <v>0</v>
      </c>
      <c r="O90" s="49" t="s">
        <v>1083</v>
      </c>
      <c r="P90" s="50" t="s">
        <v>1846</v>
      </c>
      <c r="Q90" s="50"/>
      <c r="R90" s="118" t="s">
        <v>557</v>
      </c>
      <c r="S90" s="90" t="s">
        <v>0</v>
      </c>
      <c r="T90" s="89" t="s">
        <v>578</v>
      </c>
      <c r="U90" s="99">
        <v>56</v>
      </c>
      <c r="V90" s="90"/>
      <c r="W90" s="88" t="s">
        <v>34</v>
      </c>
      <c r="X90" s="88"/>
      <c r="Y90" s="87"/>
    </row>
    <row r="91" spans="1:25" s="42" customFormat="1" ht="61.5" customHeight="1">
      <c r="A91" s="117">
        <v>67</v>
      </c>
      <c r="B91" s="50" t="s">
        <v>144</v>
      </c>
      <c r="C91" s="49" t="s">
        <v>80</v>
      </c>
      <c r="D91" s="49" t="s">
        <v>74</v>
      </c>
      <c r="E91" s="122">
        <v>8</v>
      </c>
      <c r="F91" s="122">
        <v>8</v>
      </c>
      <c r="G91" s="122">
        <v>7.776</v>
      </c>
      <c r="H91" s="48" t="s">
        <v>924</v>
      </c>
      <c r="I91" s="51" t="s">
        <v>1094</v>
      </c>
      <c r="J91" s="52" t="s">
        <v>1847</v>
      </c>
      <c r="K91" s="122">
        <v>0</v>
      </c>
      <c r="L91" s="122">
        <v>0</v>
      </c>
      <c r="M91" s="122">
        <f t="shared" si="4"/>
        <v>0</v>
      </c>
      <c r="N91" s="122">
        <v>0</v>
      </c>
      <c r="O91" s="49" t="s">
        <v>1087</v>
      </c>
      <c r="P91" s="50" t="s">
        <v>1848</v>
      </c>
      <c r="Q91" s="50"/>
      <c r="R91" s="103" t="s">
        <v>557</v>
      </c>
      <c r="S91" s="90" t="s">
        <v>0</v>
      </c>
      <c r="T91" s="89" t="s">
        <v>578</v>
      </c>
      <c r="U91" s="99">
        <v>57</v>
      </c>
      <c r="V91" s="90" t="s">
        <v>972</v>
      </c>
      <c r="W91" s="88" t="s">
        <v>34</v>
      </c>
      <c r="X91" s="88"/>
      <c r="Y91" s="87"/>
    </row>
    <row r="92" spans="1:25" s="42" customFormat="1" ht="61.5" customHeight="1">
      <c r="A92" s="117">
        <v>68</v>
      </c>
      <c r="B92" s="50" t="s">
        <v>143</v>
      </c>
      <c r="C92" s="49" t="s">
        <v>71</v>
      </c>
      <c r="D92" s="49" t="s">
        <v>74</v>
      </c>
      <c r="E92" s="122">
        <v>2.1</v>
      </c>
      <c r="F92" s="122">
        <v>2.1</v>
      </c>
      <c r="G92" s="122">
        <v>0.987</v>
      </c>
      <c r="H92" s="48" t="s">
        <v>924</v>
      </c>
      <c r="I92" s="51" t="s">
        <v>1094</v>
      </c>
      <c r="J92" s="52" t="s">
        <v>1849</v>
      </c>
      <c r="K92" s="122">
        <v>0</v>
      </c>
      <c r="L92" s="122">
        <v>0</v>
      </c>
      <c r="M92" s="122">
        <f t="shared" si="4"/>
        <v>0</v>
      </c>
      <c r="N92" s="122">
        <v>0</v>
      </c>
      <c r="O92" s="49" t="s">
        <v>1087</v>
      </c>
      <c r="P92" s="50" t="s">
        <v>2092</v>
      </c>
      <c r="Q92" s="50"/>
      <c r="R92" s="103" t="s">
        <v>557</v>
      </c>
      <c r="S92" s="90" t="s">
        <v>0</v>
      </c>
      <c r="T92" s="89" t="s">
        <v>578</v>
      </c>
      <c r="U92" s="99">
        <v>58</v>
      </c>
      <c r="V92" s="90" t="s">
        <v>972</v>
      </c>
      <c r="W92" s="88" t="s">
        <v>28</v>
      </c>
      <c r="X92" s="88"/>
      <c r="Y92" s="87"/>
    </row>
    <row r="93" spans="1:25" s="42" customFormat="1" ht="30.75" customHeight="1">
      <c r="A93" s="117"/>
      <c r="B93" s="50"/>
      <c r="C93" s="50"/>
      <c r="D93" s="50"/>
      <c r="E93" s="122"/>
      <c r="F93" s="122"/>
      <c r="G93" s="122"/>
      <c r="H93" s="48"/>
      <c r="I93" s="51"/>
      <c r="J93" s="52"/>
      <c r="K93" s="122"/>
      <c r="L93" s="122"/>
      <c r="M93" s="122"/>
      <c r="N93" s="122"/>
      <c r="O93" s="49"/>
      <c r="P93" s="50"/>
      <c r="Q93" s="50"/>
      <c r="R93" s="50"/>
      <c r="S93" s="90"/>
      <c r="T93" s="90"/>
      <c r="U93" s="90"/>
      <c r="V93" s="90"/>
      <c r="W93" s="88"/>
      <c r="X93" s="88"/>
      <c r="Y93" s="87"/>
    </row>
    <row r="94" spans="1:25" ht="21" customHeight="1">
      <c r="A94" s="53"/>
      <c r="B94" s="54" t="s">
        <v>933</v>
      </c>
      <c r="C94" s="55"/>
      <c r="D94" s="55"/>
      <c r="E94" s="288"/>
      <c r="F94" s="288"/>
      <c r="G94" s="288"/>
      <c r="H94" s="56"/>
      <c r="I94" s="57"/>
      <c r="J94" s="58"/>
      <c r="K94" s="288"/>
      <c r="L94" s="288"/>
      <c r="M94" s="288"/>
      <c r="N94" s="288"/>
      <c r="O94" s="59"/>
      <c r="P94" s="55"/>
      <c r="Q94" s="55"/>
      <c r="R94" s="55"/>
      <c r="S94" s="60"/>
      <c r="T94" s="60"/>
      <c r="U94" s="60"/>
      <c r="V94" s="60"/>
      <c r="W94" s="61"/>
      <c r="X94" s="61"/>
      <c r="Y94" s="62"/>
    </row>
    <row r="95" spans="1:25" s="42" customFormat="1" ht="80.25" customHeight="1">
      <c r="A95" s="117">
        <v>69</v>
      </c>
      <c r="B95" s="50" t="s">
        <v>165</v>
      </c>
      <c r="C95" s="49" t="s">
        <v>145</v>
      </c>
      <c r="D95" s="49" t="s">
        <v>74</v>
      </c>
      <c r="E95" s="122">
        <v>7.913</v>
      </c>
      <c r="F95" s="122">
        <v>7.913</v>
      </c>
      <c r="G95" s="122">
        <v>8</v>
      </c>
      <c r="H95" s="48" t="s">
        <v>1100</v>
      </c>
      <c r="I95" s="51" t="s">
        <v>1094</v>
      </c>
      <c r="J95" s="52" t="s">
        <v>1119</v>
      </c>
      <c r="K95" s="122">
        <v>0</v>
      </c>
      <c r="L95" s="122">
        <v>0</v>
      </c>
      <c r="M95" s="122">
        <f aca="true" t="shared" si="5" ref="M95:M106">L95-K95</f>
        <v>0</v>
      </c>
      <c r="N95" s="122">
        <v>0</v>
      </c>
      <c r="O95" s="49" t="s">
        <v>1087</v>
      </c>
      <c r="P95" s="50" t="s">
        <v>1120</v>
      </c>
      <c r="Q95" s="50"/>
      <c r="R95" s="49" t="s">
        <v>588</v>
      </c>
      <c r="S95" s="90" t="s">
        <v>0</v>
      </c>
      <c r="T95" s="93" t="s">
        <v>586</v>
      </c>
      <c r="U95" s="99">
        <v>59</v>
      </c>
      <c r="V95" s="90" t="s">
        <v>972</v>
      </c>
      <c r="W95" s="88" t="s">
        <v>34</v>
      </c>
      <c r="X95" s="88"/>
      <c r="Y95" s="87"/>
    </row>
    <row r="96" spans="1:25" s="42" customFormat="1" ht="156" customHeight="1">
      <c r="A96" s="117">
        <v>70</v>
      </c>
      <c r="B96" s="50" t="s">
        <v>164</v>
      </c>
      <c r="C96" s="49" t="s">
        <v>163</v>
      </c>
      <c r="D96" s="49" t="s">
        <v>70</v>
      </c>
      <c r="E96" s="122">
        <v>56.288</v>
      </c>
      <c r="F96" s="122">
        <v>56.288</v>
      </c>
      <c r="G96" s="122">
        <v>54</v>
      </c>
      <c r="H96" s="48" t="s">
        <v>923</v>
      </c>
      <c r="I96" s="51" t="s">
        <v>1089</v>
      </c>
      <c r="J96" s="52" t="s">
        <v>1121</v>
      </c>
      <c r="K96" s="122">
        <v>54.913</v>
      </c>
      <c r="L96" s="122">
        <v>50.577</v>
      </c>
      <c r="M96" s="122">
        <f t="shared" si="5"/>
        <v>-4.3359999999999985</v>
      </c>
      <c r="N96" s="122">
        <v>0</v>
      </c>
      <c r="O96" s="49" t="s">
        <v>1083</v>
      </c>
      <c r="P96" s="50" t="s">
        <v>1122</v>
      </c>
      <c r="Q96" s="50"/>
      <c r="R96" s="49" t="s">
        <v>588</v>
      </c>
      <c r="S96" s="90" t="s">
        <v>0</v>
      </c>
      <c r="T96" s="93" t="s">
        <v>586</v>
      </c>
      <c r="U96" s="99">
        <v>60</v>
      </c>
      <c r="V96" s="90"/>
      <c r="W96" s="88" t="s">
        <v>34</v>
      </c>
      <c r="X96" s="88"/>
      <c r="Y96" s="87"/>
    </row>
    <row r="97" spans="1:25" s="42" customFormat="1" ht="75.75" customHeight="1">
      <c r="A97" s="117">
        <v>71</v>
      </c>
      <c r="B97" s="101" t="s">
        <v>162</v>
      </c>
      <c r="C97" s="49" t="s">
        <v>145</v>
      </c>
      <c r="D97" s="49" t="s">
        <v>70</v>
      </c>
      <c r="E97" s="122">
        <v>17</v>
      </c>
      <c r="F97" s="122">
        <v>17</v>
      </c>
      <c r="G97" s="122">
        <v>17</v>
      </c>
      <c r="H97" s="48" t="s">
        <v>923</v>
      </c>
      <c r="I97" s="51" t="s">
        <v>1089</v>
      </c>
      <c r="J97" s="52" t="s">
        <v>1123</v>
      </c>
      <c r="K97" s="122">
        <v>8</v>
      </c>
      <c r="L97" s="122">
        <v>12</v>
      </c>
      <c r="M97" s="122">
        <f t="shared" si="5"/>
        <v>4</v>
      </c>
      <c r="N97" s="122">
        <v>0</v>
      </c>
      <c r="O97" s="49" t="s">
        <v>1091</v>
      </c>
      <c r="P97" s="50" t="s">
        <v>1124</v>
      </c>
      <c r="Q97" s="50"/>
      <c r="R97" s="49" t="s">
        <v>587</v>
      </c>
      <c r="S97" s="90" t="s">
        <v>0</v>
      </c>
      <c r="T97" s="93" t="s">
        <v>586</v>
      </c>
      <c r="U97" s="99">
        <v>61</v>
      </c>
      <c r="V97" s="90" t="s">
        <v>972</v>
      </c>
      <c r="W97" s="88" t="s">
        <v>34</v>
      </c>
      <c r="X97" s="88"/>
      <c r="Y97" s="87"/>
    </row>
    <row r="98" spans="1:25" s="42" customFormat="1" ht="105" customHeight="1">
      <c r="A98" s="117">
        <v>72</v>
      </c>
      <c r="B98" s="50" t="s">
        <v>161</v>
      </c>
      <c r="C98" s="49" t="s">
        <v>129</v>
      </c>
      <c r="D98" s="49" t="s">
        <v>70</v>
      </c>
      <c r="E98" s="122">
        <v>8.411</v>
      </c>
      <c r="F98" s="122">
        <v>8.411</v>
      </c>
      <c r="G98" s="122">
        <v>6.728299</v>
      </c>
      <c r="H98" s="48" t="s">
        <v>924</v>
      </c>
      <c r="I98" s="51" t="s">
        <v>1089</v>
      </c>
      <c r="J98" s="52" t="s">
        <v>1368</v>
      </c>
      <c r="K98" s="122">
        <v>10.232</v>
      </c>
      <c r="L98" s="122">
        <v>10.232</v>
      </c>
      <c r="M98" s="122">
        <f t="shared" si="5"/>
        <v>0</v>
      </c>
      <c r="N98" s="122">
        <v>0</v>
      </c>
      <c r="O98" s="49" t="s">
        <v>1083</v>
      </c>
      <c r="P98" s="50" t="s">
        <v>1367</v>
      </c>
      <c r="Q98" s="50"/>
      <c r="R98" s="49" t="s">
        <v>548</v>
      </c>
      <c r="S98" s="90" t="s">
        <v>0</v>
      </c>
      <c r="T98" s="93" t="s">
        <v>585</v>
      </c>
      <c r="U98" s="99">
        <v>62</v>
      </c>
      <c r="V98" s="90"/>
      <c r="W98" s="88" t="s">
        <v>34</v>
      </c>
      <c r="X98" s="88"/>
      <c r="Y98" s="87"/>
    </row>
    <row r="99" spans="1:25" s="42" customFormat="1" ht="122.25" customHeight="1">
      <c r="A99" s="117">
        <v>73</v>
      </c>
      <c r="B99" s="50" t="s">
        <v>160</v>
      </c>
      <c r="C99" s="49" t="s">
        <v>86</v>
      </c>
      <c r="D99" s="49" t="s">
        <v>70</v>
      </c>
      <c r="E99" s="122">
        <v>37.566</v>
      </c>
      <c r="F99" s="122">
        <v>37.566</v>
      </c>
      <c r="G99" s="122">
        <v>29.628593</v>
      </c>
      <c r="H99" s="48" t="s">
        <v>923</v>
      </c>
      <c r="I99" s="51" t="s">
        <v>1089</v>
      </c>
      <c r="J99" s="52" t="s">
        <v>1366</v>
      </c>
      <c r="K99" s="122">
        <v>37.565</v>
      </c>
      <c r="L99" s="122">
        <v>58.197</v>
      </c>
      <c r="M99" s="122">
        <f t="shared" si="5"/>
        <v>20.632000000000005</v>
      </c>
      <c r="N99" s="122">
        <v>0</v>
      </c>
      <c r="O99" s="49" t="s">
        <v>1083</v>
      </c>
      <c r="P99" s="50" t="s">
        <v>1365</v>
      </c>
      <c r="Q99" s="50"/>
      <c r="R99" s="49" t="s">
        <v>548</v>
      </c>
      <c r="S99" s="90" t="s">
        <v>0</v>
      </c>
      <c r="T99" s="93" t="s">
        <v>585</v>
      </c>
      <c r="U99" s="99">
        <v>63</v>
      </c>
      <c r="V99" s="90"/>
      <c r="W99" s="88" t="s">
        <v>28</v>
      </c>
      <c r="X99" s="88" t="s">
        <v>34</v>
      </c>
      <c r="Y99" s="87"/>
    </row>
    <row r="100" spans="1:25" s="42" customFormat="1" ht="126" customHeight="1" collapsed="1">
      <c r="A100" s="117">
        <v>74</v>
      </c>
      <c r="B100" s="93" t="s">
        <v>159</v>
      </c>
      <c r="C100" s="49" t="s">
        <v>72</v>
      </c>
      <c r="D100" s="49" t="s">
        <v>158</v>
      </c>
      <c r="E100" s="289">
        <v>27</v>
      </c>
      <c r="F100" s="122">
        <v>27</v>
      </c>
      <c r="G100" s="122">
        <v>26.8704</v>
      </c>
      <c r="H100" s="48" t="s">
        <v>1915</v>
      </c>
      <c r="I100" s="51" t="s">
        <v>1081</v>
      </c>
      <c r="J100" s="52" t="s">
        <v>1925</v>
      </c>
      <c r="K100" s="289">
        <v>15.3</v>
      </c>
      <c r="L100" s="122">
        <v>75.3</v>
      </c>
      <c r="M100" s="122">
        <f t="shared" si="5"/>
        <v>60</v>
      </c>
      <c r="N100" s="122">
        <v>0</v>
      </c>
      <c r="O100" s="49" t="s">
        <v>1083</v>
      </c>
      <c r="P100" s="50" t="s">
        <v>1926</v>
      </c>
      <c r="Q100" s="50" t="s">
        <v>2284</v>
      </c>
      <c r="R100" s="49" t="s">
        <v>577</v>
      </c>
      <c r="S100" s="90" t="s">
        <v>0</v>
      </c>
      <c r="T100" s="89" t="s">
        <v>1927</v>
      </c>
      <c r="U100" s="99">
        <v>65</v>
      </c>
      <c r="V100" s="90" t="s">
        <v>49</v>
      </c>
      <c r="W100" s="88" t="s">
        <v>34</v>
      </c>
      <c r="X100" s="88"/>
      <c r="Y100" s="87"/>
    </row>
    <row r="101" spans="1:25" s="42" customFormat="1" ht="67.5" customHeight="1">
      <c r="A101" s="117">
        <v>75</v>
      </c>
      <c r="B101" s="50" t="s">
        <v>1077</v>
      </c>
      <c r="C101" s="49" t="s">
        <v>74</v>
      </c>
      <c r="D101" s="49" t="s">
        <v>90</v>
      </c>
      <c r="E101" s="122">
        <v>18.008</v>
      </c>
      <c r="F101" s="122">
        <v>18.008</v>
      </c>
      <c r="G101" s="122">
        <v>17.831</v>
      </c>
      <c r="H101" s="48" t="s">
        <v>1850</v>
      </c>
      <c r="I101" s="51" t="s">
        <v>1089</v>
      </c>
      <c r="J101" s="52" t="s">
        <v>1851</v>
      </c>
      <c r="K101" s="122">
        <v>43</v>
      </c>
      <c r="L101" s="122">
        <v>43</v>
      </c>
      <c r="M101" s="122">
        <f t="shared" si="5"/>
        <v>0</v>
      </c>
      <c r="N101" s="122">
        <v>0</v>
      </c>
      <c r="O101" s="49" t="s">
        <v>1083</v>
      </c>
      <c r="P101" s="50" t="s">
        <v>1852</v>
      </c>
      <c r="Q101" s="50"/>
      <c r="R101" s="103" t="s">
        <v>557</v>
      </c>
      <c r="S101" s="90" t="s">
        <v>0</v>
      </c>
      <c r="T101" s="93" t="s">
        <v>813</v>
      </c>
      <c r="U101" s="123" t="s">
        <v>814</v>
      </c>
      <c r="V101" s="90" t="s">
        <v>24</v>
      </c>
      <c r="W101" s="88" t="s">
        <v>34</v>
      </c>
      <c r="X101" s="88"/>
      <c r="Y101" s="87"/>
    </row>
    <row r="102" spans="1:25" s="42" customFormat="1" ht="78" customHeight="1">
      <c r="A102" s="117">
        <v>76</v>
      </c>
      <c r="B102" s="50" t="s">
        <v>157</v>
      </c>
      <c r="C102" s="49" t="s">
        <v>72</v>
      </c>
      <c r="D102" s="49" t="s">
        <v>68</v>
      </c>
      <c r="E102" s="122">
        <v>59.945</v>
      </c>
      <c r="F102" s="122">
        <v>59.945</v>
      </c>
      <c r="G102" s="122">
        <v>58.98</v>
      </c>
      <c r="H102" s="102" t="s">
        <v>1349</v>
      </c>
      <c r="I102" s="46" t="s">
        <v>1089</v>
      </c>
      <c r="J102" s="47" t="s">
        <v>2063</v>
      </c>
      <c r="K102" s="122">
        <v>59.315</v>
      </c>
      <c r="L102" s="122">
        <v>59.315</v>
      </c>
      <c r="M102" s="122">
        <f t="shared" si="5"/>
        <v>0</v>
      </c>
      <c r="N102" s="122">
        <v>0</v>
      </c>
      <c r="O102" s="49" t="s">
        <v>1083</v>
      </c>
      <c r="P102" s="50" t="s">
        <v>2064</v>
      </c>
      <c r="Q102" s="50"/>
      <c r="R102" s="49" t="s">
        <v>543</v>
      </c>
      <c r="S102" s="90" t="s">
        <v>0</v>
      </c>
      <c r="T102" s="93" t="s">
        <v>583</v>
      </c>
      <c r="U102" s="99">
        <v>67</v>
      </c>
      <c r="V102" s="90"/>
      <c r="W102" s="88" t="s">
        <v>34</v>
      </c>
      <c r="X102" s="88"/>
      <c r="Y102" s="87"/>
    </row>
    <row r="103" spans="1:25" s="42" customFormat="1" ht="78" customHeight="1">
      <c r="A103" s="117">
        <v>77</v>
      </c>
      <c r="B103" s="50" t="s">
        <v>156</v>
      </c>
      <c r="C103" s="49" t="s">
        <v>86</v>
      </c>
      <c r="D103" s="49" t="s">
        <v>90</v>
      </c>
      <c r="E103" s="122">
        <v>6075.093</v>
      </c>
      <c r="F103" s="122">
        <v>28449.357</v>
      </c>
      <c r="G103" s="122">
        <v>12928.649</v>
      </c>
      <c r="H103" s="102" t="s">
        <v>1349</v>
      </c>
      <c r="I103" s="46" t="s">
        <v>1089</v>
      </c>
      <c r="J103" s="47" t="s">
        <v>2065</v>
      </c>
      <c r="K103" s="122">
        <v>10945.962</v>
      </c>
      <c r="L103" s="122">
        <v>13142.065</v>
      </c>
      <c r="M103" s="122">
        <f t="shared" si="5"/>
        <v>2196.103000000001</v>
      </c>
      <c r="N103" s="122">
        <v>0</v>
      </c>
      <c r="O103" s="49" t="s">
        <v>1083</v>
      </c>
      <c r="P103" s="50" t="s">
        <v>2066</v>
      </c>
      <c r="Q103" s="50" t="s">
        <v>976</v>
      </c>
      <c r="R103" s="49" t="s">
        <v>543</v>
      </c>
      <c r="S103" s="90" t="s">
        <v>0</v>
      </c>
      <c r="T103" s="93" t="s">
        <v>583</v>
      </c>
      <c r="U103" s="99">
        <v>68</v>
      </c>
      <c r="V103" s="90"/>
      <c r="W103" s="88"/>
      <c r="X103" s="88" t="s">
        <v>34</v>
      </c>
      <c r="Y103" s="87"/>
    </row>
    <row r="104" spans="1:25" s="42" customFormat="1" ht="78" customHeight="1">
      <c r="A104" s="117">
        <v>78</v>
      </c>
      <c r="B104" s="50" t="s">
        <v>155</v>
      </c>
      <c r="C104" s="49" t="s">
        <v>71</v>
      </c>
      <c r="D104" s="49" t="s">
        <v>90</v>
      </c>
      <c r="E104" s="122">
        <v>10000</v>
      </c>
      <c r="F104" s="122">
        <v>83720.519</v>
      </c>
      <c r="G104" s="122">
        <v>83684.756609</v>
      </c>
      <c r="H104" s="102" t="s">
        <v>923</v>
      </c>
      <c r="I104" s="46" t="s">
        <v>1091</v>
      </c>
      <c r="J104" s="47" t="s">
        <v>2067</v>
      </c>
      <c r="K104" s="122">
        <v>500</v>
      </c>
      <c r="L104" s="122">
        <v>300</v>
      </c>
      <c r="M104" s="122">
        <f t="shared" si="5"/>
        <v>-200</v>
      </c>
      <c r="N104" s="122">
        <v>0</v>
      </c>
      <c r="O104" s="49" t="s">
        <v>1091</v>
      </c>
      <c r="P104" s="50" t="s">
        <v>2068</v>
      </c>
      <c r="Q104" s="50"/>
      <c r="R104" s="49" t="s">
        <v>543</v>
      </c>
      <c r="S104" s="90" t="s">
        <v>0</v>
      </c>
      <c r="T104" s="93" t="s">
        <v>583</v>
      </c>
      <c r="U104" s="99">
        <v>69</v>
      </c>
      <c r="V104" s="90"/>
      <c r="W104" s="88"/>
      <c r="X104" s="88" t="s">
        <v>34</v>
      </c>
      <c r="Y104" s="87"/>
    </row>
    <row r="105" spans="1:25" s="42" customFormat="1" ht="78" customHeight="1">
      <c r="A105" s="117">
        <v>79</v>
      </c>
      <c r="B105" s="50" t="s">
        <v>154</v>
      </c>
      <c r="C105" s="49" t="s">
        <v>80</v>
      </c>
      <c r="D105" s="49" t="s">
        <v>70</v>
      </c>
      <c r="E105" s="122">
        <v>14.022</v>
      </c>
      <c r="F105" s="122">
        <v>14.022</v>
      </c>
      <c r="G105" s="122">
        <v>13.268485</v>
      </c>
      <c r="H105" s="48" t="s">
        <v>923</v>
      </c>
      <c r="I105" s="51" t="s">
        <v>1089</v>
      </c>
      <c r="J105" s="52" t="s">
        <v>1526</v>
      </c>
      <c r="K105" s="122">
        <v>13.916</v>
      </c>
      <c r="L105" s="122">
        <v>14.4</v>
      </c>
      <c r="M105" s="122">
        <f t="shared" si="5"/>
        <v>0.484</v>
      </c>
      <c r="N105" s="122">
        <v>0</v>
      </c>
      <c r="O105" s="49" t="s">
        <v>1083</v>
      </c>
      <c r="P105" s="50" t="s">
        <v>1525</v>
      </c>
      <c r="Q105" s="50"/>
      <c r="R105" s="49" t="s">
        <v>582</v>
      </c>
      <c r="S105" s="90" t="s">
        <v>0</v>
      </c>
      <c r="T105" s="93" t="s">
        <v>1010</v>
      </c>
      <c r="U105" s="99">
        <v>70</v>
      </c>
      <c r="V105" s="90" t="s">
        <v>50</v>
      </c>
      <c r="W105" s="88" t="s">
        <v>34</v>
      </c>
      <c r="X105" s="88"/>
      <c r="Y105" s="87"/>
    </row>
    <row r="106" spans="1:25" s="42" customFormat="1" ht="78" customHeight="1">
      <c r="A106" s="117">
        <v>80</v>
      </c>
      <c r="B106" s="50" t="s">
        <v>153</v>
      </c>
      <c r="C106" s="49" t="s">
        <v>71</v>
      </c>
      <c r="D106" s="49" t="s">
        <v>973</v>
      </c>
      <c r="E106" s="122">
        <v>28.857</v>
      </c>
      <c r="F106" s="122">
        <v>28.857</v>
      </c>
      <c r="G106" s="122">
        <v>27.944622</v>
      </c>
      <c r="H106" s="48" t="s">
        <v>923</v>
      </c>
      <c r="I106" s="51" t="s">
        <v>1089</v>
      </c>
      <c r="J106" s="52" t="s">
        <v>1524</v>
      </c>
      <c r="K106" s="122">
        <v>33.651</v>
      </c>
      <c r="L106" s="122">
        <v>38.737</v>
      </c>
      <c r="M106" s="122">
        <f t="shared" si="5"/>
        <v>5.0859999999999985</v>
      </c>
      <c r="N106" s="122">
        <v>0</v>
      </c>
      <c r="O106" s="49" t="s">
        <v>1083</v>
      </c>
      <c r="P106" s="50" t="s">
        <v>1523</v>
      </c>
      <c r="Q106" s="50"/>
      <c r="R106" s="49" t="s">
        <v>582</v>
      </c>
      <c r="S106" s="90" t="s">
        <v>0</v>
      </c>
      <c r="T106" s="93" t="s">
        <v>581</v>
      </c>
      <c r="U106" s="99">
        <v>71</v>
      </c>
      <c r="V106" s="90"/>
      <c r="W106" s="88" t="s">
        <v>34</v>
      </c>
      <c r="X106" s="88"/>
      <c r="Y106" s="87"/>
    </row>
    <row r="107" spans="1:25" s="42" customFormat="1" ht="24" customHeight="1">
      <c r="A107" s="117"/>
      <c r="B107" s="50"/>
      <c r="C107" s="50"/>
      <c r="D107" s="50"/>
      <c r="E107" s="122"/>
      <c r="F107" s="122"/>
      <c r="G107" s="122"/>
      <c r="H107" s="48"/>
      <c r="I107" s="51"/>
      <c r="J107" s="52"/>
      <c r="K107" s="122"/>
      <c r="L107" s="122"/>
      <c r="M107" s="122"/>
      <c r="N107" s="122"/>
      <c r="O107" s="49"/>
      <c r="P107" s="50"/>
      <c r="Q107" s="50"/>
      <c r="R107" s="50"/>
      <c r="S107" s="90"/>
      <c r="T107" s="90"/>
      <c r="U107" s="90"/>
      <c r="V107" s="90"/>
      <c r="W107" s="88"/>
      <c r="X107" s="88"/>
      <c r="Y107" s="87"/>
    </row>
    <row r="108" spans="1:25" ht="21" customHeight="1">
      <c r="A108" s="53"/>
      <c r="B108" s="54" t="s">
        <v>934</v>
      </c>
      <c r="C108" s="55"/>
      <c r="D108" s="55"/>
      <c r="E108" s="288"/>
      <c r="F108" s="288"/>
      <c r="G108" s="288"/>
      <c r="H108" s="56"/>
      <c r="I108" s="57"/>
      <c r="J108" s="58"/>
      <c r="K108" s="288"/>
      <c r="L108" s="288"/>
      <c r="M108" s="288"/>
      <c r="N108" s="288"/>
      <c r="O108" s="59"/>
      <c r="P108" s="55"/>
      <c r="Q108" s="55"/>
      <c r="R108" s="55"/>
      <c r="S108" s="60"/>
      <c r="T108" s="60"/>
      <c r="U108" s="60"/>
      <c r="V108" s="60"/>
      <c r="W108" s="61"/>
      <c r="X108" s="61"/>
      <c r="Y108" s="62"/>
    </row>
    <row r="109" spans="1:25" s="42" customFormat="1" ht="81" customHeight="1">
      <c r="A109" s="117">
        <v>81</v>
      </c>
      <c r="B109" s="93" t="s">
        <v>206</v>
      </c>
      <c r="C109" s="49" t="s">
        <v>80</v>
      </c>
      <c r="D109" s="49" t="s">
        <v>74</v>
      </c>
      <c r="E109" s="122">
        <v>14.004</v>
      </c>
      <c r="F109" s="122">
        <v>14.004</v>
      </c>
      <c r="G109" s="122">
        <v>13.433</v>
      </c>
      <c r="H109" s="48" t="s">
        <v>1853</v>
      </c>
      <c r="I109" s="51" t="s">
        <v>1094</v>
      </c>
      <c r="J109" s="52" t="s">
        <v>1854</v>
      </c>
      <c r="K109" s="122">
        <v>0</v>
      </c>
      <c r="L109" s="122">
        <v>0</v>
      </c>
      <c r="M109" s="122">
        <f aca="true" t="shared" si="6" ref="M109:M139">L109-K109</f>
        <v>0</v>
      </c>
      <c r="N109" s="122">
        <v>0</v>
      </c>
      <c r="O109" s="49" t="s">
        <v>1087</v>
      </c>
      <c r="P109" s="50" t="s">
        <v>1855</v>
      </c>
      <c r="Q109" s="50"/>
      <c r="R109" s="118" t="s">
        <v>557</v>
      </c>
      <c r="S109" s="90" t="s">
        <v>0</v>
      </c>
      <c r="T109" s="89" t="s">
        <v>595</v>
      </c>
      <c r="U109" s="99">
        <v>73</v>
      </c>
      <c r="V109" s="90" t="s">
        <v>972</v>
      </c>
      <c r="W109" s="88" t="s">
        <v>34</v>
      </c>
      <c r="X109" s="88"/>
      <c r="Y109" s="87"/>
    </row>
    <row r="110" spans="1:25" s="42" customFormat="1" ht="106.5" customHeight="1">
      <c r="A110" s="117">
        <v>82</v>
      </c>
      <c r="B110" s="93" t="s">
        <v>205</v>
      </c>
      <c r="C110" s="49" t="s">
        <v>204</v>
      </c>
      <c r="D110" s="49" t="s">
        <v>70</v>
      </c>
      <c r="E110" s="122">
        <v>292.553</v>
      </c>
      <c r="F110" s="122">
        <v>292.553</v>
      </c>
      <c r="G110" s="122">
        <v>282.656</v>
      </c>
      <c r="H110" s="84" t="s">
        <v>1318</v>
      </c>
      <c r="I110" s="51" t="s">
        <v>1089</v>
      </c>
      <c r="J110" s="52" t="s">
        <v>1319</v>
      </c>
      <c r="K110" s="122">
        <v>269.258</v>
      </c>
      <c r="L110" s="122">
        <v>268.567</v>
      </c>
      <c r="M110" s="122">
        <f t="shared" si="6"/>
        <v>-0.6909999999999741</v>
      </c>
      <c r="N110" s="122">
        <v>0</v>
      </c>
      <c r="O110" s="49" t="s">
        <v>1083</v>
      </c>
      <c r="P110" s="50" t="s">
        <v>1320</v>
      </c>
      <c r="Q110" s="50"/>
      <c r="R110" s="121" t="s">
        <v>594</v>
      </c>
      <c r="S110" s="90" t="s">
        <v>0</v>
      </c>
      <c r="T110" s="89" t="s">
        <v>989</v>
      </c>
      <c r="U110" s="99">
        <v>74</v>
      </c>
      <c r="V110" s="90" t="s">
        <v>26</v>
      </c>
      <c r="W110" s="88"/>
      <c r="X110" s="88"/>
      <c r="Y110" s="87"/>
    </row>
    <row r="111" spans="1:25" s="42" customFormat="1" ht="60" customHeight="1">
      <c r="A111" s="117">
        <v>83</v>
      </c>
      <c r="B111" s="93" t="s">
        <v>203</v>
      </c>
      <c r="C111" s="49" t="s">
        <v>88</v>
      </c>
      <c r="D111" s="49" t="s">
        <v>70</v>
      </c>
      <c r="E111" s="122">
        <v>31.335</v>
      </c>
      <c r="F111" s="122">
        <v>31.335</v>
      </c>
      <c r="G111" s="122">
        <v>30.519</v>
      </c>
      <c r="H111" s="48"/>
      <c r="I111" s="51" t="s">
        <v>1089</v>
      </c>
      <c r="J111" s="52" t="s">
        <v>1321</v>
      </c>
      <c r="K111" s="122">
        <v>36.655</v>
      </c>
      <c r="L111" s="122">
        <v>63.165</v>
      </c>
      <c r="M111" s="122">
        <f t="shared" si="6"/>
        <v>26.509999999999998</v>
      </c>
      <c r="N111" s="122">
        <v>0</v>
      </c>
      <c r="O111" s="49" t="s">
        <v>1083</v>
      </c>
      <c r="P111" s="50" t="s">
        <v>1322</v>
      </c>
      <c r="Q111" s="269" t="s">
        <v>2283</v>
      </c>
      <c r="R111" s="121" t="s">
        <v>594</v>
      </c>
      <c r="S111" s="90" t="s">
        <v>0</v>
      </c>
      <c r="T111" s="89" t="s">
        <v>989</v>
      </c>
      <c r="U111" s="99">
        <v>75</v>
      </c>
      <c r="V111" s="90"/>
      <c r="W111" s="88"/>
      <c r="X111" s="88"/>
      <c r="Y111" s="87"/>
    </row>
    <row r="112" spans="1:25" s="42" customFormat="1" ht="65.25" customHeight="1">
      <c r="A112" s="117">
        <v>84</v>
      </c>
      <c r="B112" s="93" t="s">
        <v>202</v>
      </c>
      <c r="C112" s="49" t="s">
        <v>69</v>
      </c>
      <c r="D112" s="49" t="s">
        <v>70</v>
      </c>
      <c r="E112" s="122">
        <v>99.18</v>
      </c>
      <c r="F112" s="122">
        <v>99.18</v>
      </c>
      <c r="G112" s="122">
        <v>97.83</v>
      </c>
      <c r="H112" s="48"/>
      <c r="I112" s="51" t="s">
        <v>1089</v>
      </c>
      <c r="J112" s="52" t="s">
        <v>1323</v>
      </c>
      <c r="K112" s="122">
        <v>99.18</v>
      </c>
      <c r="L112" s="122">
        <v>112.141</v>
      </c>
      <c r="M112" s="122">
        <f t="shared" si="6"/>
        <v>12.960999999999999</v>
      </c>
      <c r="N112" s="122">
        <v>0</v>
      </c>
      <c r="O112" s="49" t="s">
        <v>1083</v>
      </c>
      <c r="P112" s="50" t="s">
        <v>1324</v>
      </c>
      <c r="Q112" s="50"/>
      <c r="R112" s="121" t="s">
        <v>593</v>
      </c>
      <c r="S112" s="90" t="s">
        <v>0</v>
      </c>
      <c r="T112" s="89" t="s">
        <v>1325</v>
      </c>
      <c r="U112" s="99">
        <v>76</v>
      </c>
      <c r="V112" s="90"/>
      <c r="W112" s="88"/>
      <c r="X112" s="88"/>
      <c r="Y112" s="87"/>
    </row>
    <row r="113" spans="1:25" s="42" customFormat="1" ht="75.75" customHeight="1">
      <c r="A113" s="117">
        <v>85</v>
      </c>
      <c r="B113" s="50" t="s">
        <v>201</v>
      </c>
      <c r="C113" s="49" t="s">
        <v>166</v>
      </c>
      <c r="D113" s="49" t="s">
        <v>70</v>
      </c>
      <c r="E113" s="122">
        <v>653.837</v>
      </c>
      <c r="F113" s="122">
        <v>653.837</v>
      </c>
      <c r="G113" s="122">
        <v>635.685</v>
      </c>
      <c r="H113" s="48" t="s">
        <v>923</v>
      </c>
      <c r="I113" s="51" t="s">
        <v>1081</v>
      </c>
      <c r="J113" s="86" t="s">
        <v>1715</v>
      </c>
      <c r="K113" s="122">
        <v>406.757</v>
      </c>
      <c r="L113" s="122">
        <v>1145.823</v>
      </c>
      <c r="M113" s="122">
        <f t="shared" si="6"/>
        <v>739.066</v>
      </c>
      <c r="N113" s="122">
        <v>-13.066</v>
      </c>
      <c r="O113" s="49" t="s">
        <v>1141</v>
      </c>
      <c r="P113" s="50" t="s">
        <v>1714</v>
      </c>
      <c r="Q113" s="234" t="s">
        <v>2219</v>
      </c>
      <c r="R113" s="49" t="s">
        <v>590</v>
      </c>
      <c r="S113" s="90" t="s">
        <v>0</v>
      </c>
      <c r="T113" s="89" t="s">
        <v>589</v>
      </c>
      <c r="U113" s="99">
        <v>77</v>
      </c>
      <c r="V113" s="90" t="s">
        <v>50</v>
      </c>
      <c r="W113" s="88"/>
      <c r="X113" s="88"/>
      <c r="Y113" s="87"/>
    </row>
    <row r="114" spans="1:25" s="42" customFormat="1" ht="84.75" customHeight="1">
      <c r="A114" s="117">
        <v>86</v>
      </c>
      <c r="B114" s="50" t="s">
        <v>200</v>
      </c>
      <c r="C114" s="49" t="s">
        <v>166</v>
      </c>
      <c r="D114" s="49" t="s">
        <v>70</v>
      </c>
      <c r="E114" s="122">
        <v>1238.73</v>
      </c>
      <c r="F114" s="122">
        <v>1238.73</v>
      </c>
      <c r="G114" s="122">
        <v>1228.193</v>
      </c>
      <c r="H114" s="48" t="s">
        <v>923</v>
      </c>
      <c r="I114" s="51" t="s">
        <v>1081</v>
      </c>
      <c r="J114" s="86" t="s">
        <v>1713</v>
      </c>
      <c r="K114" s="122">
        <v>1362.59</v>
      </c>
      <c r="L114" s="122">
        <v>1341.375</v>
      </c>
      <c r="M114" s="122">
        <f t="shared" si="6"/>
        <v>-21.214999999999918</v>
      </c>
      <c r="N114" s="122">
        <v>-1.511</v>
      </c>
      <c r="O114" s="49" t="s">
        <v>1141</v>
      </c>
      <c r="P114" s="50" t="s">
        <v>1712</v>
      </c>
      <c r="Q114" s="50"/>
      <c r="R114" s="49" t="s">
        <v>590</v>
      </c>
      <c r="S114" s="90" t="s">
        <v>0</v>
      </c>
      <c r="T114" s="89" t="s">
        <v>589</v>
      </c>
      <c r="U114" s="99">
        <v>78</v>
      </c>
      <c r="V114" s="90" t="s">
        <v>49</v>
      </c>
      <c r="W114" s="88"/>
      <c r="X114" s="88"/>
      <c r="Y114" s="87"/>
    </row>
    <row r="115" spans="1:25" s="42" customFormat="1" ht="79.5" customHeight="1">
      <c r="A115" s="117">
        <v>87</v>
      </c>
      <c r="B115" s="50" t="s">
        <v>199</v>
      </c>
      <c r="C115" s="49" t="s">
        <v>198</v>
      </c>
      <c r="D115" s="49" t="s">
        <v>70</v>
      </c>
      <c r="E115" s="122">
        <v>711.019</v>
      </c>
      <c r="F115" s="122">
        <v>711.019</v>
      </c>
      <c r="G115" s="122">
        <v>710.947</v>
      </c>
      <c r="H115" s="48" t="s">
        <v>923</v>
      </c>
      <c r="I115" s="51" t="s">
        <v>1089</v>
      </c>
      <c r="J115" s="86" t="s">
        <v>1711</v>
      </c>
      <c r="K115" s="122">
        <v>927.231</v>
      </c>
      <c r="L115" s="122">
        <v>3296.666</v>
      </c>
      <c r="M115" s="122">
        <f t="shared" si="6"/>
        <v>2369.4350000000004</v>
      </c>
      <c r="N115" s="122">
        <v>0</v>
      </c>
      <c r="O115" s="49" t="s">
        <v>1083</v>
      </c>
      <c r="P115" s="50" t="s">
        <v>1710</v>
      </c>
      <c r="Q115" s="50"/>
      <c r="R115" s="49" t="s">
        <v>590</v>
      </c>
      <c r="S115" s="90" t="s">
        <v>0</v>
      </c>
      <c r="T115" s="89" t="s">
        <v>589</v>
      </c>
      <c r="U115" s="99">
        <v>79</v>
      </c>
      <c r="V115" s="90"/>
      <c r="W115" s="88"/>
      <c r="X115" s="88"/>
      <c r="Y115" s="87"/>
    </row>
    <row r="116" spans="1:25" s="42" customFormat="1" ht="66" customHeight="1">
      <c r="A116" s="117">
        <v>88</v>
      </c>
      <c r="B116" s="50" t="s">
        <v>197</v>
      </c>
      <c r="C116" s="49" t="s">
        <v>166</v>
      </c>
      <c r="D116" s="49" t="s">
        <v>70</v>
      </c>
      <c r="E116" s="122">
        <v>697.681</v>
      </c>
      <c r="F116" s="122">
        <v>697.681</v>
      </c>
      <c r="G116" s="122">
        <v>696.887</v>
      </c>
      <c r="H116" s="48" t="s">
        <v>923</v>
      </c>
      <c r="I116" s="51" t="s">
        <v>1089</v>
      </c>
      <c r="J116" s="50" t="s">
        <v>2087</v>
      </c>
      <c r="K116" s="122">
        <v>706.127</v>
      </c>
      <c r="L116" s="122">
        <v>671.421</v>
      </c>
      <c r="M116" s="122">
        <f t="shared" si="6"/>
        <v>-34.705999999999904</v>
      </c>
      <c r="N116" s="122">
        <v>0</v>
      </c>
      <c r="O116" s="49" t="s">
        <v>1083</v>
      </c>
      <c r="P116" s="50" t="s">
        <v>1709</v>
      </c>
      <c r="Q116" s="50"/>
      <c r="R116" s="49" t="s">
        <v>590</v>
      </c>
      <c r="S116" s="90" t="s">
        <v>0</v>
      </c>
      <c r="T116" s="89" t="s">
        <v>589</v>
      </c>
      <c r="U116" s="99">
        <v>80</v>
      </c>
      <c r="V116" s="90" t="s">
        <v>50</v>
      </c>
      <c r="W116" s="88"/>
      <c r="X116" s="88"/>
      <c r="Y116" s="87"/>
    </row>
    <row r="117" spans="1:25" s="42" customFormat="1" ht="62.25" customHeight="1">
      <c r="A117" s="117">
        <v>89</v>
      </c>
      <c r="B117" s="50" t="s">
        <v>196</v>
      </c>
      <c r="C117" s="49" t="s">
        <v>166</v>
      </c>
      <c r="D117" s="49" t="s">
        <v>70</v>
      </c>
      <c r="E117" s="122">
        <v>426.684</v>
      </c>
      <c r="F117" s="122">
        <v>426.684</v>
      </c>
      <c r="G117" s="122">
        <v>423.002</v>
      </c>
      <c r="H117" s="48" t="s">
        <v>923</v>
      </c>
      <c r="I117" s="51" t="s">
        <v>1089</v>
      </c>
      <c r="J117" s="86" t="s">
        <v>1692</v>
      </c>
      <c r="K117" s="122">
        <v>427.126</v>
      </c>
      <c r="L117" s="122">
        <v>426.176</v>
      </c>
      <c r="M117" s="122">
        <f t="shared" si="6"/>
        <v>-0.9499999999999886</v>
      </c>
      <c r="N117" s="122">
        <v>0</v>
      </c>
      <c r="O117" s="49" t="s">
        <v>1083</v>
      </c>
      <c r="P117" s="50" t="s">
        <v>1706</v>
      </c>
      <c r="Q117" s="50"/>
      <c r="R117" s="49" t="s">
        <v>590</v>
      </c>
      <c r="S117" s="90" t="s">
        <v>0</v>
      </c>
      <c r="T117" s="89" t="s">
        <v>589</v>
      </c>
      <c r="U117" s="99">
        <v>81</v>
      </c>
      <c r="V117" s="90"/>
      <c r="W117" s="88"/>
      <c r="X117" s="88"/>
      <c r="Y117" s="87"/>
    </row>
    <row r="118" spans="1:25" s="42" customFormat="1" ht="45">
      <c r="A118" s="117">
        <v>90</v>
      </c>
      <c r="B118" s="50" t="s">
        <v>195</v>
      </c>
      <c r="C118" s="49" t="s">
        <v>166</v>
      </c>
      <c r="D118" s="49" t="s">
        <v>70</v>
      </c>
      <c r="E118" s="122">
        <v>28.042</v>
      </c>
      <c r="F118" s="122">
        <v>28.042</v>
      </c>
      <c r="G118" s="122">
        <v>27.434</v>
      </c>
      <c r="H118" s="48" t="s">
        <v>923</v>
      </c>
      <c r="I118" s="51" t="s">
        <v>1089</v>
      </c>
      <c r="J118" s="86" t="s">
        <v>1692</v>
      </c>
      <c r="K118" s="122">
        <v>59.22</v>
      </c>
      <c r="L118" s="122">
        <v>27.686</v>
      </c>
      <c r="M118" s="122">
        <f t="shared" si="6"/>
        <v>-31.534</v>
      </c>
      <c r="N118" s="122">
        <v>0</v>
      </c>
      <c r="O118" s="49" t="s">
        <v>1083</v>
      </c>
      <c r="P118" s="50" t="s">
        <v>1708</v>
      </c>
      <c r="Q118" s="50"/>
      <c r="R118" s="49" t="s">
        <v>590</v>
      </c>
      <c r="S118" s="90" t="s">
        <v>0</v>
      </c>
      <c r="T118" s="89" t="s">
        <v>589</v>
      </c>
      <c r="U118" s="99">
        <v>82</v>
      </c>
      <c r="V118" s="90" t="s">
        <v>50</v>
      </c>
      <c r="W118" s="88"/>
      <c r="X118" s="88"/>
      <c r="Y118" s="87"/>
    </row>
    <row r="119" spans="1:25" s="42" customFormat="1" ht="75.75" customHeight="1">
      <c r="A119" s="117">
        <v>91</v>
      </c>
      <c r="B119" s="50" t="s">
        <v>194</v>
      </c>
      <c r="C119" s="49" t="s">
        <v>166</v>
      </c>
      <c r="D119" s="49" t="s">
        <v>70</v>
      </c>
      <c r="E119" s="122">
        <v>12.418</v>
      </c>
      <c r="F119" s="122">
        <v>12.418</v>
      </c>
      <c r="G119" s="122">
        <v>12.34</v>
      </c>
      <c r="H119" s="48" t="s">
        <v>923</v>
      </c>
      <c r="I119" s="51" t="s">
        <v>1089</v>
      </c>
      <c r="J119" s="86" t="s">
        <v>1707</v>
      </c>
      <c r="K119" s="122">
        <v>12.023</v>
      </c>
      <c r="L119" s="122">
        <v>12.023</v>
      </c>
      <c r="M119" s="122">
        <f t="shared" si="6"/>
        <v>0</v>
      </c>
      <c r="N119" s="122">
        <v>0</v>
      </c>
      <c r="O119" s="49" t="s">
        <v>1083</v>
      </c>
      <c r="P119" s="50" t="s">
        <v>1706</v>
      </c>
      <c r="Q119" s="50"/>
      <c r="R119" s="49" t="s">
        <v>590</v>
      </c>
      <c r="S119" s="90" t="s">
        <v>0</v>
      </c>
      <c r="T119" s="89" t="s">
        <v>589</v>
      </c>
      <c r="U119" s="99">
        <v>83</v>
      </c>
      <c r="V119" s="90" t="s">
        <v>50</v>
      </c>
      <c r="W119" s="88"/>
      <c r="X119" s="88"/>
      <c r="Y119" s="87"/>
    </row>
    <row r="120" spans="1:25" s="42" customFormat="1" ht="171" customHeight="1">
      <c r="A120" s="117">
        <v>92</v>
      </c>
      <c r="B120" s="50" t="s">
        <v>1068</v>
      </c>
      <c r="C120" s="49" t="s">
        <v>91</v>
      </c>
      <c r="D120" s="49" t="s">
        <v>70</v>
      </c>
      <c r="E120" s="122">
        <v>83.482</v>
      </c>
      <c r="F120" s="122">
        <v>83.482</v>
      </c>
      <c r="G120" s="122">
        <v>82.957</v>
      </c>
      <c r="H120" s="52" t="s">
        <v>1705</v>
      </c>
      <c r="I120" s="51" t="s">
        <v>1089</v>
      </c>
      <c r="J120" s="52" t="s">
        <v>1704</v>
      </c>
      <c r="K120" s="122">
        <v>90.895</v>
      </c>
      <c r="L120" s="122">
        <v>544.058</v>
      </c>
      <c r="M120" s="122">
        <f t="shared" si="6"/>
        <v>453.163</v>
      </c>
      <c r="N120" s="122">
        <v>0</v>
      </c>
      <c r="O120" s="49" t="s">
        <v>1083</v>
      </c>
      <c r="P120" s="50" t="s">
        <v>1703</v>
      </c>
      <c r="Q120" s="234" t="s">
        <v>2220</v>
      </c>
      <c r="R120" s="49" t="s">
        <v>590</v>
      </c>
      <c r="S120" s="90" t="s">
        <v>0</v>
      </c>
      <c r="T120" s="89" t="s">
        <v>589</v>
      </c>
      <c r="U120" s="99">
        <v>84</v>
      </c>
      <c r="V120" s="90" t="s">
        <v>26</v>
      </c>
      <c r="W120" s="88"/>
      <c r="X120" s="88"/>
      <c r="Y120" s="87"/>
    </row>
    <row r="121" spans="1:25" s="42" customFormat="1" ht="84" customHeight="1">
      <c r="A121" s="117">
        <v>93</v>
      </c>
      <c r="B121" s="50" t="s">
        <v>193</v>
      </c>
      <c r="C121" s="49" t="s">
        <v>166</v>
      </c>
      <c r="D121" s="49" t="s">
        <v>70</v>
      </c>
      <c r="E121" s="122">
        <v>460.447</v>
      </c>
      <c r="F121" s="122">
        <v>460.447</v>
      </c>
      <c r="G121" s="122">
        <v>457.488</v>
      </c>
      <c r="H121" s="48" t="s">
        <v>923</v>
      </c>
      <c r="I121" s="51" t="s">
        <v>1081</v>
      </c>
      <c r="J121" s="86" t="s">
        <v>1702</v>
      </c>
      <c r="K121" s="122">
        <v>460.447</v>
      </c>
      <c r="L121" s="122">
        <v>568.95</v>
      </c>
      <c r="M121" s="122">
        <f t="shared" si="6"/>
        <v>108.50300000000004</v>
      </c>
      <c r="N121" s="122">
        <v>-25.442</v>
      </c>
      <c r="O121" s="49" t="s">
        <v>1141</v>
      </c>
      <c r="P121" s="50" t="s">
        <v>1913</v>
      </c>
      <c r="Q121" s="234" t="s">
        <v>2221</v>
      </c>
      <c r="R121" s="49" t="s">
        <v>590</v>
      </c>
      <c r="S121" s="90" t="s">
        <v>0</v>
      </c>
      <c r="T121" s="89" t="s">
        <v>589</v>
      </c>
      <c r="U121" s="99">
        <v>85</v>
      </c>
      <c r="V121" s="90" t="s">
        <v>49</v>
      </c>
      <c r="W121" s="88"/>
      <c r="X121" s="88"/>
      <c r="Y121" s="87"/>
    </row>
    <row r="122" spans="1:25" s="42" customFormat="1" ht="84" customHeight="1">
      <c r="A122" s="117">
        <v>94</v>
      </c>
      <c r="B122" s="50" t="s">
        <v>192</v>
      </c>
      <c r="C122" s="49" t="s">
        <v>166</v>
      </c>
      <c r="D122" s="49" t="s">
        <v>70</v>
      </c>
      <c r="E122" s="122">
        <v>2118.449</v>
      </c>
      <c r="F122" s="122">
        <v>2118.449</v>
      </c>
      <c r="G122" s="122">
        <v>2024.918</v>
      </c>
      <c r="H122" s="48" t="s">
        <v>923</v>
      </c>
      <c r="I122" s="51" t="s">
        <v>1089</v>
      </c>
      <c r="J122" s="86" t="s">
        <v>1692</v>
      </c>
      <c r="K122" s="122">
        <v>1256.241</v>
      </c>
      <c r="L122" s="122">
        <v>1449.281</v>
      </c>
      <c r="M122" s="122">
        <f t="shared" si="6"/>
        <v>193.03999999999996</v>
      </c>
      <c r="N122" s="122">
        <v>0</v>
      </c>
      <c r="O122" s="49" t="s">
        <v>1083</v>
      </c>
      <c r="P122" s="50" t="s">
        <v>1701</v>
      </c>
      <c r="Q122" s="234" t="s">
        <v>2222</v>
      </c>
      <c r="R122" s="49" t="s">
        <v>590</v>
      </c>
      <c r="S122" s="90" t="s">
        <v>0</v>
      </c>
      <c r="T122" s="89" t="s">
        <v>589</v>
      </c>
      <c r="U122" s="99">
        <v>86</v>
      </c>
      <c r="V122" s="90"/>
      <c r="W122" s="88"/>
      <c r="X122" s="88"/>
      <c r="Y122" s="87"/>
    </row>
    <row r="123" spans="1:25" s="42" customFormat="1" ht="84" customHeight="1">
      <c r="A123" s="117">
        <v>95</v>
      </c>
      <c r="B123" s="50" t="s">
        <v>191</v>
      </c>
      <c r="C123" s="49" t="s">
        <v>166</v>
      </c>
      <c r="D123" s="49" t="s">
        <v>70</v>
      </c>
      <c r="E123" s="122">
        <v>43.928</v>
      </c>
      <c r="F123" s="122">
        <v>43.928</v>
      </c>
      <c r="G123" s="122">
        <v>43.15</v>
      </c>
      <c r="H123" s="48" t="s">
        <v>923</v>
      </c>
      <c r="I123" s="51" t="s">
        <v>1091</v>
      </c>
      <c r="J123" s="86" t="s">
        <v>1692</v>
      </c>
      <c r="K123" s="122">
        <v>43.928</v>
      </c>
      <c r="L123" s="122">
        <v>1696.917</v>
      </c>
      <c r="M123" s="122">
        <f t="shared" si="6"/>
        <v>1652.989</v>
      </c>
      <c r="N123" s="122">
        <v>0</v>
      </c>
      <c r="O123" s="49" t="s">
        <v>1083</v>
      </c>
      <c r="P123" s="50" t="s">
        <v>1700</v>
      </c>
      <c r="Q123" s="234" t="s">
        <v>2223</v>
      </c>
      <c r="R123" s="49" t="s">
        <v>590</v>
      </c>
      <c r="S123" s="90" t="s">
        <v>0</v>
      </c>
      <c r="T123" s="89" t="s">
        <v>589</v>
      </c>
      <c r="U123" s="99">
        <v>87</v>
      </c>
      <c r="V123" s="90" t="s">
        <v>49</v>
      </c>
      <c r="W123" s="88"/>
      <c r="X123" s="88"/>
      <c r="Y123" s="87"/>
    </row>
    <row r="124" spans="1:25" s="42" customFormat="1" ht="307.5" customHeight="1">
      <c r="A124" s="117">
        <v>96</v>
      </c>
      <c r="B124" s="50" t="s">
        <v>190</v>
      </c>
      <c r="C124" s="49" t="s">
        <v>166</v>
      </c>
      <c r="D124" s="49" t="s">
        <v>70</v>
      </c>
      <c r="E124" s="122">
        <v>1123.646</v>
      </c>
      <c r="F124" s="122">
        <v>5422.423</v>
      </c>
      <c r="G124" s="122">
        <v>5042.291</v>
      </c>
      <c r="H124" s="52" t="s">
        <v>1699</v>
      </c>
      <c r="I124" s="51" t="s">
        <v>1089</v>
      </c>
      <c r="J124" s="52" t="s">
        <v>1698</v>
      </c>
      <c r="K124" s="122">
        <v>868.136</v>
      </c>
      <c r="L124" s="122">
        <v>1576.383</v>
      </c>
      <c r="M124" s="122">
        <f t="shared" si="6"/>
        <v>708.2470000000001</v>
      </c>
      <c r="N124" s="122">
        <v>0</v>
      </c>
      <c r="O124" s="49" t="s">
        <v>1083</v>
      </c>
      <c r="P124" s="50" t="s">
        <v>1697</v>
      </c>
      <c r="Q124" s="234" t="s">
        <v>2224</v>
      </c>
      <c r="R124" s="49" t="s">
        <v>590</v>
      </c>
      <c r="S124" s="90" t="s">
        <v>0</v>
      </c>
      <c r="T124" s="89" t="s">
        <v>592</v>
      </c>
      <c r="U124" s="99">
        <v>88</v>
      </c>
      <c r="V124" s="90" t="s">
        <v>1055</v>
      </c>
      <c r="W124" s="88"/>
      <c r="X124" s="88"/>
      <c r="Y124" s="87"/>
    </row>
    <row r="125" spans="1:25" s="42" customFormat="1" ht="209.25" customHeight="1">
      <c r="A125" s="117">
        <v>97</v>
      </c>
      <c r="B125" s="50" t="s">
        <v>189</v>
      </c>
      <c r="C125" s="49" t="s">
        <v>166</v>
      </c>
      <c r="D125" s="49" t="s">
        <v>70</v>
      </c>
      <c r="E125" s="122">
        <v>772.215</v>
      </c>
      <c r="F125" s="122">
        <v>772.215</v>
      </c>
      <c r="G125" s="122">
        <v>717.131</v>
      </c>
      <c r="H125" s="52" t="s">
        <v>1696</v>
      </c>
      <c r="I125" s="51" t="s">
        <v>1089</v>
      </c>
      <c r="J125" s="52" t="s">
        <v>1695</v>
      </c>
      <c r="K125" s="122">
        <v>751.499</v>
      </c>
      <c r="L125" s="122">
        <v>941.282</v>
      </c>
      <c r="M125" s="122">
        <f t="shared" si="6"/>
        <v>189.78300000000002</v>
      </c>
      <c r="N125" s="122">
        <v>-31</v>
      </c>
      <c r="O125" s="49" t="s">
        <v>1141</v>
      </c>
      <c r="P125" s="50" t="s">
        <v>2093</v>
      </c>
      <c r="Q125" s="234" t="s">
        <v>2225</v>
      </c>
      <c r="R125" s="49" t="s">
        <v>590</v>
      </c>
      <c r="S125" s="90" t="s">
        <v>0</v>
      </c>
      <c r="T125" s="89" t="s">
        <v>589</v>
      </c>
      <c r="U125" s="99">
        <v>89</v>
      </c>
      <c r="V125" s="90" t="s">
        <v>26</v>
      </c>
      <c r="W125" s="88"/>
      <c r="X125" s="88"/>
      <c r="Y125" s="87"/>
    </row>
    <row r="126" spans="1:25" s="42" customFormat="1" ht="71.25" customHeight="1">
      <c r="A126" s="117">
        <v>98</v>
      </c>
      <c r="B126" s="50" t="s">
        <v>188</v>
      </c>
      <c r="C126" s="49" t="s">
        <v>179</v>
      </c>
      <c r="D126" s="49" t="s">
        <v>70</v>
      </c>
      <c r="E126" s="122">
        <v>74.492</v>
      </c>
      <c r="F126" s="122">
        <v>74.492</v>
      </c>
      <c r="G126" s="122">
        <v>73.787</v>
      </c>
      <c r="H126" s="86" t="s">
        <v>923</v>
      </c>
      <c r="I126" s="51" t="s">
        <v>1089</v>
      </c>
      <c r="J126" s="86" t="s">
        <v>1692</v>
      </c>
      <c r="K126" s="122">
        <v>74.443</v>
      </c>
      <c r="L126" s="122">
        <v>74.443</v>
      </c>
      <c r="M126" s="122">
        <f t="shared" si="6"/>
        <v>0</v>
      </c>
      <c r="N126" s="122">
        <v>0</v>
      </c>
      <c r="O126" s="49" t="s">
        <v>1083</v>
      </c>
      <c r="P126" s="50" t="s">
        <v>1693</v>
      </c>
      <c r="Q126" s="50"/>
      <c r="R126" s="49" t="s">
        <v>590</v>
      </c>
      <c r="S126" s="90" t="s">
        <v>0</v>
      </c>
      <c r="T126" s="89" t="s">
        <v>589</v>
      </c>
      <c r="U126" s="99">
        <v>90</v>
      </c>
      <c r="V126" s="90" t="s">
        <v>972</v>
      </c>
      <c r="W126" s="88"/>
      <c r="X126" s="88"/>
      <c r="Y126" s="87"/>
    </row>
    <row r="127" spans="1:25" s="42" customFormat="1" ht="71.25" customHeight="1">
      <c r="A127" s="117">
        <v>99</v>
      </c>
      <c r="B127" s="50" t="s">
        <v>187</v>
      </c>
      <c r="C127" s="49" t="s">
        <v>179</v>
      </c>
      <c r="D127" s="49" t="s">
        <v>70</v>
      </c>
      <c r="E127" s="122">
        <v>116.395</v>
      </c>
      <c r="F127" s="122">
        <v>116.395</v>
      </c>
      <c r="G127" s="122">
        <v>115.789</v>
      </c>
      <c r="H127" s="86" t="s">
        <v>923</v>
      </c>
      <c r="I127" s="51" t="s">
        <v>1089</v>
      </c>
      <c r="J127" s="86" t="s">
        <v>1692</v>
      </c>
      <c r="K127" s="122">
        <v>73.831</v>
      </c>
      <c r="L127" s="122">
        <v>73.658</v>
      </c>
      <c r="M127" s="122">
        <f t="shared" si="6"/>
        <v>-0.17300000000000182</v>
      </c>
      <c r="N127" s="122">
        <v>0</v>
      </c>
      <c r="O127" s="49" t="s">
        <v>1083</v>
      </c>
      <c r="P127" s="50" t="s">
        <v>1693</v>
      </c>
      <c r="Q127" s="50"/>
      <c r="R127" s="49" t="s">
        <v>590</v>
      </c>
      <c r="S127" s="90" t="s">
        <v>0</v>
      </c>
      <c r="T127" s="89" t="s">
        <v>589</v>
      </c>
      <c r="U127" s="99">
        <v>91</v>
      </c>
      <c r="V127" s="90"/>
      <c r="W127" s="88"/>
      <c r="X127" s="88"/>
      <c r="Y127" s="87"/>
    </row>
    <row r="128" spans="1:25" s="42" customFormat="1" ht="152.25" customHeight="1">
      <c r="A128" s="117">
        <v>100</v>
      </c>
      <c r="B128" s="50" t="s">
        <v>186</v>
      </c>
      <c r="C128" s="49" t="s">
        <v>185</v>
      </c>
      <c r="D128" s="49" t="s">
        <v>70</v>
      </c>
      <c r="E128" s="122">
        <v>146.02</v>
      </c>
      <c r="F128" s="122">
        <v>146.02</v>
      </c>
      <c r="G128" s="122">
        <v>144.757</v>
      </c>
      <c r="H128" s="52" t="s">
        <v>1694</v>
      </c>
      <c r="I128" s="51" t="s">
        <v>1089</v>
      </c>
      <c r="J128" s="86" t="s">
        <v>2088</v>
      </c>
      <c r="K128" s="122">
        <v>146.02</v>
      </c>
      <c r="L128" s="122">
        <v>280.938</v>
      </c>
      <c r="M128" s="122">
        <f t="shared" si="6"/>
        <v>134.91799999999998</v>
      </c>
      <c r="N128" s="122">
        <v>0</v>
      </c>
      <c r="O128" s="49" t="s">
        <v>1083</v>
      </c>
      <c r="P128" s="50" t="s">
        <v>2094</v>
      </c>
      <c r="Q128" s="234" t="s">
        <v>2226</v>
      </c>
      <c r="R128" s="49" t="s">
        <v>590</v>
      </c>
      <c r="S128" s="90" t="s">
        <v>0</v>
      </c>
      <c r="T128" s="89" t="s">
        <v>589</v>
      </c>
      <c r="U128" s="99">
        <v>92</v>
      </c>
      <c r="V128" s="90" t="s">
        <v>26</v>
      </c>
      <c r="W128" s="88"/>
      <c r="X128" s="88"/>
      <c r="Y128" s="87"/>
    </row>
    <row r="129" spans="1:25" s="42" customFormat="1" ht="69.75" customHeight="1">
      <c r="A129" s="117">
        <v>101</v>
      </c>
      <c r="B129" s="50" t="s">
        <v>184</v>
      </c>
      <c r="C129" s="49" t="s">
        <v>183</v>
      </c>
      <c r="D129" s="49" t="s">
        <v>70</v>
      </c>
      <c r="E129" s="122">
        <v>86.871</v>
      </c>
      <c r="F129" s="122">
        <v>86.871</v>
      </c>
      <c r="G129" s="122">
        <v>86.077</v>
      </c>
      <c r="H129" s="86" t="s">
        <v>923</v>
      </c>
      <c r="I129" s="51" t="s">
        <v>1089</v>
      </c>
      <c r="J129" s="86" t="s">
        <v>1692</v>
      </c>
      <c r="K129" s="122">
        <v>76.593</v>
      </c>
      <c r="L129" s="122">
        <v>308.634</v>
      </c>
      <c r="M129" s="122">
        <f t="shared" si="6"/>
        <v>232.041</v>
      </c>
      <c r="N129" s="122">
        <v>-5</v>
      </c>
      <c r="O129" s="49" t="s">
        <v>1141</v>
      </c>
      <c r="P129" s="50" t="s">
        <v>1693</v>
      </c>
      <c r="Q129" s="234" t="s">
        <v>2227</v>
      </c>
      <c r="R129" s="49" t="s">
        <v>590</v>
      </c>
      <c r="S129" s="90" t="s">
        <v>0</v>
      </c>
      <c r="T129" s="89" t="s">
        <v>589</v>
      </c>
      <c r="U129" s="99">
        <v>93</v>
      </c>
      <c r="V129" s="90" t="s">
        <v>972</v>
      </c>
      <c r="W129" s="88"/>
      <c r="X129" s="88"/>
      <c r="Y129" s="87"/>
    </row>
    <row r="130" spans="1:25" s="42" customFormat="1" ht="69.75" customHeight="1">
      <c r="A130" s="117">
        <v>102</v>
      </c>
      <c r="B130" s="50" t="s">
        <v>182</v>
      </c>
      <c r="C130" s="49" t="s">
        <v>181</v>
      </c>
      <c r="D130" s="49" t="s">
        <v>70</v>
      </c>
      <c r="E130" s="122">
        <v>28.783</v>
      </c>
      <c r="F130" s="122">
        <v>28.783</v>
      </c>
      <c r="G130" s="122">
        <v>28.602</v>
      </c>
      <c r="H130" s="86" t="s">
        <v>923</v>
      </c>
      <c r="I130" s="51" t="s">
        <v>1089</v>
      </c>
      <c r="J130" s="86" t="s">
        <v>1692</v>
      </c>
      <c r="K130" s="122">
        <v>28.783</v>
      </c>
      <c r="L130" s="122">
        <v>25.44</v>
      </c>
      <c r="M130" s="122">
        <f t="shared" si="6"/>
        <v>-3.343</v>
      </c>
      <c r="N130" s="122">
        <v>-3</v>
      </c>
      <c r="O130" s="49" t="s">
        <v>1141</v>
      </c>
      <c r="P130" s="50" t="s">
        <v>1693</v>
      </c>
      <c r="Q130" s="50"/>
      <c r="R130" s="49" t="s">
        <v>590</v>
      </c>
      <c r="S130" s="90" t="s">
        <v>0</v>
      </c>
      <c r="T130" s="89" t="s">
        <v>589</v>
      </c>
      <c r="U130" s="99">
        <v>94</v>
      </c>
      <c r="V130" s="90" t="s">
        <v>972</v>
      </c>
      <c r="W130" s="88"/>
      <c r="X130" s="88"/>
      <c r="Y130" s="87"/>
    </row>
    <row r="131" spans="1:25" s="42" customFormat="1" ht="69.75" customHeight="1">
      <c r="A131" s="117">
        <v>103</v>
      </c>
      <c r="B131" s="50" t="s">
        <v>180</v>
      </c>
      <c r="C131" s="49" t="s">
        <v>179</v>
      </c>
      <c r="D131" s="49" t="s">
        <v>70</v>
      </c>
      <c r="E131" s="122">
        <v>3.17</v>
      </c>
      <c r="F131" s="122">
        <v>3.17</v>
      </c>
      <c r="G131" s="122">
        <v>3.149</v>
      </c>
      <c r="H131" s="86" t="s">
        <v>923</v>
      </c>
      <c r="I131" s="51" t="s">
        <v>1089</v>
      </c>
      <c r="J131" s="86" t="s">
        <v>1692</v>
      </c>
      <c r="K131" s="122">
        <v>3.17</v>
      </c>
      <c r="L131" s="122">
        <v>3.17</v>
      </c>
      <c r="M131" s="122">
        <f t="shared" si="6"/>
        <v>0</v>
      </c>
      <c r="N131" s="122">
        <v>0</v>
      </c>
      <c r="O131" s="49" t="s">
        <v>1083</v>
      </c>
      <c r="P131" s="50" t="s">
        <v>1693</v>
      </c>
      <c r="Q131" s="50"/>
      <c r="R131" s="49" t="s">
        <v>590</v>
      </c>
      <c r="S131" s="90" t="s">
        <v>0</v>
      </c>
      <c r="T131" s="89" t="s">
        <v>589</v>
      </c>
      <c r="U131" s="99">
        <v>95</v>
      </c>
      <c r="V131" s="90" t="s">
        <v>972</v>
      </c>
      <c r="W131" s="88"/>
      <c r="X131" s="88"/>
      <c r="Y131" s="87"/>
    </row>
    <row r="132" spans="1:25" s="42" customFormat="1" ht="69.75" customHeight="1">
      <c r="A132" s="117">
        <v>104</v>
      </c>
      <c r="B132" s="50" t="s">
        <v>178</v>
      </c>
      <c r="C132" s="49" t="s">
        <v>177</v>
      </c>
      <c r="D132" s="49" t="s">
        <v>70</v>
      </c>
      <c r="E132" s="122">
        <v>22.292</v>
      </c>
      <c r="F132" s="122">
        <v>22.292</v>
      </c>
      <c r="G132" s="122">
        <v>22.073</v>
      </c>
      <c r="H132" s="86" t="s">
        <v>923</v>
      </c>
      <c r="I132" s="51" t="s">
        <v>1089</v>
      </c>
      <c r="J132" s="86" t="s">
        <v>1692</v>
      </c>
      <c r="K132" s="122">
        <v>12.29</v>
      </c>
      <c r="L132" s="122">
        <v>12.564</v>
      </c>
      <c r="M132" s="122">
        <f t="shared" si="6"/>
        <v>0.2740000000000009</v>
      </c>
      <c r="N132" s="122">
        <v>0</v>
      </c>
      <c r="O132" s="49" t="s">
        <v>1083</v>
      </c>
      <c r="P132" s="50" t="s">
        <v>1693</v>
      </c>
      <c r="Q132" s="50"/>
      <c r="R132" s="49" t="s">
        <v>590</v>
      </c>
      <c r="S132" s="90" t="s">
        <v>0</v>
      </c>
      <c r="T132" s="89" t="s">
        <v>589</v>
      </c>
      <c r="U132" s="99">
        <v>96</v>
      </c>
      <c r="V132" s="90" t="s">
        <v>49</v>
      </c>
      <c r="W132" s="88"/>
      <c r="X132" s="88"/>
      <c r="Y132" s="87"/>
    </row>
    <row r="133" spans="1:25" s="42" customFormat="1" ht="69.75" customHeight="1">
      <c r="A133" s="117">
        <v>105</v>
      </c>
      <c r="B133" s="50" t="s">
        <v>176</v>
      </c>
      <c r="C133" s="49" t="s">
        <v>133</v>
      </c>
      <c r="D133" s="49" t="s">
        <v>70</v>
      </c>
      <c r="E133" s="122">
        <v>40.087</v>
      </c>
      <c r="F133" s="122">
        <v>40.087</v>
      </c>
      <c r="G133" s="122">
        <v>39.65</v>
      </c>
      <c r="H133" s="86" t="s">
        <v>923</v>
      </c>
      <c r="I133" s="51" t="s">
        <v>1089</v>
      </c>
      <c r="J133" s="86" t="s">
        <v>1692</v>
      </c>
      <c r="K133" s="122">
        <v>40.083</v>
      </c>
      <c r="L133" s="122">
        <v>40.083</v>
      </c>
      <c r="M133" s="122">
        <f t="shared" si="6"/>
        <v>0</v>
      </c>
      <c r="N133" s="122">
        <v>0</v>
      </c>
      <c r="O133" s="49" t="s">
        <v>1083</v>
      </c>
      <c r="P133" s="50" t="s">
        <v>1693</v>
      </c>
      <c r="Q133" s="50"/>
      <c r="R133" s="49" t="s">
        <v>590</v>
      </c>
      <c r="S133" s="90" t="s">
        <v>0</v>
      </c>
      <c r="T133" s="89" t="s">
        <v>589</v>
      </c>
      <c r="U133" s="99">
        <v>97</v>
      </c>
      <c r="V133" s="90" t="s">
        <v>972</v>
      </c>
      <c r="W133" s="88"/>
      <c r="X133" s="88"/>
      <c r="Y133" s="87"/>
    </row>
    <row r="134" spans="1:25" s="42" customFormat="1" ht="69.75" customHeight="1">
      <c r="A134" s="117">
        <v>106</v>
      </c>
      <c r="B134" s="50" t="s">
        <v>175</v>
      </c>
      <c r="C134" s="49" t="s">
        <v>163</v>
      </c>
      <c r="D134" s="49" t="s">
        <v>70</v>
      </c>
      <c r="E134" s="122">
        <v>18.709</v>
      </c>
      <c r="F134" s="122">
        <v>18.709</v>
      </c>
      <c r="G134" s="122">
        <v>18.591</v>
      </c>
      <c r="H134" s="86" t="s">
        <v>923</v>
      </c>
      <c r="I134" s="51" t="s">
        <v>1089</v>
      </c>
      <c r="J134" s="86" t="s">
        <v>1692</v>
      </c>
      <c r="K134" s="122">
        <v>18.709</v>
      </c>
      <c r="L134" s="122">
        <v>18.709</v>
      </c>
      <c r="M134" s="122">
        <f t="shared" si="6"/>
        <v>0</v>
      </c>
      <c r="N134" s="122">
        <v>0</v>
      </c>
      <c r="O134" s="49" t="s">
        <v>1083</v>
      </c>
      <c r="P134" s="50" t="s">
        <v>1693</v>
      </c>
      <c r="Q134" s="50"/>
      <c r="R134" s="49" t="s">
        <v>590</v>
      </c>
      <c r="S134" s="90" t="s">
        <v>0</v>
      </c>
      <c r="T134" s="89" t="s">
        <v>589</v>
      </c>
      <c r="U134" s="99">
        <v>98</v>
      </c>
      <c r="V134" s="90" t="s">
        <v>49</v>
      </c>
      <c r="W134" s="88"/>
      <c r="X134" s="88"/>
      <c r="Y134" s="87"/>
    </row>
    <row r="135" spans="1:25" s="42" customFormat="1" ht="99" customHeight="1">
      <c r="A135" s="117">
        <v>107</v>
      </c>
      <c r="B135" s="50" t="s">
        <v>174</v>
      </c>
      <c r="C135" s="49" t="s">
        <v>173</v>
      </c>
      <c r="D135" s="49" t="s">
        <v>70</v>
      </c>
      <c r="E135" s="122">
        <v>61.682</v>
      </c>
      <c r="F135" s="122">
        <v>61.682</v>
      </c>
      <c r="G135" s="122">
        <v>60.363</v>
      </c>
      <c r="H135" s="86" t="s">
        <v>923</v>
      </c>
      <c r="I135" s="51" t="s">
        <v>1089</v>
      </c>
      <c r="J135" s="86" t="s">
        <v>1692</v>
      </c>
      <c r="K135" s="122">
        <v>84.263</v>
      </c>
      <c r="L135" s="122">
        <v>68.545</v>
      </c>
      <c r="M135" s="122">
        <f t="shared" si="6"/>
        <v>-15.718000000000004</v>
      </c>
      <c r="N135" s="122">
        <v>0</v>
      </c>
      <c r="O135" s="49" t="s">
        <v>1083</v>
      </c>
      <c r="P135" s="50" t="s">
        <v>1691</v>
      </c>
      <c r="Q135" s="50"/>
      <c r="R135" s="49" t="s">
        <v>590</v>
      </c>
      <c r="S135" s="90" t="s">
        <v>0</v>
      </c>
      <c r="T135" s="89" t="s">
        <v>589</v>
      </c>
      <c r="U135" s="99">
        <v>99</v>
      </c>
      <c r="V135" s="90" t="s">
        <v>972</v>
      </c>
      <c r="W135" s="88"/>
      <c r="X135" s="88"/>
      <c r="Y135" s="87"/>
    </row>
    <row r="136" spans="1:25" s="42" customFormat="1" ht="68.25" customHeight="1">
      <c r="A136" s="117">
        <v>108</v>
      </c>
      <c r="B136" s="50" t="s">
        <v>172</v>
      </c>
      <c r="C136" s="49" t="s">
        <v>171</v>
      </c>
      <c r="D136" s="49" t="s">
        <v>76</v>
      </c>
      <c r="E136" s="122">
        <v>7033.888</v>
      </c>
      <c r="F136" s="122">
        <v>6774.327</v>
      </c>
      <c r="G136" s="122">
        <v>6773.324</v>
      </c>
      <c r="H136" s="86" t="s">
        <v>923</v>
      </c>
      <c r="I136" s="51" t="s">
        <v>1094</v>
      </c>
      <c r="J136" s="86" t="s">
        <v>1690</v>
      </c>
      <c r="K136" s="122">
        <v>7027.372</v>
      </c>
      <c r="L136" s="122">
        <v>0</v>
      </c>
      <c r="M136" s="122">
        <f t="shared" si="6"/>
        <v>-7027.372</v>
      </c>
      <c r="N136" s="122">
        <v>0</v>
      </c>
      <c r="O136" s="49" t="s">
        <v>1087</v>
      </c>
      <c r="P136" s="50" t="s">
        <v>923</v>
      </c>
      <c r="Q136" s="50"/>
      <c r="R136" s="49" t="s">
        <v>590</v>
      </c>
      <c r="S136" s="90" t="s">
        <v>0</v>
      </c>
      <c r="T136" s="89" t="s">
        <v>589</v>
      </c>
      <c r="U136" s="99">
        <v>100</v>
      </c>
      <c r="V136" s="90"/>
      <c r="W136" s="88"/>
      <c r="X136" s="88"/>
      <c r="Y136" s="87"/>
    </row>
    <row r="137" spans="1:25" s="42" customFormat="1" ht="162" customHeight="1">
      <c r="A137" s="117">
        <v>109</v>
      </c>
      <c r="B137" s="50" t="s">
        <v>170</v>
      </c>
      <c r="C137" s="49" t="s">
        <v>168</v>
      </c>
      <c r="D137" s="49" t="s">
        <v>70</v>
      </c>
      <c r="E137" s="122">
        <v>947.066</v>
      </c>
      <c r="F137" s="122">
        <v>947.066</v>
      </c>
      <c r="G137" s="122">
        <v>935.874</v>
      </c>
      <c r="H137" s="52" t="s">
        <v>1689</v>
      </c>
      <c r="I137" s="51" t="s">
        <v>1089</v>
      </c>
      <c r="J137" s="48" t="s">
        <v>1688</v>
      </c>
      <c r="K137" s="122">
        <v>821.143</v>
      </c>
      <c r="L137" s="122">
        <v>3272.207</v>
      </c>
      <c r="M137" s="122">
        <f t="shared" si="6"/>
        <v>2451.064</v>
      </c>
      <c r="N137" s="122">
        <v>0</v>
      </c>
      <c r="O137" s="49" t="s">
        <v>1083</v>
      </c>
      <c r="P137" s="50" t="s">
        <v>1687</v>
      </c>
      <c r="Q137" s="50"/>
      <c r="R137" s="49" t="s">
        <v>590</v>
      </c>
      <c r="S137" s="90" t="s">
        <v>0</v>
      </c>
      <c r="T137" s="89" t="s">
        <v>591</v>
      </c>
      <c r="U137" s="99">
        <v>101</v>
      </c>
      <c r="V137" s="90" t="s">
        <v>26</v>
      </c>
      <c r="W137" s="88"/>
      <c r="X137" s="88"/>
      <c r="Y137" s="87"/>
    </row>
    <row r="138" spans="1:25" s="42" customFormat="1" ht="331.5" customHeight="1">
      <c r="A138" s="117">
        <v>110</v>
      </c>
      <c r="B138" s="50" t="s">
        <v>169</v>
      </c>
      <c r="C138" s="49" t="s">
        <v>168</v>
      </c>
      <c r="D138" s="49" t="s">
        <v>70</v>
      </c>
      <c r="E138" s="122">
        <v>374.961</v>
      </c>
      <c r="F138" s="122">
        <v>374.961</v>
      </c>
      <c r="G138" s="122">
        <v>366.041</v>
      </c>
      <c r="H138" s="52" t="s">
        <v>1686</v>
      </c>
      <c r="I138" s="51" t="s">
        <v>1089</v>
      </c>
      <c r="J138" s="86" t="s">
        <v>1685</v>
      </c>
      <c r="K138" s="122">
        <v>371.153</v>
      </c>
      <c r="L138" s="122">
        <v>343.883</v>
      </c>
      <c r="M138" s="122">
        <f t="shared" si="6"/>
        <v>-27.27000000000004</v>
      </c>
      <c r="N138" s="122">
        <v>0</v>
      </c>
      <c r="O138" s="49" t="s">
        <v>1083</v>
      </c>
      <c r="P138" s="50" t="s">
        <v>1914</v>
      </c>
      <c r="Q138" s="50"/>
      <c r="R138" s="49" t="s">
        <v>590</v>
      </c>
      <c r="S138" s="90" t="s">
        <v>0</v>
      </c>
      <c r="T138" s="89" t="s">
        <v>591</v>
      </c>
      <c r="U138" s="99">
        <v>102</v>
      </c>
      <c r="V138" s="90" t="s">
        <v>26</v>
      </c>
      <c r="W138" s="88"/>
      <c r="X138" s="88"/>
      <c r="Y138" s="87"/>
    </row>
    <row r="139" spans="1:25" s="42" customFormat="1" ht="69" customHeight="1">
      <c r="A139" s="117">
        <v>111</v>
      </c>
      <c r="B139" s="50" t="s">
        <v>167</v>
      </c>
      <c r="C139" s="49" t="s">
        <v>166</v>
      </c>
      <c r="D139" s="49" t="s">
        <v>70</v>
      </c>
      <c r="E139" s="122">
        <v>853.772</v>
      </c>
      <c r="F139" s="122">
        <v>853.772</v>
      </c>
      <c r="G139" s="122">
        <v>853.77</v>
      </c>
      <c r="H139" s="86" t="s">
        <v>923</v>
      </c>
      <c r="I139" s="51" t="s">
        <v>1091</v>
      </c>
      <c r="J139" s="86" t="s">
        <v>1684</v>
      </c>
      <c r="K139" s="122">
        <v>967.876</v>
      </c>
      <c r="L139" s="122">
        <v>786.791</v>
      </c>
      <c r="M139" s="122">
        <f t="shared" si="6"/>
        <v>-181.08499999999992</v>
      </c>
      <c r="N139" s="122">
        <v>0</v>
      </c>
      <c r="O139" s="49" t="s">
        <v>1083</v>
      </c>
      <c r="P139" s="50" t="s">
        <v>1683</v>
      </c>
      <c r="Q139" s="50"/>
      <c r="R139" s="49" t="s">
        <v>590</v>
      </c>
      <c r="S139" s="90" t="s">
        <v>0</v>
      </c>
      <c r="T139" s="89" t="s">
        <v>589</v>
      </c>
      <c r="U139" s="99">
        <v>103</v>
      </c>
      <c r="V139" s="128" t="s">
        <v>26</v>
      </c>
      <c r="W139" s="88"/>
      <c r="X139" s="88"/>
      <c r="Y139" s="87"/>
    </row>
    <row r="140" spans="1:25" s="42" customFormat="1" ht="24.75" customHeight="1">
      <c r="A140" s="117"/>
      <c r="B140" s="50"/>
      <c r="C140" s="50"/>
      <c r="D140" s="50"/>
      <c r="E140" s="122"/>
      <c r="F140" s="122"/>
      <c r="G140" s="122"/>
      <c r="H140" s="48"/>
      <c r="I140" s="51"/>
      <c r="J140" s="52"/>
      <c r="K140" s="122"/>
      <c r="L140" s="122"/>
      <c r="M140" s="122"/>
      <c r="N140" s="122"/>
      <c r="O140" s="49"/>
      <c r="P140" s="50"/>
      <c r="Q140" s="50"/>
      <c r="R140" s="50"/>
      <c r="S140" s="90"/>
      <c r="T140" s="90"/>
      <c r="U140" s="90"/>
      <c r="V140" s="90"/>
      <c r="W140" s="88"/>
      <c r="X140" s="88"/>
      <c r="Y140" s="87"/>
    </row>
    <row r="141" spans="1:25" ht="21" customHeight="1">
      <c r="A141" s="53"/>
      <c r="B141" s="54" t="s">
        <v>935</v>
      </c>
      <c r="C141" s="55"/>
      <c r="D141" s="55"/>
      <c r="E141" s="288"/>
      <c r="F141" s="288"/>
      <c r="G141" s="288"/>
      <c r="H141" s="56"/>
      <c r="I141" s="57"/>
      <c r="J141" s="58"/>
      <c r="K141" s="288"/>
      <c r="L141" s="288"/>
      <c r="M141" s="288"/>
      <c r="N141" s="288"/>
      <c r="O141" s="59"/>
      <c r="P141" s="55"/>
      <c r="Q141" s="55"/>
      <c r="R141" s="55"/>
      <c r="S141" s="60"/>
      <c r="T141" s="60"/>
      <c r="U141" s="60"/>
      <c r="V141" s="60"/>
      <c r="W141" s="61"/>
      <c r="X141" s="61"/>
      <c r="Y141" s="62"/>
    </row>
    <row r="142" spans="1:25" s="42" customFormat="1" ht="29.25" customHeight="1">
      <c r="A142" s="117"/>
      <c r="B142" s="93" t="s">
        <v>1022</v>
      </c>
      <c r="C142" s="49"/>
      <c r="D142" s="49"/>
      <c r="E142" s="122"/>
      <c r="F142" s="122"/>
      <c r="G142" s="122"/>
      <c r="H142" s="48"/>
      <c r="I142" s="51"/>
      <c r="J142" s="52"/>
      <c r="K142" s="122"/>
      <c r="L142" s="122"/>
      <c r="M142" s="122"/>
      <c r="N142" s="122"/>
      <c r="O142" s="49"/>
      <c r="P142" s="50"/>
      <c r="Q142" s="50"/>
      <c r="R142" s="49" t="s">
        <v>577</v>
      </c>
      <c r="S142" s="90"/>
      <c r="T142" s="90"/>
      <c r="U142" s="99"/>
      <c r="V142" s="90"/>
      <c r="W142" s="88"/>
      <c r="X142" s="88"/>
      <c r="Y142" s="87"/>
    </row>
    <row r="143" spans="1:25" s="42" customFormat="1" ht="96" customHeight="1">
      <c r="A143" s="117">
        <v>112</v>
      </c>
      <c r="B143" s="50" t="s">
        <v>213</v>
      </c>
      <c r="C143" s="49" t="s">
        <v>85</v>
      </c>
      <c r="D143" s="49" t="s">
        <v>70</v>
      </c>
      <c r="E143" s="289">
        <v>265.98</v>
      </c>
      <c r="F143" s="122">
        <v>265.98</v>
      </c>
      <c r="G143" s="122">
        <v>122.218626</v>
      </c>
      <c r="H143" s="48" t="s">
        <v>1915</v>
      </c>
      <c r="I143" s="51" t="s">
        <v>1089</v>
      </c>
      <c r="J143" s="52" t="s">
        <v>1928</v>
      </c>
      <c r="K143" s="289">
        <v>204.4</v>
      </c>
      <c r="L143" s="122">
        <v>183.96</v>
      </c>
      <c r="M143" s="122">
        <f aca="true" t="shared" si="7" ref="M143:M148">L143-K143</f>
        <v>-20.439999999999998</v>
      </c>
      <c r="N143" s="122">
        <v>0</v>
      </c>
      <c r="O143" s="49" t="s">
        <v>1083</v>
      </c>
      <c r="P143" s="50" t="s">
        <v>1929</v>
      </c>
      <c r="Q143" s="50"/>
      <c r="R143" s="49" t="s">
        <v>577</v>
      </c>
      <c r="S143" s="90" t="s">
        <v>0</v>
      </c>
      <c r="T143" s="89" t="s">
        <v>602</v>
      </c>
      <c r="U143" s="99">
        <v>104</v>
      </c>
      <c r="V143" s="90" t="s">
        <v>50</v>
      </c>
      <c r="W143" s="88"/>
      <c r="X143" s="88" t="s">
        <v>34</v>
      </c>
      <c r="Y143" s="87"/>
    </row>
    <row r="144" spans="1:25" s="42" customFormat="1" ht="115.5" customHeight="1">
      <c r="A144" s="117">
        <v>113</v>
      </c>
      <c r="B144" s="50" t="s">
        <v>212</v>
      </c>
      <c r="C144" s="49" t="s">
        <v>71</v>
      </c>
      <c r="D144" s="49" t="s">
        <v>70</v>
      </c>
      <c r="E144" s="289">
        <v>906</v>
      </c>
      <c r="F144" s="122">
        <v>904.508</v>
      </c>
      <c r="G144" s="122">
        <v>210.323158</v>
      </c>
      <c r="H144" s="86" t="s">
        <v>2332</v>
      </c>
      <c r="I144" s="51" t="s">
        <v>1089</v>
      </c>
      <c r="J144" s="52" t="s">
        <v>1930</v>
      </c>
      <c r="K144" s="289">
        <v>871</v>
      </c>
      <c r="L144" s="122">
        <v>696.8</v>
      </c>
      <c r="M144" s="122">
        <f t="shared" si="7"/>
        <v>-174.20000000000005</v>
      </c>
      <c r="N144" s="122">
        <v>0</v>
      </c>
      <c r="O144" s="49" t="s">
        <v>1083</v>
      </c>
      <c r="P144" s="50" t="s">
        <v>1931</v>
      </c>
      <c r="Q144" s="50"/>
      <c r="R144" s="49" t="s">
        <v>577</v>
      </c>
      <c r="S144" s="90" t="s">
        <v>0</v>
      </c>
      <c r="T144" s="93" t="s">
        <v>601</v>
      </c>
      <c r="U144" s="99">
        <v>106</v>
      </c>
      <c r="V144" s="90" t="s">
        <v>26</v>
      </c>
      <c r="W144" s="88"/>
      <c r="X144" s="88" t="s">
        <v>34</v>
      </c>
      <c r="Y144" s="87"/>
    </row>
    <row r="145" spans="1:25" s="42" customFormat="1" ht="68.25" customHeight="1">
      <c r="A145" s="117">
        <v>114</v>
      </c>
      <c r="B145" s="50" t="s">
        <v>1932</v>
      </c>
      <c r="C145" s="49" t="s">
        <v>71</v>
      </c>
      <c r="D145" s="49" t="s">
        <v>74</v>
      </c>
      <c r="E145" s="289">
        <v>60</v>
      </c>
      <c r="F145" s="122">
        <v>60</v>
      </c>
      <c r="G145" s="122">
        <v>21.76</v>
      </c>
      <c r="H145" s="48" t="s">
        <v>1933</v>
      </c>
      <c r="I145" s="51" t="s">
        <v>1094</v>
      </c>
      <c r="J145" s="52" t="s">
        <v>1934</v>
      </c>
      <c r="K145" s="289">
        <v>0</v>
      </c>
      <c r="L145" s="122">
        <v>0</v>
      </c>
      <c r="M145" s="122">
        <f t="shared" si="7"/>
        <v>0</v>
      </c>
      <c r="N145" s="122">
        <v>0</v>
      </c>
      <c r="O145" s="49" t="s">
        <v>1087</v>
      </c>
      <c r="P145" s="50" t="s">
        <v>1935</v>
      </c>
      <c r="Q145" s="50"/>
      <c r="R145" s="49" t="s">
        <v>577</v>
      </c>
      <c r="S145" s="90" t="s">
        <v>0</v>
      </c>
      <c r="T145" s="93" t="s">
        <v>1936</v>
      </c>
      <c r="U145" s="99">
        <v>108</v>
      </c>
      <c r="V145" s="90" t="s">
        <v>972</v>
      </c>
      <c r="W145" s="88"/>
      <c r="X145" s="88" t="s">
        <v>34</v>
      </c>
      <c r="Y145" s="87"/>
    </row>
    <row r="146" spans="1:25" s="42" customFormat="1" ht="68.25" customHeight="1">
      <c r="A146" s="117">
        <v>115</v>
      </c>
      <c r="B146" s="50" t="s">
        <v>211</v>
      </c>
      <c r="C146" s="49" t="s">
        <v>71</v>
      </c>
      <c r="D146" s="49" t="s">
        <v>74</v>
      </c>
      <c r="E146" s="289">
        <v>10</v>
      </c>
      <c r="F146" s="122">
        <v>10</v>
      </c>
      <c r="G146" s="122">
        <v>9.9252</v>
      </c>
      <c r="H146" s="48" t="s">
        <v>1937</v>
      </c>
      <c r="I146" s="51" t="s">
        <v>1094</v>
      </c>
      <c r="J146" s="52" t="s">
        <v>1938</v>
      </c>
      <c r="K146" s="289">
        <v>0</v>
      </c>
      <c r="L146" s="122">
        <v>0</v>
      </c>
      <c r="M146" s="122">
        <f t="shared" si="7"/>
        <v>0</v>
      </c>
      <c r="N146" s="122">
        <v>0</v>
      </c>
      <c r="O146" s="49" t="s">
        <v>1087</v>
      </c>
      <c r="P146" s="50" t="s">
        <v>1938</v>
      </c>
      <c r="Q146" s="50"/>
      <c r="R146" s="49" t="s">
        <v>577</v>
      </c>
      <c r="S146" s="90" t="s">
        <v>0</v>
      </c>
      <c r="T146" s="93" t="s">
        <v>1939</v>
      </c>
      <c r="U146" s="99">
        <v>109</v>
      </c>
      <c r="V146" s="90" t="s">
        <v>972</v>
      </c>
      <c r="W146" s="88" t="s">
        <v>34</v>
      </c>
      <c r="X146" s="88"/>
      <c r="Y146" s="87"/>
    </row>
    <row r="147" spans="1:25" s="42" customFormat="1" ht="96" customHeight="1">
      <c r="A147" s="117">
        <v>116</v>
      </c>
      <c r="B147" s="50" t="s">
        <v>816</v>
      </c>
      <c r="C147" s="49" t="s">
        <v>74</v>
      </c>
      <c r="D147" s="49" t="s">
        <v>70</v>
      </c>
      <c r="E147" s="289">
        <v>32</v>
      </c>
      <c r="F147" s="122">
        <v>32</v>
      </c>
      <c r="G147" s="122">
        <v>31.968</v>
      </c>
      <c r="H147" s="86" t="s">
        <v>1940</v>
      </c>
      <c r="I147" s="51" t="s">
        <v>1089</v>
      </c>
      <c r="J147" s="52" t="s">
        <v>1941</v>
      </c>
      <c r="K147" s="289">
        <v>48</v>
      </c>
      <c r="L147" s="122">
        <v>70.2</v>
      </c>
      <c r="M147" s="122">
        <f t="shared" si="7"/>
        <v>22.200000000000003</v>
      </c>
      <c r="N147" s="122">
        <v>0</v>
      </c>
      <c r="O147" s="49" t="s">
        <v>1083</v>
      </c>
      <c r="P147" s="50" t="s">
        <v>1942</v>
      </c>
      <c r="Q147" s="245"/>
      <c r="R147" s="49" t="s">
        <v>684</v>
      </c>
      <c r="S147" s="90" t="s">
        <v>0</v>
      </c>
      <c r="T147" s="93" t="s">
        <v>1943</v>
      </c>
      <c r="U147" s="123" t="s">
        <v>821</v>
      </c>
      <c r="V147" s="90" t="s">
        <v>24</v>
      </c>
      <c r="W147" s="88" t="s">
        <v>34</v>
      </c>
      <c r="X147" s="88"/>
      <c r="Y147" s="87"/>
    </row>
    <row r="148" spans="1:25" s="42" customFormat="1" ht="225.75" customHeight="1">
      <c r="A148" s="117">
        <v>117</v>
      </c>
      <c r="B148" s="50" t="s">
        <v>815</v>
      </c>
      <c r="C148" s="49" t="s">
        <v>74</v>
      </c>
      <c r="D148" s="49" t="s">
        <v>270</v>
      </c>
      <c r="E148" s="289">
        <v>348</v>
      </c>
      <c r="F148" s="122">
        <v>345.056</v>
      </c>
      <c r="G148" s="122">
        <v>344.435</v>
      </c>
      <c r="H148" s="86" t="s">
        <v>1944</v>
      </c>
      <c r="I148" s="51" t="s">
        <v>1081</v>
      </c>
      <c r="J148" s="52" t="s">
        <v>1945</v>
      </c>
      <c r="K148" s="289">
        <v>365</v>
      </c>
      <c r="L148" s="122">
        <v>150</v>
      </c>
      <c r="M148" s="122">
        <f t="shared" si="7"/>
        <v>-215</v>
      </c>
      <c r="N148" s="122">
        <v>0</v>
      </c>
      <c r="O148" s="49" t="s">
        <v>1083</v>
      </c>
      <c r="P148" s="50" t="s">
        <v>1946</v>
      </c>
      <c r="Q148" s="245"/>
      <c r="R148" s="49" t="s">
        <v>684</v>
      </c>
      <c r="S148" s="90" t="s">
        <v>0</v>
      </c>
      <c r="T148" s="93" t="s">
        <v>818</v>
      </c>
      <c r="U148" s="123" t="s">
        <v>820</v>
      </c>
      <c r="V148" s="90" t="s">
        <v>24</v>
      </c>
      <c r="W148" s="88"/>
      <c r="X148" s="88" t="s">
        <v>34</v>
      </c>
      <c r="Y148" s="87"/>
    </row>
    <row r="149" spans="1:25" s="42" customFormat="1" ht="25.5" customHeight="1">
      <c r="A149" s="117"/>
      <c r="B149" s="50" t="s">
        <v>1024</v>
      </c>
      <c r="C149" s="49"/>
      <c r="D149" s="49"/>
      <c r="E149" s="122"/>
      <c r="F149" s="122"/>
      <c r="G149" s="122"/>
      <c r="H149" s="48"/>
      <c r="I149" s="51"/>
      <c r="J149" s="52"/>
      <c r="K149" s="122"/>
      <c r="L149" s="122"/>
      <c r="M149" s="122"/>
      <c r="N149" s="122"/>
      <c r="O149" s="49"/>
      <c r="P149" s="50"/>
      <c r="Q149" s="245"/>
      <c r="R149" s="103" t="s">
        <v>557</v>
      </c>
      <c r="S149" s="90"/>
      <c r="T149" s="90"/>
      <c r="U149" s="99"/>
      <c r="V149" s="90"/>
      <c r="W149" s="88"/>
      <c r="X149" s="88"/>
      <c r="Y149" s="87"/>
    </row>
    <row r="150" spans="1:25" s="42" customFormat="1" ht="77.25" customHeight="1">
      <c r="A150" s="117">
        <v>118</v>
      </c>
      <c r="B150" s="50" t="s">
        <v>210</v>
      </c>
      <c r="C150" s="49" t="s">
        <v>80</v>
      </c>
      <c r="D150" s="49" t="s">
        <v>74</v>
      </c>
      <c r="E150" s="122">
        <v>113</v>
      </c>
      <c r="F150" s="122">
        <v>113</v>
      </c>
      <c r="G150" s="122">
        <v>111.132</v>
      </c>
      <c r="H150" s="48" t="s">
        <v>1806</v>
      </c>
      <c r="I150" s="51" t="s">
        <v>1094</v>
      </c>
      <c r="J150" s="52" t="s">
        <v>1856</v>
      </c>
      <c r="K150" s="122">
        <v>0</v>
      </c>
      <c r="L150" s="122">
        <v>0</v>
      </c>
      <c r="M150" s="122">
        <f aca="true" t="shared" si="8" ref="M150:M160">L150-K150</f>
        <v>0</v>
      </c>
      <c r="N150" s="122">
        <v>0</v>
      </c>
      <c r="O150" s="49" t="s">
        <v>1087</v>
      </c>
      <c r="P150" s="50" t="s">
        <v>1857</v>
      </c>
      <c r="Q150" s="245"/>
      <c r="R150" s="103" t="s">
        <v>557</v>
      </c>
      <c r="S150" s="90" t="s">
        <v>0</v>
      </c>
      <c r="T150" s="89" t="s">
        <v>600</v>
      </c>
      <c r="U150" s="99">
        <v>110</v>
      </c>
      <c r="V150" s="90" t="s">
        <v>972</v>
      </c>
      <c r="W150" s="88" t="s">
        <v>34</v>
      </c>
      <c r="X150" s="88"/>
      <c r="Y150" s="87"/>
    </row>
    <row r="151" spans="1:25" s="42" customFormat="1" ht="72" customHeight="1">
      <c r="A151" s="117">
        <v>119</v>
      </c>
      <c r="B151" s="50" t="s">
        <v>209</v>
      </c>
      <c r="C151" s="49" t="s">
        <v>71</v>
      </c>
      <c r="D151" s="49" t="s">
        <v>68</v>
      </c>
      <c r="E151" s="122">
        <v>45.5</v>
      </c>
      <c r="F151" s="122">
        <v>45.5</v>
      </c>
      <c r="G151" s="122">
        <v>45.338</v>
      </c>
      <c r="H151" s="48" t="s">
        <v>924</v>
      </c>
      <c r="I151" s="51" t="s">
        <v>1089</v>
      </c>
      <c r="J151" s="52" t="s">
        <v>1858</v>
      </c>
      <c r="K151" s="122">
        <v>45</v>
      </c>
      <c r="L151" s="122">
        <v>37</v>
      </c>
      <c r="M151" s="122">
        <f t="shared" si="8"/>
        <v>-8</v>
      </c>
      <c r="N151" s="122">
        <v>-8</v>
      </c>
      <c r="O151" s="49" t="s">
        <v>1141</v>
      </c>
      <c r="P151" s="50" t="s">
        <v>1859</v>
      </c>
      <c r="Q151" s="245"/>
      <c r="R151" s="103" t="s">
        <v>557</v>
      </c>
      <c r="S151" s="90" t="s">
        <v>0</v>
      </c>
      <c r="T151" s="93" t="s">
        <v>599</v>
      </c>
      <c r="U151" s="99">
        <v>111</v>
      </c>
      <c r="V151" s="90" t="s">
        <v>972</v>
      </c>
      <c r="W151" s="88" t="s">
        <v>34</v>
      </c>
      <c r="X151" s="88"/>
      <c r="Y151" s="87"/>
    </row>
    <row r="152" spans="1:25" s="42" customFormat="1" ht="73.5" customHeight="1">
      <c r="A152" s="117">
        <v>120</v>
      </c>
      <c r="B152" s="50" t="s">
        <v>208</v>
      </c>
      <c r="C152" s="49" t="s">
        <v>71</v>
      </c>
      <c r="D152" s="49" t="s">
        <v>74</v>
      </c>
      <c r="E152" s="122">
        <v>12</v>
      </c>
      <c r="F152" s="122">
        <v>12</v>
      </c>
      <c r="G152" s="122">
        <v>11.88</v>
      </c>
      <c r="H152" s="48" t="s">
        <v>924</v>
      </c>
      <c r="I152" s="51" t="s">
        <v>1094</v>
      </c>
      <c r="J152" s="52" t="s">
        <v>2262</v>
      </c>
      <c r="K152" s="122">
        <v>0</v>
      </c>
      <c r="L152" s="122">
        <v>0</v>
      </c>
      <c r="M152" s="122">
        <f t="shared" si="8"/>
        <v>0</v>
      </c>
      <c r="N152" s="122">
        <v>0</v>
      </c>
      <c r="O152" s="49" t="s">
        <v>1087</v>
      </c>
      <c r="P152" s="243" t="s">
        <v>2263</v>
      </c>
      <c r="Q152" s="245"/>
      <c r="R152" s="103" t="s">
        <v>557</v>
      </c>
      <c r="S152" s="90" t="s">
        <v>0</v>
      </c>
      <c r="T152" s="93" t="s">
        <v>599</v>
      </c>
      <c r="U152" s="99">
        <v>112</v>
      </c>
      <c r="V152" s="90" t="s">
        <v>972</v>
      </c>
      <c r="W152" s="88" t="s">
        <v>34</v>
      </c>
      <c r="X152" s="88"/>
      <c r="Y152" s="87"/>
    </row>
    <row r="153" spans="1:25" s="42" customFormat="1" ht="117.75" customHeight="1">
      <c r="A153" s="117">
        <v>121</v>
      </c>
      <c r="B153" s="50" t="s">
        <v>1078</v>
      </c>
      <c r="C153" s="49" t="s">
        <v>74</v>
      </c>
      <c r="D153" s="49" t="s">
        <v>90</v>
      </c>
      <c r="E153" s="122">
        <v>14</v>
      </c>
      <c r="F153" s="122">
        <v>14</v>
      </c>
      <c r="G153" s="122">
        <v>13.732</v>
      </c>
      <c r="H153" s="86" t="s">
        <v>1860</v>
      </c>
      <c r="I153" s="51" t="s">
        <v>1089</v>
      </c>
      <c r="J153" s="52" t="s">
        <v>1861</v>
      </c>
      <c r="K153" s="122">
        <v>27</v>
      </c>
      <c r="L153" s="122">
        <v>29</v>
      </c>
      <c r="M153" s="122">
        <f t="shared" si="8"/>
        <v>2</v>
      </c>
      <c r="N153" s="122">
        <v>0</v>
      </c>
      <c r="O153" s="49" t="s">
        <v>1083</v>
      </c>
      <c r="P153" s="50" t="s">
        <v>1862</v>
      </c>
      <c r="Q153" s="245"/>
      <c r="R153" s="103" t="s">
        <v>557</v>
      </c>
      <c r="S153" s="90" t="s">
        <v>0</v>
      </c>
      <c r="T153" s="93" t="s">
        <v>817</v>
      </c>
      <c r="U153" s="123" t="s">
        <v>819</v>
      </c>
      <c r="V153" s="90" t="s">
        <v>24</v>
      </c>
      <c r="W153" s="88" t="s">
        <v>34</v>
      </c>
      <c r="X153" s="88"/>
      <c r="Y153" s="87"/>
    </row>
    <row r="154" spans="1:25" s="42" customFormat="1" ht="80.25" customHeight="1">
      <c r="A154" s="117">
        <v>122</v>
      </c>
      <c r="B154" s="50" t="s">
        <v>2069</v>
      </c>
      <c r="C154" s="49" t="s">
        <v>207</v>
      </c>
      <c r="D154" s="49" t="s">
        <v>70</v>
      </c>
      <c r="E154" s="122">
        <v>26537</v>
      </c>
      <c r="F154" s="122">
        <v>28373</v>
      </c>
      <c r="G154" s="122">
        <v>28334</v>
      </c>
      <c r="H154" s="104" t="s">
        <v>2005</v>
      </c>
      <c r="I154" s="46" t="s">
        <v>1089</v>
      </c>
      <c r="J154" s="47" t="s">
        <v>2070</v>
      </c>
      <c r="K154" s="122">
        <v>22920</v>
      </c>
      <c r="L154" s="122">
        <v>26250</v>
      </c>
      <c r="M154" s="122">
        <f t="shared" si="8"/>
        <v>3330</v>
      </c>
      <c r="N154" s="122">
        <v>0</v>
      </c>
      <c r="O154" s="49" t="s">
        <v>1083</v>
      </c>
      <c r="P154" s="50" t="s">
        <v>2071</v>
      </c>
      <c r="Q154" s="237" t="s">
        <v>2285</v>
      </c>
      <c r="R154" s="49" t="s">
        <v>543</v>
      </c>
      <c r="S154" s="90" t="s">
        <v>0</v>
      </c>
      <c r="T154" s="89" t="s">
        <v>598</v>
      </c>
      <c r="U154" s="99">
        <v>113</v>
      </c>
      <c r="V154" s="90"/>
      <c r="W154" s="88"/>
      <c r="X154" s="88" t="s">
        <v>34</v>
      </c>
      <c r="Y154" s="87"/>
    </row>
    <row r="155" spans="1:25" s="42" customFormat="1" ht="101.25" customHeight="1">
      <c r="A155" s="117">
        <v>123</v>
      </c>
      <c r="B155" s="50" t="s">
        <v>977</v>
      </c>
      <c r="C155" s="49" t="s">
        <v>80</v>
      </c>
      <c r="D155" s="49" t="s">
        <v>70</v>
      </c>
      <c r="E155" s="122">
        <v>26354</v>
      </c>
      <c r="F155" s="122">
        <v>25677.491</v>
      </c>
      <c r="G155" s="122">
        <v>25650.611</v>
      </c>
      <c r="H155" s="102" t="s">
        <v>923</v>
      </c>
      <c r="I155" s="46" t="s">
        <v>1089</v>
      </c>
      <c r="J155" s="47" t="s">
        <v>2072</v>
      </c>
      <c r="K155" s="122">
        <v>24000</v>
      </c>
      <c r="L155" s="122">
        <v>37673</v>
      </c>
      <c r="M155" s="122">
        <f t="shared" si="8"/>
        <v>13673</v>
      </c>
      <c r="N155" s="122">
        <v>0</v>
      </c>
      <c r="O155" s="49" t="s">
        <v>1083</v>
      </c>
      <c r="P155" s="50" t="s">
        <v>2073</v>
      </c>
      <c r="Q155" s="237" t="s">
        <v>2286</v>
      </c>
      <c r="R155" s="49" t="s">
        <v>543</v>
      </c>
      <c r="S155" s="90" t="s">
        <v>0</v>
      </c>
      <c r="T155" s="89" t="s">
        <v>598</v>
      </c>
      <c r="U155" s="99">
        <v>113</v>
      </c>
      <c r="V155" s="90"/>
      <c r="W155" s="88"/>
      <c r="X155" s="88" t="s">
        <v>34</v>
      </c>
      <c r="Y155" s="87"/>
    </row>
    <row r="156" spans="1:25" s="42" customFormat="1" ht="101.25" customHeight="1">
      <c r="A156" s="117">
        <v>124</v>
      </c>
      <c r="B156" s="50" t="s">
        <v>978</v>
      </c>
      <c r="C156" s="49" t="s">
        <v>80</v>
      </c>
      <c r="D156" s="49" t="s">
        <v>68</v>
      </c>
      <c r="E156" s="122">
        <v>18000</v>
      </c>
      <c r="F156" s="122">
        <v>7321.635</v>
      </c>
      <c r="G156" s="122">
        <v>4731.6</v>
      </c>
      <c r="H156" s="106" t="s">
        <v>2074</v>
      </c>
      <c r="I156" s="46" t="s">
        <v>1089</v>
      </c>
      <c r="J156" s="47" t="s">
        <v>2075</v>
      </c>
      <c r="K156" s="122">
        <v>12000</v>
      </c>
      <c r="L156" s="122">
        <v>14060</v>
      </c>
      <c r="M156" s="122">
        <f t="shared" si="8"/>
        <v>2060</v>
      </c>
      <c r="N156" s="122">
        <v>0</v>
      </c>
      <c r="O156" s="49" t="s">
        <v>1083</v>
      </c>
      <c r="P156" s="50" t="s">
        <v>2076</v>
      </c>
      <c r="Q156" s="245"/>
      <c r="R156" s="49" t="s">
        <v>543</v>
      </c>
      <c r="S156" s="90" t="s">
        <v>0</v>
      </c>
      <c r="T156" s="89" t="s">
        <v>598</v>
      </c>
      <c r="U156" s="99">
        <v>113</v>
      </c>
      <c r="V156" s="90" t="s">
        <v>33</v>
      </c>
      <c r="W156" s="88"/>
      <c r="X156" s="88" t="s">
        <v>34</v>
      </c>
      <c r="Y156" s="87"/>
    </row>
    <row r="157" spans="1:25" s="42" customFormat="1" ht="101.25" customHeight="1">
      <c r="A157" s="117">
        <v>125</v>
      </c>
      <c r="B157" s="50" t="s">
        <v>64</v>
      </c>
      <c r="C157" s="49" t="s">
        <v>69</v>
      </c>
      <c r="D157" s="49" t="s">
        <v>270</v>
      </c>
      <c r="E157" s="122">
        <v>50900</v>
      </c>
      <c r="F157" s="122">
        <v>33479.332</v>
      </c>
      <c r="G157" s="122">
        <v>29427.498</v>
      </c>
      <c r="H157" s="102" t="s">
        <v>923</v>
      </c>
      <c r="I157" s="46" t="s">
        <v>1089</v>
      </c>
      <c r="J157" s="47" t="s">
        <v>2077</v>
      </c>
      <c r="K157" s="122">
        <v>32000</v>
      </c>
      <c r="L157" s="122">
        <v>37620</v>
      </c>
      <c r="M157" s="122">
        <f t="shared" si="8"/>
        <v>5620</v>
      </c>
      <c r="N157" s="122">
        <v>0</v>
      </c>
      <c r="O157" s="49" t="s">
        <v>1083</v>
      </c>
      <c r="P157" s="50" t="s">
        <v>2078</v>
      </c>
      <c r="Q157" s="237" t="s">
        <v>2287</v>
      </c>
      <c r="R157" s="49" t="s">
        <v>543</v>
      </c>
      <c r="S157" s="90" t="s">
        <v>0</v>
      </c>
      <c r="T157" s="89" t="s">
        <v>598</v>
      </c>
      <c r="U157" s="99">
        <v>114</v>
      </c>
      <c r="V157" s="90"/>
      <c r="W157" s="88"/>
      <c r="X157" s="88" t="s">
        <v>34</v>
      </c>
      <c r="Y157" s="87"/>
    </row>
    <row r="158" spans="1:25" s="42" customFormat="1" ht="101.25" customHeight="1">
      <c r="A158" s="117">
        <v>126</v>
      </c>
      <c r="B158" s="50" t="s">
        <v>979</v>
      </c>
      <c r="C158" s="49" t="s">
        <v>71</v>
      </c>
      <c r="D158" s="49" t="s">
        <v>68</v>
      </c>
      <c r="E158" s="122">
        <v>3000</v>
      </c>
      <c r="F158" s="122">
        <v>251.761</v>
      </c>
      <c r="G158" s="122">
        <v>251.283</v>
      </c>
      <c r="H158" s="102" t="s">
        <v>923</v>
      </c>
      <c r="I158" s="46" t="s">
        <v>1089</v>
      </c>
      <c r="J158" s="47" t="s">
        <v>2079</v>
      </c>
      <c r="K158" s="122">
        <v>3000</v>
      </c>
      <c r="L158" s="122">
        <v>3000</v>
      </c>
      <c r="M158" s="122">
        <f t="shared" si="8"/>
        <v>0</v>
      </c>
      <c r="N158" s="122">
        <v>0</v>
      </c>
      <c r="O158" s="49" t="s">
        <v>1083</v>
      </c>
      <c r="P158" s="50" t="s">
        <v>2080</v>
      </c>
      <c r="Q158" s="245"/>
      <c r="R158" s="49" t="s">
        <v>543</v>
      </c>
      <c r="S158" s="90" t="s">
        <v>0</v>
      </c>
      <c r="T158" s="93" t="s">
        <v>980</v>
      </c>
      <c r="U158" s="99">
        <v>117</v>
      </c>
      <c r="V158" s="90" t="s">
        <v>972</v>
      </c>
      <c r="W158" s="88"/>
      <c r="X158" s="88" t="s">
        <v>34</v>
      </c>
      <c r="Y158" s="87"/>
    </row>
    <row r="159" spans="1:25" s="42" customFormat="1" ht="84" customHeight="1">
      <c r="A159" s="117">
        <v>127</v>
      </c>
      <c r="B159" s="101" t="s">
        <v>786</v>
      </c>
      <c r="C159" s="49" t="s">
        <v>74</v>
      </c>
      <c r="D159" s="238" t="s">
        <v>76</v>
      </c>
      <c r="E159" s="122">
        <v>2500</v>
      </c>
      <c r="F159" s="122">
        <v>59.923</v>
      </c>
      <c r="G159" s="122">
        <v>59.923</v>
      </c>
      <c r="H159" s="106" t="s">
        <v>2081</v>
      </c>
      <c r="I159" s="46" t="s">
        <v>1089</v>
      </c>
      <c r="J159" s="47" t="s">
        <v>2082</v>
      </c>
      <c r="K159" s="122">
        <v>2500</v>
      </c>
      <c r="L159" s="122">
        <v>0</v>
      </c>
      <c r="M159" s="122">
        <f t="shared" si="8"/>
        <v>-2500</v>
      </c>
      <c r="N159" s="122">
        <v>-2500</v>
      </c>
      <c r="O159" s="49" t="s">
        <v>1375</v>
      </c>
      <c r="P159" s="50" t="s">
        <v>2083</v>
      </c>
      <c r="Q159" s="245" t="s">
        <v>981</v>
      </c>
      <c r="R159" s="49" t="s">
        <v>543</v>
      </c>
      <c r="S159" s="90" t="s">
        <v>0</v>
      </c>
      <c r="T159" s="89" t="s">
        <v>598</v>
      </c>
      <c r="U159" s="123" t="s">
        <v>788</v>
      </c>
      <c r="V159" s="90" t="s">
        <v>24</v>
      </c>
      <c r="W159" s="88"/>
      <c r="X159" s="88" t="s">
        <v>34</v>
      </c>
      <c r="Y159" s="87"/>
    </row>
    <row r="160" spans="1:25" s="42" customFormat="1" ht="84" customHeight="1">
      <c r="A160" s="117">
        <v>128</v>
      </c>
      <c r="B160" s="101" t="s">
        <v>785</v>
      </c>
      <c r="C160" s="49" t="s">
        <v>74</v>
      </c>
      <c r="D160" s="49" t="s">
        <v>90</v>
      </c>
      <c r="E160" s="122">
        <v>12680</v>
      </c>
      <c r="F160" s="122">
        <v>276.449</v>
      </c>
      <c r="G160" s="122">
        <v>276.449</v>
      </c>
      <c r="H160" s="106" t="s">
        <v>2084</v>
      </c>
      <c r="I160" s="46" t="s">
        <v>1089</v>
      </c>
      <c r="J160" s="47" t="s">
        <v>2085</v>
      </c>
      <c r="K160" s="122">
        <v>11000</v>
      </c>
      <c r="L160" s="122">
        <v>13000</v>
      </c>
      <c r="M160" s="122">
        <f t="shared" si="8"/>
        <v>2000</v>
      </c>
      <c r="N160" s="122">
        <v>0</v>
      </c>
      <c r="O160" s="49" t="s">
        <v>1091</v>
      </c>
      <c r="P160" s="50" t="s">
        <v>2086</v>
      </c>
      <c r="Q160" s="237" t="s">
        <v>2288</v>
      </c>
      <c r="R160" s="49" t="s">
        <v>543</v>
      </c>
      <c r="S160" s="90" t="s">
        <v>0</v>
      </c>
      <c r="T160" s="89" t="s">
        <v>598</v>
      </c>
      <c r="U160" s="123" t="s">
        <v>787</v>
      </c>
      <c r="V160" s="90" t="s">
        <v>24</v>
      </c>
      <c r="W160" s="88"/>
      <c r="X160" s="88" t="s">
        <v>34</v>
      </c>
      <c r="Y160" s="87"/>
    </row>
    <row r="161" spans="1:25" s="42" customFormat="1" ht="13.5">
      <c r="A161" s="117"/>
      <c r="B161" s="101"/>
      <c r="C161" s="49"/>
      <c r="D161" s="49"/>
      <c r="E161" s="122"/>
      <c r="F161" s="122"/>
      <c r="G161" s="122"/>
      <c r="H161" s="45"/>
      <c r="I161" s="46"/>
      <c r="J161" s="47"/>
      <c r="K161" s="122"/>
      <c r="L161" s="122"/>
      <c r="M161" s="122"/>
      <c r="N161" s="122"/>
      <c r="O161" s="49"/>
      <c r="P161" s="50"/>
      <c r="Q161" s="50"/>
      <c r="R161" s="49"/>
      <c r="S161" s="90"/>
      <c r="T161" s="89"/>
      <c r="U161" s="123"/>
      <c r="V161" s="90"/>
      <c r="W161" s="88"/>
      <c r="X161" s="88"/>
      <c r="Y161" s="87"/>
    </row>
    <row r="162" spans="1:25" ht="21" customHeight="1">
      <c r="A162" s="53"/>
      <c r="B162" s="54" t="s">
        <v>936</v>
      </c>
      <c r="C162" s="55"/>
      <c r="D162" s="55"/>
      <c r="E162" s="288"/>
      <c r="F162" s="288"/>
      <c r="G162" s="288"/>
      <c r="H162" s="56"/>
      <c r="I162" s="57"/>
      <c r="J162" s="58"/>
      <c r="K162" s="288"/>
      <c r="L162" s="288"/>
      <c r="M162" s="288"/>
      <c r="N162" s="288"/>
      <c r="O162" s="59"/>
      <c r="P162" s="55"/>
      <c r="Q162" s="55"/>
      <c r="R162" s="55"/>
      <c r="S162" s="60"/>
      <c r="T162" s="60"/>
      <c r="U162" s="60"/>
      <c r="V162" s="60"/>
      <c r="W162" s="61"/>
      <c r="X162" s="61"/>
      <c r="Y162" s="62"/>
    </row>
    <row r="163" spans="1:25" s="42" customFormat="1" ht="142.5" customHeight="1">
      <c r="A163" s="117">
        <v>129</v>
      </c>
      <c r="B163" s="50" t="s">
        <v>239</v>
      </c>
      <c r="C163" s="49" t="s">
        <v>171</v>
      </c>
      <c r="D163" s="49" t="s">
        <v>70</v>
      </c>
      <c r="E163" s="122">
        <v>16832</v>
      </c>
      <c r="F163" s="122">
        <v>11159</v>
      </c>
      <c r="G163" s="122">
        <v>4982</v>
      </c>
      <c r="H163" s="47" t="s">
        <v>1156</v>
      </c>
      <c r="I163" s="46" t="s">
        <v>1089</v>
      </c>
      <c r="J163" s="47" t="s">
        <v>1157</v>
      </c>
      <c r="K163" s="122">
        <v>14813</v>
      </c>
      <c r="L163" s="122">
        <v>16671</v>
      </c>
      <c r="M163" s="122">
        <f aca="true" t="shared" si="9" ref="M163:M173">L163-K163</f>
        <v>1858</v>
      </c>
      <c r="N163" s="122">
        <v>0</v>
      </c>
      <c r="O163" s="49" t="s">
        <v>1083</v>
      </c>
      <c r="P163" s="50" t="s">
        <v>1158</v>
      </c>
      <c r="Q163" s="50" t="s">
        <v>2289</v>
      </c>
      <c r="R163" s="49" t="s">
        <v>614</v>
      </c>
      <c r="S163" s="90" t="s">
        <v>0</v>
      </c>
      <c r="T163" s="89" t="s">
        <v>613</v>
      </c>
      <c r="U163" s="99">
        <v>118</v>
      </c>
      <c r="V163" s="90" t="s">
        <v>26</v>
      </c>
      <c r="W163" s="88"/>
      <c r="X163" s="88"/>
      <c r="Y163" s="87"/>
    </row>
    <row r="164" spans="1:25" s="42" customFormat="1" ht="27.75" customHeight="1">
      <c r="A164" s="117"/>
      <c r="B164" s="50" t="s">
        <v>1023</v>
      </c>
      <c r="C164" s="49"/>
      <c r="D164" s="49"/>
      <c r="E164" s="122"/>
      <c r="F164" s="122"/>
      <c r="G164" s="122"/>
      <c r="H164" s="48"/>
      <c r="I164" s="51"/>
      <c r="J164" s="52"/>
      <c r="K164" s="122"/>
      <c r="L164" s="122"/>
      <c r="M164" s="122"/>
      <c r="N164" s="122"/>
      <c r="O164" s="49"/>
      <c r="P164" s="50"/>
      <c r="Q164" s="50"/>
      <c r="R164" s="103" t="s">
        <v>557</v>
      </c>
      <c r="S164" s="90"/>
      <c r="T164" s="90"/>
      <c r="U164" s="99"/>
      <c r="V164" s="90"/>
      <c r="W164" s="88"/>
      <c r="X164" s="88"/>
      <c r="Y164" s="87"/>
    </row>
    <row r="165" spans="1:25" s="42" customFormat="1" ht="73.5" customHeight="1">
      <c r="A165" s="117">
        <v>130</v>
      </c>
      <c r="B165" s="50" t="s">
        <v>238</v>
      </c>
      <c r="C165" s="49" t="s">
        <v>237</v>
      </c>
      <c r="D165" s="49" t="s">
        <v>70</v>
      </c>
      <c r="E165" s="122">
        <v>8004</v>
      </c>
      <c r="F165" s="122">
        <v>8000.493455</v>
      </c>
      <c r="G165" s="122">
        <v>7999.968455</v>
      </c>
      <c r="H165" s="48" t="s">
        <v>1806</v>
      </c>
      <c r="I165" s="51" t="s">
        <v>1089</v>
      </c>
      <c r="J165" s="52" t="s">
        <v>1863</v>
      </c>
      <c r="K165" s="122">
        <v>8142</v>
      </c>
      <c r="L165" s="122">
        <v>7494</v>
      </c>
      <c r="M165" s="122">
        <f t="shared" si="9"/>
        <v>-648</v>
      </c>
      <c r="N165" s="122">
        <v>0</v>
      </c>
      <c r="O165" s="49" t="s">
        <v>1083</v>
      </c>
      <c r="P165" s="50" t="s">
        <v>1864</v>
      </c>
      <c r="Q165" s="50" t="s">
        <v>1865</v>
      </c>
      <c r="R165" s="103" t="s">
        <v>557</v>
      </c>
      <c r="S165" s="90" t="s">
        <v>0</v>
      </c>
      <c r="T165" s="93" t="s">
        <v>612</v>
      </c>
      <c r="U165" s="99">
        <v>119</v>
      </c>
      <c r="V165" s="90" t="s">
        <v>972</v>
      </c>
      <c r="W165" s="88"/>
      <c r="X165" s="88" t="s">
        <v>34</v>
      </c>
      <c r="Y165" s="87"/>
    </row>
    <row r="166" spans="1:25" s="42" customFormat="1" ht="112.5">
      <c r="A166" s="117">
        <v>131</v>
      </c>
      <c r="B166" s="50" t="s">
        <v>236</v>
      </c>
      <c r="C166" s="49" t="s">
        <v>235</v>
      </c>
      <c r="D166" s="49" t="s">
        <v>70</v>
      </c>
      <c r="E166" s="122">
        <v>136864.161</v>
      </c>
      <c r="F166" s="122">
        <v>137052.206646</v>
      </c>
      <c r="G166" s="122">
        <v>136864.930599</v>
      </c>
      <c r="H166" s="86" t="s">
        <v>1866</v>
      </c>
      <c r="I166" s="51" t="s">
        <v>1089</v>
      </c>
      <c r="J166" s="52" t="s">
        <v>1867</v>
      </c>
      <c r="K166" s="122">
        <v>148178.104</v>
      </c>
      <c r="L166" s="122">
        <v>148833.614</v>
      </c>
      <c r="M166" s="122">
        <f t="shared" si="9"/>
        <v>655.5100000000093</v>
      </c>
      <c r="N166" s="122">
        <v>0</v>
      </c>
      <c r="O166" s="49" t="s">
        <v>1083</v>
      </c>
      <c r="P166" s="50" t="s">
        <v>1868</v>
      </c>
      <c r="Q166" s="50"/>
      <c r="R166" s="103" t="s">
        <v>557</v>
      </c>
      <c r="S166" s="90" t="s">
        <v>0</v>
      </c>
      <c r="T166" s="89" t="s">
        <v>611</v>
      </c>
      <c r="U166" s="99">
        <v>120</v>
      </c>
      <c r="V166" s="90" t="s">
        <v>26</v>
      </c>
      <c r="W166" s="88" t="s">
        <v>34</v>
      </c>
      <c r="X166" s="88" t="s">
        <v>34</v>
      </c>
      <c r="Y166" s="87"/>
    </row>
    <row r="167" spans="1:25" s="42" customFormat="1" ht="79.5" customHeight="1">
      <c r="A167" s="117">
        <v>132</v>
      </c>
      <c r="B167" s="50" t="s">
        <v>234</v>
      </c>
      <c r="C167" s="49" t="s">
        <v>151</v>
      </c>
      <c r="D167" s="49" t="s">
        <v>70</v>
      </c>
      <c r="E167" s="122">
        <v>145853.544</v>
      </c>
      <c r="F167" s="122">
        <v>142553.804552</v>
      </c>
      <c r="G167" s="122">
        <v>142316.095568</v>
      </c>
      <c r="H167" s="48" t="s">
        <v>923</v>
      </c>
      <c r="I167" s="51" t="s">
        <v>1089</v>
      </c>
      <c r="J167" s="52" t="s">
        <v>1869</v>
      </c>
      <c r="K167" s="122">
        <v>144311.844</v>
      </c>
      <c r="L167" s="122">
        <v>149936.561</v>
      </c>
      <c r="M167" s="122">
        <f t="shared" si="9"/>
        <v>5624.716999999975</v>
      </c>
      <c r="N167" s="122">
        <v>0</v>
      </c>
      <c r="O167" s="49" t="s">
        <v>1083</v>
      </c>
      <c r="P167" s="50" t="s">
        <v>1870</v>
      </c>
      <c r="Q167" s="50"/>
      <c r="R167" s="103" t="s">
        <v>557</v>
      </c>
      <c r="S167" s="90" t="s">
        <v>0</v>
      </c>
      <c r="T167" s="89" t="s">
        <v>1051</v>
      </c>
      <c r="U167" s="99">
        <v>121</v>
      </c>
      <c r="V167" s="90" t="s">
        <v>49</v>
      </c>
      <c r="W167" s="88"/>
      <c r="X167" s="88"/>
      <c r="Y167" s="87"/>
    </row>
    <row r="168" spans="1:25" s="42" customFormat="1" ht="168" customHeight="1">
      <c r="A168" s="117">
        <v>133</v>
      </c>
      <c r="B168" s="50" t="s">
        <v>233</v>
      </c>
      <c r="C168" s="49" t="s">
        <v>151</v>
      </c>
      <c r="D168" s="49" t="s">
        <v>70</v>
      </c>
      <c r="E168" s="122">
        <v>87137.435</v>
      </c>
      <c r="F168" s="122">
        <v>87666.662755</v>
      </c>
      <c r="G168" s="122">
        <v>87446.361125</v>
      </c>
      <c r="H168" s="48" t="s">
        <v>923</v>
      </c>
      <c r="I168" s="51" t="s">
        <v>1089</v>
      </c>
      <c r="J168" s="52" t="s">
        <v>1871</v>
      </c>
      <c r="K168" s="122">
        <v>80263.321</v>
      </c>
      <c r="L168" s="122">
        <v>98136.478</v>
      </c>
      <c r="M168" s="122">
        <f t="shared" si="9"/>
        <v>17873.157000000007</v>
      </c>
      <c r="N168" s="122">
        <v>0</v>
      </c>
      <c r="O168" s="49" t="s">
        <v>1083</v>
      </c>
      <c r="P168" s="50" t="s">
        <v>1872</v>
      </c>
      <c r="Q168" s="50" t="s">
        <v>1873</v>
      </c>
      <c r="R168" s="103" t="s">
        <v>557</v>
      </c>
      <c r="S168" s="90" t="s">
        <v>0</v>
      </c>
      <c r="T168" s="89" t="s">
        <v>609</v>
      </c>
      <c r="U168" s="99">
        <v>122</v>
      </c>
      <c r="V168" s="90" t="s">
        <v>50</v>
      </c>
      <c r="W168" s="88" t="s">
        <v>34</v>
      </c>
      <c r="X168" s="88" t="s">
        <v>34</v>
      </c>
      <c r="Y168" s="87"/>
    </row>
    <row r="169" spans="1:25" s="42" customFormat="1" ht="62.25" customHeight="1">
      <c r="A169" s="117">
        <v>134</v>
      </c>
      <c r="B169" s="50" t="s">
        <v>232</v>
      </c>
      <c r="C169" s="49" t="s">
        <v>88</v>
      </c>
      <c r="D169" s="49" t="s">
        <v>70</v>
      </c>
      <c r="E169" s="122">
        <v>551.244</v>
      </c>
      <c r="F169" s="122">
        <v>551.43808</v>
      </c>
      <c r="G169" s="122">
        <v>551.404659</v>
      </c>
      <c r="H169" s="48" t="s">
        <v>923</v>
      </c>
      <c r="I169" s="51" t="s">
        <v>1089</v>
      </c>
      <c r="J169" s="52" t="s">
        <v>1874</v>
      </c>
      <c r="K169" s="122">
        <v>701.933</v>
      </c>
      <c r="L169" s="122">
        <v>701.591</v>
      </c>
      <c r="M169" s="122">
        <f t="shared" si="9"/>
        <v>-0.34199999999998454</v>
      </c>
      <c r="N169" s="122">
        <v>0</v>
      </c>
      <c r="O169" s="49" t="s">
        <v>1083</v>
      </c>
      <c r="P169" s="50" t="s">
        <v>1875</v>
      </c>
      <c r="Q169" s="50"/>
      <c r="R169" s="103" t="s">
        <v>557</v>
      </c>
      <c r="S169" s="90" t="s">
        <v>0</v>
      </c>
      <c r="T169" s="89" t="s">
        <v>610</v>
      </c>
      <c r="U169" s="99">
        <v>123</v>
      </c>
      <c r="V169" s="90" t="s">
        <v>49</v>
      </c>
      <c r="W169" s="88"/>
      <c r="X169" s="88"/>
      <c r="Y169" s="87"/>
    </row>
    <row r="170" spans="1:25" s="42" customFormat="1" ht="144" customHeight="1">
      <c r="A170" s="117">
        <v>135</v>
      </c>
      <c r="B170" s="50" t="s">
        <v>231</v>
      </c>
      <c r="C170" s="49" t="s">
        <v>124</v>
      </c>
      <c r="D170" s="49" t="s">
        <v>70</v>
      </c>
      <c r="E170" s="122">
        <v>6817.235</v>
      </c>
      <c r="F170" s="122">
        <v>7441.834277</v>
      </c>
      <c r="G170" s="122">
        <v>7422.252288</v>
      </c>
      <c r="H170" s="86" t="s">
        <v>1876</v>
      </c>
      <c r="I170" s="51" t="s">
        <v>1089</v>
      </c>
      <c r="J170" s="52" t="s">
        <v>1877</v>
      </c>
      <c r="K170" s="122">
        <v>6518.642</v>
      </c>
      <c r="L170" s="122">
        <v>7456.381</v>
      </c>
      <c r="M170" s="122">
        <f t="shared" si="9"/>
        <v>937.7390000000005</v>
      </c>
      <c r="N170" s="122">
        <v>0</v>
      </c>
      <c r="O170" s="49" t="s">
        <v>1083</v>
      </c>
      <c r="P170" s="50" t="s">
        <v>1878</v>
      </c>
      <c r="Q170" s="50" t="s">
        <v>1879</v>
      </c>
      <c r="R170" s="103" t="s">
        <v>557</v>
      </c>
      <c r="S170" s="90" t="s">
        <v>0</v>
      </c>
      <c r="T170" s="89" t="s">
        <v>609</v>
      </c>
      <c r="U170" s="99">
        <v>124</v>
      </c>
      <c r="V170" s="90" t="s">
        <v>26</v>
      </c>
      <c r="W170" s="88" t="s">
        <v>34</v>
      </c>
      <c r="X170" s="88" t="s">
        <v>34</v>
      </c>
      <c r="Y170" s="87"/>
    </row>
    <row r="171" spans="1:25" s="42" customFormat="1" ht="66.75" customHeight="1">
      <c r="A171" s="117">
        <v>136</v>
      </c>
      <c r="B171" s="50" t="s">
        <v>230</v>
      </c>
      <c r="C171" s="49" t="s">
        <v>204</v>
      </c>
      <c r="D171" s="49" t="s">
        <v>70</v>
      </c>
      <c r="E171" s="122">
        <v>16</v>
      </c>
      <c r="F171" s="122">
        <v>16</v>
      </c>
      <c r="G171" s="122">
        <v>15.984</v>
      </c>
      <c r="H171" s="48" t="s">
        <v>1880</v>
      </c>
      <c r="I171" s="51" t="s">
        <v>1089</v>
      </c>
      <c r="J171" s="52" t="s">
        <v>1881</v>
      </c>
      <c r="K171" s="122">
        <v>16</v>
      </c>
      <c r="L171" s="122">
        <v>16</v>
      </c>
      <c r="M171" s="122">
        <f t="shared" si="9"/>
        <v>0</v>
      </c>
      <c r="N171" s="122">
        <v>0</v>
      </c>
      <c r="O171" s="49" t="s">
        <v>1083</v>
      </c>
      <c r="P171" s="50" t="s">
        <v>1882</v>
      </c>
      <c r="Q171" s="50"/>
      <c r="R171" s="103" t="s">
        <v>557</v>
      </c>
      <c r="S171" s="90" t="s">
        <v>0</v>
      </c>
      <c r="T171" s="89" t="s">
        <v>608</v>
      </c>
      <c r="U171" s="99">
        <v>125</v>
      </c>
      <c r="V171" s="90" t="s">
        <v>26</v>
      </c>
      <c r="W171" s="88" t="s">
        <v>34</v>
      </c>
      <c r="X171" s="88"/>
      <c r="Y171" s="87"/>
    </row>
    <row r="172" spans="1:25" s="42" customFormat="1" ht="50.25" customHeight="1">
      <c r="A172" s="375">
        <v>137</v>
      </c>
      <c r="B172" s="376" t="s">
        <v>229</v>
      </c>
      <c r="C172" s="49" t="s">
        <v>86</v>
      </c>
      <c r="D172" s="49" t="s">
        <v>74</v>
      </c>
      <c r="E172" s="289">
        <v>18516.64</v>
      </c>
      <c r="F172" s="122">
        <v>15339.981831</v>
      </c>
      <c r="G172" s="122">
        <v>15339.929276</v>
      </c>
      <c r="H172" s="432" t="s">
        <v>923</v>
      </c>
      <c r="I172" s="433" t="s">
        <v>1094</v>
      </c>
      <c r="J172" s="434" t="s">
        <v>1883</v>
      </c>
      <c r="K172" s="122">
        <v>0</v>
      </c>
      <c r="L172" s="122">
        <v>0</v>
      </c>
      <c r="M172" s="122">
        <f t="shared" si="9"/>
        <v>0</v>
      </c>
      <c r="N172" s="435">
        <v>0</v>
      </c>
      <c r="O172" s="424" t="s">
        <v>1087</v>
      </c>
      <c r="P172" s="425" t="s">
        <v>1884</v>
      </c>
      <c r="Q172" s="50"/>
      <c r="R172" s="377" t="s">
        <v>557</v>
      </c>
      <c r="S172" s="90" t="s">
        <v>603</v>
      </c>
      <c r="T172" s="89" t="s">
        <v>607</v>
      </c>
      <c r="U172" s="378">
        <v>126</v>
      </c>
      <c r="V172" s="379" t="s">
        <v>972</v>
      </c>
      <c r="W172" s="88"/>
      <c r="X172" s="88"/>
      <c r="Y172" s="87"/>
    </row>
    <row r="173" spans="1:25" s="42" customFormat="1" ht="50.25" customHeight="1">
      <c r="A173" s="375"/>
      <c r="B173" s="376"/>
      <c r="C173" s="49" t="s">
        <v>86</v>
      </c>
      <c r="D173" s="49" t="s">
        <v>74</v>
      </c>
      <c r="E173" s="289">
        <v>6727</v>
      </c>
      <c r="F173" s="122">
        <v>5444.469</v>
      </c>
      <c r="G173" s="122">
        <v>5361.169118</v>
      </c>
      <c r="H173" s="432"/>
      <c r="I173" s="433"/>
      <c r="J173" s="434"/>
      <c r="K173" s="122">
        <v>0</v>
      </c>
      <c r="L173" s="122">
        <v>0</v>
      </c>
      <c r="M173" s="122">
        <f t="shared" si="9"/>
        <v>0</v>
      </c>
      <c r="N173" s="435"/>
      <c r="O173" s="424"/>
      <c r="P173" s="425"/>
      <c r="Q173" s="50"/>
      <c r="R173" s="377"/>
      <c r="S173" s="90" t="s">
        <v>603</v>
      </c>
      <c r="T173" s="89" t="s">
        <v>558</v>
      </c>
      <c r="U173" s="378"/>
      <c r="V173" s="379"/>
      <c r="W173" s="88"/>
      <c r="X173" s="88"/>
      <c r="Y173" s="87"/>
    </row>
    <row r="174" spans="1:25" s="42" customFormat="1" ht="13.5">
      <c r="A174" s="117"/>
      <c r="B174" s="50" t="s">
        <v>1024</v>
      </c>
      <c r="C174" s="49"/>
      <c r="D174" s="49"/>
      <c r="E174" s="122"/>
      <c r="F174" s="122"/>
      <c r="G174" s="122"/>
      <c r="H174" s="48"/>
      <c r="I174" s="51"/>
      <c r="J174" s="52"/>
      <c r="K174" s="122"/>
      <c r="L174" s="122"/>
      <c r="M174" s="122"/>
      <c r="N174" s="122"/>
      <c r="O174" s="49"/>
      <c r="P174" s="50"/>
      <c r="Q174" s="50"/>
      <c r="R174" s="103" t="s">
        <v>557</v>
      </c>
      <c r="S174" s="90"/>
      <c r="T174" s="90"/>
      <c r="U174" s="99"/>
      <c r="V174" s="90"/>
      <c r="W174" s="88"/>
      <c r="X174" s="88"/>
      <c r="Y174" s="87"/>
    </row>
    <row r="175" spans="1:25" s="42" customFormat="1" ht="47.25" customHeight="1">
      <c r="A175" s="117">
        <v>138</v>
      </c>
      <c r="B175" s="89" t="s">
        <v>228</v>
      </c>
      <c r="C175" s="49" t="s">
        <v>227</v>
      </c>
      <c r="D175" s="49" t="s">
        <v>70</v>
      </c>
      <c r="E175" s="122">
        <v>13.753</v>
      </c>
      <c r="F175" s="122">
        <v>13.753</v>
      </c>
      <c r="G175" s="122">
        <v>12.595</v>
      </c>
      <c r="H175" s="48" t="s">
        <v>1806</v>
      </c>
      <c r="I175" s="51" t="s">
        <v>1089</v>
      </c>
      <c r="J175" s="52" t="s">
        <v>1885</v>
      </c>
      <c r="K175" s="122">
        <v>13.753</v>
      </c>
      <c r="L175" s="122">
        <v>13.753</v>
      </c>
      <c r="M175" s="122">
        <f aca="true" t="shared" si="10" ref="M175:M186">L175-K175</f>
        <v>0</v>
      </c>
      <c r="N175" s="122">
        <v>0</v>
      </c>
      <c r="O175" s="49" t="s">
        <v>1083</v>
      </c>
      <c r="P175" s="50" t="s">
        <v>1886</v>
      </c>
      <c r="Q175" s="50"/>
      <c r="R175" s="119" t="s">
        <v>557</v>
      </c>
      <c r="S175" s="90" t="s">
        <v>0</v>
      </c>
      <c r="T175" s="89" t="s">
        <v>605</v>
      </c>
      <c r="U175" s="99">
        <v>127</v>
      </c>
      <c r="V175" s="90"/>
      <c r="W175" s="88" t="s">
        <v>34</v>
      </c>
      <c r="X175" s="88"/>
      <c r="Y175" s="87"/>
    </row>
    <row r="176" spans="1:25" s="42" customFormat="1" ht="47.25" customHeight="1">
      <c r="A176" s="117">
        <v>139</v>
      </c>
      <c r="B176" s="89" t="s">
        <v>226</v>
      </c>
      <c r="C176" s="49" t="s">
        <v>221</v>
      </c>
      <c r="D176" s="49" t="s">
        <v>70</v>
      </c>
      <c r="E176" s="122">
        <v>19</v>
      </c>
      <c r="F176" s="122">
        <v>19</v>
      </c>
      <c r="G176" s="122">
        <v>18.869</v>
      </c>
      <c r="H176" s="48" t="s">
        <v>924</v>
      </c>
      <c r="I176" s="51" t="s">
        <v>1091</v>
      </c>
      <c r="J176" s="52" t="s">
        <v>1887</v>
      </c>
      <c r="K176" s="122">
        <v>19</v>
      </c>
      <c r="L176" s="122">
        <v>19</v>
      </c>
      <c r="M176" s="122">
        <f t="shared" si="10"/>
        <v>0</v>
      </c>
      <c r="N176" s="122">
        <v>0</v>
      </c>
      <c r="O176" s="49" t="s">
        <v>1091</v>
      </c>
      <c r="P176" s="50" t="s">
        <v>1349</v>
      </c>
      <c r="Q176" s="50"/>
      <c r="R176" s="119" t="s">
        <v>557</v>
      </c>
      <c r="S176" s="90" t="s">
        <v>0</v>
      </c>
      <c r="T176" s="89" t="s">
        <v>605</v>
      </c>
      <c r="U176" s="99">
        <v>128</v>
      </c>
      <c r="V176" s="90"/>
      <c r="W176" s="88" t="s">
        <v>34</v>
      </c>
      <c r="X176" s="88"/>
      <c r="Y176" s="87"/>
    </row>
    <row r="177" spans="1:25" s="42" customFormat="1" ht="47.25" customHeight="1">
      <c r="A177" s="117">
        <v>140</v>
      </c>
      <c r="B177" s="89" t="s">
        <v>225</v>
      </c>
      <c r="C177" s="49" t="s">
        <v>223</v>
      </c>
      <c r="D177" s="49" t="s">
        <v>70</v>
      </c>
      <c r="E177" s="122">
        <v>40.065</v>
      </c>
      <c r="F177" s="122">
        <v>40.065</v>
      </c>
      <c r="G177" s="122">
        <v>39.986</v>
      </c>
      <c r="H177" s="48" t="s">
        <v>924</v>
      </c>
      <c r="I177" s="51" t="s">
        <v>1089</v>
      </c>
      <c r="J177" s="52" t="s">
        <v>1888</v>
      </c>
      <c r="K177" s="122">
        <v>40.065</v>
      </c>
      <c r="L177" s="122">
        <v>40.065</v>
      </c>
      <c r="M177" s="122">
        <f t="shared" si="10"/>
        <v>0</v>
      </c>
      <c r="N177" s="122">
        <v>0</v>
      </c>
      <c r="O177" s="49" t="s">
        <v>1083</v>
      </c>
      <c r="P177" s="50" t="s">
        <v>1889</v>
      </c>
      <c r="Q177" s="50"/>
      <c r="R177" s="119" t="s">
        <v>557</v>
      </c>
      <c r="S177" s="90" t="s">
        <v>0</v>
      </c>
      <c r="T177" s="89" t="s">
        <v>605</v>
      </c>
      <c r="U177" s="99">
        <v>129</v>
      </c>
      <c r="V177" s="90"/>
      <c r="W177" s="88"/>
      <c r="X177" s="88"/>
      <c r="Y177" s="87"/>
    </row>
    <row r="178" spans="1:25" s="42" customFormat="1" ht="45" customHeight="1">
      <c r="A178" s="117">
        <v>141</v>
      </c>
      <c r="B178" s="89" t="s">
        <v>224</v>
      </c>
      <c r="C178" s="49" t="s">
        <v>223</v>
      </c>
      <c r="D178" s="49" t="s">
        <v>70</v>
      </c>
      <c r="E178" s="122">
        <v>8.262</v>
      </c>
      <c r="F178" s="122">
        <v>8.262</v>
      </c>
      <c r="G178" s="122">
        <v>8.228</v>
      </c>
      <c r="H178" s="48" t="s">
        <v>924</v>
      </c>
      <c r="I178" s="51" t="s">
        <v>1089</v>
      </c>
      <c r="J178" s="52" t="s">
        <v>1890</v>
      </c>
      <c r="K178" s="122">
        <v>8.262</v>
      </c>
      <c r="L178" s="122">
        <v>8.262</v>
      </c>
      <c r="M178" s="122">
        <f t="shared" si="10"/>
        <v>0</v>
      </c>
      <c r="N178" s="122">
        <v>0</v>
      </c>
      <c r="O178" s="49" t="s">
        <v>1083</v>
      </c>
      <c r="P178" s="50" t="s">
        <v>1891</v>
      </c>
      <c r="Q178" s="50"/>
      <c r="R178" s="119" t="s">
        <v>557</v>
      </c>
      <c r="S178" s="90" t="s">
        <v>0</v>
      </c>
      <c r="T178" s="89" t="s">
        <v>606</v>
      </c>
      <c r="U178" s="99">
        <v>130</v>
      </c>
      <c r="V178" s="90"/>
      <c r="W178" s="88"/>
      <c r="X178" s="88"/>
      <c r="Y178" s="87"/>
    </row>
    <row r="179" spans="1:25" s="42" customFormat="1" ht="55.5" customHeight="1">
      <c r="A179" s="117">
        <v>142</v>
      </c>
      <c r="B179" s="89" t="s">
        <v>222</v>
      </c>
      <c r="C179" s="49" t="s">
        <v>221</v>
      </c>
      <c r="D179" s="49" t="s">
        <v>70</v>
      </c>
      <c r="E179" s="122">
        <v>96.445</v>
      </c>
      <c r="F179" s="122">
        <v>96.445</v>
      </c>
      <c r="G179" s="122">
        <v>96.28</v>
      </c>
      <c r="H179" s="48" t="s">
        <v>924</v>
      </c>
      <c r="I179" s="51" t="s">
        <v>1089</v>
      </c>
      <c r="J179" s="52" t="s">
        <v>1892</v>
      </c>
      <c r="K179" s="122">
        <v>96.445</v>
      </c>
      <c r="L179" s="122">
        <v>96.445</v>
      </c>
      <c r="M179" s="122">
        <f t="shared" si="10"/>
        <v>0</v>
      </c>
      <c r="N179" s="122">
        <v>0</v>
      </c>
      <c r="O179" s="49" t="s">
        <v>1083</v>
      </c>
      <c r="P179" s="50" t="s">
        <v>1893</v>
      </c>
      <c r="Q179" s="50"/>
      <c r="R179" s="119" t="s">
        <v>557</v>
      </c>
      <c r="S179" s="90" t="s">
        <v>0</v>
      </c>
      <c r="T179" s="89" t="s">
        <v>606</v>
      </c>
      <c r="U179" s="99">
        <v>131</v>
      </c>
      <c r="V179" s="90"/>
      <c r="W179" s="88"/>
      <c r="X179" s="88"/>
      <c r="Y179" s="87"/>
    </row>
    <row r="180" spans="1:25" s="42" customFormat="1" ht="66.75" customHeight="1">
      <c r="A180" s="117">
        <v>143</v>
      </c>
      <c r="B180" s="50" t="s">
        <v>220</v>
      </c>
      <c r="C180" s="49" t="s">
        <v>80</v>
      </c>
      <c r="D180" s="49" t="s">
        <v>74</v>
      </c>
      <c r="E180" s="122">
        <v>4.5</v>
      </c>
      <c r="F180" s="122">
        <v>4.5</v>
      </c>
      <c r="G180" s="122">
        <v>4.437</v>
      </c>
      <c r="H180" s="48" t="s">
        <v>924</v>
      </c>
      <c r="I180" s="51" t="s">
        <v>1094</v>
      </c>
      <c r="J180" s="52" t="s">
        <v>1894</v>
      </c>
      <c r="K180" s="122">
        <v>0</v>
      </c>
      <c r="L180" s="122">
        <v>0</v>
      </c>
      <c r="M180" s="122">
        <f t="shared" si="10"/>
        <v>0</v>
      </c>
      <c r="N180" s="122">
        <v>0</v>
      </c>
      <c r="O180" s="49" t="s">
        <v>1087</v>
      </c>
      <c r="P180" s="50" t="s">
        <v>923</v>
      </c>
      <c r="Q180" s="50"/>
      <c r="R180" s="103" t="s">
        <v>557</v>
      </c>
      <c r="S180" s="90" t="s">
        <v>0</v>
      </c>
      <c r="T180" s="89" t="s">
        <v>605</v>
      </c>
      <c r="U180" s="99">
        <v>132</v>
      </c>
      <c r="V180" s="90" t="s">
        <v>972</v>
      </c>
      <c r="W180" s="88" t="s">
        <v>34</v>
      </c>
      <c r="X180" s="88"/>
      <c r="Y180" s="87"/>
    </row>
    <row r="181" spans="1:25" s="42" customFormat="1" ht="66.75" customHeight="1">
      <c r="A181" s="117">
        <v>144</v>
      </c>
      <c r="B181" s="50" t="s">
        <v>219</v>
      </c>
      <c r="C181" s="49" t="s">
        <v>80</v>
      </c>
      <c r="D181" s="49" t="s">
        <v>70</v>
      </c>
      <c r="E181" s="122">
        <v>65</v>
      </c>
      <c r="F181" s="122">
        <v>65</v>
      </c>
      <c r="G181" s="122">
        <v>65</v>
      </c>
      <c r="H181" s="48" t="s">
        <v>924</v>
      </c>
      <c r="I181" s="51" t="s">
        <v>1089</v>
      </c>
      <c r="J181" s="52" t="s">
        <v>1895</v>
      </c>
      <c r="K181" s="122">
        <v>65</v>
      </c>
      <c r="L181" s="122">
        <v>85</v>
      </c>
      <c r="M181" s="122">
        <f t="shared" si="10"/>
        <v>20</v>
      </c>
      <c r="N181" s="122">
        <v>0</v>
      </c>
      <c r="O181" s="49" t="s">
        <v>1083</v>
      </c>
      <c r="P181" s="50" t="s">
        <v>1896</v>
      </c>
      <c r="Q181" s="50" t="s">
        <v>1811</v>
      </c>
      <c r="R181" s="103" t="s">
        <v>557</v>
      </c>
      <c r="S181" s="90" t="s">
        <v>0</v>
      </c>
      <c r="T181" s="89" t="s">
        <v>605</v>
      </c>
      <c r="U181" s="99">
        <v>133</v>
      </c>
      <c r="V181" s="90" t="s">
        <v>50</v>
      </c>
      <c r="W181" s="88"/>
      <c r="X181" s="88"/>
      <c r="Y181" s="87"/>
    </row>
    <row r="182" spans="1:25" s="42" customFormat="1" ht="42.75" customHeight="1">
      <c r="A182" s="117">
        <v>145</v>
      </c>
      <c r="B182" s="50" t="s">
        <v>218</v>
      </c>
      <c r="C182" s="49" t="s">
        <v>80</v>
      </c>
      <c r="D182" s="49" t="s">
        <v>70</v>
      </c>
      <c r="E182" s="122">
        <v>3.974</v>
      </c>
      <c r="F182" s="122">
        <v>3.974</v>
      </c>
      <c r="G182" s="122">
        <v>0</v>
      </c>
      <c r="H182" s="48" t="s">
        <v>924</v>
      </c>
      <c r="I182" s="51" t="s">
        <v>1091</v>
      </c>
      <c r="J182" s="52" t="s">
        <v>1897</v>
      </c>
      <c r="K182" s="122">
        <v>3.974</v>
      </c>
      <c r="L182" s="122">
        <v>3.974</v>
      </c>
      <c r="M182" s="122">
        <f t="shared" si="10"/>
        <v>0</v>
      </c>
      <c r="N182" s="122">
        <v>0</v>
      </c>
      <c r="O182" s="49" t="s">
        <v>1091</v>
      </c>
      <c r="P182" s="50" t="s">
        <v>1897</v>
      </c>
      <c r="Q182" s="50"/>
      <c r="R182" s="103" t="s">
        <v>557</v>
      </c>
      <c r="S182" s="90" t="s">
        <v>0</v>
      </c>
      <c r="T182" s="89" t="s">
        <v>605</v>
      </c>
      <c r="U182" s="99">
        <v>134</v>
      </c>
      <c r="V182" s="90" t="s">
        <v>50</v>
      </c>
      <c r="W182" s="88" t="s">
        <v>34</v>
      </c>
      <c r="X182" s="88"/>
      <c r="Y182" s="87"/>
    </row>
    <row r="183" spans="1:25" s="42" customFormat="1" ht="40.5" customHeight="1">
      <c r="A183" s="117">
        <v>146</v>
      </c>
      <c r="B183" s="50" t="s">
        <v>217</v>
      </c>
      <c r="C183" s="49" t="s">
        <v>71</v>
      </c>
      <c r="D183" s="49" t="s">
        <v>74</v>
      </c>
      <c r="E183" s="122">
        <v>3.9</v>
      </c>
      <c r="F183" s="122">
        <v>3.9</v>
      </c>
      <c r="G183" s="122">
        <v>3.164</v>
      </c>
      <c r="H183" s="48" t="s">
        <v>924</v>
      </c>
      <c r="I183" s="51" t="s">
        <v>1094</v>
      </c>
      <c r="J183" s="52" t="s">
        <v>1898</v>
      </c>
      <c r="K183" s="122">
        <v>0</v>
      </c>
      <c r="L183" s="122">
        <v>0</v>
      </c>
      <c r="M183" s="122">
        <f t="shared" si="10"/>
        <v>0</v>
      </c>
      <c r="N183" s="122">
        <v>0</v>
      </c>
      <c r="O183" s="49" t="s">
        <v>1087</v>
      </c>
      <c r="P183" s="50" t="s">
        <v>1899</v>
      </c>
      <c r="Q183" s="50"/>
      <c r="R183" s="103" t="s">
        <v>557</v>
      </c>
      <c r="S183" s="90" t="s">
        <v>0</v>
      </c>
      <c r="T183" s="89" t="s">
        <v>605</v>
      </c>
      <c r="U183" s="99">
        <v>137</v>
      </c>
      <c r="V183" s="90" t="s">
        <v>972</v>
      </c>
      <c r="W183" s="88" t="s">
        <v>34</v>
      </c>
      <c r="X183" s="88"/>
      <c r="Y183" s="87"/>
    </row>
    <row r="184" spans="1:25" s="42" customFormat="1" ht="59.25" customHeight="1">
      <c r="A184" s="117">
        <v>147</v>
      </c>
      <c r="B184" s="50" t="s">
        <v>216</v>
      </c>
      <c r="C184" s="49" t="s">
        <v>71</v>
      </c>
      <c r="D184" s="49" t="s">
        <v>76</v>
      </c>
      <c r="E184" s="122">
        <v>5</v>
      </c>
      <c r="F184" s="122">
        <v>5</v>
      </c>
      <c r="G184" s="122">
        <v>4.212</v>
      </c>
      <c r="H184" s="48" t="s">
        <v>924</v>
      </c>
      <c r="I184" s="51" t="s">
        <v>1094</v>
      </c>
      <c r="J184" s="52" t="s">
        <v>1900</v>
      </c>
      <c r="K184" s="122">
        <v>7</v>
      </c>
      <c r="L184" s="122">
        <v>0</v>
      </c>
      <c r="M184" s="122">
        <f t="shared" si="10"/>
        <v>-7</v>
      </c>
      <c r="N184" s="122">
        <v>0</v>
      </c>
      <c r="O184" s="49" t="s">
        <v>1087</v>
      </c>
      <c r="P184" s="50" t="s">
        <v>1901</v>
      </c>
      <c r="Q184" s="50"/>
      <c r="R184" s="103" t="s">
        <v>557</v>
      </c>
      <c r="S184" s="90" t="s">
        <v>0</v>
      </c>
      <c r="T184" s="89" t="s">
        <v>605</v>
      </c>
      <c r="U184" s="99">
        <v>138</v>
      </c>
      <c r="V184" s="90" t="s">
        <v>25</v>
      </c>
      <c r="W184" s="88" t="s">
        <v>34</v>
      </c>
      <c r="X184" s="88"/>
      <c r="Y184" s="87"/>
    </row>
    <row r="185" spans="1:25" s="42" customFormat="1" ht="59.25" customHeight="1">
      <c r="A185" s="117">
        <v>148</v>
      </c>
      <c r="B185" s="50" t="s">
        <v>1902</v>
      </c>
      <c r="C185" s="49" t="s">
        <v>74</v>
      </c>
      <c r="D185" s="49" t="s">
        <v>90</v>
      </c>
      <c r="E185" s="122">
        <v>17.022</v>
      </c>
      <c r="F185" s="122">
        <v>17.022</v>
      </c>
      <c r="G185" s="122">
        <v>16.74</v>
      </c>
      <c r="H185" s="113" t="s">
        <v>1275</v>
      </c>
      <c r="I185" s="51" t="s">
        <v>1089</v>
      </c>
      <c r="J185" s="52" t="s">
        <v>1903</v>
      </c>
      <c r="K185" s="122">
        <v>17.022</v>
      </c>
      <c r="L185" s="122">
        <v>17.022</v>
      </c>
      <c r="M185" s="122">
        <f t="shared" si="10"/>
        <v>0</v>
      </c>
      <c r="N185" s="122">
        <v>0</v>
      </c>
      <c r="O185" s="49" t="s">
        <v>1083</v>
      </c>
      <c r="P185" s="50" t="s">
        <v>1904</v>
      </c>
      <c r="Q185" s="50" t="s">
        <v>1905</v>
      </c>
      <c r="R185" s="103" t="s">
        <v>557</v>
      </c>
      <c r="S185" s="90" t="s">
        <v>0</v>
      </c>
      <c r="T185" s="93" t="s">
        <v>823</v>
      </c>
      <c r="U185" s="123" t="s">
        <v>825</v>
      </c>
      <c r="V185" s="90" t="s">
        <v>24</v>
      </c>
      <c r="W185" s="88" t="s">
        <v>34</v>
      </c>
      <c r="X185" s="88"/>
      <c r="Y185" s="87"/>
    </row>
    <row r="186" spans="1:25" s="42" customFormat="1" ht="59.25" customHeight="1">
      <c r="A186" s="117">
        <v>149</v>
      </c>
      <c r="B186" s="50" t="s">
        <v>822</v>
      </c>
      <c r="C186" s="49" t="s">
        <v>74</v>
      </c>
      <c r="D186" s="49" t="s">
        <v>68</v>
      </c>
      <c r="E186" s="122">
        <v>11.011</v>
      </c>
      <c r="F186" s="122">
        <v>11.011</v>
      </c>
      <c r="G186" s="122">
        <v>9.698</v>
      </c>
      <c r="H186" s="113" t="s">
        <v>1275</v>
      </c>
      <c r="I186" s="51" t="s">
        <v>1089</v>
      </c>
      <c r="J186" s="52" t="s">
        <v>1906</v>
      </c>
      <c r="K186" s="122">
        <v>11.019</v>
      </c>
      <c r="L186" s="122">
        <v>18</v>
      </c>
      <c r="M186" s="122">
        <f t="shared" si="10"/>
        <v>6.981</v>
      </c>
      <c r="N186" s="122">
        <v>0</v>
      </c>
      <c r="O186" s="49" t="s">
        <v>1083</v>
      </c>
      <c r="P186" s="50" t="s">
        <v>1907</v>
      </c>
      <c r="Q186" s="50" t="s">
        <v>1908</v>
      </c>
      <c r="R186" s="103" t="s">
        <v>557</v>
      </c>
      <c r="S186" s="90" t="s">
        <v>0</v>
      </c>
      <c r="T186" s="93" t="s">
        <v>823</v>
      </c>
      <c r="U186" s="123" t="s">
        <v>824</v>
      </c>
      <c r="V186" s="90" t="s">
        <v>24</v>
      </c>
      <c r="W186" s="88" t="s">
        <v>34</v>
      </c>
      <c r="X186" s="88"/>
      <c r="Y186" s="87"/>
    </row>
    <row r="187" spans="1:25" s="42" customFormat="1" ht="42.75" customHeight="1">
      <c r="A187" s="117"/>
      <c r="B187" s="50" t="s">
        <v>1025</v>
      </c>
      <c r="C187" s="49"/>
      <c r="D187" s="49"/>
      <c r="E187" s="122"/>
      <c r="F187" s="122"/>
      <c r="G187" s="122"/>
      <c r="H187" s="48"/>
      <c r="I187" s="51"/>
      <c r="J187" s="52"/>
      <c r="K187" s="122"/>
      <c r="L187" s="122"/>
      <c r="M187" s="122"/>
      <c r="N187" s="122"/>
      <c r="O187" s="49"/>
      <c r="P187" s="50"/>
      <c r="Q187" s="50"/>
      <c r="R187" s="103" t="s">
        <v>550</v>
      </c>
      <c r="S187" s="90"/>
      <c r="T187" s="90"/>
      <c r="U187" s="99"/>
      <c r="V187" s="90"/>
      <c r="W187" s="88"/>
      <c r="X187" s="88"/>
      <c r="Y187" s="87"/>
    </row>
    <row r="188" spans="1:25" s="42" customFormat="1" ht="83.25" customHeight="1">
      <c r="A188" s="117">
        <v>150</v>
      </c>
      <c r="B188" s="50" t="s">
        <v>215</v>
      </c>
      <c r="C188" s="49" t="s">
        <v>71</v>
      </c>
      <c r="D188" s="49" t="s">
        <v>74</v>
      </c>
      <c r="E188" s="122">
        <v>6.83</v>
      </c>
      <c r="F188" s="122">
        <v>6.83</v>
      </c>
      <c r="G188" s="122">
        <v>6.444</v>
      </c>
      <c r="H188" s="48" t="s">
        <v>923</v>
      </c>
      <c r="I188" s="51" t="s">
        <v>1094</v>
      </c>
      <c r="J188" s="52" t="s">
        <v>1764</v>
      </c>
      <c r="K188" s="122">
        <v>0</v>
      </c>
      <c r="L188" s="122">
        <v>0</v>
      </c>
      <c r="M188" s="122">
        <f>L188-K188</f>
        <v>0</v>
      </c>
      <c r="N188" s="122">
        <v>0</v>
      </c>
      <c r="O188" s="49" t="s">
        <v>1087</v>
      </c>
      <c r="P188" s="50" t="s">
        <v>1763</v>
      </c>
      <c r="Q188" s="50"/>
      <c r="R188" s="49" t="s">
        <v>550</v>
      </c>
      <c r="S188" s="90" t="s">
        <v>0</v>
      </c>
      <c r="T188" s="93" t="s">
        <v>604</v>
      </c>
      <c r="U188" s="99">
        <v>139</v>
      </c>
      <c r="V188" s="90"/>
      <c r="W188" s="88" t="s">
        <v>34</v>
      </c>
      <c r="X188" s="88"/>
      <c r="Y188" s="87"/>
    </row>
    <row r="189" spans="1:25" s="42" customFormat="1" ht="63" customHeight="1">
      <c r="A189" s="117">
        <v>151</v>
      </c>
      <c r="B189" s="50" t="s">
        <v>214</v>
      </c>
      <c r="C189" s="49" t="s">
        <v>86</v>
      </c>
      <c r="D189" s="49" t="s">
        <v>74</v>
      </c>
      <c r="E189" s="122">
        <v>143</v>
      </c>
      <c r="F189" s="122">
        <v>341.818</v>
      </c>
      <c r="G189" s="122">
        <v>341.818</v>
      </c>
      <c r="H189" s="48" t="s">
        <v>923</v>
      </c>
      <c r="I189" s="51" t="s">
        <v>1094</v>
      </c>
      <c r="J189" s="52" t="s">
        <v>1762</v>
      </c>
      <c r="K189" s="122">
        <v>0</v>
      </c>
      <c r="L189" s="122">
        <v>0</v>
      </c>
      <c r="M189" s="122">
        <f>L189-K189</f>
        <v>0</v>
      </c>
      <c r="N189" s="122">
        <v>0</v>
      </c>
      <c r="O189" s="49" t="s">
        <v>1087</v>
      </c>
      <c r="P189" s="50" t="s">
        <v>1761</v>
      </c>
      <c r="Q189" s="50"/>
      <c r="R189" s="103" t="s">
        <v>550</v>
      </c>
      <c r="S189" s="90" t="s">
        <v>603</v>
      </c>
      <c r="T189" s="93" t="s">
        <v>551</v>
      </c>
      <c r="U189" s="99">
        <v>140</v>
      </c>
      <c r="V189" s="90"/>
      <c r="W189" s="88"/>
      <c r="X189" s="88"/>
      <c r="Y189" s="87"/>
    </row>
    <row r="190" spans="1:25" s="42" customFormat="1" ht="27.75" customHeight="1">
      <c r="A190" s="117"/>
      <c r="B190" s="50"/>
      <c r="C190" s="50"/>
      <c r="D190" s="50"/>
      <c r="E190" s="122"/>
      <c r="F190" s="122"/>
      <c r="G190" s="122"/>
      <c r="H190" s="48"/>
      <c r="I190" s="51"/>
      <c r="J190" s="52"/>
      <c r="K190" s="122"/>
      <c r="L190" s="122"/>
      <c r="M190" s="122"/>
      <c r="N190" s="122"/>
      <c r="O190" s="49"/>
      <c r="P190" s="50"/>
      <c r="Q190" s="50"/>
      <c r="R190" s="50"/>
      <c r="S190" s="90"/>
      <c r="T190" s="90"/>
      <c r="U190" s="90"/>
      <c r="V190" s="90"/>
      <c r="W190" s="88"/>
      <c r="X190" s="88"/>
      <c r="Y190" s="87"/>
    </row>
    <row r="191" spans="1:25" ht="21" customHeight="1">
      <c r="A191" s="53"/>
      <c r="B191" s="54" t="s">
        <v>937</v>
      </c>
      <c r="C191" s="55"/>
      <c r="D191" s="55"/>
      <c r="E191" s="288"/>
      <c r="F191" s="288"/>
      <c r="G191" s="288"/>
      <c r="H191" s="56"/>
      <c r="I191" s="57"/>
      <c r="J191" s="58"/>
      <c r="K191" s="288"/>
      <c r="L191" s="288"/>
      <c r="M191" s="288"/>
      <c r="N191" s="288"/>
      <c r="O191" s="59"/>
      <c r="P191" s="55"/>
      <c r="Q191" s="55"/>
      <c r="R191" s="55"/>
      <c r="S191" s="60"/>
      <c r="T191" s="60"/>
      <c r="U191" s="60"/>
      <c r="V191" s="60"/>
      <c r="W191" s="61"/>
      <c r="X191" s="61"/>
      <c r="Y191" s="62"/>
    </row>
    <row r="192" spans="1:25" s="42" customFormat="1" ht="13.5">
      <c r="A192" s="117"/>
      <c r="B192" s="50" t="s">
        <v>1027</v>
      </c>
      <c r="C192" s="49"/>
      <c r="D192" s="49"/>
      <c r="E192" s="122"/>
      <c r="F192" s="122"/>
      <c r="G192" s="122"/>
      <c r="H192" s="48"/>
      <c r="I192" s="51"/>
      <c r="J192" s="52"/>
      <c r="K192" s="122"/>
      <c r="L192" s="122"/>
      <c r="M192" s="122"/>
      <c r="N192" s="122"/>
      <c r="O192" s="49"/>
      <c r="P192" s="50"/>
      <c r="Q192" s="50"/>
      <c r="R192" s="119" t="s">
        <v>557</v>
      </c>
      <c r="S192" s="90"/>
      <c r="T192" s="90"/>
      <c r="U192" s="90"/>
      <c r="V192" s="90"/>
      <c r="W192" s="88"/>
      <c r="X192" s="88"/>
      <c r="Y192" s="87"/>
    </row>
    <row r="193" spans="1:25" s="42" customFormat="1" ht="13.5">
      <c r="A193" s="117"/>
      <c r="B193" s="50" t="s">
        <v>1026</v>
      </c>
      <c r="C193" s="49"/>
      <c r="D193" s="49"/>
      <c r="E193" s="122"/>
      <c r="F193" s="122"/>
      <c r="G193" s="122"/>
      <c r="H193" s="48"/>
      <c r="I193" s="51"/>
      <c r="J193" s="52"/>
      <c r="K193" s="122"/>
      <c r="L193" s="122"/>
      <c r="M193" s="122"/>
      <c r="N193" s="122"/>
      <c r="O193" s="49"/>
      <c r="P193" s="50"/>
      <c r="Q193" s="50"/>
      <c r="R193" s="103" t="s">
        <v>550</v>
      </c>
      <c r="S193" s="90"/>
      <c r="T193" s="90"/>
      <c r="U193" s="93"/>
      <c r="V193" s="90"/>
      <c r="W193" s="88"/>
      <c r="X193" s="88"/>
      <c r="Y193" s="87"/>
    </row>
    <row r="194" spans="1:25" s="42" customFormat="1" ht="13.5">
      <c r="A194" s="117"/>
      <c r="B194" s="50" t="s">
        <v>1028</v>
      </c>
      <c r="C194" s="49"/>
      <c r="D194" s="49"/>
      <c r="E194" s="122"/>
      <c r="F194" s="122"/>
      <c r="G194" s="122"/>
      <c r="H194" s="48"/>
      <c r="I194" s="51"/>
      <c r="J194" s="52"/>
      <c r="K194" s="122"/>
      <c r="L194" s="122"/>
      <c r="M194" s="122"/>
      <c r="N194" s="122"/>
      <c r="O194" s="49"/>
      <c r="P194" s="50"/>
      <c r="Q194" s="50"/>
      <c r="R194" s="103" t="s">
        <v>550</v>
      </c>
      <c r="S194" s="90"/>
      <c r="T194" s="90"/>
      <c r="U194" s="93"/>
      <c r="V194" s="90"/>
      <c r="W194" s="88"/>
      <c r="X194" s="88"/>
      <c r="Y194" s="87"/>
    </row>
    <row r="195" spans="1:25" s="42" customFormat="1" ht="22.5">
      <c r="A195" s="117"/>
      <c r="B195" s="50" t="s">
        <v>1029</v>
      </c>
      <c r="C195" s="49"/>
      <c r="D195" s="49"/>
      <c r="E195" s="122"/>
      <c r="F195" s="122"/>
      <c r="G195" s="122"/>
      <c r="H195" s="48"/>
      <c r="I195" s="51"/>
      <c r="J195" s="52"/>
      <c r="K195" s="122"/>
      <c r="L195" s="122"/>
      <c r="M195" s="122"/>
      <c r="N195" s="122"/>
      <c r="O195" s="49"/>
      <c r="P195" s="50"/>
      <c r="Q195" s="50"/>
      <c r="R195" s="119" t="s">
        <v>557</v>
      </c>
      <c r="S195" s="90"/>
      <c r="T195" s="90"/>
      <c r="U195" s="90"/>
      <c r="V195" s="90"/>
      <c r="W195" s="88"/>
      <c r="X195" s="88"/>
      <c r="Y195" s="87"/>
    </row>
    <row r="196" spans="1:25" s="42" customFormat="1" ht="19.5" customHeight="1">
      <c r="A196" s="117"/>
      <c r="B196" s="50"/>
      <c r="C196" s="50"/>
      <c r="D196" s="50"/>
      <c r="E196" s="122"/>
      <c r="F196" s="122"/>
      <c r="G196" s="122"/>
      <c r="H196" s="48"/>
      <c r="I196" s="51"/>
      <c r="J196" s="52"/>
      <c r="K196" s="122"/>
      <c r="L196" s="122"/>
      <c r="M196" s="122"/>
      <c r="N196" s="122"/>
      <c r="O196" s="49"/>
      <c r="P196" s="50"/>
      <c r="Q196" s="50"/>
      <c r="R196" s="50"/>
      <c r="S196" s="90"/>
      <c r="T196" s="90"/>
      <c r="U196" s="90"/>
      <c r="V196" s="90"/>
      <c r="W196" s="88"/>
      <c r="X196" s="88"/>
      <c r="Y196" s="87"/>
    </row>
    <row r="197" spans="1:25" ht="21" customHeight="1">
      <c r="A197" s="53"/>
      <c r="B197" s="54" t="s">
        <v>938</v>
      </c>
      <c r="C197" s="55"/>
      <c r="D197" s="55"/>
      <c r="E197" s="288"/>
      <c r="F197" s="288"/>
      <c r="G197" s="288"/>
      <c r="H197" s="56"/>
      <c r="I197" s="57"/>
      <c r="J197" s="58"/>
      <c r="K197" s="288"/>
      <c r="L197" s="288"/>
      <c r="M197" s="288"/>
      <c r="N197" s="288"/>
      <c r="O197" s="59"/>
      <c r="P197" s="55"/>
      <c r="Q197" s="55"/>
      <c r="R197" s="55"/>
      <c r="S197" s="60"/>
      <c r="T197" s="60"/>
      <c r="U197" s="60"/>
      <c r="V197" s="60"/>
      <c r="W197" s="61"/>
      <c r="X197" s="61"/>
      <c r="Y197" s="62"/>
    </row>
    <row r="198" spans="1:25" s="42" customFormat="1" ht="164.25" customHeight="1">
      <c r="A198" s="117">
        <v>152</v>
      </c>
      <c r="B198" s="50" t="s">
        <v>274</v>
      </c>
      <c r="C198" s="49" t="s">
        <v>73</v>
      </c>
      <c r="D198" s="49" t="s">
        <v>70</v>
      </c>
      <c r="E198" s="122">
        <v>41.65</v>
      </c>
      <c r="F198" s="122">
        <v>41.65</v>
      </c>
      <c r="G198" s="122">
        <v>34</v>
      </c>
      <c r="H198" s="48" t="s">
        <v>1373</v>
      </c>
      <c r="I198" s="51" t="s">
        <v>1081</v>
      </c>
      <c r="J198" s="52" t="s">
        <v>1372</v>
      </c>
      <c r="K198" s="122">
        <v>44.6</v>
      </c>
      <c r="L198" s="122">
        <v>46.422</v>
      </c>
      <c r="M198" s="122">
        <f aca="true" t="shared" si="11" ref="M198:M231">L198-K198</f>
        <v>1.8219999999999956</v>
      </c>
      <c r="N198" s="122">
        <v>0</v>
      </c>
      <c r="O198" s="49" t="s">
        <v>1083</v>
      </c>
      <c r="P198" s="50" t="s">
        <v>1371</v>
      </c>
      <c r="Q198" s="50"/>
      <c r="R198" s="49" t="s">
        <v>548</v>
      </c>
      <c r="S198" s="90" t="s">
        <v>0</v>
      </c>
      <c r="T198" s="93" t="s">
        <v>637</v>
      </c>
      <c r="U198" s="99">
        <v>141</v>
      </c>
      <c r="V198" s="90"/>
      <c r="W198" s="88"/>
      <c r="X198" s="88"/>
      <c r="Y198" s="87"/>
    </row>
    <row r="199" spans="1:25" s="42" customFormat="1" ht="99" customHeight="1">
      <c r="A199" s="117">
        <v>153</v>
      </c>
      <c r="B199" s="50" t="s">
        <v>273</v>
      </c>
      <c r="C199" s="49" t="s">
        <v>85</v>
      </c>
      <c r="D199" s="49" t="s">
        <v>70</v>
      </c>
      <c r="E199" s="122">
        <v>3.918</v>
      </c>
      <c r="F199" s="122">
        <v>3.918</v>
      </c>
      <c r="G199" s="122">
        <v>3</v>
      </c>
      <c r="H199" s="48" t="s">
        <v>923</v>
      </c>
      <c r="I199" s="51" t="s">
        <v>1089</v>
      </c>
      <c r="J199" s="52" t="s">
        <v>1370</v>
      </c>
      <c r="K199" s="122">
        <v>4.36</v>
      </c>
      <c r="L199" s="122">
        <v>4.36</v>
      </c>
      <c r="M199" s="122">
        <f t="shared" si="11"/>
        <v>0</v>
      </c>
      <c r="N199" s="122">
        <v>0</v>
      </c>
      <c r="O199" s="49" t="s">
        <v>1083</v>
      </c>
      <c r="P199" s="50" t="s">
        <v>1369</v>
      </c>
      <c r="Q199" s="50"/>
      <c r="R199" s="49" t="s">
        <v>548</v>
      </c>
      <c r="S199" s="90" t="s">
        <v>0</v>
      </c>
      <c r="T199" s="93" t="s">
        <v>637</v>
      </c>
      <c r="U199" s="99">
        <v>142</v>
      </c>
      <c r="V199" s="90"/>
      <c r="W199" s="88" t="s">
        <v>34</v>
      </c>
      <c r="X199" s="88"/>
      <c r="Y199" s="87"/>
    </row>
    <row r="200" spans="1:25" s="42" customFormat="1" ht="227.25" customHeight="1">
      <c r="A200" s="117">
        <v>154</v>
      </c>
      <c r="B200" s="50" t="s">
        <v>827</v>
      </c>
      <c r="C200" s="49" t="s">
        <v>74</v>
      </c>
      <c r="D200" s="49" t="s">
        <v>70</v>
      </c>
      <c r="E200" s="122">
        <v>15</v>
      </c>
      <c r="F200" s="122">
        <v>15</v>
      </c>
      <c r="G200" s="122">
        <v>14</v>
      </c>
      <c r="H200" s="83" t="s">
        <v>2189</v>
      </c>
      <c r="I200" s="51" t="s">
        <v>1375</v>
      </c>
      <c r="J200" s="52" t="s">
        <v>1376</v>
      </c>
      <c r="K200" s="122">
        <v>13.889</v>
      </c>
      <c r="L200" s="122">
        <v>0</v>
      </c>
      <c r="M200" s="122">
        <f t="shared" si="11"/>
        <v>-13.889</v>
      </c>
      <c r="N200" s="122">
        <v>-14</v>
      </c>
      <c r="O200" s="49" t="s">
        <v>1375</v>
      </c>
      <c r="P200" s="50" t="s">
        <v>1374</v>
      </c>
      <c r="Q200" s="50"/>
      <c r="R200" s="49" t="s">
        <v>587</v>
      </c>
      <c r="S200" s="90" t="s">
        <v>0</v>
      </c>
      <c r="T200" s="93" t="s">
        <v>829</v>
      </c>
      <c r="U200" s="123" t="s">
        <v>831</v>
      </c>
      <c r="V200" s="90" t="s">
        <v>24</v>
      </c>
      <c r="W200" s="88" t="s">
        <v>34</v>
      </c>
      <c r="X200" s="88"/>
      <c r="Y200" s="87"/>
    </row>
    <row r="201" spans="1:25" s="42" customFormat="1" ht="96" customHeight="1">
      <c r="A201" s="117">
        <v>155</v>
      </c>
      <c r="B201" s="93" t="s">
        <v>1002</v>
      </c>
      <c r="C201" s="49" t="s">
        <v>88</v>
      </c>
      <c r="D201" s="49" t="s">
        <v>70</v>
      </c>
      <c r="E201" s="122">
        <v>3534</v>
      </c>
      <c r="F201" s="122">
        <f>3534-1904.107</f>
        <v>1629.893</v>
      </c>
      <c r="G201" s="122">
        <v>1564.457</v>
      </c>
      <c r="H201" s="86"/>
      <c r="I201" s="51" t="s">
        <v>1089</v>
      </c>
      <c r="J201" s="52" t="s">
        <v>1419</v>
      </c>
      <c r="K201" s="122">
        <v>3632</v>
      </c>
      <c r="L201" s="122">
        <v>6054</v>
      </c>
      <c r="M201" s="122">
        <f t="shared" si="11"/>
        <v>2422</v>
      </c>
      <c r="N201" s="122">
        <v>0</v>
      </c>
      <c r="O201" s="49" t="s">
        <v>1083</v>
      </c>
      <c r="P201" s="50" t="s">
        <v>1418</v>
      </c>
      <c r="Q201" s="234" t="s">
        <v>2228</v>
      </c>
      <c r="R201" s="119" t="s">
        <v>633</v>
      </c>
      <c r="S201" s="90" t="s">
        <v>632</v>
      </c>
      <c r="T201" s="93" t="s">
        <v>636</v>
      </c>
      <c r="U201" s="142" t="s">
        <v>1003</v>
      </c>
      <c r="V201" s="90" t="s">
        <v>972</v>
      </c>
      <c r="W201" s="88"/>
      <c r="X201" s="88" t="s">
        <v>34</v>
      </c>
      <c r="Y201" s="87"/>
    </row>
    <row r="202" spans="1:25" s="42" customFormat="1" ht="115.5" customHeight="1">
      <c r="A202" s="117">
        <v>156</v>
      </c>
      <c r="B202" s="93" t="s">
        <v>272</v>
      </c>
      <c r="C202" s="49" t="s">
        <v>247</v>
      </c>
      <c r="D202" s="49" t="s">
        <v>70</v>
      </c>
      <c r="E202" s="122">
        <v>1518</v>
      </c>
      <c r="F202" s="122">
        <f>2089-710</f>
        <v>1379</v>
      </c>
      <c r="G202" s="122">
        <v>1377.255</v>
      </c>
      <c r="H202" s="84" t="s">
        <v>1417</v>
      </c>
      <c r="I202" s="51" t="s">
        <v>1089</v>
      </c>
      <c r="J202" s="52" t="s">
        <v>1416</v>
      </c>
      <c r="K202" s="122">
        <v>1030</v>
      </c>
      <c r="L202" s="122">
        <v>1122</v>
      </c>
      <c r="M202" s="122">
        <f t="shared" si="11"/>
        <v>92</v>
      </c>
      <c r="N202" s="122">
        <v>0</v>
      </c>
      <c r="O202" s="49" t="s">
        <v>1083</v>
      </c>
      <c r="P202" s="50" t="s">
        <v>1415</v>
      </c>
      <c r="Q202" s="50"/>
      <c r="R202" s="119" t="s">
        <v>633</v>
      </c>
      <c r="S202" s="90" t="s">
        <v>632</v>
      </c>
      <c r="T202" s="93" t="s">
        <v>636</v>
      </c>
      <c r="U202" s="99">
        <v>144</v>
      </c>
      <c r="V202" s="90" t="s">
        <v>26</v>
      </c>
      <c r="W202" s="88"/>
      <c r="X202" s="88" t="s">
        <v>34</v>
      </c>
      <c r="Y202" s="87"/>
    </row>
    <row r="203" spans="1:25" s="42" customFormat="1" ht="87.75" customHeight="1">
      <c r="A203" s="91">
        <v>157</v>
      </c>
      <c r="B203" s="93" t="s">
        <v>271</v>
      </c>
      <c r="C203" s="228" t="s">
        <v>85</v>
      </c>
      <c r="D203" s="228" t="s">
        <v>270</v>
      </c>
      <c r="E203" s="122">
        <v>100</v>
      </c>
      <c r="F203" s="268">
        <v>100</v>
      </c>
      <c r="G203" s="122">
        <v>100</v>
      </c>
      <c r="H203" s="86"/>
      <c r="I203" s="226" t="s">
        <v>1081</v>
      </c>
      <c r="J203" s="227" t="s">
        <v>2210</v>
      </c>
      <c r="K203" s="122">
        <v>124</v>
      </c>
      <c r="L203" s="122">
        <v>0</v>
      </c>
      <c r="M203" s="268">
        <f t="shared" si="11"/>
        <v>-124</v>
      </c>
      <c r="N203" s="290">
        <v>-124</v>
      </c>
      <c r="O203" s="228" t="s">
        <v>1141</v>
      </c>
      <c r="P203" s="229" t="s">
        <v>2211</v>
      </c>
      <c r="Q203" s="215"/>
      <c r="R203" s="119" t="s">
        <v>633</v>
      </c>
      <c r="S203" s="230" t="s">
        <v>632</v>
      </c>
      <c r="T203" s="93" t="s">
        <v>636</v>
      </c>
      <c r="U203" s="216">
        <v>145</v>
      </c>
      <c r="V203" s="217" t="s">
        <v>49</v>
      </c>
      <c r="W203" s="88"/>
      <c r="X203" s="88" t="s">
        <v>34</v>
      </c>
      <c r="Y203" s="87"/>
    </row>
    <row r="204" spans="1:25" s="42" customFormat="1" ht="90.75" customHeight="1">
      <c r="A204" s="117">
        <v>158</v>
      </c>
      <c r="B204" s="93" t="s">
        <v>269</v>
      </c>
      <c r="C204" s="49" t="s">
        <v>227</v>
      </c>
      <c r="D204" s="124" t="s">
        <v>74</v>
      </c>
      <c r="E204" s="122">
        <v>107</v>
      </c>
      <c r="F204" s="122">
        <v>107</v>
      </c>
      <c r="G204" s="122">
        <v>80.374</v>
      </c>
      <c r="H204" s="86" t="s">
        <v>923</v>
      </c>
      <c r="I204" s="51" t="s">
        <v>1094</v>
      </c>
      <c r="J204" s="52" t="s">
        <v>1424</v>
      </c>
      <c r="K204" s="122">
        <v>0</v>
      </c>
      <c r="L204" s="122">
        <v>0</v>
      </c>
      <c r="M204" s="122">
        <f t="shared" si="11"/>
        <v>0</v>
      </c>
      <c r="N204" s="122">
        <v>0</v>
      </c>
      <c r="O204" s="49" t="s">
        <v>1087</v>
      </c>
      <c r="P204" s="50" t="s">
        <v>1423</v>
      </c>
      <c r="Q204" s="50"/>
      <c r="R204" s="119" t="s">
        <v>633</v>
      </c>
      <c r="S204" s="90" t="s">
        <v>0</v>
      </c>
      <c r="T204" s="93" t="s">
        <v>620</v>
      </c>
      <c r="U204" s="99">
        <v>146</v>
      </c>
      <c r="V204" s="90"/>
      <c r="W204" s="88"/>
      <c r="X204" s="88" t="s">
        <v>34</v>
      </c>
      <c r="Y204" s="87"/>
    </row>
    <row r="205" spans="1:25" s="42" customFormat="1" ht="82.5" customHeight="1">
      <c r="A205" s="91">
        <v>159</v>
      </c>
      <c r="B205" s="93" t="s">
        <v>2203</v>
      </c>
      <c r="C205" s="176" t="s">
        <v>163</v>
      </c>
      <c r="D205" s="176" t="s">
        <v>70</v>
      </c>
      <c r="E205" s="289">
        <f>132.935+12.542</f>
        <v>145.477</v>
      </c>
      <c r="F205" s="302">
        <v>145.477</v>
      </c>
      <c r="G205" s="292">
        <v>140.369</v>
      </c>
      <c r="H205" s="218"/>
      <c r="I205" s="219" t="s">
        <v>1089</v>
      </c>
      <c r="J205" s="220" t="s">
        <v>2204</v>
      </c>
      <c r="K205" s="291">
        <v>144.403</v>
      </c>
      <c r="L205" s="292">
        <v>259.802</v>
      </c>
      <c r="M205" s="268">
        <f t="shared" si="11"/>
        <v>115.39900000000003</v>
      </c>
      <c r="N205" s="293">
        <v>0</v>
      </c>
      <c r="O205" s="221" t="s">
        <v>1083</v>
      </c>
      <c r="P205" s="222" t="s">
        <v>1422</v>
      </c>
      <c r="Q205" s="223"/>
      <c r="R205" s="119" t="s">
        <v>633</v>
      </c>
      <c r="S205" s="173" t="s">
        <v>632</v>
      </c>
      <c r="T205" s="93" t="s">
        <v>635</v>
      </c>
      <c r="U205" s="216">
        <v>147</v>
      </c>
      <c r="V205" s="224" t="s">
        <v>50</v>
      </c>
      <c r="W205" s="88"/>
      <c r="X205" s="88"/>
      <c r="Y205" s="87"/>
    </row>
    <row r="206" spans="1:25" s="42" customFormat="1" ht="137.25" customHeight="1">
      <c r="A206" s="92">
        <v>160</v>
      </c>
      <c r="B206" s="93" t="s">
        <v>268</v>
      </c>
      <c r="C206" s="176" t="s">
        <v>91</v>
      </c>
      <c r="D206" s="176" t="s">
        <v>70</v>
      </c>
      <c r="E206" s="289">
        <v>59.263</v>
      </c>
      <c r="F206" s="268">
        <v>59.263</v>
      </c>
      <c r="G206" s="122">
        <v>43.991</v>
      </c>
      <c r="H206" s="86"/>
      <c r="I206" s="174" t="s">
        <v>1089</v>
      </c>
      <c r="J206" s="175" t="s">
        <v>1421</v>
      </c>
      <c r="K206" s="122">
        <v>56.741</v>
      </c>
      <c r="L206" s="122">
        <v>62.874</v>
      </c>
      <c r="M206" s="268">
        <f t="shared" si="11"/>
        <v>6.133000000000003</v>
      </c>
      <c r="N206" s="290">
        <v>0</v>
      </c>
      <c r="O206" s="176" t="s">
        <v>1083</v>
      </c>
      <c r="P206" s="177" t="s">
        <v>1420</v>
      </c>
      <c r="Q206" s="215"/>
      <c r="R206" s="119" t="s">
        <v>633</v>
      </c>
      <c r="S206" s="173" t="s">
        <v>632</v>
      </c>
      <c r="T206" s="93" t="s">
        <v>634</v>
      </c>
      <c r="U206" s="216">
        <v>148</v>
      </c>
      <c r="V206" s="217" t="s">
        <v>50</v>
      </c>
      <c r="W206" s="88"/>
      <c r="X206" s="88"/>
      <c r="Y206" s="87"/>
    </row>
    <row r="207" spans="1:25" s="42" customFormat="1" ht="81.75" customHeight="1">
      <c r="A207" s="267">
        <v>161</v>
      </c>
      <c r="B207" s="89" t="s">
        <v>267</v>
      </c>
      <c r="C207" s="233" t="s">
        <v>86</v>
      </c>
      <c r="D207" s="233" t="s">
        <v>74</v>
      </c>
      <c r="E207" s="122">
        <v>0</v>
      </c>
      <c r="F207" s="268">
        <v>1531.117</v>
      </c>
      <c r="G207" s="122">
        <v>1317.698</v>
      </c>
      <c r="H207" s="86" t="s">
        <v>923</v>
      </c>
      <c r="I207" s="231" t="s">
        <v>1094</v>
      </c>
      <c r="J207" s="232" t="s">
        <v>1428</v>
      </c>
      <c r="K207" s="122">
        <v>0</v>
      </c>
      <c r="L207" s="122">
        <v>0</v>
      </c>
      <c r="M207" s="122">
        <f t="shared" si="11"/>
        <v>0</v>
      </c>
      <c r="N207" s="122">
        <v>0</v>
      </c>
      <c r="O207" s="233" t="s">
        <v>1087</v>
      </c>
      <c r="P207" s="234" t="s">
        <v>1427</v>
      </c>
      <c r="Q207" s="234"/>
      <c r="R207" s="119" t="s">
        <v>633</v>
      </c>
      <c r="S207" s="236" t="s">
        <v>632</v>
      </c>
      <c r="T207" s="93" t="s">
        <v>631</v>
      </c>
      <c r="U207" s="235">
        <v>149</v>
      </c>
      <c r="V207" s="236"/>
      <c r="W207" s="88"/>
      <c r="X207" s="88" t="s">
        <v>34</v>
      </c>
      <c r="Y207" s="87"/>
    </row>
    <row r="208" spans="1:25" s="42" customFormat="1" ht="71.25" customHeight="1">
      <c r="A208" s="267">
        <v>162</v>
      </c>
      <c r="B208" s="89" t="s">
        <v>266</v>
      </c>
      <c r="C208" s="233" t="s">
        <v>80</v>
      </c>
      <c r="D208" s="233" t="s">
        <v>74</v>
      </c>
      <c r="E208" s="289">
        <v>202</v>
      </c>
      <c r="F208" s="268">
        <v>120.201</v>
      </c>
      <c r="G208" s="122">
        <v>108.709</v>
      </c>
      <c r="H208" s="86" t="s">
        <v>923</v>
      </c>
      <c r="I208" s="231" t="s">
        <v>1094</v>
      </c>
      <c r="J208" s="232" t="s">
        <v>1426</v>
      </c>
      <c r="K208" s="122">
        <v>0</v>
      </c>
      <c r="L208" s="122">
        <v>0</v>
      </c>
      <c r="M208" s="122">
        <f t="shared" si="11"/>
        <v>0</v>
      </c>
      <c r="N208" s="122">
        <v>0</v>
      </c>
      <c r="O208" s="233" t="s">
        <v>1087</v>
      </c>
      <c r="P208" s="234" t="s">
        <v>1425</v>
      </c>
      <c r="Q208" s="234"/>
      <c r="R208" s="119" t="s">
        <v>633</v>
      </c>
      <c r="S208" s="236" t="s">
        <v>632</v>
      </c>
      <c r="T208" s="93" t="s">
        <v>631</v>
      </c>
      <c r="U208" s="235">
        <v>150</v>
      </c>
      <c r="V208" s="236"/>
      <c r="W208" s="88"/>
      <c r="X208" s="88" t="s">
        <v>34</v>
      </c>
      <c r="Y208" s="87"/>
    </row>
    <row r="209" spans="1:25" s="42" customFormat="1" ht="138" customHeight="1">
      <c r="A209" s="117">
        <v>163</v>
      </c>
      <c r="B209" s="50" t="s">
        <v>1462</v>
      </c>
      <c r="C209" s="49" t="s">
        <v>1463</v>
      </c>
      <c r="D209" s="49" t="s">
        <v>70</v>
      </c>
      <c r="E209" s="122">
        <v>49.844</v>
      </c>
      <c r="F209" s="122">
        <v>49.844</v>
      </c>
      <c r="G209" s="122">
        <v>42.483967</v>
      </c>
      <c r="H209" s="84" t="s">
        <v>1464</v>
      </c>
      <c r="I209" s="51" t="s">
        <v>1081</v>
      </c>
      <c r="J209" s="52" t="s">
        <v>1465</v>
      </c>
      <c r="K209" s="122">
        <v>53.085</v>
      </c>
      <c r="L209" s="122">
        <v>105.337</v>
      </c>
      <c r="M209" s="122">
        <f t="shared" si="11"/>
        <v>52.252</v>
      </c>
      <c r="N209" s="122">
        <v>0</v>
      </c>
      <c r="O209" s="49" t="s">
        <v>1083</v>
      </c>
      <c r="P209" s="50" t="s">
        <v>1466</v>
      </c>
      <c r="Q209" s="50"/>
      <c r="R209" s="49" t="s">
        <v>562</v>
      </c>
      <c r="S209" s="90" t="s">
        <v>0</v>
      </c>
      <c r="T209" s="89" t="s">
        <v>630</v>
      </c>
      <c r="U209" s="99">
        <v>151</v>
      </c>
      <c r="V209" s="90" t="s">
        <v>26</v>
      </c>
      <c r="W209" s="88"/>
      <c r="X209" s="88"/>
      <c r="Y209" s="87"/>
    </row>
    <row r="210" spans="1:25" s="42" customFormat="1" ht="78.75" customHeight="1">
      <c r="A210" s="117">
        <v>164</v>
      </c>
      <c r="B210" s="50" t="s">
        <v>265</v>
      </c>
      <c r="C210" s="49" t="s">
        <v>264</v>
      </c>
      <c r="D210" s="49" t="s">
        <v>70</v>
      </c>
      <c r="E210" s="122">
        <v>29.917</v>
      </c>
      <c r="F210" s="122">
        <v>29.917</v>
      </c>
      <c r="G210" s="122">
        <v>29.404266</v>
      </c>
      <c r="H210" s="48" t="s">
        <v>923</v>
      </c>
      <c r="I210" s="51" t="s">
        <v>1089</v>
      </c>
      <c r="J210" s="52" t="s">
        <v>1467</v>
      </c>
      <c r="K210" s="122">
        <v>32.367</v>
      </c>
      <c r="L210" s="122">
        <v>32.367</v>
      </c>
      <c r="M210" s="122">
        <f t="shared" si="11"/>
        <v>0</v>
      </c>
      <c r="N210" s="122">
        <v>0</v>
      </c>
      <c r="O210" s="49" t="s">
        <v>1083</v>
      </c>
      <c r="P210" s="50" t="s">
        <v>1468</v>
      </c>
      <c r="Q210" s="50"/>
      <c r="R210" s="49" t="s">
        <v>562</v>
      </c>
      <c r="S210" s="90" t="s">
        <v>0</v>
      </c>
      <c r="T210" s="89" t="s">
        <v>629</v>
      </c>
      <c r="U210" s="99">
        <v>152</v>
      </c>
      <c r="V210" s="90" t="s">
        <v>50</v>
      </c>
      <c r="W210" s="88"/>
      <c r="X210" s="88"/>
      <c r="Y210" s="87"/>
    </row>
    <row r="211" spans="1:25" s="42" customFormat="1" ht="100.5" customHeight="1">
      <c r="A211" s="117">
        <v>165</v>
      </c>
      <c r="B211" s="50" t="s">
        <v>263</v>
      </c>
      <c r="C211" s="49" t="s">
        <v>262</v>
      </c>
      <c r="D211" s="49" t="s">
        <v>70</v>
      </c>
      <c r="E211" s="122">
        <v>30.549</v>
      </c>
      <c r="F211" s="122">
        <v>30.549</v>
      </c>
      <c r="G211" s="122">
        <v>23.55923</v>
      </c>
      <c r="H211" s="48" t="s">
        <v>923</v>
      </c>
      <c r="I211" s="51" t="s">
        <v>1089</v>
      </c>
      <c r="J211" s="52" t="s">
        <v>1469</v>
      </c>
      <c r="K211" s="122">
        <v>30.315</v>
      </c>
      <c r="L211" s="122">
        <v>43.52</v>
      </c>
      <c r="M211" s="122">
        <f t="shared" si="11"/>
        <v>13.205000000000002</v>
      </c>
      <c r="N211" s="122">
        <v>0</v>
      </c>
      <c r="O211" s="49" t="s">
        <v>1083</v>
      </c>
      <c r="P211" s="50" t="s">
        <v>1470</v>
      </c>
      <c r="Q211" s="50"/>
      <c r="R211" s="49" t="s">
        <v>562</v>
      </c>
      <c r="S211" s="90" t="s">
        <v>0</v>
      </c>
      <c r="T211" s="89" t="s">
        <v>628</v>
      </c>
      <c r="U211" s="99">
        <v>153</v>
      </c>
      <c r="V211" s="90" t="s">
        <v>972</v>
      </c>
      <c r="W211" s="88"/>
      <c r="X211" s="88"/>
      <c r="Y211" s="87"/>
    </row>
    <row r="212" spans="1:25" s="42" customFormat="1" ht="55.5" customHeight="1">
      <c r="A212" s="117">
        <v>166</v>
      </c>
      <c r="B212" s="50" t="s">
        <v>261</v>
      </c>
      <c r="C212" s="49" t="s">
        <v>260</v>
      </c>
      <c r="D212" s="49" t="s">
        <v>70</v>
      </c>
      <c r="E212" s="122">
        <v>2.154</v>
      </c>
      <c r="F212" s="122">
        <v>2.154</v>
      </c>
      <c r="G212" s="122">
        <v>0.787</v>
      </c>
      <c r="H212" s="48" t="s">
        <v>923</v>
      </c>
      <c r="I212" s="51" t="s">
        <v>1089</v>
      </c>
      <c r="J212" s="52" t="s">
        <v>1471</v>
      </c>
      <c r="K212" s="122">
        <v>2.144</v>
      </c>
      <c r="L212" s="122">
        <v>2.144</v>
      </c>
      <c r="M212" s="122">
        <f t="shared" si="11"/>
        <v>0</v>
      </c>
      <c r="N212" s="122">
        <v>0</v>
      </c>
      <c r="O212" s="49" t="s">
        <v>1083</v>
      </c>
      <c r="P212" s="50" t="s">
        <v>1472</v>
      </c>
      <c r="Q212" s="50"/>
      <c r="R212" s="49" t="s">
        <v>562</v>
      </c>
      <c r="S212" s="90" t="s">
        <v>0</v>
      </c>
      <c r="T212" s="89" t="s">
        <v>628</v>
      </c>
      <c r="U212" s="99">
        <v>154</v>
      </c>
      <c r="V212" s="90" t="s">
        <v>50</v>
      </c>
      <c r="W212" s="88"/>
      <c r="X212" s="88"/>
      <c r="Y212" s="87"/>
    </row>
    <row r="213" spans="1:25" s="42" customFormat="1" ht="85.5" customHeight="1">
      <c r="A213" s="117">
        <v>167</v>
      </c>
      <c r="B213" s="50" t="s">
        <v>259</v>
      </c>
      <c r="C213" s="49" t="s">
        <v>258</v>
      </c>
      <c r="D213" s="49" t="s">
        <v>70</v>
      </c>
      <c r="E213" s="122">
        <v>3.089</v>
      </c>
      <c r="F213" s="122">
        <v>3.089</v>
      </c>
      <c r="G213" s="122">
        <v>0.89532</v>
      </c>
      <c r="H213" s="48" t="s">
        <v>923</v>
      </c>
      <c r="I213" s="51" t="s">
        <v>1089</v>
      </c>
      <c r="J213" s="52" t="s">
        <v>1473</v>
      </c>
      <c r="K213" s="122">
        <v>3.089</v>
      </c>
      <c r="L213" s="122">
        <v>3.089</v>
      </c>
      <c r="M213" s="122">
        <f t="shared" si="11"/>
        <v>0</v>
      </c>
      <c r="N213" s="122">
        <v>0</v>
      </c>
      <c r="O213" s="49" t="s">
        <v>1083</v>
      </c>
      <c r="P213" s="50" t="s">
        <v>1474</v>
      </c>
      <c r="Q213" s="50"/>
      <c r="R213" s="49" t="s">
        <v>562</v>
      </c>
      <c r="S213" s="90" t="s">
        <v>0</v>
      </c>
      <c r="T213" s="89" t="s">
        <v>627</v>
      </c>
      <c r="U213" s="99">
        <v>155</v>
      </c>
      <c r="V213" s="90" t="s">
        <v>50</v>
      </c>
      <c r="W213" s="88" t="s">
        <v>34</v>
      </c>
      <c r="X213" s="88"/>
      <c r="Y213" s="87"/>
    </row>
    <row r="214" spans="1:25" s="42" customFormat="1" ht="134.25" customHeight="1">
      <c r="A214" s="117">
        <v>168</v>
      </c>
      <c r="B214" s="50" t="s">
        <v>257</v>
      </c>
      <c r="C214" s="49" t="s">
        <v>145</v>
      </c>
      <c r="D214" s="49" t="s">
        <v>70</v>
      </c>
      <c r="E214" s="122">
        <v>15.847</v>
      </c>
      <c r="F214" s="122">
        <v>15.847</v>
      </c>
      <c r="G214" s="122">
        <v>14.276929</v>
      </c>
      <c r="H214" s="50" t="s">
        <v>1530</v>
      </c>
      <c r="I214" s="51" t="s">
        <v>1089</v>
      </c>
      <c r="J214" s="52" t="s">
        <v>1529</v>
      </c>
      <c r="K214" s="122">
        <v>21.145</v>
      </c>
      <c r="L214" s="122">
        <v>111.399</v>
      </c>
      <c r="M214" s="122">
        <f t="shared" si="11"/>
        <v>90.254</v>
      </c>
      <c r="N214" s="122">
        <v>0</v>
      </c>
      <c r="O214" s="49" t="s">
        <v>1083</v>
      </c>
      <c r="P214" s="50" t="s">
        <v>1528</v>
      </c>
      <c r="Q214" s="50" t="s">
        <v>2290</v>
      </c>
      <c r="R214" s="49" t="s">
        <v>555</v>
      </c>
      <c r="S214" s="90" t="s">
        <v>0</v>
      </c>
      <c r="T214" s="93" t="s">
        <v>625</v>
      </c>
      <c r="U214" s="99">
        <v>156</v>
      </c>
      <c r="V214" s="90" t="s">
        <v>26</v>
      </c>
      <c r="W214" s="88" t="s">
        <v>34</v>
      </c>
      <c r="X214" s="88"/>
      <c r="Y214" s="87"/>
    </row>
    <row r="215" spans="1:25" s="42" customFormat="1" ht="168.75" customHeight="1">
      <c r="A215" s="117">
        <v>169</v>
      </c>
      <c r="B215" s="50" t="s">
        <v>256</v>
      </c>
      <c r="C215" s="49" t="s">
        <v>145</v>
      </c>
      <c r="D215" s="49" t="s">
        <v>70</v>
      </c>
      <c r="E215" s="122">
        <v>242.241</v>
      </c>
      <c r="F215" s="122">
        <v>242.241</v>
      </c>
      <c r="G215" s="122">
        <v>220.246265</v>
      </c>
      <c r="H215" s="48" t="s">
        <v>923</v>
      </c>
      <c r="I215" s="51" t="s">
        <v>1081</v>
      </c>
      <c r="J215" s="52" t="s">
        <v>1527</v>
      </c>
      <c r="K215" s="122">
        <v>354.197</v>
      </c>
      <c r="L215" s="122">
        <v>215.781</v>
      </c>
      <c r="M215" s="122">
        <f t="shared" si="11"/>
        <v>-138.416</v>
      </c>
      <c r="N215" s="122">
        <v>0</v>
      </c>
      <c r="O215" s="49" t="s">
        <v>1083</v>
      </c>
      <c r="P215" s="50" t="s">
        <v>2004</v>
      </c>
      <c r="Q215" s="50"/>
      <c r="R215" s="49" t="s">
        <v>555</v>
      </c>
      <c r="S215" s="90" t="s">
        <v>0</v>
      </c>
      <c r="T215" s="93" t="s">
        <v>625</v>
      </c>
      <c r="U215" s="99">
        <v>157</v>
      </c>
      <c r="V215" s="90" t="s">
        <v>972</v>
      </c>
      <c r="W215" s="88" t="s">
        <v>34</v>
      </c>
      <c r="X215" s="88"/>
      <c r="Y215" s="87"/>
    </row>
    <row r="216" spans="1:25" s="42" customFormat="1" ht="199.5" customHeight="1">
      <c r="A216" s="117">
        <v>170</v>
      </c>
      <c r="B216" s="50" t="s">
        <v>255</v>
      </c>
      <c r="C216" s="49" t="s">
        <v>91</v>
      </c>
      <c r="D216" s="49" t="s">
        <v>70</v>
      </c>
      <c r="E216" s="122">
        <v>22.368</v>
      </c>
      <c r="F216" s="122">
        <v>22.368</v>
      </c>
      <c r="G216" s="122">
        <v>14.062803</v>
      </c>
      <c r="H216" s="50" t="s">
        <v>1542</v>
      </c>
      <c r="I216" s="51" t="s">
        <v>1081</v>
      </c>
      <c r="J216" s="52" t="s">
        <v>1541</v>
      </c>
      <c r="K216" s="122">
        <v>20.185</v>
      </c>
      <c r="L216" s="122">
        <v>20.314</v>
      </c>
      <c r="M216" s="122">
        <f t="shared" si="11"/>
        <v>0.12900000000000134</v>
      </c>
      <c r="N216" s="122">
        <v>-1.72</v>
      </c>
      <c r="O216" s="49" t="s">
        <v>1141</v>
      </c>
      <c r="P216" s="50" t="s">
        <v>1540</v>
      </c>
      <c r="Q216" s="50"/>
      <c r="R216" s="49" t="s">
        <v>555</v>
      </c>
      <c r="S216" s="90" t="s">
        <v>0</v>
      </c>
      <c r="T216" s="93" t="s">
        <v>626</v>
      </c>
      <c r="U216" s="99">
        <v>158</v>
      </c>
      <c r="V216" s="90" t="s">
        <v>26</v>
      </c>
      <c r="W216" s="88" t="s">
        <v>34</v>
      </c>
      <c r="X216" s="88"/>
      <c r="Y216" s="87"/>
    </row>
    <row r="217" spans="1:25" s="42" customFormat="1" ht="270" customHeight="1">
      <c r="A217" s="117">
        <v>171</v>
      </c>
      <c r="B217" s="50" t="s">
        <v>254</v>
      </c>
      <c r="C217" s="49" t="s">
        <v>145</v>
      </c>
      <c r="D217" s="49" t="s">
        <v>70</v>
      </c>
      <c r="E217" s="122">
        <v>228.812</v>
      </c>
      <c r="F217" s="122">
        <v>228.812</v>
      </c>
      <c r="G217" s="122">
        <v>200.14138</v>
      </c>
      <c r="H217" s="50" t="s">
        <v>1539</v>
      </c>
      <c r="I217" s="51" t="s">
        <v>1089</v>
      </c>
      <c r="J217" s="52" t="s">
        <v>1538</v>
      </c>
      <c r="K217" s="122">
        <v>226.861</v>
      </c>
      <c r="L217" s="122">
        <v>241.134</v>
      </c>
      <c r="M217" s="122">
        <f t="shared" si="11"/>
        <v>14.272999999999996</v>
      </c>
      <c r="N217" s="122">
        <v>0</v>
      </c>
      <c r="O217" s="49" t="s">
        <v>1083</v>
      </c>
      <c r="P217" s="50" t="s">
        <v>1537</v>
      </c>
      <c r="Q217" s="50"/>
      <c r="R217" s="49" t="s">
        <v>555</v>
      </c>
      <c r="S217" s="90" t="s">
        <v>0</v>
      </c>
      <c r="T217" s="93" t="s">
        <v>625</v>
      </c>
      <c r="U217" s="99">
        <v>159</v>
      </c>
      <c r="V217" s="90" t="s">
        <v>26</v>
      </c>
      <c r="W217" s="88" t="s">
        <v>34</v>
      </c>
      <c r="X217" s="88"/>
      <c r="Y217" s="87"/>
    </row>
    <row r="218" spans="1:25" s="42" customFormat="1" ht="101.25" customHeight="1">
      <c r="A218" s="117">
        <v>172</v>
      </c>
      <c r="B218" s="50" t="s">
        <v>253</v>
      </c>
      <c r="C218" s="49" t="s">
        <v>145</v>
      </c>
      <c r="D218" s="49" t="s">
        <v>70</v>
      </c>
      <c r="E218" s="122">
        <v>98.467</v>
      </c>
      <c r="F218" s="122">
        <v>98.467</v>
      </c>
      <c r="G218" s="122">
        <v>85.050914</v>
      </c>
      <c r="H218" s="48" t="s">
        <v>923</v>
      </c>
      <c r="I218" s="51" t="s">
        <v>1089</v>
      </c>
      <c r="J218" s="52" t="s">
        <v>1536</v>
      </c>
      <c r="K218" s="122">
        <v>98.489</v>
      </c>
      <c r="L218" s="122">
        <v>133.239</v>
      </c>
      <c r="M218" s="122">
        <f t="shared" si="11"/>
        <v>34.75</v>
      </c>
      <c r="N218" s="122">
        <v>0</v>
      </c>
      <c r="O218" s="49" t="s">
        <v>1083</v>
      </c>
      <c r="P218" s="50" t="s">
        <v>1535</v>
      </c>
      <c r="Q218" s="50"/>
      <c r="R218" s="49" t="s">
        <v>555</v>
      </c>
      <c r="S218" s="90" t="s">
        <v>0</v>
      </c>
      <c r="T218" s="93" t="s">
        <v>625</v>
      </c>
      <c r="U218" s="99">
        <v>160</v>
      </c>
      <c r="V218" s="90" t="s">
        <v>972</v>
      </c>
      <c r="W218" s="88" t="s">
        <v>34</v>
      </c>
      <c r="X218" s="88"/>
      <c r="Y218" s="87"/>
    </row>
    <row r="219" spans="1:25" s="42" customFormat="1" ht="63.75" customHeight="1">
      <c r="A219" s="117">
        <v>173</v>
      </c>
      <c r="B219" s="50" t="s">
        <v>252</v>
      </c>
      <c r="C219" s="49" t="s">
        <v>149</v>
      </c>
      <c r="D219" s="49" t="s">
        <v>70</v>
      </c>
      <c r="E219" s="122">
        <v>172.866</v>
      </c>
      <c r="F219" s="122">
        <v>172.866</v>
      </c>
      <c r="G219" s="122">
        <v>172.86571</v>
      </c>
      <c r="H219" s="48" t="s">
        <v>923</v>
      </c>
      <c r="I219" s="51" t="s">
        <v>1091</v>
      </c>
      <c r="J219" s="52" t="s">
        <v>1534</v>
      </c>
      <c r="K219" s="122">
        <v>189.503</v>
      </c>
      <c r="L219" s="122">
        <v>163.895</v>
      </c>
      <c r="M219" s="122">
        <f t="shared" si="11"/>
        <v>-25.607999999999976</v>
      </c>
      <c r="N219" s="122">
        <v>0</v>
      </c>
      <c r="O219" s="49" t="s">
        <v>1091</v>
      </c>
      <c r="P219" s="50" t="s">
        <v>1533</v>
      </c>
      <c r="Q219" s="50"/>
      <c r="R219" s="49" t="s">
        <v>555</v>
      </c>
      <c r="S219" s="90" t="s">
        <v>0</v>
      </c>
      <c r="T219" s="93" t="s">
        <v>624</v>
      </c>
      <c r="U219" s="99">
        <v>161</v>
      </c>
      <c r="V219" s="90" t="s">
        <v>972</v>
      </c>
      <c r="W219" s="88"/>
      <c r="X219" s="88"/>
      <c r="Y219" s="87"/>
    </row>
    <row r="220" spans="1:25" s="42" customFormat="1" ht="88.5" customHeight="1">
      <c r="A220" s="117">
        <v>174</v>
      </c>
      <c r="B220" s="50" t="s">
        <v>251</v>
      </c>
      <c r="C220" s="49" t="s">
        <v>145</v>
      </c>
      <c r="D220" s="49" t="s">
        <v>70</v>
      </c>
      <c r="E220" s="122">
        <v>8.482</v>
      </c>
      <c r="F220" s="122">
        <v>8.482</v>
      </c>
      <c r="G220" s="122">
        <v>8.4812</v>
      </c>
      <c r="H220" s="48" t="s">
        <v>923</v>
      </c>
      <c r="I220" s="51" t="s">
        <v>1089</v>
      </c>
      <c r="J220" s="52" t="s">
        <v>1532</v>
      </c>
      <c r="K220" s="122">
        <v>9.253</v>
      </c>
      <c r="L220" s="122">
        <v>8.397</v>
      </c>
      <c r="M220" s="122">
        <f t="shared" si="11"/>
        <v>-0.8559999999999999</v>
      </c>
      <c r="N220" s="122">
        <v>0</v>
      </c>
      <c r="O220" s="49" t="s">
        <v>1083</v>
      </c>
      <c r="P220" s="50" t="s">
        <v>1531</v>
      </c>
      <c r="Q220" s="50"/>
      <c r="R220" s="49" t="s">
        <v>555</v>
      </c>
      <c r="S220" s="90" t="s">
        <v>0</v>
      </c>
      <c r="T220" s="93" t="s">
        <v>624</v>
      </c>
      <c r="U220" s="99">
        <v>162</v>
      </c>
      <c r="V220" s="90"/>
      <c r="W220" s="88"/>
      <c r="X220" s="88"/>
      <c r="Y220" s="87"/>
    </row>
    <row r="221" spans="1:25" s="42" customFormat="1" ht="88.5" customHeight="1">
      <c r="A221" s="117">
        <v>175</v>
      </c>
      <c r="B221" s="50" t="s">
        <v>250</v>
      </c>
      <c r="C221" s="49" t="s">
        <v>124</v>
      </c>
      <c r="D221" s="49" t="s">
        <v>70</v>
      </c>
      <c r="E221" s="122">
        <v>78226.736</v>
      </c>
      <c r="F221" s="122">
        <v>78226.736</v>
      </c>
      <c r="G221" s="122">
        <v>74570.196</v>
      </c>
      <c r="H221" s="48" t="s">
        <v>923</v>
      </c>
      <c r="I221" s="51" t="s">
        <v>1089</v>
      </c>
      <c r="J221" s="52" t="s">
        <v>1589</v>
      </c>
      <c r="K221" s="122">
        <v>75371.399</v>
      </c>
      <c r="L221" s="122">
        <v>77652.275</v>
      </c>
      <c r="M221" s="122">
        <f t="shared" si="11"/>
        <v>2280.8759999999893</v>
      </c>
      <c r="N221" s="122">
        <v>0</v>
      </c>
      <c r="O221" s="49" t="s">
        <v>1083</v>
      </c>
      <c r="P221" s="50" t="s">
        <v>1588</v>
      </c>
      <c r="Q221" s="50"/>
      <c r="R221" s="49" t="s">
        <v>618</v>
      </c>
      <c r="S221" s="90" t="s">
        <v>623</v>
      </c>
      <c r="T221" s="89" t="s">
        <v>622</v>
      </c>
      <c r="U221" s="99">
        <v>163</v>
      </c>
      <c r="V221" s="90"/>
      <c r="W221" s="88" t="s">
        <v>34</v>
      </c>
      <c r="X221" s="88" t="s">
        <v>34</v>
      </c>
      <c r="Y221" s="87"/>
    </row>
    <row r="222" spans="1:25" s="42" customFormat="1" ht="89.25" customHeight="1">
      <c r="A222" s="117">
        <v>176</v>
      </c>
      <c r="B222" s="50" t="s">
        <v>249</v>
      </c>
      <c r="C222" s="49" t="s">
        <v>99</v>
      </c>
      <c r="D222" s="49" t="s">
        <v>70</v>
      </c>
      <c r="E222" s="122">
        <v>7966.832</v>
      </c>
      <c r="F222" s="122">
        <v>8100.439</v>
      </c>
      <c r="G222" s="122">
        <v>8100.439</v>
      </c>
      <c r="H222" s="84" t="s">
        <v>1587</v>
      </c>
      <c r="I222" s="51" t="s">
        <v>1081</v>
      </c>
      <c r="J222" s="52" t="s">
        <v>1586</v>
      </c>
      <c r="K222" s="122">
        <v>7979.712</v>
      </c>
      <c r="L222" s="122">
        <v>9732.242</v>
      </c>
      <c r="M222" s="122">
        <f t="shared" si="11"/>
        <v>1752.5299999999997</v>
      </c>
      <c r="N222" s="122">
        <v>0</v>
      </c>
      <c r="O222" s="49" t="s">
        <v>1083</v>
      </c>
      <c r="P222" s="50" t="s">
        <v>1585</v>
      </c>
      <c r="Q222" s="50"/>
      <c r="R222" s="49" t="s">
        <v>618</v>
      </c>
      <c r="S222" s="90" t="s">
        <v>623</v>
      </c>
      <c r="T222" s="89" t="s">
        <v>622</v>
      </c>
      <c r="U222" s="99">
        <v>164</v>
      </c>
      <c r="V222" s="90" t="s">
        <v>26</v>
      </c>
      <c r="W222" s="88"/>
      <c r="X222" s="88" t="s">
        <v>34</v>
      </c>
      <c r="Y222" s="87"/>
    </row>
    <row r="223" spans="1:25" s="42" customFormat="1" ht="69" customHeight="1">
      <c r="A223" s="117">
        <v>177</v>
      </c>
      <c r="B223" s="50" t="s">
        <v>248</v>
      </c>
      <c r="C223" s="49" t="s">
        <v>247</v>
      </c>
      <c r="D223" s="49" t="s">
        <v>70</v>
      </c>
      <c r="E223" s="122">
        <v>3144.264</v>
      </c>
      <c r="F223" s="122">
        <v>3144.264</v>
      </c>
      <c r="G223" s="122">
        <v>3029.52</v>
      </c>
      <c r="H223" s="48" t="s">
        <v>923</v>
      </c>
      <c r="I223" s="51" t="s">
        <v>1089</v>
      </c>
      <c r="J223" s="52" t="s">
        <v>1584</v>
      </c>
      <c r="K223" s="122">
        <v>3299.176</v>
      </c>
      <c r="L223" s="122">
        <v>3417.09</v>
      </c>
      <c r="M223" s="122">
        <f t="shared" si="11"/>
        <v>117.91400000000021</v>
      </c>
      <c r="N223" s="122">
        <v>0</v>
      </c>
      <c r="O223" s="49" t="s">
        <v>1083</v>
      </c>
      <c r="P223" s="50" t="s">
        <v>2190</v>
      </c>
      <c r="Q223" s="50"/>
      <c r="R223" s="49" t="s">
        <v>618</v>
      </c>
      <c r="S223" s="90" t="s">
        <v>623</v>
      </c>
      <c r="T223" s="89" t="s">
        <v>622</v>
      </c>
      <c r="U223" s="99">
        <v>165</v>
      </c>
      <c r="V223" s="90" t="s">
        <v>50</v>
      </c>
      <c r="W223" s="88"/>
      <c r="X223" s="88"/>
      <c r="Y223" s="87"/>
    </row>
    <row r="224" spans="1:25" s="42" customFormat="1" ht="147" customHeight="1">
      <c r="A224" s="117">
        <v>178</v>
      </c>
      <c r="B224" s="50" t="s">
        <v>246</v>
      </c>
      <c r="C224" s="49" t="s">
        <v>124</v>
      </c>
      <c r="D224" s="49" t="s">
        <v>70</v>
      </c>
      <c r="E224" s="122">
        <v>103.041</v>
      </c>
      <c r="F224" s="122">
        <v>103.041</v>
      </c>
      <c r="G224" s="122">
        <v>102.548</v>
      </c>
      <c r="H224" s="48" t="s">
        <v>923</v>
      </c>
      <c r="I224" s="51" t="s">
        <v>1081</v>
      </c>
      <c r="J224" s="52" t="s">
        <v>1998</v>
      </c>
      <c r="K224" s="122">
        <v>106.978</v>
      </c>
      <c r="L224" s="122">
        <v>481.352</v>
      </c>
      <c r="M224" s="122">
        <f t="shared" si="11"/>
        <v>374.37399999999997</v>
      </c>
      <c r="N224" s="122">
        <v>0</v>
      </c>
      <c r="O224" s="49" t="s">
        <v>1083</v>
      </c>
      <c r="P224" s="50" t="s">
        <v>1997</v>
      </c>
      <c r="Q224" s="50"/>
      <c r="R224" s="49" t="s">
        <v>618</v>
      </c>
      <c r="S224" s="90" t="s">
        <v>0</v>
      </c>
      <c r="T224" s="93" t="s">
        <v>621</v>
      </c>
      <c r="U224" s="99">
        <v>166</v>
      </c>
      <c r="V224" s="90" t="s">
        <v>49</v>
      </c>
      <c r="W224" s="88" t="s">
        <v>34</v>
      </c>
      <c r="X224" s="88"/>
      <c r="Y224" s="87"/>
    </row>
    <row r="225" spans="1:25" s="42" customFormat="1" ht="71.25" customHeight="1">
      <c r="A225" s="117">
        <v>179</v>
      </c>
      <c r="B225" s="50" t="s">
        <v>245</v>
      </c>
      <c r="C225" s="49" t="s">
        <v>244</v>
      </c>
      <c r="D225" s="49" t="s">
        <v>70</v>
      </c>
      <c r="E225" s="122">
        <v>46.951</v>
      </c>
      <c r="F225" s="122">
        <v>46.951</v>
      </c>
      <c r="G225" s="122">
        <v>46.414</v>
      </c>
      <c r="H225" s="48" t="s">
        <v>923</v>
      </c>
      <c r="I225" s="51" t="s">
        <v>1089</v>
      </c>
      <c r="J225" s="52" t="s">
        <v>1591</v>
      </c>
      <c r="K225" s="122">
        <v>41.058</v>
      </c>
      <c r="L225" s="122">
        <v>47.352</v>
      </c>
      <c r="M225" s="122">
        <f t="shared" si="11"/>
        <v>6.293999999999997</v>
      </c>
      <c r="N225" s="122">
        <v>0</v>
      </c>
      <c r="O225" s="49" t="s">
        <v>1083</v>
      </c>
      <c r="P225" s="50" t="s">
        <v>1590</v>
      </c>
      <c r="Q225" s="50"/>
      <c r="R225" s="49" t="s">
        <v>618</v>
      </c>
      <c r="S225" s="90" t="s">
        <v>0</v>
      </c>
      <c r="T225" s="93" t="s">
        <v>621</v>
      </c>
      <c r="U225" s="99">
        <v>167</v>
      </c>
      <c r="V225" s="90" t="s">
        <v>49</v>
      </c>
      <c r="W225" s="88"/>
      <c r="X225" s="88"/>
      <c r="Y225" s="87"/>
    </row>
    <row r="226" spans="1:25" s="42" customFormat="1" ht="106.5" customHeight="1">
      <c r="A226" s="117">
        <v>180</v>
      </c>
      <c r="B226" s="50" t="s">
        <v>243</v>
      </c>
      <c r="C226" s="49" t="s">
        <v>145</v>
      </c>
      <c r="D226" s="49" t="s">
        <v>70</v>
      </c>
      <c r="E226" s="122">
        <v>74.506</v>
      </c>
      <c r="F226" s="122">
        <v>74.506</v>
      </c>
      <c r="G226" s="122">
        <v>66.03</v>
      </c>
      <c r="H226" s="48" t="s">
        <v>923</v>
      </c>
      <c r="I226" s="51" t="s">
        <v>1089</v>
      </c>
      <c r="J226" s="52" t="s">
        <v>1597</v>
      </c>
      <c r="K226" s="122">
        <v>83.941</v>
      </c>
      <c r="L226" s="122">
        <v>127.343</v>
      </c>
      <c r="M226" s="122">
        <f t="shared" si="11"/>
        <v>43.402</v>
      </c>
      <c r="N226" s="122">
        <v>0</v>
      </c>
      <c r="O226" s="49" t="s">
        <v>1083</v>
      </c>
      <c r="P226" s="50" t="s">
        <v>1596</v>
      </c>
      <c r="Q226" s="50"/>
      <c r="R226" s="49" t="s">
        <v>618</v>
      </c>
      <c r="S226" s="90" t="s">
        <v>0</v>
      </c>
      <c r="T226" s="93" t="s">
        <v>621</v>
      </c>
      <c r="U226" s="99">
        <v>168</v>
      </c>
      <c r="V226" s="90" t="s">
        <v>50</v>
      </c>
      <c r="W226" s="88" t="s">
        <v>34</v>
      </c>
      <c r="X226" s="88"/>
      <c r="Y226" s="87"/>
    </row>
    <row r="227" spans="1:25" s="42" customFormat="1" ht="79.5" customHeight="1">
      <c r="A227" s="117">
        <v>181</v>
      </c>
      <c r="B227" s="50" t="s">
        <v>1075</v>
      </c>
      <c r="C227" s="49" t="s">
        <v>471</v>
      </c>
      <c r="D227" s="49" t="s">
        <v>70</v>
      </c>
      <c r="E227" s="122">
        <v>761.559</v>
      </c>
      <c r="F227" s="122">
        <v>761.559</v>
      </c>
      <c r="G227" s="122">
        <v>761.557</v>
      </c>
      <c r="H227" s="84" t="s">
        <v>1595</v>
      </c>
      <c r="I227" s="51" t="s">
        <v>1089</v>
      </c>
      <c r="J227" s="52" t="s">
        <v>1594</v>
      </c>
      <c r="K227" s="122">
        <v>793.053</v>
      </c>
      <c r="L227" s="122">
        <v>694.653</v>
      </c>
      <c r="M227" s="122">
        <f t="shared" si="11"/>
        <v>-98.39999999999998</v>
      </c>
      <c r="N227" s="122">
        <v>0</v>
      </c>
      <c r="O227" s="49" t="s">
        <v>1083</v>
      </c>
      <c r="P227" s="50" t="s">
        <v>1593</v>
      </c>
      <c r="Q227" s="50"/>
      <c r="R227" s="49" t="s">
        <v>618</v>
      </c>
      <c r="S227" s="90" t="s">
        <v>0</v>
      </c>
      <c r="T227" s="89" t="s">
        <v>620</v>
      </c>
      <c r="U227" s="99">
        <v>169</v>
      </c>
      <c r="V227" s="90" t="s">
        <v>26</v>
      </c>
      <c r="W227" s="88"/>
      <c r="X227" s="88"/>
      <c r="Y227" s="87"/>
    </row>
    <row r="228" spans="1:25" s="42" customFormat="1" ht="116.25" customHeight="1">
      <c r="A228" s="117">
        <v>182</v>
      </c>
      <c r="B228" s="50" t="s">
        <v>242</v>
      </c>
      <c r="C228" s="49" t="s">
        <v>147</v>
      </c>
      <c r="D228" s="49" t="s">
        <v>70</v>
      </c>
      <c r="E228" s="122">
        <v>1970.173</v>
      </c>
      <c r="F228" s="122">
        <v>1970.173</v>
      </c>
      <c r="G228" s="122">
        <v>1970.173</v>
      </c>
      <c r="H228" s="48" t="s">
        <v>923</v>
      </c>
      <c r="I228" s="51" t="s">
        <v>1081</v>
      </c>
      <c r="J228" s="52" t="s">
        <v>1592</v>
      </c>
      <c r="K228" s="122">
        <v>2111.639</v>
      </c>
      <c r="L228" s="122">
        <v>2377.225</v>
      </c>
      <c r="M228" s="122">
        <f t="shared" si="11"/>
        <v>265.5859999999998</v>
      </c>
      <c r="N228" s="122">
        <v>0</v>
      </c>
      <c r="O228" s="49" t="s">
        <v>1083</v>
      </c>
      <c r="P228" s="50" t="s">
        <v>1999</v>
      </c>
      <c r="Q228" s="50"/>
      <c r="R228" s="49" t="s">
        <v>618</v>
      </c>
      <c r="S228" s="90" t="s">
        <v>0</v>
      </c>
      <c r="T228" s="89" t="s">
        <v>619</v>
      </c>
      <c r="U228" s="99">
        <v>170</v>
      </c>
      <c r="V228" s="90" t="s">
        <v>972</v>
      </c>
      <c r="W228" s="88"/>
      <c r="X228" s="88"/>
      <c r="Y228" s="87"/>
    </row>
    <row r="229" spans="1:25" s="42" customFormat="1" ht="72" customHeight="1">
      <c r="A229" s="117">
        <v>183</v>
      </c>
      <c r="B229" s="50" t="s">
        <v>241</v>
      </c>
      <c r="C229" s="49" t="s">
        <v>147</v>
      </c>
      <c r="D229" s="49" t="s">
        <v>70</v>
      </c>
      <c r="E229" s="122">
        <v>0</v>
      </c>
      <c r="F229" s="122">
        <v>66.062</v>
      </c>
      <c r="G229" s="122">
        <v>58.907</v>
      </c>
      <c r="H229" s="48" t="s">
        <v>923</v>
      </c>
      <c r="I229" s="51" t="s">
        <v>1081</v>
      </c>
      <c r="J229" s="52" t="s">
        <v>1601</v>
      </c>
      <c r="K229" s="122">
        <v>38.619</v>
      </c>
      <c r="L229" s="122">
        <v>80.888</v>
      </c>
      <c r="M229" s="122">
        <f t="shared" si="11"/>
        <v>42.269000000000005</v>
      </c>
      <c r="N229" s="122">
        <v>0</v>
      </c>
      <c r="O229" s="49" t="s">
        <v>1083</v>
      </c>
      <c r="P229" s="50" t="s">
        <v>2000</v>
      </c>
      <c r="Q229" s="50"/>
      <c r="R229" s="49" t="s">
        <v>618</v>
      </c>
      <c r="S229" s="90" t="s">
        <v>0</v>
      </c>
      <c r="T229" s="89" t="s">
        <v>617</v>
      </c>
      <c r="U229" s="99">
        <v>171</v>
      </c>
      <c r="V229" s="90" t="s">
        <v>972</v>
      </c>
      <c r="W229" s="88"/>
      <c r="X229" s="88" t="s">
        <v>34</v>
      </c>
      <c r="Y229" s="87"/>
    </row>
    <row r="230" spans="1:25" s="42" customFormat="1" ht="116.25" customHeight="1">
      <c r="A230" s="117">
        <v>184</v>
      </c>
      <c r="B230" s="50" t="s">
        <v>826</v>
      </c>
      <c r="C230" s="49" t="s">
        <v>74</v>
      </c>
      <c r="D230" s="50" t="s">
        <v>270</v>
      </c>
      <c r="E230" s="122">
        <v>138.005</v>
      </c>
      <c r="F230" s="122">
        <v>138.005</v>
      </c>
      <c r="G230" s="122">
        <v>132.56</v>
      </c>
      <c r="H230" s="84" t="s">
        <v>1600</v>
      </c>
      <c r="I230" s="51" t="s">
        <v>1089</v>
      </c>
      <c r="J230" s="52" t="s">
        <v>1599</v>
      </c>
      <c r="K230" s="122">
        <v>63.233</v>
      </c>
      <c r="L230" s="122">
        <v>175.301</v>
      </c>
      <c r="M230" s="122">
        <f t="shared" si="11"/>
        <v>112.06799999999998</v>
      </c>
      <c r="N230" s="122">
        <v>0</v>
      </c>
      <c r="O230" s="49" t="s">
        <v>1083</v>
      </c>
      <c r="P230" s="50" t="s">
        <v>1598</v>
      </c>
      <c r="Q230" s="50"/>
      <c r="R230" s="49" t="s">
        <v>618</v>
      </c>
      <c r="S230" s="90" t="s">
        <v>0</v>
      </c>
      <c r="T230" s="93" t="s">
        <v>828</v>
      </c>
      <c r="U230" s="123" t="s">
        <v>830</v>
      </c>
      <c r="V230" s="90" t="s">
        <v>24</v>
      </c>
      <c r="W230" s="88"/>
      <c r="X230" s="88"/>
      <c r="Y230" s="87"/>
    </row>
    <row r="231" spans="1:25" s="42" customFormat="1" ht="56.25" customHeight="1">
      <c r="A231" s="117">
        <v>185</v>
      </c>
      <c r="B231" s="50" t="s">
        <v>240</v>
      </c>
      <c r="C231" s="49" t="s">
        <v>88</v>
      </c>
      <c r="D231" s="49" t="s">
        <v>70</v>
      </c>
      <c r="E231" s="122">
        <v>168.582</v>
      </c>
      <c r="F231" s="122">
        <v>168.582</v>
      </c>
      <c r="G231" s="122">
        <v>149</v>
      </c>
      <c r="H231" s="48" t="s">
        <v>923</v>
      </c>
      <c r="I231" s="51" t="s">
        <v>1089</v>
      </c>
      <c r="J231" s="52" t="s">
        <v>1720</v>
      </c>
      <c r="K231" s="122">
        <v>167.093</v>
      </c>
      <c r="L231" s="122">
        <v>170.631</v>
      </c>
      <c r="M231" s="122">
        <f t="shared" si="11"/>
        <v>3.538000000000011</v>
      </c>
      <c r="N231" s="122">
        <v>0</v>
      </c>
      <c r="O231" s="49" t="s">
        <v>1083</v>
      </c>
      <c r="P231" s="50" t="s">
        <v>1719</v>
      </c>
      <c r="Q231" s="50"/>
      <c r="R231" s="49" t="s">
        <v>616</v>
      </c>
      <c r="S231" s="90" t="s">
        <v>0</v>
      </c>
      <c r="T231" s="89" t="s">
        <v>615</v>
      </c>
      <c r="U231" s="99">
        <v>172</v>
      </c>
      <c r="V231" s="90"/>
      <c r="W231" s="88"/>
      <c r="X231" s="88"/>
      <c r="Y231" s="87"/>
    </row>
    <row r="232" spans="1:25" s="42" customFormat="1" ht="32.25" customHeight="1">
      <c r="A232" s="117"/>
      <c r="B232" s="50"/>
      <c r="C232" s="50"/>
      <c r="D232" s="50"/>
      <c r="E232" s="122"/>
      <c r="F232" s="122"/>
      <c r="G232" s="122"/>
      <c r="H232" s="48"/>
      <c r="I232" s="51"/>
      <c r="J232" s="52"/>
      <c r="K232" s="122"/>
      <c r="L232" s="122"/>
      <c r="M232" s="122"/>
      <c r="N232" s="122"/>
      <c r="O232" s="49"/>
      <c r="P232" s="50"/>
      <c r="Q232" s="50"/>
      <c r="R232" s="50"/>
      <c r="S232" s="90"/>
      <c r="T232" s="93"/>
      <c r="U232" s="93"/>
      <c r="V232" s="90"/>
      <c r="W232" s="88"/>
      <c r="X232" s="88"/>
      <c r="Y232" s="87"/>
    </row>
    <row r="233" spans="1:25" ht="21" customHeight="1">
      <c r="A233" s="53"/>
      <c r="B233" s="54" t="s">
        <v>939</v>
      </c>
      <c r="C233" s="55"/>
      <c r="D233" s="55"/>
      <c r="E233" s="288"/>
      <c r="F233" s="288"/>
      <c r="G233" s="288"/>
      <c r="H233" s="56"/>
      <c r="I233" s="57"/>
      <c r="J233" s="58"/>
      <c r="K233" s="288"/>
      <c r="L233" s="288"/>
      <c r="M233" s="288"/>
      <c r="N233" s="288"/>
      <c r="O233" s="59"/>
      <c r="P233" s="55"/>
      <c r="Q233" s="55"/>
      <c r="R233" s="55"/>
      <c r="S233" s="60"/>
      <c r="T233" s="60"/>
      <c r="U233" s="60"/>
      <c r="V233" s="60"/>
      <c r="W233" s="61"/>
      <c r="X233" s="61"/>
      <c r="Y233" s="62"/>
    </row>
    <row r="234" spans="1:25" s="42" customFormat="1" ht="23.25" customHeight="1">
      <c r="A234" s="117"/>
      <c r="B234" s="50" t="s">
        <v>1030</v>
      </c>
      <c r="C234" s="49"/>
      <c r="D234" s="49"/>
      <c r="E234" s="122"/>
      <c r="F234" s="122"/>
      <c r="G234" s="122"/>
      <c r="H234" s="66"/>
      <c r="I234" s="67"/>
      <c r="J234" s="68"/>
      <c r="K234" s="122"/>
      <c r="L234" s="122"/>
      <c r="M234" s="122"/>
      <c r="N234" s="122"/>
      <c r="O234" s="49"/>
      <c r="P234" s="50"/>
      <c r="Q234" s="50"/>
      <c r="R234" s="49" t="s">
        <v>566</v>
      </c>
      <c r="S234" s="90"/>
      <c r="T234" s="89"/>
      <c r="U234" s="99"/>
      <c r="V234" s="90"/>
      <c r="W234" s="88"/>
      <c r="X234" s="88"/>
      <c r="Y234" s="87"/>
    </row>
    <row r="235" spans="1:25" s="42" customFormat="1" ht="110.25" customHeight="1">
      <c r="A235" s="117">
        <v>186</v>
      </c>
      <c r="B235" s="50" t="s">
        <v>288</v>
      </c>
      <c r="C235" s="49" t="s">
        <v>287</v>
      </c>
      <c r="D235" s="49" t="s">
        <v>286</v>
      </c>
      <c r="E235" s="122">
        <v>144001</v>
      </c>
      <c r="F235" s="122">
        <v>141153.331</v>
      </c>
      <c r="G235" s="122">
        <v>140961.536</v>
      </c>
      <c r="H235" s="107" t="s">
        <v>924</v>
      </c>
      <c r="I235" s="67" t="s">
        <v>1089</v>
      </c>
      <c r="J235" s="68" t="s">
        <v>2106</v>
      </c>
      <c r="K235" s="122">
        <v>146170</v>
      </c>
      <c r="L235" s="122">
        <v>166569</v>
      </c>
      <c r="M235" s="122">
        <f aca="true" t="shared" si="12" ref="M235:M246">L235-K235</f>
        <v>20399</v>
      </c>
      <c r="N235" s="122">
        <v>0</v>
      </c>
      <c r="O235" s="248" t="s">
        <v>1083</v>
      </c>
      <c r="P235" s="246" t="s">
        <v>2264</v>
      </c>
      <c r="Q235" s="50" t="s">
        <v>2281</v>
      </c>
      <c r="R235" s="49" t="s">
        <v>566</v>
      </c>
      <c r="S235" s="90" t="s">
        <v>0</v>
      </c>
      <c r="T235" s="89" t="s">
        <v>643</v>
      </c>
      <c r="U235" s="99">
        <v>173</v>
      </c>
      <c r="V235" s="90" t="s">
        <v>50</v>
      </c>
      <c r="W235" s="88"/>
      <c r="X235" s="88"/>
      <c r="Y235" s="87"/>
    </row>
    <row r="236" spans="1:25" s="42" customFormat="1" ht="68.25" customHeight="1">
      <c r="A236" s="117">
        <v>187</v>
      </c>
      <c r="B236" s="50" t="s">
        <v>285</v>
      </c>
      <c r="C236" s="49" t="s">
        <v>283</v>
      </c>
      <c r="D236" s="49" t="s">
        <v>70</v>
      </c>
      <c r="E236" s="122">
        <v>74840</v>
      </c>
      <c r="F236" s="122">
        <v>76919.428</v>
      </c>
      <c r="G236" s="122">
        <v>76911.069</v>
      </c>
      <c r="H236" s="107" t="s">
        <v>924</v>
      </c>
      <c r="I236" s="67" t="s">
        <v>1089</v>
      </c>
      <c r="J236" s="68" t="s">
        <v>2107</v>
      </c>
      <c r="K236" s="122">
        <v>77446</v>
      </c>
      <c r="L236" s="122">
        <v>78051</v>
      </c>
      <c r="M236" s="122">
        <f t="shared" si="12"/>
        <v>605</v>
      </c>
      <c r="N236" s="122">
        <v>0</v>
      </c>
      <c r="O236" s="49" t="s">
        <v>1083</v>
      </c>
      <c r="P236" s="50" t="s">
        <v>2120</v>
      </c>
      <c r="Q236" s="50"/>
      <c r="R236" s="49" t="s">
        <v>566</v>
      </c>
      <c r="S236" s="90" t="s">
        <v>0</v>
      </c>
      <c r="T236" s="89" t="s">
        <v>642</v>
      </c>
      <c r="U236" s="99">
        <v>174</v>
      </c>
      <c r="V236" s="90"/>
      <c r="W236" s="88"/>
      <c r="X236" s="88"/>
      <c r="Y236" s="87"/>
    </row>
    <row r="237" spans="1:25" s="42" customFormat="1" ht="68.25" customHeight="1">
      <c r="A237" s="117">
        <v>188</v>
      </c>
      <c r="B237" s="50" t="s">
        <v>284</v>
      </c>
      <c r="C237" s="49" t="s">
        <v>283</v>
      </c>
      <c r="D237" s="49" t="s">
        <v>70</v>
      </c>
      <c r="E237" s="122">
        <v>153960</v>
      </c>
      <c r="F237" s="122">
        <v>147760.267</v>
      </c>
      <c r="G237" s="122">
        <v>147743.687</v>
      </c>
      <c r="H237" s="107" t="s">
        <v>924</v>
      </c>
      <c r="I237" s="67" t="s">
        <v>1089</v>
      </c>
      <c r="J237" s="68" t="s">
        <v>2108</v>
      </c>
      <c r="K237" s="122">
        <v>164885</v>
      </c>
      <c r="L237" s="122">
        <v>208913</v>
      </c>
      <c r="M237" s="122">
        <f t="shared" si="12"/>
        <v>44028</v>
      </c>
      <c r="N237" s="122">
        <v>0</v>
      </c>
      <c r="O237" s="49" t="s">
        <v>1083</v>
      </c>
      <c r="P237" s="50" t="s">
        <v>2121</v>
      </c>
      <c r="Q237" s="50" t="s">
        <v>2119</v>
      </c>
      <c r="R237" s="49" t="s">
        <v>566</v>
      </c>
      <c r="S237" s="90" t="s">
        <v>0</v>
      </c>
      <c r="T237" s="89" t="s">
        <v>642</v>
      </c>
      <c r="U237" s="99">
        <v>175</v>
      </c>
      <c r="V237" s="90"/>
      <c r="W237" s="88"/>
      <c r="X237" s="88"/>
      <c r="Y237" s="87"/>
    </row>
    <row r="238" spans="1:25" s="42" customFormat="1" ht="141" customHeight="1">
      <c r="A238" s="117">
        <v>189</v>
      </c>
      <c r="B238" s="50" t="s">
        <v>282</v>
      </c>
      <c r="C238" s="49" t="s">
        <v>124</v>
      </c>
      <c r="D238" s="49" t="s">
        <v>70</v>
      </c>
      <c r="E238" s="122">
        <v>79098</v>
      </c>
      <c r="F238" s="122">
        <v>60930.226</v>
      </c>
      <c r="G238" s="122">
        <v>60905.512</v>
      </c>
      <c r="H238" s="107" t="s">
        <v>924</v>
      </c>
      <c r="I238" s="67" t="s">
        <v>1089</v>
      </c>
      <c r="J238" s="68" t="s">
        <v>2109</v>
      </c>
      <c r="K238" s="122">
        <v>59740</v>
      </c>
      <c r="L238" s="122">
        <v>70006</v>
      </c>
      <c r="M238" s="122">
        <f t="shared" si="12"/>
        <v>10266</v>
      </c>
      <c r="N238" s="122">
        <v>0</v>
      </c>
      <c r="O238" s="49" t="s">
        <v>1083</v>
      </c>
      <c r="P238" s="50" t="s">
        <v>2122</v>
      </c>
      <c r="Q238" s="50"/>
      <c r="R238" s="49" t="s">
        <v>566</v>
      </c>
      <c r="S238" s="90" t="s">
        <v>0</v>
      </c>
      <c r="T238" s="89" t="s">
        <v>641</v>
      </c>
      <c r="U238" s="99" t="s">
        <v>290</v>
      </c>
      <c r="V238" s="90"/>
      <c r="W238" s="88"/>
      <c r="X238" s="88" t="s">
        <v>34</v>
      </c>
      <c r="Y238" s="87"/>
    </row>
    <row r="239" spans="1:25" s="42" customFormat="1" ht="141" customHeight="1">
      <c r="A239" s="117">
        <v>190</v>
      </c>
      <c r="B239" s="101" t="s">
        <v>281</v>
      </c>
      <c r="C239" s="49" t="s">
        <v>280</v>
      </c>
      <c r="D239" s="49" t="s">
        <v>70</v>
      </c>
      <c r="E239" s="122">
        <v>22462</v>
      </c>
      <c r="F239" s="122">
        <v>21310.642</v>
      </c>
      <c r="G239" s="122">
        <v>20997.091</v>
      </c>
      <c r="H239" s="107" t="s">
        <v>924</v>
      </c>
      <c r="I239" s="67" t="s">
        <v>1089</v>
      </c>
      <c r="J239" s="68" t="s">
        <v>2110</v>
      </c>
      <c r="K239" s="122">
        <v>25240</v>
      </c>
      <c r="L239" s="122">
        <v>20683</v>
      </c>
      <c r="M239" s="122">
        <f t="shared" si="12"/>
        <v>-4557</v>
      </c>
      <c r="N239" s="122">
        <v>0</v>
      </c>
      <c r="O239" s="49" t="s">
        <v>1083</v>
      </c>
      <c r="P239" s="50" t="s">
        <v>2123</v>
      </c>
      <c r="Q239" s="50"/>
      <c r="R239" s="49" t="s">
        <v>566</v>
      </c>
      <c r="S239" s="90" t="s">
        <v>0</v>
      </c>
      <c r="T239" s="89" t="s">
        <v>640</v>
      </c>
      <c r="U239" s="99" t="s">
        <v>289</v>
      </c>
      <c r="V239" s="90"/>
      <c r="W239" s="88"/>
      <c r="X239" s="88"/>
      <c r="Y239" s="87"/>
    </row>
    <row r="240" spans="1:25" s="42" customFormat="1" ht="66" customHeight="1">
      <c r="A240" s="117">
        <v>191</v>
      </c>
      <c r="B240" s="50" t="s">
        <v>279</v>
      </c>
      <c r="C240" s="49" t="s">
        <v>80</v>
      </c>
      <c r="D240" s="49" t="s">
        <v>70</v>
      </c>
      <c r="E240" s="122">
        <v>6864</v>
      </c>
      <c r="F240" s="122">
        <v>6864</v>
      </c>
      <c r="G240" s="122">
        <v>6864</v>
      </c>
      <c r="H240" s="107" t="s">
        <v>924</v>
      </c>
      <c r="I240" s="67" t="s">
        <v>1089</v>
      </c>
      <c r="J240" s="68" t="s">
        <v>2111</v>
      </c>
      <c r="K240" s="122">
        <v>7166</v>
      </c>
      <c r="L240" s="122">
        <v>7166</v>
      </c>
      <c r="M240" s="122">
        <f t="shared" si="12"/>
        <v>0</v>
      </c>
      <c r="N240" s="122">
        <v>0</v>
      </c>
      <c r="O240" s="49" t="s">
        <v>1083</v>
      </c>
      <c r="P240" s="50" t="s">
        <v>2124</v>
      </c>
      <c r="Q240" s="50"/>
      <c r="R240" s="49" t="s">
        <v>567</v>
      </c>
      <c r="S240" s="90" t="s">
        <v>0</v>
      </c>
      <c r="T240" s="89" t="s">
        <v>639</v>
      </c>
      <c r="U240" s="99">
        <v>177</v>
      </c>
      <c r="V240" s="90" t="s">
        <v>50</v>
      </c>
      <c r="W240" s="88"/>
      <c r="X240" s="88" t="s">
        <v>34</v>
      </c>
      <c r="Y240" s="87"/>
    </row>
    <row r="241" spans="1:25" s="42" customFormat="1" ht="66" customHeight="1">
      <c r="A241" s="117">
        <v>192</v>
      </c>
      <c r="B241" s="50" t="s">
        <v>278</v>
      </c>
      <c r="C241" s="49" t="s">
        <v>80</v>
      </c>
      <c r="D241" s="49" t="s">
        <v>74</v>
      </c>
      <c r="E241" s="122">
        <v>67.789</v>
      </c>
      <c r="F241" s="122">
        <v>67.789</v>
      </c>
      <c r="G241" s="122">
        <v>67.3078</v>
      </c>
      <c r="H241" s="107" t="s">
        <v>924</v>
      </c>
      <c r="I241" s="67" t="s">
        <v>1094</v>
      </c>
      <c r="J241" s="68" t="s">
        <v>2112</v>
      </c>
      <c r="K241" s="122">
        <v>0</v>
      </c>
      <c r="L241" s="122">
        <v>0</v>
      </c>
      <c r="M241" s="122">
        <f t="shared" si="12"/>
        <v>0</v>
      </c>
      <c r="N241" s="122">
        <v>0</v>
      </c>
      <c r="O241" s="49" t="s">
        <v>1087</v>
      </c>
      <c r="P241" s="50" t="s">
        <v>923</v>
      </c>
      <c r="Q241" s="50"/>
      <c r="R241" s="49" t="s">
        <v>567</v>
      </c>
      <c r="S241" s="90" t="s">
        <v>0</v>
      </c>
      <c r="T241" s="89" t="s">
        <v>638</v>
      </c>
      <c r="U241" s="99">
        <v>178</v>
      </c>
      <c r="V241" s="90" t="s">
        <v>972</v>
      </c>
      <c r="W241" s="88" t="s">
        <v>34</v>
      </c>
      <c r="X241" s="88"/>
      <c r="Y241" s="87"/>
    </row>
    <row r="242" spans="1:25" s="42" customFormat="1" ht="135" customHeight="1">
      <c r="A242" s="117">
        <v>193</v>
      </c>
      <c r="B242" s="50" t="s">
        <v>277</v>
      </c>
      <c r="C242" s="49" t="s">
        <v>71</v>
      </c>
      <c r="D242" s="49" t="s">
        <v>76</v>
      </c>
      <c r="E242" s="122">
        <v>58.846</v>
      </c>
      <c r="F242" s="122">
        <v>58.846</v>
      </c>
      <c r="G242" s="122">
        <v>58.671</v>
      </c>
      <c r="H242" s="110" t="s">
        <v>2113</v>
      </c>
      <c r="I242" s="67" t="s">
        <v>1094</v>
      </c>
      <c r="J242" s="68" t="s">
        <v>2114</v>
      </c>
      <c r="K242" s="122">
        <v>78.878</v>
      </c>
      <c r="L242" s="122">
        <v>0</v>
      </c>
      <c r="M242" s="122">
        <f t="shared" si="12"/>
        <v>-78.878</v>
      </c>
      <c r="N242" s="122">
        <v>0</v>
      </c>
      <c r="O242" s="247" t="s">
        <v>1087</v>
      </c>
      <c r="P242" s="245" t="s">
        <v>2265</v>
      </c>
      <c r="Q242" s="50"/>
      <c r="R242" s="49" t="s">
        <v>566</v>
      </c>
      <c r="S242" s="90" t="s">
        <v>0</v>
      </c>
      <c r="T242" s="89" t="s">
        <v>638</v>
      </c>
      <c r="U242" s="99">
        <v>180</v>
      </c>
      <c r="V242" s="90" t="s">
        <v>25</v>
      </c>
      <c r="W242" s="88" t="s">
        <v>34</v>
      </c>
      <c r="X242" s="88"/>
      <c r="Y242" s="87"/>
    </row>
    <row r="243" spans="1:25" s="42" customFormat="1" ht="66" customHeight="1">
      <c r="A243" s="117">
        <v>194</v>
      </c>
      <c r="B243" s="50" t="s">
        <v>276</v>
      </c>
      <c r="C243" s="49" t="s">
        <v>71</v>
      </c>
      <c r="D243" s="49" t="s">
        <v>74</v>
      </c>
      <c r="E243" s="122">
        <v>75.4</v>
      </c>
      <c r="F243" s="122">
        <v>75.4</v>
      </c>
      <c r="G243" s="122">
        <v>75.2868</v>
      </c>
      <c r="H243" s="107" t="s">
        <v>924</v>
      </c>
      <c r="I243" s="67" t="s">
        <v>1094</v>
      </c>
      <c r="J243" s="68" t="s">
        <v>2115</v>
      </c>
      <c r="K243" s="122">
        <v>0</v>
      </c>
      <c r="L243" s="122">
        <v>0</v>
      </c>
      <c r="M243" s="122">
        <f t="shared" si="12"/>
        <v>0</v>
      </c>
      <c r="N243" s="122">
        <v>0</v>
      </c>
      <c r="O243" s="49" t="s">
        <v>1087</v>
      </c>
      <c r="P243" s="50" t="s">
        <v>2125</v>
      </c>
      <c r="Q243" s="50"/>
      <c r="R243" s="49" t="s">
        <v>566</v>
      </c>
      <c r="S243" s="90" t="s">
        <v>0</v>
      </c>
      <c r="T243" s="89" t="s">
        <v>638</v>
      </c>
      <c r="U243" s="99">
        <v>181</v>
      </c>
      <c r="V243" s="90" t="s">
        <v>972</v>
      </c>
      <c r="W243" s="88" t="s">
        <v>34</v>
      </c>
      <c r="X243" s="88"/>
      <c r="Y243" s="87"/>
    </row>
    <row r="244" spans="1:25" s="42" customFormat="1" ht="66" customHeight="1">
      <c r="A244" s="117">
        <v>195</v>
      </c>
      <c r="B244" s="50" t="s">
        <v>275</v>
      </c>
      <c r="C244" s="49" t="s">
        <v>71</v>
      </c>
      <c r="D244" s="49" t="s">
        <v>68</v>
      </c>
      <c r="E244" s="122">
        <v>134.169</v>
      </c>
      <c r="F244" s="122">
        <v>134.169</v>
      </c>
      <c r="G244" s="122">
        <v>126.879874</v>
      </c>
      <c r="H244" s="107" t="s">
        <v>924</v>
      </c>
      <c r="I244" s="67" t="s">
        <v>1081</v>
      </c>
      <c r="J244" s="68" t="s">
        <v>2116</v>
      </c>
      <c r="K244" s="122">
        <v>169.39</v>
      </c>
      <c r="L244" s="122">
        <v>199</v>
      </c>
      <c r="M244" s="122">
        <f t="shared" si="12"/>
        <v>29.610000000000014</v>
      </c>
      <c r="N244" s="122">
        <v>0</v>
      </c>
      <c r="O244" s="49" t="s">
        <v>1083</v>
      </c>
      <c r="P244" s="50" t="s">
        <v>2126</v>
      </c>
      <c r="Q244" s="50" t="s">
        <v>2291</v>
      </c>
      <c r="R244" s="49" t="s">
        <v>566</v>
      </c>
      <c r="S244" s="90" t="s">
        <v>0</v>
      </c>
      <c r="T244" s="89" t="s">
        <v>638</v>
      </c>
      <c r="U244" s="99">
        <v>183</v>
      </c>
      <c r="V244" s="90" t="s">
        <v>972</v>
      </c>
      <c r="W244" s="88" t="s">
        <v>34</v>
      </c>
      <c r="X244" s="88"/>
      <c r="Y244" s="87"/>
    </row>
    <row r="245" spans="1:25" s="42" customFormat="1" ht="141" customHeight="1">
      <c r="A245" s="117">
        <v>196</v>
      </c>
      <c r="B245" s="50" t="s">
        <v>833</v>
      </c>
      <c r="C245" s="49" t="s">
        <v>74</v>
      </c>
      <c r="D245" s="49" t="s">
        <v>74</v>
      </c>
      <c r="E245" s="122">
        <v>34.686</v>
      </c>
      <c r="F245" s="122">
        <v>34.686</v>
      </c>
      <c r="G245" s="122">
        <v>21.06</v>
      </c>
      <c r="H245" s="110" t="s">
        <v>2117</v>
      </c>
      <c r="I245" s="67" t="s">
        <v>1094</v>
      </c>
      <c r="J245" s="68" t="s">
        <v>2099</v>
      </c>
      <c r="K245" s="122">
        <v>0</v>
      </c>
      <c r="L245" s="122">
        <v>0</v>
      </c>
      <c r="M245" s="122">
        <f t="shared" si="12"/>
        <v>0</v>
      </c>
      <c r="N245" s="122">
        <v>0</v>
      </c>
      <c r="O245" s="49" t="s">
        <v>1087</v>
      </c>
      <c r="P245" s="50" t="s">
        <v>2127</v>
      </c>
      <c r="Q245" s="50"/>
      <c r="R245" s="49" t="s">
        <v>567</v>
      </c>
      <c r="S245" s="90" t="s">
        <v>0</v>
      </c>
      <c r="T245" s="89" t="s">
        <v>836</v>
      </c>
      <c r="U245" s="123" t="s">
        <v>835</v>
      </c>
      <c r="V245" s="90" t="s">
        <v>24</v>
      </c>
      <c r="W245" s="88" t="s">
        <v>34</v>
      </c>
      <c r="X245" s="88"/>
      <c r="Y245" s="87"/>
    </row>
    <row r="246" spans="1:25" s="42" customFormat="1" ht="168" customHeight="1">
      <c r="A246" s="117">
        <v>197</v>
      </c>
      <c r="B246" s="89" t="s">
        <v>832</v>
      </c>
      <c r="C246" s="49" t="s">
        <v>74</v>
      </c>
      <c r="D246" s="49" t="s">
        <v>74</v>
      </c>
      <c r="E246" s="122">
        <v>18.304</v>
      </c>
      <c r="F246" s="122">
        <v>18.304</v>
      </c>
      <c r="G246" s="122">
        <v>18.2304</v>
      </c>
      <c r="H246" s="110" t="s">
        <v>2118</v>
      </c>
      <c r="I246" s="67" t="s">
        <v>1094</v>
      </c>
      <c r="J246" s="68" t="s">
        <v>2115</v>
      </c>
      <c r="K246" s="122">
        <v>0</v>
      </c>
      <c r="L246" s="122">
        <v>0</v>
      </c>
      <c r="M246" s="122">
        <f t="shared" si="12"/>
        <v>0</v>
      </c>
      <c r="N246" s="122">
        <v>0</v>
      </c>
      <c r="O246" s="238" t="s">
        <v>1087</v>
      </c>
      <c r="P246" s="245" t="s">
        <v>2266</v>
      </c>
      <c r="Q246" s="50"/>
      <c r="R246" s="49" t="s">
        <v>567</v>
      </c>
      <c r="S246" s="90" t="s">
        <v>0</v>
      </c>
      <c r="T246" s="93" t="s">
        <v>836</v>
      </c>
      <c r="U246" s="123" t="s">
        <v>834</v>
      </c>
      <c r="V246" s="90" t="s">
        <v>24</v>
      </c>
      <c r="W246" s="88" t="s">
        <v>34</v>
      </c>
      <c r="X246" s="88"/>
      <c r="Y246" s="87"/>
    </row>
    <row r="247" spans="1:25" s="42" customFormat="1" ht="29.25" customHeight="1">
      <c r="A247" s="117"/>
      <c r="B247" s="50"/>
      <c r="C247" s="50"/>
      <c r="D247" s="50"/>
      <c r="E247" s="122"/>
      <c r="F247" s="122"/>
      <c r="G247" s="122"/>
      <c r="H247" s="48"/>
      <c r="I247" s="51"/>
      <c r="J247" s="52"/>
      <c r="K247" s="122"/>
      <c r="L247" s="122"/>
      <c r="M247" s="122"/>
      <c r="N247" s="122"/>
      <c r="O247" s="49"/>
      <c r="P247" s="50"/>
      <c r="Q247" s="50"/>
      <c r="R247" s="50"/>
      <c r="S247" s="90"/>
      <c r="T247" s="93"/>
      <c r="U247" s="93"/>
      <c r="V247" s="90"/>
      <c r="W247" s="88"/>
      <c r="X247" s="88"/>
      <c r="Y247" s="87"/>
    </row>
    <row r="248" spans="1:25" ht="30" customHeight="1">
      <c r="A248" s="53"/>
      <c r="B248" s="54" t="s">
        <v>940</v>
      </c>
      <c r="C248" s="55"/>
      <c r="D248" s="55"/>
      <c r="E248" s="288"/>
      <c r="F248" s="288"/>
      <c r="G248" s="288"/>
      <c r="H248" s="56"/>
      <c r="I248" s="57"/>
      <c r="J248" s="58"/>
      <c r="K248" s="288"/>
      <c r="L248" s="288"/>
      <c r="M248" s="288"/>
      <c r="N248" s="288"/>
      <c r="O248" s="59"/>
      <c r="P248" s="55"/>
      <c r="Q248" s="55"/>
      <c r="R248" s="55"/>
      <c r="S248" s="60"/>
      <c r="T248" s="60"/>
      <c r="U248" s="60"/>
      <c r="V248" s="60"/>
      <c r="W248" s="61"/>
      <c r="X248" s="61"/>
      <c r="Y248" s="62"/>
    </row>
    <row r="249" spans="1:25" s="42" customFormat="1" ht="99.75" customHeight="1">
      <c r="A249" s="117">
        <v>198</v>
      </c>
      <c r="B249" s="50" t="s">
        <v>301</v>
      </c>
      <c r="C249" s="49" t="s">
        <v>300</v>
      </c>
      <c r="D249" s="49" t="s">
        <v>70</v>
      </c>
      <c r="E249" s="122">
        <v>3529.572</v>
      </c>
      <c r="F249" s="122">
        <v>3529.572</v>
      </c>
      <c r="G249" s="122">
        <v>1675.246886</v>
      </c>
      <c r="H249" s="84" t="s">
        <v>1494</v>
      </c>
      <c r="I249" s="51" t="s">
        <v>1089</v>
      </c>
      <c r="J249" s="94" t="s">
        <v>1493</v>
      </c>
      <c r="K249" s="122">
        <v>3072.36</v>
      </c>
      <c r="L249" s="122">
        <v>2698.265</v>
      </c>
      <c r="M249" s="122">
        <f aca="true" t="shared" si="13" ref="M249:M257">L249-K249</f>
        <v>-374.09500000000025</v>
      </c>
      <c r="N249" s="122">
        <v>0</v>
      </c>
      <c r="O249" s="49" t="s">
        <v>1083</v>
      </c>
      <c r="P249" s="50" t="s">
        <v>1492</v>
      </c>
      <c r="Q249" s="50"/>
      <c r="R249" s="49" t="s">
        <v>562</v>
      </c>
      <c r="S249" s="90" t="s">
        <v>644</v>
      </c>
      <c r="T249" s="89" t="s">
        <v>645</v>
      </c>
      <c r="U249" s="99">
        <v>184</v>
      </c>
      <c r="V249" s="90" t="s">
        <v>33</v>
      </c>
      <c r="W249" s="88" t="s">
        <v>34</v>
      </c>
      <c r="X249" s="88"/>
      <c r="Y249" s="87"/>
    </row>
    <row r="250" spans="1:25" s="42" customFormat="1" ht="71.25" customHeight="1">
      <c r="A250" s="117">
        <v>199</v>
      </c>
      <c r="B250" s="50" t="s">
        <v>299</v>
      </c>
      <c r="C250" s="49" t="s">
        <v>204</v>
      </c>
      <c r="D250" s="49" t="s">
        <v>70</v>
      </c>
      <c r="E250" s="122">
        <v>720</v>
      </c>
      <c r="F250" s="122">
        <v>720</v>
      </c>
      <c r="G250" s="122">
        <v>720</v>
      </c>
      <c r="H250" s="48" t="s">
        <v>923</v>
      </c>
      <c r="I250" s="51" t="s">
        <v>1081</v>
      </c>
      <c r="J250" s="95" t="s">
        <v>1491</v>
      </c>
      <c r="K250" s="122">
        <v>720</v>
      </c>
      <c r="L250" s="122">
        <v>570</v>
      </c>
      <c r="M250" s="122">
        <f t="shared" si="13"/>
        <v>-150</v>
      </c>
      <c r="N250" s="122">
        <v>-150</v>
      </c>
      <c r="O250" s="49" t="s">
        <v>1141</v>
      </c>
      <c r="P250" s="50" t="s">
        <v>1490</v>
      </c>
      <c r="Q250" s="50"/>
      <c r="R250" s="49" t="s">
        <v>562</v>
      </c>
      <c r="S250" s="90" t="s">
        <v>646</v>
      </c>
      <c r="T250" s="89" t="s">
        <v>647</v>
      </c>
      <c r="U250" s="99">
        <v>185</v>
      </c>
      <c r="V250" s="90" t="s">
        <v>50</v>
      </c>
      <c r="W250" s="88"/>
      <c r="X250" s="88" t="s">
        <v>34</v>
      </c>
      <c r="Y250" s="87"/>
    </row>
    <row r="251" spans="1:25" s="42" customFormat="1" ht="89.25" customHeight="1">
      <c r="A251" s="117">
        <v>200</v>
      </c>
      <c r="B251" s="50" t="s">
        <v>298</v>
      </c>
      <c r="C251" s="49" t="s">
        <v>297</v>
      </c>
      <c r="D251" s="49" t="s">
        <v>70</v>
      </c>
      <c r="E251" s="122">
        <v>22.818</v>
      </c>
      <c r="F251" s="122">
        <v>22.818</v>
      </c>
      <c r="G251" s="122">
        <v>19.6</v>
      </c>
      <c r="H251" s="48" t="s">
        <v>923</v>
      </c>
      <c r="I251" s="51" t="s">
        <v>1089</v>
      </c>
      <c r="J251" s="94" t="s">
        <v>1489</v>
      </c>
      <c r="K251" s="122">
        <v>20.184</v>
      </c>
      <c r="L251" s="122">
        <v>20.168</v>
      </c>
      <c r="M251" s="122">
        <f t="shared" si="13"/>
        <v>-0.01600000000000179</v>
      </c>
      <c r="N251" s="122">
        <v>0</v>
      </c>
      <c r="O251" s="49" t="s">
        <v>1083</v>
      </c>
      <c r="P251" s="50" t="s">
        <v>1488</v>
      </c>
      <c r="Q251" s="50"/>
      <c r="R251" s="49" t="s">
        <v>562</v>
      </c>
      <c r="S251" s="90" t="s">
        <v>646</v>
      </c>
      <c r="T251" s="89" t="s">
        <v>647</v>
      </c>
      <c r="U251" s="99">
        <v>186</v>
      </c>
      <c r="V251" s="90" t="s">
        <v>972</v>
      </c>
      <c r="W251" s="88"/>
      <c r="X251" s="88" t="s">
        <v>34</v>
      </c>
      <c r="Y251" s="87" t="s">
        <v>34</v>
      </c>
    </row>
    <row r="252" spans="1:25" s="42" customFormat="1" ht="86.25" customHeight="1">
      <c r="A252" s="117">
        <v>201</v>
      </c>
      <c r="B252" s="50" t="s">
        <v>296</v>
      </c>
      <c r="C252" s="49" t="s">
        <v>204</v>
      </c>
      <c r="D252" s="49" t="s">
        <v>70</v>
      </c>
      <c r="E252" s="122">
        <v>3680.76</v>
      </c>
      <c r="F252" s="122">
        <v>3680.76</v>
      </c>
      <c r="G252" s="122">
        <v>3314.035</v>
      </c>
      <c r="H252" s="48" t="s">
        <v>923</v>
      </c>
      <c r="I252" s="51" t="s">
        <v>1089</v>
      </c>
      <c r="J252" s="94" t="s">
        <v>1487</v>
      </c>
      <c r="K252" s="122">
        <v>3676.354</v>
      </c>
      <c r="L252" s="122">
        <v>3677.291</v>
      </c>
      <c r="M252" s="122">
        <f t="shared" si="13"/>
        <v>0.9370000000003529</v>
      </c>
      <c r="N252" s="122">
        <v>0</v>
      </c>
      <c r="O252" s="49" t="s">
        <v>1083</v>
      </c>
      <c r="P252" s="50" t="s">
        <v>1486</v>
      </c>
      <c r="Q252" s="50"/>
      <c r="R252" s="49" t="s">
        <v>562</v>
      </c>
      <c r="S252" s="90" t="s">
        <v>646</v>
      </c>
      <c r="T252" s="89" t="s">
        <v>647</v>
      </c>
      <c r="U252" s="99">
        <v>187</v>
      </c>
      <c r="V252" s="90" t="s">
        <v>972</v>
      </c>
      <c r="W252" s="88"/>
      <c r="X252" s="88" t="s">
        <v>34</v>
      </c>
      <c r="Y252" s="87"/>
    </row>
    <row r="253" spans="1:25" s="42" customFormat="1" ht="71.25" customHeight="1">
      <c r="A253" s="117">
        <v>202</v>
      </c>
      <c r="B253" s="50" t="s">
        <v>295</v>
      </c>
      <c r="C253" s="49" t="s">
        <v>72</v>
      </c>
      <c r="D253" s="49" t="s">
        <v>70</v>
      </c>
      <c r="E253" s="122">
        <v>999.541</v>
      </c>
      <c r="F253" s="122">
        <v>999.541</v>
      </c>
      <c r="G253" s="122">
        <v>966.0311</v>
      </c>
      <c r="H253" s="48" t="s">
        <v>923</v>
      </c>
      <c r="I253" s="51" t="s">
        <v>1089</v>
      </c>
      <c r="J253" s="52" t="s">
        <v>1485</v>
      </c>
      <c r="K253" s="122">
        <v>1003.8</v>
      </c>
      <c r="L253" s="122">
        <v>1163.42</v>
      </c>
      <c r="M253" s="122">
        <f t="shared" si="13"/>
        <v>159.62000000000012</v>
      </c>
      <c r="N253" s="122">
        <v>0</v>
      </c>
      <c r="O253" s="49" t="s">
        <v>1083</v>
      </c>
      <c r="P253" s="50" t="s">
        <v>1484</v>
      </c>
      <c r="Q253" s="50"/>
      <c r="R253" s="49" t="s">
        <v>562</v>
      </c>
      <c r="S253" s="90" t="s">
        <v>646</v>
      </c>
      <c r="T253" s="89" t="s">
        <v>647</v>
      </c>
      <c r="U253" s="99">
        <v>188</v>
      </c>
      <c r="V253" s="90" t="s">
        <v>49</v>
      </c>
      <c r="W253" s="88"/>
      <c r="X253" s="88" t="s">
        <v>34</v>
      </c>
      <c r="Y253" s="87"/>
    </row>
    <row r="254" spans="1:25" s="42" customFormat="1" ht="128.25" customHeight="1">
      <c r="A254" s="117">
        <v>203</v>
      </c>
      <c r="B254" s="50" t="s">
        <v>294</v>
      </c>
      <c r="C254" s="49" t="s">
        <v>145</v>
      </c>
      <c r="D254" s="49" t="s">
        <v>70</v>
      </c>
      <c r="E254" s="122">
        <v>20</v>
      </c>
      <c r="F254" s="122">
        <v>20</v>
      </c>
      <c r="G254" s="122">
        <v>10.989</v>
      </c>
      <c r="H254" s="84" t="s">
        <v>1483</v>
      </c>
      <c r="I254" s="51" t="s">
        <v>1089</v>
      </c>
      <c r="J254" s="95" t="s">
        <v>1482</v>
      </c>
      <c r="K254" s="122">
        <v>22</v>
      </c>
      <c r="L254" s="122">
        <v>20</v>
      </c>
      <c r="M254" s="122">
        <f t="shared" si="13"/>
        <v>-2</v>
      </c>
      <c r="N254" s="122">
        <v>0</v>
      </c>
      <c r="O254" s="49" t="s">
        <v>1083</v>
      </c>
      <c r="P254" s="50" t="s">
        <v>1481</v>
      </c>
      <c r="Q254" s="50"/>
      <c r="R254" s="49" t="s">
        <v>562</v>
      </c>
      <c r="S254" s="90" t="s">
        <v>646</v>
      </c>
      <c r="T254" s="89" t="s">
        <v>647</v>
      </c>
      <c r="U254" s="99">
        <v>189</v>
      </c>
      <c r="V254" s="90" t="s">
        <v>26</v>
      </c>
      <c r="W254" s="88"/>
      <c r="X254" s="88" t="s">
        <v>34</v>
      </c>
      <c r="Y254" s="87"/>
    </row>
    <row r="255" spans="1:25" s="42" customFormat="1" ht="108.75" customHeight="1">
      <c r="A255" s="117">
        <v>204</v>
      </c>
      <c r="B255" s="50" t="s">
        <v>293</v>
      </c>
      <c r="C255" s="49" t="s">
        <v>91</v>
      </c>
      <c r="D255" s="49" t="s">
        <v>70</v>
      </c>
      <c r="E255" s="122">
        <v>6657.893</v>
      </c>
      <c r="F255" s="122">
        <v>6657.893</v>
      </c>
      <c r="G255" s="122">
        <v>6657.893</v>
      </c>
      <c r="H255" s="48" t="s">
        <v>923</v>
      </c>
      <c r="I255" s="51" t="s">
        <v>1089</v>
      </c>
      <c r="J255" s="94" t="s">
        <v>1480</v>
      </c>
      <c r="K255" s="122">
        <v>6899.87</v>
      </c>
      <c r="L255" s="122">
        <v>7654.581</v>
      </c>
      <c r="M255" s="122">
        <f t="shared" si="13"/>
        <v>754.7110000000002</v>
      </c>
      <c r="N255" s="122">
        <v>0</v>
      </c>
      <c r="O255" s="49" t="s">
        <v>1083</v>
      </c>
      <c r="P255" s="50" t="s">
        <v>1479</v>
      </c>
      <c r="Q255" s="50"/>
      <c r="R255" s="49" t="s">
        <v>562</v>
      </c>
      <c r="S255" s="90" t="s">
        <v>646</v>
      </c>
      <c r="T255" s="89" t="s">
        <v>648</v>
      </c>
      <c r="U255" s="99">
        <v>190</v>
      </c>
      <c r="V255" s="90"/>
      <c r="W255" s="88"/>
      <c r="X255" s="88" t="s">
        <v>34</v>
      </c>
      <c r="Y255" s="87"/>
    </row>
    <row r="256" spans="1:25" s="42" customFormat="1" ht="86.25" customHeight="1">
      <c r="A256" s="117">
        <v>205</v>
      </c>
      <c r="B256" s="50" t="s">
        <v>292</v>
      </c>
      <c r="C256" s="49" t="s">
        <v>91</v>
      </c>
      <c r="D256" s="49" t="s">
        <v>70</v>
      </c>
      <c r="E256" s="122">
        <v>542.642</v>
      </c>
      <c r="F256" s="122">
        <v>542.642</v>
      </c>
      <c r="G256" s="122">
        <v>472.162</v>
      </c>
      <c r="H256" s="48" t="s">
        <v>923</v>
      </c>
      <c r="I256" s="51" t="s">
        <v>1089</v>
      </c>
      <c r="J256" s="94" t="s">
        <v>1478</v>
      </c>
      <c r="K256" s="122">
        <v>475.796</v>
      </c>
      <c r="L256" s="122">
        <v>79.964</v>
      </c>
      <c r="M256" s="122">
        <f t="shared" si="13"/>
        <v>-395.832</v>
      </c>
      <c r="N256" s="122">
        <v>0</v>
      </c>
      <c r="O256" s="49" t="s">
        <v>1083</v>
      </c>
      <c r="P256" s="50" t="s">
        <v>1477</v>
      </c>
      <c r="Q256" s="50"/>
      <c r="R256" s="49" t="s">
        <v>562</v>
      </c>
      <c r="S256" s="90" t="s">
        <v>646</v>
      </c>
      <c r="T256" s="89" t="s">
        <v>649</v>
      </c>
      <c r="U256" s="99">
        <v>191</v>
      </c>
      <c r="V256" s="90"/>
      <c r="W256" s="88"/>
      <c r="X256" s="88" t="s">
        <v>34</v>
      </c>
      <c r="Y256" s="87"/>
    </row>
    <row r="257" spans="1:25" s="42" customFormat="1" ht="81.75" customHeight="1">
      <c r="A257" s="117">
        <v>206</v>
      </c>
      <c r="B257" s="50" t="s">
        <v>291</v>
      </c>
      <c r="C257" s="49" t="s">
        <v>71</v>
      </c>
      <c r="D257" s="49" t="s">
        <v>70</v>
      </c>
      <c r="E257" s="122">
        <v>58.053</v>
      </c>
      <c r="F257" s="122">
        <v>58.053</v>
      </c>
      <c r="G257" s="122">
        <v>57.99</v>
      </c>
      <c r="H257" s="48" t="s">
        <v>923</v>
      </c>
      <c r="I257" s="51" t="s">
        <v>1089</v>
      </c>
      <c r="J257" s="52" t="s">
        <v>1476</v>
      </c>
      <c r="K257" s="122">
        <v>59.609</v>
      </c>
      <c r="L257" s="122">
        <v>73.041</v>
      </c>
      <c r="M257" s="122">
        <f t="shared" si="13"/>
        <v>13.431999999999995</v>
      </c>
      <c r="N257" s="122">
        <v>0</v>
      </c>
      <c r="O257" s="49" t="s">
        <v>1083</v>
      </c>
      <c r="P257" s="50" t="s">
        <v>1475</v>
      </c>
      <c r="Q257" s="50"/>
      <c r="R257" s="49" t="s">
        <v>562</v>
      </c>
      <c r="S257" s="90" t="s">
        <v>650</v>
      </c>
      <c r="T257" s="93" t="s">
        <v>651</v>
      </c>
      <c r="U257" s="99">
        <v>192</v>
      </c>
      <c r="V257" s="90" t="s">
        <v>972</v>
      </c>
      <c r="W257" s="88" t="s">
        <v>34</v>
      </c>
      <c r="X257" s="88"/>
      <c r="Y257" s="87"/>
    </row>
    <row r="258" spans="1:25" s="42" customFormat="1" ht="24.75" customHeight="1">
      <c r="A258" s="117"/>
      <c r="B258" s="50"/>
      <c r="C258" s="50"/>
      <c r="D258" s="50"/>
      <c r="E258" s="122"/>
      <c r="F258" s="122"/>
      <c r="G258" s="122"/>
      <c r="H258" s="48"/>
      <c r="I258" s="51"/>
      <c r="J258" s="52"/>
      <c r="K258" s="122"/>
      <c r="L258" s="122"/>
      <c r="M258" s="122"/>
      <c r="N258" s="122"/>
      <c r="O258" s="49"/>
      <c r="P258" s="50"/>
      <c r="Q258" s="50"/>
      <c r="R258" s="50"/>
      <c r="S258" s="90"/>
      <c r="T258" s="90"/>
      <c r="U258" s="90"/>
      <c r="V258" s="90"/>
      <c r="W258" s="88"/>
      <c r="X258" s="88"/>
      <c r="Y258" s="87"/>
    </row>
    <row r="259" spans="1:25" ht="21" customHeight="1">
      <c r="A259" s="53"/>
      <c r="B259" s="54" t="s">
        <v>941</v>
      </c>
      <c r="C259" s="55"/>
      <c r="D259" s="55"/>
      <c r="E259" s="288"/>
      <c r="F259" s="288"/>
      <c r="G259" s="288"/>
      <c r="H259" s="56"/>
      <c r="I259" s="57"/>
      <c r="J259" s="58"/>
      <c r="K259" s="288"/>
      <c r="L259" s="288"/>
      <c r="M259" s="288"/>
      <c r="N259" s="288"/>
      <c r="O259" s="59"/>
      <c r="P259" s="55"/>
      <c r="Q259" s="55"/>
      <c r="R259" s="55"/>
      <c r="S259" s="60"/>
      <c r="T259" s="60"/>
      <c r="U259" s="60"/>
      <c r="V259" s="60"/>
      <c r="W259" s="61"/>
      <c r="X259" s="61"/>
      <c r="Y259" s="62"/>
    </row>
    <row r="260" spans="1:25" s="42" customFormat="1" ht="114.75" customHeight="1">
      <c r="A260" s="117">
        <v>207</v>
      </c>
      <c r="B260" s="50" t="s">
        <v>303</v>
      </c>
      <c r="C260" s="49" t="s">
        <v>302</v>
      </c>
      <c r="D260" s="49" t="s">
        <v>70</v>
      </c>
      <c r="E260" s="122">
        <v>239.53</v>
      </c>
      <c r="F260" s="122">
        <v>239.53</v>
      </c>
      <c r="G260" s="122">
        <v>219.511238</v>
      </c>
      <c r="H260" s="84" t="s">
        <v>1501</v>
      </c>
      <c r="I260" s="51" t="s">
        <v>1089</v>
      </c>
      <c r="J260" s="52" t="s">
        <v>1500</v>
      </c>
      <c r="K260" s="122">
        <v>293.4</v>
      </c>
      <c r="L260" s="122">
        <v>463.42</v>
      </c>
      <c r="M260" s="122">
        <f>L260-K260</f>
        <v>170.02000000000004</v>
      </c>
      <c r="N260" s="122">
        <v>0</v>
      </c>
      <c r="O260" s="49" t="s">
        <v>1083</v>
      </c>
      <c r="P260" s="50" t="s">
        <v>1499</v>
      </c>
      <c r="Q260" s="50"/>
      <c r="R260" s="49" t="s">
        <v>562</v>
      </c>
      <c r="S260" s="90" t="s">
        <v>564</v>
      </c>
      <c r="T260" s="89" t="s">
        <v>652</v>
      </c>
      <c r="U260" s="99">
        <v>193</v>
      </c>
      <c r="V260" s="90" t="s">
        <v>26</v>
      </c>
      <c r="W260" s="88" t="s">
        <v>34</v>
      </c>
      <c r="X260" s="88"/>
      <c r="Y260" s="87"/>
    </row>
    <row r="261" spans="1:25" s="42" customFormat="1" ht="73.5" customHeight="1">
      <c r="A261" s="450">
        <v>208</v>
      </c>
      <c r="B261" s="452" t="s">
        <v>1011</v>
      </c>
      <c r="C261" s="428" t="s">
        <v>118</v>
      </c>
      <c r="D261" s="428" t="s">
        <v>70</v>
      </c>
      <c r="E261" s="122">
        <v>724.772</v>
      </c>
      <c r="F261" s="122">
        <v>724.772</v>
      </c>
      <c r="G261" s="122">
        <v>724.772</v>
      </c>
      <c r="H261" s="430" t="s">
        <v>923</v>
      </c>
      <c r="I261" s="444" t="s">
        <v>1089</v>
      </c>
      <c r="J261" s="446" t="s">
        <v>1498</v>
      </c>
      <c r="K261" s="122">
        <v>763.089</v>
      </c>
      <c r="L261" s="122">
        <v>814.662</v>
      </c>
      <c r="M261" s="122">
        <f>L261-K261</f>
        <v>51.57299999999998</v>
      </c>
      <c r="N261" s="448">
        <v>0</v>
      </c>
      <c r="O261" s="428" t="s">
        <v>1083</v>
      </c>
      <c r="P261" s="428" t="s">
        <v>1497</v>
      </c>
      <c r="Q261" s="428"/>
      <c r="R261" s="428" t="s">
        <v>562</v>
      </c>
      <c r="S261" s="241" t="s">
        <v>0</v>
      </c>
      <c r="T261" s="89" t="s">
        <v>1012</v>
      </c>
      <c r="U261" s="436" t="s">
        <v>1038</v>
      </c>
      <c r="V261" s="438"/>
      <c r="W261" s="440"/>
      <c r="X261" s="440" t="s">
        <v>34</v>
      </c>
      <c r="Y261" s="442"/>
    </row>
    <row r="262" spans="1:25" s="42" customFormat="1" ht="73.5" customHeight="1">
      <c r="A262" s="451"/>
      <c r="B262" s="453"/>
      <c r="C262" s="429"/>
      <c r="D262" s="429"/>
      <c r="E262" s="122">
        <v>2100.7</v>
      </c>
      <c r="F262" s="122">
        <v>2100.7</v>
      </c>
      <c r="G262" s="122">
        <v>2100.7</v>
      </c>
      <c r="H262" s="431"/>
      <c r="I262" s="445"/>
      <c r="J262" s="447"/>
      <c r="K262" s="122">
        <v>2410.503</v>
      </c>
      <c r="L262" s="122">
        <v>2766.644</v>
      </c>
      <c r="M262" s="122">
        <f>L262-K262</f>
        <v>356.1409999999996</v>
      </c>
      <c r="N262" s="449"/>
      <c r="O262" s="429"/>
      <c r="P262" s="429"/>
      <c r="Q262" s="429"/>
      <c r="R262" s="429"/>
      <c r="S262" s="236" t="s">
        <v>2229</v>
      </c>
      <c r="T262" s="89" t="s">
        <v>1012</v>
      </c>
      <c r="U262" s="437"/>
      <c r="V262" s="439"/>
      <c r="W262" s="441"/>
      <c r="X262" s="441"/>
      <c r="Y262" s="443"/>
    </row>
    <row r="263" spans="1:25" s="42" customFormat="1" ht="101.25" customHeight="1">
      <c r="A263" s="450">
        <v>209</v>
      </c>
      <c r="B263" s="452" t="s">
        <v>1013</v>
      </c>
      <c r="C263" s="428" t="s">
        <v>118</v>
      </c>
      <c r="D263" s="428" t="s">
        <v>70</v>
      </c>
      <c r="E263" s="122">
        <v>44</v>
      </c>
      <c r="F263" s="122">
        <v>44</v>
      </c>
      <c r="G263" s="122">
        <v>41.2344</v>
      </c>
      <c r="H263" s="430" t="s">
        <v>923</v>
      </c>
      <c r="I263" s="444" t="s">
        <v>1089</v>
      </c>
      <c r="J263" s="446" t="s">
        <v>1496</v>
      </c>
      <c r="K263" s="122">
        <v>0</v>
      </c>
      <c r="L263" s="122">
        <v>150</v>
      </c>
      <c r="M263" s="122">
        <f>L263-K263</f>
        <v>150</v>
      </c>
      <c r="N263" s="448">
        <v>0</v>
      </c>
      <c r="O263" s="428" t="s">
        <v>1083</v>
      </c>
      <c r="P263" s="454" t="s">
        <v>1495</v>
      </c>
      <c r="Q263" s="428"/>
      <c r="R263" s="428" t="s">
        <v>562</v>
      </c>
      <c r="S263" s="241" t="s">
        <v>0</v>
      </c>
      <c r="T263" s="89" t="s">
        <v>1014</v>
      </c>
      <c r="U263" s="436" t="s">
        <v>1039</v>
      </c>
      <c r="V263" s="438"/>
      <c r="W263" s="440"/>
      <c r="X263" s="440" t="s">
        <v>34</v>
      </c>
      <c r="Y263" s="442"/>
    </row>
    <row r="264" spans="1:25" s="42" customFormat="1" ht="101.25" customHeight="1">
      <c r="A264" s="451"/>
      <c r="B264" s="453"/>
      <c r="C264" s="429"/>
      <c r="D264" s="429"/>
      <c r="E264" s="122">
        <v>3727.464</v>
      </c>
      <c r="F264" s="122">
        <v>3697.581588</v>
      </c>
      <c r="G264" s="122">
        <v>3559.484814</v>
      </c>
      <c r="H264" s="431"/>
      <c r="I264" s="445"/>
      <c r="J264" s="447"/>
      <c r="K264" s="122">
        <v>3840.53</v>
      </c>
      <c r="L264" s="122">
        <v>3911.73</v>
      </c>
      <c r="M264" s="122">
        <f>L264-K264</f>
        <v>71.19999999999982</v>
      </c>
      <c r="N264" s="449"/>
      <c r="O264" s="429"/>
      <c r="P264" s="455"/>
      <c r="Q264" s="429"/>
      <c r="R264" s="429"/>
      <c r="S264" s="236" t="s">
        <v>2229</v>
      </c>
      <c r="T264" s="89" t="s">
        <v>1014</v>
      </c>
      <c r="U264" s="437"/>
      <c r="V264" s="439"/>
      <c r="W264" s="441"/>
      <c r="X264" s="441"/>
      <c r="Y264" s="443"/>
    </row>
    <row r="265" spans="1:25" s="42" customFormat="1" ht="25.5" customHeight="1">
      <c r="A265" s="117"/>
      <c r="B265" s="50"/>
      <c r="C265" s="50"/>
      <c r="D265" s="50"/>
      <c r="E265" s="122"/>
      <c r="F265" s="122"/>
      <c r="G265" s="122"/>
      <c r="H265" s="48"/>
      <c r="I265" s="51"/>
      <c r="J265" s="52"/>
      <c r="K265" s="122"/>
      <c r="L265" s="122"/>
      <c r="M265" s="122"/>
      <c r="N265" s="122"/>
      <c r="O265" s="49"/>
      <c r="P265" s="50"/>
      <c r="Q265" s="50"/>
      <c r="R265" s="50"/>
      <c r="S265" s="90"/>
      <c r="T265" s="93"/>
      <c r="U265" s="93"/>
      <c r="V265" s="90"/>
      <c r="W265" s="88"/>
      <c r="X265" s="88"/>
      <c r="Y265" s="87"/>
    </row>
    <row r="266" spans="1:25" ht="21" customHeight="1">
      <c r="A266" s="53"/>
      <c r="B266" s="54" t="s">
        <v>942</v>
      </c>
      <c r="C266" s="55"/>
      <c r="D266" s="55"/>
      <c r="E266" s="288"/>
      <c r="F266" s="288"/>
      <c r="G266" s="288"/>
      <c r="H266" s="56"/>
      <c r="I266" s="57"/>
      <c r="J266" s="58"/>
      <c r="K266" s="288"/>
      <c r="L266" s="288"/>
      <c r="M266" s="288"/>
      <c r="N266" s="288"/>
      <c r="O266" s="59"/>
      <c r="P266" s="55"/>
      <c r="Q266" s="55"/>
      <c r="R266" s="55"/>
      <c r="S266" s="60"/>
      <c r="T266" s="60"/>
      <c r="U266" s="60"/>
      <c r="V266" s="60"/>
      <c r="W266" s="61"/>
      <c r="X266" s="61"/>
      <c r="Y266" s="62"/>
    </row>
    <row r="267" spans="1:25" s="42" customFormat="1" ht="54" customHeight="1">
      <c r="A267" s="117">
        <v>210</v>
      </c>
      <c r="B267" s="50" t="s">
        <v>316</v>
      </c>
      <c r="C267" s="49" t="s">
        <v>88</v>
      </c>
      <c r="D267" s="49" t="s">
        <v>70</v>
      </c>
      <c r="E267" s="122">
        <v>32.329</v>
      </c>
      <c r="F267" s="122">
        <v>32.329</v>
      </c>
      <c r="G267" s="122">
        <v>28.475</v>
      </c>
      <c r="H267" s="48" t="s">
        <v>923</v>
      </c>
      <c r="I267" s="51" t="s">
        <v>1089</v>
      </c>
      <c r="J267" s="52" t="s">
        <v>1650</v>
      </c>
      <c r="K267" s="122">
        <v>26.875</v>
      </c>
      <c r="L267" s="122">
        <v>29.142</v>
      </c>
      <c r="M267" s="122">
        <f aca="true" t="shared" si="14" ref="M267:M279">L267-K267</f>
        <v>2.2669999999999995</v>
      </c>
      <c r="N267" s="122">
        <v>0</v>
      </c>
      <c r="O267" s="49" t="s">
        <v>1083</v>
      </c>
      <c r="P267" s="50" t="s">
        <v>1649</v>
      </c>
      <c r="Q267" s="50"/>
      <c r="R267" s="49" t="s">
        <v>659</v>
      </c>
      <c r="S267" s="90" t="s">
        <v>0</v>
      </c>
      <c r="T267" s="89" t="s">
        <v>658</v>
      </c>
      <c r="U267" s="99">
        <v>198</v>
      </c>
      <c r="V267" s="90"/>
      <c r="W267" s="88"/>
      <c r="X267" s="88"/>
      <c r="Y267" s="87"/>
    </row>
    <row r="268" spans="1:25" s="42" customFormat="1" ht="103.5" customHeight="1">
      <c r="A268" s="117">
        <v>211</v>
      </c>
      <c r="B268" s="50" t="s">
        <v>315</v>
      </c>
      <c r="C268" s="49" t="s">
        <v>304</v>
      </c>
      <c r="D268" s="49" t="s">
        <v>70</v>
      </c>
      <c r="E268" s="122">
        <v>5339.275000000001</v>
      </c>
      <c r="F268" s="122">
        <v>4463.742113</v>
      </c>
      <c r="G268" s="122">
        <v>4393.532145</v>
      </c>
      <c r="H268" s="48" t="s">
        <v>923</v>
      </c>
      <c r="I268" s="51" t="s">
        <v>1089</v>
      </c>
      <c r="J268" s="52" t="s">
        <v>1735</v>
      </c>
      <c r="K268" s="122">
        <v>4548.069</v>
      </c>
      <c r="L268" s="122">
        <v>5320.963</v>
      </c>
      <c r="M268" s="122">
        <f t="shared" si="14"/>
        <v>772.8939999999993</v>
      </c>
      <c r="N268" s="122">
        <v>0</v>
      </c>
      <c r="O268" s="49" t="s">
        <v>1083</v>
      </c>
      <c r="P268" s="50" t="s">
        <v>1734</v>
      </c>
      <c r="Q268" s="50" t="s">
        <v>1733</v>
      </c>
      <c r="R268" s="49" t="s">
        <v>654</v>
      </c>
      <c r="S268" s="90" t="s">
        <v>0</v>
      </c>
      <c r="T268" s="89" t="s">
        <v>657</v>
      </c>
      <c r="U268" s="99">
        <v>199</v>
      </c>
      <c r="V268" s="90"/>
      <c r="W268" s="88"/>
      <c r="X268" s="88"/>
      <c r="Y268" s="87"/>
    </row>
    <row r="269" spans="1:25" s="42" customFormat="1" ht="91.5" customHeight="1">
      <c r="A269" s="117">
        <v>212</v>
      </c>
      <c r="B269" s="50" t="s">
        <v>314</v>
      </c>
      <c r="C269" s="49" t="s">
        <v>304</v>
      </c>
      <c r="D269" s="49" t="s">
        <v>70</v>
      </c>
      <c r="E269" s="122">
        <v>32091.746</v>
      </c>
      <c r="F269" s="122">
        <v>31172.206</v>
      </c>
      <c r="G269" s="122">
        <v>30173.388415</v>
      </c>
      <c r="H269" s="83" t="s">
        <v>923</v>
      </c>
      <c r="I269" s="51" t="s">
        <v>1089</v>
      </c>
      <c r="J269" s="52" t="s">
        <v>1732</v>
      </c>
      <c r="K269" s="122">
        <v>27457.817</v>
      </c>
      <c r="L269" s="122">
        <v>19105.75</v>
      </c>
      <c r="M269" s="122">
        <f t="shared" si="14"/>
        <v>-8352.067</v>
      </c>
      <c r="N269" s="122">
        <v>-442.939</v>
      </c>
      <c r="O269" s="49" t="s">
        <v>1141</v>
      </c>
      <c r="P269" s="50" t="s">
        <v>1731</v>
      </c>
      <c r="Q269" s="50" t="s">
        <v>1730</v>
      </c>
      <c r="R269" s="49" t="s">
        <v>654</v>
      </c>
      <c r="S269" s="90" t="s">
        <v>0</v>
      </c>
      <c r="T269" s="89" t="s">
        <v>656</v>
      </c>
      <c r="U269" s="99">
        <v>200</v>
      </c>
      <c r="V269" s="90"/>
      <c r="W269" s="88"/>
      <c r="X269" s="88"/>
      <c r="Y269" s="87"/>
    </row>
    <row r="270" spans="1:25" s="42" customFormat="1" ht="87" customHeight="1">
      <c r="A270" s="117">
        <v>213</v>
      </c>
      <c r="B270" s="50" t="s">
        <v>313</v>
      </c>
      <c r="C270" s="49" t="s">
        <v>304</v>
      </c>
      <c r="D270" s="49" t="s">
        <v>70</v>
      </c>
      <c r="E270" s="122">
        <v>13656.25</v>
      </c>
      <c r="F270" s="122">
        <v>14033.498372</v>
      </c>
      <c r="G270" s="122">
        <v>14033.497563</v>
      </c>
      <c r="H270" s="83" t="s">
        <v>923</v>
      </c>
      <c r="I270" s="51" t="s">
        <v>1089</v>
      </c>
      <c r="J270" s="52" t="s">
        <v>1729</v>
      </c>
      <c r="K270" s="122">
        <v>3492.216</v>
      </c>
      <c r="L270" s="122">
        <v>11860.579</v>
      </c>
      <c r="M270" s="122">
        <f t="shared" si="14"/>
        <v>8368.363</v>
      </c>
      <c r="N270" s="122">
        <v>0</v>
      </c>
      <c r="O270" s="49" t="s">
        <v>1083</v>
      </c>
      <c r="P270" s="50" t="s">
        <v>1728</v>
      </c>
      <c r="Q270" s="50"/>
      <c r="R270" s="49" t="s">
        <v>654</v>
      </c>
      <c r="S270" s="90" t="s">
        <v>0</v>
      </c>
      <c r="T270" s="89" t="s">
        <v>653</v>
      </c>
      <c r="U270" s="99">
        <v>202</v>
      </c>
      <c r="V270" s="90"/>
      <c r="W270" s="88"/>
      <c r="X270" s="88"/>
      <c r="Y270" s="87"/>
    </row>
    <row r="271" spans="1:25" s="42" customFormat="1" ht="86.25" customHeight="1">
      <c r="A271" s="117">
        <v>214</v>
      </c>
      <c r="B271" s="50" t="s">
        <v>1065</v>
      </c>
      <c r="C271" s="49" t="s">
        <v>304</v>
      </c>
      <c r="D271" s="49" t="s">
        <v>70</v>
      </c>
      <c r="E271" s="122">
        <v>30297.786</v>
      </c>
      <c r="F271" s="122">
        <v>30297.786</v>
      </c>
      <c r="G271" s="122">
        <v>30177.089</v>
      </c>
      <c r="H271" s="83" t="s">
        <v>923</v>
      </c>
      <c r="I271" s="51" t="s">
        <v>1089</v>
      </c>
      <c r="J271" s="52" t="s">
        <v>1727</v>
      </c>
      <c r="K271" s="122">
        <v>23853.77</v>
      </c>
      <c r="L271" s="122">
        <v>27834.51</v>
      </c>
      <c r="M271" s="122">
        <f t="shared" si="14"/>
        <v>3980.739999999998</v>
      </c>
      <c r="N271" s="122">
        <v>-7.371</v>
      </c>
      <c r="O271" s="49" t="s">
        <v>1141</v>
      </c>
      <c r="P271" s="50" t="s">
        <v>1726</v>
      </c>
      <c r="Q271" s="234" t="s">
        <v>2230</v>
      </c>
      <c r="R271" s="49" t="s">
        <v>654</v>
      </c>
      <c r="S271" s="90" t="s">
        <v>0</v>
      </c>
      <c r="T271" s="89" t="s">
        <v>653</v>
      </c>
      <c r="U271" s="99">
        <v>203</v>
      </c>
      <c r="V271" s="90"/>
      <c r="W271" s="88"/>
      <c r="X271" s="88"/>
      <c r="Y271" s="87"/>
    </row>
    <row r="272" spans="1:25" s="42" customFormat="1" ht="82.5" customHeight="1">
      <c r="A272" s="117">
        <v>215</v>
      </c>
      <c r="B272" s="50" t="s">
        <v>312</v>
      </c>
      <c r="C272" s="49" t="s">
        <v>304</v>
      </c>
      <c r="D272" s="49" t="s">
        <v>70</v>
      </c>
      <c r="E272" s="122">
        <v>9102.568</v>
      </c>
      <c r="F272" s="122">
        <v>9102.568</v>
      </c>
      <c r="G272" s="122">
        <v>8926.419</v>
      </c>
      <c r="H272" s="83" t="s">
        <v>923</v>
      </c>
      <c r="I272" s="51" t="s">
        <v>1089</v>
      </c>
      <c r="J272" s="52" t="s">
        <v>1725</v>
      </c>
      <c r="K272" s="122">
        <v>9335.794</v>
      </c>
      <c r="L272" s="122">
        <v>12091.573</v>
      </c>
      <c r="M272" s="122">
        <f t="shared" si="14"/>
        <v>2755.7790000000005</v>
      </c>
      <c r="N272" s="122">
        <v>0</v>
      </c>
      <c r="O272" s="49" t="s">
        <v>1083</v>
      </c>
      <c r="P272" s="50" t="s">
        <v>1724</v>
      </c>
      <c r="Q272" s="234" t="s">
        <v>2231</v>
      </c>
      <c r="R272" s="49" t="s">
        <v>654</v>
      </c>
      <c r="S272" s="90" t="s">
        <v>0</v>
      </c>
      <c r="T272" s="89" t="s">
        <v>653</v>
      </c>
      <c r="U272" s="99">
        <v>204</v>
      </c>
      <c r="V272" s="90"/>
      <c r="W272" s="88"/>
      <c r="X272" s="88"/>
      <c r="Y272" s="87"/>
    </row>
    <row r="273" spans="1:25" s="42" customFormat="1" ht="169.5" customHeight="1">
      <c r="A273" s="117">
        <v>216</v>
      </c>
      <c r="B273" s="50" t="s">
        <v>311</v>
      </c>
      <c r="C273" s="49" t="s">
        <v>304</v>
      </c>
      <c r="D273" s="49" t="s">
        <v>70</v>
      </c>
      <c r="E273" s="122">
        <v>8679.711</v>
      </c>
      <c r="F273" s="122">
        <v>9938.807</v>
      </c>
      <c r="G273" s="122">
        <v>9428.042</v>
      </c>
      <c r="H273" s="83" t="s">
        <v>1723</v>
      </c>
      <c r="I273" s="51" t="s">
        <v>1091</v>
      </c>
      <c r="J273" s="52" t="s">
        <v>1722</v>
      </c>
      <c r="K273" s="122">
        <v>8051.537</v>
      </c>
      <c r="L273" s="122">
        <v>8710.959</v>
      </c>
      <c r="M273" s="122">
        <f t="shared" si="14"/>
        <v>659.4220000000005</v>
      </c>
      <c r="N273" s="122">
        <v>0</v>
      </c>
      <c r="O273" s="49" t="s">
        <v>1091</v>
      </c>
      <c r="P273" s="50" t="s">
        <v>1721</v>
      </c>
      <c r="Q273" s="50" t="s">
        <v>2273</v>
      </c>
      <c r="R273" s="49" t="s">
        <v>654</v>
      </c>
      <c r="S273" s="90" t="s">
        <v>0</v>
      </c>
      <c r="T273" s="89" t="s">
        <v>653</v>
      </c>
      <c r="U273" s="99">
        <v>205</v>
      </c>
      <c r="V273" s="90" t="s">
        <v>26</v>
      </c>
      <c r="W273" s="88"/>
      <c r="X273" s="88"/>
      <c r="Y273" s="87"/>
    </row>
    <row r="274" spans="1:25" s="42" customFormat="1" ht="45">
      <c r="A274" s="117">
        <v>217</v>
      </c>
      <c r="B274" s="50" t="s">
        <v>310</v>
      </c>
      <c r="C274" s="49" t="s">
        <v>304</v>
      </c>
      <c r="D274" s="49" t="s">
        <v>70</v>
      </c>
      <c r="E274" s="122">
        <v>101.039</v>
      </c>
      <c r="F274" s="122">
        <v>101.039</v>
      </c>
      <c r="G274" s="122">
        <v>93.034</v>
      </c>
      <c r="H274" s="83" t="s">
        <v>1079</v>
      </c>
      <c r="I274" s="51" t="s">
        <v>1089</v>
      </c>
      <c r="J274" s="52" t="s">
        <v>1748</v>
      </c>
      <c r="K274" s="122">
        <v>96.516</v>
      </c>
      <c r="L274" s="122">
        <v>745.225</v>
      </c>
      <c r="M274" s="122">
        <f t="shared" si="14"/>
        <v>648.7090000000001</v>
      </c>
      <c r="N274" s="122">
        <v>0</v>
      </c>
      <c r="O274" s="49" t="s">
        <v>1083</v>
      </c>
      <c r="P274" s="50" t="s">
        <v>1747</v>
      </c>
      <c r="Q274" s="234" t="s">
        <v>2232</v>
      </c>
      <c r="R274" s="49" t="s">
        <v>654</v>
      </c>
      <c r="S274" s="90" t="s">
        <v>0</v>
      </c>
      <c r="T274" s="89" t="s">
        <v>653</v>
      </c>
      <c r="U274" s="99">
        <v>206</v>
      </c>
      <c r="V274" s="90"/>
      <c r="W274" s="88"/>
      <c r="X274" s="88"/>
      <c r="Y274" s="87"/>
    </row>
    <row r="275" spans="1:25" s="42" customFormat="1" ht="82.5" customHeight="1">
      <c r="A275" s="117">
        <v>218</v>
      </c>
      <c r="B275" s="50" t="s">
        <v>309</v>
      </c>
      <c r="C275" s="49" t="s">
        <v>304</v>
      </c>
      <c r="D275" s="49" t="s">
        <v>70</v>
      </c>
      <c r="E275" s="122">
        <v>2554.043</v>
      </c>
      <c r="F275" s="122">
        <v>5301.896807</v>
      </c>
      <c r="G275" s="122">
        <v>5227.847971</v>
      </c>
      <c r="H275" s="83" t="s">
        <v>923</v>
      </c>
      <c r="I275" s="51" t="s">
        <v>1089</v>
      </c>
      <c r="J275" s="52" t="s">
        <v>1746</v>
      </c>
      <c r="K275" s="122">
        <v>1091.439</v>
      </c>
      <c r="L275" s="122">
        <v>3597.157</v>
      </c>
      <c r="M275" s="122">
        <f t="shared" si="14"/>
        <v>2505.718</v>
      </c>
      <c r="N275" s="122">
        <v>-111.34</v>
      </c>
      <c r="O275" s="49" t="s">
        <v>1141</v>
      </c>
      <c r="P275" s="50" t="s">
        <v>1745</v>
      </c>
      <c r="Q275" s="234" t="s">
        <v>2233</v>
      </c>
      <c r="R275" s="49" t="s">
        <v>654</v>
      </c>
      <c r="S275" s="90" t="s">
        <v>0</v>
      </c>
      <c r="T275" s="89" t="s">
        <v>655</v>
      </c>
      <c r="U275" s="99">
        <v>207</v>
      </c>
      <c r="V275" s="90"/>
      <c r="W275" s="88"/>
      <c r="X275" s="88"/>
      <c r="Y275" s="87"/>
    </row>
    <row r="276" spans="1:25" s="42" customFormat="1" ht="204.75" customHeight="1">
      <c r="A276" s="117">
        <v>219</v>
      </c>
      <c r="B276" s="50" t="s">
        <v>308</v>
      </c>
      <c r="C276" s="49" t="s">
        <v>304</v>
      </c>
      <c r="D276" s="49" t="s">
        <v>70</v>
      </c>
      <c r="E276" s="122">
        <v>5055.256</v>
      </c>
      <c r="F276" s="122">
        <v>3840.539</v>
      </c>
      <c r="G276" s="122">
        <v>3734.987</v>
      </c>
      <c r="H276" s="83" t="s">
        <v>1744</v>
      </c>
      <c r="I276" s="51" t="s">
        <v>1081</v>
      </c>
      <c r="J276" s="52" t="s">
        <v>1743</v>
      </c>
      <c r="K276" s="122">
        <v>4152.689</v>
      </c>
      <c r="L276" s="122">
        <v>3722.657</v>
      </c>
      <c r="M276" s="122">
        <f t="shared" si="14"/>
        <v>-430.03200000000015</v>
      </c>
      <c r="N276" s="122">
        <v>-4.899</v>
      </c>
      <c r="O276" s="49" t="s">
        <v>1141</v>
      </c>
      <c r="P276" s="50" t="s">
        <v>1742</v>
      </c>
      <c r="Q276" s="50" t="s">
        <v>2274</v>
      </c>
      <c r="R276" s="49" t="s">
        <v>654</v>
      </c>
      <c r="S276" s="90" t="s">
        <v>0</v>
      </c>
      <c r="T276" s="89" t="s">
        <v>653</v>
      </c>
      <c r="U276" s="99">
        <v>208</v>
      </c>
      <c r="V276" s="90" t="s">
        <v>26</v>
      </c>
      <c r="W276" s="88"/>
      <c r="X276" s="88"/>
      <c r="Y276" s="87"/>
    </row>
    <row r="277" spans="1:25" s="42" customFormat="1" ht="104.25" customHeight="1">
      <c r="A277" s="117">
        <v>220</v>
      </c>
      <c r="B277" s="50" t="s">
        <v>307</v>
      </c>
      <c r="C277" s="49" t="s">
        <v>304</v>
      </c>
      <c r="D277" s="49" t="s">
        <v>70</v>
      </c>
      <c r="E277" s="122">
        <v>1698.974</v>
      </c>
      <c r="F277" s="122">
        <v>1698.974</v>
      </c>
      <c r="G277" s="122">
        <v>1652.203</v>
      </c>
      <c r="H277" s="83" t="s">
        <v>923</v>
      </c>
      <c r="I277" s="51" t="s">
        <v>1089</v>
      </c>
      <c r="J277" s="52" t="s">
        <v>1741</v>
      </c>
      <c r="K277" s="122">
        <v>1526.952</v>
      </c>
      <c r="L277" s="122">
        <v>1557.774</v>
      </c>
      <c r="M277" s="122">
        <f t="shared" si="14"/>
        <v>30.82199999999989</v>
      </c>
      <c r="N277" s="122">
        <v>-4.262</v>
      </c>
      <c r="O277" s="49" t="s">
        <v>1141</v>
      </c>
      <c r="P277" s="50" t="s">
        <v>1740</v>
      </c>
      <c r="Q277" s="234" t="s">
        <v>2234</v>
      </c>
      <c r="R277" s="49" t="s">
        <v>654</v>
      </c>
      <c r="S277" s="90" t="s">
        <v>0</v>
      </c>
      <c r="T277" s="89" t="s">
        <v>653</v>
      </c>
      <c r="U277" s="99">
        <v>209</v>
      </c>
      <c r="V277" s="90"/>
      <c r="W277" s="88"/>
      <c r="X277" s="88"/>
      <c r="Y277" s="87"/>
    </row>
    <row r="278" spans="1:25" s="42" customFormat="1" ht="92.25" customHeight="1">
      <c r="A278" s="117">
        <v>221</v>
      </c>
      <c r="B278" s="50" t="s">
        <v>306</v>
      </c>
      <c r="C278" s="49" t="s">
        <v>304</v>
      </c>
      <c r="D278" s="49" t="s">
        <v>70</v>
      </c>
      <c r="E278" s="122">
        <v>872.739</v>
      </c>
      <c r="F278" s="122">
        <v>932.037</v>
      </c>
      <c r="G278" s="122">
        <v>920.784</v>
      </c>
      <c r="H278" s="83" t="s">
        <v>923</v>
      </c>
      <c r="I278" s="51" t="s">
        <v>1089</v>
      </c>
      <c r="J278" s="52" t="s">
        <v>1739</v>
      </c>
      <c r="K278" s="122">
        <v>657.026</v>
      </c>
      <c r="L278" s="122">
        <v>1160.906</v>
      </c>
      <c r="M278" s="122">
        <f t="shared" si="14"/>
        <v>503.88</v>
      </c>
      <c r="N278" s="122">
        <v>0</v>
      </c>
      <c r="O278" s="49" t="s">
        <v>1083</v>
      </c>
      <c r="P278" s="50" t="s">
        <v>1738</v>
      </c>
      <c r="Q278" s="50" t="s">
        <v>2236</v>
      </c>
      <c r="R278" s="49" t="s">
        <v>654</v>
      </c>
      <c r="S278" s="90" t="s">
        <v>0</v>
      </c>
      <c r="T278" s="89" t="s">
        <v>653</v>
      </c>
      <c r="U278" s="99">
        <v>210</v>
      </c>
      <c r="V278" s="90"/>
      <c r="W278" s="88"/>
      <c r="X278" s="88"/>
      <c r="Y278" s="87"/>
    </row>
    <row r="279" spans="1:25" s="42" customFormat="1" ht="117" customHeight="1">
      <c r="A279" s="117">
        <v>222</v>
      </c>
      <c r="B279" s="50" t="s">
        <v>305</v>
      </c>
      <c r="C279" s="49" t="s">
        <v>304</v>
      </c>
      <c r="D279" s="49" t="s">
        <v>70</v>
      </c>
      <c r="E279" s="122">
        <v>1531.306</v>
      </c>
      <c r="F279" s="122">
        <v>1154.872</v>
      </c>
      <c r="G279" s="122">
        <v>1139.103</v>
      </c>
      <c r="H279" s="83" t="s">
        <v>923</v>
      </c>
      <c r="I279" s="51" t="s">
        <v>1089</v>
      </c>
      <c r="J279" s="52" t="s">
        <v>1737</v>
      </c>
      <c r="K279" s="122">
        <v>949.189</v>
      </c>
      <c r="L279" s="122">
        <v>1682.827</v>
      </c>
      <c r="M279" s="122">
        <f t="shared" si="14"/>
        <v>733.638</v>
      </c>
      <c r="N279" s="122">
        <v>0</v>
      </c>
      <c r="O279" s="49" t="s">
        <v>1083</v>
      </c>
      <c r="P279" s="50" t="s">
        <v>1736</v>
      </c>
      <c r="Q279" s="234" t="s">
        <v>2235</v>
      </c>
      <c r="R279" s="49" t="s">
        <v>654</v>
      </c>
      <c r="S279" s="90" t="s">
        <v>0</v>
      </c>
      <c r="T279" s="89" t="s">
        <v>653</v>
      </c>
      <c r="U279" s="99">
        <v>211</v>
      </c>
      <c r="V279" s="90"/>
      <c r="W279" s="88"/>
      <c r="X279" s="88"/>
      <c r="Y279" s="87"/>
    </row>
    <row r="280" spans="1:25" s="42" customFormat="1" ht="30.75" customHeight="1">
      <c r="A280" s="117"/>
      <c r="B280" s="50"/>
      <c r="C280" s="50"/>
      <c r="D280" s="50"/>
      <c r="E280" s="122"/>
      <c r="F280" s="122"/>
      <c r="G280" s="122"/>
      <c r="H280" s="48"/>
      <c r="I280" s="51"/>
      <c r="J280" s="52"/>
      <c r="K280" s="122"/>
      <c r="L280" s="122"/>
      <c r="M280" s="122"/>
      <c r="N280" s="122"/>
      <c r="O280" s="49"/>
      <c r="P280" s="50"/>
      <c r="Q280" s="50"/>
      <c r="R280" s="50"/>
      <c r="S280" s="90"/>
      <c r="T280" s="90"/>
      <c r="U280" s="90"/>
      <c r="V280" s="90"/>
      <c r="W280" s="88"/>
      <c r="X280" s="88"/>
      <c r="Y280" s="87"/>
    </row>
    <row r="281" spans="1:25" ht="21" customHeight="1">
      <c r="A281" s="53"/>
      <c r="B281" s="54" t="s">
        <v>943</v>
      </c>
      <c r="C281" s="55"/>
      <c r="D281" s="55"/>
      <c r="E281" s="288"/>
      <c r="F281" s="288"/>
      <c r="G281" s="288"/>
      <c r="H281" s="56"/>
      <c r="I281" s="57"/>
      <c r="J281" s="58"/>
      <c r="K281" s="288"/>
      <c r="L281" s="288"/>
      <c r="M281" s="288"/>
      <c r="N281" s="288"/>
      <c r="O281" s="59"/>
      <c r="P281" s="55"/>
      <c r="Q281" s="55"/>
      <c r="R281" s="55"/>
      <c r="S281" s="60"/>
      <c r="T281" s="60"/>
      <c r="U281" s="60"/>
      <c r="V281" s="60"/>
      <c r="W281" s="61"/>
      <c r="X281" s="61"/>
      <c r="Y281" s="62"/>
    </row>
    <row r="282" spans="1:25" s="42" customFormat="1" ht="109.5" customHeight="1">
      <c r="A282" s="117">
        <v>223</v>
      </c>
      <c r="B282" s="125" t="s">
        <v>331</v>
      </c>
      <c r="C282" s="49" t="s">
        <v>330</v>
      </c>
      <c r="D282" s="49" t="s">
        <v>70</v>
      </c>
      <c r="E282" s="122">
        <v>8.174</v>
      </c>
      <c r="F282" s="122">
        <v>223.774</v>
      </c>
      <c r="G282" s="122">
        <v>96.330326</v>
      </c>
      <c r="H282" s="48" t="s">
        <v>923</v>
      </c>
      <c r="I282" s="51" t="s">
        <v>1089</v>
      </c>
      <c r="J282" s="52" t="s">
        <v>1381</v>
      </c>
      <c r="K282" s="122">
        <v>10.718</v>
      </c>
      <c r="L282" s="122">
        <v>13.034</v>
      </c>
      <c r="M282" s="122">
        <f aca="true" t="shared" si="15" ref="M282:M298">L282-K282</f>
        <v>2.3160000000000007</v>
      </c>
      <c r="N282" s="122">
        <v>0</v>
      </c>
      <c r="O282" s="49" t="s">
        <v>1083</v>
      </c>
      <c r="P282" s="50" t="s">
        <v>1380</v>
      </c>
      <c r="Q282" s="50"/>
      <c r="R282" s="49" t="s">
        <v>548</v>
      </c>
      <c r="S282" s="88" t="s">
        <v>0</v>
      </c>
      <c r="T282" s="93" t="s">
        <v>1379</v>
      </c>
      <c r="U282" s="99">
        <v>212</v>
      </c>
      <c r="V282" s="90"/>
      <c r="W282" s="88" t="s">
        <v>34</v>
      </c>
      <c r="X282" s="88" t="s">
        <v>28</v>
      </c>
      <c r="Y282" s="87"/>
    </row>
    <row r="283" spans="1:25" s="42" customFormat="1" ht="75" customHeight="1">
      <c r="A283" s="117">
        <v>224</v>
      </c>
      <c r="B283" s="50" t="s">
        <v>329</v>
      </c>
      <c r="C283" s="49" t="s">
        <v>71</v>
      </c>
      <c r="D283" s="49" t="s">
        <v>70</v>
      </c>
      <c r="E283" s="122">
        <v>40.72</v>
      </c>
      <c r="F283" s="122">
        <v>40.72</v>
      </c>
      <c r="G283" s="122">
        <v>38.6995</v>
      </c>
      <c r="H283" s="48" t="s">
        <v>923</v>
      </c>
      <c r="I283" s="51" t="s">
        <v>1089</v>
      </c>
      <c r="J283" s="52" t="s">
        <v>1378</v>
      </c>
      <c r="K283" s="122">
        <v>16</v>
      </c>
      <c r="L283" s="122">
        <v>33.5</v>
      </c>
      <c r="M283" s="122">
        <f t="shared" si="15"/>
        <v>17.5</v>
      </c>
      <c r="N283" s="122">
        <v>0</v>
      </c>
      <c r="O283" s="49" t="s">
        <v>1083</v>
      </c>
      <c r="P283" s="50" t="s">
        <v>1377</v>
      </c>
      <c r="Q283" s="234" t="s">
        <v>2237</v>
      </c>
      <c r="R283" s="49" t="s">
        <v>587</v>
      </c>
      <c r="S283" s="90" t="s">
        <v>0</v>
      </c>
      <c r="T283" s="93" t="s">
        <v>665</v>
      </c>
      <c r="U283" s="99">
        <v>214</v>
      </c>
      <c r="V283" s="90"/>
      <c r="W283" s="88" t="s">
        <v>34</v>
      </c>
      <c r="X283" s="88"/>
      <c r="Y283" s="87"/>
    </row>
    <row r="284" spans="1:25" s="42" customFormat="1" ht="195" customHeight="1">
      <c r="A284" s="117">
        <v>225</v>
      </c>
      <c r="B284" s="50" t="s">
        <v>328</v>
      </c>
      <c r="C284" s="49" t="s">
        <v>145</v>
      </c>
      <c r="D284" s="49" t="s">
        <v>70</v>
      </c>
      <c r="E284" s="122">
        <v>64.292</v>
      </c>
      <c r="F284" s="122">
        <v>64.292</v>
      </c>
      <c r="G284" s="122">
        <v>60.579275</v>
      </c>
      <c r="H284" s="50" t="s">
        <v>1547</v>
      </c>
      <c r="I284" s="51" t="s">
        <v>1089</v>
      </c>
      <c r="J284" s="52" t="s">
        <v>1546</v>
      </c>
      <c r="K284" s="122">
        <v>30.662</v>
      </c>
      <c r="L284" s="122">
        <v>82.308</v>
      </c>
      <c r="M284" s="122">
        <f t="shared" si="15"/>
        <v>51.64600000000001</v>
      </c>
      <c r="N284" s="122">
        <v>0</v>
      </c>
      <c r="O284" s="49" t="s">
        <v>1083</v>
      </c>
      <c r="P284" s="50" t="s">
        <v>1545</v>
      </c>
      <c r="Q284" s="234" t="s">
        <v>2238</v>
      </c>
      <c r="R284" s="49" t="s">
        <v>555</v>
      </c>
      <c r="S284" s="90" t="s">
        <v>0</v>
      </c>
      <c r="T284" s="93" t="s">
        <v>670</v>
      </c>
      <c r="U284" s="99">
        <v>215</v>
      </c>
      <c r="V284" s="90" t="s">
        <v>26</v>
      </c>
      <c r="W284" s="88" t="s">
        <v>34</v>
      </c>
      <c r="X284" s="88"/>
      <c r="Y284" s="87"/>
    </row>
    <row r="285" spans="1:25" s="42" customFormat="1" ht="113.25" customHeight="1">
      <c r="A285" s="117">
        <v>226</v>
      </c>
      <c r="B285" s="50" t="s">
        <v>327</v>
      </c>
      <c r="C285" s="49" t="s">
        <v>88</v>
      </c>
      <c r="D285" s="49" t="s">
        <v>70</v>
      </c>
      <c r="E285" s="122">
        <v>33.855</v>
      </c>
      <c r="F285" s="122">
        <v>33.855</v>
      </c>
      <c r="G285" s="122">
        <v>32.943393</v>
      </c>
      <c r="H285" s="48" t="s">
        <v>923</v>
      </c>
      <c r="I285" s="51" t="s">
        <v>1089</v>
      </c>
      <c r="J285" s="52" t="s">
        <v>1544</v>
      </c>
      <c r="K285" s="122">
        <v>32.624</v>
      </c>
      <c r="L285" s="122">
        <v>34.556</v>
      </c>
      <c r="M285" s="122">
        <f t="shared" si="15"/>
        <v>1.931999999999995</v>
      </c>
      <c r="N285" s="122">
        <v>0</v>
      </c>
      <c r="O285" s="49" t="s">
        <v>1083</v>
      </c>
      <c r="P285" s="50" t="s">
        <v>1543</v>
      </c>
      <c r="Q285" s="50"/>
      <c r="R285" s="49" t="s">
        <v>555</v>
      </c>
      <c r="S285" s="90" t="s">
        <v>0</v>
      </c>
      <c r="T285" s="93" t="s">
        <v>669</v>
      </c>
      <c r="U285" s="99">
        <v>216</v>
      </c>
      <c r="V285" s="90" t="s">
        <v>50</v>
      </c>
      <c r="W285" s="88" t="s">
        <v>34</v>
      </c>
      <c r="X285" s="88"/>
      <c r="Y285" s="87"/>
    </row>
    <row r="286" spans="1:25" s="42" customFormat="1" ht="92.25" customHeight="1">
      <c r="A286" s="117">
        <v>227</v>
      </c>
      <c r="B286" s="101" t="s">
        <v>326</v>
      </c>
      <c r="C286" s="49" t="s">
        <v>221</v>
      </c>
      <c r="D286" s="49" t="s">
        <v>70</v>
      </c>
      <c r="E286" s="122">
        <v>187894.771</v>
      </c>
      <c r="F286" s="122">
        <v>188020.666</v>
      </c>
      <c r="G286" s="122">
        <v>187265.306</v>
      </c>
      <c r="H286" s="48" t="s">
        <v>923</v>
      </c>
      <c r="I286" s="51" t="s">
        <v>1089</v>
      </c>
      <c r="J286" s="52" t="s">
        <v>1771</v>
      </c>
      <c r="K286" s="122">
        <v>177535.57</v>
      </c>
      <c r="L286" s="122">
        <v>214233.206</v>
      </c>
      <c r="M286" s="122">
        <f t="shared" si="15"/>
        <v>36697.636</v>
      </c>
      <c r="N286" s="122">
        <v>0</v>
      </c>
      <c r="O286" s="49" t="s">
        <v>1083</v>
      </c>
      <c r="P286" s="50" t="s">
        <v>1770</v>
      </c>
      <c r="Q286" s="50" t="s">
        <v>2239</v>
      </c>
      <c r="R286" s="119" t="s">
        <v>552</v>
      </c>
      <c r="S286" s="90" t="s">
        <v>0</v>
      </c>
      <c r="T286" s="93" t="s">
        <v>668</v>
      </c>
      <c r="U286" s="99">
        <v>218</v>
      </c>
      <c r="V286" s="90"/>
      <c r="W286" s="88" t="s">
        <v>34</v>
      </c>
      <c r="X286" s="88" t="s">
        <v>34</v>
      </c>
      <c r="Y286" s="87"/>
    </row>
    <row r="287" spans="1:25" s="42" customFormat="1" ht="101.25" customHeight="1">
      <c r="A287" s="117">
        <v>228</v>
      </c>
      <c r="B287" s="50" t="s">
        <v>1073</v>
      </c>
      <c r="C287" s="49" t="s">
        <v>171</v>
      </c>
      <c r="D287" s="49" t="s">
        <v>70</v>
      </c>
      <c r="E287" s="122">
        <v>10.87</v>
      </c>
      <c r="F287" s="122">
        <v>10.87</v>
      </c>
      <c r="G287" s="122">
        <v>10.654</v>
      </c>
      <c r="H287" s="86" t="s">
        <v>1769</v>
      </c>
      <c r="I287" s="51" t="s">
        <v>1089</v>
      </c>
      <c r="J287" s="52" t="s">
        <v>1768</v>
      </c>
      <c r="K287" s="122">
        <v>12.939</v>
      </c>
      <c r="L287" s="122">
        <v>13.611</v>
      </c>
      <c r="M287" s="122">
        <f t="shared" si="15"/>
        <v>0.6720000000000006</v>
      </c>
      <c r="N287" s="122">
        <v>0</v>
      </c>
      <c r="O287" s="49" t="s">
        <v>1083</v>
      </c>
      <c r="P287" s="50" t="s">
        <v>1767</v>
      </c>
      <c r="Q287" s="50"/>
      <c r="R287" s="119" t="s">
        <v>552</v>
      </c>
      <c r="S287" s="90" t="s">
        <v>0</v>
      </c>
      <c r="T287" s="93" t="s">
        <v>667</v>
      </c>
      <c r="U287" s="99">
        <v>220</v>
      </c>
      <c r="V287" s="90" t="s">
        <v>995</v>
      </c>
      <c r="W287" s="88" t="s">
        <v>34</v>
      </c>
      <c r="X287" s="88"/>
      <c r="Y287" s="87"/>
    </row>
    <row r="288" spans="1:25" s="42" customFormat="1" ht="83.25" customHeight="1">
      <c r="A288" s="117">
        <v>229</v>
      </c>
      <c r="B288" s="50" t="s">
        <v>325</v>
      </c>
      <c r="C288" s="49" t="s">
        <v>88</v>
      </c>
      <c r="D288" s="49" t="s">
        <v>70</v>
      </c>
      <c r="E288" s="122">
        <v>44.727</v>
      </c>
      <c r="F288" s="122">
        <v>56.118</v>
      </c>
      <c r="G288" s="122">
        <v>56.086</v>
      </c>
      <c r="H288" s="48" t="s">
        <v>923</v>
      </c>
      <c r="I288" s="51" t="s">
        <v>1089</v>
      </c>
      <c r="J288" s="52" t="s">
        <v>1766</v>
      </c>
      <c r="K288" s="122">
        <v>44.746</v>
      </c>
      <c r="L288" s="122">
        <v>44.938</v>
      </c>
      <c r="M288" s="122">
        <f t="shared" si="15"/>
        <v>0.19200000000000017</v>
      </c>
      <c r="N288" s="122">
        <v>0</v>
      </c>
      <c r="O288" s="49" t="s">
        <v>1083</v>
      </c>
      <c r="P288" s="50" t="s">
        <v>1765</v>
      </c>
      <c r="Q288" s="50"/>
      <c r="R288" s="119" t="s">
        <v>552</v>
      </c>
      <c r="S288" s="90" t="s">
        <v>0</v>
      </c>
      <c r="T288" s="93" t="s">
        <v>666</v>
      </c>
      <c r="U288" s="99">
        <v>221</v>
      </c>
      <c r="V288" s="90"/>
      <c r="W288" s="88"/>
      <c r="X288" s="88"/>
      <c r="Y288" s="87"/>
    </row>
    <row r="289" spans="1:25" s="42" customFormat="1" ht="83.25" customHeight="1">
      <c r="A289" s="117">
        <v>230</v>
      </c>
      <c r="B289" s="50" t="s">
        <v>324</v>
      </c>
      <c r="C289" s="49" t="s">
        <v>88</v>
      </c>
      <c r="D289" s="49" t="s">
        <v>70</v>
      </c>
      <c r="E289" s="122">
        <v>29.912</v>
      </c>
      <c r="F289" s="122">
        <v>29.912</v>
      </c>
      <c r="G289" s="122">
        <v>29.912</v>
      </c>
      <c r="H289" s="48" t="s">
        <v>923</v>
      </c>
      <c r="I289" s="51" t="s">
        <v>1089</v>
      </c>
      <c r="J289" s="52" t="s">
        <v>1782</v>
      </c>
      <c r="K289" s="122">
        <v>32.293</v>
      </c>
      <c r="L289" s="122">
        <v>32.45</v>
      </c>
      <c r="M289" s="122">
        <f t="shared" si="15"/>
        <v>0.15700000000000358</v>
      </c>
      <c r="N289" s="122">
        <v>0</v>
      </c>
      <c r="O289" s="49" t="s">
        <v>1083</v>
      </c>
      <c r="P289" s="50" t="s">
        <v>1781</v>
      </c>
      <c r="Q289" s="50"/>
      <c r="R289" s="119" t="s">
        <v>552</v>
      </c>
      <c r="S289" s="90" t="s">
        <v>0</v>
      </c>
      <c r="T289" s="93" t="s">
        <v>665</v>
      </c>
      <c r="U289" s="99">
        <v>222</v>
      </c>
      <c r="V289" s="90" t="s">
        <v>50</v>
      </c>
      <c r="W289" s="88"/>
      <c r="X289" s="88"/>
      <c r="Y289" s="87"/>
    </row>
    <row r="290" spans="1:25" s="42" customFormat="1" ht="83.25" customHeight="1">
      <c r="A290" s="117">
        <v>231</v>
      </c>
      <c r="B290" s="50" t="s">
        <v>323</v>
      </c>
      <c r="C290" s="49" t="s">
        <v>171</v>
      </c>
      <c r="D290" s="49" t="s">
        <v>74</v>
      </c>
      <c r="E290" s="122">
        <v>829.091</v>
      </c>
      <c r="F290" s="122">
        <v>810.02</v>
      </c>
      <c r="G290" s="122">
        <v>524.626</v>
      </c>
      <c r="H290" s="48" t="s">
        <v>923</v>
      </c>
      <c r="I290" s="51" t="s">
        <v>1089</v>
      </c>
      <c r="J290" s="52" t="s">
        <v>1780</v>
      </c>
      <c r="K290" s="122">
        <v>0</v>
      </c>
      <c r="L290" s="122">
        <v>0</v>
      </c>
      <c r="M290" s="122">
        <f t="shared" si="15"/>
        <v>0</v>
      </c>
      <c r="N290" s="122">
        <v>0</v>
      </c>
      <c r="O290" s="49" t="s">
        <v>1083</v>
      </c>
      <c r="P290" s="50" t="s">
        <v>1779</v>
      </c>
      <c r="Q290" s="50"/>
      <c r="R290" s="121" t="s">
        <v>550</v>
      </c>
      <c r="S290" s="90" t="s">
        <v>0</v>
      </c>
      <c r="T290" s="93" t="s">
        <v>664</v>
      </c>
      <c r="U290" s="99">
        <v>223</v>
      </c>
      <c r="V290" s="90"/>
      <c r="W290" s="88"/>
      <c r="X290" s="88" t="s">
        <v>34</v>
      </c>
      <c r="Y290" s="87"/>
    </row>
    <row r="291" spans="1:25" s="42" customFormat="1" ht="117.75" customHeight="1">
      <c r="A291" s="117">
        <v>232</v>
      </c>
      <c r="B291" s="50" t="s">
        <v>322</v>
      </c>
      <c r="C291" s="49" t="s">
        <v>171</v>
      </c>
      <c r="D291" s="49" t="s">
        <v>70</v>
      </c>
      <c r="E291" s="122">
        <v>231.593</v>
      </c>
      <c r="F291" s="122">
        <v>869.749</v>
      </c>
      <c r="G291" s="122">
        <v>869.476</v>
      </c>
      <c r="H291" s="86" t="s">
        <v>1778</v>
      </c>
      <c r="I291" s="51" t="s">
        <v>1089</v>
      </c>
      <c r="J291" s="52" t="s">
        <v>1777</v>
      </c>
      <c r="K291" s="122">
        <v>163.162</v>
      </c>
      <c r="L291" s="122">
        <v>0</v>
      </c>
      <c r="M291" s="122">
        <f t="shared" si="15"/>
        <v>-163.162</v>
      </c>
      <c r="N291" s="122">
        <v>-163.162</v>
      </c>
      <c r="O291" s="49" t="s">
        <v>1141</v>
      </c>
      <c r="P291" s="50" t="s">
        <v>1776</v>
      </c>
      <c r="Q291" s="50"/>
      <c r="R291" s="121" t="s">
        <v>550</v>
      </c>
      <c r="S291" s="90" t="s">
        <v>0</v>
      </c>
      <c r="T291" s="93" t="s">
        <v>664</v>
      </c>
      <c r="U291" s="99">
        <v>224</v>
      </c>
      <c r="V291" s="90" t="s">
        <v>26</v>
      </c>
      <c r="W291" s="88" t="s">
        <v>34</v>
      </c>
      <c r="X291" s="88"/>
      <c r="Y291" s="87"/>
    </row>
    <row r="292" spans="1:25" s="42" customFormat="1" ht="117.75" customHeight="1">
      <c r="A292" s="117">
        <v>233</v>
      </c>
      <c r="B292" s="93" t="s">
        <v>321</v>
      </c>
      <c r="C292" s="49" t="s">
        <v>129</v>
      </c>
      <c r="D292" s="49" t="s">
        <v>70</v>
      </c>
      <c r="E292" s="122">
        <v>7.849</v>
      </c>
      <c r="F292" s="122">
        <v>7.849</v>
      </c>
      <c r="G292" s="122">
        <v>6.049</v>
      </c>
      <c r="H292" s="86" t="s">
        <v>1775</v>
      </c>
      <c r="I292" s="51" t="s">
        <v>1081</v>
      </c>
      <c r="J292" s="52" t="s">
        <v>1774</v>
      </c>
      <c r="K292" s="122">
        <v>0</v>
      </c>
      <c r="L292" s="122">
        <v>0</v>
      </c>
      <c r="M292" s="122">
        <f t="shared" si="15"/>
        <v>0</v>
      </c>
      <c r="N292" s="122">
        <v>0</v>
      </c>
      <c r="O292" s="49" t="s">
        <v>1083</v>
      </c>
      <c r="P292" s="50" t="s">
        <v>1773</v>
      </c>
      <c r="Q292" s="50"/>
      <c r="R292" s="121" t="s">
        <v>552</v>
      </c>
      <c r="S292" s="90" t="s">
        <v>0</v>
      </c>
      <c r="T292" s="93" t="s">
        <v>660</v>
      </c>
      <c r="U292" s="99">
        <v>225</v>
      </c>
      <c r="V292" s="90" t="s">
        <v>26</v>
      </c>
      <c r="W292" s="88"/>
      <c r="X292" s="88"/>
      <c r="Y292" s="87"/>
    </row>
    <row r="293" spans="1:25" s="42" customFormat="1" ht="61.5" customHeight="1">
      <c r="A293" s="117">
        <v>234</v>
      </c>
      <c r="B293" s="101" t="s">
        <v>320</v>
      </c>
      <c r="C293" s="49" t="s">
        <v>86</v>
      </c>
      <c r="D293" s="49" t="s">
        <v>74</v>
      </c>
      <c r="E293" s="122">
        <v>6167</v>
      </c>
      <c r="F293" s="122">
        <v>5605.955</v>
      </c>
      <c r="G293" s="122">
        <v>5605.954</v>
      </c>
      <c r="H293" s="48" t="s">
        <v>923</v>
      </c>
      <c r="I293" s="51" t="s">
        <v>1094</v>
      </c>
      <c r="J293" s="52" t="s">
        <v>1772</v>
      </c>
      <c r="K293" s="122">
        <v>0</v>
      </c>
      <c r="L293" s="122">
        <v>0</v>
      </c>
      <c r="M293" s="122">
        <f t="shared" si="15"/>
        <v>0</v>
      </c>
      <c r="N293" s="122">
        <v>0</v>
      </c>
      <c r="O293" s="49" t="s">
        <v>1087</v>
      </c>
      <c r="P293" s="50" t="s">
        <v>1772</v>
      </c>
      <c r="Q293" s="50"/>
      <c r="R293" s="121" t="s">
        <v>550</v>
      </c>
      <c r="S293" s="90" t="s">
        <v>663</v>
      </c>
      <c r="T293" s="93" t="s">
        <v>662</v>
      </c>
      <c r="U293" s="99">
        <v>226</v>
      </c>
      <c r="V293" s="90"/>
      <c r="W293" s="88"/>
      <c r="X293" s="88" t="s">
        <v>34</v>
      </c>
      <c r="Y293" s="87"/>
    </row>
    <row r="294" spans="1:25" s="42" customFormat="1" ht="83.25" customHeight="1">
      <c r="A294" s="117">
        <v>235</v>
      </c>
      <c r="B294" s="50" t="s">
        <v>319</v>
      </c>
      <c r="C294" s="49" t="s">
        <v>85</v>
      </c>
      <c r="D294" s="49" t="s">
        <v>90</v>
      </c>
      <c r="E294" s="122">
        <v>37.18</v>
      </c>
      <c r="F294" s="122">
        <v>37.18</v>
      </c>
      <c r="G294" s="122">
        <v>35.708</v>
      </c>
      <c r="H294" s="48" t="s">
        <v>923</v>
      </c>
      <c r="I294" s="51" t="s">
        <v>1089</v>
      </c>
      <c r="J294" s="52" t="s">
        <v>1791</v>
      </c>
      <c r="K294" s="122">
        <v>36.956</v>
      </c>
      <c r="L294" s="122">
        <v>38.863</v>
      </c>
      <c r="M294" s="122">
        <f t="shared" si="15"/>
        <v>1.9069999999999965</v>
      </c>
      <c r="N294" s="122">
        <v>0</v>
      </c>
      <c r="O294" s="49" t="s">
        <v>1083</v>
      </c>
      <c r="P294" s="50" t="s">
        <v>1790</v>
      </c>
      <c r="Q294" s="50"/>
      <c r="R294" s="49" t="s">
        <v>550</v>
      </c>
      <c r="S294" s="90" t="s">
        <v>0</v>
      </c>
      <c r="T294" s="93" t="s">
        <v>661</v>
      </c>
      <c r="U294" s="99">
        <v>227</v>
      </c>
      <c r="V294" s="90" t="s">
        <v>49</v>
      </c>
      <c r="W294" s="88" t="s">
        <v>34</v>
      </c>
      <c r="X294" s="88"/>
      <c r="Y294" s="87"/>
    </row>
    <row r="295" spans="1:25" s="42" customFormat="1" ht="86.25" customHeight="1">
      <c r="A295" s="117">
        <v>236</v>
      </c>
      <c r="B295" s="50" t="s">
        <v>318</v>
      </c>
      <c r="C295" s="49" t="s">
        <v>71</v>
      </c>
      <c r="D295" s="49" t="s">
        <v>68</v>
      </c>
      <c r="E295" s="122">
        <v>1465.234</v>
      </c>
      <c r="F295" s="122">
        <v>1375.249</v>
      </c>
      <c r="G295" s="122">
        <v>1374.657</v>
      </c>
      <c r="H295" s="48" t="s">
        <v>923</v>
      </c>
      <c r="I295" s="51" t="s">
        <v>1089</v>
      </c>
      <c r="J295" s="52" t="s">
        <v>1789</v>
      </c>
      <c r="K295" s="122">
        <v>1437.873</v>
      </c>
      <c r="L295" s="122">
        <v>1797.818</v>
      </c>
      <c r="M295" s="122">
        <f t="shared" si="15"/>
        <v>359.94499999999994</v>
      </c>
      <c r="N295" s="122">
        <v>0</v>
      </c>
      <c r="O295" s="49" t="s">
        <v>1083</v>
      </c>
      <c r="P295" s="50" t="s">
        <v>1788</v>
      </c>
      <c r="Q295" s="234" t="s">
        <v>2240</v>
      </c>
      <c r="R295" s="49" t="s">
        <v>550</v>
      </c>
      <c r="S295" s="90" t="s">
        <v>0</v>
      </c>
      <c r="T295" s="93" t="s">
        <v>660</v>
      </c>
      <c r="U295" s="99">
        <v>228</v>
      </c>
      <c r="V295" s="90"/>
      <c r="W295" s="88"/>
      <c r="X295" s="88" t="s">
        <v>34</v>
      </c>
      <c r="Y295" s="87"/>
    </row>
    <row r="296" spans="1:25" s="42" customFormat="1" ht="56.25" customHeight="1">
      <c r="A296" s="117">
        <v>237</v>
      </c>
      <c r="B296" s="50" t="s">
        <v>317</v>
      </c>
      <c r="C296" s="49" t="s">
        <v>71</v>
      </c>
      <c r="D296" s="49" t="s">
        <v>74</v>
      </c>
      <c r="E296" s="122">
        <v>308.007</v>
      </c>
      <c r="F296" s="122">
        <v>308.007</v>
      </c>
      <c r="G296" s="122">
        <v>300.612</v>
      </c>
      <c r="H296" s="48" t="s">
        <v>923</v>
      </c>
      <c r="I296" s="51" t="s">
        <v>1094</v>
      </c>
      <c r="J296" s="52" t="s">
        <v>1787</v>
      </c>
      <c r="K296" s="122">
        <v>0</v>
      </c>
      <c r="L296" s="122">
        <v>0</v>
      </c>
      <c r="M296" s="122">
        <f t="shared" si="15"/>
        <v>0</v>
      </c>
      <c r="N296" s="122">
        <v>0</v>
      </c>
      <c r="O296" s="49" t="s">
        <v>1087</v>
      </c>
      <c r="P296" s="50" t="s">
        <v>1786</v>
      </c>
      <c r="Q296" s="50"/>
      <c r="R296" s="49" t="s">
        <v>550</v>
      </c>
      <c r="S296" s="90" t="s">
        <v>0</v>
      </c>
      <c r="T296" s="93" t="s">
        <v>660</v>
      </c>
      <c r="U296" s="99">
        <v>229</v>
      </c>
      <c r="V296" s="90"/>
      <c r="W296" s="88" t="s">
        <v>34</v>
      </c>
      <c r="X296" s="88"/>
      <c r="Y296" s="87"/>
    </row>
    <row r="297" spans="1:25" s="42" customFormat="1" ht="96.75" customHeight="1">
      <c r="A297" s="117">
        <v>238</v>
      </c>
      <c r="B297" s="50" t="s">
        <v>837</v>
      </c>
      <c r="C297" s="49" t="s">
        <v>74</v>
      </c>
      <c r="D297" s="49" t="s">
        <v>74</v>
      </c>
      <c r="E297" s="122">
        <v>9.358</v>
      </c>
      <c r="F297" s="122">
        <v>9.358</v>
      </c>
      <c r="G297" s="122">
        <v>9.072</v>
      </c>
      <c r="H297" s="86" t="s">
        <v>1785</v>
      </c>
      <c r="I297" s="51" t="s">
        <v>1094</v>
      </c>
      <c r="J297" s="52" t="s">
        <v>1784</v>
      </c>
      <c r="K297" s="122">
        <v>0</v>
      </c>
      <c r="L297" s="122">
        <v>0</v>
      </c>
      <c r="M297" s="122">
        <f t="shared" si="15"/>
        <v>0</v>
      </c>
      <c r="N297" s="122">
        <v>0</v>
      </c>
      <c r="O297" s="49" t="s">
        <v>1087</v>
      </c>
      <c r="P297" s="50" t="s">
        <v>1783</v>
      </c>
      <c r="Q297" s="50"/>
      <c r="R297" s="49" t="s">
        <v>550</v>
      </c>
      <c r="S297" s="90" t="s">
        <v>0</v>
      </c>
      <c r="T297" s="93" t="s">
        <v>660</v>
      </c>
      <c r="U297" s="123" t="s">
        <v>839</v>
      </c>
      <c r="V297" s="90" t="s">
        <v>24</v>
      </c>
      <c r="W297" s="88" t="s">
        <v>34</v>
      </c>
      <c r="X297" s="88"/>
      <c r="Y297" s="87"/>
    </row>
    <row r="298" spans="1:25" s="42" customFormat="1" ht="135" customHeight="1">
      <c r="A298" s="117">
        <v>239</v>
      </c>
      <c r="B298" s="50" t="s">
        <v>994</v>
      </c>
      <c r="C298" s="49" t="s">
        <v>74</v>
      </c>
      <c r="D298" s="49" t="s">
        <v>90</v>
      </c>
      <c r="E298" s="122">
        <v>47.449</v>
      </c>
      <c r="F298" s="122">
        <v>47.449</v>
      </c>
      <c r="G298" s="122">
        <v>45.491</v>
      </c>
      <c r="H298" s="86" t="s">
        <v>1794</v>
      </c>
      <c r="I298" s="51" t="s">
        <v>1089</v>
      </c>
      <c r="J298" s="52" t="s">
        <v>1793</v>
      </c>
      <c r="K298" s="122">
        <v>45.323</v>
      </c>
      <c r="L298" s="122">
        <v>61.173</v>
      </c>
      <c r="M298" s="122">
        <f t="shared" si="15"/>
        <v>15.850000000000001</v>
      </c>
      <c r="N298" s="122">
        <v>0</v>
      </c>
      <c r="O298" s="49" t="s">
        <v>1083</v>
      </c>
      <c r="P298" s="50" t="s">
        <v>1792</v>
      </c>
      <c r="Q298" s="234" t="s">
        <v>2241</v>
      </c>
      <c r="R298" s="49" t="s">
        <v>550</v>
      </c>
      <c r="S298" s="90" t="s">
        <v>0</v>
      </c>
      <c r="T298" s="93" t="s">
        <v>660</v>
      </c>
      <c r="U298" s="123" t="s">
        <v>838</v>
      </c>
      <c r="V298" s="90" t="s">
        <v>24</v>
      </c>
      <c r="W298" s="88" t="s">
        <v>34</v>
      </c>
      <c r="X298" s="88"/>
      <c r="Y298" s="87"/>
    </row>
    <row r="299" spans="1:25" s="42" customFormat="1" ht="27.75" customHeight="1">
      <c r="A299" s="117"/>
      <c r="B299" s="50"/>
      <c r="C299" s="50"/>
      <c r="D299" s="50"/>
      <c r="E299" s="122"/>
      <c r="F299" s="122"/>
      <c r="G299" s="122"/>
      <c r="H299" s="48"/>
      <c r="I299" s="51"/>
      <c r="J299" s="50"/>
      <c r="K299" s="122"/>
      <c r="L299" s="122"/>
      <c r="M299" s="122"/>
      <c r="N299" s="122"/>
      <c r="O299" s="49"/>
      <c r="P299" s="50"/>
      <c r="Q299" s="50"/>
      <c r="R299" s="50"/>
      <c r="S299" s="93"/>
      <c r="T299" s="93"/>
      <c r="U299" s="93"/>
      <c r="V299" s="90"/>
      <c r="W299" s="88"/>
      <c r="X299" s="88"/>
      <c r="Y299" s="87"/>
    </row>
    <row r="300" spans="1:25" ht="21" customHeight="1">
      <c r="A300" s="53"/>
      <c r="B300" s="54" t="s">
        <v>944</v>
      </c>
      <c r="C300" s="55"/>
      <c r="D300" s="55"/>
      <c r="E300" s="288"/>
      <c r="F300" s="288"/>
      <c r="G300" s="288"/>
      <c r="H300" s="56"/>
      <c r="I300" s="57"/>
      <c r="J300" s="58"/>
      <c r="K300" s="288"/>
      <c r="L300" s="288"/>
      <c r="M300" s="288"/>
      <c r="N300" s="288"/>
      <c r="O300" s="59"/>
      <c r="P300" s="55"/>
      <c r="Q300" s="55"/>
      <c r="R300" s="55"/>
      <c r="S300" s="60"/>
      <c r="T300" s="60"/>
      <c r="U300" s="60"/>
      <c r="V300" s="60"/>
      <c r="W300" s="61"/>
      <c r="X300" s="61"/>
      <c r="Y300" s="62"/>
    </row>
    <row r="301" spans="1:25" s="42" customFormat="1" ht="88.5" customHeight="1">
      <c r="A301" s="117">
        <v>240</v>
      </c>
      <c r="B301" s="50" t="s">
        <v>347</v>
      </c>
      <c r="C301" s="49" t="s">
        <v>346</v>
      </c>
      <c r="D301" s="49" t="s">
        <v>70</v>
      </c>
      <c r="E301" s="122">
        <v>47.988</v>
      </c>
      <c r="F301" s="122">
        <v>47.988</v>
      </c>
      <c r="G301" s="122">
        <v>48</v>
      </c>
      <c r="H301" s="45" t="s">
        <v>923</v>
      </c>
      <c r="I301" s="46" t="s">
        <v>1091</v>
      </c>
      <c r="J301" s="47" t="s">
        <v>1681</v>
      </c>
      <c r="K301" s="122">
        <v>46.959</v>
      </c>
      <c r="L301" s="122">
        <v>42.846</v>
      </c>
      <c r="M301" s="122">
        <f aca="true" t="shared" si="16" ref="M301:M318">L301-K301</f>
        <v>-4.113000000000007</v>
      </c>
      <c r="N301" s="122">
        <v>0</v>
      </c>
      <c r="O301" s="49" t="s">
        <v>1680</v>
      </c>
      <c r="P301" s="50" t="s">
        <v>1679</v>
      </c>
      <c r="Q301" s="50"/>
      <c r="R301" s="49" t="s">
        <v>674</v>
      </c>
      <c r="S301" s="90" t="s">
        <v>0</v>
      </c>
      <c r="T301" s="93" t="s">
        <v>671</v>
      </c>
      <c r="U301" s="99">
        <v>230</v>
      </c>
      <c r="V301" s="90"/>
      <c r="W301" s="88"/>
      <c r="X301" s="88"/>
      <c r="Y301" s="87"/>
    </row>
    <row r="302" spans="1:25" s="42" customFormat="1" ht="297" customHeight="1">
      <c r="A302" s="117">
        <v>241</v>
      </c>
      <c r="B302" s="50" t="s">
        <v>345</v>
      </c>
      <c r="C302" s="49" t="s">
        <v>344</v>
      </c>
      <c r="D302" s="49" t="s">
        <v>70</v>
      </c>
      <c r="E302" s="122">
        <v>102.769</v>
      </c>
      <c r="F302" s="122">
        <v>102.769</v>
      </c>
      <c r="G302" s="122">
        <v>102.769</v>
      </c>
      <c r="H302" s="101" t="s">
        <v>1682</v>
      </c>
      <c r="I302" s="46" t="s">
        <v>1089</v>
      </c>
      <c r="J302" s="47" t="s">
        <v>1678</v>
      </c>
      <c r="K302" s="122">
        <v>102.709</v>
      </c>
      <c r="L302" s="122">
        <v>102.469</v>
      </c>
      <c r="M302" s="122">
        <f t="shared" si="16"/>
        <v>-0.2400000000000091</v>
      </c>
      <c r="N302" s="122">
        <v>0</v>
      </c>
      <c r="O302" s="49" t="s">
        <v>1408</v>
      </c>
      <c r="P302" s="50" t="s">
        <v>1677</v>
      </c>
      <c r="Q302" s="50"/>
      <c r="R302" s="49" t="s">
        <v>674</v>
      </c>
      <c r="S302" s="90" t="s">
        <v>0</v>
      </c>
      <c r="T302" s="93" t="s">
        <v>671</v>
      </c>
      <c r="U302" s="99">
        <v>231</v>
      </c>
      <c r="V302" s="90" t="s">
        <v>26</v>
      </c>
      <c r="W302" s="88"/>
      <c r="X302" s="88"/>
      <c r="Y302" s="87"/>
    </row>
    <row r="303" spans="1:25" s="42" customFormat="1" ht="73.5" customHeight="1">
      <c r="A303" s="117">
        <v>242</v>
      </c>
      <c r="B303" s="50" t="s">
        <v>343</v>
      </c>
      <c r="C303" s="49" t="s">
        <v>100</v>
      </c>
      <c r="D303" s="49" t="s">
        <v>70</v>
      </c>
      <c r="E303" s="122">
        <v>18.35</v>
      </c>
      <c r="F303" s="122">
        <v>18.35</v>
      </c>
      <c r="G303" s="122">
        <v>17</v>
      </c>
      <c r="H303" s="45" t="s">
        <v>923</v>
      </c>
      <c r="I303" s="46" t="s">
        <v>1089</v>
      </c>
      <c r="J303" s="47" t="s">
        <v>1674</v>
      </c>
      <c r="K303" s="122">
        <v>18.347</v>
      </c>
      <c r="L303" s="122">
        <v>18.361</v>
      </c>
      <c r="M303" s="122">
        <f t="shared" si="16"/>
        <v>0.013999999999999346</v>
      </c>
      <c r="N303" s="122">
        <v>0</v>
      </c>
      <c r="O303" s="49" t="s">
        <v>1408</v>
      </c>
      <c r="P303" s="50" t="s">
        <v>1676</v>
      </c>
      <c r="Q303" s="50"/>
      <c r="R303" s="49" t="s">
        <v>674</v>
      </c>
      <c r="S303" s="90" t="s">
        <v>0</v>
      </c>
      <c r="T303" s="93" t="s">
        <v>671</v>
      </c>
      <c r="U303" s="99">
        <v>232</v>
      </c>
      <c r="V303" s="90"/>
      <c r="W303" s="88"/>
      <c r="X303" s="88"/>
      <c r="Y303" s="87"/>
    </row>
    <row r="304" spans="1:25" s="42" customFormat="1" ht="74.25" customHeight="1">
      <c r="A304" s="117">
        <v>243</v>
      </c>
      <c r="B304" s="50" t="s">
        <v>342</v>
      </c>
      <c r="C304" s="49" t="s">
        <v>163</v>
      </c>
      <c r="D304" s="49" t="s">
        <v>70</v>
      </c>
      <c r="E304" s="122">
        <v>459.651</v>
      </c>
      <c r="F304" s="122">
        <v>459.651</v>
      </c>
      <c r="G304" s="122">
        <v>392</v>
      </c>
      <c r="H304" s="45" t="s">
        <v>923</v>
      </c>
      <c r="I304" s="46" t="s">
        <v>1089</v>
      </c>
      <c r="J304" s="47" t="s">
        <v>1674</v>
      </c>
      <c r="K304" s="122">
        <v>499.616</v>
      </c>
      <c r="L304" s="122">
        <v>530.146</v>
      </c>
      <c r="M304" s="122">
        <f t="shared" si="16"/>
        <v>30.529999999999973</v>
      </c>
      <c r="N304" s="122">
        <v>0</v>
      </c>
      <c r="O304" s="49" t="s">
        <v>1408</v>
      </c>
      <c r="P304" s="50" t="s">
        <v>1675</v>
      </c>
      <c r="Q304" s="50"/>
      <c r="R304" s="49" t="s">
        <v>674</v>
      </c>
      <c r="S304" s="90" t="s">
        <v>0</v>
      </c>
      <c r="T304" s="93" t="s">
        <v>671</v>
      </c>
      <c r="U304" s="99">
        <v>233</v>
      </c>
      <c r="V304" s="90"/>
      <c r="W304" s="88"/>
      <c r="X304" s="88"/>
      <c r="Y304" s="87"/>
    </row>
    <row r="305" spans="1:25" s="42" customFormat="1" ht="45">
      <c r="A305" s="117">
        <v>244</v>
      </c>
      <c r="B305" s="50" t="s">
        <v>341</v>
      </c>
      <c r="C305" s="49" t="s">
        <v>88</v>
      </c>
      <c r="D305" s="49" t="s">
        <v>70</v>
      </c>
      <c r="E305" s="122">
        <v>37.515</v>
      </c>
      <c r="F305" s="122">
        <v>37.515</v>
      </c>
      <c r="G305" s="122">
        <v>37</v>
      </c>
      <c r="H305" s="45" t="s">
        <v>923</v>
      </c>
      <c r="I305" s="46" t="s">
        <v>1089</v>
      </c>
      <c r="J305" s="47" t="s">
        <v>1674</v>
      </c>
      <c r="K305" s="122">
        <v>37.994</v>
      </c>
      <c r="L305" s="122">
        <v>39.549</v>
      </c>
      <c r="M305" s="122">
        <f t="shared" si="16"/>
        <v>1.5549999999999997</v>
      </c>
      <c r="N305" s="122">
        <v>0</v>
      </c>
      <c r="O305" s="49" t="s">
        <v>1408</v>
      </c>
      <c r="P305" s="50" t="s">
        <v>1673</v>
      </c>
      <c r="Q305" s="50"/>
      <c r="R305" s="49" t="s">
        <v>674</v>
      </c>
      <c r="S305" s="90" t="s">
        <v>0</v>
      </c>
      <c r="T305" s="93" t="s">
        <v>673</v>
      </c>
      <c r="U305" s="99">
        <v>235</v>
      </c>
      <c r="V305" s="90"/>
      <c r="W305" s="88"/>
      <c r="X305" s="88"/>
      <c r="Y305" s="87"/>
    </row>
    <row r="306" spans="1:25" s="42" customFormat="1" ht="104.25" customHeight="1">
      <c r="A306" s="117">
        <v>245</v>
      </c>
      <c r="B306" s="50" t="s">
        <v>340</v>
      </c>
      <c r="C306" s="49" t="s">
        <v>91</v>
      </c>
      <c r="D306" s="49" t="s">
        <v>70</v>
      </c>
      <c r="E306" s="122">
        <v>1296.589</v>
      </c>
      <c r="F306" s="122">
        <v>1334.421</v>
      </c>
      <c r="G306" s="122">
        <v>1190</v>
      </c>
      <c r="H306" s="45" t="s">
        <v>923</v>
      </c>
      <c r="I306" s="46" t="s">
        <v>1089</v>
      </c>
      <c r="J306" s="47" t="s">
        <v>1672</v>
      </c>
      <c r="K306" s="122">
        <v>1245.48</v>
      </c>
      <c r="L306" s="122">
        <v>1500.166</v>
      </c>
      <c r="M306" s="122">
        <f t="shared" si="16"/>
        <v>254.68599999999992</v>
      </c>
      <c r="N306" s="122">
        <v>0</v>
      </c>
      <c r="O306" s="49" t="s">
        <v>1408</v>
      </c>
      <c r="P306" s="50" t="s">
        <v>1671</v>
      </c>
      <c r="Q306" s="50"/>
      <c r="R306" s="49" t="s">
        <v>674</v>
      </c>
      <c r="S306" s="90" t="s">
        <v>0</v>
      </c>
      <c r="T306" s="93" t="s">
        <v>673</v>
      </c>
      <c r="U306" s="99">
        <v>236</v>
      </c>
      <c r="V306" s="90" t="s">
        <v>50</v>
      </c>
      <c r="W306" s="88"/>
      <c r="X306" s="88"/>
      <c r="Y306" s="87"/>
    </row>
    <row r="307" spans="1:25" s="42" customFormat="1" ht="352.5" customHeight="1">
      <c r="A307" s="117">
        <v>246</v>
      </c>
      <c r="B307" s="50" t="s">
        <v>339</v>
      </c>
      <c r="C307" s="49" t="s">
        <v>88</v>
      </c>
      <c r="D307" s="49" t="s">
        <v>70</v>
      </c>
      <c r="E307" s="122">
        <v>189.759</v>
      </c>
      <c r="F307" s="122">
        <v>189.759</v>
      </c>
      <c r="G307" s="122">
        <v>180</v>
      </c>
      <c r="H307" s="163" t="s">
        <v>2242</v>
      </c>
      <c r="I307" s="46" t="s">
        <v>1089</v>
      </c>
      <c r="J307" s="47" t="s">
        <v>1670</v>
      </c>
      <c r="K307" s="122">
        <v>199.422</v>
      </c>
      <c r="L307" s="122">
        <v>238.071</v>
      </c>
      <c r="M307" s="122">
        <f t="shared" si="16"/>
        <v>38.649</v>
      </c>
      <c r="N307" s="122">
        <v>0</v>
      </c>
      <c r="O307" s="49" t="s">
        <v>1408</v>
      </c>
      <c r="P307" s="101" t="s">
        <v>1802</v>
      </c>
      <c r="Q307" s="50"/>
      <c r="R307" s="49" t="s">
        <v>674</v>
      </c>
      <c r="S307" s="90" t="s">
        <v>0</v>
      </c>
      <c r="T307" s="93" t="s">
        <v>671</v>
      </c>
      <c r="U307" s="99">
        <v>237</v>
      </c>
      <c r="V307" s="90" t="s">
        <v>26</v>
      </c>
      <c r="W307" s="88"/>
      <c r="X307" s="88"/>
      <c r="Y307" s="87"/>
    </row>
    <row r="308" spans="1:25" s="42" customFormat="1" ht="80.25" customHeight="1">
      <c r="A308" s="117">
        <v>247</v>
      </c>
      <c r="B308" s="50" t="s">
        <v>338</v>
      </c>
      <c r="C308" s="49" t="s">
        <v>69</v>
      </c>
      <c r="D308" s="49" t="s">
        <v>70</v>
      </c>
      <c r="E308" s="122">
        <v>19.681</v>
      </c>
      <c r="F308" s="122">
        <v>19.681</v>
      </c>
      <c r="G308" s="122">
        <v>18</v>
      </c>
      <c r="H308" s="45" t="s">
        <v>923</v>
      </c>
      <c r="I308" s="46" t="s">
        <v>1081</v>
      </c>
      <c r="J308" s="47" t="s">
        <v>1669</v>
      </c>
      <c r="K308" s="122">
        <v>19.5</v>
      </c>
      <c r="L308" s="122">
        <v>49.865</v>
      </c>
      <c r="M308" s="122">
        <f t="shared" si="16"/>
        <v>30.365000000000002</v>
      </c>
      <c r="N308" s="122">
        <v>0</v>
      </c>
      <c r="O308" s="49" t="s">
        <v>1408</v>
      </c>
      <c r="P308" s="50" t="s">
        <v>1668</v>
      </c>
      <c r="Q308" s="50"/>
      <c r="R308" s="49" t="s">
        <v>674</v>
      </c>
      <c r="S308" s="90" t="s">
        <v>0</v>
      </c>
      <c r="T308" s="93" t="s">
        <v>671</v>
      </c>
      <c r="U308" s="99">
        <v>238</v>
      </c>
      <c r="V308" s="90"/>
      <c r="W308" s="88"/>
      <c r="X308" s="88"/>
      <c r="Y308" s="87"/>
    </row>
    <row r="309" spans="1:25" s="42" customFormat="1" ht="57" customHeight="1">
      <c r="A309" s="117">
        <v>248</v>
      </c>
      <c r="B309" s="50" t="s">
        <v>337</v>
      </c>
      <c r="C309" s="49" t="s">
        <v>91</v>
      </c>
      <c r="D309" s="49" t="s">
        <v>70</v>
      </c>
      <c r="E309" s="122">
        <v>10726</v>
      </c>
      <c r="F309" s="122">
        <v>10726</v>
      </c>
      <c r="G309" s="122">
        <v>10726</v>
      </c>
      <c r="H309" s="45" t="s">
        <v>923</v>
      </c>
      <c r="I309" s="46" t="s">
        <v>1089</v>
      </c>
      <c r="J309" s="47" t="s">
        <v>1667</v>
      </c>
      <c r="K309" s="122">
        <v>7037.38</v>
      </c>
      <c r="L309" s="122">
        <v>10000</v>
      </c>
      <c r="M309" s="122">
        <f t="shared" si="16"/>
        <v>2962.62</v>
      </c>
      <c r="N309" s="122">
        <v>0</v>
      </c>
      <c r="O309" s="49" t="s">
        <v>1408</v>
      </c>
      <c r="P309" s="50" t="s">
        <v>1666</v>
      </c>
      <c r="Q309" s="234" t="s">
        <v>2243</v>
      </c>
      <c r="R309" s="49" t="s">
        <v>674</v>
      </c>
      <c r="S309" s="90" t="s">
        <v>0</v>
      </c>
      <c r="T309" s="93" t="s">
        <v>990</v>
      </c>
      <c r="U309" s="99">
        <v>239</v>
      </c>
      <c r="V309" s="90"/>
      <c r="W309" s="88"/>
      <c r="X309" s="88"/>
      <c r="Y309" s="87"/>
    </row>
    <row r="310" spans="1:25" s="42" customFormat="1" ht="93.75" customHeight="1">
      <c r="A310" s="117">
        <v>249</v>
      </c>
      <c r="B310" s="50" t="s">
        <v>336</v>
      </c>
      <c r="C310" s="49" t="s">
        <v>85</v>
      </c>
      <c r="D310" s="49" t="s">
        <v>70</v>
      </c>
      <c r="E310" s="122">
        <v>35.244</v>
      </c>
      <c r="F310" s="122">
        <v>35.244</v>
      </c>
      <c r="G310" s="122">
        <v>28.16</v>
      </c>
      <c r="H310" s="45" t="s">
        <v>923</v>
      </c>
      <c r="I310" s="46" t="s">
        <v>1089</v>
      </c>
      <c r="J310" s="47" t="s">
        <v>1665</v>
      </c>
      <c r="K310" s="122">
        <v>31.698</v>
      </c>
      <c r="L310" s="122">
        <v>32.297</v>
      </c>
      <c r="M310" s="122">
        <f t="shared" si="16"/>
        <v>0.5989999999999966</v>
      </c>
      <c r="N310" s="122">
        <v>0</v>
      </c>
      <c r="O310" s="49" t="s">
        <v>1408</v>
      </c>
      <c r="P310" s="50" t="s">
        <v>1664</v>
      </c>
      <c r="Q310" s="50"/>
      <c r="R310" s="49" t="s">
        <v>674</v>
      </c>
      <c r="S310" s="90" t="s">
        <v>0</v>
      </c>
      <c r="T310" s="93" t="s">
        <v>671</v>
      </c>
      <c r="U310" s="99">
        <v>240</v>
      </c>
      <c r="V310" s="90" t="s">
        <v>49</v>
      </c>
      <c r="W310" s="88"/>
      <c r="X310" s="88"/>
      <c r="Y310" s="87"/>
    </row>
    <row r="311" spans="1:25" s="42" customFormat="1" ht="143.25" customHeight="1">
      <c r="A311" s="117">
        <v>250</v>
      </c>
      <c r="B311" s="50" t="s">
        <v>335</v>
      </c>
      <c r="C311" s="49" t="s">
        <v>80</v>
      </c>
      <c r="D311" s="49" t="s">
        <v>70</v>
      </c>
      <c r="E311" s="122">
        <v>257.431</v>
      </c>
      <c r="F311" s="122">
        <v>257.431</v>
      </c>
      <c r="G311" s="122">
        <v>198</v>
      </c>
      <c r="H311" s="106" t="s">
        <v>1800</v>
      </c>
      <c r="I311" s="46" t="s">
        <v>1089</v>
      </c>
      <c r="J311" s="47" t="s">
        <v>1663</v>
      </c>
      <c r="K311" s="122">
        <v>251.164</v>
      </c>
      <c r="L311" s="122">
        <v>251.965</v>
      </c>
      <c r="M311" s="122">
        <f t="shared" si="16"/>
        <v>0.8010000000000161</v>
      </c>
      <c r="N311" s="122">
        <v>0</v>
      </c>
      <c r="O311" s="49" t="s">
        <v>1408</v>
      </c>
      <c r="P311" s="50" t="s">
        <v>1662</v>
      </c>
      <c r="Q311" s="50"/>
      <c r="R311" s="49" t="s">
        <v>672</v>
      </c>
      <c r="S311" s="90" t="s">
        <v>0</v>
      </c>
      <c r="T311" s="93" t="s">
        <v>673</v>
      </c>
      <c r="U311" s="99">
        <v>242</v>
      </c>
      <c r="V311" s="90" t="s">
        <v>33</v>
      </c>
      <c r="W311" s="88"/>
      <c r="X311" s="88" t="s">
        <v>34</v>
      </c>
      <c r="Y311" s="87"/>
    </row>
    <row r="312" spans="1:25" s="42" customFormat="1" ht="42.75" customHeight="1">
      <c r="A312" s="117">
        <v>251</v>
      </c>
      <c r="B312" s="50" t="s">
        <v>334</v>
      </c>
      <c r="C312" s="49" t="s">
        <v>80</v>
      </c>
      <c r="D312" s="49" t="s">
        <v>74</v>
      </c>
      <c r="E312" s="122">
        <v>43.813</v>
      </c>
      <c r="F312" s="122">
        <v>43.813</v>
      </c>
      <c r="G312" s="122">
        <v>37.607151</v>
      </c>
      <c r="H312" s="45" t="s">
        <v>923</v>
      </c>
      <c r="I312" s="46" t="s">
        <v>1094</v>
      </c>
      <c r="J312" s="47" t="s">
        <v>1661</v>
      </c>
      <c r="K312" s="122">
        <v>0</v>
      </c>
      <c r="L312" s="122">
        <v>0</v>
      </c>
      <c r="M312" s="122">
        <f t="shared" si="16"/>
        <v>0</v>
      </c>
      <c r="N312" s="122">
        <v>0</v>
      </c>
      <c r="O312" s="49" t="s">
        <v>1656</v>
      </c>
      <c r="P312" s="47" t="s">
        <v>1661</v>
      </c>
      <c r="Q312" s="50"/>
      <c r="R312" s="49" t="s">
        <v>672</v>
      </c>
      <c r="S312" s="90" t="s">
        <v>0</v>
      </c>
      <c r="T312" s="93" t="s">
        <v>671</v>
      </c>
      <c r="U312" s="99">
        <v>244</v>
      </c>
      <c r="V312" s="90" t="s">
        <v>50</v>
      </c>
      <c r="W312" s="88"/>
      <c r="X312" s="88"/>
      <c r="Y312" s="87"/>
    </row>
    <row r="313" spans="1:25" s="42" customFormat="1" ht="53.25" customHeight="1">
      <c r="A313" s="117">
        <v>252</v>
      </c>
      <c r="B313" s="50" t="s">
        <v>333</v>
      </c>
      <c r="C313" s="49" t="s">
        <v>71</v>
      </c>
      <c r="D313" s="49" t="s">
        <v>74</v>
      </c>
      <c r="E313" s="122">
        <v>0</v>
      </c>
      <c r="F313" s="122">
        <v>259.802332</v>
      </c>
      <c r="G313" s="122">
        <v>214</v>
      </c>
      <c r="H313" s="45" t="s">
        <v>923</v>
      </c>
      <c r="I313" s="46" t="s">
        <v>1094</v>
      </c>
      <c r="J313" s="47" t="s">
        <v>1660</v>
      </c>
      <c r="K313" s="122">
        <v>0</v>
      </c>
      <c r="L313" s="122">
        <v>0</v>
      </c>
      <c r="M313" s="122">
        <f t="shared" si="16"/>
        <v>0</v>
      </c>
      <c r="N313" s="122">
        <v>0</v>
      </c>
      <c r="O313" s="49" t="s">
        <v>1656</v>
      </c>
      <c r="P313" s="50" t="s">
        <v>2244</v>
      </c>
      <c r="Q313" s="50"/>
      <c r="R313" s="49" t="s">
        <v>672</v>
      </c>
      <c r="S313" s="90" t="s">
        <v>0</v>
      </c>
      <c r="T313" s="93" t="s">
        <v>671</v>
      </c>
      <c r="U313" s="99" t="s">
        <v>349</v>
      </c>
      <c r="V313" s="90" t="s">
        <v>972</v>
      </c>
      <c r="W313" s="88"/>
      <c r="X313" s="88"/>
      <c r="Y313" s="87"/>
    </row>
    <row r="314" spans="1:25" s="42" customFormat="1" ht="310.5" customHeight="1">
      <c r="A314" s="249">
        <v>253</v>
      </c>
      <c r="B314" s="50" t="s">
        <v>332</v>
      </c>
      <c r="C314" s="49" t="s">
        <v>71</v>
      </c>
      <c r="D314" s="49" t="s">
        <v>70</v>
      </c>
      <c r="E314" s="122">
        <v>553.89</v>
      </c>
      <c r="F314" s="303">
        <v>553.89</v>
      </c>
      <c r="G314" s="122">
        <v>502</v>
      </c>
      <c r="H314" s="101" t="s">
        <v>1803</v>
      </c>
      <c r="I314" s="46" t="s">
        <v>1209</v>
      </c>
      <c r="J314" s="47" t="s">
        <v>1659</v>
      </c>
      <c r="K314" s="122">
        <v>1639.785</v>
      </c>
      <c r="L314" s="122">
        <v>1989.799</v>
      </c>
      <c r="M314" s="122">
        <f t="shared" si="16"/>
        <v>350.0139999999999</v>
      </c>
      <c r="N314" s="122">
        <v>0</v>
      </c>
      <c r="O314" s="49" t="s">
        <v>1408</v>
      </c>
      <c r="P314" s="50" t="s">
        <v>1658</v>
      </c>
      <c r="Q314" s="50"/>
      <c r="R314" s="49" t="s">
        <v>672</v>
      </c>
      <c r="S314" s="90" t="s">
        <v>0</v>
      </c>
      <c r="T314" s="93" t="s">
        <v>1015</v>
      </c>
      <c r="U314" s="99" t="s">
        <v>348</v>
      </c>
      <c r="V314" s="90" t="s">
        <v>33</v>
      </c>
      <c r="W314" s="88"/>
      <c r="X314" s="88"/>
      <c r="Y314" s="87"/>
    </row>
    <row r="315" spans="1:25" s="42" customFormat="1" ht="56.25" customHeight="1">
      <c r="A315" s="117">
        <v>254</v>
      </c>
      <c r="B315" s="50" t="s">
        <v>841</v>
      </c>
      <c r="C315" s="49" t="s">
        <v>74</v>
      </c>
      <c r="D315" s="49" t="s">
        <v>74</v>
      </c>
      <c r="E315" s="122">
        <v>99.742</v>
      </c>
      <c r="F315" s="122">
        <v>99.742</v>
      </c>
      <c r="G315" s="122">
        <v>80</v>
      </c>
      <c r="H315" s="45"/>
      <c r="I315" s="46" t="s">
        <v>1094</v>
      </c>
      <c r="J315" s="47" t="s">
        <v>1657</v>
      </c>
      <c r="K315" s="122">
        <v>0</v>
      </c>
      <c r="L315" s="122">
        <v>0</v>
      </c>
      <c r="M315" s="122">
        <f t="shared" si="16"/>
        <v>0</v>
      </c>
      <c r="N315" s="122">
        <v>0</v>
      </c>
      <c r="O315" s="49" t="s">
        <v>1656</v>
      </c>
      <c r="P315" s="50" t="s">
        <v>1655</v>
      </c>
      <c r="Q315" s="50"/>
      <c r="R315" s="49" t="s">
        <v>674</v>
      </c>
      <c r="S315" s="90" t="s">
        <v>0</v>
      </c>
      <c r="T315" s="93" t="s">
        <v>845</v>
      </c>
      <c r="U315" s="123" t="s">
        <v>844</v>
      </c>
      <c r="V315" s="90"/>
      <c r="W315" s="88"/>
      <c r="X315" s="88"/>
      <c r="Y315" s="87"/>
    </row>
    <row r="316" spans="1:25" s="42" customFormat="1" ht="366" customHeight="1">
      <c r="A316" s="117">
        <v>255</v>
      </c>
      <c r="B316" s="50" t="s">
        <v>840</v>
      </c>
      <c r="C316" s="49" t="s">
        <v>74</v>
      </c>
      <c r="D316" s="49" t="s">
        <v>286</v>
      </c>
      <c r="E316" s="122">
        <v>340</v>
      </c>
      <c r="F316" s="285">
        <v>290</v>
      </c>
      <c r="G316" s="122">
        <v>245</v>
      </c>
      <c r="H316" s="50" t="s">
        <v>1804</v>
      </c>
      <c r="I316" s="46" t="s">
        <v>1081</v>
      </c>
      <c r="J316" s="47" t="s">
        <v>1654</v>
      </c>
      <c r="K316" s="122">
        <f>338.303-42.602</f>
        <v>295.701</v>
      </c>
      <c r="L316" s="122">
        <v>439.948</v>
      </c>
      <c r="M316" s="122">
        <f t="shared" si="16"/>
        <v>144.24699999999996</v>
      </c>
      <c r="N316" s="122">
        <f>-58.6</f>
        <v>-58.6</v>
      </c>
      <c r="O316" s="49" t="s">
        <v>1141</v>
      </c>
      <c r="P316" s="242" t="s">
        <v>2246</v>
      </c>
      <c r="Q316" s="50"/>
      <c r="R316" s="49" t="s">
        <v>674</v>
      </c>
      <c r="S316" s="90" t="s">
        <v>0</v>
      </c>
      <c r="T316" s="93" t="s">
        <v>846</v>
      </c>
      <c r="U316" s="123" t="s">
        <v>843</v>
      </c>
      <c r="V316" s="90" t="s">
        <v>33</v>
      </c>
      <c r="W316" s="88"/>
      <c r="X316" s="88"/>
      <c r="Y316" s="87"/>
    </row>
    <row r="317" spans="1:25" s="42" customFormat="1" ht="311.25" customHeight="1">
      <c r="A317" s="117">
        <v>256</v>
      </c>
      <c r="B317" s="96" t="s">
        <v>1653</v>
      </c>
      <c r="C317" s="49" t="s">
        <v>74</v>
      </c>
      <c r="D317" s="49" t="s">
        <v>286</v>
      </c>
      <c r="E317" s="122">
        <v>26.75</v>
      </c>
      <c r="F317" s="122">
        <v>26.75</v>
      </c>
      <c r="G317" s="122">
        <v>26.75</v>
      </c>
      <c r="H317" s="101" t="s">
        <v>1805</v>
      </c>
      <c r="I317" s="46" t="s">
        <v>1089</v>
      </c>
      <c r="J317" s="47" t="s">
        <v>1652</v>
      </c>
      <c r="K317" s="122">
        <f>322.12+42.602</f>
        <v>364.722</v>
      </c>
      <c r="L317" s="122">
        <v>390.883</v>
      </c>
      <c r="M317" s="122">
        <f t="shared" si="16"/>
        <v>26.161</v>
      </c>
      <c r="N317" s="122">
        <v>0</v>
      </c>
      <c r="O317" s="49" t="s">
        <v>1408</v>
      </c>
      <c r="P317" s="50" t="s">
        <v>1801</v>
      </c>
      <c r="Q317" s="50"/>
      <c r="R317" s="49" t="s">
        <v>674</v>
      </c>
      <c r="S317" s="90" t="s">
        <v>0</v>
      </c>
      <c r="T317" s="93" t="s">
        <v>845</v>
      </c>
      <c r="U317" s="123" t="s">
        <v>842</v>
      </c>
      <c r="V317" s="90" t="s">
        <v>24</v>
      </c>
      <c r="W317" s="88"/>
      <c r="X317" s="88"/>
      <c r="Y317" s="87"/>
    </row>
    <row r="318" spans="1:25" s="42" customFormat="1" ht="147" customHeight="1">
      <c r="A318" s="117">
        <v>257</v>
      </c>
      <c r="B318" s="50" t="s">
        <v>2334</v>
      </c>
      <c r="C318" s="49" t="s">
        <v>74</v>
      </c>
      <c r="D318" s="49" t="s">
        <v>70</v>
      </c>
      <c r="E318" s="122">
        <v>1018.276</v>
      </c>
      <c r="F318" s="285">
        <v>0</v>
      </c>
      <c r="G318" s="122">
        <v>0</v>
      </c>
      <c r="H318" s="106" t="s">
        <v>1651</v>
      </c>
      <c r="I318" s="46" t="s">
        <v>1089</v>
      </c>
      <c r="J318" s="47" t="s">
        <v>2141</v>
      </c>
      <c r="K318" s="122">
        <v>8000.45</v>
      </c>
      <c r="L318" s="122">
        <v>15500</v>
      </c>
      <c r="M318" s="122">
        <f t="shared" si="16"/>
        <v>7499.55</v>
      </c>
      <c r="N318" s="122">
        <v>0</v>
      </c>
      <c r="O318" s="49" t="s">
        <v>1408</v>
      </c>
      <c r="P318" s="50" t="s">
        <v>2142</v>
      </c>
      <c r="Q318" s="234" t="s">
        <v>2245</v>
      </c>
      <c r="R318" s="49" t="s">
        <v>674</v>
      </c>
      <c r="S318" s="90" t="s">
        <v>0</v>
      </c>
      <c r="T318" s="93" t="s">
        <v>845</v>
      </c>
      <c r="U318" s="90" t="s">
        <v>991</v>
      </c>
      <c r="V318" s="90" t="s">
        <v>24</v>
      </c>
      <c r="W318" s="88"/>
      <c r="X318" s="88" t="s">
        <v>34</v>
      </c>
      <c r="Y318" s="87"/>
    </row>
    <row r="319" spans="1:25" s="42" customFormat="1" ht="30.75" customHeight="1">
      <c r="A319" s="117"/>
      <c r="B319" s="50"/>
      <c r="C319" s="50"/>
      <c r="D319" s="50"/>
      <c r="E319" s="122"/>
      <c r="F319" s="122"/>
      <c r="G319" s="122"/>
      <c r="H319" s="48"/>
      <c r="I319" s="51"/>
      <c r="J319" s="52"/>
      <c r="K319" s="122"/>
      <c r="L319" s="122"/>
      <c r="M319" s="122"/>
      <c r="N319" s="122"/>
      <c r="O319" s="49"/>
      <c r="P319" s="50"/>
      <c r="Q319" s="50"/>
      <c r="R319" s="50"/>
      <c r="S319" s="90"/>
      <c r="T319" s="90"/>
      <c r="U319" s="90"/>
      <c r="V319" s="90"/>
      <c r="W319" s="88"/>
      <c r="X319" s="88"/>
      <c r="Y319" s="87"/>
    </row>
    <row r="320" spans="1:25" ht="21" customHeight="1">
      <c r="A320" s="53"/>
      <c r="B320" s="54" t="s">
        <v>945</v>
      </c>
      <c r="C320" s="55"/>
      <c r="D320" s="55"/>
      <c r="E320" s="288"/>
      <c r="F320" s="288"/>
      <c r="G320" s="288"/>
      <c r="H320" s="56"/>
      <c r="I320" s="57"/>
      <c r="J320" s="58"/>
      <c r="K320" s="288"/>
      <c r="L320" s="288"/>
      <c r="M320" s="288"/>
      <c r="N320" s="288"/>
      <c r="O320" s="59"/>
      <c r="P320" s="55"/>
      <c r="Q320" s="55"/>
      <c r="R320" s="55"/>
      <c r="S320" s="60"/>
      <c r="T320" s="60"/>
      <c r="U320" s="60"/>
      <c r="V320" s="60"/>
      <c r="W320" s="61"/>
      <c r="X320" s="61"/>
      <c r="Y320" s="62"/>
    </row>
    <row r="321" spans="1:25" s="42" customFormat="1" ht="120.75" customHeight="1">
      <c r="A321" s="117">
        <v>258</v>
      </c>
      <c r="B321" s="50" t="s">
        <v>1040</v>
      </c>
      <c r="C321" s="49" t="s">
        <v>71</v>
      </c>
      <c r="D321" s="49" t="s">
        <v>68</v>
      </c>
      <c r="E321" s="289">
        <v>290</v>
      </c>
      <c r="F321" s="122">
        <v>39.788</v>
      </c>
      <c r="G321" s="122">
        <v>34.815</v>
      </c>
      <c r="H321" s="48" t="s">
        <v>923</v>
      </c>
      <c r="I321" s="51" t="s">
        <v>1089</v>
      </c>
      <c r="J321" s="52" t="s">
        <v>1947</v>
      </c>
      <c r="K321" s="289">
        <v>242</v>
      </c>
      <c r="L321" s="122">
        <v>200</v>
      </c>
      <c r="M321" s="122">
        <f>L321-K321</f>
        <v>-42</v>
      </c>
      <c r="N321" s="122">
        <v>0</v>
      </c>
      <c r="O321" s="49" t="s">
        <v>1083</v>
      </c>
      <c r="P321" s="50" t="s">
        <v>1948</v>
      </c>
      <c r="Q321" s="50"/>
      <c r="R321" s="49" t="s">
        <v>577</v>
      </c>
      <c r="S321" s="90" t="s">
        <v>0</v>
      </c>
      <c r="T321" s="93" t="s">
        <v>675</v>
      </c>
      <c r="U321" s="99">
        <v>251</v>
      </c>
      <c r="V321" s="90" t="s">
        <v>972</v>
      </c>
      <c r="W321" s="88"/>
      <c r="X321" s="88" t="s">
        <v>34</v>
      </c>
      <c r="Y321" s="87"/>
    </row>
    <row r="322" spans="1:25" s="42" customFormat="1" ht="121.5" customHeight="1">
      <c r="A322" s="117">
        <v>259</v>
      </c>
      <c r="B322" s="50" t="s">
        <v>1041</v>
      </c>
      <c r="C322" s="49" t="s">
        <v>74</v>
      </c>
      <c r="D322" s="49" t="s">
        <v>76</v>
      </c>
      <c r="E322" s="289">
        <v>8</v>
      </c>
      <c r="F322" s="122">
        <v>8</v>
      </c>
      <c r="G322" s="122">
        <v>7.992</v>
      </c>
      <c r="H322" s="86" t="s">
        <v>1949</v>
      </c>
      <c r="I322" s="51" t="s">
        <v>1094</v>
      </c>
      <c r="J322" s="52" t="s">
        <v>1922</v>
      </c>
      <c r="K322" s="289">
        <v>7</v>
      </c>
      <c r="L322" s="122">
        <v>0</v>
      </c>
      <c r="M322" s="122">
        <f>L322-K322</f>
        <v>-7</v>
      </c>
      <c r="N322" s="122">
        <v>0</v>
      </c>
      <c r="O322" s="49" t="s">
        <v>1087</v>
      </c>
      <c r="P322" s="50" t="s">
        <v>1950</v>
      </c>
      <c r="Q322" s="50"/>
      <c r="R322" s="49" t="s">
        <v>684</v>
      </c>
      <c r="S322" s="90" t="s">
        <v>0</v>
      </c>
      <c r="T322" s="93" t="s">
        <v>675</v>
      </c>
      <c r="U322" s="123" t="s">
        <v>847</v>
      </c>
      <c r="V322" s="90" t="s">
        <v>25</v>
      </c>
      <c r="W322" s="88" t="s">
        <v>34</v>
      </c>
      <c r="X322" s="88"/>
      <c r="Y322" s="87"/>
    </row>
    <row r="323" spans="1:25" s="42" customFormat="1" ht="29.25" customHeight="1">
      <c r="A323" s="117"/>
      <c r="B323" s="50"/>
      <c r="C323" s="50"/>
      <c r="D323" s="50"/>
      <c r="E323" s="122"/>
      <c r="F323" s="122"/>
      <c r="G323" s="122"/>
      <c r="H323" s="48"/>
      <c r="I323" s="51"/>
      <c r="J323" s="52"/>
      <c r="K323" s="122"/>
      <c r="L323" s="122"/>
      <c r="M323" s="122"/>
      <c r="N323" s="122"/>
      <c r="O323" s="49"/>
      <c r="P323" s="50"/>
      <c r="Q323" s="50"/>
      <c r="R323" s="50"/>
      <c r="S323" s="90"/>
      <c r="T323" s="90"/>
      <c r="U323" s="90"/>
      <c r="V323" s="90"/>
      <c r="W323" s="88"/>
      <c r="X323" s="88"/>
      <c r="Y323" s="87"/>
    </row>
    <row r="324" spans="1:25" ht="21" customHeight="1">
      <c r="A324" s="53"/>
      <c r="B324" s="54" t="s">
        <v>946</v>
      </c>
      <c r="C324" s="55"/>
      <c r="D324" s="55"/>
      <c r="E324" s="288"/>
      <c r="F324" s="288"/>
      <c r="G324" s="288"/>
      <c r="H324" s="56"/>
      <c r="I324" s="57"/>
      <c r="J324" s="58"/>
      <c r="K324" s="288"/>
      <c r="L324" s="288"/>
      <c r="M324" s="288"/>
      <c r="N324" s="288"/>
      <c r="O324" s="59"/>
      <c r="P324" s="55"/>
      <c r="Q324" s="55"/>
      <c r="R324" s="55"/>
      <c r="S324" s="60"/>
      <c r="T324" s="60"/>
      <c r="U324" s="60"/>
      <c r="V324" s="60"/>
      <c r="W324" s="61"/>
      <c r="X324" s="61"/>
      <c r="Y324" s="62"/>
    </row>
    <row r="325" spans="1:25" s="42" customFormat="1" ht="13.5">
      <c r="A325" s="117"/>
      <c r="B325" s="50" t="s">
        <v>1031</v>
      </c>
      <c r="C325" s="49"/>
      <c r="D325" s="49"/>
      <c r="E325" s="122"/>
      <c r="F325" s="122"/>
      <c r="G325" s="122"/>
      <c r="H325" s="48"/>
      <c r="I325" s="51"/>
      <c r="J325" s="52"/>
      <c r="K325" s="122"/>
      <c r="L325" s="122"/>
      <c r="M325" s="122"/>
      <c r="N325" s="122"/>
      <c r="O325" s="49"/>
      <c r="P325" s="50"/>
      <c r="Q325" s="50"/>
      <c r="R325" s="49" t="s">
        <v>566</v>
      </c>
      <c r="S325" s="90"/>
      <c r="T325" s="90"/>
      <c r="U325" s="90"/>
      <c r="V325" s="90"/>
      <c r="W325" s="88"/>
      <c r="X325" s="88"/>
      <c r="Y325" s="87"/>
    </row>
    <row r="326" spans="1:25" s="42" customFormat="1" ht="13.5">
      <c r="A326" s="117"/>
      <c r="B326" s="50" t="s">
        <v>1032</v>
      </c>
      <c r="C326" s="49"/>
      <c r="D326" s="49"/>
      <c r="E326" s="122"/>
      <c r="F326" s="122"/>
      <c r="G326" s="122"/>
      <c r="H326" s="48"/>
      <c r="I326" s="51"/>
      <c r="J326" s="52"/>
      <c r="K326" s="122"/>
      <c r="L326" s="122"/>
      <c r="M326" s="122"/>
      <c r="N326" s="122"/>
      <c r="O326" s="49"/>
      <c r="P326" s="50"/>
      <c r="Q326" s="50"/>
      <c r="R326" s="49" t="s">
        <v>566</v>
      </c>
      <c r="S326" s="93"/>
      <c r="T326" s="93"/>
      <c r="U326" s="93"/>
      <c r="V326" s="90"/>
      <c r="W326" s="88"/>
      <c r="X326" s="88"/>
      <c r="Y326" s="87"/>
    </row>
    <row r="327" spans="1:25" s="42" customFormat="1" ht="13.5">
      <c r="A327" s="117"/>
      <c r="B327" s="101" t="s">
        <v>1033</v>
      </c>
      <c r="C327" s="49"/>
      <c r="D327" s="49"/>
      <c r="E327" s="122"/>
      <c r="F327" s="122"/>
      <c r="G327" s="122"/>
      <c r="H327" s="48"/>
      <c r="I327" s="51"/>
      <c r="J327" s="52"/>
      <c r="K327" s="122"/>
      <c r="L327" s="122"/>
      <c r="M327" s="122"/>
      <c r="N327" s="122"/>
      <c r="O327" s="49"/>
      <c r="P327" s="50"/>
      <c r="Q327" s="50"/>
      <c r="R327" s="49" t="s">
        <v>566</v>
      </c>
      <c r="S327" s="90"/>
      <c r="T327" s="90"/>
      <c r="U327" s="93"/>
      <c r="V327" s="90"/>
      <c r="W327" s="88"/>
      <c r="X327" s="88"/>
      <c r="Y327" s="87"/>
    </row>
    <row r="328" spans="1:25" s="42" customFormat="1" ht="27" customHeight="1">
      <c r="A328" s="117"/>
      <c r="B328" s="50"/>
      <c r="C328" s="50"/>
      <c r="D328" s="50"/>
      <c r="E328" s="122"/>
      <c r="F328" s="122"/>
      <c r="G328" s="122"/>
      <c r="H328" s="48"/>
      <c r="I328" s="51"/>
      <c r="J328" s="52"/>
      <c r="K328" s="122"/>
      <c r="L328" s="122"/>
      <c r="M328" s="122"/>
      <c r="N328" s="122"/>
      <c r="O328" s="49"/>
      <c r="P328" s="50"/>
      <c r="Q328" s="50"/>
      <c r="R328" s="50"/>
      <c r="S328" s="90"/>
      <c r="T328" s="90"/>
      <c r="U328" s="90"/>
      <c r="V328" s="90"/>
      <c r="W328" s="88"/>
      <c r="X328" s="88"/>
      <c r="Y328" s="87"/>
    </row>
    <row r="329" spans="1:25" ht="21" customHeight="1">
      <c r="A329" s="53"/>
      <c r="B329" s="54" t="s">
        <v>947</v>
      </c>
      <c r="C329" s="55"/>
      <c r="D329" s="55"/>
      <c r="E329" s="288"/>
      <c r="F329" s="288"/>
      <c r="G329" s="288"/>
      <c r="H329" s="56"/>
      <c r="I329" s="57"/>
      <c r="J329" s="58"/>
      <c r="K329" s="288"/>
      <c r="L329" s="288"/>
      <c r="M329" s="288"/>
      <c r="N329" s="288"/>
      <c r="O329" s="59"/>
      <c r="P329" s="55"/>
      <c r="Q329" s="55"/>
      <c r="R329" s="55"/>
      <c r="S329" s="60"/>
      <c r="T329" s="60"/>
      <c r="U329" s="60"/>
      <c r="V329" s="60"/>
      <c r="W329" s="61"/>
      <c r="X329" s="61"/>
      <c r="Y329" s="62"/>
    </row>
    <row r="330" spans="1:25" s="42" customFormat="1" ht="81" customHeight="1">
      <c r="A330" s="117">
        <v>260</v>
      </c>
      <c r="B330" s="93" t="s">
        <v>354</v>
      </c>
      <c r="C330" s="49" t="s">
        <v>133</v>
      </c>
      <c r="D330" s="49" t="s">
        <v>70</v>
      </c>
      <c r="E330" s="122">
        <v>75450</v>
      </c>
      <c r="F330" s="122">
        <f>112606.975-47123.911</f>
        <v>65483.064000000006</v>
      </c>
      <c r="G330" s="122">
        <v>65483.064</v>
      </c>
      <c r="H330" s="86" t="s">
        <v>923</v>
      </c>
      <c r="I330" s="51" t="s">
        <v>1089</v>
      </c>
      <c r="J330" s="52" t="s">
        <v>1431</v>
      </c>
      <c r="K330" s="122">
        <v>75450</v>
      </c>
      <c r="L330" s="122">
        <v>75450</v>
      </c>
      <c r="M330" s="122">
        <f>L330-K330</f>
        <v>0</v>
      </c>
      <c r="N330" s="122">
        <v>0</v>
      </c>
      <c r="O330" s="49" t="s">
        <v>1083</v>
      </c>
      <c r="P330" s="50" t="s">
        <v>1429</v>
      </c>
      <c r="Q330" s="50"/>
      <c r="R330" s="119" t="s">
        <v>633</v>
      </c>
      <c r="S330" s="90" t="s">
        <v>632</v>
      </c>
      <c r="T330" s="93" t="s">
        <v>678</v>
      </c>
      <c r="U330" s="99">
        <v>252</v>
      </c>
      <c r="V330" s="90"/>
      <c r="W330" s="88"/>
      <c r="X330" s="88" t="s">
        <v>34</v>
      </c>
      <c r="Y330" s="87"/>
    </row>
    <row r="331" spans="1:25" s="42" customFormat="1" ht="81" customHeight="1">
      <c r="A331" s="117">
        <v>261</v>
      </c>
      <c r="B331" s="93" t="s">
        <v>353</v>
      </c>
      <c r="C331" s="49" t="s">
        <v>352</v>
      </c>
      <c r="D331" s="49" t="s">
        <v>70</v>
      </c>
      <c r="E331" s="122">
        <v>2496.606</v>
      </c>
      <c r="F331" s="122">
        <f>5196.606-1380.376275</f>
        <v>3816.2297249999997</v>
      </c>
      <c r="G331" s="122">
        <v>3210.764</v>
      </c>
      <c r="H331" s="86" t="s">
        <v>923</v>
      </c>
      <c r="I331" s="51" t="s">
        <v>1089</v>
      </c>
      <c r="J331" s="52" t="s">
        <v>1430</v>
      </c>
      <c r="K331" s="122">
        <v>2445</v>
      </c>
      <c r="L331" s="122">
        <v>4705</v>
      </c>
      <c r="M331" s="122">
        <f>L331-K331</f>
        <v>2260</v>
      </c>
      <c r="N331" s="122">
        <v>0</v>
      </c>
      <c r="O331" s="49" t="s">
        <v>1174</v>
      </c>
      <c r="P331" s="50" t="s">
        <v>1429</v>
      </c>
      <c r="Q331" s="234" t="s">
        <v>2247</v>
      </c>
      <c r="R331" s="119" t="s">
        <v>633</v>
      </c>
      <c r="S331" s="90" t="s">
        <v>632</v>
      </c>
      <c r="T331" s="93" t="s">
        <v>677</v>
      </c>
      <c r="U331" s="99">
        <v>253</v>
      </c>
      <c r="V331" s="90"/>
      <c r="W331" s="88"/>
      <c r="X331" s="88" t="s">
        <v>34</v>
      </c>
      <c r="Y331" s="87"/>
    </row>
    <row r="332" spans="1:25" s="42" customFormat="1" ht="211.5" customHeight="1">
      <c r="A332" s="117">
        <v>262</v>
      </c>
      <c r="B332" s="93" t="s">
        <v>351</v>
      </c>
      <c r="C332" s="49" t="s">
        <v>350</v>
      </c>
      <c r="D332" s="49" t="s">
        <v>70</v>
      </c>
      <c r="E332" s="122">
        <f>180+35.537-8.741</f>
        <v>206.796</v>
      </c>
      <c r="F332" s="122">
        <v>206.796</v>
      </c>
      <c r="G332" s="122">
        <v>206.515</v>
      </c>
      <c r="H332" s="83" t="s">
        <v>1433</v>
      </c>
      <c r="I332" s="51" t="s">
        <v>1089</v>
      </c>
      <c r="J332" s="52" t="s">
        <v>2001</v>
      </c>
      <c r="K332" s="122">
        <f>90+39.064</f>
        <v>129.064</v>
      </c>
      <c r="L332" s="122">
        <v>157.2</v>
      </c>
      <c r="M332" s="122">
        <f>L332-K332</f>
        <v>28.135999999999996</v>
      </c>
      <c r="N332" s="122">
        <v>0</v>
      </c>
      <c r="O332" s="49" t="s">
        <v>1083</v>
      </c>
      <c r="P332" s="50" t="s">
        <v>1432</v>
      </c>
      <c r="Q332" s="50"/>
      <c r="R332" s="119" t="s">
        <v>633</v>
      </c>
      <c r="S332" s="90" t="s">
        <v>632</v>
      </c>
      <c r="T332" s="93" t="s">
        <v>676</v>
      </c>
      <c r="U332" s="99">
        <v>254</v>
      </c>
      <c r="V332" s="90" t="s">
        <v>26</v>
      </c>
      <c r="W332" s="88"/>
      <c r="X332" s="88" t="s">
        <v>34</v>
      </c>
      <c r="Y332" s="87"/>
    </row>
    <row r="333" spans="1:25" s="42" customFormat="1" ht="34.5" customHeight="1">
      <c r="A333" s="117"/>
      <c r="B333" s="50"/>
      <c r="C333" s="50"/>
      <c r="D333" s="50"/>
      <c r="E333" s="122"/>
      <c r="F333" s="122"/>
      <c r="G333" s="122"/>
      <c r="H333" s="48"/>
      <c r="I333" s="51"/>
      <c r="J333" s="52"/>
      <c r="K333" s="122"/>
      <c r="L333" s="122"/>
      <c r="M333" s="122"/>
      <c r="N333" s="122"/>
      <c r="O333" s="49"/>
      <c r="P333" s="50"/>
      <c r="Q333" s="50"/>
      <c r="R333" s="50"/>
      <c r="S333" s="90"/>
      <c r="T333" s="90"/>
      <c r="U333" s="90"/>
      <c r="V333" s="90"/>
      <c r="W333" s="88"/>
      <c r="X333" s="88"/>
      <c r="Y333" s="87"/>
    </row>
    <row r="334" spans="1:25" ht="21" customHeight="1">
      <c r="A334" s="53"/>
      <c r="B334" s="54" t="s">
        <v>948</v>
      </c>
      <c r="C334" s="55"/>
      <c r="D334" s="55"/>
      <c r="E334" s="288"/>
      <c r="F334" s="288"/>
      <c r="G334" s="288"/>
      <c r="H334" s="56"/>
      <c r="I334" s="57"/>
      <c r="J334" s="58"/>
      <c r="K334" s="288"/>
      <c r="L334" s="288"/>
      <c r="M334" s="288"/>
      <c r="N334" s="288"/>
      <c r="O334" s="59"/>
      <c r="P334" s="55"/>
      <c r="Q334" s="55"/>
      <c r="R334" s="55"/>
      <c r="S334" s="60"/>
      <c r="T334" s="60"/>
      <c r="U334" s="60"/>
      <c r="V334" s="60"/>
      <c r="W334" s="61"/>
      <c r="X334" s="61"/>
      <c r="Y334" s="62"/>
    </row>
    <row r="335" spans="1:25" s="42" customFormat="1" ht="96" customHeight="1">
      <c r="A335" s="117">
        <v>263</v>
      </c>
      <c r="B335" s="50" t="s">
        <v>367</v>
      </c>
      <c r="C335" s="49" t="s">
        <v>366</v>
      </c>
      <c r="D335" s="49" t="s">
        <v>70</v>
      </c>
      <c r="E335" s="122">
        <v>35464.264</v>
      </c>
      <c r="F335" s="122">
        <v>31300.402</v>
      </c>
      <c r="G335" s="122">
        <v>30469.45</v>
      </c>
      <c r="H335" s="48" t="s">
        <v>923</v>
      </c>
      <c r="I335" s="51" t="s">
        <v>1089</v>
      </c>
      <c r="J335" s="52" t="s">
        <v>1606</v>
      </c>
      <c r="K335" s="122">
        <v>53423.983</v>
      </c>
      <c r="L335" s="122">
        <v>64713.227</v>
      </c>
      <c r="M335" s="122">
        <f aca="true" t="shared" si="17" ref="M335:M344">L335-K335</f>
        <v>11289.243999999999</v>
      </c>
      <c r="N335" s="122">
        <v>0</v>
      </c>
      <c r="O335" s="49" t="s">
        <v>1083</v>
      </c>
      <c r="P335" s="50" t="s">
        <v>1605</v>
      </c>
      <c r="Q335" s="234" t="s">
        <v>2248</v>
      </c>
      <c r="R335" s="49" t="s">
        <v>618</v>
      </c>
      <c r="S335" s="90" t="s">
        <v>623</v>
      </c>
      <c r="T335" s="93" t="s">
        <v>682</v>
      </c>
      <c r="U335" s="99">
        <v>255</v>
      </c>
      <c r="V335" s="90"/>
      <c r="W335" s="88"/>
      <c r="X335" s="88"/>
      <c r="Y335" s="87"/>
    </row>
    <row r="336" spans="1:25" s="42" customFormat="1" ht="96" customHeight="1">
      <c r="A336" s="117">
        <v>264</v>
      </c>
      <c r="B336" s="50" t="s">
        <v>365</v>
      </c>
      <c r="C336" s="49" t="s">
        <v>364</v>
      </c>
      <c r="D336" s="49" t="s">
        <v>70</v>
      </c>
      <c r="E336" s="122">
        <v>8217.769</v>
      </c>
      <c r="F336" s="122">
        <v>7420.163</v>
      </c>
      <c r="G336" s="122">
        <v>7250.586</v>
      </c>
      <c r="H336" s="84" t="s">
        <v>1604</v>
      </c>
      <c r="I336" s="51" t="s">
        <v>1089</v>
      </c>
      <c r="J336" s="52" t="s">
        <v>1603</v>
      </c>
      <c r="K336" s="122">
        <v>8209.023</v>
      </c>
      <c r="L336" s="122">
        <v>3722.7</v>
      </c>
      <c r="M336" s="122">
        <f t="shared" si="17"/>
        <v>-4486.322999999999</v>
      </c>
      <c r="N336" s="122">
        <v>0</v>
      </c>
      <c r="O336" s="49" t="s">
        <v>1083</v>
      </c>
      <c r="P336" s="50" t="s">
        <v>1602</v>
      </c>
      <c r="Q336" s="50"/>
      <c r="R336" s="49" t="s">
        <v>618</v>
      </c>
      <c r="S336" s="90" t="s">
        <v>623</v>
      </c>
      <c r="T336" s="93" t="s">
        <v>682</v>
      </c>
      <c r="U336" s="99">
        <v>256</v>
      </c>
      <c r="V336" s="90" t="s">
        <v>26</v>
      </c>
      <c r="W336" s="88"/>
      <c r="X336" s="88"/>
      <c r="Y336" s="87"/>
    </row>
    <row r="337" spans="1:25" s="42" customFormat="1" ht="96" customHeight="1">
      <c r="A337" s="117">
        <v>265</v>
      </c>
      <c r="B337" s="50" t="s">
        <v>363</v>
      </c>
      <c r="C337" s="49" t="s">
        <v>362</v>
      </c>
      <c r="D337" s="49" t="s">
        <v>70</v>
      </c>
      <c r="E337" s="122">
        <v>343.047</v>
      </c>
      <c r="F337" s="122">
        <v>365.243</v>
      </c>
      <c r="G337" s="122">
        <v>352.927</v>
      </c>
      <c r="H337" s="48" t="s">
        <v>923</v>
      </c>
      <c r="I337" s="51" t="s">
        <v>1089</v>
      </c>
      <c r="J337" s="52" t="s">
        <v>1603</v>
      </c>
      <c r="K337" s="122">
        <v>1165.834</v>
      </c>
      <c r="L337" s="122">
        <v>2908.19</v>
      </c>
      <c r="M337" s="122">
        <f t="shared" si="17"/>
        <v>1742.356</v>
      </c>
      <c r="N337" s="122">
        <v>0</v>
      </c>
      <c r="O337" s="49" t="s">
        <v>1083</v>
      </c>
      <c r="P337" s="50" t="s">
        <v>1602</v>
      </c>
      <c r="Q337" s="50"/>
      <c r="R337" s="49" t="s">
        <v>618</v>
      </c>
      <c r="S337" s="90" t="s">
        <v>623</v>
      </c>
      <c r="T337" s="93" t="s">
        <v>679</v>
      </c>
      <c r="U337" s="99">
        <v>257</v>
      </c>
      <c r="V337" s="90" t="s">
        <v>972</v>
      </c>
      <c r="W337" s="88"/>
      <c r="X337" s="88"/>
      <c r="Y337" s="87"/>
    </row>
    <row r="338" spans="1:25" s="42" customFormat="1" ht="96" customHeight="1">
      <c r="A338" s="117">
        <v>266</v>
      </c>
      <c r="B338" s="50" t="s">
        <v>361</v>
      </c>
      <c r="C338" s="49" t="s">
        <v>204</v>
      </c>
      <c r="D338" s="49" t="s">
        <v>70</v>
      </c>
      <c r="E338" s="122">
        <v>2998.031</v>
      </c>
      <c r="F338" s="122">
        <v>2501.959</v>
      </c>
      <c r="G338" s="122">
        <v>1912.766</v>
      </c>
      <c r="H338" s="48" t="s">
        <v>923</v>
      </c>
      <c r="I338" s="51" t="s">
        <v>1089</v>
      </c>
      <c r="J338" s="52" t="s">
        <v>1613</v>
      </c>
      <c r="K338" s="122">
        <v>2084.662</v>
      </c>
      <c r="L338" s="122">
        <v>3598.733</v>
      </c>
      <c r="M338" s="122">
        <f t="shared" si="17"/>
        <v>1514.0710000000004</v>
      </c>
      <c r="N338" s="122">
        <v>0</v>
      </c>
      <c r="O338" s="49" t="s">
        <v>1083</v>
      </c>
      <c r="P338" s="50" t="s">
        <v>1612</v>
      </c>
      <c r="Q338" s="50"/>
      <c r="R338" s="49" t="s">
        <v>618</v>
      </c>
      <c r="S338" s="90" t="s">
        <v>623</v>
      </c>
      <c r="T338" s="93" t="s">
        <v>679</v>
      </c>
      <c r="U338" s="99">
        <v>258</v>
      </c>
      <c r="V338" s="90" t="s">
        <v>50</v>
      </c>
      <c r="W338" s="88"/>
      <c r="X338" s="88" t="s">
        <v>34</v>
      </c>
      <c r="Y338" s="87"/>
    </row>
    <row r="339" spans="1:25" s="42" customFormat="1" ht="210.75" customHeight="1">
      <c r="A339" s="117">
        <v>267</v>
      </c>
      <c r="B339" s="50" t="s">
        <v>360</v>
      </c>
      <c r="C339" s="49" t="s">
        <v>166</v>
      </c>
      <c r="D339" s="49" t="s">
        <v>70</v>
      </c>
      <c r="E339" s="122">
        <v>65419.536</v>
      </c>
      <c r="F339" s="122">
        <v>58955.971965</v>
      </c>
      <c r="G339" s="122">
        <v>57124.013088</v>
      </c>
      <c r="H339" s="48" t="s">
        <v>923</v>
      </c>
      <c r="I339" s="51" t="s">
        <v>1089</v>
      </c>
      <c r="J339" s="52" t="s">
        <v>1603</v>
      </c>
      <c r="K339" s="122">
        <v>71277.013</v>
      </c>
      <c r="L339" s="122" t="s">
        <v>1609</v>
      </c>
      <c r="M339" s="122" t="s">
        <v>923</v>
      </c>
      <c r="N339" s="122">
        <v>0</v>
      </c>
      <c r="O339" s="49" t="s">
        <v>1083</v>
      </c>
      <c r="P339" s="50" t="s">
        <v>1611</v>
      </c>
      <c r="Q339" s="50" t="s">
        <v>1607</v>
      </c>
      <c r="R339" s="49" t="s">
        <v>618</v>
      </c>
      <c r="S339" s="90" t="s">
        <v>623</v>
      </c>
      <c r="T339" s="93" t="s">
        <v>681</v>
      </c>
      <c r="U339" s="99">
        <v>259</v>
      </c>
      <c r="V339" s="90"/>
      <c r="W339" s="88"/>
      <c r="X339" s="88"/>
      <c r="Y339" s="87"/>
    </row>
    <row r="340" spans="1:25" s="42" customFormat="1" ht="210.75" customHeight="1">
      <c r="A340" s="117">
        <v>268</v>
      </c>
      <c r="B340" s="50" t="s">
        <v>359</v>
      </c>
      <c r="C340" s="49" t="s">
        <v>72</v>
      </c>
      <c r="D340" s="49" t="s">
        <v>70</v>
      </c>
      <c r="E340" s="122">
        <v>4736.25</v>
      </c>
      <c r="F340" s="122">
        <v>4544.887</v>
      </c>
      <c r="G340" s="122">
        <v>4472.079</v>
      </c>
      <c r="H340" s="48" t="s">
        <v>923</v>
      </c>
      <c r="I340" s="51" t="s">
        <v>1089</v>
      </c>
      <c r="J340" s="52" t="s">
        <v>1610</v>
      </c>
      <c r="K340" s="122">
        <v>6762.966</v>
      </c>
      <c r="L340" s="122" t="s">
        <v>1609</v>
      </c>
      <c r="M340" s="122" t="s">
        <v>923</v>
      </c>
      <c r="N340" s="122">
        <v>0</v>
      </c>
      <c r="O340" s="49" t="s">
        <v>1083</v>
      </c>
      <c r="P340" s="50" t="s">
        <v>1608</v>
      </c>
      <c r="Q340" s="50" t="s">
        <v>1607</v>
      </c>
      <c r="R340" s="49" t="s">
        <v>618</v>
      </c>
      <c r="S340" s="90" t="s">
        <v>623</v>
      </c>
      <c r="T340" s="93" t="s">
        <v>681</v>
      </c>
      <c r="U340" s="99">
        <v>260</v>
      </c>
      <c r="V340" s="90" t="s">
        <v>972</v>
      </c>
      <c r="W340" s="88"/>
      <c r="X340" s="88"/>
      <c r="Y340" s="87"/>
    </row>
    <row r="341" spans="1:25" s="42" customFormat="1" ht="210.75" customHeight="1">
      <c r="A341" s="117">
        <v>269</v>
      </c>
      <c r="B341" s="50" t="s">
        <v>358</v>
      </c>
      <c r="C341" s="49" t="s">
        <v>166</v>
      </c>
      <c r="D341" s="49" t="s">
        <v>70</v>
      </c>
      <c r="E341" s="122">
        <v>2405.962</v>
      </c>
      <c r="F341" s="122">
        <v>3334.655</v>
      </c>
      <c r="G341" s="122">
        <v>3178.008</v>
      </c>
      <c r="H341" s="48" t="s">
        <v>923</v>
      </c>
      <c r="I341" s="51" t="s">
        <v>1089</v>
      </c>
      <c r="J341" s="52" t="s">
        <v>1603</v>
      </c>
      <c r="K341" s="122">
        <v>1715.9</v>
      </c>
      <c r="L341" s="122" t="s">
        <v>1609</v>
      </c>
      <c r="M341" s="122" t="s">
        <v>923</v>
      </c>
      <c r="N341" s="122">
        <v>0</v>
      </c>
      <c r="O341" s="49" t="s">
        <v>1083</v>
      </c>
      <c r="P341" s="50" t="s">
        <v>1618</v>
      </c>
      <c r="Q341" s="50" t="s">
        <v>1617</v>
      </c>
      <c r="R341" s="49" t="s">
        <v>618</v>
      </c>
      <c r="S341" s="90" t="s">
        <v>623</v>
      </c>
      <c r="T341" s="93" t="s">
        <v>681</v>
      </c>
      <c r="U341" s="99">
        <v>261</v>
      </c>
      <c r="V341" s="90"/>
      <c r="W341" s="88"/>
      <c r="X341" s="88" t="s">
        <v>34</v>
      </c>
      <c r="Y341" s="87"/>
    </row>
    <row r="342" spans="1:25" s="42" customFormat="1" ht="87.75" customHeight="1">
      <c r="A342" s="117">
        <v>270</v>
      </c>
      <c r="B342" s="50" t="s">
        <v>357</v>
      </c>
      <c r="C342" s="49" t="s">
        <v>244</v>
      </c>
      <c r="D342" s="49" t="s">
        <v>70</v>
      </c>
      <c r="E342" s="122">
        <v>25982.34</v>
      </c>
      <c r="F342" s="122">
        <v>24831.028837</v>
      </c>
      <c r="G342" s="122">
        <v>24376.55</v>
      </c>
      <c r="H342" s="48" t="s">
        <v>923</v>
      </c>
      <c r="I342" s="51" t="s">
        <v>1089</v>
      </c>
      <c r="J342" s="52" t="s">
        <v>1603</v>
      </c>
      <c r="K342" s="122">
        <v>30642.63</v>
      </c>
      <c r="L342" s="122">
        <v>33025.679</v>
      </c>
      <c r="M342" s="122">
        <f t="shared" si="17"/>
        <v>2383.0489999999954</v>
      </c>
      <c r="N342" s="122">
        <v>0</v>
      </c>
      <c r="O342" s="49" t="s">
        <v>1083</v>
      </c>
      <c r="P342" s="50" t="s">
        <v>1616</v>
      </c>
      <c r="Q342" s="50"/>
      <c r="R342" s="49" t="s">
        <v>618</v>
      </c>
      <c r="S342" s="90" t="s">
        <v>623</v>
      </c>
      <c r="T342" s="93" t="s">
        <v>680</v>
      </c>
      <c r="U342" s="99">
        <v>262</v>
      </c>
      <c r="V342" s="90"/>
      <c r="W342" s="88"/>
      <c r="X342" s="88"/>
      <c r="Y342" s="87"/>
    </row>
    <row r="343" spans="1:25" s="42" customFormat="1" ht="78.75" customHeight="1">
      <c r="A343" s="117">
        <v>271</v>
      </c>
      <c r="B343" s="50" t="s">
        <v>356</v>
      </c>
      <c r="C343" s="49" t="s">
        <v>244</v>
      </c>
      <c r="D343" s="49" t="s">
        <v>70</v>
      </c>
      <c r="E343" s="122">
        <v>960.773</v>
      </c>
      <c r="F343" s="122">
        <v>1028.084</v>
      </c>
      <c r="G343" s="122">
        <v>975.626949</v>
      </c>
      <c r="H343" s="48" t="s">
        <v>923</v>
      </c>
      <c r="I343" s="51" t="s">
        <v>1089</v>
      </c>
      <c r="J343" s="52" t="s">
        <v>1603</v>
      </c>
      <c r="K343" s="122">
        <v>1175.366</v>
      </c>
      <c r="L343" s="122">
        <v>1533.694</v>
      </c>
      <c r="M343" s="122">
        <f t="shared" si="17"/>
        <v>358.328</v>
      </c>
      <c r="N343" s="122">
        <v>0</v>
      </c>
      <c r="O343" s="49" t="s">
        <v>1083</v>
      </c>
      <c r="P343" s="50" t="s">
        <v>1616</v>
      </c>
      <c r="Q343" s="50"/>
      <c r="R343" s="49" t="s">
        <v>618</v>
      </c>
      <c r="S343" s="90" t="s">
        <v>623</v>
      </c>
      <c r="T343" s="93" t="s">
        <v>680</v>
      </c>
      <c r="U343" s="99">
        <v>263</v>
      </c>
      <c r="V343" s="90" t="s">
        <v>49</v>
      </c>
      <c r="W343" s="88"/>
      <c r="X343" s="88"/>
      <c r="Y343" s="87"/>
    </row>
    <row r="344" spans="1:25" s="42" customFormat="1" ht="90.75" customHeight="1">
      <c r="A344" s="117">
        <v>272</v>
      </c>
      <c r="B344" s="50" t="s">
        <v>355</v>
      </c>
      <c r="C344" s="49" t="s">
        <v>85</v>
      </c>
      <c r="D344" s="49" t="s">
        <v>70</v>
      </c>
      <c r="E344" s="122">
        <v>573.853</v>
      </c>
      <c r="F344" s="122">
        <v>573.853</v>
      </c>
      <c r="G344" s="122">
        <v>280.56</v>
      </c>
      <c r="H344" s="48" t="s">
        <v>923</v>
      </c>
      <c r="I344" s="51" t="s">
        <v>1089</v>
      </c>
      <c r="J344" s="52" t="s">
        <v>1615</v>
      </c>
      <c r="K344" s="122">
        <v>581.856</v>
      </c>
      <c r="L344" s="122">
        <v>599.2</v>
      </c>
      <c r="M344" s="122">
        <f t="shared" si="17"/>
        <v>17.34400000000005</v>
      </c>
      <c r="N344" s="122">
        <v>0</v>
      </c>
      <c r="O344" s="49" t="s">
        <v>1083</v>
      </c>
      <c r="P344" s="50" t="s">
        <v>1614</v>
      </c>
      <c r="Q344" s="50"/>
      <c r="R344" s="49" t="s">
        <v>618</v>
      </c>
      <c r="S344" s="90" t="s">
        <v>623</v>
      </c>
      <c r="T344" s="93" t="s">
        <v>679</v>
      </c>
      <c r="U344" s="99">
        <v>264</v>
      </c>
      <c r="V344" s="90" t="s">
        <v>49</v>
      </c>
      <c r="W344" s="88"/>
      <c r="X344" s="88"/>
      <c r="Y344" s="87"/>
    </row>
    <row r="345" spans="1:25" s="42" customFormat="1" ht="24.75" customHeight="1">
      <c r="A345" s="117"/>
      <c r="B345" s="50"/>
      <c r="C345" s="50"/>
      <c r="D345" s="50"/>
      <c r="E345" s="122"/>
      <c r="F345" s="122"/>
      <c r="G345" s="122"/>
      <c r="H345" s="48"/>
      <c r="I345" s="51"/>
      <c r="J345" s="52"/>
      <c r="K345" s="122"/>
      <c r="L345" s="122"/>
      <c r="M345" s="122"/>
      <c r="N345" s="122"/>
      <c r="O345" s="49"/>
      <c r="P345" s="50"/>
      <c r="Q345" s="50"/>
      <c r="R345" s="50"/>
      <c r="S345" s="90"/>
      <c r="T345" s="93"/>
      <c r="U345" s="93"/>
      <c r="V345" s="90"/>
      <c r="W345" s="88"/>
      <c r="X345" s="88"/>
      <c r="Y345" s="87"/>
    </row>
    <row r="346" spans="1:25" ht="21" customHeight="1">
      <c r="A346" s="53"/>
      <c r="B346" s="54" t="s">
        <v>949</v>
      </c>
      <c r="C346" s="55"/>
      <c r="D346" s="55"/>
      <c r="E346" s="288"/>
      <c r="F346" s="288"/>
      <c r="G346" s="288"/>
      <c r="H346" s="56"/>
      <c r="I346" s="57"/>
      <c r="J346" s="58"/>
      <c r="K346" s="288"/>
      <c r="L346" s="288"/>
      <c r="M346" s="288"/>
      <c r="N346" s="288"/>
      <c r="O346" s="59"/>
      <c r="P346" s="55"/>
      <c r="Q346" s="55"/>
      <c r="R346" s="55"/>
      <c r="S346" s="60"/>
      <c r="T346" s="60"/>
      <c r="U346" s="60"/>
      <c r="V346" s="60"/>
      <c r="W346" s="61"/>
      <c r="X346" s="61"/>
      <c r="Y346" s="62"/>
    </row>
    <row r="347" spans="1:25" s="42" customFormat="1" ht="107.25" customHeight="1">
      <c r="A347" s="117">
        <v>273</v>
      </c>
      <c r="B347" s="50" t="s">
        <v>377</v>
      </c>
      <c r="C347" s="49" t="s">
        <v>72</v>
      </c>
      <c r="D347" s="49" t="s">
        <v>70</v>
      </c>
      <c r="E347" s="122">
        <v>114.766</v>
      </c>
      <c r="F347" s="122">
        <v>314.766</v>
      </c>
      <c r="G347" s="122">
        <v>246.981</v>
      </c>
      <c r="H347" s="45"/>
      <c r="I347" s="46" t="s">
        <v>1089</v>
      </c>
      <c r="J347" s="47" t="s">
        <v>1159</v>
      </c>
      <c r="K347" s="122">
        <v>111.082</v>
      </c>
      <c r="L347" s="122">
        <v>129.45</v>
      </c>
      <c r="M347" s="122">
        <f aca="true" t="shared" si="18" ref="M347:M360">L347-K347</f>
        <v>18.367999999999995</v>
      </c>
      <c r="N347" s="122">
        <v>0</v>
      </c>
      <c r="O347" s="49" t="s">
        <v>1083</v>
      </c>
      <c r="P347" s="50" t="s">
        <v>1160</v>
      </c>
      <c r="Q347" s="50" t="s">
        <v>2292</v>
      </c>
      <c r="R347" s="49" t="s">
        <v>614</v>
      </c>
      <c r="S347" s="90" t="s">
        <v>0</v>
      </c>
      <c r="T347" s="93" t="s">
        <v>685</v>
      </c>
      <c r="U347" s="99">
        <v>265</v>
      </c>
      <c r="V347" s="90"/>
      <c r="W347" s="88" t="s">
        <v>34</v>
      </c>
      <c r="X347" s="88" t="s">
        <v>34</v>
      </c>
      <c r="Y347" s="87"/>
    </row>
    <row r="348" spans="1:25" s="42" customFormat="1" ht="236.25" customHeight="1">
      <c r="A348" s="117">
        <v>274</v>
      </c>
      <c r="B348" s="50" t="s">
        <v>1001</v>
      </c>
      <c r="C348" s="49" t="s">
        <v>88</v>
      </c>
      <c r="D348" s="49" t="s">
        <v>70</v>
      </c>
      <c r="E348" s="122">
        <v>270.5</v>
      </c>
      <c r="F348" s="122">
        <v>334.28</v>
      </c>
      <c r="G348" s="122">
        <v>318.327</v>
      </c>
      <c r="H348" s="106" t="s">
        <v>1161</v>
      </c>
      <c r="I348" s="46" t="s">
        <v>1089</v>
      </c>
      <c r="J348" s="47" t="s">
        <v>1162</v>
      </c>
      <c r="K348" s="122">
        <v>242.971</v>
      </c>
      <c r="L348" s="122">
        <v>252</v>
      </c>
      <c r="M348" s="122">
        <f t="shared" si="18"/>
        <v>9.028999999999996</v>
      </c>
      <c r="N348" s="122">
        <v>0</v>
      </c>
      <c r="O348" s="49" t="s">
        <v>1083</v>
      </c>
      <c r="P348" s="50" t="s">
        <v>1163</v>
      </c>
      <c r="Q348" s="50" t="s">
        <v>2293</v>
      </c>
      <c r="R348" s="49" t="s">
        <v>614</v>
      </c>
      <c r="S348" s="90" t="s">
        <v>0</v>
      </c>
      <c r="T348" s="93" t="s">
        <v>685</v>
      </c>
      <c r="U348" s="99">
        <v>266</v>
      </c>
      <c r="V348" s="90" t="s">
        <v>33</v>
      </c>
      <c r="W348" s="88" t="s">
        <v>34</v>
      </c>
      <c r="X348" s="88" t="s">
        <v>34</v>
      </c>
      <c r="Y348" s="87"/>
    </row>
    <row r="349" spans="1:25" s="42" customFormat="1" ht="69.75" customHeight="1">
      <c r="A349" s="117">
        <v>275</v>
      </c>
      <c r="B349" s="50" t="s">
        <v>376</v>
      </c>
      <c r="C349" s="49" t="s">
        <v>80</v>
      </c>
      <c r="D349" s="49" t="s">
        <v>70</v>
      </c>
      <c r="E349" s="122">
        <v>34.9</v>
      </c>
      <c r="F349" s="122">
        <v>34.9</v>
      </c>
      <c r="G349" s="122">
        <v>34.857</v>
      </c>
      <c r="H349" s="45" t="s">
        <v>923</v>
      </c>
      <c r="I349" s="46" t="s">
        <v>1089</v>
      </c>
      <c r="J349" s="47" t="s">
        <v>1164</v>
      </c>
      <c r="K349" s="122">
        <v>34.9</v>
      </c>
      <c r="L349" s="122">
        <v>36.9</v>
      </c>
      <c r="M349" s="122">
        <f t="shared" si="18"/>
        <v>2</v>
      </c>
      <c r="N349" s="122">
        <v>0</v>
      </c>
      <c r="O349" s="49" t="s">
        <v>1083</v>
      </c>
      <c r="P349" s="50" t="s">
        <v>1165</v>
      </c>
      <c r="Q349" s="50"/>
      <c r="R349" s="49" t="s">
        <v>689</v>
      </c>
      <c r="S349" s="90" t="s">
        <v>0</v>
      </c>
      <c r="T349" s="93" t="s">
        <v>685</v>
      </c>
      <c r="U349" s="99">
        <v>267</v>
      </c>
      <c r="V349" s="90" t="s">
        <v>50</v>
      </c>
      <c r="W349" s="88" t="s">
        <v>34</v>
      </c>
      <c r="X349" s="88"/>
      <c r="Y349" s="87"/>
    </row>
    <row r="350" spans="1:25" s="42" customFormat="1" ht="199.5" customHeight="1" collapsed="1">
      <c r="A350" s="117">
        <v>276</v>
      </c>
      <c r="B350" s="93" t="s">
        <v>375</v>
      </c>
      <c r="C350" s="49" t="s">
        <v>99</v>
      </c>
      <c r="D350" s="49" t="s">
        <v>70</v>
      </c>
      <c r="E350" s="289">
        <v>22111.899</v>
      </c>
      <c r="F350" s="122">
        <v>20055.192382</v>
      </c>
      <c r="G350" s="122">
        <v>14457.782287</v>
      </c>
      <c r="H350" s="48" t="s">
        <v>1915</v>
      </c>
      <c r="I350" s="51" t="s">
        <v>1089</v>
      </c>
      <c r="J350" s="52" t="s">
        <v>1951</v>
      </c>
      <c r="K350" s="289">
        <v>20779.422</v>
      </c>
      <c r="L350" s="122">
        <v>25764.722</v>
      </c>
      <c r="M350" s="122">
        <f t="shared" si="18"/>
        <v>4985.300000000003</v>
      </c>
      <c r="N350" s="122">
        <v>0</v>
      </c>
      <c r="O350" s="49" t="s">
        <v>1083</v>
      </c>
      <c r="P350" s="50" t="s">
        <v>1952</v>
      </c>
      <c r="Q350" s="50" t="s">
        <v>2294</v>
      </c>
      <c r="R350" s="49" t="s">
        <v>577</v>
      </c>
      <c r="S350" s="90" t="s">
        <v>0</v>
      </c>
      <c r="T350" s="89" t="s">
        <v>688</v>
      </c>
      <c r="U350" s="99">
        <v>268</v>
      </c>
      <c r="V350" s="90"/>
      <c r="W350" s="88" t="s">
        <v>34</v>
      </c>
      <c r="X350" s="88" t="s">
        <v>34</v>
      </c>
      <c r="Y350" s="87" t="s">
        <v>34</v>
      </c>
    </row>
    <row r="351" spans="1:25" s="42" customFormat="1" ht="199.5" customHeight="1">
      <c r="A351" s="117">
        <v>277</v>
      </c>
      <c r="B351" s="93" t="s">
        <v>374</v>
      </c>
      <c r="C351" s="49" t="s">
        <v>287</v>
      </c>
      <c r="D351" s="49" t="s">
        <v>70</v>
      </c>
      <c r="E351" s="289">
        <v>9561</v>
      </c>
      <c r="F351" s="122">
        <v>9561</v>
      </c>
      <c r="G351" s="122">
        <v>8281</v>
      </c>
      <c r="H351" s="48" t="s">
        <v>923</v>
      </c>
      <c r="I351" s="51" t="s">
        <v>1089</v>
      </c>
      <c r="J351" s="52" t="s">
        <v>1953</v>
      </c>
      <c r="K351" s="289">
        <v>10381</v>
      </c>
      <c r="L351" s="122">
        <v>11351.9</v>
      </c>
      <c r="M351" s="122">
        <f t="shared" si="18"/>
        <v>970.8999999999996</v>
      </c>
      <c r="N351" s="122">
        <v>0</v>
      </c>
      <c r="O351" s="49" t="s">
        <v>1083</v>
      </c>
      <c r="P351" s="50" t="s">
        <v>1954</v>
      </c>
      <c r="Q351" s="50" t="s">
        <v>2295</v>
      </c>
      <c r="R351" s="49" t="s">
        <v>577</v>
      </c>
      <c r="S351" s="90" t="s">
        <v>0</v>
      </c>
      <c r="T351" s="89" t="s">
        <v>687</v>
      </c>
      <c r="U351" s="99">
        <v>269</v>
      </c>
      <c r="V351" s="90"/>
      <c r="W351" s="88"/>
      <c r="X351" s="88"/>
      <c r="Y351" s="87"/>
    </row>
    <row r="352" spans="1:25" s="42" customFormat="1" ht="199.5" customHeight="1">
      <c r="A352" s="117">
        <v>278</v>
      </c>
      <c r="B352" s="93" t="s">
        <v>373</v>
      </c>
      <c r="C352" s="49" t="s">
        <v>107</v>
      </c>
      <c r="D352" s="49" t="s">
        <v>70</v>
      </c>
      <c r="E352" s="289">
        <v>50</v>
      </c>
      <c r="F352" s="122">
        <v>50</v>
      </c>
      <c r="G352" s="122">
        <v>49.842</v>
      </c>
      <c r="H352" s="48" t="s">
        <v>923</v>
      </c>
      <c r="I352" s="51" t="s">
        <v>1089</v>
      </c>
      <c r="J352" s="52" t="s">
        <v>1955</v>
      </c>
      <c r="K352" s="289">
        <v>25</v>
      </c>
      <c r="L352" s="122">
        <v>57.4</v>
      </c>
      <c r="M352" s="122">
        <f t="shared" si="18"/>
        <v>32.4</v>
      </c>
      <c r="N352" s="122">
        <v>0</v>
      </c>
      <c r="O352" s="49" t="s">
        <v>1083</v>
      </c>
      <c r="P352" s="50" t="s">
        <v>1956</v>
      </c>
      <c r="Q352" s="50"/>
      <c r="R352" s="49" t="s">
        <v>577</v>
      </c>
      <c r="S352" s="90" t="s">
        <v>0</v>
      </c>
      <c r="T352" s="89" t="s">
        <v>686</v>
      </c>
      <c r="U352" s="99">
        <v>270</v>
      </c>
      <c r="V352" s="90"/>
      <c r="W352" s="88" t="s">
        <v>34</v>
      </c>
      <c r="X352" s="88"/>
      <c r="Y352" s="87"/>
    </row>
    <row r="353" spans="1:25" s="42" customFormat="1" ht="199.5" customHeight="1">
      <c r="A353" s="117">
        <v>279</v>
      </c>
      <c r="B353" s="93" t="s">
        <v>372</v>
      </c>
      <c r="C353" s="49" t="s">
        <v>352</v>
      </c>
      <c r="D353" s="49" t="s">
        <v>70</v>
      </c>
      <c r="E353" s="289">
        <v>42.968</v>
      </c>
      <c r="F353" s="122">
        <v>42.968</v>
      </c>
      <c r="G353" s="122">
        <v>42.9674</v>
      </c>
      <c r="H353" s="48" t="s">
        <v>923</v>
      </c>
      <c r="I353" s="51" t="s">
        <v>1089</v>
      </c>
      <c r="J353" s="52" t="s">
        <v>1957</v>
      </c>
      <c r="K353" s="289">
        <v>42.047</v>
      </c>
      <c r="L353" s="122">
        <v>38.364</v>
      </c>
      <c r="M353" s="122">
        <f t="shared" si="18"/>
        <v>-3.683</v>
      </c>
      <c r="N353" s="122">
        <v>0</v>
      </c>
      <c r="O353" s="49" t="s">
        <v>1083</v>
      </c>
      <c r="P353" s="50" t="s">
        <v>1958</v>
      </c>
      <c r="Q353" s="50"/>
      <c r="R353" s="49" t="s">
        <v>577</v>
      </c>
      <c r="S353" s="90" t="s">
        <v>0</v>
      </c>
      <c r="T353" s="89" t="s">
        <v>686</v>
      </c>
      <c r="U353" s="99">
        <v>271</v>
      </c>
      <c r="V353" s="90"/>
      <c r="W353" s="88"/>
      <c r="X353" s="88"/>
      <c r="Y353" s="87"/>
    </row>
    <row r="354" spans="1:25" s="42" customFormat="1" ht="199.5" customHeight="1">
      <c r="A354" s="117">
        <v>280</v>
      </c>
      <c r="B354" s="93" t="s">
        <v>371</v>
      </c>
      <c r="C354" s="49" t="s">
        <v>97</v>
      </c>
      <c r="D354" s="49" t="s">
        <v>70</v>
      </c>
      <c r="E354" s="289">
        <v>43.838</v>
      </c>
      <c r="F354" s="122">
        <v>43.838</v>
      </c>
      <c r="G354" s="122">
        <v>0</v>
      </c>
      <c r="H354" s="48" t="s">
        <v>1959</v>
      </c>
      <c r="I354" s="51" t="s">
        <v>1089</v>
      </c>
      <c r="J354" s="52" t="s">
        <v>1960</v>
      </c>
      <c r="K354" s="289">
        <v>43.838</v>
      </c>
      <c r="L354" s="122">
        <v>43.838</v>
      </c>
      <c r="M354" s="122">
        <f t="shared" si="18"/>
        <v>0</v>
      </c>
      <c r="N354" s="122">
        <v>0</v>
      </c>
      <c r="O354" s="49" t="s">
        <v>1083</v>
      </c>
      <c r="P354" s="50" t="s">
        <v>1961</v>
      </c>
      <c r="Q354" s="50"/>
      <c r="R354" s="49" t="s">
        <v>577</v>
      </c>
      <c r="S354" s="90" t="s">
        <v>0</v>
      </c>
      <c r="T354" s="89" t="s">
        <v>686</v>
      </c>
      <c r="U354" s="99">
        <v>272</v>
      </c>
      <c r="V354" s="90"/>
      <c r="W354" s="88"/>
      <c r="X354" s="88" t="s">
        <v>34</v>
      </c>
      <c r="Y354" s="87"/>
    </row>
    <row r="355" spans="1:25" s="42" customFormat="1" ht="199.5" customHeight="1">
      <c r="A355" s="117">
        <v>281</v>
      </c>
      <c r="B355" s="93" t="s">
        <v>370</v>
      </c>
      <c r="C355" s="49" t="s">
        <v>72</v>
      </c>
      <c r="D355" s="49" t="s">
        <v>70</v>
      </c>
      <c r="E355" s="289">
        <v>231</v>
      </c>
      <c r="F355" s="122">
        <v>231</v>
      </c>
      <c r="G355" s="122">
        <v>228.477464</v>
      </c>
      <c r="H355" s="48" t="s">
        <v>1962</v>
      </c>
      <c r="I355" s="51" t="s">
        <v>1089</v>
      </c>
      <c r="J355" s="52" t="s">
        <v>1963</v>
      </c>
      <c r="K355" s="289">
        <v>221.94</v>
      </c>
      <c r="L355" s="122">
        <v>296</v>
      </c>
      <c r="M355" s="122">
        <f t="shared" si="18"/>
        <v>74.06</v>
      </c>
      <c r="N355" s="122">
        <v>0</v>
      </c>
      <c r="O355" s="49" t="s">
        <v>1083</v>
      </c>
      <c r="P355" s="50" t="s">
        <v>1964</v>
      </c>
      <c r="Q355" s="50" t="s">
        <v>2296</v>
      </c>
      <c r="R355" s="49" t="s">
        <v>577</v>
      </c>
      <c r="S355" s="90" t="s">
        <v>0</v>
      </c>
      <c r="T355" s="89" t="s">
        <v>686</v>
      </c>
      <c r="U355" s="99">
        <v>273</v>
      </c>
      <c r="V355" s="90"/>
      <c r="W355" s="88" t="s">
        <v>34</v>
      </c>
      <c r="X355" s="88"/>
      <c r="Y355" s="87"/>
    </row>
    <row r="356" spans="1:25" s="42" customFormat="1" ht="199.5" customHeight="1">
      <c r="A356" s="117">
        <v>282</v>
      </c>
      <c r="B356" s="50" t="s">
        <v>1965</v>
      </c>
      <c r="C356" s="49" t="s">
        <v>85</v>
      </c>
      <c r="D356" s="49" t="s">
        <v>68</v>
      </c>
      <c r="E356" s="289">
        <v>98</v>
      </c>
      <c r="F356" s="122">
        <v>98</v>
      </c>
      <c r="G356" s="122">
        <v>92.902866</v>
      </c>
      <c r="H356" s="48" t="s">
        <v>1962</v>
      </c>
      <c r="I356" s="51" t="s">
        <v>1089</v>
      </c>
      <c r="J356" s="52" t="s">
        <v>1966</v>
      </c>
      <c r="K356" s="289">
        <v>80</v>
      </c>
      <c r="L356" s="122">
        <v>809.441</v>
      </c>
      <c r="M356" s="122">
        <f t="shared" si="18"/>
        <v>729.441</v>
      </c>
      <c r="N356" s="122">
        <v>0</v>
      </c>
      <c r="O356" s="49" t="s">
        <v>1083</v>
      </c>
      <c r="P356" s="50" t="s">
        <v>1967</v>
      </c>
      <c r="Q356" s="50" t="s">
        <v>2297</v>
      </c>
      <c r="R356" s="49" t="s">
        <v>577</v>
      </c>
      <c r="S356" s="90" t="s">
        <v>0</v>
      </c>
      <c r="T356" s="89" t="s">
        <v>685</v>
      </c>
      <c r="U356" s="99">
        <v>274</v>
      </c>
      <c r="V356" s="90" t="s">
        <v>49</v>
      </c>
      <c r="W356" s="88" t="s">
        <v>28</v>
      </c>
      <c r="X356" s="88" t="s">
        <v>34</v>
      </c>
      <c r="Y356" s="87"/>
    </row>
    <row r="357" spans="1:25" s="42" customFormat="1" ht="199.5" customHeight="1">
      <c r="A357" s="117">
        <v>283</v>
      </c>
      <c r="B357" s="50" t="s">
        <v>369</v>
      </c>
      <c r="C357" s="49" t="s">
        <v>80</v>
      </c>
      <c r="D357" s="49" t="s">
        <v>70</v>
      </c>
      <c r="E357" s="289">
        <v>142</v>
      </c>
      <c r="F357" s="122">
        <v>142</v>
      </c>
      <c r="G357" s="122">
        <v>136.457771</v>
      </c>
      <c r="H357" s="48" t="s">
        <v>1962</v>
      </c>
      <c r="I357" s="51" t="s">
        <v>1089</v>
      </c>
      <c r="J357" s="52" t="s">
        <v>1968</v>
      </c>
      <c r="K357" s="289">
        <v>132</v>
      </c>
      <c r="L357" s="122">
        <v>158.5</v>
      </c>
      <c r="M357" s="122">
        <f t="shared" si="18"/>
        <v>26.5</v>
      </c>
      <c r="N357" s="122">
        <v>0</v>
      </c>
      <c r="O357" s="49" t="s">
        <v>1083</v>
      </c>
      <c r="P357" s="50" t="s">
        <v>1969</v>
      </c>
      <c r="Q357" s="50"/>
      <c r="R357" s="49" t="s">
        <v>577</v>
      </c>
      <c r="S357" s="90" t="s">
        <v>0</v>
      </c>
      <c r="T357" s="93" t="s">
        <v>685</v>
      </c>
      <c r="U357" s="99">
        <v>275</v>
      </c>
      <c r="V357" s="90" t="s">
        <v>50</v>
      </c>
      <c r="W357" s="88" t="s">
        <v>34</v>
      </c>
      <c r="X357" s="88"/>
      <c r="Y357" s="87"/>
    </row>
    <row r="358" spans="1:25" s="42" customFormat="1" ht="199.5" customHeight="1">
      <c r="A358" s="117">
        <v>284</v>
      </c>
      <c r="B358" s="50" t="s">
        <v>368</v>
      </c>
      <c r="C358" s="49" t="s">
        <v>80</v>
      </c>
      <c r="D358" s="49" t="s">
        <v>70</v>
      </c>
      <c r="E358" s="289">
        <v>262.5</v>
      </c>
      <c r="F358" s="122">
        <v>408.098</v>
      </c>
      <c r="G358" s="122">
        <v>397.931857</v>
      </c>
      <c r="H358" s="48" t="s">
        <v>1962</v>
      </c>
      <c r="I358" s="51" t="s">
        <v>1089</v>
      </c>
      <c r="J358" s="52" t="s">
        <v>1970</v>
      </c>
      <c r="K358" s="289">
        <v>307.06</v>
      </c>
      <c r="L358" s="122">
        <v>505.693</v>
      </c>
      <c r="M358" s="122">
        <f t="shared" si="18"/>
        <v>198.63299999999998</v>
      </c>
      <c r="N358" s="122">
        <v>0</v>
      </c>
      <c r="O358" s="49" t="s">
        <v>1083</v>
      </c>
      <c r="P358" s="50" t="s">
        <v>1971</v>
      </c>
      <c r="Q358" s="50" t="s">
        <v>2298</v>
      </c>
      <c r="R358" s="49" t="s">
        <v>577</v>
      </c>
      <c r="S358" s="90" t="s">
        <v>0</v>
      </c>
      <c r="T358" s="93" t="s">
        <v>685</v>
      </c>
      <c r="U358" s="99">
        <v>276</v>
      </c>
      <c r="V358" s="90" t="s">
        <v>50</v>
      </c>
      <c r="W358" s="88"/>
      <c r="X358" s="88" t="s">
        <v>34</v>
      </c>
      <c r="Y358" s="87"/>
    </row>
    <row r="359" spans="1:25" s="42" customFormat="1" ht="228" customHeight="1">
      <c r="A359" s="117">
        <v>285</v>
      </c>
      <c r="B359" s="50" t="s">
        <v>988</v>
      </c>
      <c r="C359" s="49" t="s">
        <v>71</v>
      </c>
      <c r="D359" s="49" t="s">
        <v>70</v>
      </c>
      <c r="E359" s="289">
        <v>300</v>
      </c>
      <c r="F359" s="122">
        <v>300</v>
      </c>
      <c r="G359" s="122">
        <v>213.040982</v>
      </c>
      <c r="H359" s="48" t="s">
        <v>1962</v>
      </c>
      <c r="I359" s="51" t="s">
        <v>1089</v>
      </c>
      <c r="J359" s="52" t="s">
        <v>1972</v>
      </c>
      <c r="K359" s="289">
        <v>402</v>
      </c>
      <c r="L359" s="122">
        <v>0</v>
      </c>
      <c r="M359" s="122">
        <f t="shared" si="18"/>
        <v>-402</v>
      </c>
      <c r="N359" s="122">
        <v>0</v>
      </c>
      <c r="O359" s="49" t="s">
        <v>1083</v>
      </c>
      <c r="P359" s="50" t="s">
        <v>1967</v>
      </c>
      <c r="Q359" s="96" t="s">
        <v>1973</v>
      </c>
      <c r="R359" s="49" t="s">
        <v>684</v>
      </c>
      <c r="S359" s="90" t="s">
        <v>0</v>
      </c>
      <c r="T359" s="93" t="s">
        <v>683</v>
      </c>
      <c r="U359" s="99">
        <v>277</v>
      </c>
      <c r="V359" s="90" t="s">
        <v>972</v>
      </c>
      <c r="W359" s="88"/>
      <c r="X359" s="88" t="s">
        <v>34</v>
      </c>
      <c r="Y359" s="87"/>
    </row>
    <row r="360" spans="1:25" s="42" customFormat="1" ht="199.5" customHeight="1">
      <c r="A360" s="117">
        <v>286</v>
      </c>
      <c r="B360" s="50" t="s">
        <v>1974</v>
      </c>
      <c r="C360" s="49" t="s">
        <v>74</v>
      </c>
      <c r="D360" s="49" t="s">
        <v>973</v>
      </c>
      <c r="E360" s="289">
        <v>120</v>
      </c>
      <c r="F360" s="122">
        <v>34.55</v>
      </c>
      <c r="G360" s="122">
        <v>34.07</v>
      </c>
      <c r="H360" s="86" t="s">
        <v>1975</v>
      </c>
      <c r="I360" s="51" t="s">
        <v>1089</v>
      </c>
      <c r="J360" s="52" t="s">
        <v>1976</v>
      </c>
      <c r="K360" s="289">
        <v>85</v>
      </c>
      <c r="L360" s="122">
        <v>76.5</v>
      </c>
      <c r="M360" s="122">
        <f t="shared" si="18"/>
        <v>-8.5</v>
      </c>
      <c r="N360" s="122">
        <v>0</v>
      </c>
      <c r="O360" s="49" t="s">
        <v>1083</v>
      </c>
      <c r="P360" s="50" t="s">
        <v>1977</v>
      </c>
      <c r="Q360" s="50"/>
      <c r="R360" s="49" t="s">
        <v>684</v>
      </c>
      <c r="S360" s="90" t="s">
        <v>0</v>
      </c>
      <c r="T360" s="93" t="s">
        <v>849</v>
      </c>
      <c r="U360" s="123" t="s">
        <v>848</v>
      </c>
      <c r="V360" s="90" t="s">
        <v>24</v>
      </c>
      <c r="W360" s="88"/>
      <c r="X360" s="88" t="s">
        <v>34</v>
      </c>
      <c r="Y360" s="87"/>
    </row>
    <row r="361" spans="1:25" s="42" customFormat="1" ht="23.25" customHeight="1">
      <c r="A361" s="117"/>
      <c r="B361" s="50"/>
      <c r="C361" s="50"/>
      <c r="D361" s="50"/>
      <c r="E361" s="122"/>
      <c r="F361" s="122"/>
      <c r="G361" s="122"/>
      <c r="H361" s="48"/>
      <c r="I361" s="51"/>
      <c r="J361" s="52"/>
      <c r="K361" s="122"/>
      <c r="L361" s="122"/>
      <c r="M361" s="122"/>
      <c r="N361" s="122"/>
      <c r="O361" s="49"/>
      <c r="P361" s="50"/>
      <c r="Q361" s="50"/>
      <c r="R361" s="50"/>
      <c r="S361" s="90"/>
      <c r="T361" s="90"/>
      <c r="U361" s="90"/>
      <c r="V361" s="90"/>
      <c r="W361" s="88"/>
      <c r="X361" s="88"/>
      <c r="Y361" s="87"/>
    </row>
    <row r="362" spans="1:25" ht="21" customHeight="1">
      <c r="A362" s="53"/>
      <c r="B362" s="54" t="s">
        <v>950</v>
      </c>
      <c r="C362" s="55"/>
      <c r="D362" s="55"/>
      <c r="E362" s="288"/>
      <c r="F362" s="288"/>
      <c r="G362" s="288"/>
      <c r="H362" s="56"/>
      <c r="I362" s="57"/>
      <c r="J362" s="58"/>
      <c r="K362" s="288"/>
      <c r="L362" s="288"/>
      <c r="M362" s="288"/>
      <c r="N362" s="288"/>
      <c r="O362" s="59"/>
      <c r="P362" s="55"/>
      <c r="Q362" s="55"/>
      <c r="R362" s="55"/>
      <c r="S362" s="60"/>
      <c r="T362" s="60"/>
      <c r="U362" s="60"/>
      <c r="V362" s="60"/>
      <c r="W362" s="61"/>
      <c r="X362" s="61"/>
      <c r="Y362" s="62"/>
    </row>
    <row r="363" spans="1:25" s="42" customFormat="1" ht="69.75" customHeight="1">
      <c r="A363" s="117">
        <v>287</v>
      </c>
      <c r="B363" s="93" t="s">
        <v>387</v>
      </c>
      <c r="C363" s="49" t="s">
        <v>171</v>
      </c>
      <c r="D363" s="49" t="s">
        <v>70</v>
      </c>
      <c r="E363" s="122">
        <v>8845</v>
      </c>
      <c r="F363" s="122">
        <f>13546-4765</f>
        <v>8781</v>
      </c>
      <c r="G363" s="122">
        <v>8781</v>
      </c>
      <c r="H363" s="86" t="s">
        <v>923</v>
      </c>
      <c r="I363" s="51" t="s">
        <v>1089</v>
      </c>
      <c r="J363" s="52" t="s">
        <v>1440</v>
      </c>
      <c r="K363" s="122">
        <v>13600</v>
      </c>
      <c r="L363" s="122">
        <v>11568</v>
      </c>
      <c r="M363" s="122">
        <f aca="true" t="shared" si="19" ref="M363:M370">L363-K363</f>
        <v>-2032</v>
      </c>
      <c r="N363" s="122">
        <v>0</v>
      </c>
      <c r="O363" s="49" t="s">
        <v>1083</v>
      </c>
      <c r="P363" s="50" t="s">
        <v>1439</v>
      </c>
      <c r="Q363" s="234" t="s">
        <v>2249</v>
      </c>
      <c r="R363" s="119" t="s">
        <v>693</v>
      </c>
      <c r="S363" s="90" t="s">
        <v>0</v>
      </c>
      <c r="T363" s="93" t="s">
        <v>692</v>
      </c>
      <c r="U363" s="99">
        <v>278</v>
      </c>
      <c r="V363" s="90"/>
      <c r="W363" s="88"/>
      <c r="X363" s="88" t="s">
        <v>34</v>
      </c>
      <c r="Y363" s="87"/>
    </row>
    <row r="364" spans="1:25" s="42" customFormat="1" ht="69.75" customHeight="1">
      <c r="A364" s="117">
        <v>288</v>
      </c>
      <c r="B364" s="93" t="s">
        <v>386</v>
      </c>
      <c r="C364" s="49" t="s">
        <v>138</v>
      </c>
      <c r="D364" s="49" t="s">
        <v>70</v>
      </c>
      <c r="E364" s="122">
        <v>7588</v>
      </c>
      <c r="F364" s="122">
        <f>18234.514-5716.06</f>
        <v>12518.453999999998</v>
      </c>
      <c r="G364" s="122">
        <v>11673.259</v>
      </c>
      <c r="H364" s="86" t="s">
        <v>923</v>
      </c>
      <c r="I364" s="51" t="s">
        <v>1089</v>
      </c>
      <c r="J364" s="52" t="s">
        <v>1438</v>
      </c>
      <c r="K364" s="122">
        <v>2160</v>
      </c>
      <c r="L364" s="122">
        <v>7063</v>
      </c>
      <c r="M364" s="122">
        <f t="shared" si="19"/>
        <v>4903</v>
      </c>
      <c r="N364" s="122">
        <v>0</v>
      </c>
      <c r="O364" s="49" t="s">
        <v>1083</v>
      </c>
      <c r="P364" s="50" t="s">
        <v>1437</v>
      </c>
      <c r="Q364" s="50"/>
      <c r="R364" s="119" t="s">
        <v>633</v>
      </c>
      <c r="S364" s="90" t="s">
        <v>0</v>
      </c>
      <c r="T364" s="93" t="s">
        <v>692</v>
      </c>
      <c r="U364" s="99">
        <v>279</v>
      </c>
      <c r="V364" s="90"/>
      <c r="W364" s="88"/>
      <c r="X364" s="88" t="s">
        <v>34</v>
      </c>
      <c r="Y364" s="87"/>
    </row>
    <row r="365" spans="1:25" s="42" customFormat="1" ht="69.75" customHeight="1">
      <c r="A365" s="117">
        <v>289</v>
      </c>
      <c r="B365" s="93" t="s">
        <v>385</v>
      </c>
      <c r="C365" s="49" t="s">
        <v>384</v>
      </c>
      <c r="D365" s="49" t="s">
        <v>70</v>
      </c>
      <c r="E365" s="122">
        <v>1561</v>
      </c>
      <c r="F365" s="122">
        <f>2323.084-1095.657</f>
        <v>1227.427</v>
      </c>
      <c r="G365" s="122">
        <v>1204.958</v>
      </c>
      <c r="H365" s="86" t="s">
        <v>923</v>
      </c>
      <c r="I365" s="51" t="s">
        <v>1089</v>
      </c>
      <c r="J365" s="52" t="s">
        <v>1436</v>
      </c>
      <c r="K365" s="122">
        <v>1677</v>
      </c>
      <c r="L365" s="122">
        <v>1404</v>
      </c>
      <c r="M365" s="122">
        <f t="shared" si="19"/>
        <v>-273</v>
      </c>
      <c r="N365" s="122">
        <v>0</v>
      </c>
      <c r="O365" s="49" t="s">
        <v>1083</v>
      </c>
      <c r="P365" s="50" t="s">
        <v>1435</v>
      </c>
      <c r="Q365" s="50"/>
      <c r="R365" s="119" t="s">
        <v>633</v>
      </c>
      <c r="S365" s="90" t="s">
        <v>632</v>
      </c>
      <c r="T365" s="93" t="s">
        <v>691</v>
      </c>
      <c r="U365" s="99">
        <v>280</v>
      </c>
      <c r="V365" s="90"/>
      <c r="W365" s="88"/>
      <c r="X365" s="88" t="s">
        <v>34</v>
      </c>
      <c r="Y365" s="87"/>
    </row>
    <row r="366" spans="1:25" s="42" customFormat="1" ht="138" customHeight="1">
      <c r="A366" s="117">
        <v>290</v>
      </c>
      <c r="B366" s="93" t="s">
        <v>383</v>
      </c>
      <c r="C366" s="49" t="s">
        <v>382</v>
      </c>
      <c r="D366" s="49" t="s">
        <v>70</v>
      </c>
      <c r="E366" s="122">
        <v>1457</v>
      </c>
      <c r="F366" s="122">
        <f>1619.76-781.131</f>
        <v>838.629</v>
      </c>
      <c r="G366" s="122">
        <v>832.511</v>
      </c>
      <c r="H366" s="86" t="s">
        <v>923</v>
      </c>
      <c r="I366" s="51" t="s">
        <v>1081</v>
      </c>
      <c r="J366" s="52" t="s">
        <v>1434</v>
      </c>
      <c r="K366" s="122">
        <v>1498</v>
      </c>
      <c r="L366" s="122">
        <v>2397</v>
      </c>
      <c r="M366" s="122">
        <f t="shared" si="19"/>
        <v>899</v>
      </c>
      <c r="N366" s="122">
        <v>-29</v>
      </c>
      <c r="O366" s="49" t="s">
        <v>1141</v>
      </c>
      <c r="P366" s="50" t="s">
        <v>2002</v>
      </c>
      <c r="Q366" s="50"/>
      <c r="R366" s="119" t="s">
        <v>633</v>
      </c>
      <c r="S366" s="90" t="s">
        <v>632</v>
      </c>
      <c r="T366" s="93" t="s">
        <v>691</v>
      </c>
      <c r="U366" s="99">
        <v>281</v>
      </c>
      <c r="V366" s="90" t="s">
        <v>49</v>
      </c>
      <c r="W366" s="88"/>
      <c r="X366" s="88" t="s">
        <v>34</v>
      </c>
      <c r="Y366" s="87"/>
    </row>
    <row r="367" spans="1:25" s="42" customFormat="1" ht="42.75" customHeight="1">
      <c r="A367" s="117"/>
      <c r="B367" s="93" t="s">
        <v>1052</v>
      </c>
      <c r="C367" s="49"/>
      <c r="D367" s="49"/>
      <c r="E367" s="122"/>
      <c r="F367" s="122"/>
      <c r="G367" s="122"/>
      <c r="H367" s="86"/>
      <c r="I367" s="51"/>
      <c r="J367" s="52"/>
      <c r="K367" s="122"/>
      <c r="L367" s="122"/>
      <c r="M367" s="122">
        <f t="shared" si="19"/>
        <v>0</v>
      </c>
      <c r="N367" s="122"/>
      <c r="O367" s="49"/>
      <c r="P367" s="50"/>
      <c r="Q367" s="50"/>
      <c r="R367" s="119" t="s">
        <v>633</v>
      </c>
      <c r="S367" s="90"/>
      <c r="T367" s="93"/>
      <c r="U367" s="99"/>
      <c r="V367" s="90"/>
      <c r="W367" s="88"/>
      <c r="X367" s="88"/>
      <c r="Y367" s="87"/>
    </row>
    <row r="368" spans="1:25" s="42" customFormat="1" ht="81.75" customHeight="1">
      <c r="A368" s="117">
        <v>291</v>
      </c>
      <c r="B368" s="93" t="s">
        <v>381</v>
      </c>
      <c r="C368" s="176" t="s">
        <v>72</v>
      </c>
      <c r="D368" s="176" t="s">
        <v>70</v>
      </c>
      <c r="E368" s="122">
        <v>100.095</v>
      </c>
      <c r="F368" s="268">
        <v>100.095</v>
      </c>
      <c r="G368" s="122">
        <v>99.824</v>
      </c>
      <c r="H368" s="86"/>
      <c r="I368" s="174" t="s">
        <v>1089</v>
      </c>
      <c r="J368" s="175" t="s">
        <v>2205</v>
      </c>
      <c r="K368" s="122">
        <v>100.096</v>
      </c>
      <c r="L368" s="122">
        <v>150.096</v>
      </c>
      <c r="M368" s="268">
        <f t="shared" si="19"/>
        <v>50</v>
      </c>
      <c r="N368" s="122">
        <v>0</v>
      </c>
      <c r="O368" s="176" t="s">
        <v>1083</v>
      </c>
      <c r="P368" s="177" t="s">
        <v>2206</v>
      </c>
      <c r="Q368" s="215"/>
      <c r="R368" s="119" t="s">
        <v>633</v>
      </c>
      <c r="S368" s="173" t="s">
        <v>0</v>
      </c>
      <c r="T368" s="93" t="s">
        <v>676</v>
      </c>
      <c r="U368" s="216">
        <v>282</v>
      </c>
      <c r="V368" s="217" t="s">
        <v>972</v>
      </c>
      <c r="W368" s="88" t="s">
        <v>34</v>
      </c>
      <c r="X368" s="88"/>
      <c r="Y368" s="87"/>
    </row>
    <row r="369" spans="1:25" s="42" customFormat="1" ht="81.75" customHeight="1">
      <c r="A369" s="117">
        <v>292</v>
      </c>
      <c r="B369" s="93" t="s">
        <v>380</v>
      </c>
      <c r="C369" s="49" t="s">
        <v>97</v>
      </c>
      <c r="D369" s="49" t="s">
        <v>379</v>
      </c>
      <c r="E369" s="122">
        <v>137</v>
      </c>
      <c r="F369" s="122">
        <v>137</v>
      </c>
      <c r="G369" s="122">
        <v>137</v>
      </c>
      <c r="H369" s="86" t="s">
        <v>923</v>
      </c>
      <c r="I369" s="51" t="s">
        <v>1091</v>
      </c>
      <c r="J369" s="52" t="s">
        <v>1443</v>
      </c>
      <c r="K369" s="122">
        <v>137</v>
      </c>
      <c r="L369" s="122">
        <v>91</v>
      </c>
      <c r="M369" s="122">
        <f t="shared" si="19"/>
        <v>-46</v>
      </c>
      <c r="N369" s="122">
        <v>0</v>
      </c>
      <c r="O369" s="49" t="s">
        <v>1091</v>
      </c>
      <c r="P369" s="50" t="s">
        <v>1442</v>
      </c>
      <c r="Q369" s="50"/>
      <c r="R369" s="121" t="s">
        <v>633</v>
      </c>
      <c r="S369" s="90" t="s">
        <v>632</v>
      </c>
      <c r="T369" s="93" t="s">
        <v>676</v>
      </c>
      <c r="U369" s="99">
        <v>283</v>
      </c>
      <c r="V369" s="90"/>
      <c r="W369" s="88"/>
      <c r="X369" s="88" t="s">
        <v>34</v>
      </c>
      <c r="Y369" s="87"/>
    </row>
    <row r="370" spans="1:25" s="42" customFormat="1" ht="81.75" customHeight="1">
      <c r="A370" s="117">
        <v>293</v>
      </c>
      <c r="B370" s="93" t="s">
        <v>378</v>
      </c>
      <c r="C370" s="49" t="s">
        <v>91</v>
      </c>
      <c r="D370" s="49" t="s">
        <v>70</v>
      </c>
      <c r="E370" s="122">
        <f>220.381+8.478+52.656</f>
        <v>281.515</v>
      </c>
      <c r="F370" s="122">
        <v>281.515</v>
      </c>
      <c r="G370" s="122">
        <v>281.515</v>
      </c>
      <c r="H370" s="86" t="s">
        <v>923</v>
      </c>
      <c r="I370" s="51" t="s">
        <v>1089</v>
      </c>
      <c r="J370" s="52" t="s">
        <v>1441</v>
      </c>
      <c r="K370" s="289">
        <v>265.653</v>
      </c>
      <c r="L370" s="122">
        <v>259.27</v>
      </c>
      <c r="M370" s="122">
        <f t="shared" si="19"/>
        <v>-6.383000000000038</v>
      </c>
      <c r="N370" s="122">
        <v>0</v>
      </c>
      <c r="O370" s="49" t="s">
        <v>1083</v>
      </c>
      <c r="P370" s="50" t="s">
        <v>2003</v>
      </c>
      <c r="Q370" s="50"/>
      <c r="R370" s="121" t="s">
        <v>633</v>
      </c>
      <c r="S370" s="90" t="s">
        <v>632</v>
      </c>
      <c r="T370" s="93" t="s">
        <v>690</v>
      </c>
      <c r="U370" s="99">
        <v>284</v>
      </c>
      <c r="V370" s="90"/>
      <c r="W370" s="88"/>
      <c r="X370" s="88" t="s">
        <v>34</v>
      </c>
      <c r="Y370" s="87"/>
    </row>
    <row r="371" spans="1:25" s="42" customFormat="1" ht="27.75" customHeight="1">
      <c r="A371" s="117"/>
      <c r="B371" s="50"/>
      <c r="C371" s="50"/>
      <c r="D371" s="50"/>
      <c r="E371" s="122"/>
      <c r="F371" s="122"/>
      <c r="G371" s="122"/>
      <c r="H371" s="48"/>
      <c r="I371" s="51"/>
      <c r="J371" s="52"/>
      <c r="K371" s="122"/>
      <c r="L371" s="122"/>
      <c r="M371" s="122"/>
      <c r="N371" s="122"/>
      <c r="O371" s="49"/>
      <c r="P371" s="50"/>
      <c r="Q371" s="50"/>
      <c r="R371" s="50"/>
      <c r="S371" s="90"/>
      <c r="T371" s="90"/>
      <c r="U371" s="90"/>
      <c r="V371" s="90"/>
      <c r="W371" s="88"/>
      <c r="X371" s="88"/>
      <c r="Y371" s="87"/>
    </row>
    <row r="372" spans="1:25" ht="21" customHeight="1">
      <c r="A372" s="53"/>
      <c r="B372" s="54" t="s">
        <v>951</v>
      </c>
      <c r="C372" s="55"/>
      <c r="D372" s="55"/>
      <c r="E372" s="288"/>
      <c r="F372" s="288"/>
      <c r="G372" s="288"/>
      <c r="H372" s="56"/>
      <c r="I372" s="57"/>
      <c r="J372" s="58"/>
      <c r="K372" s="288"/>
      <c r="L372" s="288"/>
      <c r="M372" s="288"/>
      <c r="N372" s="288"/>
      <c r="O372" s="59"/>
      <c r="P372" s="55"/>
      <c r="Q372" s="55"/>
      <c r="R372" s="55"/>
      <c r="S372" s="60"/>
      <c r="T372" s="60"/>
      <c r="U372" s="60"/>
      <c r="V372" s="60"/>
      <c r="W372" s="61"/>
      <c r="X372" s="61"/>
      <c r="Y372" s="62"/>
    </row>
    <row r="373" spans="1:25" s="42" customFormat="1" ht="111" customHeight="1">
      <c r="A373" s="117">
        <v>294</v>
      </c>
      <c r="B373" s="50" t="s">
        <v>393</v>
      </c>
      <c r="C373" s="49" t="s">
        <v>86</v>
      </c>
      <c r="D373" s="49" t="s">
        <v>70</v>
      </c>
      <c r="E373" s="122">
        <v>33889.746</v>
      </c>
      <c r="F373" s="122">
        <v>36077.501848</v>
      </c>
      <c r="G373" s="122">
        <v>34007.981</v>
      </c>
      <c r="H373" s="48" t="s">
        <v>923</v>
      </c>
      <c r="I373" s="51" t="s">
        <v>1089</v>
      </c>
      <c r="J373" s="52" t="s">
        <v>1383</v>
      </c>
      <c r="K373" s="122">
        <v>22871.748</v>
      </c>
      <c r="L373" s="122">
        <v>28137.77</v>
      </c>
      <c r="M373" s="122">
        <f aca="true" t="shared" si="20" ref="M373:M378">L373-K373</f>
        <v>5266.022000000001</v>
      </c>
      <c r="N373" s="122">
        <v>0</v>
      </c>
      <c r="O373" s="49" t="s">
        <v>1083</v>
      </c>
      <c r="P373" s="50" t="s">
        <v>1382</v>
      </c>
      <c r="Q373" s="234" t="s">
        <v>2250</v>
      </c>
      <c r="R373" s="49" t="s">
        <v>548</v>
      </c>
      <c r="S373" s="90" t="s">
        <v>0</v>
      </c>
      <c r="T373" s="93" t="s">
        <v>698</v>
      </c>
      <c r="U373" s="99">
        <v>285</v>
      </c>
      <c r="V373" s="90"/>
      <c r="W373" s="88" t="s">
        <v>34</v>
      </c>
      <c r="X373" s="88" t="s">
        <v>34</v>
      </c>
      <c r="Y373" s="87"/>
    </row>
    <row r="374" spans="1:25" s="42" customFormat="1" ht="111" customHeight="1">
      <c r="A374" s="117">
        <v>295</v>
      </c>
      <c r="B374" s="50" t="s">
        <v>392</v>
      </c>
      <c r="C374" s="49" t="s">
        <v>391</v>
      </c>
      <c r="D374" s="49" t="s">
        <v>70</v>
      </c>
      <c r="E374" s="122">
        <v>9.661</v>
      </c>
      <c r="F374" s="122">
        <v>9.661</v>
      </c>
      <c r="G374" s="122">
        <v>8.136874</v>
      </c>
      <c r="H374" s="48" t="s">
        <v>923</v>
      </c>
      <c r="I374" s="51" t="s">
        <v>1089</v>
      </c>
      <c r="J374" s="52" t="s">
        <v>1505</v>
      </c>
      <c r="K374" s="122">
        <v>9.981</v>
      </c>
      <c r="L374" s="122">
        <v>9.988</v>
      </c>
      <c r="M374" s="122">
        <f t="shared" si="20"/>
        <v>0.006999999999999673</v>
      </c>
      <c r="N374" s="122">
        <v>0</v>
      </c>
      <c r="O374" s="49" t="s">
        <v>1083</v>
      </c>
      <c r="P374" s="50" t="s">
        <v>1504</v>
      </c>
      <c r="Q374" s="50"/>
      <c r="R374" s="49" t="s">
        <v>562</v>
      </c>
      <c r="S374" s="90" t="s">
        <v>0</v>
      </c>
      <c r="T374" s="89" t="s">
        <v>697</v>
      </c>
      <c r="U374" s="99">
        <v>286</v>
      </c>
      <c r="V374" s="90"/>
      <c r="W374" s="88"/>
      <c r="X374" s="88"/>
      <c r="Y374" s="87"/>
    </row>
    <row r="375" spans="1:25" s="42" customFormat="1" ht="90" customHeight="1">
      <c r="A375" s="117">
        <v>296</v>
      </c>
      <c r="B375" s="50" t="s">
        <v>390</v>
      </c>
      <c r="C375" s="49" t="s">
        <v>114</v>
      </c>
      <c r="D375" s="49" t="s">
        <v>70</v>
      </c>
      <c r="E375" s="122">
        <v>8.055</v>
      </c>
      <c r="F375" s="122">
        <v>8.055</v>
      </c>
      <c r="G375" s="122">
        <v>7.67</v>
      </c>
      <c r="H375" s="48" t="s">
        <v>923</v>
      </c>
      <c r="I375" s="51" t="s">
        <v>1375</v>
      </c>
      <c r="J375" s="52" t="s">
        <v>1503</v>
      </c>
      <c r="K375" s="122">
        <v>9.098</v>
      </c>
      <c r="L375" s="122">
        <v>0</v>
      </c>
      <c r="M375" s="122">
        <f t="shared" si="20"/>
        <v>-9.098</v>
      </c>
      <c r="N375" s="122">
        <v>-9.098</v>
      </c>
      <c r="O375" s="49" t="s">
        <v>1375</v>
      </c>
      <c r="P375" s="50" t="s">
        <v>1502</v>
      </c>
      <c r="Q375" s="50"/>
      <c r="R375" s="49" t="s">
        <v>696</v>
      </c>
      <c r="S375" s="90" t="s">
        <v>0</v>
      </c>
      <c r="T375" s="93" t="s">
        <v>694</v>
      </c>
      <c r="U375" s="99">
        <v>287</v>
      </c>
      <c r="V375" s="90" t="s">
        <v>972</v>
      </c>
      <c r="W375" s="88" t="s">
        <v>34</v>
      </c>
      <c r="X375" s="88"/>
      <c r="Y375" s="87"/>
    </row>
    <row r="376" spans="1:25" s="42" customFormat="1" ht="90" customHeight="1">
      <c r="A376" s="117">
        <v>297</v>
      </c>
      <c r="B376" s="143" t="s">
        <v>389</v>
      </c>
      <c r="C376" s="49" t="s">
        <v>97</v>
      </c>
      <c r="D376" s="49" t="s">
        <v>70</v>
      </c>
      <c r="E376" s="122">
        <v>5302.29</v>
      </c>
      <c r="F376" s="122">
        <v>5302.29</v>
      </c>
      <c r="G376" s="122">
        <v>5297.335</v>
      </c>
      <c r="H376" s="48" t="s">
        <v>923</v>
      </c>
      <c r="I376" s="51" t="s">
        <v>1091</v>
      </c>
      <c r="J376" s="52" t="s">
        <v>1623</v>
      </c>
      <c r="K376" s="122">
        <v>6423.085</v>
      </c>
      <c r="L376" s="122">
        <v>4861.074</v>
      </c>
      <c r="M376" s="122">
        <f t="shared" si="20"/>
        <v>-1562.0110000000004</v>
      </c>
      <c r="N376" s="122">
        <v>0</v>
      </c>
      <c r="O376" s="49" t="s">
        <v>1091</v>
      </c>
      <c r="P376" s="50" t="s">
        <v>1622</v>
      </c>
      <c r="Q376" s="50"/>
      <c r="R376" s="144" t="s">
        <v>618</v>
      </c>
      <c r="S376" s="90" t="s">
        <v>623</v>
      </c>
      <c r="T376" s="93" t="s">
        <v>695</v>
      </c>
      <c r="U376" s="99">
        <v>288</v>
      </c>
      <c r="V376" s="90" t="s">
        <v>50</v>
      </c>
      <c r="W376" s="88"/>
      <c r="X376" s="88" t="s">
        <v>34</v>
      </c>
      <c r="Y376" s="87"/>
    </row>
    <row r="377" spans="1:25" s="42" customFormat="1" ht="90" customHeight="1">
      <c r="A377" s="117">
        <v>298</v>
      </c>
      <c r="B377" s="50" t="s">
        <v>388</v>
      </c>
      <c r="C377" s="49" t="s">
        <v>71</v>
      </c>
      <c r="D377" s="49" t="s">
        <v>76</v>
      </c>
      <c r="E377" s="122">
        <v>312.922</v>
      </c>
      <c r="F377" s="122">
        <v>312.922</v>
      </c>
      <c r="G377" s="122">
        <v>312.1</v>
      </c>
      <c r="H377" s="86" t="s">
        <v>1621</v>
      </c>
      <c r="I377" s="51" t="s">
        <v>1094</v>
      </c>
      <c r="J377" s="52" t="s">
        <v>1620</v>
      </c>
      <c r="K377" s="122">
        <v>282.156</v>
      </c>
      <c r="L377" s="122">
        <v>0</v>
      </c>
      <c r="M377" s="122">
        <f t="shared" si="20"/>
        <v>-282.156</v>
      </c>
      <c r="N377" s="122">
        <v>0</v>
      </c>
      <c r="O377" s="49" t="s">
        <v>1087</v>
      </c>
      <c r="P377" s="50" t="s">
        <v>1619</v>
      </c>
      <c r="Q377" s="50"/>
      <c r="R377" s="49" t="s">
        <v>618</v>
      </c>
      <c r="S377" s="49" t="s">
        <v>0</v>
      </c>
      <c r="T377" s="93" t="s">
        <v>694</v>
      </c>
      <c r="U377" s="99">
        <v>289</v>
      </c>
      <c r="V377" s="90" t="s">
        <v>25</v>
      </c>
      <c r="W377" s="88" t="s">
        <v>34</v>
      </c>
      <c r="X377" s="88"/>
      <c r="Y377" s="87"/>
    </row>
    <row r="378" spans="1:25" s="42" customFormat="1" ht="111" customHeight="1">
      <c r="A378" s="117">
        <v>299</v>
      </c>
      <c r="B378" s="97" t="s">
        <v>1074</v>
      </c>
      <c r="C378" s="49" t="s">
        <v>74</v>
      </c>
      <c r="D378" s="49" t="s">
        <v>74</v>
      </c>
      <c r="E378" s="122">
        <v>45.36</v>
      </c>
      <c r="F378" s="122">
        <v>45.36</v>
      </c>
      <c r="G378" s="122">
        <v>45.13872</v>
      </c>
      <c r="H378" s="84" t="s">
        <v>1508</v>
      </c>
      <c r="I378" s="51" t="s">
        <v>1094</v>
      </c>
      <c r="J378" s="52" t="s">
        <v>1507</v>
      </c>
      <c r="K378" s="122">
        <v>0</v>
      </c>
      <c r="L378" s="122">
        <v>0</v>
      </c>
      <c r="M378" s="122">
        <f t="shared" si="20"/>
        <v>0</v>
      </c>
      <c r="N378" s="122">
        <v>0</v>
      </c>
      <c r="O378" s="49" t="s">
        <v>1087</v>
      </c>
      <c r="P378" s="50" t="s">
        <v>1506</v>
      </c>
      <c r="Q378" s="50"/>
      <c r="R378" s="49" t="s">
        <v>852</v>
      </c>
      <c r="S378" s="90" t="s">
        <v>0</v>
      </c>
      <c r="T378" s="89" t="s">
        <v>851</v>
      </c>
      <c r="U378" s="123" t="s">
        <v>850</v>
      </c>
      <c r="V378" s="90" t="s">
        <v>24</v>
      </c>
      <c r="W378" s="88" t="s">
        <v>34</v>
      </c>
      <c r="X378" s="88"/>
      <c r="Y378" s="87"/>
    </row>
    <row r="379" spans="1:25" s="42" customFormat="1" ht="25.5" customHeight="1">
      <c r="A379" s="117"/>
      <c r="B379" s="50"/>
      <c r="C379" s="50"/>
      <c r="D379" s="50"/>
      <c r="E379" s="122"/>
      <c r="F379" s="122"/>
      <c r="G379" s="122"/>
      <c r="H379" s="48"/>
      <c r="I379" s="51"/>
      <c r="J379" s="52"/>
      <c r="K379" s="122"/>
      <c r="L379" s="122"/>
      <c r="M379" s="122"/>
      <c r="N379" s="122"/>
      <c r="O379" s="49"/>
      <c r="P379" s="50"/>
      <c r="Q379" s="50"/>
      <c r="R379" s="50"/>
      <c r="S379" s="90"/>
      <c r="T379" s="93"/>
      <c r="U379" s="93"/>
      <c r="V379" s="90"/>
      <c r="W379" s="88"/>
      <c r="X379" s="88"/>
      <c r="Y379" s="87"/>
    </row>
    <row r="380" spans="1:25" ht="21" customHeight="1">
      <c r="A380" s="53"/>
      <c r="B380" s="54" t="s">
        <v>952</v>
      </c>
      <c r="C380" s="55"/>
      <c r="D380" s="55"/>
      <c r="E380" s="288"/>
      <c r="F380" s="288"/>
      <c r="G380" s="288"/>
      <c r="H380" s="56"/>
      <c r="I380" s="57"/>
      <c r="J380" s="58"/>
      <c r="K380" s="288"/>
      <c r="L380" s="288"/>
      <c r="M380" s="288"/>
      <c r="N380" s="288"/>
      <c r="O380" s="59"/>
      <c r="P380" s="55"/>
      <c r="Q380" s="55"/>
      <c r="R380" s="55"/>
      <c r="S380" s="60"/>
      <c r="T380" s="60"/>
      <c r="U380" s="60"/>
      <c r="V380" s="60"/>
      <c r="W380" s="61"/>
      <c r="X380" s="61"/>
      <c r="Y380" s="62"/>
    </row>
    <row r="381" spans="1:25" s="42" customFormat="1" ht="13.5">
      <c r="A381" s="117"/>
      <c r="B381" s="50" t="s">
        <v>1034</v>
      </c>
      <c r="C381" s="50"/>
      <c r="D381" s="50"/>
      <c r="E381" s="122"/>
      <c r="F381" s="122"/>
      <c r="G381" s="122"/>
      <c r="H381" s="48"/>
      <c r="I381" s="51"/>
      <c r="J381" s="52"/>
      <c r="K381" s="122"/>
      <c r="L381" s="122"/>
      <c r="M381" s="122"/>
      <c r="N381" s="122"/>
      <c r="O381" s="49"/>
      <c r="P381" s="50"/>
      <c r="Q381" s="50"/>
      <c r="R381" s="49" t="s">
        <v>577</v>
      </c>
      <c r="S381" s="90"/>
      <c r="T381" s="90"/>
      <c r="U381" s="90"/>
      <c r="V381" s="90"/>
      <c r="W381" s="88"/>
      <c r="X381" s="88"/>
      <c r="Y381" s="87"/>
    </row>
    <row r="382" spans="1:25" s="42" customFormat="1" ht="13.5">
      <c r="A382" s="117"/>
      <c r="B382" s="50"/>
      <c r="C382" s="50"/>
      <c r="D382" s="50"/>
      <c r="E382" s="122"/>
      <c r="F382" s="122"/>
      <c r="G382" s="122"/>
      <c r="H382" s="48"/>
      <c r="I382" s="51"/>
      <c r="J382" s="52"/>
      <c r="K382" s="122"/>
      <c r="L382" s="122"/>
      <c r="M382" s="122"/>
      <c r="N382" s="122"/>
      <c r="O382" s="49"/>
      <c r="P382" s="50"/>
      <c r="Q382" s="50"/>
      <c r="R382" s="50"/>
      <c r="S382" s="90"/>
      <c r="T382" s="93"/>
      <c r="U382" s="93"/>
      <c r="V382" s="90"/>
      <c r="W382" s="88"/>
      <c r="X382" s="88"/>
      <c r="Y382" s="87"/>
    </row>
    <row r="383" spans="1:25" ht="21" customHeight="1">
      <c r="A383" s="53"/>
      <c r="B383" s="54" t="s">
        <v>953</v>
      </c>
      <c r="C383" s="55"/>
      <c r="D383" s="55"/>
      <c r="E383" s="288"/>
      <c r="F383" s="288"/>
      <c r="G383" s="288"/>
      <c r="H383" s="56"/>
      <c r="I383" s="57"/>
      <c r="J383" s="58"/>
      <c r="K383" s="288"/>
      <c r="L383" s="288"/>
      <c r="M383" s="288"/>
      <c r="N383" s="288"/>
      <c r="O383" s="59"/>
      <c r="P383" s="55"/>
      <c r="Q383" s="55"/>
      <c r="R383" s="55"/>
      <c r="S383" s="60"/>
      <c r="T383" s="60"/>
      <c r="U383" s="60"/>
      <c r="V383" s="60"/>
      <c r="W383" s="61"/>
      <c r="X383" s="61"/>
      <c r="Y383" s="62"/>
    </row>
    <row r="384" spans="1:25" s="42" customFormat="1" ht="13.5">
      <c r="A384" s="117"/>
      <c r="B384" s="50" t="s">
        <v>1031</v>
      </c>
      <c r="C384" s="49"/>
      <c r="D384" s="49"/>
      <c r="E384" s="122"/>
      <c r="F384" s="122"/>
      <c r="G384" s="122"/>
      <c r="H384" s="48"/>
      <c r="I384" s="51"/>
      <c r="J384" s="52"/>
      <c r="K384" s="122"/>
      <c r="L384" s="122"/>
      <c r="M384" s="122"/>
      <c r="N384" s="122"/>
      <c r="O384" s="49"/>
      <c r="P384" s="50"/>
      <c r="Q384" s="50"/>
      <c r="R384" s="49" t="s">
        <v>566</v>
      </c>
      <c r="S384" s="90"/>
      <c r="T384" s="90"/>
      <c r="U384" s="99"/>
      <c r="V384" s="90"/>
      <c r="W384" s="88"/>
      <c r="X384" s="88"/>
      <c r="Y384" s="87"/>
    </row>
    <row r="385" spans="1:25" s="42" customFormat="1" ht="13.5">
      <c r="A385" s="117"/>
      <c r="B385" s="50" t="s">
        <v>1032</v>
      </c>
      <c r="C385" s="49"/>
      <c r="D385" s="49"/>
      <c r="E385" s="122"/>
      <c r="F385" s="122"/>
      <c r="G385" s="122"/>
      <c r="H385" s="48"/>
      <c r="I385" s="51"/>
      <c r="J385" s="52"/>
      <c r="K385" s="122"/>
      <c r="L385" s="122"/>
      <c r="M385" s="122"/>
      <c r="N385" s="122"/>
      <c r="O385" s="49"/>
      <c r="P385" s="50"/>
      <c r="Q385" s="50"/>
      <c r="R385" s="49" t="s">
        <v>566</v>
      </c>
      <c r="S385" s="93"/>
      <c r="T385" s="93"/>
      <c r="U385" s="99"/>
      <c r="V385" s="90"/>
      <c r="W385" s="88"/>
      <c r="X385" s="88"/>
      <c r="Y385" s="87"/>
    </row>
    <row r="386" spans="1:25" s="42" customFormat="1" ht="13.5">
      <c r="A386" s="117"/>
      <c r="B386" s="101" t="s">
        <v>1033</v>
      </c>
      <c r="C386" s="49"/>
      <c r="D386" s="49"/>
      <c r="E386" s="122"/>
      <c r="F386" s="122"/>
      <c r="G386" s="122"/>
      <c r="H386" s="48"/>
      <c r="I386" s="51"/>
      <c r="J386" s="52"/>
      <c r="K386" s="122"/>
      <c r="L386" s="122"/>
      <c r="M386" s="122"/>
      <c r="N386" s="122"/>
      <c r="O386" s="49"/>
      <c r="P386" s="50"/>
      <c r="Q386" s="50"/>
      <c r="R386" s="49" t="s">
        <v>566</v>
      </c>
      <c r="S386" s="90"/>
      <c r="T386" s="90"/>
      <c r="U386" s="99"/>
      <c r="V386" s="90"/>
      <c r="W386" s="88"/>
      <c r="X386" s="88"/>
      <c r="Y386" s="87"/>
    </row>
    <row r="387" spans="1:25" s="42" customFormat="1" ht="67.5" customHeight="1">
      <c r="A387" s="117">
        <v>300</v>
      </c>
      <c r="B387" s="50" t="s">
        <v>395</v>
      </c>
      <c r="C387" s="49" t="s">
        <v>71</v>
      </c>
      <c r="D387" s="49" t="s">
        <v>68</v>
      </c>
      <c r="E387" s="122">
        <v>115.724</v>
      </c>
      <c r="F387" s="122">
        <v>115.724</v>
      </c>
      <c r="G387" s="122">
        <v>115.7238</v>
      </c>
      <c r="H387" s="136" t="s">
        <v>924</v>
      </c>
      <c r="I387" s="137" t="s">
        <v>1089</v>
      </c>
      <c r="J387" s="138" t="s">
        <v>2128</v>
      </c>
      <c r="K387" s="122">
        <v>122.154</v>
      </c>
      <c r="L387" s="122">
        <v>150</v>
      </c>
      <c r="M387" s="122">
        <f>L387-K387</f>
        <v>27.846000000000004</v>
      </c>
      <c r="N387" s="122">
        <v>0</v>
      </c>
      <c r="O387" s="49" t="s">
        <v>1083</v>
      </c>
      <c r="P387" s="50" t="s">
        <v>2132</v>
      </c>
      <c r="Q387" s="50"/>
      <c r="R387" s="49" t="s">
        <v>566</v>
      </c>
      <c r="S387" s="90" t="s">
        <v>0</v>
      </c>
      <c r="T387" s="89" t="s">
        <v>699</v>
      </c>
      <c r="U387" s="99">
        <v>290</v>
      </c>
      <c r="V387" s="90" t="s">
        <v>972</v>
      </c>
      <c r="W387" s="88" t="s">
        <v>34</v>
      </c>
      <c r="X387" s="88"/>
      <c r="Y387" s="87"/>
    </row>
    <row r="388" spans="1:25" s="42" customFormat="1" ht="67.5" customHeight="1">
      <c r="A388" s="117">
        <v>301</v>
      </c>
      <c r="B388" s="50" t="s">
        <v>394</v>
      </c>
      <c r="C388" s="49" t="s">
        <v>80</v>
      </c>
      <c r="D388" s="49" t="s">
        <v>70</v>
      </c>
      <c r="E388" s="122">
        <v>25600</v>
      </c>
      <c r="F388" s="122">
        <v>25600</v>
      </c>
      <c r="G388" s="122">
        <v>25600</v>
      </c>
      <c r="H388" s="136" t="s">
        <v>924</v>
      </c>
      <c r="I388" s="137" t="s">
        <v>1089</v>
      </c>
      <c r="J388" s="138" t="s">
        <v>2129</v>
      </c>
      <c r="K388" s="122">
        <v>0</v>
      </c>
      <c r="L388" s="122">
        <v>0</v>
      </c>
      <c r="M388" s="122">
        <f>L388-K388</f>
        <v>0</v>
      </c>
      <c r="N388" s="122">
        <v>0</v>
      </c>
      <c r="O388" s="49" t="s">
        <v>1083</v>
      </c>
      <c r="P388" s="50" t="s">
        <v>2133</v>
      </c>
      <c r="Q388" s="50"/>
      <c r="R388" s="49" t="s">
        <v>566</v>
      </c>
      <c r="S388" s="90" t="s">
        <v>0</v>
      </c>
      <c r="T388" s="89" t="s">
        <v>699</v>
      </c>
      <c r="U388" s="99">
        <v>291</v>
      </c>
      <c r="V388" s="90" t="s">
        <v>50</v>
      </c>
      <c r="W388" s="88"/>
      <c r="X388" s="88" t="s">
        <v>34</v>
      </c>
      <c r="Y388" s="87"/>
    </row>
    <row r="389" spans="1:25" s="42" customFormat="1" ht="133.5" customHeight="1">
      <c r="A389" s="117">
        <v>302</v>
      </c>
      <c r="B389" s="50" t="s">
        <v>853</v>
      </c>
      <c r="C389" s="49" t="s">
        <v>74</v>
      </c>
      <c r="D389" s="49" t="s">
        <v>76</v>
      </c>
      <c r="E389" s="122">
        <v>10.626</v>
      </c>
      <c r="F389" s="122">
        <v>10.626</v>
      </c>
      <c r="G389" s="122">
        <v>10.476</v>
      </c>
      <c r="H389" s="139" t="s">
        <v>2130</v>
      </c>
      <c r="I389" s="137" t="s">
        <v>1094</v>
      </c>
      <c r="J389" s="138" t="s">
        <v>2131</v>
      </c>
      <c r="K389" s="122">
        <v>18.475</v>
      </c>
      <c r="L389" s="122">
        <v>0</v>
      </c>
      <c r="M389" s="122">
        <f>L389-K389</f>
        <v>-18.475</v>
      </c>
      <c r="N389" s="122">
        <v>0</v>
      </c>
      <c r="O389" s="238" t="s">
        <v>1087</v>
      </c>
      <c r="P389" s="50" t="s">
        <v>2134</v>
      </c>
      <c r="Q389" s="50"/>
      <c r="R389" s="49" t="s">
        <v>566</v>
      </c>
      <c r="S389" s="90" t="s">
        <v>0</v>
      </c>
      <c r="T389" s="93" t="s">
        <v>855</v>
      </c>
      <c r="U389" s="123" t="s">
        <v>854</v>
      </c>
      <c r="V389" s="90" t="s">
        <v>25</v>
      </c>
      <c r="W389" s="88" t="s">
        <v>34</v>
      </c>
      <c r="X389" s="88"/>
      <c r="Y389" s="87"/>
    </row>
    <row r="390" spans="1:25" s="42" customFormat="1" ht="23.25" customHeight="1">
      <c r="A390" s="117"/>
      <c r="B390" s="50"/>
      <c r="C390" s="50"/>
      <c r="D390" s="50"/>
      <c r="E390" s="122"/>
      <c r="F390" s="122"/>
      <c r="G390" s="122"/>
      <c r="H390" s="48"/>
      <c r="I390" s="51"/>
      <c r="J390" s="52"/>
      <c r="K390" s="122"/>
      <c r="L390" s="122"/>
      <c r="M390" s="122"/>
      <c r="N390" s="122"/>
      <c r="O390" s="49"/>
      <c r="P390" s="50"/>
      <c r="Q390" s="50"/>
      <c r="R390" s="50"/>
      <c r="S390" s="90"/>
      <c r="T390" s="93"/>
      <c r="U390" s="93"/>
      <c r="V390" s="90"/>
      <c r="W390" s="88"/>
      <c r="X390" s="88"/>
      <c r="Y390" s="87"/>
    </row>
    <row r="391" spans="1:25" ht="21" customHeight="1">
      <c r="A391" s="53"/>
      <c r="B391" s="54" t="s">
        <v>954</v>
      </c>
      <c r="C391" s="55"/>
      <c r="D391" s="55"/>
      <c r="E391" s="288"/>
      <c r="F391" s="288"/>
      <c r="G391" s="288"/>
      <c r="H391" s="56"/>
      <c r="I391" s="57"/>
      <c r="J391" s="58"/>
      <c r="K391" s="288"/>
      <c r="L391" s="288"/>
      <c r="M391" s="288"/>
      <c r="N391" s="288"/>
      <c r="O391" s="59"/>
      <c r="P391" s="55"/>
      <c r="Q391" s="55"/>
      <c r="R391" s="55"/>
      <c r="S391" s="60"/>
      <c r="T391" s="60"/>
      <c r="U391" s="60"/>
      <c r="V391" s="60"/>
      <c r="W391" s="61"/>
      <c r="X391" s="61"/>
      <c r="Y391" s="62"/>
    </row>
    <row r="392" spans="1:25" s="42" customFormat="1" ht="102" customHeight="1">
      <c r="A392" s="117">
        <v>303</v>
      </c>
      <c r="B392" s="245" t="s">
        <v>2272</v>
      </c>
      <c r="C392" s="49" t="s">
        <v>88</v>
      </c>
      <c r="D392" s="49" t="s">
        <v>70</v>
      </c>
      <c r="E392" s="122">
        <v>52</v>
      </c>
      <c r="F392" s="122">
        <v>52</v>
      </c>
      <c r="G392" s="122">
        <v>50.341</v>
      </c>
      <c r="H392" s="66" t="s">
        <v>1080</v>
      </c>
      <c r="I392" s="67" t="s">
        <v>1081</v>
      </c>
      <c r="J392" s="68" t="s">
        <v>1082</v>
      </c>
      <c r="K392" s="122">
        <v>58.051</v>
      </c>
      <c r="L392" s="122">
        <v>55</v>
      </c>
      <c r="M392" s="122">
        <f aca="true" t="shared" si="21" ref="M392:M404">L392-K392</f>
        <v>-3.051000000000002</v>
      </c>
      <c r="N392" s="122">
        <v>0</v>
      </c>
      <c r="O392" s="67" t="s">
        <v>1083</v>
      </c>
      <c r="P392" s="68" t="s">
        <v>1084</v>
      </c>
      <c r="Q392" s="50"/>
      <c r="R392" s="49" t="s">
        <v>597</v>
      </c>
      <c r="S392" s="90" t="s">
        <v>0</v>
      </c>
      <c r="T392" s="93" t="s">
        <v>705</v>
      </c>
      <c r="U392" s="99">
        <v>292</v>
      </c>
      <c r="V392" s="90"/>
      <c r="W392" s="88" t="s">
        <v>34</v>
      </c>
      <c r="X392" s="88"/>
      <c r="Y392" s="87"/>
    </row>
    <row r="393" spans="1:25" s="42" customFormat="1" ht="258" customHeight="1">
      <c r="A393" s="117">
        <v>304</v>
      </c>
      <c r="B393" s="50" t="s">
        <v>406</v>
      </c>
      <c r="C393" s="49" t="s">
        <v>71</v>
      </c>
      <c r="D393" s="49" t="s">
        <v>76</v>
      </c>
      <c r="E393" s="122">
        <v>40</v>
      </c>
      <c r="F393" s="122">
        <v>40</v>
      </c>
      <c r="G393" s="122">
        <v>40</v>
      </c>
      <c r="H393" s="110" t="s">
        <v>1085</v>
      </c>
      <c r="I393" s="67" t="s">
        <v>1081</v>
      </c>
      <c r="J393" s="68" t="s">
        <v>1086</v>
      </c>
      <c r="K393" s="122">
        <v>40</v>
      </c>
      <c r="L393" s="122">
        <v>0</v>
      </c>
      <c r="M393" s="122">
        <f t="shared" si="21"/>
        <v>-40</v>
      </c>
      <c r="N393" s="122">
        <v>0</v>
      </c>
      <c r="O393" s="67" t="s">
        <v>1087</v>
      </c>
      <c r="P393" s="68" t="s">
        <v>1088</v>
      </c>
      <c r="Q393" s="50"/>
      <c r="R393" s="49" t="s">
        <v>706</v>
      </c>
      <c r="S393" s="90" t="s">
        <v>0</v>
      </c>
      <c r="T393" s="93" t="s">
        <v>705</v>
      </c>
      <c r="U393" s="99">
        <v>293</v>
      </c>
      <c r="V393" s="90" t="s">
        <v>25</v>
      </c>
      <c r="W393" s="88" t="s">
        <v>34</v>
      </c>
      <c r="X393" s="88"/>
      <c r="Y393" s="87"/>
    </row>
    <row r="394" spans="1:25" s="42" customFormat="1" ht="103.5" customHeight="1">
      <c r="A394" s="117">
        <v>305</v>
      </c>
      <c r="B394" s="50" t="s">
        <v>405</v>
      </c>
      <c r="C394" s="49" t="s">
        <v>71</v>
      </c>
      <c r="D394" s="49" t="s">
        <v>68</v>
      </c>
      <c r="E394" s="122">
        <v>24.371</v>
      </c>
      <c r="F394" s="122">
        <v>24.371</v>
      </c>
      <c r="G394" s="122">
        <v>22.297289</v>
      </c>
      <c r="H394" s="109" t="s">
        <v>923</v>
      </c>
      <c r="I394" s="67" t="s">
        <v>1089</v>
      </c>
      <c r="J394" s="68" t="s">
        <v>1090</v>
      </c>
      <c r="K394" s="122">
        <v>24.024</v>
      </c>
      <c r="L394" s="122">
        <v>23.653</v>
      </c>
      <c r="M394" s="122">
        <f t="shared" si="21"/>
        <v>-0.3710000000000022</v>
      </c>
      <c r="N394" s="122">
        <v>0</v>
      </c>
      <c r="O394" s="67" t="s">
        <v>1091</v>
      </c>
      <c r="P394" s="68" t="s">
        <v>1092</v>
      </c>
      <c r="Q394" s="50"/>
      <c r="R394" s="49" t="s">
        <v>706</v>
      </c>
      <c r="S394" s="90" t="s">
        <v>0</v>
      </c>
      <c r="T394" s="93" t="s">
        <v>705</v>
      </c>
      <c r="U394" s="99">
        <v>294</v>
      </c>
      <c r="V394" s="90"/>
      <c r="W394" s="88" t="s">
        <v>34</v>
      </c>
      <c r="X394" s="88"/>
      <c r="Y394" s="87"/>
    </row>
    <row r="395" spans="1:25" s="42" customFormat="1" ht="210.75" customHeight="1">
      <c r="A395" s="117">
        <v>306</v>
      </c>
      <c r="B395" s="50" t="s">
        <v>860</v>
      </c>
      <c r="C395" s="49" t="s">
        <v>74</v>
      </c>
      <c r="D395" s="49" t="s">
        <v>76</v>
      </c>
      <c r="E395" s="122">
        <v>7</v>
      </c>
      <c r="F395" s="122">
        <v>7</v>
      </c>
      <c r="G395" s="122">
        <v>6.644</v>
      </c>
      <c r="H395" s="110" t="s">
        <v>1093</v>
      </c>
      <c r="I395" s="67" t="s">
        <v>1094</v>
      </c>
      <c r="J395" s="68" t="s">
        <v>1095</v>
      </c>
      <c r="K395" s="122">
        <v>7</v>
      </c>
      <c r="L395" s="122">
        <v>0</v>
      </c>
      <c r="M395" s="122">
        <f t="shared" si="21"/>
        <v>-7</v>
      </c>
      <c r="N395" s="122">
        <v>0</v>
      </c>
      <c r="O395" s="67" t="s">
        <v>1087</v>
      </c>
      <c r="P395" s="68" t="s">
        <v>1096</v>
      </c>
      <c r="Q395" s="50"/>
      <c r="R395" s="49" t="s">
        <v>597</v>
      </c>
      <c r="S395" s="90" t="s">
        <v>0</v>
      </c>
      <c r="T395" s="93" t="s">
        <v>596</v>
      </c>
      <c r="U395" s="123" t="s">
        <v>867</v>
      </c>
      <c r="V395" s="90" t="s">
        <v>25</v>
      </c>
      <c r="W395" s="88"/>
      <c r="X395" s="88"/>
      <c r="Y395" s="87"/>
    </row>
    <row r="396" spans="1:25" s="42" customFormat="1" ht="177.75" customHeight="1">
      <c r="A396" s="117">
        <v>307</v>
      </c>
      <c r="B396" s="50" t="s">
        <v>859</v>
      </c>
      <c r="C396" s="49" t="s">
        <v>74</v>
      </c>
      <c r="D396" s="49" t="s">
        <v>68</v>
      </c>
      <c r="E396" s="122">
        <v>34.779</v>
      </c>
      <c r="F396" s="122">
        <v>34.779</v>
      </c>
      <c r="G396" s="122">
        <v>27.918</v>
      </c>
      <c r="H396" s="110" t="s">
        <v>1097</v>
      </c>
      <c r="I396" s="67" t="s">
        <v>1081</v>
      </c>
      <c r="J396" s="68" t="s">
        <v>1098</v>
      </c>
      <c r="K396" s="122">
        <v>24</v>
      </c>
      <c r="L396" s="122">
        <v>22</v>
      </c>
      <c r="M396" s="122">
        <f t="shared" si="21"/>
        <v>-2</v>
      </c>
      <c r="N396" s="122">
        <v>0</v>
      </c>
      <c r="O396" s="67" t="s">
        <v>1083</v>
      </c>
      <c r="P396" s="68" t="s">
        <v>1099</v>
      </c>
      <c r="Q396" s="50"/>
      <c r="R396" s="49" t="s">
        <v>597</v>
      </c>
      <c r="S396" s="90" t="s">
        <v>0</v>
      </c>
      <c r="T396" s="93" t="s">
        <v>870</v>
      </c>
      <c r="U396" s="123" t="s">
        <v>866</v>
      </c>
      <c r="V396" s="90" t="s">
        <v>24</v>
      </c>
      <c r="W396" s="88" t="s">
        <v>34</v>
      </c>
      <c r="X396" s="88"/>
      <c r="Y396" s="87"/>
    </row>
    <row r="397" spans="1:25" s="42" customFormat="1" ht="147" customHeight="1">
      <c r="A397" s="117">
        <v>308</v>
      </c>
      <c r="B397" s="50" t="s">
        <v>858</v>
      </c>
      <c r="C397" s="49" t="s">
        <v>74</v>
      </c>
      <c r="D397" s="49" t="s">
        <v>76</v>
      </c>
      <c r="E397" s="122">
        <v>2.176</v>
      </c>
      <c r="F397" s="122">
        <v>2.176</v>
      </c>
      <c r="G397" s="122">
        <v>0.8</v>
      </c>
      <c r="H397" s="84" t="s">
        <v>1386</v>
      </c>
      <c r="I397" s="51" t="s">
        <v>1094</v>
      </c>
      <c r="J397" s="52" t="s">
        <v>1385</v>
      </c>
      <c r="K397" s="122">
        <v>2.176</v>
      </c>
      <c r="L397" s="122">
        <v>0</v>
      </c>
      <c r="M397" s="122">
        <f t="shared" si="21"/>
        <v>-2.176</v>
      </c>
      <c r="N397" s="122">
        <v>0</v>
      </c>
      <c r="O397" s="49" t="s">
        <v>1087</v>
      </c>
      <c r="P397" s="50" t="s">
        <v>1384</v>
      </c>
      <c r="Q397" s="50"/>
      <c r="R397" s="49" t="s">
        <v>998</v>
      </c>
      <c r="S397" s="90" t="s">
        <v>632</v>
      </c>
      <c r="T397" s="93" t="s">
        <v>705</v>
      </c>
      <c r="U397" s="123" t="s">
        <v>865</v>
      </c>
      <c r="V397" s="90" t="s">
        <v>24</v>
      </c>
      <c r="W397" s="88" t="s">
        <v>34</v>
      </c>
      <c r="X397" s="88"/>
      <c r="Y397" s="87"/>
    </row>
    <row r="398" spans="1:25" s="42" customFormat="1" ht="291.75" customHeight="1">
      <c r="A398" s="117">
        <v>309</v>
      </c>
      <c r="B398" s="50" t="s">
        <v>404</v>
      </c>
      <c r="C398" s="49" t="s">
        <v>86</v>
      </c>
      <c r="D398" s="49" t="s">
        <v>70</v>
      </c>
      <c r="E398" s="122">
        <v>598.225</v>
      </c>
      <c r="F398" s="122">
        <v>598.225</v>
      </c>
      <c r="G398" s="122">
        <v>558</v>
      </c>
      <c r="H398" s="83" t="s">
        <v>1125</v>
      </c>
      <c r="I398" s="51" t="s">
        <v>1089</v>
      </c>
      <c r="J398" s="52" t="s">
        <v>1126</v>
      </c>
      <c r="K398" s="122">
        <v>598.356</v>
      </c>
      <c r="L398" s="122">
        <v>694.6</v>
      </c>
      <c r="M398" s="122">
        <f t="shared" si="21"/>
        <v>96.24400000000003</v>
      </c>
      <c r="N398" s="122">
        <v>0</v>
      </c>
      <c r="O398" s="49" t="s">
        <v>1083</v>
      </c>
      <c r="P398" s="50" t="s">
        <v>1127</v>
      </c>
      <c r="Q398" s="237" t="s">
        <v>2299</v>
      </c>
      <c r="R398" s="49" t="s">
        <v>587</v>
      </c>
      <c r="S398" s="90" t="s">
        <v>0</v>
      </c>
      <c r="T398" s="93" t="s">
        <v>704</v>
      </c>
      <c r="U398" s="99">
        <v>297</v>
      </c>
      <c r="V398" s="90" t="s">
        <v>33</v>
      </c>
      <c r="W398" s="88" t="s">
        <v>34</v>
      </c>
      <c r="X398" s="88" t="s">
        <v>34</v>
      </c>
      <c r="Y398" s="87"/>
    </row>
    <row r="399" spans="1:25" s="42" customFormat="1" ht="87" customHeight="1">
      <c r="A399" s="117">
        <v>310</v>
      </c>
      <c r="B399" s="50" t="s">
        <v>403</v>
      </c>
      <c r="C399" s="49" t="s">
        <v>80</v>
      </c>
      <c r="D399" s="238" t="s">
        <v>76</v>
      </c>
      <c r="E399" s="122">
        <v>25</v>
      </c>
      <c r="F399" s="122">
        <v>25</v>
      </c>
      <c r="G399" s="122">
        <v>25</v>
      </c>
      <c r="H399" s="48" t="s">
        <v>923</v>
      </c>
      <c r="I399" s="51" t="s">
        <v>1094</v>
      </c>
      <c r="J399" s="52" t="s">
        <v>1128</v>
      </c>
      <c r="K399" s="122">
        <v>19.886</v>
      </c>
      <c r="L399" s="122">
        <v>0</v>
      </c>
      <c r="M399" s="122">
        <f t="shared" si="21"/>
        <v>-19.886</v>
      </c>
      <c r="N399" s="122">
        <v>0</v>
      </c>
      <c r="O399" s="49" t="s">
        <v>1087</v>
      </c>
      <c r="P399" s="50" t="s">
        <v>1129</v>
      </c>
      <c r="Q399" s="50"/>
      <c r="R399" s="49" t="s">
        <v>587</v>
      </c>
      <c r="S399" s="90" t="s">
        <v>0</v>
      </c>
      <c r="T399" s="93" t="s">
        <v>704</v>
      </c>
      <c r="U399" s="99">
        <v>298</v>
      </c>
      <c r="V399" s="90" t="s">
        <v>50</v>
      </c>
      <c r="W399" s="88" t="s">
        <v>34</v>
      </c>
      <c r="X399" s="88"/>
      <c r="Y399" s="87"/>
    </row>
    <row r="400" spans="1:25" s="42" customFormat="1" ht="87" customHeight="1">
      <c r="A400" s="117">
        <v>311</v>
      </c>
      <c r="B400" s="50" t="s">
        <v>402</v>
      </c>
      <c r="C400" s="49" t="s">
        <v>80</v>
      </c>
      <c r="D400" s="49" t="s">
        <v>1016</v>
      </c>
      <c r="E400" s="122">
        <v>10.713</v>
      </c>
      <c r="F400" s="122">
        <v>10.713</v>
      </c>
      <c r="G400" s="122">
        <v>10</v>
      </c>
      <c r="H400" s="48" t="s">
        <v>923</v>
      </c>
      <c r="I400" s="51" t="s">
        <v>1094</v>
      </c>
      <c r="J400" s="52" t="s">
        <v>1130</v>
      </c>
      <c r="K400" s="122">
        <v>5</v>
      </c>
      <c r="L400" s="122">
        <v>0</v>
      </c>
      <c r="M400" s="122">
        <f t="shared" si="21"/>
        <v>-5</v>
      </c>
      <c r="N400" s="122">
        <v>0</v>
      </c>
      <c r="O400" s="49" t="s">
        <v>1087</v>
      </c>
      <c r="P400" s="50" t="s">
        <v>1131</v>
      </c>
      <c r="Q400" s="50"/>
      <c r="R400" s="49" t="s">
        <v>587</v>
      </c>
      <c r="S400" s="90" t="s">
        <v>0</v>
      </c>
      <c r="T400" s="93" t="s">
        <v>704</v>
      </c>
      <c r="U400" s="99">
        <v>300</v>
      </c>
      <c r="V400" s="90" t="s">
        <v>50</v>
      </c>
      <c r="W400" s="88" t="s">
        <v>34</v>
      </c>
      <c r="X400" s="88"/>
      <c r="Y400" s="87"/>
    </row>
    <row r="401" spans="1:25" s="42" customFormat="1" ht="87" customHeight="1">
      <c r="A401" s="117">
        <v>312</v>
      </c>
      <c r="B401" s="50" t="s">
        <v>401</v>
      </c>
      <c r="C401" s="49" t="s">
        <v>80</v>
      </c>
      <c r="D401" s="124" t="s">
        <v>74</v>
      </c>
      <c r="E401" s="122">
        <v>1.586</v>
      </c>
      <c r="F401" s="122">
        <v>1.586</v>
      </c>
      <c r="G401" s="122">
        <v>0.7</v>
      </c>
      <c r="H401" s="48" t="s">
        <v>923</v>
      </c>
      <c r="I401" s="51" t="s">
        <v>1094</v>
      </c>
      <c r="J401" s="52" t="s">
        <v>1132</v>
      </c>
      <c r="K401" s="122">
        <v>0</v>
      </c>
      <c r="L401" s="122">
        <v>0</v>
      </c>
      <c r="M401" s="122">
        <f t="shared" si="21"/>
        <v>0</v>
      </c>
      <c r="N401" s="122">
        <v>0</v>
      </c>
      <c r="O401" s="49" t="s">
        <v>1087</v>
      </c>
      <c r="P401" s="50" t="s">
        <v>1133</v>
      </c>
      <c r="Q401" s="50"/>
      <c r="R401" s="49" t="s">
        <v>587</v>
      </c>
      <c r="S401" s="90" t="s">
        <v>0</v>
      </c>
      <c r="T401" s="93" t="s">
        <v>704</v>
      </c>
      <c r="U401" s="99">
        <v>301</v>
      </c>
      <c r="V401" s="90" t="s">
        <v>50</v>
      </c>
      <c r="W401" s="88" t="s">
        <v>34</v>
      </c>
      <c r="X401" s="88"/>
      <c r="Y401" s="87"/>
    </row>
    <row r="402" spans="1:25" s="42" customFormat="1" ht="129" customHeight="1">
      <c r="A402" s="117">
        <v>313</v>
      </c>
      <c r="B402" s="50" t="s">
        <v>400</v>
      </c>
      <c r="C402" s="49" t="s">
        <v>80</v>
      </c>
      <c r="D402" s="49" t="s">
        <v>1017</v>
      </c>
      <c r="E402" s="122">
        <v>68.653</v>
      </c>
      <c r="F402" s="122">
        <v>390</v>
      </c>
      <c r="G402" s="122">
        <v>390</v>
      </c>
      <c r="H402" s="48" t="s">
        <v>923</v>
      </c>
      <c r="I402" s="51" t="s">
        <v>1089</v>
      </c>
      <c r="J402" s="52" t="s">
        <v>1134</v>
      </c>
      <c r="K402" s="122">
        <v>62.23</v>
      </c>
      <c r="L402" s="122">
        <v>65</v>
      </c>
      <c r="M402" s="122">
        <f t="shared" si="21"/>
        <v>2.770000000000003</v>
      </c>
      <c r="N402" s="122">
        <v>0</v>
      </c>
      <c r="O402" s="49" t="s">
        <v>1091</v>
      </c>
      <c r="P402" s="50" t="s">
        <v>1135</v>
      </c>
      <c r="Q402" s="237" t="s">
        <v>2300</v>
      </c>
      <c r="R402" s="49" t="s">
        <v>587</v>
      </c>
      <c r="S402" s="90" t="s">
        <v>0</v>
      </c>
      <c r="T402" s="93" t="s">
        <v>704</v>
      </c>
      <c r="U402" s="99">
        <v>302</v>
      </c>
      <c r="V402" s="90" t="s">
        <v>25</v>
      </c>
      <c r="W402" s="88" t="s">
        <v>34</v>
      </c>
      <c r="X402" s="88"/>
      <c r="Y402" s="87"/>
    </row>
    <row r="403" spans="1:25" s="42" customFormat="1" ht="339.75" customHeight="1">
      <c r="A403" s="117">
        <v>314</v>
      </c>
      <c r="B403" s="50" t="s">
        <v>857</v>
      </c>
      <c r="C403" s="49" t="s">
        <v>74</v>
      </c>
      <c r="D403" s="238" t="s">
        <v>68</v>
      </c>
      <c r="E403" s="122">
        <v>20</v>
      </c>
      <c r="F403" s="122">
        <v>20</v>
      </c>
      <c r="G403" s="122">
        <v>19</v>
      </c>
      <c r="H403" s="83" t="s">
        <v>1136</v>
      </c>
      <c r="I403" s="51" t="s">
        <v>1089</v>
      </c>
      <c r="J403" s="52" t="s">
        <v>1137</v>
      </c>
      <c r="K403" s="122">
        <v>19.702</v>
      </c>
      <c r="L403" s="122">
        <v>21.702</v>
      </c>
      <c r="M403" s="122">
        <f t="shared" si="21"/>
        <v>2</v>
      </c>
      <c r="N403" s="122">
        <v>0</v>
      </c>
      <c r="O403" s="49" t="s">
        <v>1083</v>
      </c>
      <c r="P403" s="50" t="s">
        <v>1138</v>
      </c>
      <c r="Q403" s="50"/>
      <c r="R403" s="49" t="s">
        <v>587</v>
      </c>
      <c r="S403" s="90" t="s">
        <v>0</v>
      </c>
      <c r="T403" s="93" t="s">
        <v>868</v>
      </c>
      <c r="U403" s="123" t="s">
        <v>864</v>
      </c>
      <c r="V403" s="90" t="s">
        <v>24</v>
      </c>
      <c r="W403" s="88" t="s">
        <v>34</v>
      </c>
      <c r="X403" s="88"/>
      <c r="Y403" s="87"/>
    </row>
    <row r="404" spans="1:25" s="42" customFormat="1" ht="94.5" customHeight="1">
      <c r="A404" s="117">
        <v>315</v>
      </c>
      <c r="B404" s="50" t="s">
        <v>399</v>
      </c>
      <c r="C404" s="49" t="s">
        <v>72</v>
      </c>
      <c r="D404" s="49" t="s">
        <v>70</v>
      </c>
      <c r="E404" s="122">
        <v>12.692</v>
      </c>
      <c r="F404" s="122">
        <v>12.692</v>
      </c>
      <c r="G404" s="122">
        <v>11.581335</v>
      </c>
      <c r="H404" s="111" t="s">
        <v>1100</v>
      </c>
      <c r="I404" s="51" t="s">
        <v>1089</v>
      </c>
      <c r="J404" s="52" t="s">
        <v>1204</v>
      </c>
      <c r="K404" s="122">
        <v>12.071</v>
      </c>
      <c r="L404" s="122">
        <v>13.496</v>
      </c>
      <c r="M404" s="122">
        <f t="shared" si="21"/>
        <v>1.4250000000000007</v>
      </c>
      <c r="N404" s="122">
        <v>0</v>
      </c>
      <c r="O404" s="49" t="s">
        <v>1091</v>
      </c>
      <c r="P404" s="50" t="s">
        <v>1205</v>
      </c>
      <c r="Q404" s="50"/>
      <c r="R404" s="49" t="s">
        <v>703</v>
      </c>
      <c r="S404" s="90" t="s">
        <v>0</v>
      </c>
      <c r="T404" s="89" t="s">
        <v>702</v>
      </c>
      <c r="U404" s="99">
        <v>304</v>
      </c>
      <c r="V404" s="90"/>
      <c r="W404" s="88" t="s">
        <v>34</v>
      </c>
      <c r="X404" s="88"/>
      <c r="Y404" s="87"/>
    </row>
    <row r="405" spans="1:25" s="42" customFormat="1" ht="30" customHeight="1">
      <c r="A405" s="117"/>
      <c r="B405" s="50" t="s">
        <v>1064</v>
      </c>
      <c r="C405" s="49"/>
      <c r="D405" s="49"/>
      <c r="E405" s="122"/>
      <c r="F405" s="122"/>
      <c r="G405" s="122"/>
      <c r="H405" s="48"/>
      <c r="I405" s="51"/>
      <c r="J405" s="52"/>
      <c r="K405" s="122"/>
      <c r="L405" s="122"/>
      <c r="M405" s="122"/>
      <c r="N405" s="122"/>
      <c r="O405" s="49"/>
      <c r="P405" s="50"/>
      <c r="Q405" s="50"/>
      <c r="R405" s="49"/>
      <c r="S405" s="90"/>
      <c r="T405" s="89"/>
      <c r="U405" s="99"/>
      <c r="V405" s="90"/>
      <c r="W405" s="88"/>
      <c r="X405" s="88"/>
      <c r="Y405" s="87"/>
    </row>
    <row r="406" spans="1:25" s="42" customFormat="1" ht="30" customHeight="1">
      <c r="A406" s="117"/>
      <c r="B406" s="50" t="s">
        <v>1064</v>
      </c>
      <c r="C406" s="49"/>
      <c r="D406" s="49"/>
      <c r="E406" s="122"/>
      <c r="F406" s="122"/>
      <c r="G406" s="122"/>
      <c r="H406" s="48"/>
      <c r="I406" s="51"/>
      <c r="J406" s="52"/>
      <c r="K406" s="122"/>
      <c r="L406" s="122"/>
      <c r="M406" s="122"/>
      <c r="N406" s="122"/>
      <c r="O406" s="49"/>
      <c r="P406" s="50"/>
      <c r="Q406" s="50"/>
      <c r="R406" s="49"/>
      <c r="S406" s="90"/>
      <c r="T406" s="89"/>
      <c r="U406" s="99"/>
      <c r="V406" s="90"/>
      <c r="W406" s="88"/>
      <c r="X406" s="88"/>
      <c r="Y406" s="87"/>
    </row>
    <row r="407" spans="1:25" s="42" customFormat="1" ht="86.25" customHeight="1">
      <c r="A407" s="117">
        <v>316</v>
      </c>
      <c r="B407" s="50" t="s">
        <v>1638</v>
      </c>
      <c r="C407" s="49" t="s">
        <v>71</v>
      </c>
      <c r="D407" s="49" t="s">
        <v>74</v>
      </c>
      <c r="E407" s="122">
        <v>11.394</v>
      </c>
      <c r="F407" s="122">
        <v>11.394</v>
      </c>
      <c r="G407" s="122">
        <v>10.913</v>
      </c>
      <c r="H407" s="48" t="s">
        <v>1634</v>
      </c>
      <c r="I407" s="51" t="s">
        <v>1094</v>
      </c>
      <c r="J407" s="52" t="s">
        <v>1633</v>
      </c>
      <c r="K407" s="122">
        <v>0</v>
      </c>
      <c r="L407" s="122">
        <v>0</v>
      </c>
      <c r="M407" s="122">
        <f aca="true" t="shared" si="22" ref="M407:M414">L407-K407</f>
        <v>0</v>
      </c>
      <c r="N407" s="122">
        <v>0</v>
      </c>
      <c r="O407" s="49" t="s">
        <v>1087</v>
      </c>
      <c r="P407" s="50" t="s">
        <v>1637</v>
      </c>
      <c r="Q407" s="50"/>
      <c r="R407" s="49" t="s">
        <v>701</v>
      </c>
      <c r="S407" s="90" t="s">
        <v>0</v>
      </c>
      <c r="T407" s="89" t="s">
        <v>1636</v>
      </c>
      <c r="U407" s="99">
        <v>307</v>
      </c>
      <c r="V407" s="90" t="s">
        <v>972</v>
      </c>
      <c r="W407" s="88" t="s">
        <v>34</v>
      </c>
      <c r="X407" s="88"/>
      <c r="Y407" s="87"/>
    </row>
    <row r="408" spans="1:25" s="42" customFormat="1" ht="86.25" customHeight="1">
      <c r="A408" s="117">
        <v>317</v>
      </c>
      <c r="B408" s="50" t="s">
        <v>1635</v>
      </c>
      <c r="C408" s="49" t="s">
        <v>71</v>
      </c>
      <c r="D408" s="49" t="s">
        <v>74</v>
      </c>
      <c r="E408" s="122">
        <v>13.848</v>
      </c>
      <c r="F408" s="122">
        <v>13.848</v>
      </c>
      <c r="G408" s="122">
        <v>12.848</v>
      </c>
      <c r="H408" s="48" t="s">
        <v>1634</v>
      </c>
      <c r="I408" s="51" t="s">
        <v>1094</v>
      </c>
      <c r="J408" s="52" t="s">
        <v>1633</v>
      </c>
      <c r="K408" s="122">
        <v>0</v>
      </c>
      <c r="L408" s="122">
        <v>0</v>
      </c>
      <c r="M408" s="122">
        <f t="shared" si="22"/>
        <v>0</v>
      </c>
      <c r="N408" s="122">
        <v>0</v>
      </c>
      <c r="O408" s="49" t="s">
        <v>1087</v>
      </c>
      <c r="P408" s="50" t="s">
        <v>1629</v>
      </c>
      <c r="Q408" s="50"/>
      <c r="R408" s="49" t="s">
        <v>701</v>
      </c>
      <c r="S408" s="90" t="s">
        <v>0</v>
      </c>
      <c r="T408" s="89" t="s">
        <v>700</v>
      </c>
      <c r="U408" s="99">
        <v>308</v>
      </c>
      <c r="V408" s="90" t="s">
        <v>972</v>
      </c>
      <c r="W408" s="88" t="s">
        <v>34</v>
      </c>
      <c r="X408" s="88"/>
      <c r="Y408" s="87"/>
    </row>
    <row r="409" spans="1:25" s="42" customFormat="1" ht="86.25" customHeight="1">
      <c r="A409" s="117">
        <v>318</v>
      </c>
      <c r="B409" s="50" t="s">
        <v>398</v>
      </c>
      <c r="C409" s="49" t="s">
        <v>71</v>
      </c>
      <c r="D409" s="49" t="s">
        <v>74</v>
      </c>
      <c r="E409" s="122">
        <v>6.664</v>
      </c>
      <c r="F409" s="122">
        <v>6.664</v>
      </c>
      <c r="G409" s="122">
        <v>5.741</v>
      </c>
      <c r="H409" s="48" t="s">
        <v>923</v>
      </c>
      <c r="I409" s="51" t="s">
        <v>1094</v>
      </c>
      <c r="J409" s="52" t="s">
        <v>1632</v>
      </c>
      <c r="K409" s="122">
        <v>0</v>
      </c>
      <c r="L409" s="122">
        <v>0</v>
      </c>
      <c r="M409" s="122">
        <f t="shared" si="22"/>
        <v>0</v>
      </c>
      <c r="N409" s="122">
        <v>0</v>
      </c>
      <c r="O409" s="49" t="s">
        <v>1087</v>
      </c>
      <c r="P409" s="50" t="s">
        <v>1631</v>
      </c>
      <c r="Q409" s="50"/>
      <c r="R409" s="49" t="s">
        <v>701</v>
      </c>
      <c r="S409" s="90" t="s">
        <v>0</v>
      </c>
      <c r="T409" s="89" t="s">
        <v>700</v>
      </c>
      <c r="U409" s="99">
        <v>309</v>
      </c>
      <c r="V409" s="90" t="s">
        <v>972</v>
      </c>
      <c r="W409" s="88" t="s">
        <v>34</v>
      </c>
      <c r="X409" s="88"/>
      <c r="Y409" s="87"/>
    </row>
    <row r="410" spans="1:25" s="42" customFormat="1" ht="86.25" customHeight="1">
      <c r="A410" s="117">
        <v>319</v>
      </c>
      <c r="B410" s="50" t="s">
        <v>397</v>
      </c>
      <c r="C410" s="49" t="s">
        <v>71</v>
      </c>
      <c r="D410" s="49" t="s">
        <v>74</v>
      </c>
      <c r="E410" s="122">
        <v>7.23</v>
      </c>
      <c r="F410" s="122">
        <v>7.23</v>
      </c>
      <c r="G410" s="122">
        <v>7.183</v>
      </c>
      <c r="H410" s="48" t="s">
        <v>923</v>
      </c>
      <c r="I410" s="51" t="s">
        <v>1094</v>
      </c>
      <c r="J410" s="52" t="s">
        <v>1630</v>
      </c>
      <c r="K410" s="122">
        <v>0</v>
      </c>
      <c r="L410" s="122">
        <v>0</v>
      </c>
      <c r="M410" s="122">
        <f t="shared" si="22"/>
        <v>0</v>
      </c>
      <c r="N410" s="122">
        <v>0</v>
      </c>
      <c r="O410" s="49" t="s">
        <v>1087</v>
      </c>
      <c r="P410" s="50" t="s">
        <v>1629</v>
      </c>
      <c r="Q410" s="50"/>
      <c r="R410" s="49" t="s">
        <v>701</v>
      </c>
      <c r="S410" s="90" t="s">
        <v>0</v>
      </c>
      <c r="T410" s="89" t="s">
        <v>700</v>
      </c>
      <c r="U410" s="99">
        <v>310</v>
      </c>
      <c r="V410" s="90" t="s">
        <v>972</v>
      </c>
      <c r="W410" s="88" t="s">
        <v>34</v>
      </c>
      <c r="X410" s="88"/>
      <c r="Y410" s="87"/>
    </row>
    <row r="411" spans="1:25" s="42" customFormat="1" ht="86.25" customHeight="1">
      <c r="A411" s="117">
        <v>320</v>
      </c>
      <c r="B411" s="50" t="s">
        <v>396</v>
      </c>
      <c r="C411" s="49" t="s">
        <v>71</v>
      </c>
      <c r="D411" s="49" t="s">
        <v>74</v>
      </c>
      <c r="E411" s="122">
        <v>5.498</v>
      </c>
      <c r="F411" s="122">
        <v>5.498</v>
      </c>
      <c r="G411" s="122">
        <v>5.495</v>
      </c>
      <c r="H411" s="48" t="s">
        <v>923</v>
      </c>
      <c r="I411" s="51" t="s">
        <v>1094</v>
      </c>
      <c r="J411" s="52" t="s">
        <v>1630</v>
      </c>
      <c r="K411" s="122">
        <v>0</v>
      </c>
      <c r="L411" s="122">
        <v>0</v>
      </c>
      <c r="M411" s="122">
        <f t="shared" si="22"/>
        <v>0</v>
      </c>
      <c r="N411" s="122">
        <v>0</v>
      </c>
      <c r="O411" s="49" t="s">
        <v>1087</v>
      </c>
      <c r="P411" s="50" t="s">
        <v>1629</v>
      </c>
      <c r="Q411" s="50"/>
      <c r="R411" s="49" t="s">
        <v>701</v>
      </c>
      <c r="S411" s="90" t="s">
        <v>0</v>
      </c>
      <c r="T411" s="89" t="s">
        <v>700</v>
      </c>
      <c r="U411" s="99">
        <v>311</v>
      </c>
      <c r="V411" s="90" t="s">
        <v>972</v>
      </c>
      <c r="W411" s="88" t="s">
        <v>34</v>
      </c>
      <c r="X411" s="88"/>
      <c r="Y411" s="87"/>
    </row>
    <row r="412" spans="1:25" s="42" customFormat="1" ht="86.25" customHeight="1">
      <c r="A412" s="117">
        <v>321</v>
      </c>
      <c r="B412" s="50" t="s">
        <v>1071</v>
      </c>
      <c r="C412" s="49" t="s">
        <v>74</v>
      </c>
      <c r="D412" s="49" t="s">
        <v>76</v>
      </c>
      <c r="E412" s="122">
        <v>12.59</v>
      </c>
      <c r="F412" s="122">
        <v>12.59</v>
      </c>
      <c r="G412" s="122">
        <v>10.329</v>
      </c>
      <c r="H412" s="86" t="s">
        <v>1628</v>
      </c>
      <c r="I412" s="51" t="s">
        <v>1094</v>
      </c>
      <c r="J412" s="52" t="s">
        <v>1625</v>
      </c>
      <c r="K412" s="122">
        <v>12.059</v>
      </c>
      <c r="L412" s="122">
        <v>0</v>
      </c>
      <c r="M412" s="122">
        <f>L412-K412</f>
        <v>-12.059</v>
      </c>
      <c r="N412" s="122">
        <v>0</v>
      </c>
      <c r="O412" s="49" t="s">
        <v>1087</v>
      </c>
      <c r="P412" s="50" t="s">
        <v>1624</v>
      </c>
      <c r="Q412" s="50"/>
      <c r="R412" s="49" t="s">
        <v>701</v>
      </c>
      <c r="S412" s="90" t="s">
        <v>0</v>
      </c>
      <c r="T412" s="89" t="s">
        <v>700</v>
      </c>
      <c r="U412" s="123" t="s">
        <v>863</v>
      </c>
      <c r="V412" s="90" t="s">
        <v>24</v>
      </c>
      <c r="W412" s="88" t="s">
        <v>34</v>
      </c>
      <c r="X412" s="88"/>
      <c r="Y412" s="87"/>
    </row>
    <row r="413" spans="1:25" s="42" customFormat="1" ht="86.25" customHeight="1">
      <c r="A413" s="117">
        <v>322</v>
      </c>
      <c r="B413" s="50" t="s">
        <v>856</v>
      </c>
      <c r="C413" s="49" t="s">
        <v>74</v>
      </c>
      <c r="D413" s="49" t="s">
        <v>76</v>
      </c>
      <c r="E413" s="122">
        <v>12.764</v>
      </c>
      <c r="F413" s="122">
        <v>12.764</v>
      </c>
      <c r="G413" s="122">
        <v>12.577</v>
      </c>
      <c r="H413" s="86" t="s">
        <v>1627</v>
      </c>
      <c r="I413" s="51" t="s">
        <v>1094</v>
      </c>
      <c r="J413" s="52" t="s">
        <v>1625</v>
      </c>
      <c r="K413" s="122">
        <v>11.593</v>
      </c>
      <c r="L413" s="122">
        <v>0</v>
      </c>
      <c r="M413" s="122">
        <f t="shared" si="22"/>
        <v>-11.593</v>
      </c>
      <c r="N413" s="122">
        <v>0</v>
      </c>
      <c r="O413" s="49" t="s">
        <v>1087</v>
      </c>
      <c r="P413" s="50" t="s">
        <v>1624</v>
      </c>
      <c r="Q413" s="50"/>
      <c r="R413" s="49" t="s">
        <v>701</v>
      </c>
      <c r="S413" s="90" t="s">
        <v>0</v>
      </c>
      <c r="T413" s="89" t="s">
        <v>700</v>
      </c>
      <c r="U413" s="123" t="s">
        <v>862</v>
      </c>
      <c r="V413" s="90" t="s">
        <v>24</v>
      </c>
      <c r="W413" s="88" t="s">
        <v>34</v>
      </c>
      <c r="X413" s="88"/>
      <c r="Y413" s="87"/>
    </row>
    <row r="414" spans="1:25" s="42" customFormat="1" ht="86.25" customHeight="1">
      <c r="A414" s="117">
        <v>323</v>
      </c>
      <c r="B414" s="50" t="s">
        <v>1072</v>
      </c>
      <c r="C414" s="49" t="s">
        <v>74</v>
      </c>
      <c r="D414" s="49" t="s">
        <v>76</v>
      </c>
      <c r="E414" s="122">
        <v>5.557</v>
      </c>
      <c r="F414" s="122">
        <v>5.557</v>
      </c>
      <c r="G414" s="122">
        <v>5.539</v>
      </c>
      <c r="H414" s="86" t="s">
        <v>1626</v>
      </c>
      <c r="I414" s="51" t="s">
        <v>1094</v>
      </c>
      <c r="J414" s="52" t="s">
        <v>1625</v>
      </c>
      <c r="K414" s="122">
        <v>5.417</v>
      </c>
      <c r="L414" s="122">
        <v>0</v>
      </c>
      <c r="M414" s="122">
        <f t="shared" si="22"/>
        <v>-5.417</v>
      </c>
      <c r="N414" s="122">
        <v>0</v>
      </c>
      <c r="O414" s="49" t="s">
        <v>1087</v>
      </c>
      <c r="P414" s="50" t="s">
        <v>1624</v>
      </c>
      <c r="Q414" s="50"/>
      <c r="R414" s="49" t="s">
        <v>701</v>
      </c>
      <c r="S414" s="90" t="s">
        <v>0</v>
      </c>
      <c r="T414" s="89" t="s">
        <v>700</v>
      </c>
      <c r="U414" s="123" t="s">
        <v>861</v>
      </c>
      <c r="V414" s="90" t="s">
        <v>24</v>
      </c>
      <c r="W414" s="88" t="s">
        <v>34</v>
      </c>
      <c r="X414" s="88"/>
      <c r="Y414" s="87"/>
    </row>
    <row r="415" spans="1:25" s="42" customFormat="1" ht="13.5">
      <c r="A415" s="117"/>
      <c r="B415" s="50"/>
      <c r="C415" s="50"/>
      <c r="D415" s="50"/>
      <c r="E415" s="122"/>
      <c r="F415" s="122"/>
      <c r="G415" s="122"/>
      <c r="H415" s="48"/>
      <c r="I415" s="51"/>
      <c r="J415" s="50"/>
      <c r="K415" s="122"/>
      <c r="L415" s="122"/>
      <c r="M415" s="122"/>
      <c r="N415" s="122"/>
      <c r="O415" s="49"/>
      <c r="P415" s="50"/>
      <c r="Q415" s="50"/>
      <c r="R415" s="50"/>
      <c r="S415" s="93"/>
      <c r="T415" s="93"/>
      <c r="U415" s="93"/>
      <c r="V415" s="90"/>
      <c r="W415" s="88"/>
      <c r="X415" s="88"/>
      <c r="Y415" s="87"/>
    </row>
    <row r="416" spans="1:25" ht="21" customHeight="1">
      <c r="A416" s="53"/>
      <c r="B416" s="54" t="s">
        <v>955</v>
      </c>
      <c r="C416" s="55"/>
      <c r="D416" s="55"/>
      <c r="E416" s="288"/>
      <c r="F416" s="288"/>
      <c r="G416" s="288"/>
      <c r="H416" s="56"/>
      <c r="I416" s="57"/>
      <c r="J416" s="58"/>
      <c r="K416" s="288"/>
      <c r="L416" s="288"/>
      <c r="M416" s="288"/>
      <c r="N416" s="288"/>
      <c r="O416" s="59"/>
      <c r="P416" s="55"/>
      <c r="Q416" s="55"/>
      <c r="R416" s="55"/>
      <c r="S416" s="60"/>
      <c r="T416" s="60"/>
      <c r="U416" s="60"/>
      <c r="V416" s="60"/>
      <c r="W416" s="61"/>
      <c r="X416" s="61"/>
      <c r="Y416" s="62"/>
    </row>
    <row r="417" spans="1:25" s="42" customFormat="1" ht="82.5" customHeight="1">
      <c r="A417" s="117">
        <v>324</v>
      </c>
      <c r="B417" s="50" t="s">
        <v>425</v>
      </c>
      <c r="C417" s="49" t="s">
        <v>129</v>
      </c>
      <c r="D417" s="49" t="s">
        <v>70</v>
      </c>
      <c r="E417" s="122">
        <v>14.685</v>
      </c>
      <c r="F417" s="122">
        <v>14.685</v>
      </c>
      <c r="G417" s="122">
        <v>12.33</v>
      </c>
      <c r="H417" s="45"/>
      <c r="I417" s="46" t="s">
        <v>1089</v>
      </c>
      <c r="J417" s="47" t="s">
        <v>1166</v>
      </c>
      <c r="K417" s="122">
        <v>13.788</v>
      </c>
      <c r="L417" s="122">
        <v>21.352</v>
      </c>
      <c r="M417" s="122">
        <f aca="true" t="shared" si="23" ref="M417:M435">L417-K417</f>
        <v>7.564</v>
      </c>
      <c r="N417" s="122">
        <v>0</v>
      </c>
      <c r="O417" s="49" t="s">
        <v>1083</v>
      </c>
      <c r="P417" s="50" t="s">
        <v>1167</v>
      </c>
      <c r="Q417" s="50"/>
      <c r="R417" s="49" t="s">
        <v>614</v>
      </c>
      <c r="S417" s="90" t="s">
        <v>0</v>
      </c>
      <c r="T417" s="93" t="s">
        <v>710</v>
      </c>
      <c r="U417" s="99">
        <v>312</v>
      </c>
      <c r="V417" s="90" t="s">
        <v>49</v>
      </c>
      <c r="W417" s="88" t="s">
        <v>34</v>
      </c>
      <c r="X417" s="88"/>
      <c r="Y417" s="87"/>
    </row>
    <row r="418" spans="1:25" s="42" customFormat="1" ht="105.75" customHeight="1">
      <c r="A418" s="117">
        <v>325</v>
      </c>
      <c r="B418" s="50" t="s">
        <v>424</v>
      </c>
      <c r="C418" s="49" t="s">
        <v>423</v>
      </c>
      <c r="D418" s="49" t="s">
        <v>70</v>
      </c>
      <c r="E418" s="122">
        <v>15.849</v>
      </c>
      <c r="F418" s="122">
        <v>15.849</v>
      </c>
      <c r="G418" s="122">
        <v>14.991</v>
      </c>
      <c r="H418" s="111" t="s">
        <v>1100</v>
      </c>
      <c r="I418" s="80" t="s">
        <v>1091</v>
      </c>
      <c r="J418" s="81" t="s">
        <v>1206</v>
      </c>
      <c r="K418" s="122">
        <v>15.582</v>
      </c>
      <c r="L418" s="122">
        <v>18.683</v>
      </c>
      <c r="M418" s="122">
        <f t="shared" si="23"/>
        <v>3.100999999999999</v>
      </c>
      <c r="N418" s="122">
        <v>0</v>
      </c>
      <c r="O418" s="49" t="s">
        <v>1091</v>
      </c>
      <c r="P418" s="50" t="s">
        <v>1207</v>
      </c>
      <c r="Q418" s="50" t="s">
        <v>2301</v>
      </c>
      <c r="R418" s="49" t="s">
        <v>703</v>
      </c>
      <c r="S418" s="90" t="s">
        <v>0</v>
      </c>
      <c r="T418" s="89" t="s">
        <v>709</v>
      </c>
      <c r="U418" s="99">
        <v>313</v>
      </c>
      <c r="V418" s="90"/>
      <c r="W418" s="88" t="s">
        <v>34</v>
      </c>
      <c r="X418" s="88"/>
      <c r="Y418" s="87"/>
    </row>
    <row r="419" spans="1:25" s="42" customFormat="1" ht="136.5" customHeight="1">
      <c r="A419" s="117">
        <v>326</v>
      </c>
      <c r="B419" s="50" t="s">
        <v>422</v>
      </c>
      <c r="C419" s="49" t="s">
        <v>145</v>
      </c>
      <c r="D419" s="49" t="s">
        <v>70</v>
      </c>
      <c r="E419" s="122">
        <v>18.448</v>
      </c>
      <c r="F419" s="122">
        <v>18.448</v>
      </c>
      <c r="G419" s="122">
        <v>17.792</v>
      </c>
      <c r="H419" s="112" t="s">
        <v>1208</v>
      </c>
      <c r="I419" s="80" t="s">
        <v>1209</v>
      </c>
      <c r="J419" s="81" t="s">
        <v>1210</v>
      </c>
      <c r="K419" s="122">
        <v>18.185</v>
      </c>
      <c r="L419" s="122">
        <v>21.614</v>
      </c>
      <c r="M419" s="122">
        <f t="shared" si="23"/>
        <v>3.429000000000002</v>
      </c>
      <c r="N419" s="122">
        <v>0</v>
      </c>
      <c r="O419" s="49" t="s">
        <v>1083</v>
      </c>
      <c r="P419" s="50" t="s">
        <v>1211</v>
      </c>
      <c r="Q419" s="50"/>
      <c r="R419" s="49" t="s">
        <v>703</v>
      </c>
      <c r="S419" s="90" t="s">
        <v>0</v>
      </c>
      <c r="T419" s="89" t="s">
        <v>709</v>
      </c>
      <c r="U419" s="99">
        <v>314</v>
      </c>
      <c r="V419" s="90" t="s">
        <v>26</v>
      </c>
      <c r="W419" s="88" t="s">
        <v>34</v>
      </c>
      <c r="X419" s="88"/>
      <c r="Y419" s="87"/>
    </row>
    <row r="420" spans="1:25" s="42" customFormat="1" ht="136.5" customHeight="1">
      <c r="A420" s="117">
        <v>327</v>
      </c>
      <c r="B420" s="50" t="s">
        <v>421</v>
      </c>
      <c r="C420" s="49" t="s">
        <v>140</v>
      </c>
      <c r="D420" s="49" t="s">
        <v>70</v>
      </c>
      <c r="E420" s="122">
        <v>5.897</v>
      </c>
      <c r="F420" s="122">
        <v>5.897</v>
      </c>
      <c r="G420" s="122">
        <v>5.877</v>
      </c>
      <c r="H420" s="111" t="s">
        <v>923</v>
      </c>
      <c r="I420" s="80" t="s">
        <v>1091</v>
      </c>
      <c r="J420" s="81" t="s">
        <v>1212</v>
      </c>
      <c r="K420" s="122">
        <v>5.835</v>
      </c>
      <c r="L420" s="122">
        <v>5.835</v>
      </c>
      <c r="M420" s="122">
        <f t="shared" si="23"/>
        <v>0</v>
      </c>
      <c r="N420" s="122">
        <v>0</v>
      </c>
      <c r="O420" s="49" t="s">
        <v>1091</v>
      </c>
      <c r="P420" s="50" t="s">
        <v>1213</v>
      </c>
      <c r="Q420" s="50"/>
      <c r="R420" s="49" t="s">
        <v>703</v>
      </c>
      <c r="S420" s="90" t="s">
        <v>0</v>
      </c>
      <c r="T420" s="89" t="s">
        <v>709</v>
      </c>
      <c r="U420" s="99">
        <v>315</v>
      </c>
      <c r="V420" s="90"/>
      <c r="W420" s="88" t="s">
        <v>34</v>
      </c>
      <c r="X420" s="88"/>
      <c r="Y420" s="87"/>
    </row>
    <row r="421" spans="1:25" s="42" customFormat="1" ht="136.5" customHeight="1">
      <c r="A421" s="117">
        <v>328</v>
      </c>
      <c r="B421" s="50" t="s">
        <v>420</v>
      </c>
      <c r="C421" s="49" t="s">
        <v>133</v>
      </c>
      <c r="D421" s="49" t="s">
        <v>70</v>
      </c>
      <c r="E421" s="122">
        <v>290.501</v>
      </c>
      <c r="F421" s="122">
        <v>290.501</v>
      </c>
      <c r="G421" s="122">
        <v>270.525</v>
      </c>
      <c r="H421" s="112" t="s">
        <v>1214</v>
      </c>
      <c r="I421" s="80" t="s">
        <v>1089</v>
      </c>
      <c r="J421" s="81" t="s">
        <v>1215</v>
      </c>
      <c r="K421" s="122">
        <v>71.114</v>
      </c>
      <c r="L421" s="122">
        <v>144.08</v>
      </c>
      <c r="M421" s="122">
        <f t="shared" si="23"/>
        <v>72.96600000000001</v>
      </c>
      <c r="N421" s="122">
        <v>0</v>
      </c>
      <c r="O421" s="49" t="s">
        <v>1083</v>
      </c>
      <c r="P421" s="50" t="s">
        <v>1216</v>
      </c>
      <c r="Q421" s="50"/>
      <c r="R421" s="49" t="s">
        <v>703</v>
      </c>
      <c r="S421" s="90" t="s">
        <v>0</v>
      </c>
      <c r="T421" s="89" t="s">
        <v>709</v>
      </c>
      <c r="U421" s="99">
        <v>316</v>
      </c>
      <c r="V421" s="90" t="s">
        <v>26</v>
      </c>
      <c r="W421" s="88" t="s">
        <v>34</v>
      </c>
      <c r="X421" s="88"/>
      <c r="Y421" s="87"/>
    </row>
    <row r="422" spans="1:25" s="42" customFormat="1" ht="136.5" customHeight="1">
      <c r="A422" s="117">
        <v>329</v>
      </c>
      <c r="B422" s="50" t="s">
        <v>419</v>
      </c>
      <c r="C422" s="49" t="s">
        <v>413</v>
      </c>
      <c r="D422" s="49" t="s">
        <v>70</v>
      </c>
      <c r="E422" s="122">
        <v>33.103</v>
      </c>
      <c r="F422" s="122">
        <v>33.103</v>
      </c>
      <c r="G422" s="122">
        <v>32.614</v>
      </c>
      <c r="H422" s="112" t="s">
        <v>1217</v>
      </c>
      <c r="I422" s="80" t="s">
        <v>1089</v>
      </c>
      <c r="J422" s="81" t="s">
        <v>1218</v>
      </c>
      <c r="K422" s="122">
        <v>33.02</v>
      </c>
      <c r="L422" s="122">
        <v>33.02</v>
      </c>
      <c r="M422" s="122">
        <f t="shared" si="23"/>
        <v>0</v>
      </c>
      <c r="N422" s="122">
        <v>0</v>
      </c>
      <c r="O422" s="49" t="s">
        <v>1083</v>
      </c>
      <c r="P422" s="50" t="s">
        <v>1219</v>
      </c>
      <c r="Q422" s="50"/>
      <c r="R422" s="49" t="s">
        <v>703</v>
      </c>
      <c r="S422" s="90" t="s">
        <v>0</v>
      </c>
      <c r="T422" s="89" t="s">
        <v>709</v>
      </c>
      <c r="U422" s="99">
        <v>317</v>
      </c>
      <c r="V422" s="90" t="s">
        <v>26</v>
      </c>
      <c r="W422" s="88" t="s">
        <v>34</v>
      </c>
      <c r="X422" s="88"/>
      <c r="Y422" s="87"/>
    </row>
    <row r="423" spans="1:25" s="42" customFormat="1" ht="143.25" customHeight="1">
      <c r="A423" s="117">
        <v>330</v>
      </c>
      <c r="B423" s="101" t="s">
        <v>418</v>
      </c>
      <c r="C423" s="49" t="s">
        <v>352</v>
      </c>
      <c r="D423" s="49" t="s">
        <v>70</v>
      </c>
      <c r="E423" s="122">
        <v>275.032</v>
      </c>
      <c r="F423" s="122">
        <v>275.032</v>
      </c>
      <c r="G423" s="122">
        <v>254.933</v>
      </c>
      <c r="H423" s="112" t="s">
        <v>1220</v>
      </c>
      <c r="I423" s="80" t="s">
        <v>1089</v>
      </c>
      <c r="J423" s="81" t="s">
        <v>1221</v>
      </c>
      <c r="K423" s="122">
        <v>267.958</v>
      </c>
      <c r="L423" s="122">
        <v>267.958</v>
      </c>
      <c r="M423" s="122">
        <f t="shared" si="23"/>
        <v>0</v>
      </c>
      <c r="N423" s="122">
        <v>0</v>
      </c>
      <c r="O423" s="49" t="s">
        <v>1083</v>
      </c>
      <c r="P423" s="50" t="s">
        <v>1222</v>
      </c>
      <c r="Q423" s="50"/>
      <c r="R423" s="49" t="s">
        <v>703</v>
      </c>
      <c r="S423" s="90" t="s">
        <v>0</v>
      </c>
      <c r="T423" s="89" t="s">
        <v>709</v>
      </c>
      <c r="U423" s="99">
        <v>318</v>
      </c>
      <c r="V423" s="90" t="s">
        <v>26</v>
      </c>
      <c r="W423" s="88" t="s">
        <v>34</v>
      </c>
      <c r="X423" s="88"/>
      <c r="Y423" s="87"/>
    </row>
    <row r="424" spans="1:25" s="42" customFormat="1" ht="96" customHeight="1">
      <c r="A424" s="117">
        <v>331</v>
      </c>
      <c r="B424" s="50" t="s">
        <v>417</v>
      </c>
      <c r="C424" s="49" t="s">
        <v>86</v>
      </c>
      <c r="D424" s="49" t="s">
        <v>70</v>
      </c>
      <c r="E424" s="122">
        <v>115.171</v>
      </c>
      <c r="F424" s="122">
        <v>115.171</v>
      </c>
      <c r="G424" s="122">
        <v>107.861</v>
      </c>
      <c r="H424" s="111" t="s">
        <v>1100</v>
      </c>
      <c r="I424" s="80" t="s">
        <v>1089</v>
      </c>
      <c r="J424" s="81" t="s">
        <v>1223</v>
      </c>
      <c r="K424" s="122">
        <v>70</v>
      </c>
      <c r="L424" s="122">
        <v>80</v>
      </c>
      <c r="M424" s="122">
        <f t="shared" si="23"/>
        <v>10</v>
      </c>
      <c r="N424" s="122">
        <v>0</v>
      </c>
      <c r="O424" s="49" t="s">
        <v>1083</v>
      </c>
      <c r="P424" s="50" t="s">
        <v>1224</v>
      </c>
      <c r="Q424" s="50" t="s">
        <v>2302</v>
      </c>
      <c r="R424" s="49" t="s">
        <v>703</v>
      </c>
      <c r="S424" s="90" t="s">
        <v>0</v>
      </c>
      <c r="T424" s="89" t="s">
        <v>709</v>
      </c>
      <c r="U424" s="99">
        <v>319</v>
      </c>
      <c r="V424" s="90"/>
      <c r="W424" s="88" t="s">
        <v>34</v>
      </c>
      <c r="X424" s="88"/>
      <c r="Y424" s="87"/>
    </row>
    <row r="425" spans="1:25" s="42" customFormat="1" ht="99" customHeight="1">
      <c r="A425" s="117">
        <v>332</v>
      </c>
      <c r="B425" s="50" t="s">
        <v>416</v>
      </c>
      <c r="C425" s="49" t="s">
        <v>415</v>
      </c>
      <c r="D425" s="49" t="s">
        <v>70</v>
      </c>
      <c r="E425" s="122">
        <v>43.769</v>
      </c>
      <c r="F425" s="122">
        <v>43.769</v>
      </c>
      <c r="G425" s="122">
        <v>34.615</v>
      </c>
      <c r="H425" s="111" t="s">
        <v>923</v>
      </c>
      <c r="I425" s="80" t="s">
        <v>1089</v>
      </c>
      <c r="J425" s="81" t="s">
        <v>1225</v>
      </c>
      <c r="K425" s="122">
        <v>42.591</v>
      </c>
      <c r="L425" s="122">
        <v>66.138</v>
      </c>
      <c r="M425" s="122">
        <f t="shared" si="23"/>
        <v>23.547000000000004</v>
      </c>
      <c r="N425" s="122">
        <v>0</v>
      </c>
      <c r="O425" s="49" t="s">
        <v>1091</v>
      </c>
      <c r="P425" s="50" t="s">
        <v>1226</v>
      </c>
      <c r="Q425" s="50" t="s">
        <v>2303</v>
      </c>
      <c r="R425" s="49" t="s">
        <v>703</v>
      </c>
      <c r="S425" s="90" t="s">
        <v>0</v>
      </c>
      <c r="T425" s="89" t="s">
        <v>709</v>
      </c>
      <c r="U425" s="99">
        <v>320</v>
      </c>
      <c r="V425" s="90"/>
      <c r="W425" s="88" t="s">
        <v>34</v>
      </c>
      <c r="X425" s="88"/>
      <c r="Y425" s="87"/>
    </row>
    <row r="426" spans="1:25" s="42" customFormat="1" ht="133.5" customHeight="1">
      <c r="A426" s="117">
        <v>333</v>
      </c>
      <c r="B426" s="50" t="s">
        <v>414</v>
      </c>
      <c r="C426" s="49" t="s">
        <v>413</v>
      </c>
      <c r="D426" s="49" t="s">
        <v>70</v>
      </c>
      <c r="E426" s="122">
        <v>3629.951</v>
      </c>
      <c r="F426" s="122">
        <v>3629.951</v>
      </c>
      <c r="G426" s="122">
        <v>3627.585</v>
      </c>
      <c r="H426" s="81" t="s">
        <v>2333</v>
      </c>
      <c r="I426" s="80" t="s">
        <v>1081</v>
      </c>
      <c r="J426" s="81" t="s">
        <v>1227</v>
      </c>
      <c r="K426" s="122">
        <v>3690.86</v>
      </c>
      <c r="L426" s="122">
        <v>3690.86</v>
      </c>
      <c r="M426" s="122">
        <f t="shared" si="23"/>
        <v>0</v>
      </c>
      <c r="N426" s="122">
        <v>0</v>
      </c>
      <c r="O426" s="49" t="s">
        <v>1083</v>
      </c>
      <c r="P426" s="50" t="s">
        <v>1228</v>
      </c>
      <c r="Q426" s="50"/>
      <c r="R426" s="49" t="s">
        <v>703</v>
      </c>
      <c r="S426" s="90" t="s">
        <v>0</v>
      </c>
      <c r="T426" s="89" t="s">
        <v>709</v>
      </c>
      <c r="U426" s="99">
        <v>321</v>
      </c>
      <c r="V426" s="90" t="s">
        <v>26</v>
      </c>
      <c r="W426" s="88" t="s">
        <v>34</v>
      </c>
      <c r="X426" s="88"/>
      <c r="Y426" s="87"/>
    </row>
    <row r="427" spans="1:25" s="42" customFormat="1" ht="132" customHeight="1">
      <c r="A427" s="117">
        <v>334</v>
      </c>
      <c r="B427" s="50" t="s">
        <v>1067</v>
      </c>
      <c r="C427" s="49" t="s">
        <v>72</v>
      </c>
      <c r="D427" s="49" t="s">
        <v>70</v>
      </c>
      <c r="E427" s="122">
        <v>25.922</v>
      </c>
      <c r="F427" s="122">
        <v>25.922</v>
      </c>
      <c r="G427" s="122">
        <v>25.715</v>
      </c>
      <c r="H427" s="81" t="s">
        <v>1229</v>
      </c>
      <c r="I427" s="80" t="s">
        <v>1089</v>
      </c>
      <c r="J427" s="81" t="s">
        <v>1230</v>
      </c>
      <c r="K427" s="122">
        <v>23.491</v>
      </c>
      <c r="L427" s="122">
        <v>23.491</v>
      </c>
      <c r="M427" s="122">
        <f t="shared" si="23"/>
        <v>0</v>
      </c>
      <c r="N427" s="122">
        <v>0</v>
      </c>
      <c r="O427" s="49" t="s">
        <v>1091</v>
      </c>
      <c r="P427" s="50" t="s">
        <v>1231</v>
      </c>
      <c r="Q427" s="50" t="s">
        <v>2304</v>
      </c>
      <c r="R427" s="49" t="s">
        <v>703</v>
      </c>
      <c r="S427" s="90" t="s">
        <v>0</v>
      </c>
      <c r="T427" s="89" t="s">
        <v>709</v>
      </c>
      <c r="U427" s="99">
        <v>322</v>
      </c>
      <c r="V427" s="90" t="s">
        <v>26</v>
      </c>
      <c r="W427" s="88" t="s">
        <v>34</v>
      </c>
      <c r="X427" s="88"/>
      <c r="Y427" s="87"/>
    </row>
    <row r="428" spans="1:25" s="42" customFormat="1" ht="84.75" customHeight="1">
      <c r="A428" s="117">
        <v>335</v>
      </c>
      <c r="B428" s="50" t="s">
        <v>412</v>
      </c>
      <c r="C428" s="49" t="s">
        <v>88</v>
      </c>
      <c r="D428" s="49" t="s">
        <v>70</v>
      </c>
      <c r="E428" s="122">
        <v>7.462</v>
      </c>
      <c r="F428" s="122">
        <v>7.462</v>
      </c>
      <c r="G428" s="122">
        <v>7.226</v>
      </c>
      <c r="H428" s="111" t="s">
        <v>923</v>
      </c>
      <c r="I428" s="80" t="s">
        <v>1089</v>
      </c>
      <c r="J428" s="81" t="s">
        <v>1232</v>
      </c>
      <c r="K428" s="122">
        <v>7.261</v>
      </c>
      <c r="L428" s="122">
        <v>7.261</v>
      </c>
      <c r="M428" s="122">
        <f t="shared" si="23"/>
        <v>0</v>
      </c>
      <c r="N428" s="122">
        <v>0</v>
      </c>
      <c r="O428" s="49" t="s">
        <v>1091</v>
      </c>
      <c r="P428" s="50" t="s">
        <v>1233</v>
      </c>
      <c r="Q428" s="50"/>
      <c r="R428" s="49" t="s">
        <v>703</v>
      </c>
      <c r="S428" s="90" t="s">
        <v>0</v>
      </c>
      <c r="T428" s="89" t="s">
        <v>709</v>
      </c>
      <c r="U428" s="99">
        <v>323</v>
      </c>
      <c r="V428" s="90"/>
      <c r="W428" s="88" t="s">
        <v>34</v>
      </c>
      <c r="X428" s="88"/>
      <c r="Y428" s="87"/>
    </row>
    <row r="429" spans="1:25" s="42" customFormat="1" ht="84.75" customHeight="1">
      <c r="A429" s="117">
        <v>336</v>
      </c>
      <c r="B429" s="50" t="s">
        <v>411</v>
      </c>
      <c r="C429" s="49" t="s">
        <v>85</v>
      </c>
      <c r="D429" s="49" t="s">
        <v>70</v>
      </c>
      <c r="E429" s="122">
        <v>129.53</v>
      </c>
      <c r="F429" s="122">
        <v>129.53</v>
      </c>
      <c r="G429" s="122">
        <v>124.774</v>
      </c>
      <c r="H429" s="111" t="s">
        <v>923</v>
      </c>
      <c r="I429" s="80" t="s">
        <v>1081</v>
      </c>
      <c r="J429" s="81" t="s">
        <v>1234</v>
      </c>
      <c r="K429" s="122">
        <v>106.1</v>
      </c>
      <c r="L429" s="122">
        <v>21</v>
      </c>
      <c r="M429" s="122">
        <f t="shared" si="23"/>
        <v>-85.1</v>
      </c>
      <c r="N429" s="122">
        <v>-85.1</v>
      </c>
      <c r="O429" s="49" t="s">
        <v>1141</v>
      </c>
      <c r="P429" s="50" t="s">
        <v>1235</v>
      </c>
      <c r="Q429" s="50"/>
      <c r="R429" s="49" t="s">
        <v>703</v>
      </c>
      <c r="S429" s="90" t="s">
        <v>0</v>
      </c>
      <c r="T429" s="89" t="s">
        <v>709</v>
      </c>
      <c r="U429" s="99">
        <v>324</v>
      </c>
      <c r="V429" s="90"/>
      <c r="W429" s="88" t="s">
        <v>34</v>
      </c>
      <c r="X429" s="88"/>
      <c r="Y429" s="87"/>
    </row>
    <row r="430" spans="1:25" s="42" customFormat="1" ht="115.5" customHeight="1">
      <c r="A430" s="117">
        <v>337</v>
      </c>
      <c r="B430" s="50" t="s">
        <v>410</v>
      </c>
      <c r="C430" s="49" t="s">
        <v>80</v>
      </c>
      <c r="D430" s="49" t="s">
        <v>74</v>
      </c>
      <c r="E430" s="122">
        <v>4.355</v>
      </c>
      <c r="F430" s="122">
        <v>4.355</v>
      </c>
      <c r="G430" s="122">
        <v>4.11</v>
      </c>
      <c r="H430" s="111" t="s">
        <v>923</v>
      </c>
      <c r="I430" s="80" t="s">
        <v>1094</v>
      </c>
      <c r="J430" s="81" t="s">
        <v>1236</v>
      </c>
      <c r="K430" s="122">
        <v>0</v>
      </c>
      <c r="L430" s="122">
        <v>0</v>
      </c>
      <c r="M430" s="122">
        <f t="shared" si="23"/>
        <v>0</v>
      </c>
      <c r="N430" s="122">
        <v>0</v>
      </c>
      <c r="O430" s="49" t="s">
        <v>1087</v>
      </c>
      <c r="P430" s="50" t="s">
        <v>1237</v>
      </c>
      <c r="Q430" s="50"/>
      <c r="R430" s="49" t="s">
        <v>703</v>
      </c>
      <c r="S430" s="90" t="s">
        <v>0</v>
      </c>
      <c r="T430" s="89" t="s">
        <v>709</v>
      </c>
      <c r="U430" s="99">
        <v>325</v>
      </c>
      <c r="V430" s="90"/>
      <c r="W430" s="88" t="s">
        <v>34</v>
      </c>
      <c r="X430" s="88"/>
      <c r="Y430" s="87"/>
    </row>
    <row r="431" spans="1:25" s="42" customFormat="1" ht="77.25" customHeight="1">
      <c r="A431" s="117">
        <v>338</v>
      </c>
      <c r="B431" s="50" t="s">
        <v>409</v>
      </c>
      <c r="C431" s="49" t="s">
        <v>71</v>
      </c>
      <c r="D431" s="49" t="s">
        <v>985</v>
      </c>
      <c r="E431" s="122">
        <v>8.095</v>
      </c>
      <c r="F431" s="122">
        <v>8.095</v>
      </c>
      <c r="G431" s="122">
        <v>7.896</v>
      </c>
      <c r="H431" s="111" t="s">
        <v>923</v>
      </c>
      <c r="I431" s="80" t="s">
        <v>1081</v>
      </c>
      <c r="J431" s="81" t="s">
        <v>1238</v>
      </c>
      <c r="K431" s="122">
        <v>7.775</v>
      </c>
      <c r="L431" s="122">
        <v>4.346</v>
      </c>
      <c r="M431" s="122">
        <f t="shared" si="23"/>
        <v>-3.4290000000000003</v>
      </c>
      <c r="N431" s="122">
        <v>-3.429</v>
      </c>
      <c r="O431" s="49" t="s">
        <v>1141</v>
      </c>
      <c r="P431" s="50" t="s">
        <v>1239</v>
      </c>
      <c r="Q431" s="50"/>
      <c r="R431" s="49" t="s">
        <v>708</v>
      </c>
      <c r="S431" s="90" t="s">
        <v>0</v>
      </c>
      <c r="T431" s="93" t="s">
        <v>707</v>
      </c>
      <c r="U431" s="99">
        <v>326</v>
      </c>
      <c r="V431" s="90"/>
      <c r="W431" s="88" t="s">
        <v>34</v>
      </c>
      <c r="X431" s="88"/>
      <c r="Y431" s="87"/>
    </row>
    <row r="432" spans="1:25" s="42" customFormat="1" ht="132.75" customHeight="1">
      <c r="A432" s="117">
        <v>339</v>
      </c>
      <c r="B432" s="50" t="s">
        <v>408</v>
      </c>
      <c r="C432" s="49" t="s">
        <v>71</v>
      </c>
      <c r="D432" s="49" t="s">
        <v>70</v>
      </c>
      <c r="E432" s="122">
        <v>69.668</v>
      </c>
      <c r="F432" s="122">
        <v>69.668</v>
      </c>
      <c r="G432" s="122">
        <v>59.162</v>
      </c>
      <c r="H432" s="111" t="s">
        <v>923</v>
      </c>
      <c r="I432" s="80" t="s">
        <v>1081</v>
      </c>
      <c r="J432" s="81" t="s">
        <v>1240</v>
      </c>
      <c r="K432" s="122">
        <v>32.334</v>
      </c>
      <c r="L432" s="122">
        <v>60</v>
      </c>
      <c r="M432" s="122">
        <f t="shared" si="23"/>
        <v>27.665999999999997</v>
      </c>
      <c r="N432" s="122">
        <v>0</v>
      </c>
      <c r="O432" s="49" t="s">
        <v>1083</v>
      </c>
      <c r="P432" s="50" t="s">
        <v>1241</v>
      </c>
      <c r="Q432" s="50"/>
      <c r="R432" s="49" t="s">
        <v>584</v>
      </c>
      <c r="S432" s="90" t="s">
        <v>0</v>
      </c>
      <c r="T432" s="93" t="s">
        <v>707</v>
      </c>
      <c r="U432" s="99">
        <v>327</v>
      </c>
      <c r="V432" s="90"/>
      <c r="W432" s="88" t="s">
        <v>34</v>
      </c>
      <c r="X432" s="88"/>
      <c r="Y432" s="87"/>
    </row>
    <row r="433" spans="1:25" s="42" customFormat="1" ht="211.5" customHeight="1">
      <c r="A433" s="117">
        <v>340</v>
      </c>
      <c r="B433" s="50" t="s">
        <v>407</v>
      </c>
      <c r="C433" s="49" t="s">
        <v>71</v>
      </c>
      <c r="D433" s="49" t="s">
        <v>70</v>
      </c>
      <c r="E433" s="122">
        <v>18</v>
      </c>
      <c r="F433" s="122">
        <v>18</v>
      </c>
      <c r="G433" s="122">
        <v>14.63</v>
      </c>
      <c r="H433" s="111" t="s">
        <v>923</v>
      </c>
      <c r="I433" s="51" t="s">
        <v>1081</v>
      </c>
      <c r="J433" s="52" t="s">
        <v>1242</v>
      </c>
      <c r="K433" s="122">
        <v>10.2</v>
      </c>
      <c r="L433" s="122">
        <v>10.2</v>
      </c>
      <c r="M433" s="122">
        <f t="shared" si="23"/>
        <v>0</v>
      </c>
      <c r="N433" s="122">
        <v>0</v>
      </c>
      <c r="O433" s="49" t="s">
        <v>1083</v>
      </c>
      <c r="P433" s="50" t="s">
        <v>1243</v>
      </c>
      <c r="Q433" s="50" t="s">
        <v>2305</v>
      </c>
      <c r="R433" s="49" t="s">
        <v>584</v>
      </c>
      <c r="S433" s="90" t="s">
        <v>0</v>
      </c>
      <c r="T433" s="93" t="s">
        <v>707</v>
      </c>
      <c r="U433" s="99">
        <v>328</v>
      </c>
      <c r="V433" s="90"/>
      <c r="W433" s="88" t="s">
        <v>34</v>
      </c>
      <c r="X433" s="88"/>
      <c r="Y433" s="87"/>
    </row>
    <row r="434" spans="1:25" s="42" customFormat="1" ht="168.75" customHeight="1">
      <c r="A434" s="117">
        <v>341</v>
      </c>
      <c r="B434" s="50" t="s">
        <v>872</v>
      </c>
      <c r="C434" s="49" t="s">
        <v>74</v>
      </c>
      <c r="D434" s="49" t="s">
        <v>76</v>
      </c>
      <c r="E434" s="122">
        <v>24.458</v>
      </c>
      <c r="F434" s="122">
        <v>24.458</v>
      </c>
      <c r="G434" s="122">
        <v>23.371</v>
      </c>
      <c r="H434" s="112" t="s">
        <v>1244</v>
      </c>
      <c r="I434" s="80" t="s">
        <v>1094</v>
      </c>
      <c r="J434" s="81" t="s">
        <v>1245</v>
      </c>
      <c r="K434" s="122">
        <v>40</v>
      </c>
      <c r="L434" s="122">
        <v>0</v>
      </c>
      <c r="M434" s="122">
        <f t="shared" si="23"/>
        <v>-40</v>
      </c>
      <c r="N434" s="122">
        <v>0</v>
      </c>
      <c r="O434" s="49" t="s">
        <v>1087</v>
      </c>
      <c r="P434" s="50" t="s">
        <v>1246</v>
      </c>
      <c r="Q434" s="50"/>
      <c r="R434" s="49" t="s">
        <v>703</v>
      </c>
      <c r="S434" s="90" t="s">
        <v>0</v>
      </c>
      <c r="T434" s="93" t="s">
        <v>707</v>
      </c>
      <c r="U434" s="123" t="s">
        <v>874</v>
      </c>
      <c r="V434" s="90" t="s">
        <v>24</v>
      </c>
      <c r="W434" s="88" t="s">
        <v>34</v>
      </c>
      <c r="X434" s="88"/>
      <c r="Y434" s="87"/>
    </row>
    <row r="435" spans="1:25" s="42" customFormat="1" ht="256.5" customHeight="1">
      <c r="A435" s="117">
        <v>342</v>
      </c>
      <c r="B435" s="50" t="s">
        <v>871</v>
      </c>
      <c r="C435" s="49" t="s">
        <v>74</v>
      </c>
      <c r="D435" s="49" t="s">
        <v>70</v>
      </c>
      <c r="E435" s="122">
        <v>30.159</v>
      </c>
      <c r="F435" s="122">
        <v>30.159</v>
      </c>
      <c r="G435" s="122">
        <v>26.916</v>
      </c>
      <c r="H435" s="112" t="s">
        <v>1247</v>
      </c>
      <c r="I435" s="80" t="s">
        <v>1081</v>
      </c>
      <c r="J435" s="81" t="s">
        <v>1248</v>
      </c>
      <c r="K435" s="122">
        <v>10.654</v>
      </c>
      <c r="L435" s="122">
        <v>22</v>
      </c>
      <c r="M435" s="122">
        <f t="shared" si="23"/>
        <v>11.346</v>
      </c>
      <c r="N435" s="122">
        <v>0</v>
      </c>
      <c r="O435" s="49" t="s">
        <v>1083</v>
      </c>
      <c r="P435" s="50" t="s">
        <v>1249</v>
      </c>
      <c r="Q435" s="50" t="s">
        <v>2306</v>
      </c>
      <c r="R435" s="49" t="s">
        <v>703</v>
      </c>
      <c r="S435" s="90" t="s">
        <v>0</v>
      </c>
      <c r="T435" s="93" t="s">
        <v>707</v>
      </c>
      <c r="U435" s="123" t="s">
        <v>873</v>
      </c>
      <c r="V435" s="90" t="s">
        <v>24</v>
      </c>
      <c r="W435" s="88" t="s">
        <v>34</v>
      </c>
      <c r="X435" s="88"/>
      <c r="Y435" s="87"/>
    </row>
    <row r="436" spans="1:25" s="42" customFormat="1" ht="13.5">
      <c r="A436" s="117"/>
      <c r="B436" s="50"/>
      <c r="C436" s="50"/>
      <c r="D436" s="50"/>
      <c r="E436" s="122"/>
      <c r="F436" s="122"/>
      <c r="G436" s="122"/>
      <c r="H436" s="48"/>
      <c r="I436" s="51"/>
      <c r="J436" s="52"/>
      <c r="K436" s="122"/>
      <c r="L436" s="122"/>
      <c r="M436" s="122"/>
      <c r="N436" s="122"/>
      <c r="O436" s="49"/>
      <c r="P436" s="50"/>
      <c r="Q436" s="50"/>
      <c r="R436" s="50"/>
      <c r="S436" s="90"/>
      <c r="T436" s="90"/>
      <c r="U436" s="90"/>
      <c r="V436" s="90"/>
      <c r="W436" s="88"/>
      <c r="X436" s="88"/>
      <c r="Y436" s="87"/>
    </row>
    <row r="437" spans="1:25" ht="21" customHeight="1">
      <c r="A437" s="53"/>
      <c r="B437" s="54" t="s">
        <v>956</v>
      </c>
      <c r="C437" s="55"/>
      <c r="D437" s="55"/>
      <c r="E437" s="288"/>
      <c r="F437" s="288"/>
      <c r="G437" s="288"/>
      <c r="H437" s="56"/>
      <c r="I437" s="57"/>
      <c r="J437" s="58"/>
      <c r="K437" s="288"/>
      <c r="L437" s="288"/>
      <c r="M437" s="288"/>
      <c r="N437" s="288"/>
      <c r="O437" s="59"/>
      <c r="P437" s="55"/>
      <c r="Q437" s="55"/>
      <c r="R437" s="55"/>
      <c r="S437" s="60"/>
      <c r="T437" s="60"/>
      <c r="U437" s="60"/>
      <c r="V437" s="60"/>
      <c r="W437" s="61"/>
      <c r="X437" s="61"/>
      <c r="Y437" s="62"/>
    </row>
    <row r="438" spans="1:25" s="42" customFormat="1" ht="139.5" customHeight="1">
      <c r="A438" s="117">
        <v>343</v>
      </c>
      <c r="B438" s="50" t="s">
        <v>1058</v>
      </c>
      <c r="C438" s="49" t="s">
        <v>72</v>
      </c>
      <c r="D438" s="49" t="s">
        <v>70</v>
      </c>
      <c r="E438" s="122">
        <v>32.244</v>
      </c>
      <c r="F438" s="122">
        <v>32.244</v>
      </c>
      <c r="G438" s="122">
        <v>28</v>
      </c>
      <c r="H438" s="48" t="s">
        <v>1139</v>
      </c>
      <c r="I438" s="51" t="s">
        <v>1089</v>
      </c>
      <c r="J438" s="52" t="s">
        <v>1140</v>
      </c>
      <c r="K438" s="122">
        <v>27.242</v>
      </c>
      <c r="L438" s="122">
        <v>28.5</v>
      </c>
      <c r="M438" s="122">
        <f>L438-K438</f>
        <v>1.2579999999999991</v>
      </c>
      <c r="N438" s="122">
        <v>-16</v>
      </c>
      <c r="O438" s="49" t="s">
        <v>1141</v>
      </c>
      <c r="P438" s="50" t="s">
        <v>1142</v>
      </c>
      <c r="Q438" s="50" t="s">
        <v>1143</v>
      </c>
      <c r="R438" s="49" t="s">
        <v>588</v>
      </c>
      <c r="S438" s="90" t="s">
        <v>0</v>
      </c>
      <c r="T438" s="93" t="s">
        <v>1059</v>
      </c>
      <c r="U438" s="99">
        <v>329</v>
      </c>
      <c r="V438" s="90"/>
      <c r="W438" s="88" t="s">
        <v>34</v>
      </c>
      <c r="X438" s="88"/>
      <c r="Y438" s="87"/>
    </row>
    <row r="439" spans="1:25" s="13" customFormat="1" ht="96" customHeight="1">
      <c r="A439" s="178">
        <v>344</v>
      </c>
      <c r="B439" s="179" t="s">
        <v>437</v>
      </c>
      <c r="C439" s="180" t="s">
        <v>436</v>
      </c>
      <c r="D439" s="180" t="s">
        <v>70</v>
      </c>
      <c r="E439" s="274">
        <v>219.398</v>
      </c>
      <c r="F439" s="274">
        <v>219.398</v>
      </c>
      <c r="G439" s="274">
        <v>217.202</v>
      </c>
      <c r="H439" s="192" t="s">
        <v>923</v>
      </c>
      <c r="I439" s="193" t="s">
        <v>1089</v>
      </c>
      <c r="J439" s="194" t="s">
        <v>2159</v>
      </c>
      <c r="K439" s="294">
        <v>216.426</v>
      </c>
      <c r="L439" s="294">
        <v>358.392</v>
      </c>
      <c r="M439" s="263">
        <f>L439-K439</f>
        <v>141.966</v>
      </c>
      <c r="N439" s="295">
        <v>0</v>
      </c>
      <c r="O439" s="195" t="s">
        <v>1091</v>
      </c>
      <c r="P439" s="196" t="s">
        <v>2160</v>
      </c>
      <c r="Q439" s="197"/>
      <c r="R439" s="180" t="s">
        <v>703</v>
      </c>
      <c r="S439" s="181" t="s">
        <v>0</v>
      </c>
      <c r="T439" s="182" t="s">
        <v>716</v>
      </c>
      <c r="U439" s="183">
        <v>330</v>
      </c>
      <c r="V439" s="181"/>
      <c r="W439" s="184" t="s">
        <v>34</v>
      </c>
      <c r="X439" s="184"/>
      <c r="Y439" s="204"/>
    </row>
    <row r="440" spans="1:25" s="13" customFormat="1" ht="96" customHeight="1">
      <c r="A440" s="178">
        <v>345</v>
      </c>
      <c r="B440" s="179" t="s">
        <v>435</v>
      </c>
      <c r="C440" s="180" t="s">
        <v>88</v>
      </c>
      <c r="D440" s="180" t="s">
        <v>70</v>
      </c>
      <c r="E440" s="274">
        <v>14.272</v>
      </c>
      <c r="F440" s="274">
        <v>14.272</v>
      </c>
      <c r="G440" s="274">
        <v>7.874</v>
      </c>
      <c r="H440" s="192" t="s">
        <v>923</v>
      </c>
      <c r="I440" s="189" t="s">
        <v>1089</v>
      </c>
      <c r="J440" s="190" t="s">
        <v>2161</v>
      </c>
      <c r="K440" s="274">
        <v>12.198</v>
      </c>
      <c r="L440" s="274">
        <v>62.198</v>
      </c>
      <c r="M440" s="263">
        <f>L440-K440</f>
        <v>50</v>
      </c>
      <c r="N440" s="274">
        <v>0</v>
      </c>
      <c r="O440" s="180" t="s">
        <v>1083</v>
      </c>
      <c r="P440" s="179" t="s">
        <v>2162</v>
      </c>
      <c r="Q440" s="185"/>
      <c r="R440" s="180" t="s">
        <v>703</v>
      </c>
      <c r="S440" s="181" t="s">
        <v>0</v>
      </c>
      <c r="T440" s="182" t="s">
        <v>711</v>
      </c>
      <c r="U440" s="183">
        <v>331</v>
      </c>
      <c r="V440" s="181"/>
      <c r="W440" s="184" t="s">
        <v>34</v>
      </c>
      <c r="X440" s="184"/>
      <c r="Y440" s="204"/>
    </row>
    <row r="441" spans="1:25" s="13" customFormat="1" ht="156.75" customHeight="1">
      <c r="A441" s="178">
        <v>346</v>
      </c>
      <c r="B441" s="179" t="s">
        <v>434</v>
      </c>
      <c r="C441" s="180" t="s">
        <v>433</v>
      </c>
      <c r="D441" s="180" t="s">
        <v>70</v>
      </c>
      <c r="E441" s="274">
        <v>105.464</v>
      </c>
      <c r="F441" s="274">
        <v>105.464</v>
      </c>
      <c r="G441" s="274">
        <v>103.823</v>
      </c>
      <c r="H441" s="192" t="s">
        <v>923</v>
      </c>
      <c r="I441" s="189" t="s">
        <v>1091</v>
      </c>
      <c r="J441" s="190" t="s">
        <v>2163</v>
      </c>
      <c r="K441" s="274">
        <v>90.598</v>
      </c>
      <c r="L441" s="274">
        <v>83.45</v>
      </c>
      <c r="M441" s="263">
        <f>L441-K441</f>
        <v>-7.147999999999996</v>
      </c>
      <c r="N441" s="296">
        <v>0</v>
      </c>
      <c r="O441" s="180" t="s">
        <v>1091</v>
      </c>
      <c r="P441" s="179" t="s">
        <v>2164</v>
      </c>
      <c r="Q441" s="185"/>
      <c r="R441" s="180" t="s">
        <v>703</v>
      </c>
      <c r="S441" s="181" t="s">
        <v>0</v>
      </c>
      <c r="T441" s="182" t="s">
        <v>715</v>
      </c>
      <c r="U441" s="183">
        <v>332</v>
      </c>
      <c r="V441" s="181"/>
      <c r="W441" s="184" t="s">
        <v>34</v>
      </c>
      <c r="X441" s="184"/>
      <c r="Y441" s="204"/>
    </row>
    <row r="442" spans="1:25" s="42" customFormat="1" ht="126.75" customHeight="1">
      <c r="A442" s="178">
        <v>347</v>
      </c>
      <c r="B442" s="179" t="s">
        <v>432</v>
      </c>
      <c r="C442" s="180" t="s">
        <v>431</v>
      </c>
      <c r="D442" s="180" t="s">
        <v>70</v>
      </c>
      <c r="E442" s="274">
        <v>88.496</v>
      </c>
      <c r="F442" s="274">
        <v>88.496</v>
      </c>
      <c r="G442" s="274">
        <v>69.791</v>
      </c>
      <c r="H442" s="188" t="s">
        <v>2165</v>
      </c>
      <c r="I442" s="189" t="s">
        <v>1089</v>
      </c>
      <c r="J442" s="190" t="s">
        <v>2166</v>
      </c>
      <c r="K442" s="274">
        <v>63.213</v>
      </c>
      <c r="L442" s="274">
        <v>90.173</v>
      </c>
      <c r="M442" s="263">
        <f>L442-K442</f>
        <v>26.96</v>
      </c>
      <c r="N442" s="274">
        <v>0</v>
      </c>
      <c r="O442" s="180" t="s">
        <v>1083</v>
      </c>
      <c r="P442" s="179" t="s">
        <v>2167</v>
      </c>
      <c r="Q442" s="179" t="s">
        <v>2307</v>
      </c>
      <c r="R442" s="180" t="s">
        <v>703</v>
      </c>
      <c r="S442" s="181" t="s">
        <v>0</v>
      </c>
      <c r="T442" s="182" t="s">
        <v>714</v>
      </c>
      <c r="U442" s="183">
        <v>334</v>
      </c>
      <c r="V442" s="181" t="s">
        <v>26</v>
      </c>
      <c r="W442" s="184" t="s">
        <v>34</v>
      </c>
      <c r="X442" s="88"/>
      <c r="Y442" s="87"/>
    </row>
    <row r="443" spans="1:25" s="42" customFormat="1" ht="206.25" customHeight="1">
      <c r="A443" s="178">
        <v>348</v>
      </c>
      <c r="B443" s="179" t="s">
        <v>430</v>
      </c>
      <c r="C443" s="180" t="s">
        <v>85</v>
      </c>
      <c r="D443" s="180" t="s">
        <v>70</v>
      </c>
      <c r="E443" s="274">
        <v>85.227</v>
      </c>
      <c r="F443" s="274">
        <v>85.227</v>
      </c>
      <c r="G443" s="274">
        <v>80.273</v>
      </c>
      <c r="H443" s="192" t="s">
        <v>2168</v>
      </c>
      <c r="I443" s="193" t="s">
        <v>1089</v>
      </c>
      <c r="J443" s="194" t="s">
        <v>2169</v>
      </c>
      <c r="K443" s="294">
        <v>101.279</v>
      </c>
      <c r="L443" s="294">
        <v>140</v>
      </c>
      <c r="M443" s="297">
        <v>38.721</v>
      </c>
      <c r="N443" s="295">
        <v>0</v>
      </c>
      <c r="O443" s="195" t="s">
        <v>1083</v>
      </c>
      <c r="P443" s="196" t="s">
        <v>2170</v>
      </c>
      <c r="Q443" s="197" t="s">
        <v>2308</v>
      </c>
      <c r="R443" s="180" t="s">
        <v>584</v>
      </c>
      <c r="S443" s="181" t="s">
        <v>0</v>
      </c>
      <c r="T443" s="182" t="s">
        <v>711</v>
      </c>
      <c r="U443" s="183">
        <v>335</v>
      </c>
      <c r="V443" s="181" t="s">
        <v>26</v>
      </c>
      <c r="W443" s="184" t="s">
        <v>34</v>
      </c>
      <c r="X443" s="88"/>
      <c r="Y443" s="87"/>
    </row>
    <row r="444" spans="1:25" s="13" customFormat="1" ht="33.75">
      <c r="A444" s="178">
        <v>349</v>
      </c>
      <c r="B444" s="179" t="s">
        <v>429</v>
      </c>
      <c r="C444" s="180" t="s">
        <v>71</v>
      </c>
      <c r="D444" s="180" t="s">
        <v>74</v>
      </c>
      <c r="E444" s="274">
        <v>9.439</v>
      </c>
      <c r="F444" s="274">
        <v>9.439</v>
      </c>
      <c r="G444" s="274">
        <v>9.306</v>
      </c>
      <c r="H444" s="205" t="s">
        <v>923</v>
      </c>
      <c r="I444" s="189" t="s">
        <v>1094</v>
      </c>
      <c r="J444" s="190" t="s">
        <v>1655</v>
      </c>
      <c r="K444" s="274">
        <v>0</v>
      </c>
      <c r="L444" s="274">
        <v>0</v>
      </c>
      <c r="M444" s="263">
        <f aca="true" t="shared" si="24" ref="M444:M449">L444-K444</f>
        <v>0</v>
      </c>
      <c r="N444" s="296">
        <v>0</v>
      </c>
      <c r="O444" s="180" t="s">
        <v>1087</v>
      </c>
      <c r="P444" s="179" t="s">
        <v>2171</v>
      </c>
      <c r="Q444" s="185"/>
      <c r="R444" s="180" t="s">
        <v>584</v>
      </c>
      <c r="S444" s="181" t="s">
        <v>0</v>
      </c>
      <c r="T444" s="186" t="s">
        <v>713</v>
      </c>
      <c r="U444" s="183">
        <v>337</v>
      </c>
      <c r="V444" s="181"/>
      <c r="W444" s="184" t="s">
        <v>34</v>
      </c>
      <c r="X444" s="184"/>
      <c r="Y444" s="204"/>
    </row>
    <row r="445" spans="1:25" s="13" customFormat="1" ht="42.75" customHeight="1">
      <c r="A445" s="178">
        <v>350</v>
      </c>
      <c r="B445" s="179" t="s">
        <v>428</v>
      </c>
      <c r="C445" s="180" t="s">
        <v>71</v>
      </c>
      <c r="D445" s="180" t="s">
        <v>74</v>
      </c>
      <c r="E445" s="274">
        <v>15.037</v>
      </c>
      <c r="F445" s="274">
        <v>15.037</v>
      </c>
      <c r="G445" s="274">
        <v>14.077</v>
      </c>
      <c r="H445" s="192" t="s">
        <v>923</v>
      </c>
      <c r="I445" s="189" t="s">
        <v>1094</v>
      </c>
      <c r="J445" s="190" t="s">
        <v>2172</v>
      </c>
      <c r="K445" s="274">
        <v>0</v>
      </c>
      <c r="L445" s="274">
        <v>0</v>
      </c>
      <c r="M445" s="263">
        <f t="shared" si="24"/>
        <v>0</v>
      </c>
      <c r="N445" s="296">
        <v>0</v>
      </c>
      <c r="O445" s="180" t="s">
        <v>1087</v>
      </c>
      <c r="P445" s="179" t="s">
        <v>2173</v>
      </c>
      <c r="Q445" s="185"/>
      <c r="R445" s="180" t="s">
        <v>703</v>
      </c>
      <c r="S445" s="181" t="s">
        <v>0</v>
      </c>
      <c r="T445" s="186" t="s">
        <v>712</v>
      </c>
      <c r="U445" s="183">
        <v>338</v>
      </c>
      <c r="V445" s="181"/>
      <c r="W445" s="184" t="s">
        <v>34</v>
      </c>
      <c r="X445" s="184"/>
      <c r="Y445" s="204"/>
    </row>
    <row r="446" spans="1:25" s="13" customFormat="1" ht="73.5" customHeight="1">
      <c r="A446" s="178">
        <v>351</v>
      </c>
      <c r="B446" s="179" t="s">
        <v>427</v>
      </c>
      <c r="C446" s="180" t="s">
        <v>71</v>
      </c>
      <c r="D446" s="180" t="s">
        <v>70</v>
      </c>
      <c r="E446" s="274">
        <v>102.345</v>
      </c>
      <c r="F446" s="274">
        <v>102.345</v>
      </c>
      <c r="G446" s="274">
        <v>78.499</v>
      </c>
      <c r="H446" s="192" t="s">
        <v>923</v>
      </c>
      <c r="I446" s="189" t="s">
        <v>1089</v>
      </c>
      <c r="J446" s="190" t="s">
        <v>2174</v>
      </c>
      <c r="K446" s="274">
        <v>71</v>
      </c>
      <c r="L446" s="274">
        <v>81</v>
      </c>
      <c r="M446" s="263">
        <f t="shared" si="24"/>
        <v>10</v>
      </c>
      <c r="N446" s="274">
        <v>0</v>
      </c>
      <c r="O446" s="180" t="s">
        <v>1091</v>
      </c>
      <c r="P446" s="179" t="s">
        <v>2175</v>
      </c>
      <c r="Q446" s="179" t="s">
        <v>2305</v>
      </c>
      <c r="R446" s="180" t="s">
        <v>584</v>
      </c>
      <c r="S446" s="181" t="s">
        <v>0</v>
      </c>
      <c r="T446" s="186" t="s">
        <v>712</v>
      </c>
      <c r="U446" s="183">
        <v>339</v>
      </c>
      <c r="V446" s="181"/>
      <c r="W446" s="184" t="s">
        <v>34</v>
      </c>
      <c r="X446" s="184"/>
      <c r="Y446" s="204"/>
    </row>
    <row r="447" spans="1:25" s="13" customFormat="1" ht="73.5" customHeight="1">
      <c r="A447" s="178">
        <v>352</v>
      </c>
      <c r="B447" s="179" t="s">
        <v>426</v>
      </c>
      <c r="C447" s="180" t="s">
        <v>71</v>
      </c>
      <c r="D447" s="180" t="s">
        <v>270</v>
      </c>
      <c r="E447" s="274">
        <v>78.58</v>
      </c>
      <c r="F447" s="274">
        <v>178.878</v>
      </c>
      <c r="G447" s="274">
        <v>158.079</v>
      </c>
      <c r="H447" s="192" t="s">
        <v>923</v>
      </c>
      <c r="I447" s="193" t="s">
        <v>1091</v>
      </c>
      <c r="J447" s="194" t="s">
        <v>2176</v>
      </c>
      <c r="K447" s="294">
        <v>75.967</v>
      </c>
      <c r="L447" s="294">
        <v>111</v>
      </c>
      <c r="M447" s="263">
        <f t="shared" si="24"/>
        <v>35.033</v>
      </c>
      <c r="N447" s="295">
        <v>0</v>
      </c>
      <c r="O447" s="195" t="s">
        <v>1091</v>
      </c>
      <c r="P447" s="196" t="s">
        <v>2177</v>
      </c>
      <c r="Q447" s="197" t="s">
        <v>2309</v>
      </c>
      <c r="R447" s="180" t="s">
        <v>584</v>
      </c>
      <c r="S447" s="181" t="s">
        <v>0</v>
      </c>
      <c r="T447" s="182" t="s">
        <v>711</v>
      </c>
      <c r="U447" s="183">
        <v>340</v>
      </c>
      <c r="V447" s="181"/>
      <c r="W447" s="184" t="s">
        <v>34</v>
      </c>
      <c r="X447" s="184"/>
      <c r="Y447" s="204"/>
    </row>
    <row r="448" spans="1:25" s="42" customFormat="1" ht="73.5" customHeight="1">
      <c r="A448" s="178">
        <v>353</v>
      </c>
      <c r="B448" s="179" t="s">
        <v>876</v>
      </c>
      <c r="C448" s="180" t="s">
        <v>74</v>
      </c>
      <c r="D448" s="180" t="s">
        <v>973</v>
      </c>
      <c r="E448" s="274">
        <v>50</v>
      </c>
      <c r="F448" s="274">
        <v>50</v>
      </c>
      <c r="G448" s="274">
        <v>49.966</v>
      </c>
      <c r="H448" s="190" t="s">
        <v>2178</v>
      </c>
      <c r="I448" s="189" t="s">
        <v>1089</v>
      </c>
      <c r="J448" s="190" t="s">
        <v>2179</v>
      </c>
      <c r="K448" s="274">
        <v>55</v>
      </c>
      <c r="L448" s="274">
        <v>81</v>
      </c>
      <c r="M448" s="263">
        <f t="shared" si="24"/>
        <v>26</v>
      </c>
      <c r="N448" s="274">
        <v>0</v>
      </c>
      <c r="O448" s="180" t="s">
        <v>1083</v>
      </c>
      <c r="P448" s="179" t="s">
        <v>2180</v>
      </c>
      <c r="Q448" s="185"/>
      <c r="R448" s="180" t="s">
        <v>584</v>
      </c>
      <c r="S448" s="181" t="s">
        <v>0</v>
      </c>
      <c r="T448" s="186" t="s">
        <v>880</v>
      </c>
      <c r="U448" s="187" t="s">
        <v>878</v>
      </c>
      <c r="V448" s="181" t="s">
        <v>24</v>
      </c>
      <c r="W448" s="184" t="s">
        <v>34</v>
      </c>
      <c r="X448" s="88"/>
      <c r="Y448" s="87"/>
    </row>
    <row r="449" spans="1:25" s="42" customFormat="1" ht="277.5" customHeight="1">
      <c r="A449" s="178">
        <v>354</v>
      </c>
      <c r="B449" s="179" t="s">
        <v>875</v>
      </c>
      <c r="C449" s="180" t="s">
        <v>74</v>
      </c>
      <c r="D449" s="180" t="s">
        <v>70</v>
      </c>
      <c r="E449" s="274">
        <v>189.512</v>
      </c>
      <c r="F449" s="274">
        <v>189.512</v>
      </c>
      <c r="G449" s="274">
        <v>187.494</v>
      </c>
      <c r="H449" s="188" t="s">
        <v>2181</v>
      </c>
      <c r="I449" s="189" t="s">
        <v>1081</v>
      </c>
      <c r="J449" s="190" t="s">
        <v>2182</v>
      </c>
      <c r="K449" s="274">
        <v>167.872</v>
      </c>
      <c r="L449" s="274">
        <v>215.939</v>
      </c>
      <c r="M449" s="263">
        <f t="shared" si="24"/>
        <v>48.06699999999998</v>
      </c>
      <c r="N449" s="296">
        <v>0</v>
      </c>
      <c r="O449" s="180" t="s">
        <v>1083</v>
      </c>
      <c r="P449" s="198" t="s">
        <v>2183</v>
      </c>
      <c r="Q449" s="185"/>
      <c r="R449" s="180" t="s">
        <v>584</v>
      </c>
      <c r="S449" s="181" t="s">
        <v>0</v>
      </c>
      <c r="T449" s="182" t="s">
        <v>879</v>
      </c>
      <c r="U449" s="187" t="s">
        <v>877</v>
      </c>
      <c r="V449" s="181" t="s">
        <v>24</v>
      </c>
      <c r="W449" s="184" t="s">
        <v>34</v>
      </c>
      <c r="X449" s="88"/>
      <c r="Y449" s="87"/>
    </row>
    <row r="450" spans="1:25" s="42" customFormat="1" ht="25.5" customHeight="1">
      <c r="A450" s="117"/>
      <c r="B450" s="50" t="s">
        <v>1035</v>
      </c>
      <c r="C450" s="49"/>
      <c r="D450" s="49"/>
      <c r="E450" s="122"/>
      <c r="F450" s="122"/>
      <c r="G450" s="122"/>
      <c r="H450" s="48"/>
      <c r="I450" s="51"/>
      <c r="J450" s="52"/>
      <c r="K450" s="122"/>
      <c r="L450" s="122"/>
      <c r="M450" s="122"/>
      <c r="N450" s="122"/>
      <c r="O450" s="49"/>
      <c r="P450" s="50"/>
      <c r="Q450" s="50"/>
      <c r="R450" s="103" t="s">
        <v>557</v>
      </c>
      <c r="S450" s="93"/>
      <c r="T450" s="90"/>
      <c r="U450" s="99"/>
      <c r="V450" s="90"/>
      <c r="W450" s="88"/>
      <c r="X450" s="88"/>
      <c r="Y450" s="87"/>
    </row>
    <row r="451" spans="1:25" s="42" customFormat="1" ht="22.5">
      <c r="A451" s="117"/>
      <c r="B451" s="50" t="s">
        <v>1036</v>
      </c>
      <c r="C451" s="126"/>
      <c r="D451" s="49"/>
      <c r="E451" s="122"/>
      <c r="F451" s="122"/>
      <c r="G451" s="122"/>
      <c r="H451" s="48"/>
      <c r="I451" s="51"/>
      <c r="J451" s="52"/>
      <c r="K451" s="122"/>
      <c r="L451" s="122"/>
      <c r="M451" s="122"/>
      <c r="N451" s="122"/>
      <c r="O451" s="49"/>
      <c r="P451" s="50"/>
      <c r="Q451" s="50"/>
      <c r="R451" s="103" t="s">
        <v>557</v>
      </c>
      <c r="S451" s="93"/>
      <c r="T451" s="89"/>
      <c r="U451" s="93"/>
      <c r="V451" s="90"/>
      <c r="W451" s="88"/>
      <c r="X451" s="88"/>
      <c r="Y451" s="87"/>
    </row>
    <row r="452" spans="1:25" s="42" customFormat="1" ht="77.25" customHeight="1">
      <c r="A452" s="117">
        <v>355</v>
      </c>
      <c r="B452" s="50" t="s">
        <v>982</v>
      </c>
      <c r="C452" s="49" t="s">
        <v>80</v>
      </c>
      <c r="D452" s="49" t="s">
        <v>70</v>
      </c>
      <c r="E452" s="122">
        <v>125.079</v>
      </c>
      <c r="F452" s="122">
        <v>125.079</v>
      </c>
      <c r="G452" s="122">
        <v>100.046676</v>
      </c>
      <c r="H452" s="136" t="s">
        <v>924</v>
      </c>
      <c r="I452" s="137" t="s">
        <v>1089</v>
      </c>
      <c r="J452" s="138" t="s">
        <v>2135</v>
      </c>
      <c r="K452" s="122">
        <v>140.174</v>
      </c>
      <c r="L452" s="122">
        <v>140</v>
      </c>
      <c r="M452" s="122">
        <f>L452-K452</f>
        <v>-0.1740000000000066</v>
      </c>
      <c r="N452" s="122">
        <v>0</v>
      </c>
      <c r="O452" s="49" t="s">
        <v>1083</v>
      </c>
      <c r="P452" s="50" t="s">
        <v>2136</v>
      </c>
      <c r="Q452" s="50" t="s">
        <v>2310</v>
      </c>
      <c r="R452" s="49" t="s">
        <v>567</v>
      </c>
      <c r="S452" s="90" t="s">
        <v>0</v>
      </c>
      <c r="T452" s="89" t="s">
        <v>711</v>
      </c>
      <c r="U452" s="99">
        <v>341</v>
      </c>
      <c r="V452" s="90" t="s">
        <v>50</v>
      </c>
      <c r="W452" s="88" t="s">
        <v>34</v>
      </c>
      <c r="X452" s="88"/>
      <c r="Y452" s="87"/>
    </row>
    <row r="453" spans="1:25" s="42" customFormat="1" ht="66" customHeight="1">
      <c r="A453" s="117">
        <v>356</v>
      </c>
      <c r="B453" s="50" t="s">
        <v>983</v>
      </c>
      <c r="C453" s="49" t="s">
        <v>80</v>
      </c>
      <c r="D453" s="49" t="s">
        <v>74</v>
      </c>
      <c r="E453" s="122">
        <v>12.667</v>
      </c>
      <c r="F453" s="122">
        <v>12.667</v>
      </c>
      <c r="G453" s="122">
        <v>12.588615</v>
      </c>
      <c r="H453" s="136" t="s">
        <v>924</v>
      </c>
      <c r="I453" s="137" t="s">
        <v>1094</v>
      </c>
      <c r="J453" s="138" t="s">
        <v>2115</v>
      </c>
      <c r="K453" s="122">
        <v>0</v>
      </c>
      <c r="L453" s="122">
        <v>0</v>
      </c>
      <c r="M453" s="122">
        <f>L453-K453</f>
        <v>0</v>
      </c>
      <c r="N453" s="122">
        <v>0</v>
      </c>
      <c r="O453" s="49" t="s">
        <v>1087</v>
      </c>
      <c r="P453" s="50" t="s">
        <v>923</v>
      </c>
      <c r="Q453" s="50"/>
      <c r="R453" s="49" t="s">
        <v>567</v>
      </c>
      <c r="S453" s="90" t="s">
        <v>0</v>
      </c>
      <c r="T453" s="89" t="s">
        <v>711</v>
      </c>
      <c r="U453" s="99">
        <v>342</v>
      </c>
      <c r="V453" s="90" t="s">
        <v>972</v>
      </c>
      <c r="W453" s="88" t="s">
        <v>34</v>
      </c>
      <c r="X453" s="88"/>
      <c r="Y453" s="87"/>
    </row>
    <row r="454" spans="1:25" s="42" customFormat="1" ht="39" customHeight="1">
      <c r="A454" s="117"/>
      <c r="B454" s="50"/>
      <c r="C454" s="50"/>
      <c r="D454" s="50"/>
      <c r="E454" s="122"/>
      <c r="F454" s="122"/>
      <c r="G454" s="122"/>
      <c r="H454" s="48"/>
      <c r="I454" s="51"/>
      <c r="J454" s="52"/>
      <c r="K454" s="122"/>
      <c r="L454" s="122"/>
      <c r="M454" s="122"/>
      <c r="N454" s="122"/>
      <c r="O454" s="49"/>
      <c r="P454" s="50"/>
      <c r="Q454" s="50"/>
      <c r="R454" s="50"/>
      <c r="S454" s="90"/>
      <c r="T454" s="90"/>
      <c r="U454" s="90"/>
      <c r="V454" s="90"/>
      <c r="W454" s="88"/>
      <c r="X454" s="88"/>
      <c r="Y454" s="87"/>
    </row>
    <row r="455" spans="1:25" ht="21" customHeight="1">
      <c r="A455" s="53"/>
      <c r="B455" s="54" t="s">
        <v>957</v>
      </c>
      <c r="C455" s="55"/>
      <c r="D455" s="55"/>
      <c r="E455" s="288"/>
      <c r="F455" s="288"/>
      <c r="G455" s="288"/>
      <c r="H455" s="56"/>
      <c r="I455" s="57"/>
      <c r="J455" s="58"/>
      <c r="K455" s="288"/>
      <c r="L455" s="288"/>
      <c r="M455" s="288"/>
      <c r="N455" s="288"/>
      <c r="O455" s="59"/>
      <c r="P455" s="55"/>
      <c r="Q455" s="55"/>
      <c r="R455" s="55"/>
      <c r="S455" s="60"/>
      <c r="T455" s="60"/>
      <c r="U455" s="60"/>
      <c r="V455" s="60"/>
      <c r="W455" s="61"/>
      <c r="X455" s="61"/>
      <c r="Y455" s="62"/>
    </row>
    <row r="456" spans="1:25" s="42" customFormat="1" ht="108.75" customHeight="1">
      <c r="A456" s="117">
        <v>357</v>
      </c>
      <c r="B456" s="50" t="s">
        <v>438</v>
      </c>
      <c r="C456" s="49" t="s">
        <v>304</v>
      </c>
      <c r="D456" s="49" t="s">
        <v>70</v>
      </c>
      <c r="E456" s="122">
        <v>591.003</v>
      </c>
      <c r="F456" s="122">
        <v>591.003</v>
      </c>
      <c r="G456" s="122">
        <v>539.579</v>
      </c>
      <c r="H456" s="48" t="s">
        <v>924</v>
      </c>
      <c r="I456" s="51" t="s">
        <v>1089</v>
      </c>
      <c r="J456" s="52" t="s">
        <v>1390</v>
      </c>
      <c r="K456" s="122">
        <v>573.544</v>
      </c>
      <c r="L456" s="122">
        <v>593.159</v>
      </c>
      <c r="M456" s="122">
        <f>L456-K456</f>
        <v>19.61500000000001</v>
      </c>
      <c r="N456" s="122">
        <v>0</v>
      </c>
      <c r="O456" s="49" t="s">
        <v>1083</v>
      </c>
      <c r="P456" s="50" t="s">
        <v>1389</v>
      </c>
      <c r="Q456" s="50"/>
      <c r="R456" s="49" t="s">
        <v>548</v>
      </c>
      <c r="S456" s="90" t="s">
        <v>0</v>
      </c>
      <c r="T456" s="93" t="s">
        <v>717</v>
      </c>
      <c r="U456" s="99">
        <v>343</v>
      </c>
      <c r="V456" s="90"/>
      <c r="W456" s="88" t="s">
        <v>34</v>
      </c>
      <c r="X456" s="88"/>
      <c r="Y456" s="87"/>
    </row>
    <row r="457" spans="1:25" s="42" customFormat="1" ht="207.75" customHeight="1">
      <c r="A457" s="117">
        <v>358</v>
      </c>
      <c r="B457" s="50" t="s">
        <v>883</v>
      </c>
      <c r="C457" s="49" t="s">
        <v>1061</v>
      </c>
      <c r="D457" s="49" t="s">
        <v>70</v>
      </c>
      <c r="E457" s="122">
        <v>126.771</v>
      </c>
      <c r="F457" s="122">
        <v>126.771</v>
      </c>
      <c r="G457" s="122">
        <v>125.28</v>
      </c>
      <c r="H457" s="164" t="s">
        <v>2200</v>
      </c>
      <c r="I457" s="51" t="s">
        <v>1089</v>
      </c>
      <c r="J457" s="52" t="s">
        <v>1388</v>
      </c>
      <c r="K457" s="122">
        <v>126.343</v>
      </c>
      <c r="L457" s="122">
        <v>90.308</v>
      </c>
      <c r="M457" s="122">
        <f>L457-K457</f>
        <v>-36.035</v>
      </c>
      <c r="N457" s="122">
        <v>0</v>
      </c>
      <c r="O457" s="49" t="s">
        <v>1083</v>
      </c>
      <c r="P457" s="50" t="s">
        <v>1387</v>
      </c>
      <c r="Q457" s="50"/>
      <c r="R457" s="49" t="s">
        <v>587</v>
      </c>
      <c r="S457" s="90" t="s">
        <v>0</v>
      </c>
      <c r="T457" s="89" t="s">
        <v>1060</v>
      </c>
      <c r="U457" s="123" t="s">
        <v>886</v>
      </c>
      <c r="V457" s="90" t="s">
        <v>24</v>
      </c>
      <c r="W457" s="88" t="s">
        <v>34</v>
      </c>
      <c r="X457" s="88"/>
      <c r="Y457" s="87"/>
    </row>
    <row r="458" spans="1:25" s="42" customFormat="1" ht="223.5" customHeight="1">
      <c r="A458" s="117">
        <v>359</v>
      </c>
      <c r="B458" s="50" t="s">
        <v>882</v>
      </c>
      <c r="C458" s="49" t="s">
        <v>413</v>
      </c>
      <c r="D458" s="49" t="s">
        <v>70</v>
      </c>
      <c r="E458" s="122">
        <v>6.192</v>
      </c>
      <c r="F458" s="122">
        <v>6.192</v>
      </c>
      <c r="G458" s="122">
        <v>6.192</v>
      </c>
      <c r="H458" s="164" t="s">
        <v>2201</v>
      </c>
      <c r="I458" s="51" t="s">
        <v>1089</v>
      </c>
      <c r="J458" s="52" t="s">
        <v>1392</v>
      </c>
      <c r="K458" s="122">
        <v>9.065</v>
      </c>
      <c r="L458" s="122">
        <v>0</v>
      </c>
      <c r="M458" s="122">
        <f>L458-K458</f>
        <v>-9.065</v>
      </c>
      <c r="N458" s="122">
        <v>0</v>
      </c>
      <c r="O458" s="49" t="s">
        <v>1083</v>
      </c>
      <c r="P458" s="50" t="s">
        <v>1391</v>
      </c>
      <c r="Q458" s="50"/>
      <c r="R458" s="49" t="s">
        <v>587</v>
      </c>
      <c r="S458" s="90" t="s">
        <v>0</v>
      </c>
      <c r="T458" s="89" t="s">
        <v>1060</v>
      </c>
      <c r="U458" s="123" t="s">
        <v>885</v>
      </c>
      <c r="V458" s="90" t="s">
        <v>24</v>
      </c>
      <c r="W458" s="88" t="s">
        <v>34</v>
      </c>
      <c r="X458" s="88"/>
      <c r="Y458" s="87"/>
    </row>
    <row r="459" spans="1:25" s="42" customFormat="1" ht="174.75" customHeight="1">
      <c r="A459" s="117">
        <v>360</v>
      </c>
      <c r="B459" s="177" t="s">
        <v>881</v>
      </c>
      <c r="C459" s="176" t="s">
        <v>74</v>
      </c>
      <c r="D459" s="176" t="s">
        <v>76</v>
      </c>
      <c r="E459" s="122">
        <v>157.582</v>
      </c>
      <c r="F459" s="268">
        <v>157.582</v>
      </c>
      <c r="G459" s="122">
        <v>157.14</v>
      </c>
      <c r="H459" s="86" t="s">
        <v>2207</v>
      </c>
      <c r="I459" s="174" t="s">
        <v>1094</v>
      </c>
      <c r="J459" s="175" t="s">
        <v>2208</v>
      </c>
      <c r="K459" s="122">
        <v>156.693</v>
      </c>
      <c r="L459" s="122">
        <v>0</v>
      </c>
      <c r="M459" s="268">
        <f>L459-K459</f>
        <v>-156.693</v>
      </c>
      <c r="N459" s="290">
        <v>0</v>
      </c>
      <c r="O459" s="176" t="s">
        <v>1087</v>
      </c>
      <c r="P459" s="177" t="s">
        <v>2209</v>
      </c>
      <c r="Q459" s="215"/>
      <c r="R459" s="176" t="s">
        <v>693</v>
      </c>
      <c r="S459" s="173" t="s">
        <v>0</v>
      </c>
      <c r="T459" s="89" t="s">
        <v>887</v>
      </c>
      <c r="U459" s="225" t="s">
        <v>884</v>
      </c>
      <c r="V459" s="217" t="s">
        <v>24</v>
      </c>
      <c r="W459" s="88" t="s">
        <v>34</v>
      </c>
      <c r="X459" s="88"/>
      <c r="Y459" s="87"/>
    </row>
    <row r="460" spans="1:25" s="42" customFormat="1" ht="24.75" customHeight="1">
      <c r="A460" s="117"/>
      <c r="B460" s="50"/>
      <c r="C460" s="50"/>
      <c r="D460" s="50"/>
      <c r="E460" s="122"/>
      <c r="F460" s="122"/>
      <c r="G460" s="122"/>
      <c r="H460" s="48"/>
      <c r="I460" s="51"/>
      <c r="J460" s="52"/>
      <c r="K460" s="122"/>
      <c r="L460" s="122"/>
      <c r="M460" s="122"/>
      <c r="N460" s="122"/>
      <c r="O460" s="49"/>
      <c r="P460" s="50"/>
      <c r="Q460" s="50"/>
      <c r="R460" s="50"/>
      <c r="S460" s="90"/>
      <c r="T460" s="90"/>
      <c r="U460" s="90"/>
      <c r="V460" s="90"/>
      <c r="W460" s="88"/>
      <c r="X460" s="88"/>
      <c r="Y460" s="87"/>
    </row>
    <row r="461" spans="1:25" ht="21" customHeight="1">
      <c r="A461" s="53"/>
      <c r="B461" s="54" t="s">
        <v>958</v>
      </c>
      <c r="C461" s="55"/>
      <c r="D461" s="55"/>
      <c r="E461" s="288"/>
      <c r="F461" s="288"/>
      <c r="G461" s="288"/>
      <c r="H461" s="56"/>
      <c r="I461" s="57"/>
      <c r="J461" s="58"/>
      <c r="K461" s="288"/>
      <c r="L461" s="288"/>
      <c r="M461" s="288"/>
      <c r="N461" s="288"/>
      <c r="O461" s="59"/>
      <c r="P461" s="55"/>
      <c r="Q461" s="55"/>
      <c r="R461" s="55"/>
      <c r="S461" s="60"/>
      <c r="T461" s="60"/>
      <c r="U461" s="60"/>
      <c r="V461" s="60"/>
      <c r="W461" s="61"/>
      <c r="X461" s="61"/>
      <c r="Y461" s="62"/>
    </row>
    <row r="462" spans="1:25" s="42" customFormat="1" ht="54" customHeight="1">
      <c r="A462" s="117">
        <v>361</v>
      </c>
      <c r="B462" s="50" t="s">
        <v>443</v>
      </c>
      <c r="C462" s="88" t="s">
        <v>223</v>
      </c>
      <c r="D462" s="49" t="s">
        <v>70</v>
      </c>
      <c r="E462" s="122">
        <v>52.787</v>
      </c>
      <c r="F462" s="122">
        <v>52.787</v>
      </c>
      <c r="G462" s="122">
        <v>52.537</v>
      </c>
      <c r="H462" s="45" t="s">
        <v>923</v>
      </c>
      <c r="I462" s="46" t="s">
        <v>1089</v>
      </c>
      <c r="J462" s="47" t="s">
        <v>1168</v>
      </c>
      <c r="K462" s="122">
        <v>51.89</v>
      </c>
      <c r="L462" s="122">
        <v>51.645</v>
      </c>
      <c r="M462" s="122">
        <f aca="true" t="shared" si="25" ref="M462:M467">L462-K462</f>
        <v>-0.24499999999999744</v>
      </c>
      <c r="N462" s="122">
        <v>0</v>
      </c>
      <c r="O462" s="49" t="s">
        <v>1083</v>
      </c>
      <c r="P462" s="50" t="s">
        <v>1169</v>
      </c>
      <c r="Q462" s="50"/>
      <c r="R462" s="49" t="s">
        <v>614</v>
      </c>
      <c r="S462" s="90" t="s">
        <v>0</v>
      </c>
      <c r="T462" s="89" t="s">
        <v>719</v>
      </c>
      <c r="U462" s="99">
        <v>344</v>
      </c>
      <c r="V462" s="90" t="s">
        <v>50</v>
      </c>
      <c r="W462" s="88" t="s">
        <v>34</v>
      </c>
      <c r="X462" s="88"/>
      <c r="Y462" s="87"/>
    </row>
    <row r="463" spans="1:25" s="42" customFormat="1" ht="68.25" customHeight="1">
      <c r="A463" s="117">
        <v>362</v>
      </c>
      <c r="B463" s="50" t="s">
        <v>1045</v>
      </c>
      <c r="C463" s="88" t="s">
        <v>223</v>
      </c>
      <c r="D463" s="49" t="s">
        <v>70</v>
      </c>
      <c r="E463" s="122">
        <v>11.252</v>
      </c>
      <c r="F463" s="122">
        <v>11.252</v>
      </c>
      <c r="G463" s="122">
        <v>10.831</v>
      </c>
      <c r="H463" s="45" t="s">
        <v>923</v>
      </c>
      <c r="I463" s="46" t="s">
        <v>1089</v>
      </c>
      <c r="J463" s="47" t="s">
        <v>1170</v>
      </c>
      <c r="K463" s="122">
        <v>11.064</v>
      </c>
      <c r="L463" s="122">
        <v>11.011</v>
      </c>
      <c r="M463" s="122">
        <f t="shared" si="25"/>
        <v>-0.053000000000000824</v>
      </c>
      <c r="N463" s="122">
        <v>0</v>
      </c>
      <c r="O463" s="49" t="s">
        <v>1083</v>
      </c>
      <c r="P463" s="50" t="s">
        <v>1171</v>
      </c>
      <c r="Q463" s="50"/>
      <c r="R463" s="49" t="s">
        <v>614</v>
      </c>
      <c r="S463" s="90" t="s">
        <v>0</v>
      </c>
      <c r="T463" s="89" t="s">
        <v>719</v>
      </c>
      <c r="U463" s="99">
        <v>345</v>
      </c>
      <c r="V463" s="90" t="s">
        <v>50</v>
      </c>
      <c r="W463" s="88" t="s">
        <v>34</v>
      </c>
      <c r="X463" s="88"/>
      <c r="Y463" s="87"/>
    </row>
    <row r="464" spans="1:25" s="42" customFormat="1" ht="112.5">
      <c r="A464" s="117">
        <v>363</v>
      </c>
      <c r="B464" s="150" t="s">
        <v>442</v>
      </c>
      <c r="C464" s="151" t="s">
        <v>223</v>
      </c>
      <c r="D464" s="151" t="s">
        <v>70</v>
      </c>
      <c r="E464" s="286">
        <v>13490.731</v>
      </c>
      <c r="F464" s="298">
        <v>13052.009</v>
      </c>
      <c r="G464" s="286">
        <v>13037.025121</v>
      </c>
      <c r="H464" s="152" t="s">
        <v>923</v>
      </c>
      <c r="I464" s="153" t="s">
        <v>1089</v>
      </c>
      <c r="J464" s="154" t="s">
        <v>2191</v>
      </c>
      <c r="K464" s="286">
        <f>6800</f>
        <v>6800</v>
      </c>
      <c r="L464" s="286">
        <f>6800</f>
        <v>6800</v>
      </c>
      <c r="M464" s="298">
        <f t="shared" si="25"/>
        <v>0</v>
      </c>
      <c r="N464" s="299">
        <v>0</v>
      </c>
      <c r="O464" s="151" t="s">
        <v>1083</v>
      </c>
      <c r="P464" s="150" t="s">
        <v>2192</v>
      </c>
      <c r="Q464" s="156"/>
      <c r="R464" s="151" t="s">
        <v>703</v>
      </c>
      <c r="S464" s="157" t="s">
        <v>0</v>
      </c>
      <c r="T464" s="158" t="s">
        <v>718</v>
      </c>
      <c r="U464" s="159">
        <v>346</v>
      </c>
      <c r="V464" s="160"/>
      <c r="W464" s="161"/>
      <c r="X464" s="161" t="s">
        <v>34</v>
      </c>
      <c r="Y464" s="87"/>
    </row>
    <row r="465" spans="1:25" s="42" customFormat="1" ht="135">
      <c r="A465" s="117">
        <v>364</v>
      </c>
      <c r="B465" s="150" t="s">
        <v>441</v>
      </c>
      <c r="C465" s="151" t="s">
        <v>69</v>
      </c>
      <c r="D465" s="151" t="s">
        <v>70</v>
      </c>
      <c r="E465" s="286">
        <v>400.838</v>
      </c>
      <c r="F465" s="298">
        <v>1332.927</v>
      </c>
      <c r="G465" s="286">
        <v>1200.53772</v>
      </c>
      <c r="H465" s="152" t="s">
        <v>923</v>
      </c>
      <c r="I465" s="153" t="s">
        <v>1089</v>
      </c>
      <c r="J465" s="154" t="s">
        <v>2193</v>
      </c>
      <c r="K465" s="286">
        <v>551.761</v>
      </c>
      <c r="L465" s="286">
        <v>843.646</v>
      </c>
      <c r="M465" s="298">
        <f t="shared" si="25"/>
        <v>291.885</v>
      </c>
      <c r="N465" s="299">
        <v>0</v>
      </c>
      <c r="O465" s="151" t="s">
        <v>1083</v>
      </c>
      <c r="P465" s="150" t="s">
        <v>2194</v>
      </c>
      <c r="Q465" s="156" t="s">
        <v>2311</v>
      </c>
      <c r="R465" s="151" t="s">
        <v>703</v>
      </c>
      <c r="S465" s="157" t="s">
        <v>0</v>
      </c>
      <c r="T465" s="158" t="s">
        <v>718</v>
      </c>
      <c r="U465" s="159">
        <v>347</v>
      </c>
      <c r="V465" s="160"/>
      <c r="W465" s="161" t="s">
        <v>34</v>
      </c>
      <c r="X465" s="161"/>
      <c r="Y465" s="87"/>
    </row>
    <row r="466" spans="1:25" s="42" customFormat="1" ht="42.75" customHeight="1">
      <c r="A466" s="117">
        <v>365</v>
      </c>
      <c r="B466" s="150" t="s">
        <v>440</v>
      </c>
      <c r="C466" s="151" t="s">
        <v>69</v>
      </c>
      <c r="D466" s="151" t="s">
        <v>70</v>
      </c>
      <c r="E466" s="286">
        <v>244.659</v>
      </c>
      <c r="F466" s="298">
        <v>244.659</v>
      </c>
      <c r="G466" s="286">
        <v>135.7408</v>
      </c>
      <c r="H466" s="162" t="s">
        <v>2195</v>
      </c>
      <c r="I466" s="153" t="s">
        <v>1089</v>
      </c>
      <c r="J466" s="154" t="s">
        <v>2196</v>
      </c>
      <c r="K466" s="286">
        <v>113.937</v>
      </c>
      <c r="L466" s="286">
        <v>179.154</v>
      </c>
      <c r="M466" s="298">
        <f t="shared" si="25"/>
        <v>65.217</v>
      </c>
      <c r="N466" s="299">
        <v>0</v>
      </c>
      <c r="O466" s="151" t="s">
        <v>1083</v>
      </c>
      <c r="P466" s="150" t="s">
        <v>2197</v>
      </c>
      <c r="Q466" s="156" t="s">
        <v>2312</v>
      </c>
      <c r="R466" s="151" t="s">
        <v>703</v>
      </c>
      <c r="S466" s="157" t="s">
        <v>0</v>
      </c>
      <c r="T466" s="158" t="s">
        <v>718</v>
      </c>
      <c r="U466" s="159">
        <v>348</v>
      </c>
      <c r="V466" s="160" t="s">
        <v>26</v>
      </c>
      <c r="W466" s="161" t="s">
        <v>34</v>
      </c>
      <c r="X466" s="161" t="s">
        <v>34</v>
      </c>
      <c r="Y466" s="87"/>
    </row>
    <row r="467" spans="1:25" s="42" customFormat="1" ht="67.5">
      <c r="A467" s="117">
        <v>366</v>
      </c>
      <c r="B467" s="150" t="s">
        <v>439</v>
      </c>
      <c r="C467" s="151" t="s">
        <v>223</v>
      </c>
      <c r="D467" s="151" t="s">
        <v>70</v>
      </c>
      <c r="E467" s="286">
        <v>226.844</v>
      </c>
      <c r="F467" s="298">
        <v>226.844</v>
      </c>
      <c r="G467" s="286">
        <v>195.573788</v>
      </c>
      <c r="H467" s="152" t="s">
        <v>923</v>
      </c>
      <c r="I467" s="153" t="s">
        <v>1091</v>
      </c>
      <c r="J467" s="154" t="s">
        <v>2198</v>
      </c>
      <c r="K467" s="286">
        <v>120.825</v>
      </c>
      <c r="L467" s="286">
        <v>119.517</v>
      </c>
      <c r="M467" s="298">
        <f t="shared" si="25"/>
        <v>-1.308000000000007</v>
      </c>
      <c r="N467" s="286" t="s">
        <v>923</v>
      </c>
      <c r="O467" s="151" t="s">
        <v>1091</v>
      </c>
      <c r="P467" s="150" t="s">
        <v>2199</v>
      </c>
      <c r="Q467" s="156"/>
      <c r="R467" s="151" t="s">
        <v>703</v>
      </c>
      <c r="S467" s="157" t="s">
        <v>0</v>
      </c>
      <c r="T467" s="158" t="s">
        <v>718</v>
      </c>
      <c r="U467" s="159">
        <v>349</v>
      </c>
      <c r="V467" s="160"/>
      <c r="W467" s="161" t="s">
        <v>34</v>
      </c>
      <c r="X467" s="161"/>
      <c r="Y467" s="87"/>
    </row>
    <row r="468" spans="1:25" s="42" customFormat="1" ht="13.5">
      <c r="A468" s="117"/>
      <c r="B468" s="50"/>
      <c r="C468" s="50"/>
      <c r="D468" s="50"/>
      <c r="E468" s="122"/>
      <c r="F468" s="122"/>
      <c r="G468" s="122"/>
      <c r="H468" s="48"/>
      <c r="I468" s="51"/>
      <c r="J468" s="52"/>
      <c r="K468" s="122"/>
      <c r="L468" s="122"/>
      <c r="M468" s="122"/>
      <c r="N468" s="122"/>
      <c r="O468" s="49"/>
      <c r="P468" s="50"/>
      <c r="Q468" s="50"/>
      <c r="R468" s="50"/>
      <c r="S468" s="90"/>
      <c r="T468" s="93"/>
      <c r="U468" s="93"/>
      <c r="V468" s="90"/>
      <c r="W468" s="88"/>
      <c r="X468" s="88"/>
      <c r="Y468" s="87"/>
    </row>
    <row r="469" spans="1:25" ht="21" customHeight="1">
      <c r="A469" s="53"/>
      <c r="B469" s="54" t="s">
        <v>959</v>
      </c>
      <c r="C469" s="55"/>
      <c r="D469" s="55"/>
      <c r="E469" s="288"/>
      <c r="F469" s="288"/>
      <c r="G469" s="288"/>
      <c r="H469" s="56"/>
      <c r="I469" s="57"/>
      <c r="J469" s="58"/>
      <c r="K469" s="288"/>
      <c r="L469" s="288"/>
      <c r="M469" s="288"/>
      <c r="N469" s="288"/>
      <c r="O469" s="59"/>
      <c r="P469" s="55"/>
      <c r="Q469" s="55"/>
      <c r="R469" s="55"/>
      <c r="S469" s="60"/>
      <c r="T469" s="60"/>
      <c r="U469" s="60"/>
      <c r="V469" s="60"/>
      <c r="W469" s="61"/>
      <c r="X469" s="61"/>
      <c r="Y469" s="62"/>
    </row>
    <row r="470" spans="1:25" s="42" customFormat="1" ht="73.5" customHeight="1">
      <c r="A470" s="117">
        <v>367</v>
      </c>
      <c r="B470" s="50" t="s">
        <v>447</v>
      </c>
      <c r="C470" s="49" t="s">
        <v>446</v>
      </c>
      <c r="D470" s="49" t="s">
        <v>70</v>
      </c>
      <c r="E470" s="122">
        <v>9.677</v>
      </c>
      <c r="F470" s="122">
        <v>9.677</v>
      </c>
      <c r="G470" s="122">
        <v>5.634362</v>
      </c>
      <c r="H470" s="84" t="s">
        <v>1516</v>
      </c>
      <c r="I470" s="51" t="s">
        <v>1089</v>
      </c>
      <c r="J470" s="98" t="s">
        <v>1515</v>
      </c>
      <c r="K470" s="122">
        <v>9.338</v>
      </c>
      <c r="L470" s="122">
        <v>9.024</v>
      </c>
      <c r="M470" s="122">
        <f>L470-K470</f>
        <v>-0.31400000000000006</v>
      </c>
      <c r="N470" s="122">
        <v>0</v>
      </c>
      <c r="O470" s="49" t="s">
        <v>1083</v>
      </c>
      <c r="P470" s="50" t="s">
        <v>1514</v>
      </c>
      <c r="Q470" s="50"/>
      <c r="R470" s="49" t="s">
        <v>562</v>
      </c>
      <c r="S470" s="90" t="s">
        <v>0</v>
      </c>
      <c r="T470" s="89" t="s">
        <v>721</v>
      </c>
      <c r="U470" s="99">
        <v>350</v>
      </c>
      <c r="V470" s="90" t="s">
        <v>26</v>
      </c>
      <c r="W470" s="88"/>
      <c r="X470" s="88"/>
      <c r="Y470" s="87"/>
    </row>
    <row r="471" spans="1:25" s="42" customFormat="1" ht="67.5" customHeight="1">
      <c r="A471" s="117">
        <v>368</v>
      </c>
      <c r="B471" s="50" t="s">
        <v>445</v>
      </c>
      <c r="C471" s="49" t="s">
        <v>444</v>
      </c>
      <c r="D471" s="49" t="s">
        <v>70</v>
      </c>
      <c r="E471" s="122">
        <v>3.13</v>
      </c>
      <c r="F471" s="122">
        <v>3.13</v>
      </c>
      <c r="G471" s="122">
        <v>2.954484</v>
      </c>
      <c r="H471" s="48" t="s">
        <v>923</v>
      </c>
      <c r="I471" s="51" t="s">
        <v>1089</v>
      </c>
      <c r="J471" s="52" t="s">
        <v>1513</v>
      </c>
      <c r="K471" s="122">
        <v>3.092</v>
      </c>
      <c r="L471" s="122">
        <v>3.116</v>
      </c>
      <c r="M471" s="122">
        <f>L471-K471</f>
        <v>0.02400000000000002</v>
      </c>
      <c r="N471" s="122">
        <v>0</v>
      </c>
      <c r="O471" s="49" t="s">
        <v>1083</v>
      </c>
      <c r="P471" s="50" t="s">
        <v>1512</v>
      </c>
      <c r="Q471" s="50"/>
      <c r="R471" s="49" t="s">
        <v>562</v>
      </c>
      <c r="S471" s="90" t="s">
        <v>0</v>
      </c>
      <c r="T471" s="89" t="s">
        <v>720</v>
      </c>
      <c r="U471" s="99">
        <v>351</v>
      </c>
      <c r="V471" s="90"/>
      <c r="W471" s="88"/>
      <c r="X471" s="88"/>
      <c r="Y471" s="87"/>
    </row>
    <row r="472" spans="1:25" s="42" customFormat="1" ht="104.25" customHeight="1">
      <c r="A472" s="117">
        <v>369</v>
      </c>
      <c r="B472" s="97" t="s">
        <v>1018</v>
      </c>
      <c r="C472" s="49" t="s">
        <v>74</v>
      </c>
      <c r="D472" s="49" t="s">
        <v>70</v>
      </c>
      <c r="E472" s="122">
        <v>80.605</v>
      </c>
      <c r="F472" s="122">
        <v>80.605</v>
      </c>
      <c r="G472" s="122">
        <v>70.592106</v>
      </c>
      <c r="H472" s="84" t="s">
        <v>1511</v>
      </c>
      <c r="I472" s="51" t="s">
        <v>1089</v>
      </c>
      <c r="J472" s="52" t="s">
        <v>1510</v>
      </c>
      <c r="K472" s="122">
        <v>91.39</v>
      </c>
      <c r="L472" s="122">
        <v>112.351</v>
      </c>
      <c r="M472" s="122">
        <f>L472-K472</f>
        <v>20.961</v>
      </c>
      <c r="N472" s="122">
        <v>0</v>
      </c>
      <c r="O472" s="49" t="s">
        <v>1083</v>
      </c>
      <c r="P472" s="50" t="s">
        <v>1509</v>
      </c>
      <c r="Q472" s="50"/>
      <c r="R472" s="49" t="s">
        <v>562</v>
      </c>
      <c r="S472" s="90" t="s">
        <v>0</v>
      </c>
      <c r="T472" s="89" t="s">
        <v>888</v>
      </c>
      <c r="U472" s="123" t="s">
        <v>889</v>
      </c>
      <c r="V472" s="90" t="s">
        <v>24</v>
      </c>
      <c r="W472" s="88" t="s">
        <v>34</v>
      </c>
      <c r="X472" s="88"/>
      <c r="Y472" s="87"/>
    </row>
    <row r="473" spans="1:25" s="42" customFormat="1" ht="31.5" customHeight="1">
      <c r="A473" s="117"/>
      <c r="B473" s="50"/>
      <c r="C473" s="50"/>
      <c r="D473" s="50"/>
      <c r="E473" s="122"/>
      <c r="F473" s="122"/>
      <c r="G473" s="122"/>
      <c r="H473" s="48"/>
      <c r="I473" s="51"/>
      <c r="J473" s="52"/>
      <c r="K473" s="122"/>
      <c r="L473" s="122"/>
      <c r="M473" s="122"/>
      <c r="N473" s="122"/>
      <c r="O473" s="49"/>
      <c r="P473" s="50"/>
      <c r="Q473" s="50"/>
      <c r="R473" s="50"/>
      <c r="S473" s="90"/>
      <c r="T473" s="90"/>
      <c r="U473" s="90"/>
      <c r="V473" s="90"/>
      <c r="W473" s="88"/>
      <c r="X473" s="88"/>
      <c r="Y473" s="87"/>
    </row>
    <row r="474" spans="1:25" ht="21" customHeight="1">
      <c r="A474" s="53"/>
      <c r="B474" s="54" t="s">
        <v>960</v>
      </c>
      <c r="C474" s="55"/>
      <c r="D474" s="55"/>
      <c r="E474" s="288"/>
      <c r="F474" s="288"/>
      <c r="G474" s="288"/>
      <c r="H474" s="56"/>
      <c r="I474" s="57"/>
      <c r="J474" s="58"/>
      <c r="K474" s="288"/>
      <c r="L474" s="288"/>
      <c r="M474" s="288"/>
      <c r="N474" s="288"/>
      <c r="O474" s="59"/>
      <c r="P474" s="55"/>
      <c r="Q474" s="55"/>
      <c r="R474" s="55"/>
      <c r="S474" s="60"/>
      <c r="T474" s="60"/>
      <c r="U474" s="60"/>
      <c r="V474" s="60"/>
      <c r="W474" s="61"/>
      <c r="X474" s="61"/>
      <c r="Y474" s="62"/>
    </row>
    <row r="475" spans="1:25" s="42" customFormat="1" ht="180" customHeight="1">
      <c r="A475" s="117">
        <v>370</v>
      </c>
      <c r="B475" s="50" t="s">
        <v>1056</v>
      </c>
      <c r="C475" s="49" t="s">
        <v>247</v>
      </c>
      <c r="D475" s="49" t="s">
        <v>70</v>
      </c>
      <c r="E475" s="122">
        <v>145.85</v>
      </c>
      <c r="F475" s="122">
        <v>153.83</v>
      </c>
      <c r="G475" s="122">
        <v>151.366299</v>
      </c>
      <c r="H475" s="50" t="s">
        <v>1553</v>
      </c>
      <c r="I475" s="51" t="s">
        <v>1089</v>
      </c>
      <c r="J475" s="52" t="s">
        <v>1552</v>
      </c>
      <c r="K475" s="122">
        <v>185.054</v>
      </c>
      <c r="L475" s="122">
        <v>244.931</v>
      </c>
      <c r="M475" s="122">
        <f aca="true" t="shared" si="26" ref="M475:M488">L475-K475</f>
        <v>59.87700000000001</v>
      </c>
      <c r="N475" s="122">
        <v>-25.723</v>
      </c>
      <c r="O475" s="49" t="s">
        <v>1141</v>
      </c>
      <c r="P475" s="50" t="s">
        <v>1551</v>
      </c>
      <c r="Q475" s="50" t="s">
        <v>2251</v>
      </c>
      <c r="R475" s="49" t="s">
        <v>555</v>
      </c>
      <c r="S475" s="90" t="s">
        <v>0</v>
      </c>
      <c r="T475" s="93" t="s">
        <v>726</v>
      </c>
      <c r="U475" s="99">
        <v>352</v>
      </c>
      <c r="V475" s="90" t="s">
        <v>26</v>
      </c>
      <c r="W475" s="88"/>
      <c r="X475" s="88" t="s">
        <v>34</v>
      </c>
      <c r="Y475" s="87"/>
    </row>
    <row r="476" spans="1:25" s="42" customFormat="1" ht="210.75" customHeight="1">
      <c r="A476" s="117">
        <v>371</v>
      </c>
      <c r="B476" s="50" t="s">
        <v>453</v>
      </c>
      <c r="C476" s="49" t="s">
        <v>145</v>
      </c>
      <c r="D476" s="49" t="s">
        <v>70</v>
      </c>
      <c r="E476" s="122">
        <v>105.688</v>
      </c>
      <c r="F476" s="122">
        <v>97.708</v>
      </c>
      <c r="G476" s="122">
        <v>85.988809</v>
      </c>
      <c r="H476" s="50" t="s">
        <v>1550</v>
      </c>
      <c r="I476" s="51" t="s">
        <v>1089</v>
      </c>
      <c r="J476" s="52" t="s">
        <v>1549</v>
      </c>
      <c r="K476" s="122">
        <v>113.012</v>
      </c>
      <c r="L476" s="122">
        <v>177.83</v>
      </c>
      <c r="M476" s="122">
        <f t="shared" si="26"/>
        <v>64.81800000000001</v>
      </c>
      <c r="N476" s="122">
        <v>0</v>
      </c>
      <c r="O476" s="49" t="s">
        <v>1083</v>
      </c>
      <c r="P476" s="50" t="s">
        <v>1548</v>
      </c>
      <c r="Q476" s="50" t="s">
        <v>2252</v>
      </c>
      <c r="R476" s="49" t="s">
        <v>555</v>
      </c>
      <c r="S476" s="90" t="s">
        <v>0</v>
      </c>
      <c r="T476" s="93" t="s">
        <v>725</v>
      </c>
      <c r="U476" s="99">
        <v>353</v>
      </c>
      <c r="V476" s="90" t="s">
        <v>26</v>
      </c>
      <c r="W476" s="88" t="s">
        <v>34</v>
      </c>
      <c r="X476" s="88"/>
      <c r="Y476" s="87"/>
    </row>
    <row r="477" spans="1:25" s="42" customFormat="1" ht="146.25" customHeight="1">
      <c r="A477" s="117">
        <v>372</v>
      </c>
      <c r="B477" s="50" t="s">
        <v>452</v>
      </c>
      <c r="C477" s="49" t="s">
        <v>145</v>
      </c>
      <c r="D477" s="49" t="s">
        <v>70</v>
      </c>
      <c r="E477" s="122">
        <v>54.736</v>
      </c>
      <c r="F477" s="122">
        <v>54.736</v>
      </c>
      <c r="G477" s="122">
        <v>51.207476</v>
      </c>
      <c r="H477" s="48" t="s">
        <v>923</v>
      </c>
      <c r="I477" s="51" t="s">
        <v>1089</v>
      </c>
      <c r="J477" s="52" t="s">
        <v>1557</v>
      </c>
      <c r="K477" s="122">
        <v>53.143</v>
      </c>
      <c r="L477" s="122">
        <v>53.795</v>
      </c>
      <c r="M477" s="122">
        <f t="shared" si="26"/>
        <v>0.652000000000001</v>
      </c>
      <c r="N477" s="122">
        <v>0</v>
      </c>
      <c r="O477" s="49" t="s">
        <v>1083</v>
      </c>
      <c r="P477" s="50" t="s">
        <v>1556</v>
      </c>
      <c r="Q477" s="50"/>
      <c r="R477" s="49" t="s">
        <v>555</v>
      </c>
      <c r="S477" s="90" t="s">
        <v>0</v>
      </c>
      <c r="T477" s="93" t="s">
        <v>725</v>
      </c>
      <c r="U477" s="99">
        <v>354</v>
      </c>
      <c r="V477" s="90"/>
      <c r="W477" s="88" t="s">
        <v>34</v>
      </c>
      <c r="X477" s="88"/>
      <c r="Y477" s="87"/>
    </row>
    <row r="478" spans="1:25" s="42" customFormat="1" ht="101.25" customHeight="1">
      <c r="A478" s="117">
        <v>373</v>
      </c>
      <c r="B478" s="50" t="s">
        <v>451</v>
      </c>
      <c r="C478" s="49" t="s">
        <v>73</v>
      </c>
      <c r="D478" s="49" t="s">
        <v>70</v>
      </c>
      <c r="E478" s="122">
        <v>12.353</v>
      </c>
      <c r="F478" s="122">
        <v>12.353</v>
      </c>
      <c r="G478" s="122">
        <v>12</v>
      </c>
      <c r="H478" s="48" t="s">
        <v>923</v>
      </c>
      <c r="I478" s="51" t="s">
        <v>1091</v>
      </c>
      <c r="J478" s="52" t="s">
        <v>1555</v>
      </c>
      <c r="K478" s="122">
        <v>12.209</v>
      </c>
      <c r="L478" s="122">
        <v>10.791</v>
      </c>
      <c r="M478" s="122">
        <f t="shared" si="26"/>
        <v>-1.4179999999999993</v>
      </c>
      <c r="N478" s="122">
        <v>0</v>
      </c>
      <c r="O478" s="49" t="s">
        <v>1091</v>
      </c>
      <c r="P478" s="50" t="s">
        <v>1554</v>
      </c>
      <c r="Q478" s="50"/>
      <c r="R478" s="49" t="s">
        <v>555</v>
      </c>
      <c r="S478" s="90" t="s">
        <v>0</v>
      </c>
      <c r="T478" s="93" t="s">
        <v>723</v>
      </c>
      <c r="U478" s="99">
        <v>355</v>
      </c>
      <c r="V478" s="90" t="s">
        <v>972</v>
      </c>
      <c r="W478" s="88"/>
      <c r="X478" s="88"/>
      <c r="Y478" s="87"/>
    </row>
    <row r="479" spans="1:25" s="42" customFormat="1" ht="156" customHeight="1">
      <c r="A479" s="117">
        <v>374</v>
      </c>
      <c r="B479" s="50" t="s">
        <v>450</v>
      </c>
      <c r="C479" s="49" t="s">
        <v>72</v>
      </c>
      <c r="D479" s="49" t="s">
        <v>70</v>
      </c>
      <c r="E479" s="122">
        <v>11.858</v>
      </c>
      <c r="F479" s="122">
        <v>11.858</v>
      </c>
      <c r="G479" s="122">
        <v>11.487542</v>
      </c>
      <c r="H479" s="50" t="s">
        <v>1571</v>
      </c>
      <c r="I479" s="51" t="s">
        <v>1089</v>
      </c>
      <c r="J479" s="52" t="s">
        <v>1570</v>
      </c>
      <c r="K479" s="122">
        <v>11.602</v>
      </c>
      <c r="L479" s="122">
        <v>12.726</v>
      </c>
      <c r="M479" s="122">
        <f t="shared" si="26"/>
        <v>1.1240000000000006</v>
      </c>
      <c r="N479" s="122">
        <v>0</v>
      </c>
      <c r="O479" s="49" t="s">
        <v>1083</v>
      </c>
      <c r="P479" s="50" t="s">
        <v>1569</v>
      </c>
      <c r="Q479" s="50"/>
      <c r="R479" s="49" t="s">
        <v>555</v>
      </c>
      <c r="S479" s="90" t="s">
        <v>0</v>
      </c>
      <c r="T479" s="93" t="s">
        <v>725</v>
      </c>
      <c r="U479" s="99">
        <v>356</v>
      </c>
      <c r="V479" s="90" t="s">
        <v>26</v>
      </c>
      <c r="W479" s="88" t="s">
        <v>34</v>
      </c>
      <c r="X479" s="88"/>
      <c r="Y479" s="87"/>
    </row>
    <row r="480" spans="1:25" s="42" customFormat="1" ht="107.25" customHeight="1">
      <c r="A480" s="117">
        <v>375</v>
      </c>
      <c r="B480" s="50" t="s">
        <v>449</v>
      </c>
      <c r="C480" s="49" t="s">
        <v>73</v>
      </c>
      <c r="D480" s="49" t="s">
        <v>70</v>
      </c>
      <c r="E480" s="122">
        <v>7572.617</v>
      </c>
      <c r="F480" s="122">
        <v>7572.617</v>
      </c>
      <c r="G480" s="122">
        <v>7572.617</v>
      </c>
      <c r="H480" s="50" t="s">
        <v>923</v>
      </c>
      <c r="I480" s="51" t="s">
        <v>1089</v>
      </c>
      <c r="J480" s="52" t="s">
        <v>1568</v>
      </c>
      <c r="K480" s="122">
        <v>7405.915</v>
      </c>
      <c r="L480" s="122">
        <v>7637.747</v>
      </c>
      <c r="M480" s="122">
        <f t="shared" si="26"/>
        <v>231.83200000000033</v>
      </c>
      <c r="N480" s="122">
        <v>0</v>
      </c>
      <c r="O480" s="49" t="s">
        <v>1083</v>
      </c>
      <c r="P480" s="50" t="s">
        <v>1567</v>
      </c>
      <c r="Q480" s="50" t="s">
        <v>996</v>
      </c>
      <c r="R480" s="49" t="s">
        <v>555</v>
      </c>
      <c r="S480" s="90" t="s">
        <v>0</v>
      </c>
      <c r="T480" s="93" t="s">
        <v>724</v>
      </c>
      <c r="U480" s="142" t="s">
        <v>1004</v>
      </c>
      <c r="V480" s="90"/>
      <c r="W480" s="88"/>
      <c r="X480" s="88"/>
      <c r="Y480" s="87"/>
    </row>
    <row r="481" spans="1:25" s="42" customFormat="1" ht="158.25" customHeight="1">
      <c r="A481" s="117">
        <v>376</v>
      </c>
      <c r="B481" s="50" t="s">
        <v>1062</v>
      </c>
      <c r="C481" s="49" t="s">
        <v>80</v>
      </c>
      <c r="D481" s="49" t="s">
        <v>76</v>
      </c>
      <c r="E481" s="285">
        <v>360.748</v>
      </c>
      <c r="F481" s="122">
        <v>425.136</v>
      </c>
      <c r="G481" s="122">
        <v>371.323003</v>
      </c>
      <c r="H481" s="50" t="s">
        <v>1566</v>
      </c>
      <c r="I481" s="51" t="s">
        <v>1094</v>
      </c>
      <c r="J481" s="52" t="s">
        <v>1565</v>
      </c>
      <c r="K481" s="122">
        <v>270.644</v>
      </c>
      <c r="L481" s="122">
        <v>0</v>
      </c>
      <c r="M481" s="122">
        <f t="shared" si="26"/>
        <v>-270.644</v>
      </c>
      <c r="N481" s="122">
        <v>0</v>
      </c>
      <c r="O481" s="49" t="s">
        <v>1087</v>
      </c>
      <c r="P481" s="50" t="s">
        <v>1564</v>
      </c>
      <c r="Q481" s="50"/>
      <c r="R481" s="49" t="s">
        <v>555</v>
      </c>
      <c r="S481" s="90" t="s">
        <v>0</v>
      </c>
      <c r="T481" s="93" t="s">
        <v>722</v>
      </c>
      <c r="U481" s="99">
        <v>361</v>
      </c>
      <c r="V481" s="90" t="s">
        <v>25</v>
      </c>
      <c r="W481" s="88"/>
      <c r="X481" s="88" t="s">
        <v>34</v>
      </c>
      <c r="Y481" s="87"/>
    </row>
    <row r="482" spans="1:25" s="42" customFormat="1" ht="108" customHeight="1">
      <c r="A482" s="117">
        <v>377</v>
      </c>
      <c r="B482" s="50" t="s">
        <v>1063</v>
      </c>
      <c r="C482" s="49" t="s">
        <v>85</v>
      </c>
      <c r="D482" s="49" t="s">
        <v>90</v>
      </c>
      <c r="E482" s="285">
        <v>602.95</v>
      </c>
      <c r="F482" s="122">
        <v>686.368</v>
      </c>
      <c r="G482" s="122">
        <v>648.821079</v>
      </c>
      <c r="H482" s="50" t="s">
        <v>923</v>
      </c>
      <c r="I482" s="51" t="s">
        <v>1089</v>
      </c>
      <c r="J482" s="52" t="s">
        <v>1563</v>
      </c>
      <c r="K482" s="122">
        <v>539.988</v>
      </c>
      <c r="L482" s="122">
        <v>823.204</v>
      </c>
      <c r="M482" s="122">
        <f t="shared" si="26"/>
        <v>283.2159999999999</v>
      </c>
      <c r="N482" s="122">
        <v>0</v>
      </c>
      <c r="O482" s="49" t="s">
        <v>1083</v>
      </c>
      <c r="P482" s="50" t="s">
        <v>1562</v>
      </c>
      <c r="Q482" s="50" t="s">
        <v>2313</v>
      </c>
      <c r="R482" s="49" t="s">
        <v>555</v>
      </c>
      <c r="S482" s="90" t="s">
        <v>0</v>
      </c>
      <c r="T482" s="93" t="s">
        <v>722</v>
      </c>
      <c r="U482" s="99">
        <v>361</v>
      </c>
      <c r="V482" s="90"/>
      <c r="W482" s="88" t="s">
        <v>34</v>
      </c>
      <c r="X482" s="88"/>
      <c r="Y482" s="87"/>
    </row>
    <row r="483" spans="1:25" s="42" customFormat="1" ht="105" customHeight="1">
      <c r="A483" s="117">
        <v>378</v>
      </c>
      <c r="B483" s="50" t="s">
        <v>448</v>
      </c>
      <c r="C483" s="49" t="s">
        <v>80</v>
      </c>
      <c r="D483" s="49" t="s">
        <v>74</v>
      </c>
      <c r="E483" s="122">
        <v>129.999</v>
      </c>
      <c r="F483" s="122">
        <v>299.999</v>
      </c>
      <c r="G483" s="122">
        <v>298.182993</v>
      </c>
      <c r="H483" s="48" t="s">
        <v>923</v>
      </c>
      <c r="I483" s="51" t="s">
        <v>1094</v>
      </c>
      <c r="J483" s="52" t="s">
        <v>1561</v>
      </c>
      <c r="K483" s="122">
        <v>0</v>
      </c>
      <c r="L483" s="122">
        <v>0</v>
      </c>
      <c r="M483" s="122">
        <f t="shared" si="26"/>
        <v>0</v>
      </c>
      <c r="N483" s="122">
        <v>0</v>
      </c>
      <c r="O483" s="49" t="s">
        <v>1087</v>
      </c>
      <c r="P483" s="50" t="s">
        <v>1560</v>
      </c>
      <c r="Q483" s="50"/>
      <c r="R483" s="49" t="s">
        <v>555</v>
      </c>
      <c r="S483" s="90" t="s">
        <v>0</v>
      </c>
      <c r="T483" s="93" t="s">
        <v>723</v>
      </c>
      <c r="U483" s="99">
        <v>362</v>
      </c>
      <c r="V483" s="90" t="s">
        <v>972</v>
      </c>
      <c r="W483" s="88" t="s">
        <v>34</v>
      </c>
      <c r="X483" s="88"/>
      <c r="Y483" s="87"/>
    </row>
    <row r="484" spans="1:25" s="42" customFormat="1" ht="97.5" customHeight="1">
      <c r="A484" s="117">
        <v>379</v>
      </c>
      <c r="B484" s="50" t="s">
        <v>997</v>
      </c>
      <c r="C484" s="49" t="s">
        <v>71</v>
      </c>
      <c r="D484" s="49" t="s">
        <v>90</v>
      </c>
      <c r="E484" s="122">
        <v>74.244</v>
      </c>
      <c r="F484" s="122">
        <v>74.244</v>
      </c>
      <c r="G484" s="122">
        <v>71.740869</v>
      </c>
      <c r="H484" s="48" t="s">
        <v>923</v>
      </c>
      <c r="I484" s="51" t="s">
        <v>1089</v>
      </c>
      <c r="J484" s="52" t="s">
        <v>1559</v>
      </c>
      <c r="K484" s="122">
        <v>55.234</v>
      </c>
      <c r="L484" s="122">
        <v>35.585</v>
      </c>
      <c r="M484" s="122">
        <f t="shared" si="26"/>
        <v>-19.649</v>
      </c>
      <c r="N484" s="122">
        <v>0</v>
      </c>
      <c r="O484" s="49" t="s">
        <v>1083</v>
      </c>
      <c r="P484" s="50" t="s">
        <v>1558</v>
      </c>
      <c r="Q484" s="50"/>
      <c r="R484" s="49" t="s">
        <v>582</v>
      </c>
      <c r="S484" s="49" t="s">
        <v>0</v>
      </c>
      <c r="T484" s="93" t="s">
        <v>722</v>
      </c>
      <c r="U484" s="99">
        <v>364</v>
      </c>
      <c r="V484" s="90" t="s">
        <v>972</v>
      </c>
      <c r="W484" s="88" t="s">
        <v>34</v>
      </c>
      <c r="X484" s="88"/>
      <c r="Y484" s="87"/>
    </row>
    <row r="485" spans="1:25" s="42" customFormat="1" ht="303" customHeight="1">
      <c r="A485" s="117">
        <v>380</v>
      </c>
      <c r="B485" s="50" t="s">
        <v>893</v>
      </c>
      <c r="C485" s="49" t="s">
        <v>74</v>
      </c>
      <c r="D485" s="49" t="s">
        <v>270</v>
      </c>
      <c r="E485" s="122">
        <v>96.628</v>
      </c>
      <c r="F485" s="122">
        <v>96.628</v>
      </c>
      <c r="G485" s="122">
        <v>89.17356</v>
      </c>
      <c r="H485" s="50" t="s">
        <v>1583</v>
      </c>
      <c r="I485" s="51" t="s">
        <v>1089</v>
      </c>
      <c r="J485" s="52" t="s">
        <v>1582</v>
      </c>
      <c r="K485" s="122">
        <v>88</v>
      </c>
      <c r="L485" s="122">
        <v>99.838</v>
      </c>
      <c r="M485" s="122">
        <f t="shared" si="26"/>
        <v>11.837999999999994</v>
      </c>
      <c r="N485" s="122">
        <v>0</v>
      </c>
      <c r="O485" s="49" t="s">
        <v>1083</v>
      </c>
      <c r="P485" s="50" t="s">
        <v>1581</v>
      </c>
      <c r="Q485" s="50" t="s">
        <v>2253</v>
      </c>
      <c r="R485" s="49" t="s">
        <v>582</v>
      </c>
      <c r="S485" s="90" t="s">
        <v>0</v>
      </c>
      <c r="T485" s="93" t="s">
        <v>725</v>
      </c>
      <c r="U485" s="123" t="s">
        <v>898</v>
      </c>
      <c r="V485" s="90" t="s">
        <v>24</v>
      </c>
      <c r="W485" s="88" t="s">
        <v>34</v>
      </c>
      <c r="X485" s="88"/>
      <c r="Y485" s="87"/>
    </row>
    <row r="486" spans="1:25" s="42" customFormat="1" ht="122.25" customHeight="1">
      <c r="A486" s="117">
        <v>381</v>
      </c>
      <c r="B486" s="50" t="s">
        <v>892</v>
      </c>
      <c r="C486" s="49" t="s">
        <v>74</v>
      </c>
      <c r="D486" s="49" t="s">
        <v>74</v>
      </c>
      <c r="E486" s="122">
        <v>20</v>
      </c>
      <c r="F486" s="122">
        <v>20</v>
      </c>
      <c r="G486" s="122">
        <v>19.471424</v>
      </c>
      <c r="H486" s="50" t="s">
        <v>1580</v>
      </c>
      <c r="I486" s="51" t="s">
        <v>1094</v>
      </c>
      <c r="J486" s="52" t="s">
        <v>1579</v>
      </c>
      <c r="K486" s="122">
        <v>0</v>
      </c>
      <c r="L486" s="122">
        <v>0</v>
      </c>
      <c r="M486" s="122">
        <f t="shared" si="26"/>
        <v>0</v>
      </c>
      <c r="N486" s="122">
        <v>0</v>
      </c>
      <c r="O486" s="49" t="s">
        <v>1087</v>
      </c>
      <c r="P486" s="50" t="s">
        <v>1578</v>
      </c>
      <c r="Q486" s="50"/>
      <c r="R486" s="49" t="s">
        <v>582</v>
      </c>
      <c r="S486" s="90" t="s">
        <v>0</v>
      </c>
      <c r="T486" s="93" t="s">
        <v>895</v>
      </c>
      <c r="U486" s="123" t="s">
        <v>897</v>
      </c>
      <c r="V486" s="90" t="s">
        <v>24</v>
      </c>
      <c r="W486" s="88" t="s">
        <v>34</v>
      </c>
      <c r="X486" s="88"/>
      <c r="Y486" s="87"/>
    </row>
    <row r="487" spans="1:25" s="42" customFormat="1" ht="122.25" customHeight="1">
      <c r="A487" s="117">
        <v>382</v>
      </c>
      <c r="B487" s="50" t="s">
        <v>891</v>
      </c>
      <c r="C487" s="49" t="s">
        <v>74</v>
      </c>
      <c r="D487" s="49" t="s">
        <v>68</v>
      </c>
      <c r="E487" s="122">
        <v>69.485</v>
      </c>
      <c r="F487" s="122">
        <v>143.469</v>
      </c>
      <c r="G487" s="122">
        <v>120.73644</v>
      </c>
      <c r="H487" s="50" t="s">
        <v>1577</v>
      </c>
      <c r="I487" s="51" t="s">
        <v>1089</v>
      </c>
      <c r="J487" s="52" t="s">
        <v>1576</v>
      </c>
      <c r="K487" s="122">
        <v>78.814</v>
      </c>
      <c r="L487" s="122">
        <v>246</v>
      </c>
      <c r="M487" s="122">
        <f t="shared" si="26"/>
        <v>167.186</v>
      </c>
      <c r="N487" s="122">
        <v>0</v>
      </c>
      <c r="O487" s="49" t="s">
        <v>1083</v>
      </c>
      <c r="P487" s="50" t="s">
        <v>1575</v>
      </c>
      <c r="Q487" s="50" t="s">
        <v>996</v>
      </c>
      <c r="R487" s="49" t="s">
        <v>555</v>
      </c>
      <c r="S487" s="90" t="s">
        <v>0</v>
      </c>
      <c r="T487" s="93" t="s">
        <v>894</v>
      </c>
      <c r="U487" s="123" t="s">
        <v>1005</v>
      </c>
      <c r="V487" s="90" t="s">
        <v>24</v>
      </c>
      <c r="W487" s="88"/>
      <c r="X487" s="88" t="s">
        <v>34</v>
      </c>
      <c r="Y487" s="87"/>
    </row>
    <row r="488" spans="1:25" s="42" customFormat="1" ht="122.25" customHeight="1">
      <c r="A488" s="117">
        <v>383</v>
      </c>
      <c r="B488" s="50" t="s">
        <v>890</v>
      </c>
      <c r="C488" s="49" t="s">
        <v>74</v>
      </c>
      <c r="D488" s="49" t="s">
        <v>76</v>
      </c>
      <c r="E488" s="122">
        <v>97</v>
      </c>
      <c r="F488" s="122">
        <v>97</v>
      </c>
      <c r="G488" s="122">
        <v>92.782254</v>
      </c>
      <c r="H488" s="50" t="s">
        <v>1574</v>
      </c>
      <c r="I488" s="51" t="s">
        <v>1094</v>
      </c>
      <c r="J488" s="52" t="s">
        <v>1573</v>
      </c>
      <c r="K488" s="122">
        <v>110</v>
      </c>
      <c r="L488" s="122">
        <v>0</v>
      </c>
      <c r="M488" s="122">
        <f t="shared" si="26"/>
        <v>-110</v>
      </c>
      <c r="N488" s="122">
        <v>0</v>
      </c>
      <c r="O488" s="49" t="s">
        <v>1087</v>
      </c>
      <c r="P488" s="50" t="s">
        <v>1572</v>
      </c>
      <c r="Q488" s="50"/>
      <c r="R488" s="49" t="s">
        <v>555</v>
      </c>
      <c r="S488" s="90" t="s">
        <v>0</v>
      </c>
      <c r="T488" s="93" t="s">
        <v>723</v>
      </c>
      <c r="U488" s="123" t="s">
        <v>896</v>
      </c>
      <c r="V488" s="90" t="s">
        <v>25</v>
      </c>
      <c r="W488" s="88" t="s">
        <v>34</v>
      </c>
      <c r="X488" s="88"/>
      <c r="Y488" s="87"/>
    </row>
    <row r="489" spans="1:25" s="42" customFormat="1" ht="42.75" customHeight="1">
      <c r="A489" s="92"/>
      <c r="B489" s="234" t="s">
        <v>2212</v>
      </c>
      <c r="C489" s="233"/>
      <c r="D489" s="233"/>
      <c r="E489" s="122"/>
      <c r="F489" s="268"/>
      <c r="G489" s="122"/>
      <c r="H489" s="234"/>
      <c r="I489" s="231"/>
      <c r="J489" s="232"/>
      <c r="K489" s="122"/>
      <c r="L489" s="122"/>
      <c r="M489" s="268"/>
      <c r="N489" s="290"/>
      <c r="O489" s="233"/>
      <c r="P489" s="234"/>
      <c r="Q489" s="215"/>
      <c r="R489" s="239" t="s">
        <v>555</v>
      </c>
      <c r="S489" s="236"/>
      <c r="T489" s="93"/>
      <c r="U489" s="225"/>
      <c r="V489" s="217"/>
      <c r="W489" s="88"/>
      <c r="X489" s="88"/>
      <c r="Y489" s="87"/>
    </row>
    <row r="490" spans="1:25" s="42" customFormat="1" ht="13.5">
      <c r="A490" s="117"/>
      <c r="B490" s="50"/>
      <c r="C490" s="50"/>
      <c r="D490" s="50"/>
      <c r="E490" s="122"/>
      <c r="F490" s="122"/>
      <c r="G490" s="122"/>
      <c r="H490" s="48"/>
      <c r="I490" s="51"/>
      <c r="J490" s="52"/>
      <c r="K490" s="122"/>
      <c r="L490" s="122"/>
      <c r="M490" s="122"/>
      <c r="N490" s="122"/>
      <c r="O490" s="49"/>
      <c r="P490" s="50"/>
      <c r="Q490" s="50"/>
      <c r="R490" s="50"/>
      <c r="S490" s="90"/>
      <c r="T490" s="93"/>
      <c r="U490" s="93"/>
      <c r="V490" s="90"/>
      <c r="W490" s="88"/>
      <c r="X490" s="88"/>
      <c r="Y490" s="87"/>
    </row>
    <row r="491" spans="1:25" ht="21" customHeight="1">
      <c r="A491" s="53"/>
      <c r="B491" s="54" t="s">
        <v>961</v>
      </c>
      <c r="C491" s="55"/>
      <c r="D491" s="55"/>
      <c r="E491" s="288"/>
      <c r="F491" s="288"/>
      <c r="G491" s="288"/>
      <c r="H491" s="56"/>
      <c r="I491" s="57"/>
      <c r="J491" s="58"/>
      <c r="K491" s="288"/>
      <c r="L491" s="288"/>
      <c r="M491" s="288"/>
      <c r="N491" s="288"/>
      <c r="O491" s="59"/>
      <c r="P491" s="55"/>
      <c r="Q491" s="55"/>
      <c r="R491" s="55"/>
      <c r="S491" s="60"/>
      <c r="T491" s="60"/>
      <c r="U491" s="60"/>
      <c r="V491" s="60"/>
      <c r="W491" s="61"/>
      <c r="X491" s="61"/>
      <c r="Y491" s="62"/>
    </row>
    <row r="492" spans="1:25" s="42" customFormat="1" ht="156.75" customHeight="1">
      <c r="A492" s="117">
        <v>384</v>
      </c>
      <c r="B492" s="89" t="s">
        <v>466</v>
      </c>
      <c r="C492" s="49" t="s">
        <v>69</v>
      </c>
      <c r="D492" s="49" t="s">
        <v>70</v>
      </c>
      <c r="E492" s="122">
        <v>835631</v>
      </c>
      <c r="F492" s="268">
        <v>873313</v>
      </c>
      <c r="G492" s="122">
        <v>871085</v>
      </c>
      <c r="H492" s="251" t="s">
        <v>923</v>
      </c>
      <c r="I492" s="252" t="s">
        <v>2267</v>
      </c>
      <c r="J492" s="253" t="s">
        <v>2275</v>
      </c>
      <c r="K492" s="122">
        <v>832398</v>
      </c>
      <c r="L492" s="122">
        <v>979278</v>
      </c>
      <c r="M492" s="268">
        <f>L492-K492</f>
        <v>146880</v>
      </c>
      <c r="N492" s="122" t="s">
        <v>1079</v>
      </c>
      <c r="O492" s="254" t="s">
        <v>1083</v>
      </c>
      <c r="P492" s="255" t="s">
        <v>2276</v>
      </c>
      <c r="Q492" s="255" t="s">
        <v>2314</v>
      </c>
      <c r="R492" s="119" t="s">
        <v>597</v>
      </c>
      <c r="S492" s="256" t="s">
        <v>0</v>
      </c>
      <c r="T492" s="89" t="s">
        <v>734</v>
      </c>
      <c r="U492" s="216">
        <v>365</v>
      </c>
      <c r="V492" s="217" t="s">
        <v>50</v>
      </c>
      <c r="W492" s="88"/>
      <c r="X492" s="88" t="s">
        <v>34</v>
      </c>
      <c r="Y492" s="87"/>
    </row>
    <row r="493" spans="1:25" s="42" customFormat="1" ht="408.75" customHeight="1">
      <c r="A493" s="117">
        <v>385</v>
      </c>
      <c r="B493" s="93" t="s">
        <v>465</v>
      </c>
      <c r="C493" s="254" t="s">
        <v>85</v>
      </c>
      <c r="D493" s="254" t="s">
        <v>70</v>
      </c>
      <c r="E493" s="292">
        <v>1139496</v>
      </c>
      <c r="F493" s="302">
        <v>1146342</v>
      </c>
      <c r="G493" s="292">
        <v>1142974</v>
      </c>
      <c r="H493" s="257" t="s">
        <v>2269</v>
      </c>
      <c r="I493" s="219" t="s">
        <v>1089</v>
      </c>
      <c r="J493" s="220" t="s">
        <v>2277</v>
      </c>
      <c r="K493" s="292">
        <v>1047922</v>
      </c>
      <c r="L493" s="292">
        <v>1232564</v>
      </c>
      <c r="M493" s="122">
        <f>L493-K493</f>
        <v>184642</v>
      </c>
      <c r="N493" s="268" t="s">
        <v>2268</v>
      </c>
      <c r="O493" s="250" t="s">
        <v>1083</v>
      </c>
      <c r="P493" s="222" t="s">
        <v>2278</v>
      </c>
      <c r="Q493" s="255" t="s">
        <v>2315</v>
      </c>
      <c r="R493" s="119" t="s">
        <v>597</v>
      </c>
      <c r="S493" s="256" t="s">
        <v>0</v>
      </c>
      <c r="T493" s="89" t="s">
        <v>734</v>
      </c>
      <c r="U493" s="216">
        <v>366</v>
      </c>
      <c r="V493" s="224" t="s">
        <v>50</v>
      </c>
      <c r="W493" s="88"/>
      <c r="X493" s="88" t="s">
        <v>34</v>
      </c>
      <c r="Y493" s="87"/>
    </row>
    <row r="494" spans="1:25" s="42" customFormat="1" ht="83.25" customHeight="1">
      <c r="A494" s="117">
        <v>386</v>
      </c>
      <c r="B494" s="93" t="s">
        <v>2279</v>
      </c>
      <c r="C494" s="254" t="s">
        <v>86</v>
      </c>
      <c r="D494" s="254" t="s">
        <v>74</v>
      </c>
      <c r="E494" s="122">
        <v>9466</v>
      </c>
      <c r="F494" s="268">
        <v>7229</v>
      </c>
      <c r="G494" s="122">
        <v>7229</v>
      </c>
      <c r="H494" s="251" t="s">
        <v>923</v>
      </c>
      <c r="I494" s="252" t="s">
        <v>1094</v>
      </c>
      <c r="J494" s="253" t="s">
        <v>2280</v>
      </c>
      <c r="K494" s="122">
        <v>0</v>
      </c>
      <c r="L494" s="122">
        <v>0</v>
      </c>
      <c r="M494" s="268">
        <f>L494-K494</f>
        <v>0</v>
      </c>
      <c r="N494" s="122" t="s">
        <v>2268</v>
      </c>
      <c r="O494" s="254" t="s">
        <v>1087</v>
      </c>
      <c r="P494" s="255" t="s">
        <v>2270</v>
      </c>
      <c r="Q494" s="215"/>
      <c r="R494" s="119" t="s">
        <v>597</v>
      </c>
      <c r="S494" s="256" t="s">
        <v>2271</v>
      </c>
      <c r="T494" s="89" t="s">
        <v>734</v>
      </c>
      <c r="U494" s="216">
        <v>367</v>
      </c>
      <c r="V494" s="217" t="s">
        <v>972</v>
      </c>
      <c r="W494" s="88"/>
      <c r="X494" s="88" t="s">
        <v>34</v>
      </c>
      <c r="Y494" s="87"/>
    </row>
    <row r="495" spans="1:25" s="42" customFormat="1" ht="96" customHeight="1">
      <c r="A495" s="117">
        <v>387</v>
      </c>
      <c r="B495" s="50" t="s">
        <v>464</v>
      </c>
      <c r="C495" s="49" t="s">
        <v>72</v>
      </c>
      <c r="D495" s="49" t="s">
        <v>70</v>
      </c>
      <c r="E495" s="122">
        <v>10.587</v>
      </c>
      <c r="F495" s="122">
        <v>10.587</v>
      </c>
      <c r="G495" s="122">
        <v>10</v>
      </c>
      <c r="H495" s="48" t="s">
        <v>1144</v>
      </c>
      <c r="I495" s="51" t="s">
        <v>1081</v>
      </c>
      <c r="J495" s="52" t="s">
        <v>1145</v>
      </c>
      <c r="K495" s="122">
        <v>16.28</v>
      </c>
      <c r="L495" s="122">
        <v>20</v>
      </c>
      <c r="M495" s="122">
        <f aca="true" t="shared" si="27" ref="M495:M512">L495-K495</f>
        <v>3.719999999999999</v>
      </c>
      <c r="N495" s="122">
        <v>0</v>
      </c>
      <c r="O495" s="49" t="s">
        <v>1083</v>
      </c>
      <c r="P495" s="50" t="s">
        <v>1146</v>
      </c>
      <c r="Q495" s="50"/>
      <c r="R495" s="49" t="s">
        <v>588</v>
      </c>
      <c r="S495" s="90" t="s">
        <v>0</v>
      </c>
      <c r="T495" s="89" t="s">
        <v>733</v>
      </c>
      <c r="U495" s="99">
        <v>368</v>
      </c>
      <c r="V495" s="90"/>
      <c r="W495" s="88" t="s">
        <v>34</v>
      </c>
      <c r="X495" s="88"/>
      <c r="Y495" s="87"/>
    </row>
    <row r="496" spans="1:25" s="42" customFormat="1" ht="65.25" customHeight="1">
      <c r="A496" s="117">
        <v>388</v>
      </c>
      <c r="B496" s="50" t="s">
        <v>1076</v>
      </c>
      <c r="C496" s="49" t="s">
        <v>80</v>
      </c>
      <c r="D496" s="49" t="s">
        <v>70</v>
      </c>
      <c r="E496" s="122">
        <v>31.803</v>
      </c>
      <c r="F496" s="122">
        <v>31.803</v>
      </c>
      <c r="G496" s="122">
        <v>32</v>
      </c>
      <c r="H496" s="48" t="s">
        <v>923</v>
      </c>
      <c r="I496" s="51" t="s">
        <v>1089</v>
      </c>
      <c r="J496" s="52" t="s">
        <v>1147</v>
      </c>
      <c r="K496" s="122">
        <v>31.735</v>
      </c>
      <c r="L496" s="122">
        <v>40.63</v>
      </c>
      <c r="M496" s="122">
        <f t="shared" si="27"/>
        <v>8.895000000000003</v>
      </c>
      <c r="N496" s="122">
        <v>0</v>
      </c>
      <c r="O496" s="49" t="s">
        <v>1083</v>
      </c>
      <c r="P496" s="50" t="s">
        <v>1148</v>
      </c>
      <c r="Q496" s="237" t="s">
        <v>2316</v>
      </c>
      <c r="R496" s="49" t="s">
        <v>587</v>
      </c>
      <c r="S496" s="90" t="s">
        <v>0</v>
      </c>
      <c r="T496" s="89" t="s">
        <v>733</v>
      </c>
      <c r="U496" s="99">
        <v>369</v>
      </c>
      <c r="V496" s="90" t="s">
        <v>50</v>
      </c>
      <c r="W496" s="88" t="s">
        <v>34</v>
      </c>
      <c r="X496" s="88"/>
      <c r="Y496" s="87"/>
    </row>
    <row r="497" spans="1:25" s="42" customFormat="1" ht="73.5" customHeight="1">
      <c r="A497" s="117">
        <v>389</v>
      </c>
      <c r="B497" s="50" t="s">
        <v>463</v>
      </c>
      <c r="C497" s="49" t="s">
        <v>71</v>
      </c>
      <c r="D497" s="49" t="s">
        <v>74</v>
      </c>
      <c r="E497" s="122">
        <v>12.855</v>
      </c>
      <c r="F497" s="122">
        <v>12.855</v>
      </c>
      <c r="G497" s="122">
        <v>13</v>
      </c>
      <c r="H497" s="48" t="s">
        <v>923</v>
      </c>
      <c r="I497" s="51" t="s">
        <v>1094</v>
      </c>
      <c r="J497" s="52" t="s">
        <v>1149</v>
      </c>
      <c r="K497" s="122">
        <v>0</v>
      </c>
      <c r="L497" s="122">
        <v>0</v>
      </c>
      <c r="M497" s="122">
        <f t="shared" si="27"/>
        <v>0</v>
      </c>
      <c r="N497" s="122">
        <v>0</v>
      </c>
      <c r="O497" s="49" t="s">
        <v>1087</v>
      </c>
      <c r="P497" s="50" t="s">
        <v>1150</v>
      </c>
      <c r="Q497" s="50"/>
      <c r="R497" s="49" t="s">
        <v>588</v>
      </c>
      <c r="S497" s="90" t="s">
        <v>632</v>
      </c>
      <c r="T497" s="93" t="s">
        <v>732</v>
      </c>
      <c r="U497" s="99">
        <v>370</v>
      </c>
      <c r="V497" s="90" t="s">
        <v>972</v>
      </c>
      <c r="W497" s="88" t="s">
        <v>34</v>
      </c>
      <c r="X497" s="88"/>
      <c r="Y497" s="87"/>
    </row>
    <row r="498" spans="1:25" s="42" customFormat="1" ht="86.25" customHeight="1">
      <c r="A498" s="117">
        <v>390</v>
      </c>
      <c r="B498" s="50" t="s">
        <v>462</v>
      </c>
      <c r="C498" s="49" t="s">
        <v>71</v>
      </c>
      <c r="D498" s="49" t="s">
        <v>70</v>
      </c>
      <c r="E498" s="122">
        <v>34.895</v>
      </c>
      <c r="F498" s="122">
        <v>34.895</v>
      </c>
      <c r="G498" s="122">
        <v>33</v>
      </c>
      <c r="H498" s="48" t="s">
        <v>923</v>
      </c>
      <c r="I498" s="51" t="s">
        <v>1089</v>
      </c>
      <c r="J498" s="52" t="s">
        <v>1151</v>
      </c>
      <c r="K498" s="122">
        <v>42.431</v>
      </c>
      <c r="L498" s="122">
        <v>43.5</v>
      </c>
      <c r="M498" s="122">
        <f t="shared" si="27"/>
        <v>1.0690000000000026</v>
      </c>
      <c r="N498" s="122">
        <v>0</v>
      </c>
      <c r="O498" s="49" t="s">
        <v>1083</v>
      </c>
      <c r="P498" s="50" t="s">
        <v>1152</v>
      </c>
      <c r="Q498" s="50"/>
      <c r="R498" s="49" t="s">
        <v>588</v>
      </c>
      <c r="S498" s="90" t="s">
        <v>632</v>
      </c>
      <c r="T498" s="93" t="s">
        <v>732</v>
      </c>
      <c r="U498" s="99">
        <v>371</v>
      </c>
      <c r="V498" s="90" t="s">
        <v>972</v>
      </c>
      <c r="W498" s="88" t="s">
        <v>34</v>
      </c>
      <c r="X498" s="88"/>
      <c r="Y498" s="87"/>
    </row>
    <row r="499" spans="1:25" s="42" customFormat="1" ht="159.75" customHeight="1">
      <c r="A499" s="117">
        <v>391</v>
      </c>
      <c r="B499" s="50" t="s">
        <v>1172</v>
      </c>
      <c r="C499" s="49" t="s">
        <v>86</v>
      </c>
      <c r="D499" s="49" t="s">
        <v>70</v>
      </c>
      <c r="E499" s="122">
        <v>397</v>
      </c>
      <c r="F499" s="122">
        <v>397</v>
      </c>
      <c r="G499" s="122">
        <v>216.625371</v>
      </c>
      <c r="H499" s="45" t="s">
        <v>923</v>
      </c>
      <c r="I499" s="46" t="s">
        <v>1089</v>
      </c>
      <c r="J499" s="47" t="s">
        <v>1173</v>
      </c>
      <c r="K499" s="122">
        <v>357</v>
      </c>
      <c r="L499" s="122">
        <v>419</v>
      </c>
      <c r="M499" s="122">
        <f t="shared" si="27"/>
        <v>62</v>
      </c>
      <c r="N499" s="122">
        <v>0</v>
      </c>
      <c r="O499" s="49" t="s">
        <v>1174</v>
      </c>
      <c r="P499" s="50" t="s">
        <v>1175</v>
      </c>
      <c r="Q499" s="50" t="s">
        <v>2317</v>
      </c>
      <c r="R499" s="49" t="s">
        <v>614</v>
      </c>
      <c r="S499" s="90" t="s">
        <v>0</v>
      </c>
      <c r="T499" s="89" t="s">
        <v>731</v>
      </c>
      <c r="U499" s="99">
        <v>372</v>
      </c>
      <c r="V499" s="90" t="s">
        <v>972</v>
      </c>
      <c r="W499" s="88"/>
      <c r="X499" s="88" t="s">
        <v>34</v>
      </c>
      <c r="Y499" s="87"/>
    </row>
    <row r="500" spans="1:25" s="42" customFormat="1" ht="65.25" customHeight="1">
      <c r="A500" s="117">
        <v>392</v>
      </c>
      <c r="B500" s="50" t="s">
        <v>1046</v>
      </c>
      <c r="C500" s="49" t="s">
        <v>73</v>
      </c>
      <c r="D500" s="49" t="s">
        <v>70</v>
      </c>
      <c r="E500" s="122">
        <v>8.407</v>
      </c>
      <c r="F500" s="122">
        <v>8.407</v>
      </c>
      <c r="G500" s="122">
        <v>7.793</v>
      </c>
      <c r="H500" s="106" t="s">
        <v>923</v>
      </c>
      <c r="I500" s="46" t="s">
        <v>1089</v>
      </c>
      <c r="J500" s="47" t="s">
        <v>1176</v>
      </c>
      <c r="K500" s="122">
        <v>7.5</v>
      </c>
      <c r="L500" s="122">
        <v>7.498</v>
      </c>
      <c r="M500" s="122">
        <f t="shared" si="27"/>
        <v>-0.0019999999999997797</v>
      </c>
      <c r="N500" s="122">
        <v>0</v>
      </c>
      <c r="O500" s="49" t="s">
        <v>1083</v>
      </c>
      <c r="P500" s="50" t="s">
        <v>1177</v>
      </c>
      <c r="Q500" s="50"/>
      <c r="R500" s="49" t="s">
        <v>614</v>
      </c>
      <c r="S500" s="90" t="s">
        <v>0</v>
      </c>
      <c r="T500" s="89" t="s">
        <v>729</v>
      </c>
      <c r="U500" s="99">
        <v>373</v>
      </c>
      <c r="V500" s="90" t="s">
        <v>972</v>
      </c>
      <c r="W500" s="88" t="s">
        <v>34</v>
      </c>
      <c r="X500" s="88"/>
      <c r="Y500" s="87"/>
    </row>
    <row r="501" spans="1:25" s="42" customFormat="1" ht="68.25" customHeight="1">
      <c r="A501" s="117">
        <v>393</v>
      </c>
      <c r="B501" s="50" t="s">
        <v>461</v>
      </c>
      <c r="C501" s="49" t="s">
        <v>73</v>
      </c>
      <c r="D501" s="49" t="s">
        <v>70</v>
      </c>
      <c r="E501" s="122">
        <v>11.684</v>
      </c>
      <c r="F501" s="122">
        <v>11.684</v>
      </c>
      <c r="G501" s="122">
        <v>6.787</v>
      </c>
      <c r="H501" s="106" t="s">
        <v>1178</v>
      </c>
      <c r="I501" s="46" t="s">
        <v>1089</v>
      </c>
      <c r="J501" s="47" t="s">
        <v>1179</v>
      </c>
      <c r="K501" s="122">
        <v>10.498</v>
      </c>
      <c r="L501" s="122">
        <v>10.498</v>
      </c>
      <c r="M501" s="122">
        <f t="shared" si="27"/>
        <v>0</v>
      </c>
      <c r="N501" s="122">
        <v>0</v>
      </c>
      <c r="O501" s="49" t="s">
        <v>1083</v>
      </c>
      <c r="P501" s="50" t="s">
        <v>1180</v>
      </c>
      <c r="Q501" s="50"/>
      <c r="R501" s="49" t="s">
        <v>614</v>
      </c>
      <c r="S501" s="90" t="s">
        <v>0</v>
      </c>
      <c r="T501" s="89" t="s">
        <v>729</v>
      </c>
      <c r="U501" s="99">
        <v>374</v>
      </c>
      <c r="V501" s="90" t="s">
        <v>26</v>
      </c>
      <c r="W501" s="88" t="s">
        <v>34</v>
      </c>
      <c r="X501" s="88"/>
      <c r="Y501" s="87"/>
    </row>
    <row r="502" spans="1:25" s="42" customFormat="1" ht="76.5" customHeight="1">
      <c r="A502" s="117">
        <v>394</v>
      </c>
      <c r="B502" s="50" t="s">
        <v>460</v>
      </c>
      <c r="C502" s="49" t="s">
        <v>73</v>
      </c>
      <c r="D502" s="49" t="s">
        <v>70</v>
      </c>
      <c r="E502" s="122">
        <v>151.803</v>
      </c>
      <c r="F502" s="122">
        <v>151.803</v>
      </c>
      <c r="G502" s="122">
        <v>135.032</v>
      </c>
      <c r="H502" s="45" t="s">
        <v>923</v>
      </c>
      <c r="I502" s="46" t="s">
        <v>1081</v>
      </c>
      <c r="J502" s="47" t="s">
        <v>1181</v>
      </c>
      <c r="K502" s="122">
        <v>135.755</v>
      </c>
      <c r="L502" s="122">
        <v>133.166</v>
      </c>
      <c r="M502" s="122">
        <f t="shared" si="27"/>
        <v>-2.5889999999999986</v>
      </c>
      <c r="N502" s="122">
        <v>0</v>
      </c>
      <c r="O502" s="49" t="s">
        <v>1083</v>
      </c>
      <c r="P502" s="50" t="s">
        <v>1182</v>
      </c>
      <c r="Q502" s="50" t="s">
        <v>2318</v>
      </c>
      <c r="R502" s="49" t="s">
        <v>614</v>
      </c>
      <c r="S502" s="90" t="s">
        <v>0</v>
      </c>
      <c r="T502" s="89" t="s">
        <v>729</v>
      </c>
      <c r="U502" s="99">
        <v>375</v>
      </c>
      <c r="V502" s="90"/>
      <c r="W502" s="88" t="s">
        <v>34</v>
      </c>
      <c r="X502" s="88"/>
      <c r="Y502" s="87"/>
    </row>
    <row r="503" spans="1:25" s="42" customFormat="1" ht="110.25" customHeight="1">
      <c r="A503" s="117">
        <v>395</v>
      </c>
      <c r="B503" s="50" t="s">
        <v>1183</v>
      </c>
      <c r="C503" s="88" t="s">
        <v>88</v>
      </c>
      <c r="D503" s="49" t="s">
        <v>70</v>
      </c>
      <c r="E503" s="122">
        <v>17.199</v>
      </c>
      <c r="F503" s="122">
        <v>17.199</v>
      </c>
      <c r="G503" s="122">
        <v>16.558</v>
      </c>
      <c r="H503" s="45" t="s">
        <v>923</v>
      </c>
      <c r="I503" s="46" t="s">
        <v>1089</v>
      </c>
      <c r="J503" s="47" t="s">
        <v>1184</v>
      </c>
      <c r="K503" s="122">
        <v>16.605</v>
      </c>
      <c r="L503" s="122">
        <v>16.553</v>
      </c>
      <c r="M503" s="122">
        <f t="shared" si="27"/>
        <v>-0.0519999999999996</v>
      </c>
      <c r="N503" s="122">
        <v>0</v>
      </c>
      <c r="O503" s="49" t="s">
        <v>1083</v>
      </c>
      <c r="P503" s="50" t="s">
        <v>1185</v>
      </c>
      <c r="Q503" s="50"/>
      <c r="R503" s="49" t="s">
        <v>614</v>
      </c>
      <c r="S503" s="90" t="s">
        <v>0</v>
      </c>
      <c r="T503" s="89" t="s">
        <v>729</v>
      </c>
      <c r="U503" s="99">
        <v>376</v>
      </c>
      <c r="V503" s="90" t="s">
        <v>972</v>
      </c>
      <c r="W503" s="88" t="s">
        <v>34</v>
      </c>
      <c r="X503" s="88"/>
      <c r="Y503" s="87"/>
    </row>
    <row r="504" spans="1:25" s="42" customFormat="1" ht="59.25" customHeight="1">
      <c r="A504" s="117">
        <v>396</v>
      </c>
      <c r="B504" s="101" t="s">
        <v>459</v>
      </c>
      <c r="C504" s="88" t="s">
        <v>88</v>
      </c>
      <c r="D504" s="49" t="s">
        <v>70</v>
      </c>
      <c r="E504" s="122">
        <v>200.739</v>
      </c>
      <c r="F504" s="122">
        <v>200.739</v>
      </c>
      <c r="G504" s="122">
        <v>172.596</v>
      </c>
      <c r="H504" s="45" t="s">
        <v>923</v>
      </c>
      <c r="I504" s="46" t="s">
        <v>1089</v>
      </c>
      <c r="J504" s="47" t="s">
        <v>1186</v>
      </c>
      <c r="K504" s="122">
        <v>158.848</v>
      </c>
      <c r="L504" s="122">
        <v>150.969</v>
      </c>
      <c r="M504" s="122">
        <f t="shared" si="27"/>
        <v>-7.879000000000019</v>
      </c>
      <c r="N504" s="122">
        <v>0</v>
      </c>
      <c r="O504" s="49" t="s">
        <v>1083</v>
      </c>
      <c r="P504" s="50" t="s">
        <v>1171</v>
      </c>
      <c r="Q504" s="50"/>
      <c r="R504" s="49" t="s">
        <v>614</v>
      </c>
      <c r="S504" s="90" t="s">
        <v>0</v>
      </c>
      <c r="T504" s="89" t="s">
        <v>729</v>
      </c>
      <c r="U504" s="99">
        <v>377</v>
      </c>
      <c r="V504" s="90"/>
      <c r="W504" s="88" t="s">
        <v>34</v>
      </c>
      <c r="X504" s="88"/>
      <c r="Y504" s="87"/>
    </row>
    <row r="505" spans="1:25" s="42" customFormat="1" ht="50.25" customHeight="1">
      <c r="A505" s="117">
        <v>397</v>
      </c>
      <c r="B505" s="50" t="s">
        <v>458</v>
      </c>
      <c r="C505" s="88" t="s">
        <v>88</v>
      </c>
      <c r="D505" s="49" t="s">
        <v>70</v>
      </c>
      <c r="E505" s="122">
        <v>25.809</v>
      </c>
      <c r="F505" s="122">
        <v>25.809</v>
      </c>
      <c r="G505" s="122">
        <v>25.434</v>
      </c>
      <c r="H505" s="45" t="s">
        <v>923</v>
      </c>
      <c r="I505" s="46" t="s">
        <v>1089</v>
      </c>
      <c r="J505" s="47" t="s">
        <v>1187</v>
      </c>
      <c r="K505" s="122">
        <v>25.809</v>
      </c>
      <c r="L505" s="122">
        <v>25.809</v>
      </c>
      <c r="M505" s="122">
        <f t="shared" si="27"/>
        <v>0</v>
      </c>
      <c r="N505" s="122">
        <v>0</v>
      </c>
      <c r="O505" s="49" t="s">
        <v>1083</v>
      </c>
      <c r="P505" s="50" t="s">
        <v>1188</v>
      </c>
      <c r="Q505" s="50"/>
      <c r="R505" s="49" t="s">
        <v>614</v>
      </c>
      <c r="S505" s="90" t="s">
        <v>0</v>
      </c>
      <c r="T505" s="89" t="s">
        <v>729</v>
      </c>
      <c r="U505" s="99">
        <v>378</v>
      </c>
      <c r="V505" s="90" t="s">
        <v>49</v>
      </c>
      <c r="W505" s="88" t="s">
        <v>34</v>
      </c>
      <c r="X505" s="88"/>
      <c r="Y505" s="87"/>
    </row>
    <row r="506" spans="1:25" s="42" customFormat="1" ht="62.25" customHeight="1">
      <c r="A506" s="117">
        <v>398</v>
      </c>
      <c r="B506" s="50" t="s">
        <v>457</v>
      </c>
      <c r="C506" s="49" t="s">
        <v>384</v>
      </c>
      <c r="D506" s="49" t="s">
        <v>70</v>
      </c>
      <c r="E506" s="122">
        <v>9.841</v>
      </c>
      <c r="F506" s="122">
        <v>9.841</v>
      </c>
      <c r="G506" s="122">
        <v>9.623</v>
      </c>
      <c r="H506" s="45" t="s">
        <v>923</v>
      </c>
      <c r="I506" s="46" t="s">
        <v>1089</v>
      </c>
      <c r="J506" s="47" t="s">
        <v>1189</v>
      </c>
      <c r="K506" s="122">
        <v>9.669</v>
      </c>
      <c r="L506" s="122">
        <v>9.64</v>
      </c>
      <c r="M506" s="122">
        <f t="shared" si="27"/>
        <v>-0.028999999999999915</v>
      </c>
      <c r="N506" s="122">
        <v>0</v>
      </c>
      <c r="O506" s="49" t="s">
        <v>1083</v>
      </c>
      <c r="P506" s="50" t="s">
        <v>1190</v>
      </c>
      <c r="Q506" s="50"/>
      <c r="R506" s="49" t="s">
        <v>614</v>
      </c>
      <c r="S506" s="90" t="s">
        <v>0</v>
      </c>
      <c r="T506" s="89" t="s">
        <v>729</v>
      </c>
      <c r="U506" s="99">
        <v>379</v>
      </c>
      <c r="V506" s="90"/>
      <c r="W506" s="88" t="s">
        <v>34</v>
      </c>
      <c r="X506" s="88"/>
      <c r="Y506" s="87"/>
    </row>
    <row r="507" spans="1:25" s="42" customFormat="1" ht="108.75" customHeight="1">
      <c r="A507" s="117">
        <v>399</v>
      </c>
      <c r="B507" s="50" t="s">
        <v>456</v>
      </c>
      <c r="C507" s="49" t="s">
        <v>147</v>
      </c>
      <c r="D507" s="49" t="s">
        <v>70</v>
      </c>
      <c r="E507" s="122">
        <v>6.275</v>
      </c>
      <c r="F507" s="122">
        <v>6.275</v>
      </c>
      <c r="G507" s="122">
        <v>6.250971</v>
      </c>
      <c r="H507" s="45" t="s">
        <v>923</v>
      </c>
      <c r="I507" s="46" t="s">
        <v>1089</v>
      </c>
      <c r="J507" s="47" t="s">
        <v>1191</v>
      </c>
      <c r="K507" s="122">
        <v>6.27</v>
      </c>
      <c r="L507" s="122">
        <v>6.27</v>
      </c>
      <c r="M507" s="122">
        <f t="shared" si="27"/>
        <v>0</v>
      </c>
      <c r="N507" s="122">
        <v>0</v>
      </c>
      <c r="O507" s="49" t="s">
        <v>1083</v>
      </c>
      <c r="P507" s="50" t="s">
        <v>1192</v>
      </c>
      <c r="Q507" s="50"/>
      <c r="R507" s="49" t="s">
        <v>614</v>
      </c>
      <c r="S507" s="90" t="s">
        <v>0</v>
      </c>
      <c r="T507" s="89" t="s">
        <v>729</v>
      </c>
      <c r="U507" s="99">
        <v>380</v>
      </c>
      <c r="V507" s="90"/>
      <c r="W507" s="88" t="s">
        <v>34</v>
      </c>
      <c r="X507" s="88"/>
      <c r="Y507" s="87"/>
    </row>
    <row r="508" spans="1:25" s="42" customFormat="1" ht="163.5" customHeight="1">
      <c r="A508" s="117">
        <v>400</v>
      </c>
      <c r="B508" s="50" t="s">
        <v>1193</v>
      </c>
      <c r="C508" s="49" t="s">
        <v>352</v>
      </c>
      <c r="D508" s="49" t="s">
        <v>70</v>
      </c>
      <c r="E508" s="122">
        <v>46.1</v>
      </c>
      <c r="F508" s="122">
        <v>46.1</v>
      </c>
      <c r="G508" s="122">
        <v>46.1</v>
      </c>
      <c r="H508" s="106" t="s">
        <v>1194</v>
      </c>
      <c r="I508" s="46" t="s">
        <v>1089</v>
      </c>
      <c r="J508" s="47" t="s">
        <v>1195</v>
      </c>
      <c r="K508" s="122">
        <v>47.46</v>
      </c>
      <c r="L508" s="122">
        <v>43.59</v>
      </c>
      <c r="M508" s="122">
        <f t="shared" si="27"/>
        <v>-3.8699999999999974</v>
      </c>
      <c r="N508" s="122">
        <v>0</v>
      </c>
      <c r="O508" s="49" t="s">
        <v>1083</v>
      </c>
      <c r="P508" s="50" t="s">
        <v>1196</v>
      </c>
      <c r="Q508" s="50"/>
      <c r="R508" s="49" t="s">
        <v>614</v>
      </c>
      <c r="S508" s="90" t="s">
        <v>0</v>
      </c>
      <c r="T508" s="89" t="s">
        <v>729</v>
      </c>
      <c r="U508" s="99">
        <v>381</v>
      </c>
      <c r="V508" s="90" t="s">
        <v>26</v>
      </c>
      <c r="W508" s="88"/>
      <c r="X508" s="88"/>
      <c r="Y508" s="87"/>
    </row>
    <row r="509" spans="1:25" s="42" customFormat="1" ht="97.5" customHeight="1">
      <c r="A509" s="117">
        <v>401</v>
      </c>
      <c r="B509" s="50" t="s">
        <v>455</v>
      </c>
      <c r="C509" s="49" t="s">
        <v>86</v>
      </c>
      <c r="D509" s="49" t="s">
        <v>70</v>
      </c>
      <c r="E509" s="122">
        <v>21.326</v>
      </c>
      <c r="F509" s="122">
        <v>21.326</v>
      </c>
      <c r="G509" s="122">
        <v>19.518</v>
      </c>
      <c r="H509" s="45" t="s">
        <v>923</v>
      </c>
      <c r="I509" s="46" t="s">
        <v>1089</v>
      </c>
      <c r="J509" s="47" t="s">
        <v>1197</v>
      </c>
      <c r="K509" s="122">
        <v>25.133</v>
      </c>
      <c r="L509" s="122">
        <v>37.384</v>
      </c>
      <c r="M509" s="122">
        <f t="shared" si="27"/>
        <v>12.251000000000001</v>
      </c>
      <c r="N509" s="122">
        <v>0</v>
      </c>
      <c r="O509" s="49" t="s">
        <v>1083</v>
      </c>
      <c r="P509" s="50" t="s">
        <v>1198</v>
      </c>
      <c r="Q509" s="50" t="s">
        <v>2319</v>
      </c>
      <c r="R509" s="49" t="s">
        <v>614</v>
      </c>
      <c r="S509" s="90" t="s">
        <v>0</v>
      </c>
      <c r="T509" s="89" t="s">
        <v>729</v>
      </c>
      <c r="U509" s="99">
        <v>382</v>
      </c>
      <c r="V509" s="90"/>
      <c r="W509" s="88" t="s">
        <v>34</v>
      </c>
      <c r="X509" s="88"/>
      <c r="Y509" s="87"/>
    </row>
    <row r="510" spans="1:25" s="42" customFormat="1" ht="72.75" customHeight="1">
      <c r="A510" s="117">
        <v>402</v>
      </c>
      <c r="B510" s="50" t="s">
        <v>454</v>
      </c>
      <c r="C510" s="49" t="s">
        <v>71</v>
      </c>
      <c r="D510" s="49" t="s">
        <v>70</v>
      </c>
      <c r="E510" s="122">
        <v>48.244</v>
      </c>
      <c r="F510" s="122">
        <v>48.244</v>
      </c>
      <c r="G510" s="122">
        <f>35.923+10.008</f>
        <v>45.931</v>
      </c>
      <c r="H510" s="45" t="s">
        <v>923</v>
      </c>
      <c r="I510" s="46" t="s">
        <v>1089</v>
      </c>
      <c r="J510" s="47" t="s">
        <v>1199</v>
      </c>
      <c r="K510" s="122">
        <v>34.552</v>
      </c>
      <c r="L510" s="122">
        <v>28.357</v>
      </c>
      <c r="M510" s="122">
        <f t="shared" si="27"/>
        <v>-6.195</v>
      </c>
      <c r="N510" s="122">
        <v>0</v>
      </c>
      <c r="O510" s="49" t="s">
        <v>1083</v>
      </c>
      <c r="P510" s="50" t="s">
        <v>1200</v>
      </c>
      <c r="Q510" s="50"/>
      <c r="R510" s="49" t="s">
        <v>614</v>
      </c>
      <c r="S510" s="90" t="s">
        <v>0</v>
      </c>
      <c r="T510" s="93" t="s">
        <v>728</v>
      </c>
      <c r="U510" s="99">
        <v>386</v>
      </c>
      <c r="V510" s="90" t="s">
        <v>972</v>
      </c>
      <c r="W510" s="88" t="s">
        <v>34</v>
      </c>
      <c r="X510" s="88" t="s">
        <v>34</v>
      </c>
      <c r="Y510" s="87"/>
    </row>
    <row r="511" spans="1:25" s="42" customFormat="1" ht="84" customHeight="1">
      <c r="A511" s="117">
        <v>403</v>
      </c>
      <c r="B511" s="50" t="s">
        <v>899</v>
      </c>
      <c r="C511" s="49" t="s">
        <v>74</v>
      </c>
      <c r="D511" s="49" t="s">
        <v>74</v>
      </c>
      <c r="E511" s="122">
        <v>231.786</v>
      </c>
      <c r="F511" s="122">
        <v>231.786</v>
      </c>
      <c r="G511" s="122">
        <v>222.821913</v>
      </c>
      <c r="H511" s="106" t="s">
        <v>1201</v>
      </c>
      <c r="I511" s="46" t="s">
        <v>1094</v>
      </c>
      <c r="J511" s="47" t="s">
        <v>1202</v>
      </c>
      <c r="K511" s="122">
        <v>0</v>
      </c>
      <c r="L511" s="122">
        <v>0</v>
      </c>
      <c r="M511" s="122">
        <f t="shared" si="27"/>
        <v>0</v>
      </c>
      <c r="N511" s="122">
        <v>0</v>
      </c>
      <c r="O511" s="49" t="s">
        <v>1087</v>
      </c>
      <c r="P511" s="50" t="s">
        <v>1203</v>
      </c>
      <c r="Q511" s="50"/>
      <c r="R511" s="49" t="s">
        <v>614</v>
      </c>
      <c r="S511" s="90" t="s">
        <v>0</v>
      </c>
      <c r="T511" s="93" t="s">
        <v>900</v>
      </c>
      <c r="U511" s="123" t="s">
        <v>901</v>
      </c>
      <c r="V511" s="90" t="s">
        <v>24</v>
      </c>
      <c r="W511" s="88" t="s">
        <v>34</v>
      </c>
      <c r="X511" s="88"/>
      <c r="Y511" s="87"/>
    </row>
    <row r="512" spans="1:25" s="42" customFormat="1" ht="87.75" customHeight="1" collapsed="1">
      <c r="A512" s="117">
        <v>404</v>
      </c>
      <c r="B512" s="50" t="s">
        <v>1978</v>
      </c>
      <c r="C512" s="49" t="s">
        <v>85</v>
      </c>
      <c r="D512" s="49" t="s">
        <v>70</v>
      </c>
      <c r="E512" s="289">
        <v>40</v>
      </c>
      <c r="F512" s="122">
        <v>40</v>
      </c>
      <c r="G512" s="122">
        <v>38.826</v>
      </c>
      <c r="H512" s="48" t="s">
        <v>1915</v>
      </c>
      <c r="I512" s="51" t="s">
        <v>1089</v>
      </c>
      <c r="J512" s="52" t="s">
        <v>1979</v>
      </c>
      <c r="K512" s="289">
        <v>36</v>
      </c>
      <c r="L512" s="122">
        <v>38</v>
      </c>
      <c r="M512" s="122">
        <f t="shared" si="27"/>
        <v>2</v>
      </c>
      <c r="N512" s="122">
        <v>0</v>
      </c>
      <c r="O512" s="49" t="s">
        <v>1083</v>
      </c>
      <c r="P512" s="50" t="s">
        <v>1980</v>
      </c>
      <c r="Q512" s="50"/>
      <c r="R512" s="49" t="s">
        <v>577</v>
      </c>
      <c r="S512" s="90" t="s">
        <v>0</v>
      </c>
      <c r="T512" s="89" t="s">
        <v>727</v>
      </c>
      <c r="U512" s="99">
        <v>387</v>
      </c>
      <c r="V512" s="90" t="s">
        <v>49</v>
      </c>
      <c r="W512" s="88" t="s">
        <v>34</v>
      </c>
      <c r="X512" s="88"/>
      <c r="Y512" s="87"/>
    </row>
    <row r="513" spans="1:25" s="42" customFormat="1" ht="13.5">
      <c r="A513" s="117"/>
      <c r="B513" s="50"/>
      <c r="C513" s="50"/>
      <c r="D513" s="50"/>
      <c r="E513" s="122"/>
      <c r="F513" s="122"/>
      <c r="G513" s="122"/>
      <c r="H513" s="48"/>
      <c r="I513" s="51"/>
      <c r="J513" s="52"/>
      <c r="K513" s="122"/>
      <c r="L513" s="122"/>
      <c r="M513" s="122"/>
      <c r="N513" s="122"/>
      <c r="O513" s="49"/>
      <c r="P513" s="50"/>
      <c r="Q513" s="50"/>
      <c r="R513" s="50"/>
      <c r="S513" s="90"/>
      <c r="T513" s="90"/>
      <c r="U513" s="90"/>
      <c r="V513" s="90"/>
      <c r="W513" s="88"/>
      <c r="X513" s="88"/>
      <c r="Y513" s="87"/>
    </row>
    <row r="514" spans="1:25" ht="21" customHeight="1">
      <c r="A514" s="53"/>
      <c r="B514" s="54" t="s">
        <v>962</v>
      </c>
      <c r="C514" s="55"/>
      <c r="D514" s="55"/>
      <c r="E514" s="288"/>
      <c r="F514" s="288"/>
      <c r="G514" s="288"/>
      <c r="H514" s="56"/>
      <c r="I514" s="57"/>
      <c r="J514" s="58"/>
      <c r="K514" s="288"/>
      <c r="L514" s="288"/>
      <c r="M514" s="288"/>
      <c r="N514" s="288"/>
      <c r="O514" s="59"/>
      <c r="P514" s="55"/>
      <c r="Q514" s="55"/>
      <c r="R514" s="55"/>
      <c r="S514" s="60"/>
      <c r="T514" s="60"/>
      <c r="U514" s="60"/>
      <c r="V514" s="60"/>
      <c r="W514" s="61"/>
      <c r="X514" s="61"/>
      <c r="Y514" s="62"/>
    </row>
    <row r="515" spans="1:25" s="42" customFormat="1" ht="99.75" customHeight="1">
      <c r="A515" s="117">
        <v>405</v>
      </c>
      <c r="B515" s="50" t="s">
        <v>1987</v>
      </c>
      <c r="C515" s="88" t="s">
        <v>88</v>
      </c>
      <c r="D515" s="49" t="s">
        <v>70</v>
      </c>
      <c r="E515" s="122">
        <v>49.383</v>
      </c>
      <c r="F515" s="122">
        <v>49.383</v>
      </c>
      <c r="G515" s="122">
        <v>47.792</v>
      </c>
      <c r="H515" s="106" t="s">
        <v>2202</v>
      </c>
      <c r="I515" s="46" t="s">
        <v>1089</v>
      </c>
      <c r="J515" s="47" t="s">
        <v>1988</v>
      </c>
      <c r="K515" s="122">
        <v>93.264</v>
      </c>
      <c r="L515" s="122">
        <v>132.827</v>
      </c>
      <c r="M515" s="122">
        <f aca="true" t="shared" si="28" ref="M515:M526">L515-K515</f>
        <v>39.563</v>
      </c>
      <c r="N515" s="122">
        <v>0</v>
      </c>
      <c r="O515" s="49" t="s">
        <v>1083</v>
      </c>
      <c r="P515" s="50" t="s">
        <v>1989</v>
      </c>
      <c r="Q515" s="50" t="s">
        <v>2241</v>
      </c>
      <c r="R515" s="49" t="s">
        <v>614</v>
      </c>
      <c r="S515" s="90" t="s">
        <v>0</v>
      </c>
      <c r="T515" s="89" t="s">
        <v>738</v>
      </c>
      <c r="U515" s="99">
        <v>388</v>
      </c>
      <c r="V515" s="90" t="s">
        <v>26</v>
      </c>
      <c r="W515" s="88" t="s">
        <v>34</v>
      </c>
      <c r="X515" s="88"/>
      <c r="Y515" s="87"/>
    </row>
    <row r="516" spans="1:25" s="42" customFormat="1" ht="73.5" customHeight="1">
      <c r="A516" s="117">
        <v>406</v>
      </c>
      <c r="B516" s="50" t="s">
        <v>1047</v>
      </c>
      <c r="C516" s="88" t="s">
        <v>145</v>
      </c>
      <c r="D516" s="49" t="s">
        <v>70</v>
      </c>
      <c r="E516" s="122">
        <v>38.481</v>
      </c>
      <c r="F516" s="122">
        <v>38.481</v>
      </c>
      <c r="G516" s="122">
        <v>30.78</v>
      </c>
      <c r="H516" s="45" t="s">
        <v>923</v>
      </c>
      <c r="I516" s="46" t="s">
        <v>1089</v>
      </c>
      <c r="J516" s="47" t="s">
        <v>1990</v>
      </c>
      <c r="K516" s="122">
        <v>37.832</v>
      </c>
      <c r="L516" s="122">
        <v>37.832</v>
      </c>
      <c r="M516" s="122">
        <f t="shared" si="28"/>
        <v>0</v>
      </c>
      <c r="N516" s="122">
        <v>0</v>
      </c>
      <c r="O516" s="49" t="s">
        <v>1083</v>
      </c>
      <c r="P516" s="50" t="s">
        <v>1991</v>
      </c>
      <c r="Q516" s="50"/>
      <c r="R516" s="49" t="s">
        <v>614</v>
      </c>
      <c r="S516" s="90" t="s">
        <v>0</v>
      </c>
      <c r="T516" s="89" t="s">
        <v>738</v>
      </c>
      <c r="U516" s="99">
        <v>389</v>
      </c>
      <c r="V516" s="90"/>
      <c r="W516" s="88" t="s">
        <v>34</v>
      </c>
      <c r="X516" s="88"/>
      <c r="Y516" s="87"/>
    </row>
    <row r="517" spans="1:25" s="42" customFormat="1" ht="110.25" customHeight="1">
      <c r="A517" s="117">
        <v>407</v>
      </c>
      <c r="B517" s="50" t="s">
        <v>478</v>
      </c>
      <c r="C517" s="88" t="s">
        <v>88</v>
      </c>
      <c r="D517" s="49" t="s">
        <v>70</v>
      </c>
      <c r="E517" s="122">
        <v>23.01</v>
      </c>
      <c r="F517" s="122">
        <v>23.01</v>
      </c>
      <c r="G517" s="122">
        <v>22.983</v>
      </c>
      <c r="H517" s="45" t="s">
        <v>923</v>
      </c>
      <c r="I517" s="46" t="s">
        <v>1094</v>
      </c>
      <c r="J517" s="47" t="s">
        <v>1992</v>
      </c>
      <c r="K517" s="122">
        <v>22</v>
      </c>
      <c r="L517" s="122">
        <v>0</v>
      </c>
      <c r="M517" s="122">
        <f t="shared" si="28"/>
        <v>-22</v>
      </c>
      <c r="N517" s="122">
        <v>0</v>
      </c>
      <c r="O517" s="49" t="s">
        <v>1087</v>
      </c>
      <c r="P517" s="50" t="s">
        <v>1993</v>
      </c>
      <c r="Q517" s="50"/>
      <c r="R517" s="49" t="s">
        <v>614</v>
      </c>
      <c r="S517" s="90" t="s">
        <v>0</v>
      </c>
      <c r="T517" s="89" t="s">
        <v>738</v>
      </c>
      <c r="U517" s="99">
        <v>390</v>
      </c>
      <c r="V517" s="90" t="s">
        <v>972</v>
      </c>
      <c r="W517" s="88" t="s">
        <v>34</v>
      </c>
      <c r="X517" s="88"/>
      <c r="Y517" s="87"/>
    </row>
    <row r="518" spans="1:25" s="42" customFormat="1" ht="90" customHeight="1">
      <c r="A518" s="117">
        <v>408</v>
      </c>
      <c r="B518" s="50" t="s">
        <v>477</v>
      </c>
      <c r="C518" s="88" t="s">
        <v>88</v>
      </c>
      <c r="D518" s="49" t="s">
        <v>70</v>
      </c>
      <c r="E518" s="122">
        <v>175.241</v>
      </c>
      <c r="F518" s="122">
        <v>175.241</v>
      </c>
      <c r="G518" s="122">
        <v>173.959</v>
      </c>
      <c r="H518" s="106" t="s">
        <v>1994</v>
      </c>
      <c r="I518" s="46" t="s">
        <v>1089</v>
      </c>
      <c r="J518" s="47" t="s">
        <v>1995</v>
      </c>
      <c r="K518" s="122">
        <v>117.819</v>
      </c>
      <c r="L518" s="122">
        <v>125.58</v>
      </c>
      <c r="M518" s="122">
        <f t="shared" si="28"/>
        <v>7.760999999999996</v>
      </c>
      <c r="N518" s="122">
        <v>0</v>
      </c>
      <c r="O518" s="49" t="s">
        <v>1083</v>
      </c>
      <c r="P518" s="50" t="s">
        <v>1996</v>
      </c>
      <c r="Q518" s="50" t="s">
        <v>2234</v>
      </c>
      <c r="R518" s="49" t="s">
        <v>614</v>
      </c>
      <c r="S518" s="90" t="s">
        <v>0</v>
      </c>
      <c r="T518" s="89" t="s">
        <v>738</v>
      </c>
      <c r="U518" s="99">
        <v>391</v>
      </c>
      <c r="V518" s="90" t="s">
        <v>26</v>
      </c>
      <c r="W518" s="88" t="s">
        <v>34</v>
      </c>
      <c r="X518" s="88"/>
      <c r="Y518" s="87"/>
    </row>
    <row r="519" spans="1:25" s="42" customFormat="1" ht="61.5" customHeight="1">
      <c r="A519" s="117">
        <v>409</v>
      </c>
      <c r="B519" s="93" t="s">
        <v>476</v>
      </c>
      <c r="C519" s="49" t="s">
        <v>72</v>
      </c>
      <c r="D519" s="49" t="s">
        <v>70</v>
      </c>
      <c r="E519" s="122">
        <v>995.1</v>
      </c>
      <c r="F519" s="122">
        <v>1009.785</v>
      </c>
      <c r="G519" s="122">
        <v>999.662</v>
      </c>
      <c r="H519" s="84" t="s">
        <v>1326</v>
      </c>
      <c r="I519" s="51" t="s">
        <v>1091</v>
      </c>
      <c r="J519" s="52" t="s">
        <v>1327</v>
      </c>
      <c r="K519" s="122">
        <v>950.328</v>
      </c>
      <c r="L519" s="122">
        <v>955.361</v>
      </c>
      <c r="M519" s="122">
        <f t="shared" si="28"/>
        <v>5.0330000000000155</v>
      </c>
      <c r="N519" s="122">
        <v>0</v>
      </c>
      <c r="O519" s="49" t="s">
        <v>1091</v>
      </c>
      <c r="P519" s="50" t="s">
        <v>1328</v>
      </c>
      <c r="Q519" s="50"/>
      <c r="R519" s="121" t="s">
        <v>594</v>
      </c>
      <c r="S519" s="90" t="s">
        <v>0</v>
      </c>
      <c r="T519" s="89" t="s">
        <v>1329</v>
      </c>
      <c r="U519" s="99">
        <v>392</v>
      </c>
      <c r="V519" s="90" t="s">
        <v>26</v>
      </c>
      <c r="W519" s="88"/>
      <c r="X519" s="88"/>
      <c r="Y519" s="87"/>
    </row>
    <row r="520" spans="1:25" s="42" customFormat="1" ht="217.5" customHeight="1">
      <c r="A520" s="117">
        <v>410</v>
      </c>
      <c r="B520" s="93" t="s">
        <v>475</v>
      </c>
      <c r="C520" s="49" t="s">
        <v>107</v>
      </c>
      <c r="D520" s="49" t="s">
        <v>70</v>
      </c>
      <c r="E520" s="122">
        <v>134.612</v>
      </c>
      <c r="F520" s="122">
        <v>134.612</v>
      </c>
      <c r="G520" s="122">
        <v>122.436</v>
      </c>
      <c r="H520" s="48" t="s">
        <v>923</v>
      </c>
      <c r="I520" s="51" t="s">
        <v>1089</v>
      </c>
      <c r="J520" s="52" t="s">
        <v>1330</v>
      </c>
      <c r="K520" s="122">
        <v>138.147</v>
      </c>
      <c r="L520" s="122">
        <v>159.099</v>
      </c>
      <c r="M520" s="122">
        <f t="shared" si="28"/>
        <v>20.951999999999998</v>
      </c>
      <c r="N520" s="122">
        <v>0</v>
      </c>
      <c r="O520" s="49" t="s">
        <v>1083</v>
      </c>
      <c r="P520" s="50" t="s">
        <v>1331</v>
      </c>
      <c r="Q520" s="50"/>
      <c r="R520" s="121" t="s">
        <v>594</v>
      </c>
      <c r="S520" s="90" t="s">
        <v>0</v>
      </c>
      <c r="T520" s="89" t="s">
        <v>737</v>
      </c>
      <c r="U520" s="99">
        <v>393</v>
      </c>
      <c r="V520" s="90"/>
      <c r="W520" s="88"/>
      <c r="X520" s="88"/>
      <c r="Y520" s="87"/>
    </row>
    <row r="521" spans="1:25" s="42" customFormat="1" ht="136.5" customHeight="1">
      <c r="A521" s="117">
        <v>411</v>
      </c>
      <c r="B521" s="93" t="s">
        <v>474</v>
      </c>
      <c r="C521" s="49" t="s">
        <v>473</v>
      </c>
      <c r="D521" s="49" t="s">
        <v>70</v>
      </c>
      <c r="E521" s="122">
        <v>1076.005</v>
      </c>
      <c r="F521" s="122">
        <v>1159.245</v>
      </c>
      <c r="G521" s="122">
        <v>1110.372</v>
      </c>
      <c r="H521" s="48" t="s">
        <v>923</v>
      </c>
      <c r="I521" s="51" t="s">
        <v>1089</v>
      </c>
      <c r="J521" s="52" t="s">
        <v>1332</v>
      </c>
      <c r="K521" s="122">
        <v>1013.486</v>
      </c>
      <c r="L521" s="122">
        <v>994.248</v>
      </c>
      <c r="M521" s="122">
        <f t="shared" si="28"/>
        <v>-19.237999999999943</v>
      </c>
      <c r="N521" s="122">
        <v>0</v>
      </c>
      <c r="O521" s="49" t="s">
        <v>1083</v>
      </c>
      <c r="P521" s="50" t="s">
        <v>1333</v>
      </c>
      <c r="Q521" s="50"/>
      <c r="R521" s="121" t="s">
        <v>594</v>
      </c>
      <c r="S521" s="90" t="s">
        <v>0</v>
      </c>
      <c r="T521" s="89" t="s">
        <v>1334</v>
      </c>
      <c r="U521" s="99">
        <v>394</v>
      </c>
      <c r="V521" s="90" t="s">
        <v>972</v>
      </c>
      <c r="W521" s="88"/>
      <c r="X521" s="88"/>
      <c r="Y521" s="87"/>
    </row>
    <row r="522" spans="1:25" s="42" customFormat="1" ht="88.5" customHeight="1">
      <c r="A522" s="117">
        <v>412</v>
      </c>
      <c r="B522" s="93" t="s">
        <v>472</v>
      </c>
      <c r="C522" s="49" t="s">
        <v>471</v>
      </c>
      <c r="D522" s="49" t="s">
        <v>70</v>
      </c>
      <c r="E522" s="122">
        <v>417.418</v>
      </c>
      <c r="F522" s="122">
        <v>417.418</v>
      </c>
      <c r="G522" s="122">
        <v>409.192</v>
      </c>
      <c r="H522" s="48" t="s">
        <v>923</v>
      </c>
      <c r="I522" s="51" t="s">
        <v>1089</v>
      </c>
      <c r="J522" s="52" t="s">
        <v>1335</v>
      </c>
      <c r="K522" s="122">
        <v>447.477</v>
      </c>
      <c r="L522" s="122">
        <v>557.367</v>
      </c>
      <c r="M522" s="122">
        <f t="shared" si="28"/>
        <v>109.88999999999999</v>
      </c>
      <c r="N522" s="122">
        <v>0</v>
      </c>
      <c r="O522" s="49" t="s">
        <v>1083</v>
      </c>
      <c r="P522" s="50" t="s">
        <v>1336</v>
      </c>
      <c r="Q522" s="269" t="s">
        <v>2320</v>
      </c>
      <c r="R522" s="121" t="s">
        <v>594</v>
      </c>
      <c r="S522" s="90" t="s">
        <v>0</v>
      </c>
      <c r="T522" s="89" t="s">
        <v>1337</v>
      </c>
      <c r="U522" s="99">
        <v>395</v>
      </c>
      <c r="V522" s="90" t="s">
        <v>50</v>
      </c>
      <c r="W522" s="88"/>
      <c r="X522" s="88"/>
      <c r="Y522" s="87"/>
    </row>
    <row r="523" spans="1:25" s="42" customFormat="1" ht="82.5" customHeight="1">
      <c r="A523" s="117">
        <v>413</v>
      </c>
      <c r="B523" s="93" t="s">
        <v>470</v>
      </c>
      <c r="C523" s="49" t="s">
        <v>88</v>
      </c>
      <c r="D523" s="49" t="s">
        <v>70</v>
      </c>
      <c r="E523" s="122">
        <v>9.462</v>
      </c>
      <c r="F523" s="122">
        <v>9.462</v>
      </c>
      <c r="G523" s="122">
        <v>9.341</v>
      </c>
      <c r="H523" s="48" t="s">
        <v>923</v>
      </c>
      <c r="I523" s="51" t="s">
        <v>1089</v>
      </c>
      <c r="J523" s="52" t="s">
        <v>1335</v>
      </c>
      <c r="K523" s="122">
        <v>9.176</v>
      </c>
      <c r="L523" s="122">
        <v>0</v>
      </c>
      <c r="M523" s="122">
        <f t="shared" si="28"/>
        <v>-9.176</v>
      </c>
      <c r="N523" s="122">
        <v>0</v>
      </c>
      <c r="O523" s="49" t="s">
        <v>1083</v>
      </c>
      <c r="P523" s="50" t="s">
        <v>1338</v>
      </c>
      <c r="Q523" s="50"/>
      <c r="R523" s="121" t="s">
        <v>594</v>
      </c>
      <c r="S523" s="90" t="s">
        <v>0</v>
      </c>
      <c r="T523" s="89" t="s">
        <v>1337</v>
      </c>
      <c r="U523" s="99">
        <v>396</v>
      </c>
      <c r="V523" s="90"/>
      <c r="W523" s="88"/>
      <c r="X523" s="88"/>
      <c r="Y523" s="87"/>
    </row>
    <row r="524" spans="1:25" s="42" customFormat="1" ht="78.75" customHeight="1">
      <c r="A524" s="117">
        <v>414</v>
      </c>
      <c r="B524" s="93" t="s">
        <v>469</v>
      </c>
      <c r="C524" s="49" t="s">
        <v>88</v>
      </c>
      <c r="D524" s="49" t="s">
        <v>76</v>
      </c>
      <c r="E524" s="122">
        <v>38.348</v>
      </c>
      <c r="F524" s="122">
        <v>38.348</v>
      </c>
      <c r="G524" s="122">
        <v>37.162</v>
      </c>
      <c r="H524" s="48" t="s">
        <v>923</v>
      </c>
      <c r="I524" s="51" t="s">
        <v>1089</v>
      </c>
      <c r="J524" s="52" t="s">
        <v>1339</v>
      </c>
      <c r="K524" s="122">
        <v>22.663</v>
      </c>
      <c r="L524" s="122">
        <v>0</v>
      </c>
      <c r="M524" s="122">
        <f t="shared" si="28"/>
        <v>-22.663</v>
      </c>
      <c r="N524" s="122">
        <v>0</v>
      </c>
      <c r="O524" s="49" t="s">
        <v>1087</v>
      </c>
      <c r="P524" s="50" t="s">
        <v>1340</v>
      </c>
      <c r="Q524" s="50"/>
      <c r="R524" s="121" t="s">
        <v>594</v>
      </c>
      <c r="S524" s="90" t="s">
        <v>0</v>
      </c>
      <c r="T524" s="89" t="s">
        <v>1337</v>
      </c>
      <c r="U524" s="99">
        <v>397</v>
      </c>
      <c r="V524" s="90"/>
      <c r="W524" s="88"/>
      <c r="X524" s="88"/>
      <c r="Y524" s="87"/>
    </row>
    <row r="525" spans="1:25" s="42" customFormat="1" ht="204" customHeight="1">
      <c r="A525" s="117">
        <v>415</v>
      </c>
      <c r="B525" s="93" t="s">
        <v>468</v>
      </c>
      <c r="C525" s="49" t="s">
        <v>107</v>
      </c>
      <c r="D525" s="49" t="s">
        <v>70</v>
      </c>
      <c r="E525" s="122">
        <v>44.882</v>
      </c>
      <c r="F525" s="122">
        <v>44.882</v>
      </c>
      <c r="G525" s="122">
        <v>38.96</v>
      </c>
      <c r="H525" s="48" t="s">
        <v>923</v>
      </c>
      <c r="I525" s="51" t="s">
        <v>1081</v>
      </c>
      <c r="J525" s="52" t="s">
        <v>1341</v>
      </c>
      <c r="K525" s="122">
        <v>45.551</v>
      </c>
      <c r="L525" s="122">
        <v>56.373</v>
      </c>
      <c r="M525" s="122">
        <f t="shared" si="28"/>
        <v>10.821999999999996</v>
      </c>
      <c r="N525" s="122">
        <v>0</v>
      </c>
      <c r="O525" s="49" t="s">
        <v>1083</v>
      </c>
      <c r="P525" s="50" t="s">
        <v>1342</v>
      </c>
      <c r="Q525" s="50"/>
      <c r="R525" s="121" t="s">
        <v>594</v>
      </c>
      <c r="S525" s="90" t="s">
        <v>0</v>
      </c>
      <c r="T525" s="89" t="s">
        <v>1343</v>
      </c>
      <c r="U525" s="99">
        <v>398</v>
      </c>
      <c r="V525" s="90"/>
      <c r="W525" s="88"/>
      <c r="X525" s="88"/>
      <c r="Y525" s="87"/>
    </row>
    <row r="526" spans="1:25" s="42" customFormat="1" ht="114.75" customHeight="1">
      <c r="A526" s="117">
        <v>416</v>
      </c>
      <c r="B526" s="50" t="s">
        <v>467</v>
      </c>
      <c r="C526" s="49" t="s">
        <v>85</v>
      </c>
      <c r="D526" s="49" t="s">
        <v>70</v>
      </c>
      <c r="E526" s="122">
        <v>241.264</v>
      </c>
      <c r="F526" s="122">
        <v>241.264</v>
      </c>
      <c r="G526" s="122">
        <v>239.239</v>
      </c>
      <c r="H526" s="48" t="s">
        <v>923</v>
      </c>
      <c r="I526" s="51" t="s">
        <v>1089</v>
      </c>
      <c r="J526" s="52" t="s">
        <v>1344</v>
      </c>
      <c r="K526" s="122">
        <v>224.981</v>
      </c>
      <c r="L526" s="122">
        <v>215.686</v>
      </c>
      <c r="M526" s="122">
        <f t="shared" si="28"/>
        <v>-9.294999999999987</v>
      </c>
      <c r="N526" s="122">
        <v>0</v>
      </c>
      <c r="O526" s="49" t="s">
        <v>1083</v>
      </c>
      <c r="P526" s="50" t="s">
        <v>1345</v>
      </c>
      <c r="Q526" s="50"/>
      <c r="R526" s="49" t="s">
        <v>593</v>
      </c>
      <c r="S526" s="90" t="s">
        <v>0</v>
      </c>
      <c r="T526" s="89" t="s">
        <v>736</v>
      </c>
      <c r="U526" s="99">
        <v>399</v>
      </c>
      <c r="V526" s="90" t="s">
        <v>49</v>
      </c>
      <c r="W526" s="88"/>
      <c r="X526" s="88"/>
      <c r="Y526" s="87"/>
    </row>
    <row r="527" spans="1:25" s="42" customFormat="1" ht="13.5">
      <c r="A527" s="117"/>
      <c r="B527" s="50"/>
      <c r="C527" s="50"/>
      <c r="D527" s="50"/>
      <c r="E527" s="122"/>
      <c r="F527" s="122"/>
      <c r="G527" s="122"/>
      <c r="H527" s="48"/>
      <c r="I527" s="51"/>
      <c r="J527" s="52"/>
      <c r="K527" s="122"/>
      <c r="L527" s="122"/>
      <c r="M527" s="122"/>
      <c r="N527" s="122"/>
      <c r="O527" s="49"/>
      <c r="P527" s="50"/>
      <c r="Q527" s="50"/>
      <c r="R527" s="50"/>
      <c r="S527" s="90"/>
      <c r="T527" s="90"/>
      <c r="U527" s="90"/>
      <c r="V527" s="90"/>
      <c r="W527" s="88"/>
      <c r="X527" s="88"/>
      <c r="Y527" s="87"/>
    </row>
    <row r="528" spans="1:25" ht="21" customHeight="1">
      <c r="A528" s="53"/>
      <c r="B528" s="54" t="s">
        <v>963</v>
      </c>
      <c r="C528" s="55"/>
      <c r="D528" s="55"/>
      <c r="E528" s="288"/>
      <c r="F528" s="288"/>
      <c r="G528" s="288"/>
      <c r="H528" s="56"/>
      <c r="I528" s="57"/>
      <c r="J528" s="58"/>
      <c r="K528" s="288"/>
      <c r="L528" s="288"/>
      <c r="M528" s="288"/>
      <c r="N528" s="288"/>
      <c r="O528" s="59"/>
      <c r="P528" s="55"/>
      <c r="Q528" s="55"/>
      <c r="R528" s="55"/>
      <c r="S528" s="60"/>
      <c r="T528" s="60"/>
      <c r="U528" s="60"/>
      <c r="V528" s="60"/>
      <c r="W528" s="61"/>
      <c r="X528" s="61"/>
      <c r="Y528" s="62"/>
    </row>
    <row r="529" spans="1:25" s="13" customFormat="1" ht="73.5" customHeight="1">
      <c r="A529" s="178">
        <v>417</v>
      </c>
      <c r="B529" s="179" t="s">
        <v>487</v>
      </c>
      <c r="C529" s="184" t="s">
        <v>297</v>
      </c>
      <c r="D529" s="180" t="s">
        <v>70</v>
      </c>
      <c r="E529" s="274">
        <v>1828.434</v>
      </c>
      <c r="F529" s="274">
        <v>1684.043</v>
      </c>
      <c r="G529" s="274">
        <v>1559.47</v>
      </c>
      <c r="H529" s="191" t="s">
        <v>923</v>
      </c>
      <c r="I529" s="206" t="s">
        <v>1081</v>
      </c>
      <c r="J529" s="207" t="s">
        <v>2150</v>
      </c>
      <c r="K529" s="274">
        <v>1177.62</v>
      </c>
      <c r="L529" s="274">
        <v>1623.6</v>
      </c>
      <c r="M529" s="263">
        <f>L529-K529</f>
        <v>445.98</v>
      </c>
      <c r="N529" s="274" t="s">
        <v>2145</v>
      </c>
      <c r="O529" s="180" t="s">
        <v>1083</v>
      </c>
      <c r="P529" s="179" t="s">
        <v>2151</v>
      </c>
      <c r="Q529" s="185" t="s">
        <v>2321</v>
      </c>
      <c r="R529" s="180" t="s">
        <v>1048</v>
      </c>
      <c r="S529" s="181" t="s">
        <v>1049</v>
      </c>
      <c r="T529" s="186" t="s">
        <v>1050</v>
      </c>
      <c r="U529" s="181">
        <v>400</v>
      </c>
      <c r="V529" s="181" t="s">
        <v>50</v>
      </c>
      <c r="W529" s="184" t="s">
        <v>34</v>
      </c>
      <c r="X529" s="184" t="s">
        <v>34</v>
      </c>
      <c r="Y529" s="204"/>
    </row>
    <row r="530" spans="1:25" s="13" customFormat="1" ht="409.5">
      <c r="A530" s="178">
        <v>418</v>
      </c>
      <c r="B530" s="179" t="s">
        <v>486</v>
      </c>
      <c r="C530" s="208" t="s">
        <v>485</v>
      </c>
      <c r="D530" s="184" t="s">
        <v>484</v>
      </c>
      <c r="E530" s="274">
        <v>46196.945</v>
      </c>
      <c r="F530" s="274">
        <v>48350</v>
      </c>
      <c r="G530" s="274">
        <v>47074</v>
      </c>
      <c r="H530" s="209" t="s">
        <v>923</v>
      </c>
      <c r="I530" s="210" t="s">
        <v>1091</v>
      </c>
      <c r="J530" s="211" t="s">
        <v>2152</v>
      </c>
      <c r="K530" s="294">
        <v>44087.412</v>
      </c>
      <c r="L530" s="294">
        <v>50113.925</v>
      </c>
      <c r="M530" s="297">
        <f>L530-K530</f>
        <v>6026.513000000006</v>
      </c>
      <c r="N530" s="274" t="s">
        <v>923</v>
      </c>
      <c r="O530" s="195" t="s">
        <v>1091</v>
      </c>
      <c r="P530" s="196" t="s">
        <v>2153</v>
      </c>
      <c r="Q530" s="185" t="s">
        <v>2322</v>
      </c>
      <c r="R530" s="180" t="s">
        <v>614</v>
      </c>
      <c r="S530" s="181" t="s">
        <v>632</v>
      </c>
      <c r="T530" s="186" t="s">
        <v>739</v>
      </c>
      <c r="U530" s="183">
        <v>401</v>
      </c>
      <c r="V530" s="181"/>
      <c r="W530" s="184"/>
      <c r="X530" s="184" t="s">
        <v>34</v>
      </c>
      <c r="Y530" s="204"/>
    </row>
    <row r="531" spans="1:25" s="13" customFormat="1" ht="77.25" customHeight="1">
      <c r="A531" s="178">
        <v>419</v>
      </c>
      <c r="B531" s="179" t="s">
        <v>483</v>
      </c>
      <c r="C531" s="180" t="s">
        <v>86</v>
      </c>
      <c r="D531" s="180" t="s">
        <v>74</v>
      </c>
      <c r="E531" s="274">
        <v>123</v>
      </c>
      <c r="F531" s="274">
        <v>339</v>
      </c>
      <c r="G531" s="274">
        <v>292</v>
      </c>
      <c r="H531" s="191" t="s">
        <v>923</v>
      </c>
      <c r="I531" s="206" t="s">
        <v>1094</v>
      </c>
      <c r="J531" s="207" t="s">
        <v>2154</v>
      </c>
      <c r="K531" s="274" t="s">
        <v>923</v>
      </c>
      <c r="L531" s="274">
        <v>0</v>
      </c>
      <c r="M531" s="263" t="s">
        <v>923</v>
      </c>
      <c r="N531" s="274" t="s">
        <v>923</v>
      </c>
      <c r="O531" s="180" t="s">
        <v>1087</v>
      </c>
      <c r="P531" s="179" t="s">
        <v>2154</v>
      </c>
      <c r="Q531" s="185"/>
      <c r="R531" s="180" t="s">
        <v>614</v>
      </c>
      <c r="S531" s="181" t="s">
        <v>735</v>
      </c>
      <c r="T531" s="186" t="s">
        <v>742</v>
      </c>
      <c r="U531" s="183">
        <v>402</v>
      </c>
      <c r="V531" s="181" t="s">
        <v>972</v>
      </c>
      <c r="W531" s="184"/>
      <c r="X531" s="184" t="s">
        <v>34</v>
      </c>
      <c r="Y531" s="204"/>
    </row>
    <row r="532" spans="1:25" s="13" customFormat="1" ht="409.5">
      <c r="A532" s="178">
        <v>420</v>
      </c>
      <c r="B532" s="179" t="s">
        <v>482</v>
      </c>
      <c r="C532" s="212" t="s">
        <v>481</v>
      </c>
      <c r="D532" s="180" t="s">
        <v>70</v>
      </c>
      <c r="E532" s="274">
        <v>23928.309</v>
      </c>
      <c r="F532" s="274">
        <v>26633</v>
      </c>
      <c r="G532" s="274">
        <v>26344</v>
      </c>
      <c r="H532" s="155" t="s">
        <v>923</v>
      </c>
      <c r="I532" s="213" t="s">
        <v>1091</v>
      </c>
      <c r="J532" s="214" t="s">
        <v>2155</v>
      </c>
      <c r="K532" s="286">
        <v>22559.182</v>
      </c>
      <c r="L532" s="286">
        <v>22784.073</v>
      </c>
      <c r="M532" s="298">
        <f>L532-K532</f>
        <v>224.89099999999962</v>
      </c>
      <c r="N532" s="274" t="s">
        <v>923</v>
      </c>
      <c r="O532" s="151" t="s">
        <v>1091</v>
      </c>
      <c r="P532" s="150" t="s">
        <v>2156</v>
      </c>
      <c r="Q532" s="185" t="s">
        <v>2323</v>
      </c>
      <c r="R532" s="180" t="s">
        <v>730</v>
      </c>
      <c r="S532" s="181" t="s">
        <v>740</v>
      </c>
      <c r="T532" s="186" t="s">
        <v>741</v>
      </c>
      <c r="U532" s="183">
        <v>403</v>
      </c>
      <c r="V532" s="181" t="s">
        <v>49</v>
      </c>
      <c r="W532" s="184" t="s">
        <v>34</v>
      </c>
      <c r="X532" s="184" t="s">
        <v>34</v>
      </c>
      <c r="Y532" s="204"/>
    </row>
    <row r="533" spans="1:25" s="13" customFormat="1" ht="78.75" customHeight="1">
      <c r="A533" s="178">
        <v>421</v>
      </c>
      <c r="B533" s="179" t="s">
        <v>480</v>
      </c>
      <c r="C533" s="180" t="s">
        <v>479</v>
      </c>
      <c r="D533" s="180" t="s">
        <v>70</v>
      </c>
      <c r="E533" s="274">
        <v>1544.362</v>
      </c>
      <c r="F533" s="274">
        <v>1694.569</v>
      </c>
      <c r="G533" s="274">
        <v>1639.706827</v>
      </c>
      <c r="H533" s="191" t="s">
        <v>923</v>
      </c>
      <c r="I533" s="206" t="s">
        <v>1089</v>
      </c>
      <c r="J533" s="207" t="s">
        <v>2157</v>
      </c>
      <c r="K533" s="274">
        <v>1064.282</v>
      </c>
      <c r="L533" s="274">
        <v>1244.699</v>
      </c>
      <c r="M533" s="263">
        <f>L533-K533</f>
        <v>180.41700000000014</v>
      </c>
      <c r="N533" s="274" t="s">
        <v>923</v>
      </c>
      <c r="O533" s="180" t="s">
        <v>1083</v>
      </c>
      <c r="P533" s="179" t="s">
        <v>2158</v>
      </c>
      <c r="Q533" s="185" t="s">
        <v>2324</v>
      </c>
      <c r="R533" s="180" t="s">
        <v>614</v>
      </c>
      <c r="S533" s="181" t="s">
        <v>0</v>
      </c>
      <c r="T533" s="182" t="s">
        <v>743</v>
      </c>
      <c r="U533" s="183">
        <v>404</v>
      </c>
      <c r="V533" s="181" t="s">
        <v>49</v>
      </c>
      <c r="W533" s="184" t="s">
        <v>34</v>
      </c>
      <c r="X533" s="184" t="s">
        <v>34</v>
      </c>
      <c r="Y533" s="204"/>
    </row>
    <row r="534" spans="1:25" s="42" customFormat="1" ht="13.5">
      <c r="A534" s="117"/>
      <c r="B534" s="50"/>
      <c r="C534" s="50"/>
      <c r="D534" s="50"/>
      <c r="E534" s="122"/>
      <c r="F534" s="122"/>
      <c r="G534" s="122"/>
      <c r="H534" s="48"/>
      <c r="I534" s="51"/>
      <c r="J534" s="52"/>
      <c r="K534" s="122"/>
      <c r="L534" s="122"/>
      <c r="M534" s="122"/>
      <c r="N534" s="122"/>
      <c r="O534" s="49"/>
      <c r="P534" s="50"/>
      <c r="Q534" s="50"/>
      <c r="R534" s="50"/>
      <c r="S534" s="90"/>
      <c r="T534" s="93"/>
      <c r="U534" s="93"/>
      <c r="V534" s="90"/>
      <c r="W534" s="88"/>
      <c r="X534" s="88"/>
      <c r="Y534" s="87"/>
    </row>
    <row r="535" spans="1:25" ht="21" customHeight="1">
      <c r="A535" s="53"/>
      <c r="B535" s="54" t="s">
        <v>964</v>
      </c>
      <c r="C535" s="55"/>
      <c r="D535" s="55"/>
      <c r="E535" s="288"/>
      <c r="F535" s="288"/>
      <c r="G535" s="288"/>
      <c r="H535" s="56"/>
      <c r="I535" s="57"/>
      <c r="J535" s="58"/>
      <c r="K535" s="288"/>
      <c r="L535" s="288"/>
      <c r="M535" s="288"/>
      <c r="N535" s="288"/>
      <c r="O535" s="59"/>
      <c r="P535" s="55"/>
      <c r="Q535" s="55"/>
      <c r="R535" s="55"/>
      <c r="S535" s="60"/>
      <c r="T535" s="60"/>
      <c r="U535" s="60"/>
      <c r="V535" s="60"/>
      <c r="W535" s="61"/>
      <c r="X535" s="61"/>
      <c r="Y535" s="62"/>
    </row>
    <row r="536" spans="1:25" s="42" customFormat="1" ht="82.5" customHeight="1">
      <c r="A536" s="117">
        <v>422</v>
      </c>
      <c r="B536" s="89" t="s">
        <v>492</v>
      </c>
      <c r="C536" s="49" t="s">
        <v>147</v>
      </c>
      <c r="D536" s="49" t="s">
        <v>70</v>
      </c>
      <c r="E536" s="122">
        <v>4443</v>
      </c>
      <c r="F536" s="122">
        <v>4481.197</v>
      </c>
      <c r="G536" s="122">
        <v>4466.367785</v>
      </c>
      <c r="H536" s="48" t="s">
        <v>923</v>
      </c>
      <c r="I536" s="51" t="s">
        <v>1089</v>
      </c>
      <c r="J536" s="52" t="s">
        <v>1250</v>
      </c>
      <c r="K536" s="122">
        <v>4443</v>
      </c>
      <c r="L536" s="122">
        <v>5199</v>
      </c>
      <c r="M536" s="122">
        <f aca="true" t="shared" si="29" ref="M536:M541">L536-K536</f>
        <v>756</v>
      </c>
      <c r="N536" s="122">
        <v>0</v>
      </c>
      <c r="O536" s="49" t="s">
        <v>1091</v>
      </c>
      <c r="P536" s="50" t="s">
        <v>1252</v>
      </c>
      <c r="Q536" s="50" t="s">
        <v>2325</v>
      </c>
      <c r="R536" s="49" t="s">
        <v>744</v>
      </c>
      <c r="S536" s="90" t="s">
        <v>0</v>
      </c>
      <c r="T536" s="89" t="s">
        <v>745</v>
      </c>
      <c r="U536" s="99">
        <v>405</v>
      </c>
      <c r="V536" s="90"/>
      <c r="W536" s="88"/>
      <c r="X536" s="88" t="s">
        <v>34</v>
      </c>
      <c r="Y536" s="87"/>
    </row>
    <row r="537" spans="1:25" s="42" customFormat="1" ht="408" customHeight="1">
      <c r="A537" s="117">
        <v>423</v>
      </c>
      <c r="B537" s="89" t="s">
        <v>491</v>
      </c>
      <c r="C537" s="49" t="s">
        <v>223</v>
      </c>
      <c r="D537" s="49" t="s">
        <v>70</v>
      </c>
      <c r="E537" s="122">
        <v>563097.609</v>
      </c>
      <c r="F537" s="122">
        <v>507386.281454</v>
      </c>
      <c r="G537" s="122">
        <v>505456.402076</v>
      </c>
      <c r="H537" s="84" t="s">
        <v>1253</v>
      </c>
      <c r="I537" s="51" t="s">
        <v>1081</v>
      </c>
      <c r="J537" s="52" t="s">
        <v>1254</v>
      </c>
      <c r="K537" s="122">
        <v>482457.864</v>
      </c>
      <c r="L537" s="122">
        <v>572825.884</v>
      </c>
      <c r="M537" s="122">
        <f t="shared" si="29"/>
        <v>90368.01999999996</v>
      </c>
      <c r="N537" s="122">
        <v>0</v>
      </c>
      <c r="O537" s="49" t="s">
        <v>1083</v>
      </c>
      <c r="P537" s="50" t="s">
        <v>1255</v>
      </c>
      <c r="Q537" s="50" t="s">
        <v>2326</v>
      </c>
      <c r="R537" s="49" t="s">
        <v>744</v>
      </c>
      <c r="S537" s="90" t="s">
        <v>0</v>
      </c>
      <c r="T537" s="127" t="s">
        <v>1043</v>
      </c>
      <c r="U537" s="99">
        <v>406</v>
      </c>
      <c r="V537" s="90" t="s">
        <v>26</v>
      </c>
      <c r="W537" s="88" t="s">
        <v>34</v>
      </c>
      <c r="X537" s="88" t="s">
        <v>34</v>
      </c>
      <c r="Y537" s="87"/>
    </row>
    <row r="538" spans="1:25" s="42" customFormat="1" ht="63" customHeight="1">
      <c r="A538" s="117">
        <v>424</v>
      </c>
      <c r="B538" s="93" t="s">
        <v>490</v>
      </c>
      <c r="C538" s="49" t="s">
        <v>86</v>
      </c>
      <c r="D538" s="49" t="s">
        <v>74</v>
      </c>
      <c r="E538" s="122">
        <v>55</v>
      </c>
      <c r="F538" s="122">
        <v>55</v>
      </c>
      <c r="G538" s="122">
        <v>55</v>
      </c>
      <c r="H538" s="48" t="s">
        <v>923</v>
      </c>
      <c r="I538" s="51" t="s">
        <v>1094</v>
      </c>
      <c r="J538" s="52" t="s">
        <v>1256</v>
      </c>
      <c r="K538" s="122">
        <v>0</v>
      </c>
      <c r="L538" s="122">
        <v>0</v>
      </c>
      <c r="M538" s="122">
        <f t="shared" si="29"/>
        <v>0</v>
      </c>
      <c r="N538" s="122">
        <v>0</v>
      </c>
      <c r="O538" s="49" t="s">
        <v>1087</v>
      </c>
      <c r="P538" s="50" t="s">
        <v>1256</v>
      </c>
      <c r="Q538" s="50"/>
      <c r="R538" s="49" t="s">
        <v>744</v>
      </c>
      <c r="S538" s="90" t="s">
        <v>747</v>
      </c>
      <c r="T538" s="93" t="s">
        <v>1044</v>
      </c>
      <c r="U538" s="99">
        <v>407</v>
      </c>
      <c r="V538" s="90" t="s">
        <v>972</v>
      </c>
      <c r="W538" s="88"/>
      <c r="X538" s="88" t="s">
        <v>34</v>
      </c>
      <c r="Y538" s="87"/>
    </row>
    <row r="539" spans="1:25" s="42" customFormat="1" ht="114" customHeight="1">
      <c r="A539" s="117">
        <v>425</v>
      </c>
      <c r="B539" s="89" t="s">
        <v>984</v>
      </c>
      <c r="C539" s="49" t="s">
        <v>223</v>
      </c>
      <c r="D539" s="49" t="s">
        <v>70</v>
      </c>
      <c r="E539" s="122">
        <v>136.501</v>
      </c>
      <c r="F539" s="122">
        <v>136.501</v>
      </c>
      <c r="G539" s="122">
        <v>115.719205</v>
      </c>
      <c r="H539" s="48" t="s">
        <v>923</v>
      </c>
      <c r="I539" s="51" t="s">
        <v>1089</v>
      </c>
      <c r="J539" s="52" t="s">
        <v>1257</v>
      </c>
      <c r="K539" s="122">
        <v>132.294</v>
      </c>
      <c r="L539" s="122">
        <v>154.783</v>
      </c>
      <c r="M539" s="122">
        <f t="shared" si="29"/>
        <v>22.488999999999976</v>
      </c>
      <c r="N539" s="122">
        <v>0</v>
      </c>
      <c r="O539" s="49" t="s">
        <v>1083</v>
      </c>
      <c r="P539" s="50" t="s">
        <v>1258</v>
      </c>
      <c r="Q539" s="50" t="s">
        <v>2327</v>
      </c>
      <c r="R539" s="49" t="s">
        <v>744</v>
      </c>
      <c r="S539" s="90" t="s">
        <v>0</v>
      </c>
      <c r="T539" s="89" t="s">
        <v>746</v>
      </c>
      <c r="U539" s="99">
        <v>408</v>
      </c>
      <c r="V539" s="90" t="s">
        <v>972</v>
      </c>
      <c r="W539" s="88"/>
      <c r="X539" s="88"/>
      <c r="Y539" s="87"/>
    </row>
    <row r="540" spans="1:25" s="42" customFormat="1" ht="122.25" customHeight="1">
      <c r="A540" s="117">
        <v>426</v>
      </c>
      <c r="B540" s="89" t="s">
        <v>489</v>
      </c>
      <c r="C540" s="49" t="s">
        <v>107</v>
      </c>
      <c r="D540" s="49" t="s">
        <v>70</v>
      </c>
      <c r="E540" s="122">
        <v>100</v>
      </c>
      <c r="F540" s="122">
        <v>100</v>
      </c>
      <c r="G540" s="122">
        <v>96.3</v>
      </c>
      <c r="H540" s="48" t="s">
        <v>923</v>
      </c>
      <c r="I540" s="51" t="s">
        <v>1089</v>
      </c>
      <c r="J540" s="52" t="s">
        <v>1259</v>
      </c>
      <c r="K540" s="122">
        <v>100</v>
      </c>
      <c r="L540" s="122">
        <v>100</v>
      </c>
      <c r="M540" s="122">
        <f t="shared" si="29"/>
        <v>0</v>
      </c>
      <c r="N540" s="122">
        <v>0</v>
      </c>
      <c r="O540" s="49" t="s">
        <v>1091</v>
      </c>
      <c r="P540" s="50" t="s">
        <v>1260</v>
      </c>
      <c r="Q540" s="50"/>
      <c r="R540" s="49" t="s">
        <v>744</v>
      </c>
      <c r="S540" s="90" t="s">
        <v>0</v>
      </c>
      <c r="T540" s="89" t="s">
        <v>746</v>
      </c>
      <c r="U540" s="99">
        <v>409</v>
      </c>
      <c r="V540" s="90" t="s">
        <v>50</v>
      </c>
      <c r="W540" s="88"/>
      <c r="X540" s="88" t="s">
        <v>34</v>
      </c>
      <c r="Y540" s="87"/>
    </row>
    <row r="541" spans="1:25" s="42" customFormat="1" ht="91.5" customHeight="1">
      <c r="A541" s="117">
        <v>427</v>
      </c>
      <c r="B541" s="89" t="s">
        <v>488</v>
      </c>
      <c r="C541" s="49" t="s">
        <v>352</v>
      </c>
      <c r="D541" s="49" t="s">
        <v>70</v>
      </c>
      <c r="E541" s="122">
        <v>158.111</v>
      </c>
      <c r="F541" s="122">
        <v>158.111</v>
      </c>
      <c r="G541" s="122">
        <v>147.596739</v>
      </c>
      <c r="H541" s="48" t="s">
        <v>923</v>
      </c>
      <c r="I541" s="51" t="s">
        <v>1089</v>
      </c>
      <c r="J541" s="52" t="s">
        <v>1261</v>
      </c>
      <c r="K541" s="122">
        <v>144.768</v>
      </c>
      <c r="L541" s="122">
        <v>135.251</v>
      </c>
      <c r="M541" s="122">
        <f t="shared" si="29"/>
        <v>-9.516999999999996</v>
      </c>
      <c r="N541" s="122">
        <v>0</v>
      </c>
      <c r="O541" s="49" t="s">
        <v>1083</v>
      </c>
      <c r="P541" s="50" t="s">
        <v>1262</v>
      </c>
      <c r="Q541" s="50" t="s">
        <v>2328</v>
      </c>
      <c r="R541" s="49" t="s">
        <v>744</v>
      </c>
      <c r="S541" s="90" t="s">
        <v>0</v>
      </c>
      <c r="T541" s="89" t="s">
        <v>746</v>
      </c>
      <c r="U541" s="99">
        <v>410</v>
      </c>
      <c r="V541" s="90" t="s">
        <v>49</v>
      </c>
      <c r="W541" s="88"/>
      <c r="X541" s="88" t="s">
        <v>34</v>
      </c>
      <c r="Y541" s="87"/>
    </row>
    <row r="542" spans="1:25" s="42" customFormat="1" ht="13.5">
      <c r="A542" s="117"/>
      <c r="B542" s="50"/>
      <c r="C542" s="50"/>
      <c r="D542" s="50"/>
      <c r="E542" s="122"/>
      <c r="F542" s="122"/>
      <c r="G542" s="122"/>
      <c r="H542" s="48"/>
      <c r="I542" s="51"/>
      <c r="J542" s="52"/>
      <c r="K542" s="122"/>
      <c r="L542" s="122"/>
      <c r="M542" s="122"/>
      <c r="N542" s="122"/>
      <c r="O542" s="49"/>
      <c r="P542" s="50"/>
      <c r="Q542" s="50"/>
      <c r="R542" s="50"/>
      <c r="S542" s="90"/>
      <c r="T542" s="93"/>
      <c r="U542" s="93"/>
      <c r="V542" s="90"/>
      <c r="W542" s="88"/>
      <c r="X542" s="88"/>
      <c r="Y542" s="87"/>
    </row>
    <row r="543" spans="1:25" ht="21" customHeight="1">
      <c r="A543" s="53"/>
      <c r="B543" s="54" t="s">
        <v>965</v>
      </c>
      <c r="C543" s="55"/>
      <c r="D543" s="55"/>
      <c r="E543" s="288"/>
      <c r="F543" s="288"/>
      <c r="G543" s="288"/>
      <c r="H543" s="56"/>
      <c r="I543" s="57"/>
      <c r="J543" s="58"/>
      <c r="K543" s="288"/>
      <c r="L543" s="288"/>
      <c r="M543" s="288"/>
      <c r="N543" s="288"/>
      <c r="O543" s="59"/>
      <c r="P543" s="55"/>
      <c r="Q543" s="55"/>
      <c r="R543" s="55"/>
      <c r="S543" s="60"/>
      <c r="T543" s="60"/>
      <c r="U543" s="60"/>
      <c r="V543" s="60"/>
      <c r="W543" s="61"/>
      <c r="X543" s="61"/>
      <c r="Y543" s="62"/>
    </row>
    <row r="544" spans="1:25" s="42" customFormat="1" ht="48.75" customHeight="1">
      <c r="A544" s="117"/>
      <c r="B544" s="50" t="s">
        <v>1064</v>
      </c>
      <c r="C544" s="49"/>
      <c r="D544" s="49"/>
      <c r="E544" s="122"/>
      <c r="F544" s="122"/>
      <c r="G544" s="122"/>
      <c r="H544" s="66"/>
      <c r="I544" s="67"/>
      <c r="J544" s="68"/>
      <c r="K544" s="122"/>
      <c r="L544" s="122"/>
      <c r="M544" s="122"/>
      <c r="N544" s="122"/>
      <c r="O544" s="67"/>
      <c r="P544" s="68"/>
      <c r="Q544" s="50"/>
      <c r="R544" s="49"/>
      <c r="S544" s="90"/>
      <c r="T544" s="93"/>
      <c r="U544" s="99"/>
      <c r="V544" s="90"/>
      <c r="W544" s="88"/>
      <c r="X544" s="88"/>
      <c r="Y544" s="87"/>
    </row>
    <row r="545" spans="1:25" s="42" customFormat="1" ht="48.75" customHeight="1">
      <c r="A545" s="117"/>
      <c r="B545" s="50" t="s">
        <v>1064</v>
      </c>
      <c r="C545" s="49"/>
      <c r="D545" s="49"/>
      <c r="E545" s="122"/>
      <c r="F545" s="122"/>
      <c r="G545" s="122"/>
      <c r="H545" s="66"/>
      <c r="I545" s="67"/>
      <c r="J545" s="68"/>
      <c r="K545" s="122"/>
      <c r="L545" s="122"/>
      <c r="M545" s="122"/>
      <c r="N545" s="122"/>
      <c r="O545" s="67"/>
      <c r="P545" s="68"/>
      <c r="Q545" s="50"/>
      <c r="R545" s="49"/>
      <c r="S545" s="90"/>
      <c r="T545" s="93"/>
      <c r="U545" s="99"/>
      <c r="V545" s="90"/>
      <c r="W545" s="88"/>
      <c r="X545" s="88"/>
      <c r="Y545" s="87"/>
    </row>
    <row r="546" spans="1:25" s="42" customFormat="1" ht="58.5" customHeight="1">
      <c r="A546" s="117">
        <v>428</v>
      </c>
      <c r="B546" s="50" t="s">
        <v>516</v>
      </c>
      <c r="C546" s="49" t="s">
        <v>73</v>
      </c>
      <c r="D546" s="49" t="s">
        <v>70</v>
      </c>
      <c r="E546" s="122">
        <v>34.565</v>
      </c>
      <c r="F546" s="122">
        <v>34.565</v>
      </c>
      <c r="G546" s="122">
        <v>29.279561</v>
      </c>
      <c r="H546" s="66" t="s">
        <v>1100</v>
      </c>
      <c r="I546" s="67" t="s">
        <v>1091</v>
      </c>
      <c r="J546" s="68" t="s">
        <v>1101</v>
      </c>
      <c r="K546" s="122">
        <v>31.454</v>
      </c>
      <c r="L546" s="122">
        <v>31.454</v>
      </c>
      <c r="M546" s="122">
        <f aca="true" t="shared" si="30" ref="M546:M556">L546-K546</f>
        <v>0</v>
      </c>
      <c r="N546" s="122">
        <v>0</v>
      </c>
      <c r="O546" s="67" t="s">
        <v>1091</v>
      </c>
      <c r="P546" s="68" t="s">
        <v>1102</v>
      </c>
      <c r="Q546" s="50"/>
      <c r="R546" s="49" t="s">
        <v>597</v>
      </c>
      <c r="S546" s="90" t="s">
        <v>0</v>
      </c>
      <c r="T546" s="93" t="s">
        <v>756</v>
      </c>
      <c r="U546" s="99">
        <v>413</v>
      </c>
      <c r="V546" s="90"/>
      <c r="W546" s="88"/>
      <c r="X546" s="88"/>
      <c r="Y546" s="87"/>
    </row>
    <row r="547" spans="1:25" s="42" customFormat="1" ht="58.5" customHeight="1">
      <c r="A547" s="117">
        <v>429</v>
      </c>
      <c r="B547" s="50" t="s">
        <v>515</v>
      </c>
      <c r="C547" s="49" t="s">
        <v>73</v>
      </c>
      <c r="D547" s="49" t="s">
        <v>70</v>
      </c>
      <c r="E547" s="122">
        <v>5.773</v>
      </c>
      <c r="F547" s="122">
        <v>5.773</v>
      </c>
      <c r="G547" s="122">
        <v>3.447</v>
      </c>
      <c r="H547" s="66" t="s">
        <v>923</v>
      </c>
      <c r="I547" s="67" t="s">
        <v>1089</v>
      </c>
      <c r="J547" s="68" t="s">
        <v>1103</v>
      </c>
      <c r="K547" s="122">
        <v>5.792</v>
      </c>
      <c r="L547" s="122">
        <v>5.466</v>
      </c>
      <c r="M547" s="122">
        <f t="shared" si="30"/>
        <v>-0.3259999999999996</v>
      </c>
      <c r="N547" s="122">
        <v>0</v>
      </c>
      <c r="O547" s="67" t="s">
        <v>1091</v>
      </c>
      <c r="P547" s="68" t="s">
        <v>1104</v>
      </c>
      <c r="Q547" s="50"/>
      <c r="R547" s="49" t="s">
        <v>597</v>
      </c>
      <c r="S547" s="90" t="s">
        <v>0</v>
      </c>
      <c r="T547" s="93" t="s">
        <v>762</v>
      </c>
      <c r="U547" s="99">
        <v>414</v>
      </c>
      <c r="V547" s="90"/>
      <c r="W547" s="88"/>
      <c r="X547" s="88"/>
      <c r="Y547" s="87"/>
    </row>
    <row r="548" spans="1:25" s="42" customFormat="1" ht="58.5" customHeight="1">
      <c r="A548" s="117">
        <v>430</v>
      </c>
      <c r="B548" s="50" t="s">
        <v>514</v>
      </c>
      <c r="C548" s="49" t="s">
        <v>147</v>
      </c>
      <c r="D548" s="49" t="s">
        <v>70</v>
      </c>
      <c r="E548" s="122">
        <v>253</v>
      </c>
      <c r="F548" s="122">
        <v>253</v>
      </c>
      <c r="G548" s="122">
        <v>253</v>
      </c>
      <c r="H548" s="66" t="s">
        <v>923</v>
      </c>
      <c r="I548" s="67" t="s">
        <v>1091</v>
      </c>
      <c r="J548" s="68" t="s">
        <v>1105</v>
      </c>
      <c r="K548" s="122">
        <v>223</v>
      </c>
      <c r="L548" s="122">
        <v>360</v>
      </c>
      <c r="M548" s="122">
        <f t="shared" si="30"/>
        <v>137</v>
      </c>
      <c r="N548" s="122">
        <v>0</v>
      </c>
      <c r="O548" s="67" t="s">
        <v>1091</v>
      </c>
      <c r="P548" s="68" t="s">
        <v>1106</v>
      </c>
      <c r="Q548" s="50"/>
      <c r="R548" s="49" t="s">
        <v>597</v>
      </c>
      <c r="S548" s="90" t="s">
        <v>0</v>
      </c>
      <c r="T548" s="93" t="s">
        <v>762</v>
      </c>
      <c r="U548" s="99">
        <v>415</v>
      </c>
      <c r="V548" s="90"/>
      <c r="W548" s="88"/>
      <c r="X548" s="88" t="s">
        <v>34</v>
      </c>
      <c r="Y548" s="87"/>
    </row>
    <row r="549" spans="1:25" s="42" customFormat="1" ht="210.75" customHeight="1">
      <c r="A549" s="117">
        <v>431</v>
      </c>
      <c r="B549" s="50" t="s">
        <v>513</v>
      </c>
      <c r="C549" s="49" t="s">
        <v>80</v>
      </c>
      <c r="D549" s="49" t="s">
        <v>76</v>
      </c>
      <c r="E549" s="122">
        <v>174.169</v>
      </c>
      <c r="F549" s="122">
        <v>174.169</v>
      </c>
      <c r="G549" s="122">
        <v>172.954512</v>
      </c>
      <c r="H549" s="110" t="s">
        <v>1107</v>
      </c>
      <c r="I549" s="67" t="s">
        <v>1094</v>
      </c>
      <c r="J549" s="68" t="s">
        <v>1108</v>
      </c>
      <c r="K549" s="122">
        <v>120.655</v>
      </c>
      <c r="L549" s="122">
        <v>0</v>
      </c>
      <c r="M549" s="122">
        <f t="shared" si="30"/>
        <v>-120.655</v>
      </c>
      <c r="N549" s="122">
        <v>0</v>
      </c>
      <c r="O549" s="67" t="s">
        <v>1087</v>
      </c>
      <c r="P549" s="116" t="s">
        <v>1109</v>
      </c>
      <c r="Q549" s="50"/>
      <c r="R549" s="49" t="s">
        <v>597</v>
      </c>
      <c r="S549" s="90" t="s">
        <v>0</v>
      </c>
      <c r="T549" s="93" t="s">
        <v>756</v>
      </c>
      <c r="U549" s="99">
        <v>416</v>
      </c>
      <c r="V549" s="90" t="s">
        <v>25</v>
      </c>
      <c r="W549" s="88"/>
      <c r="X549" s="88"/>
      <c r="Y549" s="87"/>
    </row>
    <row r="550" spans="1:25" s="42" customFormat="1" ht="186.75" customHeight="1">
      <c r="A550" s="117">
        <v>432</v>
      </c>
      <c r="B550" s="50" t="s">
        <v>512</v>
      </c>
      <c r="C550" s="49" t="s">
        <v>80</v>
      </c>
      <c r="D550" s="49" t="s">
        <v>74</v>
      </c>
      <c r="E550" s="122">
        <v>68.796</v>
      </c>
      <c r="F550" s="122">
        <v>68.796</v>
      </c>
      <c r="G550" s="122">
        <v>67.423996</v>
      </c>
      <c r="H550" s="110" t="s">
        <v>1110</v>
      </c>
      <c r="I550" s="67" t="s">
        <v>1094</v>
      </c>
      <c r="J550" s="68" t="s">
        <v>1111</v>
      </c>
      <c r="K550" s="122">
        <v>0</v>
      </c>
      <c r="L550" s="122">
        <v>0</v>
      </c>
      <c r="M550" s="122">
        <f t="shared" si="30"/>
        <v>0</v>
      </c>
      <c r="N550" s="122">
        <v>0</v>
      </c>
      <c r="O550" s="67" t="s">
        <v>1087</v>
      </c>
      <c r="P550" s="68" t="s">
        <v>1112</v>
      </c>
      <c r="Q550" s="50"/>
      <c r="R550" s="49" t="s">
        <v>597</v>
      </c>
      <c r="S550" s="90" t="s">
        <v>0</v>
      </c>
      <c r="T550" s="93" t="s">
        <v>756</v>
      </c>
      <c r="U550" s="99">
        <v>417</v>
      </c>
      <c r="V550" s="90" t="s">
        <v>25</v>
      </c>
      <c r="W550" s="88" t="s">
        <v>34</v>
      </c>
      <c r="X550" s="88"/>
      <c r="Y550" s="87"/>
    </row>
    <row r="551" spans="1:25" s="42" customFormat="1" ht="203.25" customHeight="1">
      <c r="A551" s="117">
        <v>433</v>
      </c>
      <c r="B551" s="50" t="s">
        <v>511</v>
      </c>
      <c r="C551" s="49" t="s">
        <v>80</v>
      </c>
      <c r="D551" s="49" t="s">
        <v>76</v>
      </c>
      <c r="E551" s="122">
        <v>84.661</v>
      </c>
      <c r="F551" s="122">
        <v>84.661</v>
      </c>
      <c r="G551" s="122">
        <v>80.649398</v>
      </c>
      <c r="H551" s="110" t="s">
        <v>1113</v>
      </c>
      <c r="I551" s="67" t="s">
        <v>1094</v>
      </c>
      <c r="J551" s="68" t="s">
        <v>1108</v>
      </c>
      <c r="K551" s="122">
        <v>65.349</v>
      </c>
      <c r="L551" s="122">
        <v>0</v>
      </c>
      <c r="M551" s="122">
        <f t="shared" si="30"/>
        <v>-65.349</v>
      </c>
      <c r="N551" s="122">
        <v>0</v>
      </c>
      <c r="O551" s="67" t="s">
        <v>1087</v>
      </c>
      <c r="P551" s="68" t="s">
        <v>1114</v>
      </c>
      <c r="Q551" s="50"/>
      <c r="R551" s="49" t="s">
        <v>597</v>
      </c>
      <c r="S551" s="90" t="s">
        <v>0</v>
      </c>
      <c r="T551" s="93" t="s">
        <v>756</v>
      </c>
      <c r="U551" s="99">
        <v>418</v>
      </c>
      <c r="V551" s="90" t="s">
        <v>25</v>
      </c>
      <c r="W551" s="88"/>
      <c r="X551" s="88"/>
      <c r="Y551" s="87"/>
    </row>
    <row r="552" spans="1:25" s="42" customFormat="1" ht="143.25" customHeight="1">
      <c r="A552" s="117">
        <v>434</v>
      </c>
      <c r="B552" s="50" t="s">
        <v>510</v>
      </c>
      <c r="C552" s="49" t="s">
        <v>147</v>
      </c>
      <c r="D552" s="49" t="s">
        <v>70</v>
      </c>
      <c r="E552" s="122">
        <v>8499.996</v>
      </c>
      <c r="F552" s="122">
        <v>8499.996</v>
      </c>
      <c r="G552" s="122">
        <v>8499.996</v>
      </c>
      <c r="H552" s="48" t="s">
        <v>923</v>
      </c>
      <c r="I552" s="51" t="s">
        <v>1089</v>
      </c>
      <c r="J552" s="52" t="s">
        <v>1351</v>
      </c>
      <c r="K552" s="122">
        <v>8665.204</v>
      </c>
      <c r="L552" s="122">
        <v>8736.628</v>
      </c>
      <c r="M552" s="122">
        <f t="shared" si="30"/>
        <v>71.42400000000089</v>
      </c>
      <c r="N552" s="122">
        <v>0</v>
      </c>
      <c r="O552" s="49" t="s">
        <v>1083</v>
      </c>
      <c r="P552" s="50" t="s">
        <v>1352</v>
      </c>
      <c r="Q552" s="50"/>
      <c r="R552" s="49" t="s">
        <v>597</v>
      </c>
      <c r="S552" s="90" t="s">
        <v>0</v>
      </c>
      <c r="T552" s="93" t="s">
        <v>761</v>
      </c>
      <c r="U552" s="99">
        <v>419</v>
      </c>
      <c r="V552" s="90"/>
      <c r="W552" s="88"/>
      <c r="X552" s="88"/>
      <c r="Y552" s="87"/>
    </row>
    <row r="553" spans="1:25" s="42" customFormat="1" ht="90" customHeight="1">
      <c r="A553" s="117">
        <v>435</v>
      </c>
      <c r="B553" s="50" t="s">
        <v>509</v>
      </c>
      <c r="C553" s="49" t="s">
        <v>147</v>
      </c>
      <c r="D553" s="49" t="s">
        <v>70</v>
      </c>
      <c r="E553" s="122">
        <v>430.655</v>
      </c>
      <c r="F553" s="122">
        <v>844.51</v>
      </c>
      <c r="G553" s="122">
        <v>757.279</v>
      </c>
      <c r="H553" s="48" t="s">
        <v>923</v>
      </c>
      <c r="I553" s="51" t="s">
        <v>1089</v>
      </c>
      <c r="J553" s="52" t="s">
        <v>1353</v>
      </c>
      <c r="K553" s="122">
        <v>422.042</v>
      </c>
      <c r="L553" s="122">
        <v>426.262</v>
      </c>
      <c r="M553" s="122">
        <f t="shared" si="30"/>
        <v>4.220000000000027</v>
      </c>
      <c r="N553" s="122">
        <v>0</v>
      </c>
      <c r="O553" s="49" t="s">
        <v>1083</v>
      </c>
      <c r="P553" s="50" t="s">
        <v>1354</v>
      </c>
      <c r="Q553" s="50"/>
      <c r="R553" s="49" t="s">
        <v>597</v>
      </c>
      <c r="S553" s="90" t="s">
        <v>0</v>
      </c>
      <c r="T553" s="93" t="s">
        <v>760</v>
      </c>
      <c r="U553" s="99">
        <v>420</v>
      </c>
      <c r="V553" s="90"/>
      <c r="W553" s="88"/>
      <c r="X553" s="88" t="s">
        <v>34</v>
      </c>
      <c r="Y553" s="87"/>
    </row>
    <row r="554" spans="1:25" s="42" customFormat="1" ht="92.25" customHeight="1">
      <c r="A554" s="117">
        <v>436</v>
      </c>
      <c r="B554" s="50" t="s">
        <v>508</v>
      </c>
      <c r="C554" s="49" t="s">
        <v>147</v>
      </c>
      <c r="D554" s="49" t="s">
        <v>70</v>
      </c>
      <c r="E554" s="122">
        <v>1734.36</v>
      </c>
      <c r="F554" s="122">
        <v>1734.36</v>
      </c>
      <c r="G554" s="122">
        <v>1734.36</v>
      </c>
      <c r="H554" s="82" t="s">
        <v>1251</v>
      </c>
      <c r="I554" s="51" t="s">
        <v>1081</v>
      </c>
      <c r="J554" s="52" t="s">
        <v>1355</v>
      </c>
      <c r="K554" s="122">
        <v>1760.888</v>
      </c>
      <c r="L554" s="122">
        <v>1774.975</v>
      </c>
      <c r="M554" s="122">
        <f t="shared" si="30"/>
        <v>14.086999999999989</v>
      </c>
      <c r="N554" s="122">
        <v>0</v>
      </c>
      <c r="O554" s="49" t="s">
        <v>1083</v>
      </c>
      <c r="P554" s="50" t="s">
        <v>1356</v>
      </c>
      <c r="Q554" s="50"/>
      <c r="R554" s="49" t="s">
        <v>597</v>
      </c>
      <c r="S554" s="90" t="s">
        <v>0</v>
      </c>
      <c r="T554" s="89" t="s">
        <v>759</v>
      </c>
      <c r="U554" s="99">
        <v>421</v>
      </c>
      <c r="V554" s="90"/>
      <c r="W554" s="88"/>
      <c r="X554" s="88" t="s">
        <v>34</v>
      </c>
      <c r="Y554" s="87"/>
    </row>
    <row r="555" spans="1:25" s="42" customFormat="1" ht="69" customHeight="1">
      <c r="A555" s="117">
        <v>437</v>
      </c>
      <c r="B555" s="50" t="s">
        <v>507</v>
      </c>
      <c r="C555" s="49" t="s">
        <v>147</v>
      </c>
      <c r="D555" s="49" t="s">
        <v>70</v>
      </c>
      <c r="E555" s="122">
        <v>81.23</v>
      </c>
      <c r="F555" s="122">
        <v>170.663774</v>
      </c>
      <c r="G555" s="122">
        <v>170.177814</v>
      </c>
      <c r="H555" s="82" t="s">
        <v>923</v>
      </c>
      <c r="I555" s="51" t="s">
        <v>1091</v>
      </c>
      <c r="J555" s="50" t="s">
        <v>1357</v>
      </c>
      <c r="K555" s="122">
        <v>79.605</v>
      </c>
      <c r="L555" s="122">
        <v>80.401</v>
      </c>
      <c r="M555" s="122">
        <f t="shared" si="30"/>
        <v>0.7959999999999923</v>
      </c>
      <c r="N555" s="122">
        <v>0</v>
      </c>
      <c r="O555" s="49" t="s">
        <v>1091</v>
      </c>
      <c r="P555" s="50" t="s">
        <v>1358</v>
      </c>
      <c r="Q555" s="50"/>
      <c r="R555" s="49" t="s">
        <v>597</v>
      </c>
      <c r="S555" s="90" t="s">
        <v>0</v>
      </c>
      <c r="T555" s="89" t="s">
        <v>758</v>
      </c>
      <c r="U555" s="99">
        <v>422</v>
      </c>
      <c r="V555" s="90"/>
      <c r="W555" s="88"/>
      <c r="X555" s="88" t="s">
        <v>34</v>
      </c>
      <c r="Y555" s="87"/>
    </row>
    <row r="556" spans="1:25" s="42" customFormat="1" ht="357" customHeight="1">
      <c r="A556" s="117">
        <v>438</v>
      </c>
      <c r="B556" s="50" t="s">
        <v>506</v>
      </c>
      <c r="C556" s="49" t="s">
        <v>80</v>
      </c>
      <c r="D556" s="49" t="s">
        <v>70</v>
      </c>
      <c r="E556" s="122">
        <v>182.868</v>
      </c>
      <c r="F556" s="122">
        <v>182.868</v>
      </c>
      <c r="G556" s="122">
        <v>169.87599</v>
      </c>
      <c r="H556" s="85" t="s">
        <v>2254</v>
      </c>
      <c r="I556" s="51" t="s">
        <v>1089</v>
      </c>
      <c r="J556" s="52" t="s">
        <v>1394</v>
      </c>
      <c r="K556" s="122">
        <v>159.756</v>
      </c>
      <c r="L556" s="122">
        <v>213.115</v>
      </c>
      <c r="M556" s="122">
        <f t="shared" si="30"/>
        <v>53.35900000000001</v>
      </c>
      <c r="N556" s="122">
        <v>0</v>
      </c>
      <c r="O556" s="49" t="s">
        <v>1083</v>
      </c>
      <c r="P556" s="50" t="s">
        <v>1393</v>
      </c>
      <c r="Q556" s="50"/>
      <c r="R556" s="49" t="s">
        <v>587</v>
      </c>
      <c r="S556" s="90" t="s">
        <v>0</v>
      </c>
      <c r="T556" s="93" t="s">
        <v>757</v>
      </c>
      <c r="U556" s="99">
        <v>424</v>
      </c>
      <c r="V556" s="90" t="s">
        <v>26</v>
      </c>
      <c r="W556" s="88" t="s">
        <v>34</v>
      </c>
      <c r="X556" s="88"/>
      <c r="Y556" s="87"/>
    </row>
    <row r="557" spans="1:25" s="42" customFormat="1" ht="27" customHeight="1">
      <c r="A557" s="117"/>
      <c r="B557" s="93" t="s">
        <v>1057</v>
      </c>
      <c r="C557" s="49"/>
      <c r="D557" s="49"/>
      <c r="E557" s="122"/>
      <c r="F557" s="122"/>
      <c r="G557" s="122"/>
      <c r="H557" s="48"/>
      <c r="I557" s="51"/>
      <c r="J557" s="52"/>
      <c r="K557" s="122"/>
      <c r="L557" s="122"/>
      <c r="M557" s="122"/>
      <c r="N557" s="122"/>
      <c r="O557" s="49"/>
      <c r="P557" s="50"/>
      <c r="Q557" s="50"/>
      <c r="R557" s="121" t="s">
        <v>633</v>
      </c>
      <c r="S557" s="90"/>
      <c r="T557" s="90"/>
      <c r="U557" s="99"/>
      <c r="V557" s="90"/>
      <c r="W557" s="88"/>
      <c r="X557" s="88"/>
      <c r="Y557" s="87"/>
    </row>
    <row r="558" spans="1:25" s="42" customFormat="1" ht="273" customHeight="1">
      <c r="A558" s="117">
        <v>439</v>
      </c>
      <c r="B558" s="93" t="s">
        <v>505</v>
      </c>
      <c r="C558" s="49" t="s">
        <v>436</v>
      </c>
      <c r="D558" s="49" t="s">
        <v>70</v>
      </c>
      <c r="E558" s="122">
        <v>567.395</v>
      </c>
      <c r="F558" s="122">
        <v>567.395</v>
      </c>
      <c r="G558" s="122">
        <v>567.394</v>
      </c>
      <c r="H558" s="83" t="s">
        <v>1446</v>
      </c>
      <c r="I558" s="51" t="s">
        <v>1089</v>
      </c>
      <c r="J558" s="52" t="s">
        <v>1445</v>
      </c>
      <c r="K558" s="122">
        <v>476.387</v>
      </c>
      <c r="L558" s="122">
        <v>345.933</v>
      </c>
      <c r="M558" s="122">
        <f>L558-K558</f>
        <v>-130.454</v>
      </c>
      <c r="N558" s="122">
        <v>0</v>
      </c>
      <c r="O558" s="49" t="s">
        <v>1083</v>
      </c>
      <c r="P558" s="50" t="s">
        <v>1444</v>
      </c>
      <c r="Q558" s="50"/>
      <c r="R558" s="121" t="s">
        <v>633</v>
      </c>
      <c r="S558" s="90" t="s">
        <v>632</v>
      </c>
      <c r="T558" s="93" t="s">
        <v>756</v>
      </c>
      <c r="U558" s="99">
        <v>425</v>
      </c>
      <c r="V558" s="90" t="s">
        <v>26</v>
      </c>
      <c r="W558" s="88"/>
      <c r="X558" s="88" t="s">
        <v>34</v>
      </c>
      <c r="Y558" s="87"/>
    </row>
    <row r="559" spans="1:25" s="42" customFormat="1" ht="22.5">
      <c r="A559" s="117"/>
      <c r="B559" s="50" t="s">
        <v>1053</v>
      </c>
      <c r="C559" s="126"/>
      <c r="D559" s="126"/>
      <c r="E559" s="300"/>
      <c r="F559" s="300"/>
      <c r="G559" s="122"/>
      <c r="H559" s="48"/>
      <c r="I559" s="51"/>
      <c r="J559" s="52"/>
      <c r="K559" s="300"/>
      <c r="L559" s="122"/>
      <c r="M559" s="122"/>
      <c r="N559" s="122"/>
      <c r="O559" s="49"/>
      <c r="P559" s="50"/>
      <c r="Q559" s="50"/>
      <c r="R559" s="49" t="s">
        <v>562</v>
      </c>
      <c r="S559" s="128"/>
      <c r="T559" s="129"/>
      <c r="U559" s="145"/>
      <c r="V559" s="90"/>
      <c r="W559" s="88"/>
      <c r="X559" s="130"/>
      <c r="Y559" s="87"/>
    </row>
    <row r="560" spans="1:25" s="42" customFormat="1" ht="42.75" customHeight="1">
      <c r="A560" s="117"/>
      <c r="B560" s="50" t="s">
        <v>1054</v>
      </c>
      <c r="C560" s="126"/>
      <c r="D560" s="126"/>
      <c r="E560" s="300"/>
      <c r="F560" s="300"/>
      <c r="G560" s="122"/>
      <c r="H560" s="48"/>
      <c r="I560" s="51"/>
      <c r="J560" s="52"/>
      <c r="K560" s="122"/>
      <c r="L560" s="122"/>
      <c r="M560" s="122"/>
      <c r="N560" s="122"/>
      <c r="O560" s="49"/>
      <c r="P560" s="50"/>
      <c r="Q560" s="50"/>
      <c r="R560" s="49" t="s">
        <v>562</v>
      </c>
      <c r="S560" s="128"/>
      <c r="T560" s="89"/>
      <c r="U560" s="145"/>
      <c r="V560" s="90"/>
      <c r="W560" s="88"/>
      <c r="X560" s="130"/>
      <c r="Y560" s="87"/>
    </row>
    <row r="561" spans="1:25" s="42" customFormat="1" ht="124.5" customHeight="1">
      <c r="A561" s="117">
        <v>440</v>
      </c>
      <c r="B561" s="96" t="s">
        <v>1006</v>
      </c>
      <c r="C561" s="49" t="s">
        <v>147</v>
      </c>
      <c r="D561" s="49" t="s">
        <v>70</v>
      </c>
      <c r="E561" s="122">
        <v>5422.433999999999</v>
      </c>
      <c r="F561" s="122">
        <v>5422.433999999999</v>
      </c>
      <c r="G561" s="122">
        <v>5422.34091</v>
      </c>
      <c r="H561" s="48" t="s">
        <v>923</v>
      </c>
      <c r="I561" s="51" t="s">
        <v>1089</v>
      </c>
      <c r="J561" s="52" t="s">
        <v>1398</v>
      </c>
      <c r="K561" s="122">
        <v>5276.818</v>
      </c>
      <c r="L561" s="122">
        <v>5275.825</v>
      </c>
      <c r="M561" s="122">
        <f aca="true" t="shared" si="31" ref="M561:M566">L561-K561</f>
        <v>-0.9930000000003929</v>
      </c>
      <c r="N561" s="122">
        <v>0</v>
      </c>
      <c r="O561" s="49" t="s">
        <v>1083</v>
      </c>
      <c r="P561" s="50" t="s">
        <v>1397</v>
      </c>
      <c r="Q561" s="50" t="s">
        <v>1000</v>
      </c>
      <c r="R561" s="124" t="s">
        <v>587</v>
      </c>
      <c r="S561" s="90" t="s">
        <v>0</v>
      </c>
      <c r="T561" s="131" t="s">
        <v>1019</v>
      </c>
      <c r="U561" s="142" t="s">
        <v>1008</v>
      </c>
      <c r="V561" s="90"/>
      <c r="W561" s="88"/>
      <c r="X561" s="88"/>
      <c r="Y561" s="87"/>
    </row>
    <row r="562" spans="1:25" s="42" customFormat="1" ht="124.5" customHeight="1">
      <c r="A562" s="117">
        <v>441</v>
      </c>
      <c r="B562" s="96" t="s">
        <v>1007</v>
      </c>
      <c r="C562" s="49" t="s">
        <v>147</v>
      </c>
      <c r="D562" s="49" t="s">
        <v>70</v>
      </c>
      <c r="E562" s="122">
        <v>187.254</v>
      </c>
      <c r="F562" s="122">
        <v>614.9744049999999</v>
      </c>
      <c r="G562" s="122">
        <v>614.955405</v>
      </c>
      <c r="H562" s="48" t="s">
        <v>923</v>
      </c>
      <c r="I562" s="51" t="s">
        <v>1089</v>
      </c>
      <c r="J562" s="52" t="s">
        <v>1396</v>
      </c>
      <c r="K562" s="122">
        <v>170.772</v>
      </c>
      <c r="L562" s="122">
        <v>195.323</v>
      </c>
      <c r="M562" s="122">
        <f t="shared" si="31"/>
        <v>24.551000000000016</v>
      </c>
      <c r="N562" s="122">
        <v>0</v>
      </c>
      <c r="O562" s="49" t="s">
        <v>1083</v>
      </c>
      <c r="P562" s="50" t="s">
        <v>1395</v>
      </c>
      <c r="Q562" s="50" t="s">
        <v>999</v>
      </c>
      <c r="R562" s="124" t="s">
        <v>587</v>
      </c>
      <c r="S562" s="90" t="s">
        <v>0</v>
      </c>
      <c r="T562" s="131" t="s">
        <v>1020</v>
      </c>
      <c r="U562" s="142" t="s">
        <v>1009</v>
      </c>
      <c r="V562" s="90"/>
      <c r="W562" s="88"/>
      <c r="X562" s="88" t="s">
        <v>34</v>
      </c>
      <c r="Y562" s="87"/>
    </row>
    <row r="563" spans="1:25" s="42" customFormat="1" ht="89.25" customHeight="1">
      <c r="A563" s="117">
        <v>442</v>
      </c>
      <c r="B563" s="50" t="s">
        <v>504</v>
      </c>
      <c r="C563" s="49" t="s">
        <v>147</v>
      </c>
      <c r="D563" s="49" t="s">
        <v>70</v>
      </c>
      <c r="E563" s="122">
        <v>59.48</v>
      </c>
      <c r="F563" s="122">
        <v>528.222</v>
      </c>
      <c r="G563" s="122">
        <v>522.882</v>
      </c>
      <c r="H563" s="113" t="s">
        <v>1251</v>
      </c>
      <c r="I563" s="114" t="s">
        <v>1089</v>
      </c>
      <c r="J563" s="115" t="s">
        <v>1273</v>
      </c>
      <c r="K563" s="122">
        <v>58.19</v>
      </c>
      <c r="L563" s="122">
        <v>72.74</v>
      </c>
      <c r="M563" s="122">
        <f t="shared" si="31"/>
        <v>14.549999999999997</v>
      </c>
      <c r="N563" s="122">
        <v>0</v>
      </c>
      <c r="O563" s="49" t="s">
        <v>1083</v>
      </c>
      <c r="P563" s="50" t="s">
        <v>1274</v>
      </c>
      <c r="Q563" s="50"/>
      <c r="R563" s="49" t="s">
        <v>751</v>
      </c>
      <c r="S563" s="90" t="s">
        <v>0</v>
      </c>
      <c r="T563" s="89" t="s">
        <v>755</v>
      </c>
      <c r="U563" s="99">
        <v>435</v>
      </c>
      <c r="V563" s="90"/>
      <c r="W563" s="88" t="s">
        <v>34</v>
      </c>
      <c r="X563" s="88"/>
      <c r="Y563" s="87"/>
    </row>
    <row r="564" spans="1:25" s="42" customFormat="1" ht="51" customHeight="1">
      <c r="A564" s="117">
        <v>443</v>
      </c>
      <c r="B564" s="50" t="s">
        <v>503</v>
      </c>
      <c r="C564" s="49" t="s">
        <v>147</v>
      </c>
      <c r="D564" s="49" t="s">
        <v>70</v>
      </c>
      <c r="E564" s="122">
        <v>140.428</v>
      </c>
      <c r="F564" s="122">
        <v>140.428</v>
      </c>
      <c r="G564" s="122">
        <v>130.161</v>
      </c>
      <c r="H564" s="113" t="s">
        <v>1275</v>
      </c>
      <c r="I564" s="114" t="s">
        <v>1091</v>
      </c>
      <c r="J564" s="115" t="s">
        <v>1276</v>
      </c>
      <c r="K564" s="122">
        <v>122.866</v>
      </c>
      <c r="L564" s="122">
        <v>123.745</v>
      </c>
      <c r="M564" s="122">
        <f t="shared" si="31"/>
        <v>0.8790000000000049</v>
      </c>
      <c r="N564" s="122">
        <v>0</v>
      </c>
      <c r="O564" s="49" t="s">
        <v>1083</v>
      </c>
      <c r="P564" s="50" t="s">
        <v>1277</v>
      </c>
      <c r="Q564" s="50"/>
      <c r="R564" s="49" t="s">
        <v>751</v>
      </c>
      <c r="S564" s="90" t="s">
        <v>0</v>
      </c>
      <c r="T564" s="89" t="s">
        <v>752</v>
      </c>
      <c r="U564" s="99">
        <v>436</v>
      </c>
      <c r="V564" s="90" t="s">
        <v>48</v>
      </c>
      <c r="W564" s="88" t="s">
        <v>34</v>
      </c>
      <c r="X564" s="88"/>
      <c r="Y564" s="87"/>
    </row>
    <row r="565" spans="1:25" s="42" customFormat="1" ht="60" customHeight="1">
      <c r="A565" s="117">
        <v>444</v>
      </c>
      <c r="B565" s="50" t="s">
        <v>502</v>
      </c>
      <c r="C565" s="49" t="s">
        <v>80</v>
      </c>
      <c r="D565" s="49" t="s">
        <v>74</v>
      </c>
      <c r="E565" s="122">
        <v>5.497</v>
      </c>
      <c r="F565" s="122">
        <v>5.497</v>
      </c>
      <c r="G565" s="122">
        <v>5.497</v>
      </c>
      <c r="H565" s="48" t="s">
        <v>923</v>
      </c>
      <c r="I565" s="51" t="s">
        <v>1094</v>
      </c>
      <c r="J565" s="52" t="s">
        <v>1640</v>
      </c>
      <c r="K565" s="122">
        <v>0</v>
      </c>
      <c r="L565" s="122">
        <v>0</v>
      </c>
      <c r="M565" s="122">
        <f t="shared" si="31"/>
        <v>0</v>
      </c>
      <c r="N565" s="122">
        <v>0</v>
      </c>
      <c r="O565" s="49" t="s">
        <v>1087</v>
      </c>
      <c r="P565" s="50" t="s">
        <v>1639</v>
      </c>
      <c r="Q565" s="50"/>
      <c r="R565" s="49" t="s">
        <v>754</v>
      </c>
      <c r="S565" s="49" t="s">
        <v>0</v>
      </c>
      <c r="T565" s="89" t="s">
        <v>750</v>
      </c>
      <c r="U565" s="99">
        <v>444</v>
      </c>
      <c r="V565" s="90"/>
      <c r="W565" s="88" t="s">
        <v>34</v>
      </c>
      <c r="X565" s="88"/>
      <c r="Y565" s="87"/>
    </row>
    <row r="566" spans="1:25" s="42" customFormat="1" ht="60" customHeight="1">
      <c r="A566" s="117">
        <v>445</v>
      </c>
      <c r="B566" s="50" t="s">
        <v>501</v>
      </c>
      <c r="C566" s="49" t="s">
        <v>80</v>
      </c>
      <c r="D566" s="49" t="s">
        <v>74</v>
      </c>
      <c r="E566" s="122">
        <v>6.542</v>
      </c>
      <c r="F566" s="122">
        <v>6.542</v>
      </c>
      <c r="G566" s="122">
        <v>6.542</v>
      </c>
      <c r="H566" s="48" t="s">
        <v>923</v>
      </c>
      <c r="I566" s="51" t="s">
        <v>1094</v>
      </c>
      <c r="J566" s="52" t="s">
        <v>1640</v>
      </c>
      <c r="K566" s="122">
        <v>0</v>
      </c>
      <c r="L566" s="122">
        <v>0</v>
      </c>
      <c r="M566" s="122">
        <f t="shared" si="31"/>
        <v>0</v>
      </c>
      <c r="N566" s="122">
        <v>0</v>
      </c>
      <c r="O566" s="49" t="s">
        <v>1087</v>
      </c>
      <c r="P566" s="50" t="s">
        <v>1639</v>
      </c>
      <c r="Q566" s="50"/>
      <c r="R566" s="49" t="s">
        <v>754</v>
      </c>
      <c r="S566" s="49" t="s">
        <v>0</v>
      </c>
      <c r="T566" s="89" t="s">
        <v>750</v>
      </c>
      <c r="U566" s="99">
        <v>445</v>
      </c>
      <c r="V566" s="90"/>
      <c r="W566" s="88" t="s">
        <v>34</v>
      </c>
      <c r="X566" s="88"/>
      <c r="Y566" s="87"/>
    </row>
    <row r="567" spans="1:25" s="42" customFormat="1" ht="49.5" customHeight="1">
      <c r="A567" s="117">
        <v>446</v>
      </c>
      <c r="B567" s="50" t="s">
        <v>500</v>
      </c>
      <c r="C567" s="49" t="s">
        <v>80</v>
      </c>
      <c r="D567" s="49" t="s">
        <v>74</v>
      </c>
      <c r="E567" s="122">
        <v>9</v>
      </c>
      <c r="F567" s="122">
        <v>9</v>
      </c>
      <c r="G567" s="122">
        <v>8.964</v>
      </c>
      <c r="H567" s="113" t="s">
        <v>1291</v>
      </c>
      <c r="I567" s="114" t="s">
        <v>1094</v>
      </c>
      <c r="J567" s="115" t="s">
        <v>1292</v>
      </c>
      <c r="K567" s="122">
        <v>0</v>
      </c>
      <c r="L567" s="122">
        <v>0</v>
      </c>
      <c r="M567" s="122">
        <f aca="true" t="shared" si="32" ref="M567:M575">L567-K567</f>
        <v>0</v>
      </c>
      <c r="N567" s="122">
        <v>0</v>
      </c>
      <c r="O567" s="49" t="s">
        <v>1087</v>
      </c>
      <c r="P567" s="50" t="s">
        <v>1279</v>
      </c>
      <c r="Q567" s="50"/>
      <c r="R567" s="49" t="s">
        <v>751</v>
      </c>
      <c r="S567" s="90" t="s">
        <v>0</v>
      </c>
      <c r="T567" s="89" t="s">
        <v>753</v>
      </c>
      <c r="U567" s="99">
        <v>446</v>
      </c>
      <c r="V567" s="90" t="s">
        <v>972</v>
      </c>
      <c r="W567" s="88" t="s">
        <v>34</v>
      </c>
      <c r="X567" s="88"/>
      <c r="Y567" s="87"/>
    </row>
    <row r="568" spans="1:25" s="42" customFormat="1" ht="49.5" customHeight="1">
      <c r="A568" s="117">
        <v>447</v>
      </c>
      <c r="B568" s="50" t="s">
        <v>499</v>
      </c>
      <c r="C568" s="49" t="s">
        <v>80</v>
      </c>
      <c r="D568" s="49" t="s">
        <v>74</v>
      </c>
      <c r="E568" s="122">
        <v>13.891</v>
      </c>
      <c r="F568" s="122">
        <v>13.891</v>
      </c>
      <c r="G568" s="122">
        <v>13.704</v>
      </c>
      <c r="H568" s="113" t="s">
        <v>923</v>
      </c>
      <c r="I568" s="114" t="s">
        <v>1094</v>
      </c>
      <c r="J568" s="115" t="s">
        <v>1278</v>
      </c>
      <c r="K568" s="122">
        <v>0</v>
      </c>
      <c r="L568" s="122">
        <v>0</v>
      </c>
      <c r="M568" s="122">
        <f t="shared" si="32"/>
        <v>0</v>
      </c>
      <c r="N568" s="122">
        <v>0</v>
      </c>
      <c r="O568" s="49" t="s">
        <v>1087</v>
      </c>
      <c r="P568" s="50" t="s">
        <v>1279</v>
      </c>
      <c r="Q568" s="50"/>
      <c r="R568" s="49" t="s">
        <v>751</v>
      </c>
      <c r="S568" s="90" t="s">
        <v>0</v>
      </c>
      <c r="T568" s="89" t="s">
        <v>752</v>
      </c>
      <c r="U568" s="99">
        <v>447</v>
      </c>
      <c r="V568" s="90" t="s">
        <v>972</v>
      </c>
      <c r="W568" s="88" t="s">
        <v>34</v>
      </c>
      <c r="X568" s="88"/>
      <c r="Y568" s="87"/>
    </row>
    <row r="569" spans="1:25" s="42" customFormat="1" ht="49.5" customHeight="1">
      <c r="A569" s="117">
        <v>448</v>
      </c>
      <c r="B569" s="50" t="s">
        <v>498</v>
      </c>
      <c r="C569" s="49" t="s">
        <v>71</v>
      </c>
      <c r="D569" s="49" t="s">
        <v>74</v>
      </c>
      <c r="E569" s="122">
        <v>18.979</v>
      </c>
      <c r="F569" s="122">
        <v>18.979</v>
      </c>
      <c r="G569" s="122">
        <v>18.76</v>
      </c>
      <c r="H569" s="113" t="s">
        <v>1283</v>
      </c>
      <c r="I569" s="114" t="s">
        <v>1094</v>
      </c>
      <c r="J569" s="115" t="s">
        <v>1293</v>
      </c>
      <c r="K569" s="122">
        <v>0</v>
      </c>
      <c r="L569" s="122">
        <v>0</v>
      </c>
      <c r="M569" s="122">
        <f t="shared" si="32"/>
        <v>0</v>
      </c>
      <c r="N569" s="122">
        <v>0</v>
      </c>
      <c r="O569" s="49" t="s">
        <v>1087</v>
      </c>
      <c r="P569" s="50" t="s">
        <v>1279</v>
      </c>
      <c r="Q569" s="50"/>
      <c r="R569" s="49" t="s">
        <v>751</v>
      </c>
      <c r="S569" s="90" t="s">
        <v>0</v>
      </c>
      <c r="T569" s="93" t="s">
        <v>752</v>
      </c>
      <c r="U569" s="99">
        <v>448</v>
      </c>
      <c r="V569" s="90" t="s">
        <v>972</v>
      </c>
      <c r="W569" s="88" t="s">
        <v>34</v>
      </c>
      <c r="X569" s="88"/>
      <c r="Y569" s="87"/>
    </row>
    <row r="570" spans="1:25" s="42" customFormat="1" ht="79.5" customHeight="1">
      <c r="A570" s="117">
        <v>449</v>
      </c>
      <c r="B570" s="50" t="s">
        <v>497</v>
      </c>
      <c r="C570" s="49" t="s">
        <v>71</v>
      </c>
      <c r="D570" s="49" t="s">
        <v>76</v>
      </c>
      <c r="E570" s="122">
        <v>18.978</v>
      </c>
      <c r="F570" s="122">
        <v>18.978</v>
      </c>
      <c r="G570" s="122">
        <v>17.649</v>
      </c>
      <c r="H570" s="113" t="s">
        <v>1281</v>
      </c>
      <c r="I570" s="114" t="s">
        <v>1094</v>
      </c>
      <c r="J570" s="115" t="s">
        <v>1282</v>
      </c>
      <c r="K570" s="122">
        <v>18.424</v>
      </c>
      <c r="L570" s="122">
        <v>0</v>
      </c>
      <c r="M570" s="122">
        <f t="shared" si="32"/>
        <v>-18.424</v>
      </c>
      <c r="N570" s="122">
        <v>0</v>
      </c>
      <c r="O570" s="49" t="s">
        <v>1087</v>
      </c>
      <c r="P570" s="50" t="s">
        <v>1284</v>
      </c>
      <c r="Q570" s="50"/>
      <c r="R570" s="49" t="s">
        <v>751</v>
      </c>
      <c r="S570" s="90" t="s">
        <v>0</v>
      </c>
      <c r="T570" s="93" t="s">
        <v>752</v>
      </c>
      <c r="U570" s="99">
        <v>449</v>
      </c>
      <c r="V570" s="90" t="s">
        <v>25</v>
      </c>
      <c r="W570" s="88" t="s">
        <v>34</v>
      </c>
      <c r="X570" s="88"/>
      <c r="Y570" s="87"/>
    </row>
    <row r="571" spans="1:25" s="42" customFormat="1" ht="49.5" customHeight="1">
      <c r="A571" s="117">
        <v>450</v>
      </c>
      <c r="B571" s="50" t="s">
        <v>1285</v>
      </c>
      <c r="C571" s="49" t="s">
        <v>71</v>
      </c>
      <c r="D571" s="49" t="s">
        <v>76</v>
      </c>
      <c r="E571" s="122">
        <v>14.817</v>
      </c>
      <c r="F571" s="122">
        <v>14.817</v>
      </c>
      <c r="G571" s="122">
        <v>14.762</v>
      </c>
      <c r="H571" s="113" t="s">
        <v>1294</v>
      </c>
      <c r="I571" s="114" t="s">
        <v>1094</v>
      </c>
      <c r="J571" s="115" t="s">
        <v>1295</v>
      </c>
      <c r="K571" s="122">
        <v>13.128</v>
      </c>
      <c r="L571" s="122">
        <v>0</v>
      </c>
      <c r="M571" s="122">
        <f t="shared" si="32"/>
        <v>-13.128</v>
      </c>
      <c r="N571" s="122">
        <v>0</v>
      </c>
      <c r="O571" s="49" t="s">
        <v>1087</v>
      </c>
      <c r="P571" s="50" t="s">
        <v>1286</v>
      </c>
      <c r="Q571" s="50"/>
      <c r="R571" s="49" t="s">
        <v>751</v>
      </c>
      <c r="S571" s="90" t="s">
        <v>0</v>
      </c>
      <c r="T571" s="93" t="s">
        <v>752</v>
      </c>
      <c r="U571" s="99">
        <v>450</v>
      </c>
      <c r="V571" s="90" t="s">
        <v>25</v>
      </c>
      <c r="W571" s="88" t="s">
        <v>34</v>
      </c>
      <c r="X571" s="88"/>
      <c r="Y571" s="87"/>
    </row>
    <row r="572" spans="1:25" s="42" customFormat="1" ht="88.5" customHeight="1">
      <c r="A572" s="117">
        <v>451</v>
      </c>
      <c r="B572" s="50" t="s">
        <v>1287</v>
      </c>
      <c r="C572" s="49" t="s">
        <v>71</v>
      </c>
      <c r="D572" s="49" t="s">
        <v>76</v>
      </c>
      <c r="E572" s="122">
        <v>14.813</v>
      </c>
      <c r="F572" s="122">
        <v>14.813</v>
      </c>
      <c r="G572" s="122">
        <v>13.35</v>
      </c>
      <c r="H572" s="113" t="s">
        <v>1288</v>
      </c>
      <c r="I572" s="114" t="s">
        <v>1094</v>
      </c>
      <c r="J572" s="115" t="s">
        <v>1289</v>
      </c>
      <c r="K572" s="122">
        <v>13.312</v>
      </c>
      <c r="L572" s="122">
        <v>0</v>
      </c>
      <c r="M572" s="122">
        <f t="shared" si="32"/>
        <v>-13.312</v>
      </c>
      <c r="N572" s="122">
        <v>0</v>
      </c>
      <c r="O572" s="49" t="s">
        <v>1087</v>
      </c>
      <c r="P572" s="50" t="s">
        <v>1290</v>
      </c>
      <c r="Q572" s="50"/>
      <c r="R572" s="49" t="s">
        <v>751</v>
      </c>
      <c r="S572" s="90" t="s">
        <v>0</v>
      </c>
      <c r="T572" s="93" t="s">
        <v>752</v>
      </c>
      <c r="U572" s="99">
        <v>451</v>
      </c>
      <c r="V572" s="90" t="s">
        <v>25</v>
      </c>
      <c r="W572" s="88" t="s">
        <v>34</v>
      </c>
      <c r="X572" s="88"/>
      <c r="Y572" s="87"/>
    </row>
    <row r="573" spans="1:25" s="42" customFormat="1" ht="85.5" customHeight="1">
      <c r="A573" s="117">
        <v>452</v>
      </c>
      <c r="B573" s="50" t="s">
        <v>1296</v>
      </c>
      <c r="C573" s="49" t="s">
        <v>71</v>
      </c>
      <c r="D573" s="49" t="s">
        <v>76</v>
      </c>
      <c r="E573" s="122">
        <v>12.696</v>
      </c>
      <c r="F573" s="122">
        <v>12.696</v>
      </c>
      <c r="G573" s="122">
        <v>12.002</v>
      </c>
      <c r="H573" s="113" t="s">
        <v>1294</v>
      </c>
      <c r="I573" s="114" t="s">
        <v>1094</v>
      </c>
      <c r="J573" s="115" t="s">
        <v>1297</v>
      </c>
      <c r="K573" s="122">
        <v>11.411</v>
      </c>
      <c r="L573" s="122">
        <v>0</v>
      </c>
      <c r="M573" s="122">
        <f t="shared" si="32"/>
        <v>-11.411</v>
      </c>
      <c r="N573" s="122">
        <v>0</v>
      </c>
      <c r="O573" s="49" t="s">
        <v>1087</v>
      </c>
      <c r="P573" s="50" t="s">
        <v>1298</v>
      </c>
      <c r="Q573" s="50"/>
      <c r="R573" s="49" t="s">
        <v>751</v>
      </c>
      <c r="S573" s="90" t="s">
        <v>0</v>
      </c>
      <c r="T573" s="93" t="s">
        <v>752</v>
      </c>
      <c r="U573" s="99">
        <v>452</v>
      </c>
      <c r="V573" s="90" t="s">
        <v>25</v>
      </c>
      <c r="W573" s="88" t="s">
        <v>34</v>
      </c>
      <c r="X573" s="88"/>
      <c r="Y573" s="87"/>
    </row>
    <row r="574" spans="1:25" s="42" customFormat="1" ht="93" customHeight="1">
      <c r="A574" s="117">
        <v>453</v>
      </c>
      <c r="B574" s="50" t="s">
        <v>496</v>
      </c>
      <c r="C574" s="49" t="s">
        <v>71</v>
      </c>
      <c r="D574" s="49" t="s">
        <v>76</v>
      </c>
      <c r="E574" s="122">
        <v>15.739</v>
      </c>
      <c r="F574" s="122">
        <v>15.739</v>
      </c>
      <c r="G574" s="122">
        <v>15.643</v>
      </c>
      <c r="H574" s="113" t="s">
        <v>1299</v>
      </c>
      <c r="I574" s="114" t="s">
        <v>1094</v>
      </c>
      <c r="J574" s="115" t="s">
        <v>1300</v>
      </c>
      <c r="K574" s="122">
        <v>14.113</v>
      </c>
      <c r="L574" s="122">
        <v>0</v>
      </c>
      <c r="M574" s="122">
        <f t="shared" si="32"/>
        <v>-14.113</v>
      </c>
      <c r="N574" s="122">
        <v>0</v>
      </c>
      <c r="O574" s="49" t="s">
        <v>1087</v>
      </c>
      <c r="P574" s="50" t="s">
        <v>1301</v>
      </c>
      <c r="Q574" s="50"/>
      <c r="R574" s="49" t="s">
        <v>751</v>
      </c>
      <c r="S574" s="90" t="s">
        <v>0</v>
      </c>
      <c r="T574" s="93" t="s">
        <v>752</v>
      </c>
      <c r="U574" s="99">
        <v>453</v>
      </c>
      <c r="V574" s="90" t="s">
        <v>25</v>
      </c>
      <c r="W574" s="88" t="s">
        <v>34</v>
      </c>
      <c r="X574" s="88"/>
      <c r="Y574" s="87"/>
    </row>
    <row r="575" spans="1:25" s="42" customFormat="1" ht="105" customHeight="1">
      <c r="A575" s="117">
        <v>454</v>
      </c>
      <c r="B575" s="50" t="s">
        <v>495</v>
      </c>
      <c r="C575" s="49" t="s">
        <v>71</v>
      </c>
      <c r="D575" s="49" t="s">
        <v>76</v>
      </c>
      <c r="E575" s="122">
        <v>4.42</v>
      </c>
      <c r="F575" s="122">
        <v>4.42</v>
      </c>
      <c r="G575" s="122">
        <v>4.42</v>
      </c>
      <c r="H575" s="84" t="s">
        <v>1645</v>
      </c>
      <c r="I575" s="51" t="s">
        <v>1089</v>
      </c>
      <c r="J575" s="52" t="s">
        <v>1644</v>
      </c>
      <c r="K575" s="122">
        <v>4.706</v>
      </c>
      <c r="L575" s="122">
        <v>0</v>
      </c>
      <c r="M575" s="122">
        <f t="shared" si="32"/>
        <v>-4.706</v>
      </c>
      <c r="N575" s="122">
        <v>0</v>
      </c>
      <c r="O575" s="49" t="s">
        <v>1083</v>
      </c>
      <c r="P575" s="50" t="s">
        <v>1642</v>
      </c>
      <c r="Q575" s="50"/>
      <c r="R575" s="49" t="s">
        <v>751</v>
      </c>
      <c r="S575" s="90" t="s">
        <v>0</v>
      </c>
      <c r="T575" s="89" t="s">
        <v>750</v>
      </c>
      <c r="U575" s="99">
        <v>454</v>
      </c>
      <c r="V575" s="90" t="s">
        <v>25</v>
      </c>
      <c r="W575" s="88" t="s">
        <v>34</v>
      </c>
      <c r="X575" s="88"/>
      <c r="Y575" s="87"/>
    </row>
    <row r="576" spans="1:25" s="42" customFormat="1" ht="107.25" customHeight="1">
      <c r="A576" s="117">
        <v>455</v>
      </c>
      <c r="B576" s="93" t="s">
        <v>494</v>
      </c>
      <c r="C576" s="49" t="s">
        <v>362</v>
      </c>
      <c r="D576" s="49" t="s">
        <v>70</v>
      </c>
      <c r="E576" s="122">
        <v>95.209</v>
      </c>
      <c r="F576" s="122">
        <v>95.209</v>
      </c>
      <c r="G576" s="122">
        <v>93.25</v>
      </c>
      <c r="H576" s="48" t="s">
        <v>923</v>
      </c>
      <c r="I576" s="51" t="s">
        <v>1089</v>
      </c>
      <c r="J576" s="52" t="s">
        <v>1346</v>
      </c>
      <c r="K576" s="122">
        <v>93</v>
      </c>
      <c r="L576" s="122">
        <v>93</v>
      </c>
      <c r="M576" s="122">
        <f>L576-K576</f>
        <v>0</v>
      </c>
      <c r="N576" s="122">
        <v>0</v>
      </c>
      <c r="O576" s="49" t="s">
        <v>1083</v>
      </c>
      <c r="P576" s="50" t="s">
        <v>1347</v>
      </c>
      <c r="Q576" s="50"/>
      <c r="R576" s="121" t="s">
        <v>594</v>
      </c>
      <c r="S576" s="90" t="s">
        <v>0</v>
      </c>
      <c r="T576" s="89" t="s">
        <v>749</v>
      </c>
      <c r="U576" s="99">
        <v>455</v>
      </c>
      <c r="V576" s="90"/>
      <c r="W576" s="88"/>
      <c r="X576" s="88"/>
      <c r="Y576" s="87"/>
    </row>
    <row r="577" spans="1:25" s="42" customFormat="1" ht="112.5" customHeight="1">
      <c r="A577" s="117">
        <v>456</v>
      </c>
      <c r="B577" s="50" t="s">
        <v>493</v>
      </c>
      <c r="C577" s="49" t="s">
        <v>166</v>
      </c>
      <c r="D577" s="49" t="s">
        <v>70</v>
      </c>
      <c r="E577" s="122">
        <v>787.111</v>
      </c>
      <c r="F577" s="122">
        <v>1053.778</v>
      </c>
      <c r="G577" s="122">
        <v>1025.537</v>
      </c>
      <c r="H577" s="48" t="s">
        <v>923</v>
      </c>
      <c r="I577" s="51" t="s">
        <v>1089</v>
      </c>
      <c r="J577" s="86" t="s">
        <v>1692</v>
      </c>
      <c r="K577" s="122">
        <v>788.239</v>
      </c>
      <c r="L577" s="122">
        <v>2230.463</v>
      </c>
      <c r="M577" s="122">
        <f>L577-K577</f>
        <v>1442.2240000000002</v>
      </c>
      <c r="N577" s="122">
        <v>0</v>
      </c>
      <c r="O577" s="49" t="s">
        <v>1083</v>
      </c>
      <c r="P577" s="50" t="s">
        <v>1716</v>
      </c>
      <c r="Q577" s="234" t="s">
        <v>2255</v>
      </c>
      <c r="R577" s="49" t="s">
        <v>590</v>
      </c>
      <c r="S577" s="90" t="s">
        <v>0</v>
      </c>
      <c r="T577" s="89" t="s">
        <v>748</v>
      </c>
      <c r="U577" s="99">
        <v>456</v>
      </c>
      <c r="V577" s="90"/>
      <c r="W577" s="88"/>
      <c r="X577" s="88"/>
      <c r="Y577" s="87"/>
    </row>
    <row r="578" spans="1:25" s="42" customFormat="1" ht="409.5" customHeight="1">
      <c r="A578" s="117">
        <v>457</v>
      </c>
      <c r="B578" s="179" t="s">
        <v>1066</v>
      </c>
      <c r="C578" s="180" t="s">
        <v>74</v>
      </c>
      <c r="D578" s="180" t="s">
        <v>90</v>
      </c>
      <c r="E578" s="274">
        <v>45</v>
      </c>
      <c r="F578" s="274">
        <v>45</v>
      </c>
      <c r="G578" s="274">
        <v>43.812854</v>
      </c>
      <c r="H578" s="199" t="s">
        <v>2147</v>
      </c>
      <c r="I578" s="200" t="s">
        <v>1089</v>
      </c>
      <c r="J578" s="201" t="s">
        <v>2148</v>
      </c>
      <c r="K578" s="294">
        <v>45</v>
      </c>
      <c r="L578" s="294">
        <v>59</v>
      </c>
      <c r="M578" s="263">
        <f>L578-K578</f>
        <v>14</v>
      </c>
      <c r="N578" s="274" t="s">
        <v>2143</v>
      </c>
      <c r="O578" s="202" t="s">
        <v>1091</v>
      </c>
      <c r="P578" s="203" t="s">
        <v>2149</v>
      </c>
      <c r="Q578" s="179"/>
      <c r="R578" s="180" t="s">
        <v>597</v>
      </c>
      <c r="S578" s="181" t="s">
        <v>0</v>
      </c>
      <c r="T578" s="186" t="s">
        <v>756</v>
      </c>
      <c r="U578" s="187" t="s">
        <v>918</v>
      </c>
      <c r="V578" s="181" t="s">
        <v>24</v>
      </c>
      <c r="W578" s="184"/>
      <c r="X578" s="88"/>
      <c r="Y578" s="87"/>
    </row>
    <row r="579" spans="1:25" s="42" customFormat="1" ht="238.5" customHeight="1">
      <c r="A579" s="117">
        <v>458</v>
      </c>
      <c r="B579" s="50" t="s">
        <v>1115</v>
      </c>
      <c r="C579" s="49" t="s">
        <v>74</v>
      </c>
      <c r="D579" s="49" t="s">
        <v>90</v>
      </c>
      <c r="E579" s="122">
        <v>32</v>
      </c>
      <c r="F579" s="122">
        <v>32</v>
      </c>
      <c r="G579" s="122">
        <v>31.866159</v>
      </c>
      <c r="H579" s="110" t="s">
        <v>1116</v>
      </c>
      <c r="I579" s="67" t="s">
        <v>1089</v>
      </c>
      <c r="J579" s="68" t="s">
        <v>1117</v>
      </c>
      <c r="K579" s="122">
        <v>54</v>
      </c>
      <c r="L579" s="122">
        <v>54</v>
      </c>
      <c r="M579" s="122">
        <f aca="true" t="shared" si="33" ref="M579:M589">L579-K579</f>
        <v>0</v>
      </c>
      <c r="N579" s="122">
        <v>0</v>
      </c>
      <c r="O579" s="67" t="s">
        <v>1091</v>
      </c>
      <c r="P579" s="68" t="s">
        <v>1118</v>
      </c>
      <c r="Q579" s="50"/>
      <c r="R579" s="49" t="s">
        <v>869</v>
      </c>
      <c r="S579" s="90" t="s">
        <v>0</v>
      </c>
      <c r="T579" s="93" t="s">
        <v>756</v>
      </c>
      <c r="U579" s="123" t="s">
        <v>917</v>
      </c>
      <c r="V579" s="90" t="s">
        <v>24</v>
      </c>
      <c r="W579" s="88"/>
      <c r="X579" s="88"/>
      <c r="Y579" s="87"/>
    </row>
    <row r="580" spans="1:25" s="42" customFormat="1" ht="288.75" customHeight="1">
      <c r="A580" s="117">
        <v>459</v>
      </c>
      <c r="B580" s="50" t="s">
        <v>906</v>
      </c>
      <c r="C580" s="49" t="s">
        <v>74</v>
      </c>
      <c r="D580" s="49" t="s">
        <v>90</v>
      </c>
      <c r="E580" s="122">
        <v>19.629</v>
      </c>
      <c r="F580" s="122">
        <v>19.629</v>
      </c>
      <c r="G580" s="122">
        <v>18.892499</v>
      </c>
      <c r="H580" s="83" t="s">
        <v>1401</v>
      </c>
      <c r="I580" s="51" t="s">
        <v>1089</v>
      </c>
      <c r="J580" s="52" t="s">
        <v>1400</v>
      </c>
      <c r="K580" s="122">
        <v>27.075</v>
      </c>
      <c r="L580" s="122">
        <v>28.559</v>
      </c>
      <c r="M580" s="122">
        <f t="shared" si="33"/>
        <v>1.4840000000000018</v>
      </c>
      <c r="N580" s="122">
        <v>0</v>
      </c>
      <c r="O580" s="49" t="s">
        <v>1083</v>
      </c>
      <c r="P580" s="50" t="s">
        <v>1399</v>
      </c>
      <c r="Q580" s="50"/>
      <c r="R580" s="49" t="s">
        <v>587</v>
      </c>
      <c r="S580" s="90" t="s">
        <v>0</v>
      </c>
      <c r="T580" s="93" t="s">
        <v>756</v>
      </c>
      <c r="U580" s="123" t="s">
        <v>916</v>
      </c>
      <c r="V580" s="90" t="s">
        <v>24</v>
      </c>
      <c r="W580" s="88" t="s">
        <v>34</v>
      </c>
      <c r="X580" s="88"/>
      <c r="Y580" s="87"/>
    </row>
    <row r="581" spans="1:25" s="42" customFormat="1" ht="226.5" customHeight="1">
      <c r="A581" s="117">
        <v>460</v>
      </c>
      <c r="B581" s="50" t="s">
        <v>905</v>
      </c>
      <c r="C581" s="49" t="s">
        <v>74</v>
      </c>
      <c r="D581" s="49" t="s">
        <v>90</v>
      </c>
      <c r="E581" s="122">
        <v>18.84</v>
      </c>
      <c r="F581" s="122">
        <v>18.84</v>
      </c>
      <c r="G581" s="122">
        <v>17.965678</v>
      </c>
      <c r="H581" s="83" t="s">
        <v>1404</v>
      </c>
      <c r="I581" s="51" t="s">
        <v>1089</v>
      </c>
      <c r="J581" s="52" t="s">
        <v>1403</v>
      </c>
      <c r="K581" s="122">
        <v>9.267</v>
      </c>
      <c r="L581" s="122">
        <v>9.997</v>
      </c>
      <c r="M581" s="122">
        <f t="shared" si="33"/>
        <v>0.7300000000000004</v>
      </c>
      <c r="N581" s="122">
        <v>0</v>
      </c>
      <c r="O581" s="49" t="s">
        <v>1083</v>
      </c>
      <c r="P581" s="50" t="s">
        <v>1402</v>
      </c>
      <c r="Q581" s="50"/>
      <c r="R581" s="49" t="s">
        <v>587</v>
      </c>
      <c r="S581" s="90" t="s">
        <v>0</v>
      </c>
      <c r="T581" s="93" t="s">
        <v>756</v>
      </c>
      <c r="U581" s="123" t="s">
        <v>915</v>
      </c>
      <c r="V581" s="90" t="s">
        <v>24</v>
      </c>
      <c r="W581" s="88" t="s">
        <v>34</v>
      </c>
      <c r="X581" s="88"/>
      <c r="Y581" s="87"/>
    </row>
    <row r="582" spans="1:25" s="42" customFormat="1" ht="71.25" customHeight="1">
      <c r="A582" s="117">
        <v>461</v>
      </c>
      <c r="B582" s="50" t="s">
        <v>904</v>
      </c>
      <c r="C582" s="49" t="s">
        <v>74</v>
      </c>
      <c r="D582" s="49" t="s">
        <v>76</v>
      </c>
      <c r="E582" s="122">
        <v>6</v>
      </c>
      <c r="F582" s="122">
        <v>6</v>
      </c>
      <c r="G582" s="122">
        <v>4.764</v>
      </c>
      <c r="H582" s="113" t="s">
        <v>1275</v>
      </c>
      <c r="I582" s="51" t="s">
        <v>1094</v>
      </c>
      <c r="J582" s="52" t="s">
        <v>1909</v>
      </c>
      <c r="K582" s="122">
        <v>5</v>
      </c>
      <c r="L582" s="122">
        <v>0</v>
      </c>
      <c r="M582" s="122">
        <f t="shared" si="33"/>
        <v>-5</v>
      </c>
      <c r="N582" s="122">
        <v>0</v>
      </c>
      <c r="O582" s="49" t="s">
        <v>1087</v>
      </c>
      <c r="P582" s="50" t="s">
        <v>1910</v>
      </c>
      <c r="Q582" s="50"/>
      <c r="R582" s="103" t="s">
        <v>557</v>
      </c>
      <c r="S582" s="90" t="s">
        <v>0</v>
      </c>
      <c r="T582" s="93" t="s">
        <v>922</v>
      </c>
      <c r="U582" s="123" t="s">
        <v>914</v>
      </c>
      <c r="V582" s="90" t="s">
        <v>24</v>
      </c>
      <c r="W582" s="88" t="s">
        <v>34</v>
      </c>
      <c r="X582" s="88"/>
      <c r="Y582" s="87"/>
    </row>
    <row r="583" spans="1:25" s="42" customFormat="1" ht="70.5" customHeight="1">
      <c r="A583" s="117">
        <v>462</v>
      </c>
      <c r="B583" s="50" t="s">
        <v>1302</v>
      </c>
      <c r="C583" s="49" t="s">
        <v>74</v>
      </c>
      <c r="D583" s="49" t="s">
        <v>90</v>
      </c>
      <c r="E583" s="122">
        <v>11.394</v>
      </c>
      <c r="F583" s="122">
        <v>11.394</v>
      </c>
      <c r="G583" s="122">
        <v>10.133</v>
      </c>
      <c r="H583" s="113" t="s">
        <v>1303</v>
      </c>
      <c r="I583" s="114" t="s">
        <v>1089</v>
      </c>
      <c r="J583" s="115" t="s">
        <v>1305</v>
      </c>
      <c r="K583" s="122">
        <v>11.122</v>
      </c>
      <c r="L583" s="122">
        <v>11.13</v>
      </c>
      <c r="M583" s="122">
        <f t="shared" si="33"/>
        <v>0.008000000000000895</v>
      </c>
      <c r="N583" s="122">
        <v>0</v>
      </c>
      <c r="O583" s="49" t="s">
        <v>1083</v>
      </c>
      <c r="P583" s="50" t="s">
        <v>1306</v>
      </c>
      <c r="Q583" s="50"/>
      <c r="R583" s="49" t="s">
        <v>921</v>
      </c>
      <c r="S583" s="90" t="s">
        <v>0</v>
      </c>
      <c r="T583" s="93" t="s">
        <v>1307</v>
      </c>
      <c r="U583" s="123" t="s">
        <v>913</v>
      </c>
      <c r="V583" s="90" t="s">
        <v>24</v>
      </c>
      <c r="W583" s="88" t="s">
        <v>34</v>
      </c>
      <c r="X583" s="88"/>
      <c r="Y583" s="87"/>
    </row>
    <row r="584" spans="1:25" s="42" customFormat="1" ht="81" customHeight="1">
      <c r="A584" s="117">
        <v>463</v>
      </c>
      <c r="B584" s="50" t="s">
        <v>1042</v>
      </c>
      <c r="C584" s="49" t="s">
        <v>74</v>
      </c>
      <c r="D584" s="49" t="s">
        <v>90</v>
      </c>
      <c r="E584" s="122">
        <v>19.994</v>
      </c>
      <c r="F584" s="122">
        <v>19.994</v>
      </c>
      <c r="G584" s="122">
        <v>19.372</v>
      </c>
      <c r="H584" s="113" t="s">
        <v>1280</v>
      </c>
      <c r="I584" s="114" t="s">
        <v>1089</v>
      </c>
      <c r="J584" s="115" t="s">
        <v>1304</v>
      </c>
      <c r="K584" s="122">
        <v>18.51</v>
      </c>
      <c r="L584" s="122">
        <v>18.518</v>
      </c>
      <c r="M584" s="122">
        <f t="shared" si="33"/>
        <v>0.007999999999999119</v>
      </c>
      <c r="N584" s="122">
        <v>0</v>
      </c>
      <c r="O584" s="49" t="s">
        <v>1083</v>
      </c>
      <c r="P584" s="50" t="s">
        <v>1306</v>
      </c>
      <c r="Q584" s="50"/>
      <c r="R584" s="49" t="s">
        <v>921</v>
      </c>
      <c r="S584" s="90" t="s">
        <v>0</v>
      </c>
      <c r="T584" s="93" t="s">
        <v>920</v>
      </c>
      <c r="U584" s="123" t="s">
        <v>912</v>
      </c>
      <c r="V584" s="90" t="s">
        <v>24</v>
      </c>
      <c r="W584" s="88" t="s">
        <v>34</v>
      </c>
      <c r="X584" s="88"/>
      <c r="Y584" s="87"/>
    </row>
    <row r="585" spans="1:25" s="42" customFormat="1" ht="72" customHeight="1">
      <c r="A585" s="117">
        <v>464</v>
      </c>
      <c r="B585" s="50" t="s">
        <v>1069</v>
      </c>
      <c r="C585" s="49" t="s">
        <v>74</v>
      </c>
      <c r="D585" s="49" t="s">
        <v>90</v>
      </c>
      <c r="E585" s="122">
        <v>12.886</v>
      </c>
      <c r="F585" s="122">
        <v>12.886</v>
      </c>
      <c r="G585" s="122">
        <v>12.367</v>
      </c>
      <c r="H585" s="113" t="s">
        <v>1275</v>
      </c>
      <c r="I585" s="114" t="s">
        <v>1089</v>
      </c>
      <c r="J585" s="115" t="s">
        <v>1308</v>
      </c>
      <c r="K585" s="122">
        <v>12.477</v>
      </c>
      <c r="L585" s="122">
        <v>12.485</v>
      </c>
      <c r="M585" s="122">
        <f t="shared" si="33"/>
        <v>0.007999999999999119</v>
      </c>
      <c r="N585" s="122">
        <v>0</v>
      </c>
      <c r="O585" s="49" t="s">
        <v>1083</v>
      </c>
      <c r="P585" s="50" t="s">
        <v>1309</v>
      </c>
      <c r="Q585" s="50"/>
      <c r="R585" s="49" t="s">
        <v>921</v>
      </c>
      <c r="S585" s="90" t="s">
        <v>0</v>
      </c>
      <c r="T585" s="93" t="s">
        <v>920</v>
      </c>
      <c r="U585" s="123" t="s">
        <v>911</v>
      </c>
      <c r="V585" s="90" t="s">
        <v>24</v>
      </c>
      <c r="W585" s="88" t="s">
        <v>34</v>
      </c>
      <c r="X585" s="88"/>
      <c r="Y585" s="87"/>
    </row>
    <row r="586" spans="1:25" s="42" customFormat="1" ht="90" customHeight="1">
      <c r="A586" s="117">
        <v>465</v>
      </c>
      <c r="B586" s="50" t="s">
        <v>1070</v>
      </c>
      <c r="C586" s="49" t="s">
        <v>74</v>
      </c>
      <c r="D586" s="49" t="s">
        <v>90</v>
      </c>
      <c r="E586" s="122">
        <v>16.767</v>
      </c>
      <c r="F586" s="122">
        <v>16.767</v>
      </c>
      <c r="G586" s="122">
        <v>16.62</v>
      </c>
      <c r="H586" s="113" t="s">
        <v>1275</v>
      </c>
      <c r="I586" s="114" t="s">
        <v>1089</v>
      </c>
      <c r="J586" s="115" t="s">
        <v>1310</v>
      </c>
      <c r="K586" s="122">
        <v>14.759</v>
      </c>
      <c r="L586" s="122">
        <v>12.2</v>
      </c>
      <c r="M586" s="122">
        <f t="shared" si="33"/>
        <v>-2.559000000000001</v>
      </c>
      <c r="N586" s="122">
        <v>0</v>
      </c>
      <c r="O586" s="49" t="s">
        <v>1083</v>
      </c>
      <c r="P586" s="50" t="s">
        <v>1311</v>
      </c>
      <c r="Q586" s="50"/>
      <c r="R586" s="49" t="s">
        <v>921</v>
      </c>
      <c r="S586" s="90" t="s">
        <v>0</v>
      </c>
      <c r="T586" s="93" t="s">
        <v>920</v>
      </c>
      <c r="U586" s="123" t="s">
        <v>910</v>
      </c>
      <c r="V586" s="90" t="s">
        <v>24</v>
      </c>
      <c r="W586" s="88" t="s">
        <v>34</v>
      </c>
      <c r="X586" s="88"/>
      <c r="Y586" s="87"/>
    </row>
    <row r="587" spans="1:25" s="42" customFormat="1" ht="88.5" customHeight="1">
      <c r="A587" s="117">
        <v>466</v>
      </c>
      <c r="B587" s="50" t="s">
        <v>1312</v>
      </c>
      <c r="C587" s="49" t="s">
        <v>74</v>
      </c>
      <c r="D587" s="49" t="s">
        <v>90</v>
      </c>
      <c r="E587" s="122">
        <v>14.66</v>
      </c>
      <c r="F587" s="122">
        <v>14.66</v>
      </c>
      <c r="G587" s="122">
        <v>14.145</v>
      </c>
      <c r="H587" s="113" t="s">
        <v>1313</v>
      </c>
      <c r="I587" s="114" t="s">
        <v>1089</v>
      </c>
      <c r="J587" s="115" t="s">
        <v>1315</v>
      </c>
      <c r="K587" s="122">
        <v>13.014</v>
      </c>
      <c r="L587" s="122">
        <v>12.2</v>
      </c>
      <c r="M587" s="122">
        <f t="shared" si="33"/>
        <v>-0.8140000000000001</v>
      </c>
      <c r="N587" s="122">
        <v>0</v>
      </c>
      <c r="O587" s="49" t="s">
        <v>1083</v>
      </c>
      <c r="P587" s="50" t="s">
        <v>1316</v>
      </c>
      <c r="Q587" s="50"/>
      <c r="R587" s="49" t="s">
        <v>921</v>
      </c>
      <c r="S587" s="90" t="s">
        <v>0</v>
      </c>
      <c r="T587" s="93" t="s">
        <v>1317</v>
      </c>
      <c r="U587" s="123" t="s">
        <v>909</v>
      </c>
      <c r="V587" s="90" t="s">
        <v>24</v>
      </c>
      <c r="W587" s="88" t="s">
        <v>34</v>
      </c>
      <c r="X587" s="88"/>
      <c r="Y587" s="87"/>
    </row>
    <row r="588" spans="1:25" s="42" customFormat="1" ht="103.5" customHeight="1">
      <c r="A588" s="117">
        <v>467</v>
      </c>
      <c r="B588" s="50" t="s">
        <v>903</v>
      </c>
      <c r="C588" s="49" t="s">
        <v>74</v>
      </c>
      <c r="D588" s="49" t="s">
        <v>90</v>
      </c>
      <c r="E588" s="122">
        <v>10.893</v>
      </c>
      <c r="F588" s="122">
        <v>10.893</v>
      </c>
      <c r="G588" s="122">
        <v>10.744</v>
      </c>
      <c r="H588" s="113" t="s">
        <v>1275</v>
      </c>
      <c r="I588" s="114" t="s">
        <v>1089</v>
      </c>
      <c r="J588" s="115" t="s">
        <v>1314</v>
      </c>
      <c r="K588" s="122">
        <v>10.213</v>
      </c>
      <c r="L588" s="122">
        <v>10.02</v>
      </c>
      <c r="M588" s="122">
        <f t="shared" si="33"/>
        <v>-0.19299999999999962</v>
      </c>
      <c r="N588" s="122">
        <v>0</v>
      </c>
      <c r="O588" s="49" t="s">
        <v>1083</v>
      </c>
      <c r="P588" s="50" t="s">
        <v>1316</v>
      </c>
      <c r="Q588" s="50"/>
      <c r="R588" s="49" t="s">
        <v>921</v>
      </c>
      <c r="S588" s="90" t="s">
        <v>0</v>
      </c>
      <c r="T588" s="93" t="s">
        <v>920</v>
      </c>
      <c r="U588" s="123" t="s">
        <v>908</v>
      </c>
      <c r="V588" s="90" t="s">
        <v>24</v>
      </c>
      <c r="W588" s="88" t="s">
        <v>34</v>
      </c>
      <c r="X588" s="88"/>
      <c r="Y588" s="87"/>
    </row>
    <row r="589" spans="1:25" s="42" customFormat="1" ht="92.25" customHeight="1">
      <c r="A589" s="117">
        <v>468</v>
      </c>
      <c r="B589" s="50" t="s">
        <v>902</v>
      </c>
      <c r="C589" s="49" t="s">
        <v>74</v>
      </c>
      <c r="D589" s="49" t="s">
        <v>90</v>
      </c>
      <c r="E589" s="122">
        <v>5.606</v>
      </c>
      <c r="F589" s="122">
        <v>5.606</v>
      </c>
      <c r="G589" s="122">
        <v>5.606</v>
      </c>
      <c r="H589" s="84" t="s">
        <v>1646</v>
      </c>
      <c r="I589" s="51" t="s">
        <v>1089</v>
      </c>
      <c r="J589" s="52" t="s">
        <v>1643</v>
      </c>
      <c r="K589" s="122">
        <v>5.377</v>
      </c>
      <c r="L589" s="122">
        <v>5.979</v>
      </c>
      <c r="M589" s="122">
        <f t="shared" si="33"/>
        <v>0.6020000000000003</v>
      </c>
      <c r="N589" s="122">
        <v>0</v>
      </c>
      <c r="O589" s="49" t="s">
        <v>1083</v>
      </c>
      <c r="P589" s="50" t="s">
        <v>1641</v>
      </c>
      <c r="Q589" s="50"/>
      <c r="R589" s="49" t="s">
        <v>754</v>
      </c>
      <c r="S589" s="90" t="s">
        <v>0</v>
      </c>
      <c r="T589" s="93" t="s">
        <v>919</v>
      </c>
      <c r="U589" s="123" t="s">
        <v>907</v>
      </c>
      <c r="V589" s="90" t="s">
        <v>24</v>
      </c>
      <c r="W589" s="88" t="s">
        <v>34</v>
      </c>
      <c r="X589" s="88"/>
      <c r="Y589" s="87"/>
    </row>
    <row r="590" spans="1:25" s="42" customFormat="1" ht="19.5" customHeight="1">
      <c r="A590" s="117"/>
      <c r="B590" s="50"/>
      <c r="C590" s="50"/>
      <c r="D590" s="50"/>
      <c r="E590" s="122"/>
      <c r="F590" s="122"/>
      <c r="G590" s="122"/>
      <c r="H590" s="48"/>
      <c r="I590" s="51"/>
      <c r="J590" s="52"/>
      <c r="K590" s="122"/>
      <c r="L590" s="122"/>
      <c r="M590" s="122"/>
      <c r="N590" s="122"/>
      <c r="O590" s="49"/>
      <c r="P590" s="50"/>
      <c r="Q590" s="50"/>
      <c r="R590" s="50"/>
      <c r="S590" s="90"/>
      <c r="T590" s="90"/>
      <c r="U590" s="90"/>
      <c r="V590" s="90"/>
      <c r="W590" s="88"/>
      <c r="X590" s="88"/>
      <c r="Y590" s="87"/>
    </row>
    <row r="591" spans="1:25" ht="21" customHeight="1">
      <c r="A591" s="53"/>
      <c r="B591" s="54" t="s">
        <v>966</v>
      </c>
      <c r="C591" s="55"/>
      <c r="D591" s="55"/>
      <c r="E591" s="288"/>
      <c r="F591" s="288"/>
      <c r="G591" s="288"/>
      <c r="H591" s="56"/>
      <c r="I591" s="57"/>
      <c r="J591" s="58"/>
      <c r="K591" s="288"/>
      <c r="L591" s="288"/>
      <c r="M591" s="288"/>
      <c r="N591" s="288"/>
      <c r="O591" s="59"/>
      <c r="P591" s="55"/>
      <c r="Q591" s="55"/>
      <c r="R591" s="55"/>
      <c r="S591" s="60"/>
      <c r="T591" s="60"/>
      <c r="U591" s="60"/>
      <c r="V591" s="60"/>
      <c r="W591" s="61"/>
      <c r="X591" s="61"/>
      <c r="Y591" s="62"/>
    </row>
    <row r="592" spans="1:25" s="42" customFormat="1" ht="101.25" customHeight="1">
      <c r="A592" s="117">
        <v>469</v>
      </c>
      <c r="B592" s="50" t="s">
        <v>518</v>
      </c>
      <c r="C592" s="49" t="s">
        <v>80</v>
      </c>
      <c r="D592" s="49" t="s">
        <v>74</v>
      </c>
      <c r="E592" s="122">
        <v>10.778</v>
      </c>
      <c r="F592" s="122">
        <v>10.778</v>
      </c>
      <c r="G592" s="122">
        <v>10.61</v>
      </c>
      <c r="H592" s="48" t="s">
        <v>924</v>
      </c>
      <c r="I592" s="51" t="s">
        <v>1094</v>
      </c>
      <c r="J592" s="52" t="s">
        <v>1406</v>
      </c>
      <c r="K592" s="122">
        <v>0</v>
      </c>
      <c r="L592" s="122">
        <v>0</v>
      </c>
      <c r="M592" s="122">
        <f>L592-K592</f>
        <v>0</v>
      </c>
      <c r="N592" s="122">
        <v>0</v>
      </c>
      <c r="O592" s="49" t="s">
        <v>1087</v>
      </c>
      <c r="P592" s="50" t="s">
        <v>1405</v>
      </c>
      <c r="Q592" s="50"/>
      <c r="R592" s="49" t="s">
        <v>587</v>
      </c>
      <c r="S592" s="90" t="s">
        <v>0</v>
      </c>
      <c r="T592" s="93" t="s">
        <v>764</v>
      </c>
      <c r="U592" s="99">
        <v>457</v>
      </c>
      <c r="V592" s="90"/>
      <c r="W592" s="88" t="s">
        <v>34</v>
      </c>
      <c r="X592" s="88"/>
      <c r="Y592" s="87"/>
    </row>
    <row r="593" spans="1:25" s="42" customFormat="1" ht="101.25" customHeight="1" collapsed="1">
      <c r="A593" s="117">
        <v>470</v>
      </c>
      <c r="B593" s="93" t="s">
        <v>517</v>
      </c>
      <c r="C593" s="49" t="s">
        <v>163</v>
      </c>
      <c r="D593" s="49" t="s">
        <v>70</v>
      </c>
      <c r="E593" s="289">
        <v>4</v>
      </c>
      <c r="F593" s="122">
        <v>4</v>
      </c>
      <c r="G593" s="122">
        <v>2.376</v>
      </c>
      <c r="H593" s="48" t="s">
        <v>923</v>
      </c>
      <c r="I593" s="51" t="s">
        <v>1089</v>
      </c>
      <c r="J593" s="52" t="s">
        <v>1981</v>
      </c>
      <c r="K593" s="289">
        <v>4</v>
      </c>
      <c r="L593" s="122">
        <v>4</v>
      </c>
      <c r="M593" s="122">
        <f>L593-K593</f>
        <v>0</v>
      </c>
      <c r="N593" s="122">
        <v>0</v>
      </c>
      <c r="O593" s="49" t="s">
        <v>1083</v>
      </c>
      <c r="P593" s="50" t="s">
        <v>1982</v>
      </c>
      <c r="Q593" s="50"/>
      <c r="R593" s="49" t="s">
        <v>577</v>
      </c>
      <c r="S593" s="90" t="s">
        <v>0</v>
      </c>
      <c r="T593" s="89" t="s">
        <v>763</v>
      </c>
      <c r="U593" s="99">
        <v>458</v>
      </c>
      <c r="V593" s="90"/>
      <c r="W593" s="88"/>
      <c r="X593" s="88"/>
      <c r="Y593" s="87"/>
    </row>
    <row r="594" spans="1:25" s="42" customFormat="1" ht="13.5">
      <c r="A594" s="117"/>
      <c r="B594" s="50"/>
      <c r="C594" s="50"/>
      <c r="D594" s="50"/>
      <c r="E594" s="122"/>
      <c r="F594" s="122"/>
      <c r="G594" s="122"/>
      <c r="H594" s="48"/>
      <c r="I594" s="51"/>
      <c r="J594" s="52"/>
      <c r="K594" s="122"/>
      <c r="L594" s="122"/>
      <c r="M594" s="122"/>
      <c r="N594" s="122"/>
      <c r="O594" s="49"/>
      <c r="P594" s="50"/>
      <c r="Q594" s="50"/>
      <c r="R594" s="50"/>
      <c r="S594" s="90"/>
      <c r="T594" s="90"/>
      <c r="U594" s="90"/>
      <c r="V594" s="90"/>
      <c r="W594" s="88"/>
      <c r="X594" s="88"/>
      <c r="Y594" s="87"/>
    </row>
    <row r="595" spans="1:25" ht="21" customHeight="1">
      <c r="A595" s="53"/>
      <c r="B595" s="54" t="s">
        <v>967</v>
      </c>
      <c r="C595" s="55"/>
      <c r="D595" s="55"/>
      <c r="E595" s="288"/>
      <c r="F595" s="288"/>
      <c r="G595" s="288"/>
      <c r="H595" s="56"/>
      <c r="I595" s="57"/>
      <c r="J595" s="58"/>
      <c r="K595" s="288"/>
      <c r="L595" s="288"/>
      <c r="M595" s="288"/>
      <c r="N595" s="288"/>
      <c r="O595" s="59"/>
      <c r="P595" s="55"/>
      <c r="Q595" s="55"/>
      <c r="R595" s="55"/>
      <c r="S595" s="60"/>
      <c r="T595" s="60"/>
      <c r="U595" s="60"/>
      <c r="V595" s="60"/>
      <c r="W595" s="61"/>
      <c r="X595" s="61"/>
      <c r="Y595" s="62"/>
    </row>
    <row r="596" spans="1:25" s="42" customFormat="1" ht="108" customHeight="1">
      <c r="A596" s="117">
        <v>471</v>
      </c>
      <c r="B596" s="50" t="s">
        <v>523</v>
      </c>
      <c r="C596" s="49" t="s">
        <v>72</v>
      </c>
      <c r="D596" s="49" t="s">
        <v>70</v>
      </c>
      <c r="E596" s="122">
        <v>246.307</v>
      </c>
      <c r="F596" s="122">
        <v>246.307</v>
      </c>
      <c r="G596" s="122">
        <v>215</v>
      </c>
      <c r="H596" s="48" t="s">
        <v>1100</v>
      </c>
      <c r="I596" s="51" t="s">
        <v>1089</v>
      </c>
      <c r="J596" s="52" t="s">
        <v>1153</v>
      </c>
      <c r="K596" s="122">
        <v>208.773</v>
      </c>
      <c r="L596" s="122">
        <v>282.237</v>
      </c>
      <c r="M596" s="122">
        <f>L596-K596</f>
        <v>73.46400000000003</v>
      </c>
      <c r="N596" s="122">
        <v>-1</v>
      </c>
      <c r="O596" s="49" t="s">
        <v>1141</v>
      </c>
      <c r="P596" s="50" t="s">
        <v>1154</v>
      </c>
      <c r="Q596" s="50" t="s">
        <v>1155</v>
      </c>
      <c r="R596" s="49" t="s">
        <v>588</v>
      </c>
      <c r="S596" s="90" t="s">
        <v>0</v>
      </c>
      <c r="T596" s="93" t="s">
        <v>768</v>
      </c>
      <c r="U596" s="99">
        <v>459</v>
      </c>
      <c r="V596" s="90"/>
      <c r="W596" s="88" t="s">
        <v>34</v>
      </c>
      <c r="X596" s="88"/>
      <c r="Y596" s="87"/>
    </row>
    <row r="597" spans="1:25" s="42" customFormat="1" ht="63.75" customHeight="1">
      <c r="A597" s="117">
        <v>472</v>
      </c>
      <c r="B597" s="50" t="s">
        <v>522</v>
      </c>
      <c r="C597" s="49" t="s">
        <v>147</v>
      </c>
      <c r="D597" s="49" t="s">
        <v>70</v>
      </c>
      <c r="E597" s="122">
        <v>91.718</v>
      </c>
      <c r="F597" s="122">
        <v>91.718</v>
      </c>
      <c r="G597" s="122">
        <v>59.956735</v>
      </c>
      <c r="H597" s="48" t="s">
        <v>924</v>
      </c>
      <c r="I597" s="51" t="s">
        <v>1410</v>
      </c>
      <c r="J597" s="52" t="s">
        <v>1414</v>
      </c>
      <c r="K597" s="122">
        <v>153.711</v>
      </c>
      <c r="L597" s="122">
        <v>60.042</v>
      </c>
      <c r="M597" s="122">
        <f>L597-K597</f>
        <v>-93.66900000000001</v>
      </c>
      <c r="N597" s="122">
        <v>0</v>
      </c>
      <c r="O597" s="49" t="s">
        <v>1408</v>
      </c>
      <c r="P597" s="50" t="s">
        <v>1413</v>
      </c>
      <c r="Q597" s="50"/>
      <c r="R597" s="49" t="s">
        <v>548</v>
      </c>
      <c r="S597" s="90" t="s">
        <v>0</v>
      </c>
      <c r="T597" s="93" t="s">
        <v>767</v>
      </c>
      <c r="U597" s="99">
        <v>460</v>
      </c>
      <c r="V597" s="90"/>
      <c r="W597" s="88" t="s">
        <v>34</v>
      </c>
      <c r="X597" s="88"/>
      <c r="Y597" s="87"/>
    </row>
    <row r="598" spans="1:25" s="42" customFormat="1" ht="140.25" customHeight="1">
      <c r="A598" s="117">
        <v>473</v>
      </c>
      <c r="B598" s="50" t="s">
        <v>521</v>
      </c>
      <c r="C598" s="49" t="s">
        <v>99</v>
      </c>
      <c r="D598" s="49" t="s">
        <v>70</v>
      </c>
      <c r="E598" s="122">
        <v>902.407</v>
      </c>
      <c r="F598" s="122">
        <v>802.407</v>
      </c>
      <c r="G598" s="122">
        <v>759.250451</v>
      </c>
      <c r="H598" s="48" t="s">
        <v>924</v>
      </c>
      <c r="I598" s="51" t="s">
        <v>1410</v>
      </c>
      <c r="J598" s="52" t="s">
        <v>1412</v>
      </c>
      <c r="K598" s="122">
        <v>959.273</v>
      </c>
      <c r="L598" s="122">
        <v>1104.092</v>
      </c>
      <c r="M598" s="122">
        <f>L598-K598</f>
        <v>144.81900000000007</v>
      </c>
      <c r="N598" s="122">
        <v>0</v>
      </c>
      <c r="O598" s="49" t="s">
        <v>1408</v>
      </c>
      <c r="P598" s="50" t="s">
        <v>1411</v>
      </c>
      <c r="Q598" s="234" t="s">
        <v>2256</v>
      </c>
      <c r="R598" s="49" t="s">
        <v>548</v>
      </c>
      <c r="S598" s="90" t="s">
        <v>0</v>
      </c>
      <c r="T598" s="93" t="s">
        <v>767</v>
      </c>
      <c r="U598" s="99">
        <v>461</v>
      </c>
      <c r="V598" s="90"/>
      <c r="W598" s="88" t="s">
        <v>34</v>
      </c>
      <c r="X598" s="88"/>
      <c r="Y598" s="87"/>
    </row>
    <row r="599" spans="1:25" s="42" customFormat="1" ht="84" customHeight="1">
      <c r="A599" s="117">
        <v>474</v>
      </c>
      <c r="B599" s="50" t="s">
        <v>520</v>
      </c>
      <c r="C599" s="49" t="s">
        <v>80</v>
      </c>
      <c r="D599" s="49" t="s">
        <v>70</v>
      </c>
      <c r="E599" s="122">
        <v>49.783</v>
      </c>
      <c r="F599" s="122">
        <v>49.783</v>
      </c>
      <c r="G599" s="122">
        <v>47.675451</v>
      </c>
      <c r="H599" s="48" t="s">
        <v>924</v>
      </c>
      <c r="I599" s="51" t="s">
        <v>1410</v>
      </c>
      <c r="J599" s="52" t="s">
        <v>1409</v>
      </c>
      <c r="K599" s="122">
        <v>46.733</v>
      </c>
      <c r="L599" s="122">
        <v>44.892</v>
      </c>
      <c r="M599" s="122">
        <f>L599-K599</f>
        <v>-1.840999999999994</v>
      </c>
      <c r="N599" s="122">
        <v>0</v>
      </c>
      <c r="O599" s="49" t="s">
        <v>1408</v>
      </c>
      <c r="P599" s="50" t="s">
        <v>1407</v>
      </c>
      <c r="Q599" s="50"/>
      <c r="R599" s="49" t="s">
        <v>587</v>
      </c>
      <c r="S599" s="90" t="s">
        <v>0</v>
      </c>
      <c r="T599" s="93" t="s">
        <v>766</v>
      </c>
      <c r="U599" s="99">
        <v>462</v>
      </c>
      <c r="V599" s="90"/>
      <c r="W599" s="88" t="s">
        <v>34</v>
      </c>
      <c r="X599" s="88"/>
      <c r="Y599" s="87"/>
    </row>
    <row r="600" spans="1:25" s="42" customFormat="1" ht="100.5" customHeight="1">
      <c r="A600" s="117">
        <v>475</v>
      </c>
      <c r="B600" s="50" t="s">
        <v>519</v>
      </c>
      <c r="C600" s="49" t="s">
        <v>300</v>
      </c>
      <c r="D600" s="49" t="s">
        <v>70</v>
      </c>
      <c r="E600" s="122">
        <v>2.239</v>
      </c>
      <c r="F600" s="122">
        <v>2.239</v>
      </c>
      <c r="G600" s="122">
        <v>2.238</v>
      </c>
      <c r="H600" s="48" t="s">
        <v>923</v>
      </c>
      <c r="I600" s="51" t="s">
        <v>1091</v>
      </c>
      <c r="J600" s="52" t="s">
        <v>1796</v>
      </c>
      <c r="K600" s="122">
        <v>2.24</v>
      </c>
      <c r="L600" s="122">
        <v>2.03</v>
      </c>
      <c r="M600" s="122">
        <f>L600-K600</f>
        <v>-0.2100000000000004</v>
      </c>
      <c r="N600" s="122">
        <v>0</v>
      </c>
      <c r="O600" s="49" t="s">
        <v>1091</v>
      </c>
      <c r="P600" s="50" t="s">
        <v>1795</v>
      </c>
      <c r="Q600" s="50"/>
      <c r="R600" s="121" t="s">
        <v>550</v>
      </c>
      <c r="S600" s="90" t="s">
        <v>0</v>
      </c>
      <c r="T600" s="93" t="s">
        <v>765</v>
      </c>
      <c r="U600" s="99">
        <v>463</v>
      </c>
      <c r="V600" s="90" t="s">
        <v>50</v>
      </c>
      <c r="W600" s="88"/>
      <c r="X600" s="88"/>
      <c r="Y600" s="87"/>
    </row>
    <row r="601" spans="1:25" s="42" customFormat="1" ht="13.5">
      <c r="A601" s="117"/>
      <c r="B601" s="50"/>
      <c r="C601" s="50"/>
      <c r="D601" s="50"/>
      <c r="E601" s="122"/>
      <c r="F601" s="122"/>
      <c r="G601" s="122"/>
      <c r="H601" s="48"/>
      <c r="I601" s="51"/>
      <c r="J601" s="52"/>
      <c r="K601" s="122"/>
      <c r="L601" s="122"/>
      <c r="M601" s="122"/>
      <c r="N601" s="122"/>
      <c r="O601" s="49"/>
      <c r="P601" s="50"/>
      <c r="Q601" s="50"/>
      <c r="R601" s="50"/>
      <c r="S601" s="90"/>
      <c r="T601" s="93"/>
      <c r="U601" s="93"/>
      <c r="V601" s="90"/>
      <c r="W601" s="88"/>
      <c r="X601" s="88"/>
      <c r="Y601" s="87"/>
    </row>
    <row r="602" spans="1:25" ht="21" customHeight="1">
      <c r="A602" s="53"/>
      <c r="B602" s="54" t="s">
        <v>968</v>
      </c>
      <c r="C602" s="55"/>
      <c r="D602" s="55"/>
      <c r="E602" s="288"/>
      <c r="F602" s="288"/>
      <c r="G602" s="288"/>
      <c r="H602" s="56"/>
      <c r="I602" s="57"/>
      <c r="J602" s="58"/>
      <c r="K602" s="288"/>
      <c r="L602" s="288"/>
      <c r="M602" s="288"/>
      <c r="N602" s="288"/>
      <c r="O602" s="59"/>
      <c r="P602" s="55"/>
      <c r="Q602" s="55"/>
      <c r="R602" s="55"/>
      <c r="S602" s="60"/>
      <c r="T602" s="60"/>
      <c r="U602" s="60"/>
      <c r="V602" s="60"/>
      <c r="W602" s="61"/>
      <c r="X602" s="61"/>
      <c r="Y602" s="62"/>
    </row>
    <row r="603" spans="1:25" s="42" customFormat="1" ht="106.5" customHeight="1">
      <c r="A603" s="117">
        <v>476</v>
      </c>
      <c r="B603" s="93" t="s">
        <v>526</v>
      </c>
      <c r="C603" s="49" t="s">
        <v>525</v>
      </c>
      <c r="D603" s="49" t="s">
        <v>70</v>
      </c>
      <c r="E603" s="122">
        <v>18111.786</v>
      </c>
      <c r="F603" s="122">
        <v>17486.207</v>
      </c>
      <c r="G603" s="122">
        <v>16703.811</v>
      </c>
      <c r="H603" s="48" t="s">
        <v>1251</v>
      </c>
      <c r="I603" s="51" t="s">
        <v>1089</v>
      </c>
      <c r="J603" s="52" t="s">
        <v>1266</v>
      </c>
      <c r="K603" s="122">
        <v>17724.684</v>
      </c>
      <c r="L603" s="122">
        <v>20737.88</v>
      </c>
      <c r="M603" s="122">
        <f>L603-K603</f>
        <v>3013.196</v>
      </c>
      <c r="N603" s="122">
        <v>0</v>
      </c>
      <c r="O603" s="49" t="s">
        <v>1083</v>
      </c>
      <c r="P603" s="50" t="s">
        <v>1267</v>
      </c>
      <c r="Q603" s="50" t="s">
        <v>2329</v>
      </c>
      <c r="R603" s="49" t="s">
        <v>770</v>
      </c>
      <c r="S603" s="90" t="s">
        <v>0</v>
      </c>
      <c r="T603" s="89" t="s">
        <v>771</v>
      </c>
      <c r="U603" s="99">
        <v>464</v>
      </c>
      <c r="V603" s="90" t="s">
        <v>972</v>
      </c>
      <c r="W603" s="88" t="s">
        <v>34</v>
      </c>
      <c r="X603" s="88"/>
      <c r="Y603" s="87"/>
    </row>
    <row r="604" spans="1:25" s="42" customFormat="1" ht="114" customHeight="1">
      <c r="A604" s="117">
        <v>477</v>
      </c>
      <c r="B604" s="93" t="s">
        <v>524</v>
      </c>
      <c r="C604" s="49" t="s">
        <v>73</v>
      </c>
      <c r="D604" s="49" t="s">
        <v>70</v>
      </c>
      <c r="E604" s="122">
        <v>128.111</v>
      </c>
      <c r="F604" s="122">
        <v>128.111</v>
      </c>
      <c r="G604" s="122">
        <v>121.598</v>
      </c>
      <c r="H604" s="48" t="s">
        <v>1268</v>
      </c>
      <c r="I604" s="51" t="s">
        <v>1089</v>
      </c>
      <c r="J604" s="52" t="s">
        <v>1269</v>
      </c>
      <c r="K604" s="122">
        <v>138.055</v>
      </c>
      <c r="L604" s="122">
        <v>173.933</v>
      </c>
      <c r="M604" s="122">
        <f>L604-K604</f>
        <v>35.877999999999986</v>
      </c>
      <c r="N604" s="122">
        <v>0</v>
      </c>
      <c r="O604" s="49" t="s">
        <v>1083</v>
      </c>
      <c r="P604" s="50" t="s">
        <v>1270</v>
      </c>
      <c r="Q604" s="50" t="s">
        <v>923</v>
      </c>
      <c r="R604" s="49" t="s">
        <v>770</v>
      </c>
      <c r="S604" s="90" t="s">
        <v>0</v>
      </c>
      <c r="T604" s="89" t="s">
        <v>769</v>
      </c>
      <c r="U604" s="99">
        <v>465</v>
      </c>
      <c r="V604" s="90" t="s">
        <v>25</v>
      </c>
      <c r="W604" s="88" t="s">
        <v>34</v>
      </c>
      <c r="X604" s="88"/>
      <c r="Y604" s="87"/>
    </row>
    <row r="605" spans="1:25" s="42" customFormat="1" ht="13.5">
      <c r="A605" s="117"/>
      <c r="B605" s="50"/>
      <c r="C605" s="50"/>
      <c r="D605" s="50"/>
      <c r="E605" s="122"/>
      <c r="F605" s="122"/>
      <c r="G605" s="122"/>
      <c r="H605" s="48"/>
      <c r="I605" s="51"/>
      <c r="J605" s="52"/>
      <c r="K605" s="122"/>
      <c r="L605" s="122"/>
      <c r="M605" s="122"/>
      <c r="N605" s="122"/>
      <c r="O605" s="49"/>
      <c r="P605" s="50"/>
      <c r="Q605" s="50"/>
      <c r="R605" s="50"/>
      <c r="S605" s="90"/>
      <c r="T605" s="90"/>
      <c r="U605" s="90"/>
      <c r="V605" s="90"/>
      <c r="W605" s="88"/>
      <c r="X605" s="88"/>
      <c r="Y605" s="87"/>
    </row>
    <row r="606" spans="1:25" ht="21" customHeight="1">
      <c r="A606" s="53"/>
      <c r="B606" s="55" t="s">
        <v>23</v>
      </c>
      <c r="C606" s="55"/>
      <c r="D606" s="55"/>
      <c r="E606" s="288"/>
      <c r="F606" s="288"/>
      <c r="G606" s="288"/>
      <c r="H606" s="56"/>
      <c r="I606" s="57"/>
      <c r="J606" s="58"/>
      <c r="K606" s="288"/>
      <c r="L606" s="288"/>
      <c r="M606" s="288"/>
      <c r="N606" s="288"/>
      <c r="O606" s="59"/>
      <c r="P606" s="55"/>
      <c r="Q606" s="55"/>
      <c r="R606" s="55"/>
      <c r="S606" s="60"/>
      <c r="T606" s="60"/>
      <c r="U606" s="60"/>
      <c r="V606" s="60"/>
      <c r="W606" s="61"/>
      <c r="X606" s="61"/>
      <c r="Y606" s="62"/>
    </row>
    <row r="607" spans="1:25" s="42" customFormat="1" ht="87.75" customHeight="1">
      <c r="A607" s="170">
        <v>478</v>
      </c>
      <c r="B607" s="169" t="s">
        <v>542</v>
      </c>
      <c r="C607" s="168" t="s">
        <v>147</v>
      </c>
      <c r="D607" s="168" t="s">
        <v>70</v>
      </c>
      <c r="E607" s="122">
        <v>28.542</v>
      </c>
      <c r="F607" s="122">
        <v>48.325</v>
      </c>
      <c r="G607" s="122">
        <v>31.0932</v>
      </c>
      <c r="H607" s="165" t="s">
        <v>2143</v>
      </c>
      <c r="I607" s="166" t="s">
        <v>1089</v>
      </c>
      <c r="J607" s="167" t="s">
        <v>2144</v>
      </c>
      <c r="K607" s="122">
        <v>51.365</v>
      </c>
      <c r="L607" s="122">
        <v>72.954</v>
      </c>
      <c r="M607" s="268">
        <f>L607-K607</f>
        <v>21.58899999999999</v>
      </c>
      <c r="N607" s="122" t="s">
        <v>2145</v>
      </c>
      <c r="O607" s="168" t="s">
        <v>1091</v>
      </c>
      <c r="P607" s="169" t="s">
        <v>2146</v>
      </c>
      <c r="Q607" s="169"/>
      <c r="R607" s="168" t="s">
        <v>597</v>
      </c>
      <c r="S607" s="172" t="s">
        <v>0</v>
      </c>
      <c r="T607" s="89" t="s">
        <v>784</v>
      </c>
      <c r="U607" s="171">
        <v>466</v>
      </c>
      <c r="V607" s="172"/>
      <c r="W607" s="88"/>
      <c r="X607" s="88"/>
      <c r="Y607" s="87"/>
    </row>
    <row r="608" spans="1:25" s="42" customFormat="1" ht="45" collapsed="1">
      <c r="A608" s="117">
        <v>479</v>
      </c>
      <c r="B608" s="93" t="s">
        <v>541</v>
      </c>
      <c r="C608" s="49" t="s">
        <v>73</v>
      </c>
      <c r="D608" s="49" t="s">
        <v>158</v>
      </c>
      <c r="E608" s="122">
        <v>926.58</v>
      </c>
      <c r="F608" s="122">
        <v>926.58</v>
      </c>
      <c r="G608" s="122">
        <v>926.579</v>
      </c>
      <c r="H608" s="48" t="s">
        <v>1251</v>
      </c>
      <c r="I608" s="51" t="s">
        <v>1091</v>
      </c>
      <c r="J608" s="52" t="s">
        <v>1271</v>
      </c>
      <c r="K608" s="122">
        <v>791.314</v>
      </c>
      <c r="L608" s="122">
        <v>656.047</v>
      </c>
      <c r="M608" s="122">
        <f aca="true" t="shared" si="34" ref="M608:M619">L608-K608</f>
        <v>-135.26699999999994</v>
      </c>
      <c r="N608" s="122">
        <v>0</v>
      </c>
      <c r="O608" s="49" t="s">
        <v>1091</v>
      </c>
      <c r="P608" s="50" t="s">
        <v>1272</v>
      </c>
      <c r="Q608" s="50" t="s">
        <v>1251</v>
      </c>
      <c r="R608" s="49" t="s">
        <v>770</v>
      </c>
      <c r="S608" s="90" t="s">
        <v>0</v>
      </c>
      <c r="T608" s="89" t="s">
        <v>783</v>
      </c>
      <c r="U608" s="99">
        <v>467</v>
      </c>
      <c r="V608" s="90" t="s">
        <v>49</v>
      </c>
      <c r="W608" s="88"/>
      <c r="X608" s="88"/>
      <c r="Y608" s="87"/>
    </row>
    <row r="609" spans="1:25" s="42" customFormat="1" ht="137.25" customHeight="1" collapsed="1">
      <c r="A609" s="117">
        <v>480</v>
      </c>
      <c r="B609" s="93" t="s">
        <v>540</v>
      </c>
      <c r="C609" s="49" t="s">
        <v>124</v>
      </c>
      <c r="D609" s="49" t="s">
        <v>70</v>
      </c>
      <c r="E609" s="289">
        <v>1471</v>
      </c>
      <c r="F609" s="122">
        <v>2121.307502</v>
      </c>
      <c r="G609" s="122">
        <v>1711.756441</v>
      </c>
      <c r="H609" s="48" t="s">
        <v>923</v>
      </c>
      <c r="I609" s="51" t="s">
        <v>1089</v>
      </c>
      <c r="J609" s="52" t="s">
        <v>1983</v>
      </c>
      <c r="K609" s="289">
        <v>400</v>
      </c>
      <c r="L609" s="122">
        <v>400</v>
      </c>
      <c r="M609" s="122">
        <f t="shared" si="34"/>
        <v>0</v>
      </c>
      <c r="N609" s="122">
        <v>0</v>
      </c>
      <c r="O609" s="49" t="s">
        <v>1083</v>
      </c>
      <c r="P609" s="50" t="s">
        <v>1984</v>
      </c>
      <c r="Q609" s="50"/>
      <c r="R609" s="49" t="s">
        <v>577</v>
      </c>
      <c r="S609" s="90" t="s">
        <v>0</v>
      </c>
      <c r="T609" s="89" t="s">
        <v>781</v>
      </c>
      <c r="U609" s="99">
        <v>468</v>
      </c>
      <c r="V609" s="90"/>
      <c r="W609" s="88"/>
      <c r="X609" s="88" t="s">
        <v>34</v>
      </c>
      <c r="Y609" s="87"/>
    </row>
    <row r="610" spans="1:25" s="42" customFormat="1" ht="58.5" customHeight="1">
      <c r="A610" s="117">
        <v>481</v>
      </c>
      <c r="B610" s="93" t="s">
        <v>539</v>
      </c>
      <c r="C610" s="49" t="s">
        <v>538</v>
      </c>
      <c r="D610" s="49" t="s">
        <v>70</v>
      </c>
      <c r="E610" s="289">
        <v>0</v>
      </c>
      <c r="F610" s="122">
        <v>642</v>
      </c>
      <c r="G610" s="122">
        <v>642</v>
      </c>
      <c r="H610" s="48" t="s">
        <v>923</v>
      </c>
      <c r="I610" s="51" t="s">
        <v>1091</v>
      </c>
      <c r="J610" s="52" t="s">
        <v>1985</v>
      </c>
      <c r="K610" s="289">
        <v>0</v>
      </c>
      <c r="L610" s="122">
        <v>0</v>
      </c>
      <c r="M610" s="122">
        <f t="shared" si="34"/>
        <v>0</v>
      </c>
      <c r="N610" s="122">
        <v>0</v>
      </c>
      <c r="O610" s="49" t="s">
        <v>1091</v>
      </c>
      <c r="P610" s="50" t="s">
        <v>1986</v>
      </c>
      <c r="Q610" s="50"/>
      <c r="R610" s="49" t="s">
        <v>577</v>
      </c>
      <c r="S610" s="90" t="s">
        <v>0</v>
      </c>
      <c r="T610" s="89" t="s">
        <v>782</v>
      </c>
      <c r="U610" s="99">
        <v>469</v>
      </c>
      <c r="V610" s="90"/>
      <c r="W610" s="88"/>
      <c r="X610" s="88" t="s">
        <v>34</v>
      </c>
      <c r="Y610" s="87"/>
    </row>
    <row r="611" spans="1:25" s="42" customFormat="1" ht="177.75" customHeight="1">
      <c r="A611" s="117">
        <v>482</v>
      </c>
      <c r="B611" s="50" t="s">
        <v>537</v>
      </c>
      <c r="C611" s="49" t="s">
        <v>151</v>
      </c>
      <c r="D611" s="49" t="s">
        <v>70</v>
      </c>
      <c r="E611" s="122">
        <v>132115.654</v>
      </c>
      <c r="F611" s="122">
        <v>139786.396604</v>
      </c>
      <c r="G611" s="122">
        <v>131720.959584</v>
      </c>
      <c r="H611" s="48" t="s">
        <v>1806</v>
      </c>
      <c r="I611" s="51" t="s">
        <v>1089</v>
      </c>
      <c r="J611" s="52" t="s">
        <v>1911</v>
      </c>
      <c r="K611" s="122">
        <v>50325.675</v>
      </c>
      <c r="L611" s="122">
        <v>41328.533</v>
      </c>
      <c r="M611" s="122">
        <f t="shared" si="34"/>
        <v>-8997.142</v>
      </c>
      <c r="N611" s="122">
        <v>0</v>
      </c>
      <c r="O611" s="49" t="s">
        <v>1083</v>
      </c>
      <c r="P611" s="50" t="s">
        <v>1912</v>
      </c>
      <c r="Q611" s="50"/>
      <c r="R611" s="103" t="s">
        <v>557</v>
      </c>
      <c r="S611" s="132" t="s">
        <v>0</v>
      </c>
      <c r="T611" s="89" t="s">
        <v>781</v>
      </c>
      <c r="U611" s="99">
        <v>470</v>
      </c>
      <c r="V611" s="90" t="s">
        <v>50</v>
      </c>
      <c r="W611" s="88"/>
      <c r="X611" s="88" t="s">
        <v>34</v>
      </c>
      <c r="Y611" s="87"/>
    </row>
    <row r="612" spans="1:25" s="42" customFormat="1" ht="58.5" customHeight="1">
      <c r="A612" s="117">
        <v>483</v>
      </c>
      <c r="B612" s="50" t="s">
        <v>536</v>
      </c>
      <c r="C612" s="49" t="s">
        <v>283</v>
      </c>
      <c r="D612" s="49" t="s">
        <v>70</v>
      </c>
      <c r="E612" s="122">
        <v>1036.987</v>
      </c>
      <c r="F612" s="122">
        <v>2625.562</v>
      </c>
      <c r="G612" s="122">
        <v>1930.926</v>
      </c>
      <c r="H612" s="107" t="s">
        <v>924</v>
      </c>
      <c r="I612" s="67" t="s">
        <v>1089</v>
      </c>
      <c r="J612" s="68" t="s">
        <v>2137</v>
      </c>
      <c r="K612" s="122">
        <v>1036.987</v>
      </c>
      <c r="L612" s="301">
        <v>9866.575</v>
      </c>
      <c r="M612" s="122">
        <f t="shared" si="34"/>
        <v>8829.588</v>
      </c>
      <c r="N612" s="122">
        <v>0</v>
      </c>
      <c r="O612" s="49" t="s">
        <v>1083</v>
      </c>
      <c r="P612" s="50" t="s">
        <v>2139</v>
      </c>
      <c r="Q612" s="50"/>
      <c r="R612" s="103" t="s">
        <v>566</v>
      </c>
      <c r="S612" s="132" t="s">
        <v>0</v>
      </c>
      <c r="T612" s="89" t="s">
        <v>780</v>
      </c>
      <c r="U612" s="99">
        <v>471</v>
      </c>
      <c r="V612" s="90" t="s">
        <v>50</v>
      </c>
      <c r="W612" s="88" t="s">
        <v>34</v>
      </c>
      <c r="X612" s="88"/>
      <c r="Y612" s="87"/>
    </row>
    <row r="613" spans="1:25" s="42" customFormat="1" ht="58.5" customHeight="1">
      <c r="A613" s="117">
        <v>484</v>
      </c>
      <c r="B613" s="50" t="s">
        <v>535</v>
      </c>
      <c r="C613" s="49" t="s">
        <v>300</v>
      </c>
      <c r="D613" s="49" t="s">
        <v>70</v>
      </c>
      <c r="E613" s="122">
        <v>22.304</v>
      </c>
      <c r="F613" s="122">
        <v>22.304</v>
      </c>
      <c r="G613" s="122">
        <v>22.299653</v>
      </c>
      <c r="H613" s="107" t="s">
        <v>924</v>
      </c>
      <c r="I613" s="67" t="s">
        <v>1089</v>
      </c>
      <c r="J613" s="68" t="s">
        <v>2138</v>
      </c>
      <c r="K613" s="122">
        <v>23.463</v>
      </c>
      <c r="L613" s="122">
        <v>22.097</v>
      </c>
      <c r="M613" s="122">
        <f t="shared" si="34"/>
        <v>-1.3659999999999997</v>
      </c>
      <c r="N613" s="122">
        <v>0</v>
      </c>
      <c r="O613" s="49" t="s">
        <v>1083</v>
      </c>
      <c r="P613" s="50" t="s">
        <v>2140</v>
      </c>
      <c r="Q613" s="50"/>
      <c r="R613" s="103" t="s">
        <v>566</v>
      </c>
      <c r="S613" s="132" t="s">
        <v>0</v>
      </c>
      <c r="T613" s="89" t="s">
        <v>779</v>
      </c>
      <c r="U613" s="99">
        <v>472</v>
      </c>
      <c r="V613" s="90"/>
      <c r="W613" s="88"/>
      <c r="X613" s="88"/>
      <c r="Y613" s="87"/>
    </row>
    <row r="614" spans="1:25" s="42" customFormat="1" ht="55.5" customHeight="1">
      <c r="A614" s="117">
        <v>485</v>
      </c>
      <c r="B614" s="93" t="s">
        <v>534</v>
      </c>
      <c r="C614" s="49" t="s">
        <v>166</v>
      </c>
      <c r="D614" s="49" t="s">
        <v>70</v>
      </c>
      <c r="E614" s="122">
        <v>42.077</v>
      </c>
      <c r="F614" s="122">
        <v>42.077</v>
      </c>
      <c r="G614" s="122">
        <v>42.076</v>
      </c>
      <c r="H614" s="86" t="s">
        <v>923</v>
      </c>
      <c r="I614" s="51" t="s">
        <v>1091</v>
      </c>
      <c r="J614" s="52" t="s">
        <v>1450</v>
      </c>
      <c r="K614" s="122">
        <v>24.814</v>
      </c>
      <c r="L614" s="122">
        <v>19.555</v>
      </c>
      <c r="M614" s="122">
        <f t="shared" si="34"/>
        <v>-5.259</v>
      </c>
      <c r="N614" s="122">
        <v>0</v>
      </c>
      <c r="O614" s="49" t="s">
        <v>1091</v>
      </c>
      <c r="P614" s="50" t="s">
        <v>1449</v>
      </c>
      <c r="Q614" s="50"/>
      <c r="R614" s="121" t="s">
        <v>633</v>
      </c>
      <c r="S614" s="90" t="s">
        <v>632</v>
      </c>
      <c r="T614" s="93" t="s">
        <v>778</v>
      </c>
      <c r="U614" s="99">
        <v>473</v>
      </c>
      <c r="V614" s="90" t="s">
        <v>49</v>
      </c>
      <c r="W614" s="88"/>
      <c r="X614" s="88" t="s">
        <v>34</v>
      </c>
      <c r="Y614" s="87"/>
    </row>
    <row r="615" spans="1:25" s="42" customFormat="1" ht="87.75" customHeight="1">
      <c r="A615" s="117">
        <v>486</v>
      </c>
      <c r="B615" s="89" t="s">
        <v>1021</v>
      </c>
      <c r="C615" s="49" t="s">
        <v>283</v>
      </c>
      <c r="D615" s="49" t="s">
        <v>70</v>
      </c>
      <c r="E615" s="122">
        <v>68</v>
      </c>
      <c r="F615" s="122">
        <f>72.331-41.961</f>
        <v>30.370000000000005</v>
      </c>
      <c r="G615" s="122">
        <v>3.852</v>
      </c>
      <c r="H615" s="86" t="s">
        <v>923</v>
      </c>
      <c r="I615" s="51" t="s">
        <v>1089</v>
      </c>
      <c r="J615" s="52" t="s">
        <v>1448</v>
      </c>
      <c r="K615" s="122">
        <v>68</v>
      </c>
      <c r="L615" s="122">
        <v>68</v>
      </c>
      <c r="M615" s="122">
        <f t="shared" si="34"/>
        <v>0</v>
      </c>
      <c r="N615" s="122">
        <v>0</v>
      </c>
      <c r="O615" s="49" t="s">
        <v>1083</v>
      </c>
      <c r="P615" s="50" t="s">
        <v>1447</v>
      </c>
      <c r="Q615" s="50" t="s">
        <v>2257</v>
      </c>
      <c r="R615" s="121" t="s">
        <v>633</v>
      </c>
      <c r="S615" s="90" t="s">
        <v>632</v>
      </c>
      <c r="T615" s="93" t="s">
        <v>631</v>
      </c>
      <c r="U615" s="99">
        <v>474</v>
      </c>
      <c r="V615" s="90"/>
      <c r="W615" s="88"/>
      <c r="X615" s="88" t="s">
        <v>34</v>
      </c>
      <c r="Y615" s="87"/>
    </row>
    <row r="616" spans="1:25" s="42" customFormat="1" ht="42.75" customHeight="1">
      <c r="A616" s="117">
        <v>487</v>
      </c>
      <c r="B616" s="50" t="s">
        <v>533</v>
      </c>
      <c r="C616" s="49" t="s">
        <v>300</v>
      </c>
      <c r="D616" s="49" t="s">
        <v>70</v>
      </c>
      <c r="E616" s="122">
        <v>841.1</v>
      </c>
      <c r="F616" s="122">
        <v>841.1</v>
      </c>
      <c r="G616" s="122">
        <v>545.474781</v>
      </c>
      <c r="H616" s="48" t="s">
        <v>923</v>
      </c>
      <c r="I616" s="51" t="s">
        <v>1091</v>
      </c>
      <c r="J616" s="94" t="s">
        <v>1520</v>
      </c>
      <c r="K616" s="122">
        <v>542.21</v>
      </c>
      <c r="L616" s="122">
        <v>446.639</v>
      </c>
      <c r="M616" s="122">
        <f t="shared" si="34"/>
        <v>-95.57100000000003</v>
      </c>
      <c r="N616" s="122">
        <v>0</v>
      </c>
      <c r="O616" s="49" t="s">
        <v>1091</v>
      </c>
      <c r="P616" s="50" t="s">
        <v>1519</v>
      </c>
      <c r="Q616" s="50"/>
      <c r="R616" s="49" t="s">
        <v>562</v>
      </c>
      <c r="S616" s="90" t="s">
        <v>644</v>
      </c>
      <c r="T616" s="89" t="s">
        <v>777</v>
      </c>
      <c r="U616" s="99">
        <v>475</v>
      </c>
      <c r="V616" s="90"/>
      <c r="W616" s="88"/>
      <c r="X616" s="88"/>
      <c r="Y616" s="87"/>
    </row>
    <row r="617" spans="1:25" s="42" customFormat="1" ht="101.25" customHeight="1">
      <c r="A617" s="117">
        <v>488</v>
      </c>
      <c r="B617" s="50" t="s">
        <v>532</v>
      </c>
      <c r="C617" s="49" t="s">
        <v>302</v>
      </c>
      <c r="D617" s="49" t="s">
        <v>70</v>
      </c>
      <c r="E617" s="122">
        <v>1197.012</v>
      </c>
      <c r="F617" s="122">
        <v>944.998059</v>
      </c>
      <c r="G617" s="122">
        <v>878.430513</v>
      </c>
      <c r="H617" s="48" t="s">
        <v>923</v>
      </c>
      <c r="I617" s="51" t="s">
        <v>1089</v>
      </c>
      <c r="J617" s="52" t="s">
        <v>1518</v>
      </c>
      <c r="K617" s="122">
        <v>1536.338</v>
      </c>
      <c r="L617" s="122">
        <v>2247.83</v>
      </c>
      <c r="M617" s="122">
        <f t="shared" si="34"/>
        <v>711.492</v>
      </c>
      <c r="N617" s="122">
        <v>0</v>
      </c>
      <c r="O617" s="49" t="s">
        <v>1083</v>
      </c>
      <c r="P617" s="50" t="s">
        <v>1517</v>
      </c>
      <c r="Q617" s="50"/>
      <c r="R617" s="49" t="s">
        <v>562</v>
      </c>
      <c r="S617" s="90" t="s">
        <v>564</v>
      </c>
      <c r="T617" s="89" t="s">
        <v>776</v>
      </c>
      <c r="U617" s="99">
        <v>476</v>
      </c>
      <c r="V617" s="90"/>
      <c r="W617" s="88"/>
      <c r="X617" s="88"/>
      <c r="Y617" s="87"/>
    </row>
    <row r="618" spans="1:25" s="42" customFormat="1" ht="77.25" customHeight="1">
      <c r="A618" s="117">
        <v>489</v>
      </c>
      <c r="B618" s="50" t="s">
        <v>531</v>
      </c>
      <c r="C618" s="49" t="s">
        <v>223</v>
      </c>
      <c r="D618" s="49" t="s">
        <v>70</v>
      </c>
      <c r="E618" s="122">
        <v>3656.217</v>
      </c>
      <c r="F618" s="122">
        <v>3852.371</v>
      </c>
      <c r="G618" s="122">
        <v>3497.1</v>
      </c>
      <c r="H618" s="48" t="s">
        <v>923</v>
      </c>
      <c r="I618" s="51" t="s">
        <v>1089</v>
      </c>
      <c r="J618" s="52" t="s">
        <v>1799</v>
      </c>
      <c r="K618" s="122">
        <v>1242.572</v>
      </c>
      <c r="L618" s="122">
        <v>1231.155</v>
      </c>
      <c r="M618" s="122">
        <f t="shared" si="34"/>
        <v>-11.416999999999916</v>
      </c>
      <c r="N618" s="122">
        <v>0</v>
      </c>
      <c r="O618" s="49" t="s">
        <v>1083</v>
      </c>
      <c r="P618" s="50" t="s">
        <v>1798</v>
      </c>
      <c r="Q618" s="50" t="s">
        <v>1797</v>
      </c>
      <c r="R618" s="119" t="s">
        <v>552</v>
      </c>
      <c r="S618" s="90" t="s">
        <v>0</v>
      </c>
      <c r="T618" s="93" t="s">
        <v>775</v>
      </c>
      <c r="U618" s="99">
        <v>477</v>
      </c>
      <c r="V618" s="90"/>
      <c r="W618" s="88"/>
      <c r="X618" s="88" t="s">
        <v>34</v>
      </c>
      <c r="Y618" s="87"/>
    </row>
    <row r="619" spans="1:25" s="42" customFormat="1" ht="204.75" customHeight="1" collapsed="1">
      <c r="A619" s="117">
        <v>490</v>
      </c>
      <c r="B619" s="89" t="s">
        <v>530</v>
      </c>
      <c r="C619" s="49" t="s">
        <v>207</v>
      </c>
      <c r="D619" s="49" t="s">
        <v>70</v>
      </c>
      <c r="E619" s="122">
        <v>209.799</v>
      </c>
      <c r="F619" s="122">
        <v>287.1822</v>
      </c>
      <c r="G619" s="122">
        <v>213.952</v>
      </c>
      <c r="H619" s="48" t="s">
        <v>923</v>
      </c>
      <c r="I619" s="51" t="s">
        <v>1089</v>
      </c>
      <c r="J619" s="52" t="s">
        <v>1263</v>
      </c>
      <c r="K619" s="122">
        <v>210.746</v>
      </c>
      <c r="L619" s="122">
        <v>328.733</v>
      </c>
      <c r="M619" s="122">
        <f t="shared" si="34"/>
        <v>117.987</v>
      </c>
      <c r="N619" s="122">
        <v>0</v>
      </c>
      <c r="O619" s="49" t="s">
        <v>1091</v>
      </c>
      <c r="P619" s="50" t="s">
        <v>1264</v>
      </c>
      <c r="Q619" s="50" t="s">
        <v>2330</v>
      </c>
      <c r="R619" s="49" t="s">
        <v>744</v>
      </c>
      <c r="S619" s="90" t="s">
        <v>0</v>
      </c>
      <c r="T619" s="89" t="s">
        <v>1265</v>
      </c>
      <c r="U619" s="99">
        <v>478</v>
      </c>
      <c r="V619" s="90"/>
      <c r="W619" s="88"/>
      <c r="X619" s="88"/>
      <c r="Y619" s="87"/>
    </row>
    <row r="620" spans="1:25" s="42" customFormat="1" ht="75" customHeight="1">
      <c r="A620" s="117">
        <v>491</v>
      </c>
      <c r="B620" s="50" t="s">
        <v>529</v>
      </c>
      <c r="C620" s="49" t="s">
        <v>85</v>
      </c>
      <c r="D620" s="49" t="s">
        <v>70</v>
      </c>
      <c r="E620" s="122">
        <v>7.992</v>
      </c>
      <c r="F620" s="122">
        <v>7.992</v>
      </c>
      <c r="G620" s="122">
        <v>5.374</v>
      </c>
      <c r="H620" s="48" t="s">
        <v>923</v>
      </c>
      <c r="I620" s="51" t="s">
        <v>1089</v>
      </c>
      <c r="J620" s="52" t="s">
        <v>1648</v>
      </c>
      <c r="K620" s="122">
        <v>7.9</v>
      </c>
      <c r="L620" s="122">
        <v>10.005</v>
      </c>
      <c r="M620" s="122"/>
      <c r="N620" s="122">
        <v>0</v>
      </c>
      <c r="O620" s="49" t="s">
        <v>1083</v>
      </c>
      <c r="P620" s="50" t="s">
        <v>1647</v>
      </c>
      <c r="Q620" s="50"/>
      <c r="R620" s="49" t="s">
        <v>751</v>
      </c>
      <c r="S620" s="90" t="s">
        <v>0</v>
      </c>
      <c r="T620" s="89" t="s">
        <v>774</v>
      </c>
      <c r="U620" s="99">
        <v>479</v>
      </c>
      <c r="V620" s="90"/>
      <c r="W620" s="88" t="s">
        <v>34</v>
      </c>
      <c r="X620" s="88"/>
      <c r="Y620" s="87"/>
    </row>
    <row r="621" spans="1:25" s="42" customFormat="1" ht="105.75" customHeight="1">
      <c r="A621" s="117">
        <v>492</v>
      </c>
      <c r="B621" s="93" t="s">
        <v>528</v>
      </c>
      <c r="C621" s="49" t="s">
        <v>247</v>
      </c>
      <c r="D621" s="49" t="s">
        <v>70</v>
      </c>
      <c r="E621" s="122">
        <v>186.68</v>
      </c>
      <c r="F621" s="122">
        <v>186.68</v>
      </c>
      <c r="G621" s="122">
        <v>184.295</v>
      </c>
      <c r="H621" s="48" t="s">
        <v>923</v>
      </c>
      <c r="I621" s="51" t="s">
        <v>1089</v>
      </c>
      <c r="J621" s="52" t="s">
        <v>1348</v>
      </c>
      <c r="K621" s="122">
        <v>120</v>
      </c>
      <c r="L621" s="122">
        <v>89.792</v>
      </c>
      <c r="M621" s="122">
        <f>L621-K621</f>
        <v>-30.208</v>
      </c>
      <c r="N621" s="122">
        <v>0</v>
      </c>
      <c r="O621" s="49" t="s">
        <v>1083</v>
      </c>
      <c r="P621" s="50" t="s">
        <v>1350</v>
      </c>
      <c r="Q621" s="50"/>
      <c r="R621" s="121" t="s">
        <v>594</v>
      </c>
      <c r="S621" s="90" t="s">
        <v>0</v>
      </c>
      <c r="T621" s="89" t="s">
        <v>773</v>
      </c>
      <c r="U621" s="99">
        <v>480</v>
      </c>
      <c r="V621" s="90"/>
      <c r="W621" s="88"/>
      <c r="X621" s="88"/>
      <c r="Y621" s="87"/>
    </row>
    <row r="622" spans="1:25" s="42" customFormat="1" ht="75.75" customHeight="1">
      <c r="A622" s="117">
        <v>493</v>
      </c>
      <c r="B622" s="50" t="s">
        <v>527</v>
      </c>
      <c r="C622" s="49" t="s">
        <v>166</v>
      </c>
      <c r="D622" s="49" t="s">
        <v>70</v>
      </c>
      <c r="E622" s="122">
        <v>196.117</v>
      </c>
      <c r="F622" s="122">
        <v>163.746</v>
      </c>
      <c r="G622" s="122">
        <v>150.743</v>
      </c>
      <c r="H622" s="48" t="s">
        <v>923</v>
      </c>
      <c r="I622" s="51" t="s">
        <v>1089</v>
      </c>
      <c r="J622" s="96" t="s">
        <v>1718</v>
      </c>
      <c r="K622" s="122">
        <v>142.237</v>
      </c>
      <c r="L622" s="122">
        <v>376.95</v>
      </c>
      <c r="M622" s="122">
        <f>L622-K622</f>
        <v>234.713</v>
      </c>
      <c r="N622" s="122">
        <v>0</v>
      </c>
      <c r="O622" s="49" t="s">
        <v>1083</v>
      </c>
      <c r="P622" s="50" t="s">
        <v>1717</v>
      </c>
      <c r="Q622" s="50"/>
      <c r="R622" s="49" t="s">
        <v>590</v>
      </c>
      <c r="S622" s="90" t="s">
        <v>0</v>
      </c>
      <c r="T622" s="89" t="s">
        <v>772</v>
      </c>
      <c r="U622" s="99">
        <v>481</v>
      </c>
      <c r="V622" s="90"/>
      <c r="W622" s="88"/>
      <c r="X622" s="88"/>
      <c r="Y622" s="87"/>
    </row>
    <row r="623" spans="1:25" s="42" customFormat="1" ht="14.25" thickBot="1">
      <c r="A623" s="146"/>
      <c r="B623" s="73"/>
      <c r="C623" s="73"/>
      <c r="D623" s="73"/>
      <c r="E623" s="304"/>
      <c r="F623" s="304"/>
      <c r="G623" s="304"/>
      <c r="H623" s="69"/>
      <c r="I623" s="70"/>
      <c r="J623" s="71"/>
      <c r="K623" s="133"/>
      <c r="L623" s="133"/>
      <c r="M623" s="133"/>
      <c r="N623" s="133"/>
      <c r="O623" s="72"/>
      <c r="P623" s="73"/>
      <c r="Q623" s="73"/>
      <c r="R623" s="73"/>
      <c r="S623" s="134"/>
      <c r="T623" s="134"/>
      <c r="U623" s="134"/>
      <c r="V623" s="147"/>
      <c r="W623" s="148"/>
      <c r="X623" s="148"/>
      <c r="Y623" s="149"/>
    </row>
    <row r="624" spans="1:25" ht="14.25" thickTop="1">
      <c r="A624" s="380" t="s">
        <v>14</v>
      </c>
      <c r="B624" s="381"/>
      <c r="C624" s="33"/>
      <c r="D624" s="33"/>
      <c r="E624" s="305">
        <v>5722115.902000004</v>
      </c>
      <c r="F624" s="305">
        <v>5724498.715242</v>
      </c>
      <c r="G624" s="305">
        <v>5650739.509</v>
      </c>
      <c r="H624" s="34"/>
      <c r="I624" s="386" t="s">
        <v>0</v>
      </c>
      <c r="J624" s="387"/>
      <c r="K624" s="275">
        <v>5178307.34</v>
      </c>
      <c r="L624" s="275">
        <v>6068242.944</v>
      </c>
      <c r="M624" s="264">
        <f aca="true" t="shared" si="35" ref="M624:M641">L624-K624</f>
        <v>889935.6040000003</v>
      </c>
      <c r="N624" s="264">
        <v>-3699.962</v>
      </c>
      <c r="O624" s="405"/>
      <c r="P624" s="405"/>
      <c r="Q624" s="402"/>
      <c r="R624" s="402"/>
      <c r="S624" s="367"/>
      <c r="T624" s="370"/>
      <c r="U624" s="367"/>
      <c r="V624" s="370"/>
      <c r="W624" s="367"/>
      <c r="X624" s="367"/>
      <c r="Y624" s="411"/>
    </row>
    <row r="625" spans="1:25" ht="13.5">
      <c r="A625" s="382"/>
      <c r="B625" s="383"/>
      <c r="C625" s="35"/>
      <c r="D625" s="35"/>
      <c r="E625" s="306">
        <v>4370.672</v>
      </c>
      <c r="F625" s="306">
        <v>4370.672</v>
      </c>
      <c r="G625" s="306">
        <v>2220.721667</v>
      </c>
      <c r="H625" s="32"/>
      <c r="I625" s="398" t="s">
        <v>2258</v>
      </c>
      <c r="J625" s="399"/>
      <c r="K625" s="276">
        <v>3614.57</v>
      </c>
      <c r="L625" s="276">
        <v>3144.904</v>
      </c>
      <c r="M625" s="76">
        <f t="shared" si="35"/>
        <v>-469.66600000000017</v>
      </c>
      <c r="N625" s="76">
        <v>0</v>
      </c>
      <c r="O625" s="396"/>
      <c r="P625" s="396"/>
      <c r="Q625" s="403"/>
      <c r="R625" s="403"/>
      <c r="S625" s="368"/>
      <c r="T625" s="371"/>
      <c r="U625" s="368"/>
      <c r="V625" s="371"/>
      <c r="W625" s="373"/>
      <c r="X625" s="373"/>
      <c r="Y625" s="412"/>
    </row>
    <row r="626" spans="1:25" ht="13.5">
      <c r="A626" s="382"/>
      <c r="B626" s="383"/>
      <c r="C626" s="35"/>
      <c r="D626" s="35"/>
      <c r="E626" s="306">
        <v>7705.5</v>
      </c>
      <c r="F626" s="306">
        <v>7423.603647</v>
      </c>
      <c r="G626" s="306">
        <v>7156.77866</v>
      </c>
      <c r="H626" s="244"/>
      <c r="I626" s="400" t="s">
        <v>2259</v>
      </c>
      <c r="J626" s="401"/>
      <c r="K626" s="276">
        <v>8540.279</v>
      </c>
      <c r="L626" s="276">
        <v>9849.457</v>
      </c>
      <c r="M626" s="76">
        <f t="shared" si="35"/>
        <v>1309.1779999999999</v>
      </c>
      <c r="N626" s="280">
        <v>0</v>
      </c>
      <c r="O626" s="396"/>
      <c r="P626" s="396"/>
      <c r="Q626" s="403"/>
      <c r="R626" s="403"/>
      <c r="S626" s="368"/>
      <c r="T626" s="371"/>
      <c r="U626" s="368"/>
      <c r="V626" s="371"/>
      <c r="W626" s="373"/>
      <c r="X626" s="373"/>
      <c r="Y626" s="413"/>
    </row>
    <row r="627" spans="1:25" ht="13.5">
      <c r="A627" s="382"/>
      <c r="B627" s="383"/>
      <c r="C627" s="259"/>
      <c r="D627" s="35"/>
      <c r="E627" s="306">
        <v>12701.707</v>
      </c>
      <c r="F627" s="306">
        <v>12701.707</v>
      </c>
      <c r="G627" s="306">
        <v>12218.700102</v>
      </c>
      <c r="H627" s="244"/>
      <c r="I627" s="398" t="s">
        <v>2260</v>
      </c>
      <c r="J627" s="399"/>
      <c r="K627" s="276">
        <v>12877.613</v>
      </c>
      <c r="L627" s="276">
        <v>13258.465</v>
      </c>
      <c r="M627" s="76">
        <f t="shared" si="35"/>
        <v>380.85200000000077</v>
      </c>
      <c r="N627" s="280">
        <v>-150</v>
      </c>
      <c r="O627" s="396"/>
      <c r="P627" s="396"/>
      <c r="Q627" s="403"/>
      <c r="R627" s="403"/>
      <c r="S627" s="368"/>
      <c r="T627" s="371"/>
      <c r="U627" s="368"/>
      <c r="V627" s="371"/>
      <c r="W627" s="373"/>
      <c r="X627" s="373"/>
      <c r="Y627" s="413"/>
    </row>
    <row r="628" spans="1:25" ht="13.5">
      <c r="A628" s="382"/>
      <c r="B628" s="383"/>
      <c r="C628" s="259"/>
      <c r="D628" s="35"/>
      <c r="E628" s="306">
        <v>241741.947</v>
      </c>
      <c r="F628" s="306">
        <v>229629.975802</v>
      </c>
      <c r="G628" s="306">
        <v>221390.056037</v>
      </c>
      <c r="H628" s="32"/>
      <c r="I628" s="398" t="s">
        <v>2261</v>
      </c>
      <c r="J628" s="399"/>
      <c r="K628" s="276">
        <v>270112.605</v>
      </c>
      <c r="L628" s="276">
        <v>295732.112</v>
      </c>
      <c r="M628" s="76">
        <f>L628-K628</f>
        <v>25619.50700000004</v>
      </c>
      <c r="N628" s="76">
        <v>0</v>
      </c>
      <c r="O628" s="396"/>
      <c r="P628" s="396"/>
      <c r="Q628" s="403"/>
      <c r="R628" s="403"/>
      <c r="S628" s="368"/>
      <c r="T628" s="371"/>
      <c r="U628" s="368"/>
      <c r="V628" s="371"/>
      <c r="W628" s="373"/>
      <c r="X628" s="373"/>
      <c r="Y628" s="413"/>
    </row>
    <row r="629" spans="1:25" ht="14.25" thickBot="1">
      <c r="A629" s="384"/>
      <c r="B629" s="385"/>
      <c r="C629" s="36"/>
      <c r="D629" s="36"/>
      <c r="E629" s="307">
        <v>41197.64</v>
      </c>
      <c r="F629" s="307">
        <v>34355.223831</v>
      </c>
      <c r="G629" s="307">
        <v>34224.870394</v>
      </c>
      <c r="H629" s="258"/>
      <c r="I629" s="415" t="s">
        <v>603</v>
      </c>
      <c r="J629" s="416"/>
      <c r="K629" s="277">
        <v>0</v>
      </c>
      <c r="L629" s="277">
        <v>0</v>
      </c>
      <c r="M629" s="265">
        <f t="shared" si="35"/>
        <v>0</v>
      </c>
      <c r="N629" s="265">
        <v>0</v>
      </c>
      <c r="O629" s="406"/>
      <c r="P629" s="406"/>
      <c r="Q629" s="404"/>
      <c r="R629" s="404"/>
      <c r="S629" s="369"/>
      <c r="T629" s="372"/>
      <c r="U629" s="369"/>
      <c r="V629" s="372"/>
      <c r="W629" s="374"/>
      <c r="X629" s="374"/>
      <c r="Y629" s="414"/>
    </row>
    <row r="630" spans="1:25" ht="13.5">
      <c r="A630" s="382" t="s">
        <v>15</v>
      </c>
      <c r="B630" s="383"/>
      <c r="C630" s="35"/>
      <c r="D630" s="35"/>
      <c r="E630" s="308">
        <v>732814.362</v>
      </c>
      <c r="F630" s="309">
        <v>734315.982</v>
      </c>
      <c r="G630" s="310">
        <v>700673.235</v>
      </c>
      <c r="H630" s="37"/>
      <c r="I630" s="390" t="s">
        <v>0</v>
      </c>
      <c r="J630" s="391"/>
      <c r="K630" s="278">
        <v>732645.417</v>
      </c>
      <c r="L630" s="77">
        <v>735710.504</v>
      </c>
      <c r="M630" s="266">
        <f t="shared" si="35"/>
        <v>3065.0869999999413</v>
      </c>
      <c r="N630" s="392"/>
      <c r="O630" s="395"/>
      <c r="P630" s="395"/>
      <c r="Q630" s="420"/>
      <c r="R630" s="420"/>
      <c r="S630" s="407"/>
      <c r="T630" s="409"/>
      <c r="U630" s="407"/>
      <c r="V630" s="409"/>
      <c r="W630" s="407"/>
      <c r="X630" s="407"/>
      <c r="Y630" s="418"/>
    </row>
    <row r="631" spans="1:25" ht="13.5">
      <c r="A631" s="382"/>
      <c r="B631" s="383"/>
      <c r="C631" s="35"/>
      <c r="D631" s="35"/>
      <c r="E631" s="306">
        <v>1122.36</v>
      </c>
      <c r="F631" s="311">
        <v>1122.36</v>
      </c>
      <c r="G631" s="312">
        <v>790.58021</v>
      </c>
      <c r="H631" s="32"/>
      <c r="I631" s="398" t="s">
        <v>2258</v>
      </c>
      <c r="J631" s="399"/>
      <c r="K631" s="276">
        <v>1075.193</v>
      </c>
      <c r="L631" s="76">
        <v>1087.888</v>
      </c>
      <c r="M631" s="76">
        <f t="shared" si="35"/>
        <v>12.694999999999936</v>
      </c>
      <c r="N631" s="393"/>
      <c r="O631" s="396"/>
      <c r="P631" s="396"/>
      <c r="Q631" s="403"/>
      <c r="R631" s="403"/>
      <c r="S631" s="368"/>
      <c r="T631" s="371"/>
      <c r="U631" s="368"/>
      <c r="V631" s="371"/>
      <c r="W631" s="373"/>
      <c r="X631" s="373"/>
      <c r="Y631" s="412"/>
    </row>
    <row r="632" spans="1:25" ht="13.5">
      <c r="A632" s="382"/>
      <c r="B632" s="383"/>
      <c r="C632" s="35"/>
      <c r="D632" s="35"/>
      <c r="E632" s="313">
        <v>31380.655</v>
      </c>
      <c r="F632" s="314">
        <v>31380.655</v>
      </c>
      <c r="G632" s="315">
        <v>29262.586015</v>
      </c>
      <c r="H632" s="244"/>
      <c r="I632" s="400" t="s">
        <v>2259</v>
      </c>
      <c r="J632" s="401"/>
      <c r="K632" s="279">
        <v>30831.971</v>
      </c>
      <c r="L632" s="280">
        <v>28334.355</v>
      </c>
      <c r="M632" s="76">
        <f t="shared" si="35"/>
        <v>-2497.616000000002</v>
      </c>
      <c r="N632" s="393"/>
      <c r="O632" s="396"/>
      <c r="P632" s="396"/>
      <c r="Q632" s="403"/>
      <c r="R632" s="403"/>
      <c r="S632" s="368"/>
      <c r="T632" s="371"/>
      <c r="U632" s="368"/>
      <c r="V632" s="371"/>
      <c r="W632" s="373"/>
      <c r="X632" s="373"/>
      <c r="Y632" s="413"/>
    </row>
    <row r="633" spans="1:25" ht="13.5">
      <c r="A633" s="382"/>
      <c r="B633" s="383"/>
      <c r="C633" s="35"/>
      <c r="D633" s="35"/>
      <c r="E633" s="313">
        <v>350.876</v>
      </c>
      <c r="F633" s="314">
        <v>350.876</v>
      </c>
      <c r="G633" s="315">
        <v>278.582569</v>
      </c>
      <c r="H633" s="244"/>
      <c r="I633" s="398" t="s">
        <v>2260</v>
      </c>
      <c r="J633" s="399"/>
      <c r="K633" s="279">
        <v>336.163</v>
      </c>
      <c r="L633" s="280">
        <v>361.43</v>
      </c>
      <c r="M633" s="76">
        <f t="shared" si="35"/>
        <v>25.266999999999996</v>
      </c>
      <c r="N633" s="393"/>
      <c r="O633" s="396"/>
      <c r="P633" s="396"/>
      <c r="Q633" s="403"/>
      <c r="R633" s="403"/>
      <c r="S633" s="368"/>
      <c r="T633" s="371"/>
      <c r="U633" s="368"/>
      <c r="V633" s="371"/>
      <c r="W633" s="373"/>
      <c r="X633" s="373"/>
      <c r="Y633" s="413"/>
    </row>
    <row r="634" spans="1:25" ht="13.5">
      <c r="A634" s="382"/>
      <c r="B634" s="383"/>
      <c r="C634" s="259"/>
      <c r="D634" s="35"/>
      <c r="E634" s="306">
        <v>132127.554</v>
      </c>
      <c r="F634" s="311">
        <v>131941.59735</v>
      </c>
      <c r="G634" s="312">
        <v>129276.784353</v>
      </c>
      <c r="H634" s="32"/>
      <c r="I634" s="398" t="s">
        <v>2261</v>
      </c>
      <c r="J634" s="399"/>
      <c r="K634" s="276">
        <v>115270.792</v>
      </c>
      <c r="L634" s="76">
        <v>111375.213</v>
      </c>
      <c r="M634" s="76">
        <f>L634-K634</f>
        <v>-3895.578999999998</v>
      </c>
      <c r="N634" s="393"/>
      <c r="O634" s="396"/>
      <c r="P634" s="396"/>
      <c r="Q634" s="403"/>
      <c r="R634" s="403"/>
      <c r="S634" s="368"/>
      <c r="T634" s="371"/>
      <c r="U634" s="368"/>
      <c r="V634" s="371"/>
      <c r="W634" s="373"/>
      <c r="X634" s="373"/>
      <c r="Y634" s="413"/>
    </row>
    <row r="635" spans="1:25" ht="14.25" thickBot="1">
      <c r="A635" s="388"/>
      <c r="B635" s="389"/>
      <c r="C635" s="38"/>
      <c r="D635" s="38"/>
      <c r="E635" s="316">
        <v>246.772</v>
      </c>
      <c r="F635" s="317">
        <v>246.772</v>
      </c>
      <c r="G635" s="318">
        <v>246.768229</v>
      </c>
      <c r="H635" s="261"/>
      <c r="I635" s="415" t="s">
        <v>603</v>
      </c>
      <c r="J635" s="416"/>
      <c r="K635" s="281">
        <v>157.594</v>
      </c>
      <c r="L635" s="260">
        <v>13.883</v>
      </c>
      <c r="M635" s="260">
        <f t="shared" si="35"/>
        <v>-143.71099999999998</v>
      </c>
      <c r="N635" s="394"/>
      <c r="O635" s="397"/>
      <c r="P635" s="397"/>
      <c r="Q635" s="421"/>
      <c r="R635" s="421"/>
      <c r="S635" s="408"/>
      <c r="T635" s="410"/>
      <c r="U635" s="408"/>
      <c r="V635" s="410"/>
      <c r="W635" s="417"/>
      <c r="X635" s="417"/>
      <c r="Y635" s="419"/>
    </row>
    <row r="636" spans="1:25" ht="14.25" thickTop="1">
      <c r="A636" s="380" t="s">
        <v>1</v>
      </c>
      <c r="B636" s="381"/>
      <c r="C636" s="33"/>
      <c r="D636" s="33"/>
      <c r="E636" s="305">
        <f aca="true" t="shared" si="36" ref="E636:G639">E624+E630</f>
        <v>6454930.264000004</v>
      </c>
      <c r="F636" s="305">
        <f t="shared" si="36"/>
        <v>6458814.697242</v>
      </c>
      <c r="G636" s="305">
        <f t="shared" si="36"/>
        <v>6351412.744</v>
      </c>
      <c r="H636" s="34"/>
      <c r="I636" s="386" t="s">
        <v>0</v>
      </c>
      <c r="J636" s="387"/>
      <c r="K636" s="275">
        <f aca="true" t="shared" si="37" ref="K636:L641">K624+K630</f>
        <v>5910952.757</v>
      </c>
      <c r="L636" s="275">
        <f t="shared" si="37"/>
        <v>6803953.448</v>
      </c>
      <c r="M636" s="264">
        <f t="shared" si="35"/>
        <v>893000.6909999996</v>
      </c>
      <c r="N636" s="422"/>
      <c r="O636" s="405"/>
      <c r="P636" s="405"/>
      <c r="Q636" s="402"/>
      <c r="R636" s="402"/>
      <c r="S636" s="367"/>
      <c r="T636" s="370"/>
      <c r="U636" s="367"/>
      <c r="V636" s="370"/>
      <c r="W636" s="367"/>
      <c r="X636" s="367"/>
      <c r="Y636" s="411"/>
    </row>
    <row r="637" spans="1:25" ht="13.5">
      <c r="A637" s="382"/>
      <c r="B637" s="383"/>
      <c r="C637" s="35"/>
      <c r="D637" s="35"/>
      <c r="E637" s="306">
        <f t="shared" si="36"/>
        <v>5493.031999999999</v>
      </c>
      <c r="F637" s="306">
        <f t="shared" si="36"/>
        <v>5493.031999999999</v>
      </c>
      <c r="G637" s="306">
        <f t="shared" si="36"/>
        <v>3011.301877</v>
      </c>
      <c r="H637" s="32"/>
      <c r="I637" s="398" t="s">
        <v>2258</v>
      </c>
      <c r="J637" s="399"/>
      <c r="K637" s="276">
        <f t="shared" si="37"/>
        <v>4689.763</v>
      </c>
      <c r="L637" s="276">
        <f t="shared" si="37"/>
        <v>4232.7919999999995</v>
      </c>
      <c r="M637" s="77">
        <f t="shared" si="35"/>
        <v>-456.97100000000046</v>
      </c>
      <c r="N637" s="393"/>
      <c r="O637" s="396"/>
      <c r="P637" s="396"/>
      <c r="Q637" s="403"/>
      <c r="R637" s="403"/>
      <c r="S637" s="368"/>
      <c r="T637" s="371"/>
      <c r="U637" s="368"/>
      <c r="V637" s="371"/>
      <c r="W637" s="373"/>
      <c r="X637" s="373"/>
      <c r="Y637" s="412"/>
    </row>
    <row r="638" spans="1:25" ht="13.5">
      <c r="A638" s="382"/>
      <c r="B638" s="383"/>
      <c r="C638" s="35"/>
      <c r="D638" s="35"/>
      <c r="E638" s="306">
        <f t="shared" si="36"/>
        <v>39086.155</v>
      </c>
      <c r="F638" s="306">
        <f t="shared" si="36"/>
        <v>38804.258646999995</v>
      </c>
      <c r="G638" s="306">
        <f t="shared" si="36"/>
        <v>36419.364675000004</v>
      </c>
      <c r="H638" s="31"/>
      <c r="I638" s="400" t="s">
        <v>2259</v>
      </c>
      <c r="J638" s="401"/>
      <c r="K638" s="276">
        <f t="shared" si="37"/>
        <v>39372.25</v>
      </c>
      <c r="L638" s="276">
        <f t="shared" si="37"/>
        <v>38183.812</v>
      </c>
      <c r="M638" s="77">
        <f t="shared" si="35"/>
        <v>-1188.438000000002</v>
      </c>
      <c r="N638" s="393"/>
      <c r="O638" s="396"/>
      <c r="P638" s="396"/>
      <c r="Q638" s="403"/>
      <c r="R638" s="403"/>
      <c r="S638" s="368"/>
      <c r="T638" s="371"/>
      <c r="U638" s="368"/>
      <c r="V638" s="371"/>
      <c r="W638" s="373"/>
      <c r="X638" s="373"/>
      <c r="Y638" s="413"/>
    </row>
    <row r="639" spans="1:25" ht="13.5">
      <c r="A639" s="382"/>
      <c r="B639" s="383"/>
      <c r="C639" s="35"/>
      <c r="D639" s="35"/>
      <c r="E639" s="306">
        <f t="shared" si="36"/>
        <v>13052.583</v>
      </c>
      <c r="F639" s="306">
        <f t="shared" si="36"/>
        <v>13052.583</v>
      </c>
      <c r="G639" s="306">
        <f t="shared" si="36"/>
        <v>12497.282671</v>
      </c>
      <c r="H639" s="31"/>
      <c r="I639" s="398" t="s">
        <v>2260</v>
      </c>
      <c r="J639" s="399"/>
      <c r="K639" s="276">
        <f t="shared" si="37"/>
        <v>13213.776</v>
      </c>
      <c r="L639" s="276">
        <f t="shared" si="37"/>
        <v>13619.895</v>
      </c>
      <c r="M639" s="77">
        <f t="shared" si="35"/>
        <v>406.1190000000006</v>
      </c>
      <c r="N639" s="393"/>
      <c r="O639" s="396"/>
      <c r="P639" s="396"/>
      <c r="Q639" s="403"/>
      <c r="R639" s="403"/>
      <c r="S639" s="368"/>
      <c r="T639" s="371"/>
      <c r="U639" s="368"/>
      <c r="V639" s="371"/>
      <c r="W639" s="373"/>
      <c r="X639" s="373"/>
      <c r="Y639" s="413"/>
    </row>
    <row r="640" spans="1:25" ht="13.5">
      <c r="A640" s="382"/>
      <c r="B640" s="383"/>
      <c r="C640" s="259"/>
      <c r="D640" s="35"/>
      <c r="E640" s="306">
        <f aca="true" t="shared" si="38" ref="E640:G641">E628+E634</f>
        <v>373869.501</v>
      </c>
      <c r="F640" s="306">
        <f t="shared" si="38"/>
        <v>361571.57315199997</v>
      </c>
      <c r="G640" s="306">
        <f t="shared" si="38"/>
        <v>350666.84039</v>
      </c>
      <c r="H640" s="31"/>
      <c r="I640" s="398" t="s">
        <v>2261</v>
      </c>
      <c r="J640" s="399"/>
      <c r="K640" s="276">
        <f t="shared" si="37"/>
        <v>385383.397</v>
      </c>
      <c r="L640" s="276">
        <f t="shared" si="37"/>
        <v>407107.325</v>
      </c>
      <c r="M640" s="76">
        <f>L640-K640</f>
        <v>21723.928000000014</v>
      </c>
      <c r="N640" s="393"/>
      <c r="O640" s="396"/>
      <c r="P640" s="396"/>
      <c r="Q640" s="403"/>
      <c r="R640" s="403"/>
      <c r="S640" s="368"/>
      <c r="T640" s="371"/>
      <c r="U640" s="368"/>
      <c r="V640" s="371"/>
      <c r="W640" s="373"/>
      <c r="X640" s="373"/>
      <c r="Y640" s="413"/>
    </row>
    <row r="641" spans="1:25" ht="14.25" thickBot="1">
      <c r="A641" s="384"/>
      <c r="B641" s="385"/>
      <c r="C641" s="36"/>
      <c r="D641" s="36"/>
      <c r="E641" s="307">
        <f t="shared" si="38"/>
        <v>41444.412</v>
      </c>
      <c r="F641" s="307">
        <f t="shared" si="38"/>
        <v>34601.995831</v>
      </c>
      <c r="G641" s="307">
        <f t="shared" si="38"/>
        <v>34471.638623</v>
      </c>
      <c r="H641" s="39"/>
      <c r="I641" s="415" t="s">
        <v>603</v>
      </c>
      <c r="J641" s="416"/>
      <c r="K641" s="277">
        <f t="shared" si="37"/>
        <v>157.594</v>
      </c>
      <c r="L641" s="277">
        <f t="shared" si="37"/>
        <v>13.883</v>
      </c>
      <c r="M641" s="265">
        <f t="shared" si="35"/>
        <v>-143.71099999999998</v>
      </c>
      <c r="N641" s="423"/>
      <c r="O641" s="406"/>
      <c r="P641" s="406"/>
      <c r="Q641" s="404"/>
      <c r="R641" s="404"/>
      <c r="S641" s="369"/>
      <c r="T641" s="372"/>
      <c r="U641" s="369"/>
      <c r="V641" s="372"/>
      <c r="W641" s="374"/>
      <c r="X641" s="374"/>
      <c r="Y641" s="414"/>
    </row>
    <row r="642" spans="1:25" ht="17.25" customHeight="1">
      <c r="A642" s="24" t="s">
        <v>37</v>
      </c>
      <c r="B642" s="20"/>
      <c r="C642" s="20"/>
      <c r="D642" s="20"/>
      <c r="E642" s="44"/>
      <c r="F642" s="78"/>
      <c r="G642" s="78"/>
      <c r="H642" s="12"/>
      <c r="I642" s="21"/>
      <c r="J642" s="21"/>
      <c r="K642" s="44"/>
      <c r="L642" s="78"/>
      <c r="M642" s="78"/>
      <c r="N642" s="287"/>
      <c r="O642" s="22"/>
      <c r="P642" s="22"/>
      <c r="Q642" s="23"/>
      <c r="R642" s="23"/>
      <c r="S642" s="18"/>
      <c r="T642" s="18"/>
      <c r="U642" s="18"/>
      <c r="V642" s="18"/>
      <c r="Y642" s="19"/>
    </row>
    <row r="643" spans="1:10" ht="18" customHeight="1">
      <c r="A643" s="10" t="s">
        <v>35</v>
      </c>
      <c r="F643" s="282"/>
      <c r="G643" s="282"/>
      <c r="H643" s="13"/>
      <c r="I643" s="13"/>
      <c r="J643" s="13"/>
    </row>
    <row r="644" ht="18" customHeight="1">
      <c r="A644" s="11" t="s">
        <v>44</v>
      </c>
    </row>
    <row r="645" spans="1:4" ht="18" customHeight="1">
      <c r="A645" s="15" t="s">
        <v>58</v>
      </c>
      <c r="B645" s="41"/>
      <c r="C645" s="14"/>
      <c r="D645" s="14"/>
    </row>
    <row r="646" spans="1:4" ht="18" customHeight="1">
      <c r="A646" s="11" t="s">
        <v>54</v>
      </c>
      <c r="B646" s="41"/>
      <c r="C646" s="14"/>
      <c r="D646" s="14"/>
    </row>
    <row r="647" spans="1:22" ht="18" customHeight="1">
      <c r="A647" s="10" t="s">
        <v>59</v>
      </c>
      <c r="B647" s="40"/>
      <c r="C647" s="10"/>
      <c r="D647" s="10"/>
      <c r="E647" s="44"/>
      <c r="F647" s="44"/>
      <c r="G647" s="44"/>
      <c r="H647" s="5"/>
      <c r="I647" s="5"/>
      <c r="J647" s="5"/>
      <c r="K647" s="44"/>
      <c r="L647" s="44"/>
      <c r="M647" s="44"/>
      <c r="N647" s="44"/>
      <c r="O647" s="5"/>
      <c r="P647" s="5"/>
      <c r="Q647" s="5"/>
      <c r="R647" s="5"/>
      <c r="S647" s="4"/>
      <c r="T647" s="4"/>
      <c r="U647" s="4"/>
      <c r="V647" s="4"/>
    </row>
    <row r="648" spans="1:4" ht="18" customHeight="1">
      <c r="A648" s="10" t="s">
        <v>60</v>
      </c>
      <c r="B648" s="40"/>
      <c r="C648" s="10"/>
      <c r="D648" s="10"/>
    </row>
    <row r="649" spans="1:2" ht="18" customHeight="1">
      <c r="A649" s="10" t="s">
        <v>61</v>
      </c>
      <c r="B649" s="42"/>
    </row>
    <row r="650" ht="18" customHeight="1">
      <c r="A650" s="10" t="s">
        <v>36</v>
      </c>
    </row>
    <row r="651" spans="1:25" ht="32.25" customHeight="1">
      <c r="A651" s="426" t="s">
        <v>62</v>
      </c>
      <c r="B651" s="427"/>
      <c r="C651" s="427"/>
      <c r="D651" s="427"/>
      <c r="E651" s="427"/>
      <c r="F651" s="427"/>
      <c r="G651" s="427"/>
      <c r="H651" s="427"/>
      <c r="I651" s="427"/>
      <c r="J651" s="427"/>
      <c r="K651" s="427"/>
      <c r="L651" s="427"/>
      <c r="M651" s="427"/>
      <c r="N651" s="427"/>
      <c r="O651" s="427"/>
      <c r="P651" s="427"/>
      <c r="Q651" s="427"/>
      <c r="R651" s="427"/>
      <c r="S651" s="427"/>
      <c r="T651" s="427"/>
      <c r="U651" s="427"/>
      <c r="V651" s="427"/>
      <c r="W651" s="427"/>
      <c r="X651" s="427"/>
      <c r="Y651" s="427"/>
    </row>
    <row r="652" ht="18" customHeight="1">
      <c r="A652" s="2" t="s">
        <v>27</v>
      </c>
    </row>
    <row r="653" ht="18" customHeight="1">
      <c r="A653" s="2" t="s">
        <v>45</v>
      </c>
    </row>
    <row r="654" ht="18" customHeight="1">
      <c r="A654" s="2" t="s">
        <v>46</v>
      </c>
    </row>
    <row r="655" ht="18" customHeight="1">
      <c r="A655" s="2" t="s">
        <v>47</v>
      </c>
    </row>
    <row r="656" ht="120" customHeight="1">
      <c r="A656" s="9" t="s">
        <v>31</v>
      </c>
    </row>
    <row r="657" ht="13.5">
      <c r="A657" s="10"/>
    </row>
    <row r="674" ht="13.5">
      <c r="F674" s="283"/>
    </row>
  </sheetData>
  <sheetProtection/>
  <mergeCells count="129">
    <mergeCell ref="R263:R264"/>
    <mergeCell ref="U263:U264"/>
    <mergeCell ref="V263:V264"/>
    <mergeCell ref="W263:W264"/>
    <mergeCell ref="X263:X264"/>
    <mergeCell ref="Y263:Y264"/>
    <mergeCell ref="I263:I264"/>
    <mergeCell ref="J263:J264"/>
    <mergeCell ref="N263:N264"/>
    <mergeCell ref="O263:O264"/>
    <mergeCell ref="P263:P264"/>
    <mergeCell ref="Q263:Q264"/>
    <mergeCell ref="A263:A264"/>
    <mergeCell ref="B263:B264"/>
    <mergeCell ref="C263:C264"/>
    <mergeCell ref="D263:D264"/>
    <mergeCell ref="H263:H264"/>
    <mergeCell ref="R261:R262"/>
    <mergeCell ref="Q261:Q262"/>
    <mergeCell ref="A261:A262"/>
    <mergeCell ref="B261:B262"/>
    <mergeCell ref="C261:C262"/>
    <mergeCell ref="U261:U262"/>
    <mergeCell ref="V261:V262"/>
    <mergeCell ref="W261:W262"/>
    <mergeCell ref="X261:X262"/>
    <mergeCell ref="Y261:Y262"/>
    <mergeCell ref="I261:I262"/>
    <mergeCell ref="J261:J262"/>
    <mergeCell ref="N261:N262"/>
    <mergeCell ref="O261:O262"/>
    <mergeCell ref="P261:P262"/>
    <mergeCell ref="D261:D262"/>
    <mergeCell ref="H261:H262"/>
    <mergeCell ref="H172:H173"/>
    <mergeCell ref="I172:I173"/>
    <mergeCell ref="J172:J173"/>
    <mergeCell ref="N172:N173"/>
    <mergeCell ref="O172:O173"/>
    <mergeCell ref="P172:P173"/>
    <mergeCell ref="A651:Y651"/>
    <mergeCell ref="R636:R641"/>
    <mergeCell ref="S636:S641"/>
    <mergeCell ref="T636:T641"/>
    <mergeCell ref="U636:U641"/>
    <mergeCell ref="V636:V641"/>
    <mergeCell ref="A636:B641"/>
    <mergeCell ref="I636:J636"/>
    <mergeCell ref="N636:N641"/>
    <mergeCell ref="O636:O641"/>
    <mergeCell ref="P636:P641"/>
    <mergeCell ref="X636:X641"/>
    <mergeCell ref="I637:J637"/>
    <mergeCell ref="I641:J641"/>
    <mergeCell ref="I639:J639"/>
    <mergeCell ref="I638:J638"/>
    <mergeCell ref="I640:J640"/>
    <mergeCell ref="V630:V635"/>
    <mergeCell ref="W636:W641"/>
    <mergeCell ref="X630:X635"/>
    <mergeCell ref="Y630:Y635"/>
    <mergeCell ref="I631:J631"/>
    <mergeCell ref="I635:J635"/>
    <mergeCell ref="Y636:Y641"/>
    <mergeCell ref="Q630:Q635"/>
    <mergeCell ref="Q636:Q641"/>
    <mergeCell ref="R630:R635"/>
    <mergeCell ref="S630:S635"/>
    <mergeCell ref="T630:T635"/>
    <mergeCell ref="U630:U635"/>
    <mergeCell ref="X624:X629"/>
    <mergeCell ref="Y624:Y629"/>
    <mergeCell ref="I625:J625"/>
    <mergeCell ref="I629:J629"/>
    <mergeCell ref="W630:W635"/>
    <mergeCell ref="S624:S629"/>
    <mergeCell ref="T624:T629"/>
    <mergeCell ref="P630:P635"/>
    <mergeCell ref="R624:R629"/>
    <mergeCell ref="O624:O629"/>
    <mergeCell ref="P624:P629"/>
    <mergeCell ref="Q624:Q629"/>
    <mergeCell ref="I626:J626"/>
    <mergeCell ref="I628:J628"/>
    <mergeCell ref="I634:J634"/>
    <mergeCell ref="A630:B635"/>
    <mergeCell ref="I630:J630"/>
    <mergeCell ref="N630:N635"/>
    <mergeCell ref="O630:O635"/>
    <mergeCell ref="I627:J627"/>
    <mergeCell ref="I632:J632"/>
    <mergeCell ref="I633:J633"/>
    <mergeCell ref="U624:U629"/>
    <mergeCell ref="V624:V629"/>
    <mergeCell ref="W624:W629"/>
    <mergeCell ref="A172:A173"/>
    <mergeCell ref="B172:B173"/>
    <mergeCell ref="R172:R173"/>
    <mergeCell ref="U172:U173"/>
    <mergeCell ref="V172:V173"/>
    <mergeCell ref="A624:B629"/>
    <mergeCell ref="I624:J624"/>
    <mergeCell ref="V4:Y4"/>
    <mergeCell ref="A5:A7"/>
    <mergeCell ref="B5:B7"/>
    <mergeCell ref="C5:C7"/>
    <mergeCell ref="D5:D7"/>
    <mergeCell ref="E5:E7"/>
    <mergeCell ref="F5:G5"/>
    <mergeCell ref="H5:H7"/>
    <mergeCell ref="Y5:Y7"/>
    <mergeCell ref="F6:F7"/>
    <mergeCell ref="W5:W7"/>
    <mergeCell ref="X5:X7"/>
    <mergeCell ref="I6:I7"/>
    <mergeCell ref="J6:J7"/>
    <mergeCell ref="N6:N7"/>
    <mergeCell ref="T5:T7"/>
    <mergeCell ref="U5:U7"/>
    <mergeCell ref="V5:V7"/>
    <mergeCell ref="A3:T3"/>
    <mergeCell ref="N5:P5"/>
    <mergeCell ref="Q5:Q7"/>
    <mergeCell ref="R5:R7"/>
    <mergeCell ref="S5:S7"/>
    <mergeCell ref="I5:J5"/>
    <mergeCell ref="M5:M6"/>
    <mergeCell ref="G6:G7"/>
    <mergeCell ref="O6:P7"/>
  </mergeCells>
  <dataValidations count="6">
    <dataValidation type="list" allowBlank="1" showInputMessage="1" showErrorMessage="1" sqref="V9:V172 V174:V261 V263 V265:V623">
      <formula1>"前年度新規,最終実施年度 ,行革推進会議,継続の是非,その他,平成２５年度対象,平成２６年度対象,平成２７年度対象"</formula1>
    </dataValidation>
    <dataValidation type="list" allowBlank="1" showInputMessage="1" showErrorMessage="1" sqref="V8">
      <formula1>"前年度新規,最終実施年度 ,その他"</formula1>
    </dataValidation>
    <dataValidation type="list" allowBlank="1" showInputMessage="1" showErrorMessage="1" sqref="I8">
      <formula1>"廃止,事業全体の抜本的改善,事業内容の改善,現状通り"</formula1>
    </dataValidation>
    <dataValidation type="list" allowBlank="1" showInputMessage="1" showErrorMessage="1" sqref="I9:I172 I174:I261 I263 I265:I623">
      <formula1>"廃止,事業全体の抜本的な改善,事業内容の一部改善,終了予定,現状通り"</formula1>
    </dataValidation>
    <dataValidation type="list" allowBlank="1" showInputMessage="1" showErrorMessage="1" sqref="W8:Y261 W263:Y263 W265:Y623">
      <formula1>"○, 　,"</formula1>
    </dataValidation>
    <dataValidation type="list" allowBlank="1" showInputMessage="1" showErrorMessage="1" sqref="O9:O172 O174:O261 O265:O300 O263 O319:O623">
      <formula1>"廃止,縮減,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50" r:id="rId3"/>
  <headerFooter alignWithMargins="0">
    <oddHeader>&amp;L&amp;28様式１&amp;R&amp;26別添３</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2016-09-28T04:19:23Z</dcterms:modified>
  <cp:category/>
  <cp:version/>
  <cp:contentType/>
  <cp:contentStatus/>
</cp:coreProperties>
</file>