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285" windowWidth="14805" windowHeight="7830" tabRatio="711"/>
  </bookViews>
  <sheets>
    <sheet name="表紙" sheetId="41" r:id="rId1"/>
    <sheet name="1需要" sheetId="28" r:id="rId2"/>
    <sheet name="1課題" sheetId="40" r:id="rId3"/>
    <sheet name="2情報" sheetId="32" r:id="rId4"/>
    <sheet name="調書" sheetId="42" state="hidden" r:id="rId5"/>
    <sheet name="3リ管" sheetId="33" r:id="rId6"/>
    <sheet name="3リ処" sheetId="38" r:id="rId7"/>
    <sheet name="4長期" sheetId="35" r:id="rId8"/>
    <sheet name="5点調" sheetId="36" r:id="rId9"/>
    <sheet name="6修改" sheetId="29" r:id="rId10"/>
    <sheet name="7見直" sheetId="43" r:id="rId11"/>
  </sheets>
  <definedNames>
    <definedName name="_xlnm._FilterDatabase" localSheetId="6" hidden="1">'3リ処'!$AK$40:$AN$67</definedName>
    <definedName name="_xlnm.Print_Area" localSheetId="2">'1課題'!$A$1:$AW$76</definedName>
    <definedName name="_xlnm.Print_Area" localSheetId="1">'1需要'!$A$1:$AW$76</definedName>
    <definedName name="_xlnm.Print_Area" localSheetId="3">'2情報'!$A$1:$AW$74</definedName>
    <definedName name="_xlnm.Print_Area" localSheetId="5">'3リ管'!$A$1:$AW$76</definedName>
    <definedName name="_xlnm.Print_Area" localSheetId="6">'3リ処'!$A$1:$AW$76</definedName>
    <definedName name="_xlnm.Print_Area" localSheetId="7">'4長期'!$A$1:$AW$152</definedName>
    <definedName name="_xlnm.Print_Area" localSheetId="8">'5点調'!$A$1:$AW$76</definedName>
    <definedName name="_xlnm.Print_Area" localSheetId="9">'6修改'!$A$1:$AW$76</definedName>
    <definedName name="_xlnm.Print_Area" localSheetId="10">'7見直'!$A$1:$AW$76</definedName>
    <definedName name="_xlnm.Print_Area" localSheetId="0">表紙!$A$1:$AL$59</definedName>
  </definedNames>
  <calcPr calcId="152511"/>
</workbook>
</file>

<file path=xl/calcChain.xml><?xml version="1.0" encoding="utf-8"?>
<calcChain xmlns="http://schemas.openxmlformats.org/spreadsheetml/2006/main">
  <c r="F15" i="32" l="1"/>
  <c r="B15" i="32"/>
  <c r="J14" i="32"/>
  <c r="B14" i="32"/>
  <c r="J13" i="32"/>
  <c r="B13" i="32"/>
  <c r="J12" i="32"/>
  <c r="B12" i="32"/>
  <c r="J11" i="32"/>
  <c r="B11" i="32"/>
  <c r="J10" i="32"/>
  <c r="B10" i="32"/>
  <c r="J9" i="32"/>
  <c r="B9" i="32"/>
  <c r="X61" i="32"/>
  <c r="P61" i="32"/>
  <c r="B61" i="32"/>
  <c r="X60" i="32"/>
  <c r="P60" i="32"/>
  <c r="B60" i="32"/>
  <c r="X59" i="32"/>
  <c r="P59" i="32"/>
  <c r="B59" i="32"/>
  <c r="X58" i="32"/>
  <c r="P58" i="32"/>
  <c r="B58" i="32"/>
  <c r="X57" i="32"/>
  <c r="P57" i="32"/>
  <c r="B57" i="32"/>
  <c r="X56" i="32"/>
  <c r="P56" i="32"/>
  <c r="B56" i="32"/>
  <c r="X55" i="32"/>
  <c r="P55" i="32"/>
  <c r="B55" i="32"/>
  <c r="X54" i="32"/>
  <c r="P54" i="32"/>
  <c r="B54" i="32"/>
  <c r="X53" i="32"/>
  <c r="P53" i="32"/>
  <c r="B53" i="32"/>
  <c r="X52" i="32"/>
  <c r="P52" i="32"/>
  <c r="B52" i="32"/>
  <c r="X51" i="32"/>
  <c r="P51" i="32"/>
  <c r="B51" i="32"/>
  <c r="X50" i="32"/>
  <c r="P50" i="32"/>
  <c r="B50" i="32"/>
  <c r="X49" i="32"/>
  <c r="P49" i="32"/>
  <c r="B49" i="32"/>
  <c r="X48" i="32"/>
  <c r="P48" i="32"/>
  <c r="B48" i="32"/>
  <c r="X47" i="32"/>
  <c r="P47" i="32"/>
  <c r="B47" i="32"/>
  <c r="A43" i="42"/>
  <c r="W22" i="42" l="1"/>
  <c r="Q22" i="42"/>
  <c r="G22" i="42"/>
  <c r="G14" i="42"/>
  <c r="Q14" i="42"/>
  <c r="W14" i="42"/>
  <c r="W15" i="42" l="1"/>
  <c r="Q15" i="42"/>
  <c r="Q23" i="42"/>
  <c r="W53" i="41"/>
  <c r="W54" i="41"/>
  <c r="W52" i="41"/>
  <c r="J58" i="33" l="1"/>
  <c r="J57" i="33"/>
  <c r="J56" i="33"/>
  <c r="J55" i="33"/>
  <c r="J54" i="33"/>
  <c r="J53" i="33"/>
  <c r="J52" i="33"/>
  <c r="J51" i="33"/>
  <c r="J50" i="33"/>
  <c r="J49" i="33"/>
  <c r="J48" i="33"/>
  <c r="J47" i="33"/>
  <c r="J46" i="33"/>
  <c r="J44" i="33"/>
  <c r="J43" i="33"/>
  <c r="J42" i="33"/>
  <c r="J41" i="33"/>
  <c r="J40" i="33"/>
  <c r="J39" i="33"/>
  <c r="J38" i="33"/>
  <c r="J37" i="33"/>
  <c r="J36" i="33"/>
  <c r="J34" i="33"/>
  <c r="J33" i="33"/>
  <c r="J32" i="33"/>
  <c r="J31" i="33"/>
  <c r="J30" i="33"/>
  <c r="J29" i="33"/>
  <c r="AB72" i="29" l="1"/>
  <c r="AB70" i="29"/>
  <c r="AB68" i="29"/>
  <c r="AB66" i="29"/>
  <c r="X68" i="29" l="1"/>
  <c r="J75" i="35"/>
  <c r="BH7" i="35"/>
  <c r="BH8" i="35"/>
  <c r="BH9" i="35"/>
  <c r="BH10" i="35"/>
  <c r="BH11" i="35"/>
  <c r="BH12" i="35"/>
  <c r="BH13" i="35"/>
  <c r="BH14" i="35"/>
  <c r="BH15" i="35"/>
  <c r="BH16" i="35"/>
  <c r="BH17" i="35"/>
  <c r="BH18" i="35"/>
  <c r="BH19" i="35"/>
  <c r="BH20" i="35"/>
  <c r="BH21" i="35"/>
  <c r="BH22" i="35"/>
  <c r="BH23" i="35"/>
  <c r="BH24" i="35"/>
  <c r="BH25" i="35"/>
  <c r="BH26" i="35"/>
  <c r="BH27" i="35"/>
  <c r="BH28" i="35"/>
  <c r="BH29" i="35"/>
  <c r="BH30" i="35"/>
  <c r="BH31" i="35"/>
  <c r="BH32" i="35"/>
  <c r="BH33" i="35"/>
  <c r="BH34" i="35"/>
  <c r="BH35" i="35"/>
  <c r="BH36" i="35"/>
  <c r="BH37" i="35"/>
  <c r="BH38" i="35"/>
  <c r="BH39" i="35"/>
  <c r="BH40" i="35"/>
  <c r="BH41" i="35"/>
  <c r="BH42" i="35"/>
  <c r="BH43" i="35"/>
  <c r="BH44" i="35"/>
  <c r="BH45" i="35"/>
  <c r="BH46" i="35"/>
  <c r="BH47" i="35"/>
  <c r="BH48" i="35"/>
  <c r="BH49" i="35"/>
  <c r="BH50" i="35"/>
  <c r="BH51" i="35"/>
  <c r="BH52" i="35"/>
  <c r="BH53" i="35"/>
  <c r="BH54" i="35"/>
  <c r="BH55" i="35"/>
  <c r="BH56" i="35"/>
  <c r="BH57" i="35"/>
  <c r="BH58" i="35"/>
  <c r="BH59" i="35"/>
  <c r="BH60" i="35"/>
  <c r="BH61" i="35"/>
  <c r="BH62" i="35"/>
  <c r="BH63" i="35"/>
  <c r="BH64" i="35"/>
  <c r="BH65" i="35"/>
  <c r="BH66" i="35"/>
  <c r="BH67" i="35"/>
  <c r="BH68" i="35"/>
  <c r="BH69" i="35"/>
  <c r="BH70" i="35"/>
  <c r="BH71" i="35"/>
  <c r="BH72" i="35"/>
  <c r="BH73" i="35"/>
  <c r="BH74" i="35"/>
  <c r="BH75" i="35"/>
  <c r="BH76" i="35"/>
  <c r="BH77" i="35"/>
  <c r="BH78" i="35"/>
  <c r="BH79" i="35"/>
  <c r="BH80" i="35"/>
  <c r="BH81" i="35"/>
  <c r="BH82" i="35"/>
  <c r="BH83" i="35"/>
  <c r="BH84" i="35"/>
  <c r="BH85" i="35"/>
  <c r="BH86" i="35"/>
  <c r="BH87" i="35"/>
  <c r="BH88" i="35"/>
  <c r="BH89" i="35"/>
  <c r="BH90" i="35"/>
  <c r="BH91" i="35"/>
  <c r="BH92" i="35"/>
  <c r="BH93" i="35"/>
  <c r="BH94" i="35"/>
  <c r="BH95" i="35"/>
  <c r="BH96" i="35"/>
  <c r="BH97" i="35"/>
  <c r="BH98" i="35"/>
  <c r="BH99" i="35"/>
  <c r="BH100" i="35"/>
  <c r="BH101" i="35"/>
  <c r="BH102" i="35"/>
  <c r="BH103" i="35"/>
  <c r="BH104" i="35"/>
  <c r="BH105" i="35"/>
  <c r="BH106" i="35"/>
  <c r="BD7" i="35"/>
  <c r="BD8" i="35" s="1"/>
  <c r="BD9" i="35" s="1"/>
  <c r="BD10" i="35" s="1"/>
  <c r="BD11" i="35" s="1"/>
  <c r="BD12" i="35" s="1"/>
  <c r="BD13" i="35" s="1"/>
  <c r="BD14" i="35" s="1"/>
  <c r="BD15" i="35" s="1"/>
  <c r="BD16" i="35" s="1"/>
  <c r="BD17" i="35" s="1"/>
  <c r="BD18" i="35" s="1"/>
  <c r="BD19" i="35" s="1"/>
  <c r="BD20" i="35" s="1"/>
  <c r="BD21" i="35" s="1"/>
  <c r="BD22" i="35" s="1"/>
  <c r="BD23" i="35" s="1"/>
  <c r="BD24" i="35" s="1"/>
  <c r="BD25" i="35" s="1"/>
  <c r="BD26" i="35" s="1"/>
  <c r="BD27" i="35" s="1"/>
  <c r="BD28" i="35" s="1"/>
  <c r="BD29" i="35" s="1"/>
  <c r="BD30" i="35" s="1"/>
  <c r="BD31" i="35" s="1"/>
  <c r="BD32" i="35" s="1"/>
  <c r="BD33" i="35" s="1"/>
  <c r="BD34" i="35" s="1"/>
  <c r="BD35" i="35" s="1"/>
  <c r="BD36" i="35" s="1"/>
  <c r="BD37" i="35" s="1"/>
  <c r="BD38" i="35" s="1"/>
  <c r="BD39" i="35" s="1"/>
  <c r="BD40" i="35" s="1"/>
  <c r="BD41" i="35" s="1"/>
  <c r="BD42" i="35" s="1"/>
  <c r="BD43" i="35" s="1"/>
  <c r="BD44" i="35" s="1"/>
  <c r="BD45" i="35" s="1"/>
  <c r="BD46" i="35" s="1"/>
  <c r="BD47" i="35" s="1"/>
  <c r="BD48" i="35" s="1"/>
  <c r="BD49" i="35" s="1"/>
  <c r="BD50" i="35" s="1"/>
  <c r="BD51" i="35" s="1"/>
  <c r="BD52" i="35" s="1"/>
  <c r="BD53" i="35" s="1"/>
  <c r="BD54" i="35" s="1"/>
  <c r="BD55" i="35" s="1"/>
  <c r="BD56" i="35" s="1"/>
  <c r="BD57" i="35" s="1"/>
  <c r="BD58" i="35" s="1"/>
  <c r="BD59" i="35" s="1"/>
  <c r="BD60" i="35" s="1"/>
  <c r="BD61" i="35" s="1"/>
  <c r="BD62" i="35" s="1"/>
  <c r="BD63" i="35" s="1"/>
  <c r="BD64" i="35" s="1"/>
  <c r="BD65" i="35" s="1"/>
  <c r="BD66" i="35" s="1"/>
  <c r="BD67" i="35" s="1"/>
  <c r="BD68" i="35" s="1"/>
  <c r="BD69" i="35" s="1"/>
  <c r="BD70" i="35" s="1"/>
  <c r="BD71" i="35" s="1"/>
  <c r="BD72" i="35" s="1"/>
  <c r="BD73" i="35" s="1"/>
  <c r="BD74" i="35" s="1"/>
  <c r="BD75" i="35" s="1"/>
  <c r="BD76" i="35" s="1"/>
  <c r="BD77" i="35" s="1"/>
  <c r="BD78" i="35" s="1"/>
  <c r="BD79" i="35" s="1"/>
  <c r="BD80" i="35" s="1"/>
  <c r="BD81" i="35" s="1"/>
  <c r="BD82" i="35" s="1"/>
  <c r="BD83" i="35" s="1"/>
  <c r="BD84" i="35" s="1"/>
  <c r="BD85" i="35" s="1"/>
  <c r="BD86" i="35" s="1"/>
  <c r="BD87" i="35" s="1"/>
  <c r="BD88" i="35" s="1"/>
  <c r="BD89" i="35" s="1"/>
  <c r="BD90" i="35" s="1"/>
  <c r="BD91" i="35" s="1"/>
  <c r="BD92" i="35" s="1"/>
  <c r="BD93" i="35" s="1"/>
  <c r="BD94" i="35" s="1"/>
  <c r="BD95" i="35" s="1"/>
  <c r="BD96" i="35" s="1"/>
  <c r="BD97" i="35" s="1"/>
  <c r="BD98" i="35" s="1"/>
  <c r="BD99" i="35" s="1"/>
  <c r="BD100" i="35" s="1"/>
  <c r="BD101" i="35" s="1"/>
  <c r="BD102" i="35" s="1"/>
  <c r="BD103" i="35" s="1"/>
  <c r="BD104" i="35" s="1"/>
  <c r="BD105" i="35" s="1"/>
  <c r="BD106" i="35" s="1"/>
  <c r="AY7" i="35"/>
  <c r="AY8" i="35" s="1"/>
  <c r="AY9" i="35" s="1"/>
  <c r="AY10" i="35" s="1"/>
  <c r="AY11" i="35" s="1"/>
  <c r="AY12" i="35" s="1"/>
  <c r="AY13" i="35" s="1"/>
  <c r="AY14" i="35" s="1"/>
  <c r="AY15" i="35" s="1"/>
  <c r="AY16" i="35" s="1"/>
  <c r="AY17" i="35" s="1"/>
  <c r="AY18" i="35" s="1"/>
  <c r="AY19" i="35" s="1"/>
  <c r="AY20" i="35" s="1"/>
  <c r="AY21" i="35" s="1"/>
  <c r="AY22" i="35" s="1"/>
  <c r="AY23" i="35" s="1"/>
  <c r="AY24" i="35" s="1"/>
  <c r="AY25" i="35" s="1"/>
  <c r="AY26" i="35" s="1"/>
  <c r="AY27" i="35" s="1"/>
  <c r="AY28" i="35" s="1"/>
  <c r="AY29" i="35" s="1"/>
  <c r="AY30" i="35" s="1"/>
  <c r="AY31" i="35" s="1"/>
  <c r="AY32" i="35" s="1"/>
  <c r="AY33" i="35" s="1"/>
  <c r="AY34" i="35" s="1"/>
  <c r="AY35" i="35" s="1"/>
  <c r="AY36" i="35" s="1"/>
  <c r="AY37" i="35" s="1"/>
  <c r="AY38" i="35" s="1"/>
  <c r="AY39" i="35" s="1"/>
  <c r="AY40" i="35" s="1"/>
  <c r="AY41" i="35" s="1"/>
  <c r="AY42" i="35" s="1"/>
  <c r="AY43" i="35" s="1"/>
  <c r="AY44" i="35" s="1"/>
  <c r="AY45" i="35" s="1"/>
  <c r="AY46" i="35" s="1"/>
  <c r="AY47" i="35" s="1"/>
  <c r="AY48" i="35" s="1"/>
  <c r="AY49" i="35" s="1"/>
  <c r="AY50" i="35" s="1"/>
  <c r="AY51" i="35" s="1"/>
  <c r="AY52" i="35" s="1"/>
  <c r="AY53" i="35" s="1"/>
  <c r="AY54" i="35" s="1"/>
  <c r="AY55" i="35" s="1"/>
  <c r="AY56" i="35" s="1"/>
  <c r="AY57" i="35" s="1"/>
  <c r="AY58" i="35" s="1"/>
  <c r="AY59" i="35" s="1"/>
  <c r="AY60" i="35" s="1"/>
  <c r="AY61" i="35" s="1"/>
  <c r="AY62" i="35" s="1"/>
  <c r="AY63" i="35" s="1"/>
  <c r="AY64" i="35" s="1"/>
  <c r="AY65" i="35" s="1"/>
  <c r="AY66" i="35" s="1"/>
  <c r="AY67" i="35" s="1"/>
  <c r="AY68" i="35" s="1"/>
  <c r="AY69" i="35" s="1"/>
  <c r="AY70" i="35" s="1"/>
  <c r="AY71" i="35" s="1"/>
  <c r="AY72" i="35" s="1"/>
  <c r="AY73" i="35" s="1"/>
  <c r="AY74" i="35" s="1"/>
  <c r="AY75" i="35" s="1"/>
  <c r="AY76" i="35" s="1"/>
  <c r="AY77" i="35" s="1"/>
  <c r="AY78" i="35" s="1"/>
  <c r="AY79" i="35" s="1"/>
  <c r="AY80" i="35" s="1"/>
  <c r="AY81" i="35" s="1"/>
  <c r="AY82" i="35" s="1"/>
  <c r="AY83" i="35" s="1"/>
  <c r="AY84" i="35" s="1"/>
  <c r="AY85" i="35" s="1"/>
  <c r="AY86" i="35" s="1"/>
  <c r="AY87" i="35" s="1"/>
  <c r="AY88" i="35" s="1"/>
  <c r="AY89" i="35" s="1"/>
  <c r="AY90" i="35" s="1"/>
  <c r="AY91" i="35" s="1"/>
  <c r="AY92" i="35" s="1"/>
  <c r="AY93" i="35" s="1"/>
  <c r="AY94" i="35" s="1"/>
  <c r="AY95" i="35" s="1"/>
  <c r="AY96" i="35" s="1"/>
  <c r="AY97" i="35" s="1"/>
  <c r="AY98" i="35" s="1"/>
  <c r="AY99" i="35" s="1"/>
  <c r="AY100" i="35" s="1"/>
  <c r="AY101" i="35" s="1"/>
  <c r="AY102" i="35" s="1"/>
  <c r="AY103" i="35" s="1"/>
  <c r="AY104" i="35" s="1"/>
  <c r="AY105" i="35" s="1"/>
  <c r="AY106" i="35" s="1"/>
  <c r="BH6" i="35"/>
  <c r="R75" i="35" l="1"/>
  <c r="Z75" i="35" s="1"/>
  <c r="AH75" i="35" s="1"/>
  <c r="R64" i="40" l="1"/>
  <c r="R68" i="40"/>
  <c r="R69" i="40"/>
  <c r="R38" i="40"/>
  <c r="R47" i="40"/>
  <c r="R16" i="40"/>
  <c r="W16" i="40"/>
  <c r="J74" i="28"/>
  <c r="BH7" i="28"/>
  <c r="BH8" i="28"/>
  <c r="BH9" i="28"/>
  <c r="BH10" i="28"/>
  <c r="BH11" i="28"/>
  <c r="BH12" i="28"/>
  <c r="BH13" i="28"/>
  <c r="BH14" i="28"/>
  <c r="BH15" i="28"/>
  <c r="BH16" i="28"/>
  <c r="BH17" i="28"/>
  <c r="BH18" i="28"/>
  <c r="BH19" i="28"/>
  <c r="BH20" i="28"/>
  <c r="BH21" i="28"/>
  <c r="BH22" i="28"/>
  <c r="BH23" i="28"/>
  <c r="BH24" i="28"/>
  <c r="BH25" i="28"/>
  <c r="BH26" i="28"/>
  <c r="BH27" i="28"/>
  <c r="BH28" i="28"/>
  <c r="BH29" i="28"/>
  <c r="BH30" i="28"/>
  <c r="BH31" i="28"/>
  <c r="BH32" i="28"/>
  <c r="BH33" i="28"/>
  <c r="BH34" i="28"/>
  <c r="BH35" i="28"/>
  <c r="BH36" i="28"/>
  <c r="BH37" i="28"/>
  <c r="BH38" i="28"/>
  <c r="BH39" i="28"/>
  <c r="BH40" i="28"/>
  <c r="BH41" i="28"/>
  <c r="BH42" i="28"/>
  <c r="BH43" i="28"/>
  <c r="BH44" i="28"/>
  <c r="BH45" i="28"/>
  <c r="BH46" i="28"/>
  <c r="BH47" i="28"/>
  <c r="BH48" i="28"/>
  <c r="BH49" i="28"/>
  <c r="BH50" i="28"/>
  <c r="BH51" i="28"/>
  <c r="BH52" i="28"/>
  <c r="BH53" i="28"/>
  <c r="BH54" i="28"/>
  <c r="BH55" i="28"/>
  <c r="BH56" i="28"/>
  <c r="BH57" i="28"/>
  <c r="BH58" i="28"/>
  <c r="BH59" i="28"/>
  <c r="BH60" i="28"/>
  <c r="BH61" i="28"/>
  <c r="BH62" i="28"/>
  <c r="BH63" i="28"/>
  <c r="BH64" i="28"/>
  <c r="BH65" i="28"/>
  <c r="BH66" i="28"/>
  <c r="BH67" i="28"/>
  <c r="BH68" i="28"/>
  <c r="BH69" i="28"/>
  <c r="BH70" i="28"/>
  <c r="BH71" i="28"/>
  <c r="BH72" i="28"/>
  <c r="BH73" i="28"/>
  <c r="BH74" i="28"/>
  <c r="BH75" i="28"/>
  <c r="BH76" i="28"/>
  <c r="BH77" i="28"/>
  <c r="BH78" i="28"/>
  <c r="BH79" i="28"/>
  <c r="BH80" i="28"/>
  <c r="BH81" i="28"/>
  <c r="BH82" i="28"/>
  <c r="BH83" i="28"/>
  <c r="BH84" i="28"/>
  <c r="BH85" i="28"/>
  <c r="BH86" i="28"/>
  <c r="BH87" i="28"/>
  <c r="BH88" i="28"/>
  <c r="BH89" i="28"/>
  <c r="BH90" i="28"/>
  <c r="BH91" i="28"/>
  <c r="BH92" i="28"/>
  <c r="BH93" i="28"/>
  <c r="BH94" i="28"/>
  <c r="BH95" i="28"/>
  <c r="BH96" i="28"/>
  <c r="BH97" i="28"/>
  <c r="BH98" i="28"/>
  <c r="BH99" i="28"/>
  <c r="BH100" i="28"/>
  <c r="BH101" i="28"/>
  <c r="BH102" i="28"/>
  <c r="BH103" i="28"/>
  <c r="BH104" i="28"/>
  <c r="BH105" i="28"/>
  <c r="BH106" i="28"/>
  <c r="BH6" i="28"/>
  <c r="BD7" i="28"/>
  <c r="BD8" i="28" s="1"/>
  <c r="BD9" i="28" s="1"/>
  <c r="BD10" i="28" s="1"/>
  <c r="BD11" i="28" s="1"/>
  <c r="BD12" i="28" s="1"/>
  <c r="BD13" i="28" s="1"/>
  <c r="BD14" i="28" s="1"/>
  <c r="BD15" i="28" s="1"/>
  <c r="BD16" i="28" s="1"/>
  <c r="BD17" i="28" s="1"/>
  <c r="BD18" i="28" s="1"/>
  <c r="BD19" i="28" s="1"/>
  <c r="BD20" i="28" s="1"/>
  <c r="BD21" i="28" s="1"/>
  <c r="BD22" i="28" s="1"/>
  <c r="BD23" i="28" s="1"/>
  <c r="BD24" i="28" s="1"/>
  <c r="BD25" i="28" s="1"/>
  <c r="BD26" i="28" s="1"/>
  <c r="BD27" i="28" s="1"/>
  <c r="BD28" i="28" s="1"/>
  <c r="BD29" i="28" s="1"/>
  <c r="BD30" i="28" s="1"/>
  <c r="BD31" i="28" s="1"/>
  <c r="BD32" i="28" s="1"/>
  <c r="BD33" i="28" s="1"/>
  <c r="BD34" i="28" s="1"/>
  <c r="BD35" i="28" s="1"/>
  <c r="BD36" i="28" s="1"/>
  <c r="BD37" i="28" s="1"/>
  <c r="BD38" i="28" s="1"/>
  <c r="BD39" i="28" s="1"/>
  <c r="BD40" i="28" s="1"/>
  <c r="BD41" i="28" s="1"/>
  <c r="BD42" i="28" s="1"/>
  <c r="BD43" i="28" s="1"/>
  <c r="BD44" i="28" s="1"/>
  <c r="BD45" i="28" s="1"/>
  <c r="BD46" i="28" s="1"/>
  <c r="BD47" i="28" s="1"/>
  <c r="BD48" i="28" s="1"/>
  <c r="BD49" i="28" s="1"/>
  <c r="BD50" i="28" s="1"/>
  <c r="BD51" i="28" s="1"/>
  <c r="BD52" i="28" s="1"/>
  <c r="BD53" i="28" s="1"/>
  <c r="BD54" i="28" s="1"/>
  <c r="BD55" i="28" s="1"/>
  <c r="BD56" i="28" s="1"/>
  <c r="BD57" i="28" s="1"/>
  <c r="BD58" i="28" s="1"/>
  <c r="BD59" i="28" s="1"/>
  <c r="BD60" i="28" s="1"/>
  <c r="BD61" i="28" s="1"/>
  <c r="BD62" i="28" s="1"/>
  <c r="BD63" i="28" s="1"/>
  <c r="BD64" i="28" s="1"/>
  <c r="BD65" i="28" s="1"/>
  <c r="BD66" i="28" s="1"/>
  <c r="BD67" i="28" s="1"/>
  <c r="BD68" i="28" s="1"/>
  <c r="BD69" i="28" s="1"/>
  <c r="BD70" i="28" s="1"/>
  <c r="BD71" i="28" s="1"/>
  <c r="BD72" i="28" s="1"/>
  <c r="BD73" i="28" s="1"/>
  <c r="BD74" i="28" s="1"/>
  <c r="BD75" i="28" s="1"/>
  <c r="BD76" i="28" s="1"/>
  <c r="BD77" i="28" s="1"/>
  <c r="BD78" i="28" s="1"/>
  <c r="BD79" i="28" s="1"/>
  <c r="BD80" i="28" s="1"/>
  <c r="BD81" i="28" s="1"/>
  <c r="BD82" i="28" s="1"/>
  <c r="BD83" i="28" s="1"/>
  <c r="BD84" i="28" s="1"/>
  <c r="BD85" i="28" s="1"/>
  <c r="BD86" i="28" s="1"/>
  <c r="BD87" i="28" s="1"/>
  <c r="BD88" i="28" s="1"/>
  <c r="BD89" i="28" s="1"/>
  <c r="BD90" i="28" s="1"/>
  <c r="BD91" i="28" s="1"/>
  <c r="BD92" i="28" s="1"/>
  <c r="BD93" i="28" s="1"/>
  <c r="BD94" i="28" s="1"/>
  <c r="BD95" i="28" s="1"/>
  <c r="BD96" i="28" s="1"/>
  <c r="BD97" i="28" s="1"/>
  <c r="BD98" i="28" s="1"/>
  <c r="BD99" i="28" s="1"/>
  <c r="BD100" i="28" s="1"/>
  <c r="BD101" i="28" s="1"/>
  <c r="BD102" i="28" s="1"/>
  <c r="BD103" i="28" s="1"/>
  <c r="BD104" i="28" s="1"/>
  <c r="BD105" i="28" s="1"/>
  <c r="BD106" i="28" s="1"/>
  <c r="AY7" i="28"/>
  <c r="AY8" i="28" s="1"/>
  <c r="AY9" i="28" s="1"/>
  <c r="AY10" i="28" s="1"/>
  <c r="AY11" i="28" s="1"/>
  <c r="AY12" i="28" s="1"/>
  <c r="AY13" i="28" s="1"/>
  <c r="AY14" i="28" s="1"/>
  <c r="AY15" i="28" s="1"/>
  <c r="AY16" i="28" s="1"/>
  <c r="AY17" i="28" s="1"/>
  <c r="AY18" i="28" s="1"/>
  <c r="AY19" i="28" s="1"/>
  <c r="AY20" i="28" s="1"/>
  <c r="AY21" i="28" s="1"/>
  <c r="AY22" i="28" s="1"/>
  <c r="AY23" i="28" s="1"/>
  <c r="AY24" i="28" s="1"/>
  <c r="AY25" i="28" s="1"/>
  <c r="AY26" i="28" s="1"/>
  <c r="AY27" i="28" s="1"/>
  <c r="AY28" i="28" s="1"/>
  <c r="AY29" i="28" s="1"/>
  <c r="AY30" i="28" s="1"/>
  <c r="AY31" i="28" s="1"/>
  <c r="AY32" i="28" s="1"/>
  <c r="AY33" i="28" s="1"/>
  <c r="AY34" i="28" s="1"/>
  <c r="AY35" i="28" s="1"/>
  <c r="AY36" i="28" s="1"/>
  <c r="AY37" i="28" s="1"/>
  <c r="AY38" i="28" s="1"/>
  <c r="AY39" i="28" s="1"/>
  <c r="AY40" i="28" s="1"/>
  <c r="AY41" i="28" s="1"/>
  <c r="AY42" i="28" s="1"/>
  <c r="AY43" i="28" s="1"/>
  <c r="AY44" i="28" s="1"/>
  <c r="AY45" i="28" s="1"/>
  <c r="AY46" i="28" s="1"/>
  <c r="AY47" i="28" s="1"/>
  <c r="AY48" i="28" s="1"/>
  <c r="AY49" i="28" s="1"/>
  <c r="AY50" i="28" s="1"/>
  <c r="AY51" i="28" s="1"/>
  <c r="AY52" i="28" s="1"/>
  <c r="AY53" i="28" s="1"/>
  <c r="AY54" i="28" s="1"/>
  <c r="AY55" i="28" s="1"/>
  <c r="AY56" i="28" s="1"/>
  <c r="AY57" i="28" s="1"/>
  <c r="AY58" i="28" s="1"/>
  <c r="AY59" i="28" s="1"/>
  <c r="AY60" i="28" s="1"/>
  <c r="AY61" i="28" s="1"/>
  <c r="AY62" i="28" s="1"/>
  <c r="AY63" i="28" s="1"/>
  <c r="AY64" i="28" s="1"/>
  <c r="AY65" i="28" s="1"/>
  <c r="AY66" i="28" s="1"/>
  <c r="AY67" i="28" s="1"/>
  <c r="AY68" i="28" s="1"/>
  <c r="AY69" i="28" s="1"/>
  <c r="AY70" i="28" s="1"/>
  <c r="AY71" i="28" s="1"/>
  <c r="AY72" i="28" s="1"/>
  <c r="AY73" i="28" s="1"/>
  <c r="AY74" i="28" s="1"/>
  <c r="AY75" i="28" s="1"/>
  <c r="AY76" i="28" s="1"/>
  <c r="AY77" i="28" s="1"/>
  <c r="AY78" i="28" s="1"/>
  <c r="AY79" i="28" s="1"/>
  <c r="AY80" i="28" s="1"/>
  <c r="AY81" i="28" s="1"/>
  <c r="AY82" i="28" s="1"/>
  <c r="AY83" i="28" s="1"/>
  <c r="AY84" i="28" s="1"/>
  <c r="AY85" i="28" s="1"/>
  <c r="AY86" i="28" s="1"/>
  <c r="AY87" i="28" s="1"/>
  <c r="AY88" i="28" s="1"/>
  <c r="AY89" i="28" s="1"/>
  <c r="AY90" i="28" s="1"/>
  <c r="AY91" i="28" s="1"/>
  <c r="AY92" i="28" s="1"/>
  <c r="AY93" i="28" s="1"/>
  <c r="AY94" i="28" s="1"/>
  <c r="AY95" i="28" s="1"/>
  <c r="AY96" i="28" s="1"/>
  <c r="AY97" i="28" s="1"/>
  <c r="AY98" i="28" s="1"/>
  <c r="AY99" i="28" s="1"/>
  <c r="AY100" i="28" s="1"/>
  <c r="AY101" i="28" s="1"/>
  <c r="AY102" i="28" s="1"/>
  <c r="AY103" i="28" s="1"/>
  <c r="AY104" i="28" s="1"/>
  <c r="AY105" i="28" s="1"/>
  <c r="AY106" i="28" s="1"/>
  <c r="R74" i="28" l="1"/>
  <c r="AR63" i="32" l="1"/>
  <c r="AR64" i="32"/>
  <c r="AR65" i="32"/>
  <c r="AR66" i="32"/>
  <c r="AR67" i="32"/>
  <c r="AR68" i="32"/>
  <c r="AR69" i="32"/>
  <c r="AR70" i="32"/>
  <c r="AR71" i="32"/>
  <c r="AR72" i="32"/>
  <c r="AR73" i="32"/>
  <c r="AR74" i="32"/>
  <c r="AR61" i="32"/>
  <c r="AR62" i="32"/>
  <c r="AJ61" i="32"/>
  <c r="X66" i="29" l="1"/>
  <c r="X70" i="29"/>
  <c r="X34" i="29" l="1"/>
  <c r="AH38" i="29"/>
  <c r="X36" i="29"/>
  <c r="X32" i="29"/>
  <c r="AD9" i="32"/>
  <c r="AY3" i="29"/>
  <c r="X72" i="29" l="1"/>
  <c r="U96" i="35"/>
  <c r="AC96" i="35"/>
  <c r="G97" i="35"/>
  <c r="U97" i="35"/>
  <c r="AC97" i="35"/>
  <c r="G98" i="35"/>
  <c r="U98" i="35"/>
  <c r="AC98" i="35"/>
  <c r="G99" i="35"/>
  <c r="U99" i="35"/>
  <c r="AC99" i="35"/>
  <c r="G100" i="35"/>
  <c r="U100" i="35"/>
  <c r="AC100" i="35"/>
  <c r="G101" i="35"/>
  <c r="U101" i="35"/>
  <c r="AC101" i="35"/>
  <c r="G102" i="35"/>
  <c r="U102" i="35"/>
  <c r="AC102" i="35"/>
  <c r="G103" i="35"/>
  <c r="U103" i="35"/>
  <c r="AC103" i="35"/>
  <c r="G104" i="35"/>
  <c r="U104" i="35"/>
  <c r="AC104" i="35"/>
  <c r="G105" i="35"/>
  <c r="U105" i="35"/>
  <c r="AC105" i="35"/>
  <c r="G106" i="35"/>
  <c r="U106" i="35"/>
  <c r="AC106" i="35"/>
  <c r="G107" i="35"/>
  <c r="U107" i="35"/>
  <c r="AC107" i="35"/>
  <c r="G108" i="35"/>
  <c r="U108" i="35"/>
  <c r="AC108" i="35"/>
  <c r="G109" i="35"/>
  <c r="U109" i="35"/>
  <c r="AC109" i="35"/>
  <c r="G110" i="35"/>
  <c r="U110" i="35"/>
  <c r="AC110" i="35"/>
  <c r="G111" i="35"/>
  <c r="U111" i="35"/>
  <c r="AC111" i="35"/>
  <c r="G112" i="35"/>
  <c r="U112" i="35"/>
  <c r="AC112" i="35"/>
  <c r="G113" i="35"/>
  <c r="U113" i="35"/>
  <c r="AC113" i="35"/>
  <c r="G114" i="35"/>
  <c r="U114" i="35"/>
  <c r="AC114" i="35"/>
  <c r="G115" i="35"/>
  <c r="U115" i="35"/>
  <c r="AC115" i="35"/>
  <c r="G116" i="35"/>
  <c r="U116" i="35"/>
  <c r="AC116" i="35"/>
  <c r="G117" i="35"/>
  <c r="U117" i="35"/>
  <c r="AC117" i="35"/>
  <c r="G118" i="35"/>
  <c r="U118" i="35"/>
  <c r="AC118" i="35"/>
  <c r="G119" i="35"/>
  <c r="U119" i="35"/>
  <c r="AC119" i="35"/>
  <c r="G120" i="35"/>
  <c r="U120" i="35"/>
  <c r="AC120" i="35"/>
  <c r="G121" i="35"/>
  <c r="U121" i="35"/>
  <c r="AC121" i="35"/>
  <c r="G122" i="35"/>
  <c r="U122" i="35"/>
  <c r="AC122" i="35"/>
  <c r="G123" i="35"/>
  <c r="U123" i="35"/>
  <c r="AC123" i="35"/>
  <c r="I71" i="35"/>
  <c r="Z74" i="28"/>
  <c r="AH74" i="28" s="1"/>
  <c r="R74" i="35"/>
  <c r="J74" i="35"/>
  <c r="J76" i="35" s="1"/>
  <c r="R76" i="35" l="1"/>
  <c r="Z74" i="35"/>
  <c r="AH74" i="35" s="1"/>
  <c r="AH76" i="35" s="1"/>
  <c r="BC44" i="38"/>
  <c r="AY41" i="38"/>
  <c r="AY42" i="38"/>
  <c r="AY43" i="38"/>
  <c r="AY44" i="38"/>
  <c r="BN40" i="38"/>
  <c r="BN41" i="38"/>
  <c r="BN42" i="38"/>
  <c r="BN43" i="38"/>
  <c r="BN44" i="38"/>
  <c r="T41" i="38"/>
  <c r="T42" i="38"/>
  <c r="T43" i="38"/>
  <c r="T44" i="38"/>
  <c r="T45" i="38"/>
  <c r="T46" i="38"/>
  <c r="T47" i="38"/>
  <c r="T48" i="38"/>
  <c r="T49" i="38"/>
  <c r="T50" i="38"/>
  <c r="T51" i="38"/>
  <c r="T52" i="38"/>
  <c r="T53" i="38"/>
  <c r="T54" i="38"/>
  <c r="T55" i="38"/>
  <c r="T56" i="38"/>
  <c r="T57" i="38"/>
  <c r="T58" i="38"/>
  <c r="T59" i="38"/>
  <c r="T60" i="38"/>
  <c r="T61" i="38"/>
  <c r="T62" i="38"/>
  <c r="T63" i="38"/>
  <c r="T64" i="38"/>
  <c r="T65" i="38"/>
  <c r="T66" i="38"/>
  <c r="T67" i="38"/>
  <c r="AB41" i="38"/>
  <c r="AB42" i="38"/>
  <c r="AB43" i="38"/>
  <c r="AB44" i="38"/>
  <c r="AB45" i="38"/>
  <c r="AB46" i="38"/>
  <c r="AB47" i="38"/>
  <c r="AB48" i="38"/>
  <c r="AB49" i="38"/>
  <c r="AB50" i="38"/>
  <c r="AB51" i="38"/>
  <c r="AB52" i="38"/>
  <c r="AB53" i="38"/>
  <c r="AB54" i="38"/>
  <c r="AF54" i="38" s="1"/>
  <c r="AB55" i="38"/>
  <c r="AF55" i="38" s="1"/>
  <c r="AO55" i="38" s="1"/>
  <c r="AB56" i="38"/>
  <c r="AF56" i="38" s="1"/>
  <c r="AB57" i="38"/>
  <c r="AF57" i="38" s="1"/>
  <c r="AO57" i="38" s="1"/>
  <c r="AB58" i="38"/>
  <c r="AF58" i="38" s="1"/>
  <c r="AB59" i="38"/>
  <c r="AF59" i="38" s="1"/>
  <c r="AO59" i="38" s="1"/>
  <c r="AB60" i="38"/>
  <c r="AF60" i="38" s="1"/>
  <c r="AB61" i="38"/>
  <c r="AF61" i="38" s="1"/>
  <c r="AO61" i="38" s="1"/>
  <c r="AB62" i="38"/>
  <c r="AF62" i="38" s="1"/>
  <c r="AB63" i="38"/>
  <c r="AF63" i="38" s="1"/>
  <c r="AO63" i="38" s="1"/>
  <c r="AB64" i="38"/>
  <c r="AF64" i="38" s="1"/>
  <c r="AB65" i="38"/>
  <c r="AF65" i="38" s="1"/>
  <c r="AO65" i="38" s="1"/>
  <c r="AB66" i="38"/>
  <c r="AF66" i="38" s="1"/>
  <c r="AB67" i="38"/>
  <c r="AF67" i="38" s="1"/>
  <c r="AO67" i="38" s="1"/>
  <c r="B41" i="38"/>
  <c r="B42" i="38"/>
  <c r="B43" i="38"/>
  <c r="B44" i="38"/>
  <c r="B45" i="38"/>
  <c r="B46" i="38"/>
  <c r="B47" i="38"/>
  <c r="B48" i="38"/>
  <c r="B49" i="38"/>
  <c r="B50" i="38"/>
  <c r="B51" i="38"/>
  <c r="B52" i="38"/>
  <c r="B53" i="38"/>
  <c r="B54" i="38"/>
  <c r="B55" i="38"/>
  <c r="B56" i="38"/>
  <c r="B57" i="38"/>
  <c r="B58" i="38"/>
  <c r="B59" i="38"/>
  <c r="B60" i="38"/>
  <c r="B61" i="38"/>
  <c r="B62" i="38"/>
  <c r="B63" i="38"/>
  <c r="B64" i="38"/>
  <c r="B65" i="38"/>
  <c r="B66" i="38"/>
  <c r="B67" i="38"/>
  <c r="T40" i="38"/>
  <c r="AB40" i="38"/>
  <c r="AJ74" i="32"/>
  <c r="AJ73" i="32"/>
  <c r="AJ72" i="32"/>
  <c r="AJ71" i="32"/>
  <c r="Y120" i="35" s="1"/>
  <c r="AJ70" i="32"/>
  <c r="AJ69" i="32"/>
  <c r="AJ68" i="32"/>
  <c r="AJ67" i="32"/>
  <c r="Y116" i="35" s="1"/>
  <c r="AJ66" i="32"/>
  <c r="AJ65" i="32"/>
  <c r="AJ64" i="32"/>
  <c r="AJ63" i="32"/>
  <c r="Y112" i="35" s="1"/>
  <c r="AJ62" i="32"/>
  <c r="AJ60" i="32"/>
  <c r="AR60" i="32" s="1"/>
  <c r="AJ59" i="32"/>
  <c r="AJ58" i="32"/>
  <c r="AR58" i="32" s="1"/>
  <c r="AJ57" i="32"/>
  <c r="AR57" i="32" s="1"/>
  <c r="AJ56" i="32"/>
  <c r="AR56" i="32" s="1"/>
  <c r="AJ55" i="32"/>
  <c r="AJ54" i="32"/>
  <c r="AR54" i="32" s="1"/>
  <c r="AJ53" i="32"/>
  <c r="AR53" i="32" s="1"/>
  <c r="AJ52" i="32"/>
  <c r="AR52" i="32" s="1"/>
  <c r="AJ51" i="32"/>
  <c r="AJ50" i="32"/>
  <c r="AR50" i="32" s="1"/>
  <c r="AJ49" i="32"/>
  <c r="AJ48" i="32"/>
  <c r="AR48" i="32" s="1"/>
  <c r="AJ47" i="32"/>
  <c r="AD38" i="32"/>
  <c r="AD37" i="32"/>
  <c r="AD36" i="32"/>
  <c r="AD35" i="32"/>
  <c r="AD34" i="32"/>
  <c r="AD33" i="32"/>
  <c r="AD32" i="32"/>
  <c r="AD31" i="32"/>
  <c r="AD30" i="32"/>
  <c r="AD29" i="32"/>
  <c r="AD28" i="32"/>
  <c r="AD27" i="32"/>
  <c r="AD26" i="32"/>
  <c r="AD25" i="32"/>
  <c r="AD24" i="32"/>
  <c r="AD23" i="32"/>
  <c r="AD22" i="32"/>
  <c r="AD21" i="32"/>
  <c r="AD20" i="32"/>
  <c r="AD19" i="32"/>
  <c r="AD18" i="32"/>
  <c r="AD17" i="32"/>
  <c r="AD16" i="32"/>
  <c r="AD15" i="32"/>
  <c r="AD14" i="32"/>
  <c r="AD13" i="32"/>
  <c r="AD12" i="32"/>
  <c r="AD11" i="32"/>
  <c r="AD10" i="32"/>
  <c r="AL25" i="38"/>
  <c r="BC40" i="38" s="1"/>
  <c r="AL23" i="38"/>
  <c r="BC42" i="38" s="1"/>
  <c r="AL22" i="38"/>
  <c r="BC43" i="38" s="1"/>
  <c r="AL24" i="38"/>
  <c r="BC41" i="38" s="1"/>
  <c r="Y96" i="35" l="1"/>
  <c r="AR47" i="32"/>
  <c r="Y98" i="35"/>
  <c r="AR49" i="32"/>
  <c r="Y100" i="35"/>
  <c r="AR51" i="32"/>
  <c r="Y104" i="35"/>
  <c r="AR55" i="32"/>
  <c r="Y108" i="35"/>
  <c r="AR59" i="32"/>
  <c r="X60" i="38"/>
  <c r="X56" i="38"/>
  <c r="X52" i="38"/>
  <c r="AF52" i="38" s="1"/>
  <c r="X42" i="38"/>
  <c r="AF42" i="38" s="1"/>
  <c r="X46" i="38"/>
  <c r="AF46" i="38" s="1"/>
  <c r="Y102" i="35"/>
  <c r="X50" i="38"/>
  <c r="AF50" i="38" s="1"/>
  <c r="Y106" i="35"/>
  <c r="X54" i="38"/>
  <c r="Y110" i="35"/>
  <c r="X58" i="38"/>
  <c r="Y114" i="35"/>
  <c r="X62" i="38"/>
  <c r="Y118" i="35"/>
  <c r="X66" i="38"/>
  <c r="Y122" i="35"/>
  <c r="X41" i="38"/>
  <c r="AF41" i="38" s="1"/>
  <c r="Y97" i="35"/>
  <c r="X47" i="38"/>
  <c r="AF47" i="38" s="1"/>
  <c r="Y103" i="35"/>
  <c r="X51" i="38"/>
  <c r="AF51" i="38" s="1"/>
  <c r="Y107" i="35"/>
  <c r="X55" i="38"/>
  <c r="Y111" i="35"/>
  <c r="X59" i="38"/>
  <c r="Y115" i="35"/>
  <c r="X63" i="38"/>
  <c r="Y119" i="35"/>
  <c r="X67" i="38"/>
  <c r="Y123" i="35"/>
  <c r="X64" i="38"/>
  <c r="X48" i="38"/>
  <c r="AF48" i="38" s="1"/>
  <c r="AO48" i="38" s="1"/>
  <c r="X43" i="38"/>
  <c r="AF43" i="38" s="1"/>
  <c r="Y99" i="35"/>
  <c r="X45" i="38"/>
  <c r="AF45" i="38" s="1"/>
  <c r="Y101" i="35"/>
  <c r="X49" i="38"/>
  <c r="AF49" i="38" s="1"/>
  <c r="Y105" i="35"/>
  <c r="X53" i="38"/>
  <c r="AF53" i="38" s="1"/>
  <c r="Y109" i="35"/>
  <c r="X57" i="38"/>
  <c r="Y113" i="35"/>
  <c r="X61" i="38"/>
  <c r="Y117" i="35"/>
  <c r="X65" i="38"/>
  <c r="Y121" i="35"/>
  <c r="X40" i="38"/>
  <c r="AF40" i="38" s="1"/>
  <c r="AO40" i="38" s="1"/>
  <c r="X44" i="38"/>
  <c r="AF44" i="38" s="1"/>
  <c r="Z76" i="35"/>
  <c r="AO54" i="38"/>
  <c r="AS54" i="38" s="1"/>
  <c r="AO58" i="38"/>
  <c r="AS58" i="38" s="1"/>
  <c r="AO62" i="38"/>
  <c r="AS62" i="38" s="1"/>
  <c r="AO66" i="38"/>
  <c r="AS66" i="38" s="1"/>
  <c r="AO56" i="38"/>
  <c r="AS56" i="38" s="1"/>
  <c r="AO60" i="38"/>
  <c r="AS60" i="38" s="1"/>
  <c r="AO64" i="38"/>
  <c r="AS64" i="38" s="1"/>
  <c r="AS67" i="38"/>
  <c r="AS63" i="38"/>
  <c r="AS59" i="38"/>
  <c r="AS55" i="38"/>
  <c r="AS65" i="38"/>
  <c r="AS61" i="38"/>
  <c r="AS57" i="38"/>
  <c r="T58" i="33"/>
  <c r="R58" i="33"/>
  <c r="AO58" i="33" s="1"/>
  <c r="P58" i="33"/>
  <c r="N58" i="33"/>
  <c r="F58" i="33"/>
  <c r="B58" i="33"/>
  <c r="T57" i="33"/>
  <c r="R57" i="33"/>
  <c r="AO57" i="33" s="1"/>
  <c r="P57" i="33"/>
  <c r="N57" i="33"/>
  <c r="F57" i="33"/>
  <c r="B57" i="33"/>
  <c r="T56" i="33"/>
  <c r="R56" i="33"/>
  <c r="AO56" i="33" s="1"/>
  <c r="P56" i="33"/>
  <c r="N56" i="33"/>
  <c r="F56" i="33"/>
  <c r="B56" i="33"/>
  <c r="AK56" i="33" s="1"/>
  <c r="T55" i="33"/>
  <c r="R55" i="33"/>
  <c r="AO55" i="33" s="1"/>
  <c r="P55" i="33"/>
  <c r="N55" i="33"/>
  <c r="F55" i="33"/>
  <c r="B55" i="33"/>
  <c r="T54" i="33"/>
  <c r="R54" i="33"/>
  <c r="AO54" i="33" s="1"/>
  <c r="P54" i="33"/>
  <c r="N54" i="33"/>
  <c r="F54" i="33"/>
  <c r="B54" i="33"/>
  <c r="T53" i="33"/>
  <c r="R53" i="33"/>
  <c r="AO53" i="33" s="1"/>
  <c r="P53" i="33"/>
  <c r="N53" i="33"/>
  <c r="F53" i="33"/>
  <c r="B53" i="33"/>
  <c r="T52" i="33"/>
  <c r="R52" i="33"/>
  <c r="AO52" i="33" s="1"/>
  <c r="P52" i="33"/>
  <c r="N52" i="33"/>
  <c r="F52" i="33"/>
  <c r="B52" i="33"/>
  <c r="AK52" i="33" s="1"/>
  <c r="T51" i="33"/>
  <c r="R51" i="33"/>
  <c r="AO51" i="33" s="1"/>
  <c r="P51" i="33"/>
  <c r="N51" i="33"/>
  <c r="F51" i="33"/>
  <c r="B51" i="33"/>
  <c r="T50" i="33"/>
  <c r="R50" i="33"/>
  <c r="AO50" i="33" s="1"/>
  <c r="P50" i="33"/>
  <c r="N50" i="33"/>
  <c r="F50" i="33"/>
  <c r="B50" i="33"/>
  <c r="T49" i="33"/>
  <c r="R49" i="33"/>
  <c r="AO49" i="33" s="1"/>
  <c r="P49" i="33"/>
  <c r="N49" i="33"/>
  <c r="F49" i="33"/>
  <c r="B49" i="33"/>
  <c r="T48" i="33"/>
  <c r="R48" i="33"/>
  <c r="AO48" i="33" s="1"/>
  <c r="P48" i="33"/>
  <c r="N48" i="33"/>
  <c r="F48" i="33"/>
  <c r="B48" i="33"/>
  <c r="AK48" i="33" s="1"/>
  <c r="T47" i="33"/>
  <c r="R47" i="33"/>
  <c r="AO47" i="33" s="1"/>
  <c r="P47" i="33"/>
  <c r="N47" i="33"/>
  <c r="F47" i="33"/>
  <c r="B47" i="33"/>
  <c r="T46" i="33"/>
  <c r="R46" i="33"/>
  <c r="AO46" i="33" s="1"/>
  <c r="P46" i="33"/>
  <c r="N46" i="33"/>
  <c r="F46" i="33"/>
  <c r="B46" i="33"/>
  <c r="T45" i="33"/>
  <c r="R45" i="33"/>
  <c r="AO45" i="33" s="1"/>
  <c r="P45" i="33"/>
  <c r="N45" i="33"/>
  <c r="F45" i="33"/>
  <c r="B45" i="33"/>
  <c r="T44" i="33"/>
  <c r="R44" i="33"/>
  <c r="AO44" i="33" s="1"/>
  <c r="P44" i="33"/>
  <c r="N44" i="33"/>
  <c r="F44" i="33"/>
  <c r="B44" i="33"/>
  <c r="AK44" i="33" s="1"/>
  <c r="T43" i="33"/>
  <c r="R43" i="33"/>
  <c r="AO43" i="33" s="1"/>
  <c r="P43" i="33"/>
  <c r="N43" i="33"/>
  <c r="F43" i="33"/>
  <c r="B43" i="33"/>
  <c r="T42" i="33"/>
  <c r="R42" i="33"/>
  <c r="AO42" i="33" s="1"/>
  <c r="P42" i="33"/>
  <c r="N42" i="33"/>
  <c r="F42" i="33"/>
  <c r="B42" i="33"/>
  <c r="T41" i="33"/>
  <c r="R41" i="33"/>
  <c r="AO41" i="33" s="1"/>
  <c r="P41" i="33"/>
  <c r="N41" i="33"/>
  <c r="F41" i="33"/>
  <c r="B41" i="33"/>
  <c r="T40" i="33"/>
  <c r="R40" i="33"/>
  <c r="AO40" i="33" s="1"/>
  <c r="P40" i="33"/>
  <c r="N40" i="33"/>
  <c r="F40" i="33"/>
  <c r="B40" i="33"/>
  <c r="AK40" i="33" s="1"/>
  <c r="T39" i="33"/>
  <c r="R39" i="33"/>
  <c r="AO39" i="33" s="1"/>
  <c r="P39" i="33"/>
  <c r="N39" i="33"/>
  <c r="F39" i="33"/>
  <c r="B39" i="33"/>
  <c r="T38" i="33"/>
  <c r="R38" i="33"/>
  <c r="AO38" i="33" s="1"/>
  <c r="P38" i="33"/>
  <c r="N38" i="33"/>
  <c r="F38" i="33"/>
  <c r="B38" i="33"/>
  <c r="T37" i="33"/>
  <c r="R37" i="33"/>
  <c r="AO37" i="33" s="1"/>
  <c r="P37" i="33"/>
  <c r="N37" i="33"/>
  <c r="F37" i="33"/>
  <c r="B37" i="33"/>
  <c r="T36" i="33"/>
  <c r="R36" i="33"/>
  <c r="AO36" i="33" s="1"/>
  <c r="P36" i="33"/>
  <c r="N36" i="33"/>
  <c r="F36" i="33"/>
  <c r="B36" i="33"/>
  <c r="AK36" i="33" s="1"/>
  <c r="T35" i="33"/>
  <c r="P35" i="33"/>
  <c r="N35" i="33"/>
  <c r="F35" i="33"/>
  <c r="B35" i="33"/>
  <c r="T34" i="33"/>
  <c r="P34" i="33"/>
  <c r="N34" i="33"/>
  <c r="F34" i="33"/>
  <c r="B34" i="33"/>
  <c r="T33" i="33"/>
  <c r="P33" i="33"/>
  <c r="N33" i="33"/>
  <c r="F33" i="33"/>
  <c r="B33" i="33"/>
  <c r="T32" i="33"/>
  <c r="P32" i="33"/>
  <c r="N32" i="33"/>
  <c r="F32" i="33"/>
  <c r="B32" i="33"/>
  <c r="T31" i="33"/>
  <c r="P31" i="33"/>
  <c r="N31" i="33"/>
  <c r="F31" i="33"/>
  <c r="B31" i="33"/>
  <c r="T30" i="33"/>
  <c r="P30" i="33"/>
  <c r="N30" i="33"/>
  <c r="F30" i="33"/>
  <c r="B30" i="33"/>
  <c r="T29" i="33"/>
  <c r="R29" i="33"/>
  <c r="P29" i="33"/>
  <c r="N29" i="33"/>
  <c r="F29" i="33"/>
  <c r="R30" i="33"/>
  <c r="R31" i="33"/>
  <c r="R32" i="33"/>
  <c r="R33" i="33"/>
  <c r="R34" i="33"/>
  <c r="R35" i="33"/>
  <c r="W42" i="41"/>
  <c r="AE42" i="41"/>
  <c r="W47" i="41"/>
  <c r="R40" i="40" s="1"/>
  <c r="W48" i="41"/>
  <c r="R21" i="40" s="1"/>
  <c r="B52" i="35" l="1"/>
  <c r="AO52" i="38"/>
  <c r="AS52" i="38" s="1"/>
  <c r="AO53" i="38"/>
  <c r="AS53" i="38" s="1"/>
  <c r="AO51" i="38"/>
  <c r="AS51" i="38" s="1"/>
  <c r="AO46" i="38"/>
  <c r="AS46" i="38" s="1"/>
  <c r="AO42" i="38"/>
  <c r="AS42" i="38" s="1"/>
  <c r="AO43" i="38"/>
  <c r="AS43" i="38" s="1"/>
  <c r="AO41" i="38"/>
  <c r="AS41" i="38" s="1"/>
  <c r="AO50" i="38"/>
  <c r="AS50" i="38" s="1"/>
  <c r="AO44" i="38"/>
  <c r="AS44" i="38" s="1"/>
  <c r="AO45" i="38"/>
  <c r="AS45" i="38" s="1"/>
  <c r="AS40" i="38"/>
  <c r="AS48" i="38"/>
  <c r="AO49" i="38"/>
  <c r="AS49" i="38" s="1"/>
  <c r="AO47" i="38"/>
  <c r="AS47" i="38" s="1"/>
  <c r="AK37" i="33"/>
  <c r="AS37" i="33" s="1"/>
  <c r="AK39" i="33"/>
  <c r="AS39" i="33" s="1"/>
  <c r="AK41" i="33"/>
  <c r="AS41" i="33" s="1"/>
  <c r="AK43" i="33"/>
  <c r="AS43" i="33" s="1"/>
  <c r="AK45" i="33"/>
  <c r="AS45" i="33" s="1"/>
  <c r="AK47" i="33"/>
  <c r="AS47" i="33" s="1"/>
  <c r="AK49" i="33"/>
  <c r="AS49" i="33" s="1"/>
  <c r="AK51" i="33"/>
  <c r="AS51" i="33" s="1"/>
  <c r="AK53" i="33"/>
  <c r="AS53" i="33" s="1"/>
  <c r="AK55" i="33"/>
  <c r="AS55" i="33" s="1"/>
  <c r="AK57" i="33"/>
  <c r="AS57" i="33" s="1"/>
  <c r="AK38" i="33"/>
  <c r="AS38" i="33" s="1"/>
  <c r="AK42" i="33"/>
  <c r="AS42" i="33" s="1"/>
  <c r="AK46" i="33"/>
  <c r="AS46" i="33" s="1"/>
  <c r="AK50" i="33"/>
  <c r="AS50" i="33" s="1"/>
  <c r="AK54" i="33"/>
  <c r="AS54" i="33" s="1"/>
  <c r="AK58" i="33"/>
  <c r="AS58" i="33" s="1"/>
  <c r="AS36" i="33"/>
  <c r="AS40" i="33"/>
  <c r="AS44" i="33"/>
  <c r="AS48" i="33"/>
  <c r="AS52" i="33"/>
  <c r="AS56" i="33"/>
  <c r="AZ14" i="40" l="1"/>
  <c r="AZ15" i="40"/>
  <c r="AZ16" i="40"/>
  <c r="AZ17" i="40"/>
  <c r="AZ18" i="40"/>
  <c r="AZ20" i="40"/>
  <c r="AZ21" i="40"/>
  <c r="AZ40" i="40"/>
  <c r="AZ41" i="40"/>
  <c r="AZ42" i="40"/>
  <c r="AZ43" i="40"/>
  <c r="AZ44" i="40"/>
  <c r="AZ45" i="40"/>
  <c r="AZ46" i="40"/>
  <c r="AZ47" i="40"/>
  <c r="AZ66" i="40"/>
  <c r="AZ67" i="40"/>
  <c r="AZ68" i="40"/>
  <c r="AZ69" i="40"/>
  <c r="AZ70" i="40"/>
  <c r="AZ19" i="40" l="1"/>
  <c r="AY35" i="33" l="1"/>
  <c r="AY34" i="33"/>
  <c r="BM33" i="33"/>
  <c r="BI33" i="33"/>
  <c r="BB33" i="33"/>
  <c r="BM34" i="33"/>
  <c r="BI34" i="33"/>
  <c r="BB34" i="33"/>
  <c r="BM35" i="33"/>
  <c r="BI35" i="33"/>
  <c r="BF35" i="33"/>
  <c r="BB35" i="33"/>
  <c r="BM28" i="33"/>
  <c r="BI28" i="33"/>
  <c r="BB28" i="33"/>
  <c r="BM29" i="33"/>
  <c r="BB29" i="33"/>
  <c r="AY29" i="33"/>
  <c r="BM30" i="33"/>
  <c r="BI30" i="33"/>
  <c r="BF30" i="33"/>
  <c r="BB30" i="33"/>
  <c r="AY30" i="33"/>
  <c r="AH20" i="33"/>
  <c r="BF33" i="33" s="1"/>
  <c r="AH19" i="33"/>
  <c r="BF34" i="33" s="1"/>
  <c r="AH13" i="33"/>
  <c r="BF28" i="33" s="1"/>
  <c r="AH12" i="33"/>
  <c r="BF29" i="33" s="1"/>
  <c r="F63" i="33"/>
  <c r="F64" i="33" s="1"/>
  <c r="F65" i="33" s="1"/>
  <c r="BI29" i="33"/>
  <c r="AK30" i="33" l="1"/>
  <c r="AK31" i="33"/>
  <c r="AK34" i="33"/>
  <c r="AK35" i="33"/>
  <c r="AK32" i="33"/>
  <c r="AK33" i="33"/>
  <c r="AO29" i="33"/>
  <c r="AO35" i="33"/>
  <c r="AO34" i="33"/>
  <c r="AO33" i="33"/>
  <c r="AO32" i="33"/>
  <c r="AO31" i="33"/>
  <c r="AO30" i="33"/>
  <c r="F66" i="33"/>
  <c r="AS33" i="33" l="1"/>
  <c r="AS34" i="33"/>
  <c r="AS20" i="33"/>
  <c r="AS19" i="33"/>
  <c r="AS18" i="33"/>
  <c r="AS30" i="33"/>
  <c r="AS35" i="33"/>
  <c r="AS31" i="33"/>
  <c r="AS32" i="33"/>
  <c r="F67" i="33"/>
  <c r="F68" i="33" l="1"/>
  <c r="F69" i="33" l="1"/>
  <c r="F70" i="33" l="1"/>
  <c r="G96" i="35"/>
  <c r="B40" i="38"/>
  <c r="B29" i="33"/>
  <c r="AK29" i="33" s="1"/>
  <c r="AS12" i="33" l="1"/>
  <c r="AS11" i="33"/>
  <c r="AS29" i="33"/>
  <c r="AS13" i="33"/>
  <c r="P62" i="33" l="1"/>
  <c r="P69" i="33"/>
  <c r="P63" i="33"/>
  <c r="P67" i="33"/>
  <c r="J65" i="33"/>
  <c r="J63" i="33"/>
  <c r="J62" i="33"/>
  <c r="J67" i="33"/>
  <c r="P68" i="33"/>
  <c r="P65" i="33"/>
  <c r="J69" i="33"/>
  <c r="J64" i="33"/>
  <c r="P70" i="33"/>
  <c r="J66" i="33"/>
  <c r="J68" i="33"/>
  <c r="P64" i="33"/>
  <c r="J70" i="33"/>
  <c r="W23" i="42"/>
  <c r="J45" i="33"/>
  <c r="J15" i="32"/>
  <c r="J35" i="33" s="1"/>
  <c r="P66" i="33" s="1"/>
</calcChain>
</file>

<file path=xl/comments1.xml><?xml version="1.0" encoding="utf-8"?>
<comments xmlns="http://schemas.openxmlformats.org/spreadsheetml/2006/main">
  <authors>
    <author>作成者</author>
  </authors>
  <commentList>
    <comment ref="R47" authorId="0" shapeId="0">
      <text>
        <r>
          <rPr>
            <sz val="9"/>
            <color indexed="81"/>
            <rFont val="HG丸ｺﾞｼｯｸM-PRO"/>
            <family val="3"/>
            <charset val="128"/>
          </rPr>
          <t>日平均汚水量原単位
250ℓ/人･日と想定</t>
        </r>
      </text>
    </comment>
    <comment ref="R68" authorId="0" shapeId="0">
      <text>
        <r>
          <rPr>
            <sz val="9"/>
            <color indexed="81"/>
            <rFont val="HG丸ｺﾞｼｯｸM-PRO"/>
            <family val="3"/>
            <charset val="128"/>
          </rPr>
          <t>日平均汚水量原単位
250ℓ/人･日と想定</t>
        </r>
      </text>
    </comment>
    <comment ref="R69" authorId="0" shapeId="0">
      <text>
        <r>
          <rPr>
            <sz val="9"/>
            <color indexed="81"/>
            <rFont val="HG丸ｺﾞｼｯｸM-PRO"/>
            <family val="3"/>
            <charset val="128"/>
          </rPr>
          <t>処理水量の95%分が
有収水量と想定</t>
        </r>
      </text>
    </comment>
  </commentList>
</comments>
</file>

<file path=xl/comments2.xml><?xml version="1.0" encoding="utf-8"?>
<comments xmlns="http://schemas.openxmlformats.org/spreadsheetml/2006/main">
  <authors>
    <author>作成者</author>
  </authors>
  <commentList>
    <comment ref="X85" authorId="0" shapeId="0">
      <text>
        <r>
          <rPr>
            <u/>
            <sz val="9"/>
            <color indexed="81"/>
            <rFont val="HG丸ｺﾞｼｯｸM-PRO"/>
            <family val="3"/>
            <charset val="128"/>
          </rPr>
          <t>時間計画保全に位置づけた理由</t>
        </r>
        <r>
          <rPr>
            <sz val="9"/>
            <color indexed="81"/>
            <rFont val="HG丸ｺﾞｼｯｸM-PRO"/>
            <family val="3"/>
            <charset val="128"/>
          </rPr>
          <t xml:space="preserve">
◆管渠（圧送管）
　・自然流下管の一般的な状態監視手法といえる視覚調査（管内調査）手法が
　　現状として確立されていないため、現時点では時間計画保全とした。
◆ます及び取付け管
　・本管と同様に視覚調査（管内調査）は可能であるが、設置・改築・修繕に
　　対する調査費用が割高となるため、コストや人員の観点から現時点では
　　時間計画保全とした。
　・家屋や集合住宅等の建て替えにより、ます及び取付け管が布設替えされる
　　ケースが多いことから、目安として住宅等の建て替えサイクルを時間計画
　　保全の年数として考えた。</t>
        </r>
      </text>
    </comment>
  </commentList>
</comments>
</file>

<file path=xl/sharedStrings.xml><?xml version="1.0" encoding="utf-8"?>
<sst xmlns="http://schemas.openxmlformats.org/spreadsheetml/2006/main" count="809" uniqueCount="499">
  <si>
    <t>項　　　　　目</t>
    <rPh sb="0" eb="1">
      <t>コウ</t>
    </rPh>
    <rPh sb="6" eb="7">
      <t>メ</t>
    </rPh>
    <phoneticPr fontId="5"/>
  </si>
  <si>
    <t>全体計画</t>
    <rPh sb="0" eb="2">
      <t>ゼンタイ</t>
    </rPh>
    <rPh sb="2" eb="4">
      <t>ケイカク</t>
    </rPh>
    <phoneticPr fontId="5"/>
  </si>
  <si>
    <t>事業計画</t>
    <rPh sb="0" eb="2">
      <t>ジギョウ</t>
    </rPh>
    <rPh sb="2" eb="4">
      <t>ケイカク</t>
    </rPh>
    <phoneticPr fontId="5"/>
  </si>
  <si>
    <t>目標年次</t>
    <rPh sb="0" eb="2">
      <t>モクヒョウ</t>
    </rPh>
    <rPh sb="2" eb="4">
      <t>ネンジ</t>
    </rPh>
    <phoneticPr fontId="5"/>
  </si>
  <si>
    <t>面積</t>
    <rPh sb="0" eb="2">
      <t>メンセキ</t>
    </rPh>
    <phoneticPr fontId="5"/>
  </si>
  <si>
    <t>計画面積</t>
    <rPh sb="0" eb="2">
      <t>ケイカク</t>
    </rPh>
    <rPh sb="2" eb="4">
      <t>メンセキ</t>
    </rPh>
    <phoneticPr fontId="5"/>
  </si>
  <si>
    <t>A</t>
    <phoneticPr fontId="5"/>
  </si>
  <si>
    <t>(ha)</t>
    <phoneticPr fontId="5"/>
  </si>
  <si>
    <t>処理区域面積</t>
    <rPh sb="0" eb="2">
      <t>ショリ</t>
    </rPh>
    <rPh sb="2" eb="4">
      <t>クイキ</t>
    </rPh>
    <rPh sb="4" eb="6">
      <t>メンセキ</t>
    </rPh>
    <phoneticPr fontId="5"/>
  </si>
  <si>
    <t>B</t>
    <phoneticPr fontId="5"/>
  </si>
  <si>
    <t>(ha)</t>
    <phoneticPr fontId="5"/>
  </si>
  <si>
    <t>整備率</t>
    <rPh sb="0" eb="2">
      <t>セイビ</t>
    </rPh>
    <rPh sb="2" eb="3">
      <t>リツ</t>
    </rPh>
    <phoneticPr fontId="5"/>
  </si>
  <si>
    <t>C=B/A</t>
    <phoneticPr fontId="5"/>
  </si>
  <si>
    <t>(%)</t>
    <phoneticPr fontId="5"/>
  </si>
  <si>
    <t>人口</t>
    <rPh sb="0" eb="2">
      <t>ジンコウ</t>
    </rPh>
    <phoneticPr fontId="5"/>
  </si>
  <si>
    <t>行政区域内人口</t>
    <rPh sb="0" eb="2">
      <t>ギョウセイ</t>
    </rPh>
    <rPh sb="2" eb="5">
      <t>クイキナイ</t>
    </rPh>
    <rPh sb="5" eb="7">
      <t>ジンコウ</t>
    </rPh>
    <phoneticPr fontId="5"/>
  </si>
  <si>
    <t>D</t>
    <phoneticPr fontId="5"/>
  </si>
  <si>
    <t>(人)</t>
    <rPh sb="1" eb="2">
      <t>ニン</t>
    </rPh>
    <phoneticPr fontId="5"/>
  </si>
  <si>
    <t>計画区域内人口</t>
    <rPh sb="0" eb="2">
      <t>ケイカク</t>
    </rPh>
    <rPh sb="2" eb="4">
      <t>クイキ</t>
    </rPh>
    <rPh sb="4" eb="5">
      <t>ナイ</t>
    </rPh>
    <rPh sb="5" eb="7">
      <t>ジンコウ</t>
    </rPh>
    <phoneticPr fontId="5"/>
  </si>
  <si>
    <t>E</t>
    <phoneticPr fontId="5"/>
  </si>
  <si>
    <t>処理区域内人口</t>
    <rPh sb="0" eb="2">
      <t>ショリ</t>
    </rPh>
    <rPh sb="2" eb="5">
      <t>クイキナイ</t>
    </rPh>
    <rPh sb="5" eb="7">
      <t>ジンコウ</t>
    </rPh>
    <phoneticPr fontId="5"/>
  </si>
  <si>
    <t>F</t>
    <phoneticPr fontId="5"/>
  </si>
  <si>
    <t>水洗化人口</t>
    <rPh sb="0" eb="3">
      <t>スイセンカ</t>
    </rPh>
    <rPh sb="3" eb="5">
      <t>ジンコウ</t>
    </rPh>
    <phoneticPr fontId="5"/>
  </si>
  <si>
    <t>G</t>
    <phoneticPr fontId="5"/>
  </si>
  <si>
    <t>下水道普及率</t>
    <rPh sb="0" eb="3">
      <t>ゲスイドウ</t>
    </rPh>
    <rPh sb="3" eb="5">
      <t>フキュウ</t>
    </rPh>
    <rPh sb="5" eb="6">
      <t>リツ</t>
    </rPh>
    <phoneticPr fontId="5"/>
  </si>
  <si>
    <t>H=F/D</t>
    <phoneticPr fontId="5"/>
  </si>
  <si>
    <t>(%)</t>
    <phoneticPr fontId="5"/>
  </si>
  <si>
    <t>水洗化率</t>
    <rPh sb="0" eb="3">
      <t>スイセンカ</t>
    </rPh>
    <rPh sb="3" eb="4">
      <t>リツ</t>
    </rPh>
    <phoneticPr fontId="5"/>
  </si>
  <si>
    <t>I=G/F</t>
    <phoneticPr fontId="5"/>
  </si>
  <si>
    <t>管路施設</t>
    <rPh sb="0" eb="1">
      <t>カン</t>
    </rPh>
    <rPh sb="1" eb="2">
      <t>ロ</t>
    </rPh>
    <rPh sb="2" eb="4">
      <t>シセツ</t>
    </rPh>
    <phoneticPr fontId="5"/>
  </si>
  <si>
    <t>総延長</t>
    <rPh sb="0" eb="3">
      <t>ソウエンチョウ</t>
    </rPh>
    <phoneticPr fontId="5"/>
  </si>
  <si>
    <t>汚水</t>
    <rPh sb="0" eb="2">
      <t>オスイ</t>
    </rPh>
    <phoneticPr fontId="5"/>
  </si>
  <si>
    <t>(m)</t>
    <phoneticPr fontId="5"/>
  </si>
  <si>
    <t>雨水</t>
    <rPh sb="0" eb="2">
      <t>ウスイ</t>
    </rPh>
    <phoneticPr fontId="5"/>
  </si>
  <si>
    <t>(m)</t>
    <phoneticPr fontId="5"/>
  </si>
  <si>
    <t>(m)</t>
    <phoneticPr fontId="5"/>
  </si>
  <si>
    <t>処理場施設</t>
    <rPh sb="0" eb="2">
      <t>ショリ</t>
    </rPh>
    <rPh sb="2" eb="3">
      <t>ジョウ</t>
    </rPh>
    <rPh sb="3" eb="5">
      <t>シセツ</t>
    </rPh>
    <phoneticPr fontId="5"/>
  </si>
  <si>
    <t>名称</t>
    <rPh sb="0" eb="2">
      <t>メイショウ</t>
    </rPh>
    <phoneticPr fontId="5"/>
  </si>
  <si>
    <t>供用年月日</t>
    <rPh sb="0" eb="2">
      <t>キョウヨウ</t>
    </rPh>
    <rPh sb="2" eb="5">
      <t>ネンガッピ</t>
    </rPh>
    <phoneticPr fontId="5"/>
  </si>
  <si>
    <t>水処理方式</t>
    <rPh sb="0" eb="1">
      <t>ミズ</t>
    </rPh>
    <rPh sb="1" eb="3">
      <t>ショリ</t>
    </rPh>
    <rPh sb="3" eb="5">
      <t>ホウシキ</t>
    </rPh>
    <phoneticPr fontId="5"/>
  </si>
  <si>
    <t>処理能力</t>
    <rPh sb="0" eb="2">
      <t>ショリ</t>
    </rPh>
    <rPh sb="2" eb="4">
      <t>ノウリョク</t>
    </rPh>
    <phoneticPr fontId="5"/>
  </si>
  <si>
    <t>沈殿機能、汚泥貯留機能</t>
  </si>
  <si>
    <t>汚泥脱水機能</t>
  </si>
  <si>
    <t>その他水処理・汚泥処理機能</t>
  </si>
  <si>
    <t>発生確率</t>
    <rPh sb="0" eb="2">
      <t>ハッセイ</t>
    </rPh>
    <rPh sb="2" eb="4">
      <t>カクリツ</t>
    </rPh>
    <phoneticPr fontId="3"/>
  </si>
  <si>
    <t>ﾗﾝｸ付け</t>
    <rPh sb="3" eb="4">
      <t>ヅ</t>
    </rPh>
    <phoneticPr fontId="3"/>
  </si>
  <si>
    <t>経過年数</t>
    <rPh sb="0" eb="2">
      <t>ケイカ</t>
    </rPh>
    <rPh sb="2" eb="4">
      <t>ネンスウ</t>
    </rPh>
    <phoneticPr fontId="3"/>
  </si>
  <si>
    <t>被害規模</t>
    <rPh sb="0" eb="2">
      <t>ヒガイ</t>
    </rPh>
    <rPh sb="2" eb="4">
      <t>キボ</t>
    </rPh>
    <phoneticPr fontId="3"/>
  </si>
  <si>
    <t>等級</t>
    <rPh sb="0" eb="2">
      <t>トウキュウ</t>
    </rPh>
    <phoneticPr fontId="5"/>
  </si>
  <si>
    <t>延長(m)</t>
    <rPh sb="0" eb="2">
      <t>エンチョウ</t>
    </rPh>
    <phoneticPr fontId="5"/>
  </si>
  <si>
    <t>対象施設</t>
    <rPh sb="0" eb="1">
      <t>タイ</t>
    </rPh>
    <rPh sb="1" eb="2">
      <t>ゾウ</t>
    </rPh>
    <rPh sb="2" eb="3">
      <t>シ</t>
    </rPh>
    <rPh sb="3" eb="4">
      <t>セツ</t>
    </rPh>
    <phoneticPr fontId="5"/>
  </si>
  <si>
    <t>延長(m)</t>
    <rPh sb="0" eb="2">
      <t>エンチョウ</t>
    </rPh>
    <phoneticPr fontId="3"/>
  </si>
  <si>
    <t>発生確率
ランク</t>
    <rPh sb="0" eb="2">
      <t>ハッセイ</t>
    </rPh>
    <rPh sb="2" eb="4">
      <t>カクリツ</t>
    </rPh>
    <phoneticPr fontId="5"/>
  </si>
  <si>
    <t>標準耐用
年数</t>
    <rPh sb="0" eb="2">
      <t>ヒョウジュン</t>
    </rPh>
    <rPh sb="2" eb="4">
      <t>タイヨウ</t>
    </rPh>
    <rPh sb="5" eb="7">
      <t>ネンスウ</t>
    </rPh>
    <phoneticPr fontId="3"/>
  </si>
  <si>
    <t>標準耐用
年数超過率</t>
    <rPh sb="0" eb="2">
      <t>ヒョウジュン</t>
    </rPh>
    <rPh sb="2" eb="4">
      <t>タイヨウ</t>
    </rPh>
    <rPh sb="5" eb="7">
      <t>ネンスウ</t>
    </rPh>
    <rPh sb="7" eb="9">
      <t>チョウカ</t>
    </rPh>
    <rPh sb="9" eb="10">
      <t>リツ</t>
    </rPh>
    <phoneticPr fontId="3"/>
  </si>
  <si>
    <t>mm未満</t>
    <phoneticPr fontId="3"/>
  </si>
  <si>
    <t>年超過</t>
    <phoneticPr fontId="3"/>
  </si>
  <si>
    <t>年以下</t>
    <phoneticPr fontId="3"/>
  </si>
  <si>
    <t>調査頻度</t>
    <rPh sb="0" eb="2">
      <t>チョウサ</t>
    </rPh>
    <rPh sb="2" eb="4">
      <t>ヒンド</t>
    </rPh>
    <phoneticPr fontId="5"/>
  </si>
  <si>
    <t>躯体</t>
    <rPh sb="0" eb="2">
      <t>クタイ</t>
    </rPh>
    <phoneticPr fontId="5"/>
  </si>
  <si>
    <t>項目</t>
    <rPh sb="0" eb="2">
      <t>コウモク</t>
    </rPh>
    <phoneticPr fontId="3"/>
  </si>
  <si>
    <t>対象とするリスクは、施設の損傷・劣化とした。</t>
    <phoneticPr fontId="3"/>
  </si>
  <si>
    <t>3-1 管路施設</t>
    <rPh sb="4" eb="5">
      <t>カン</t>
    </rPh>
    <rPh sb="5" eb="6">
      <t>ロ</t>
    </rPh>
    <rPh sb="6" eb="8">
      <t>シセツ</t>
    </rPh>
    <phoneticPr fontId="3"/>
  </si>
  <si>
    <t>管路施設及び処理場施設の改築の需要見通しの結果から、下水道施設全体の改築の需要を見通した。</t>
    <rPh sb="0" eb="1">
      <t>カン</t>
    </rPh>
    <rPh sb="1" eb="2">
      <t>ロ</t>
    </rPh>
    <rPh sb="2" eb="4">
      <t>シセツ</t>
    </rPh>
    <rPh sb="4" eb="5">
      <t>オヨ</t>
    </rPh>
    <rPh sb="6" eb="8">
      <t>ショリ</t>
    </rPh>
    <rPh sb="8" eb="9">
      <t>ジョウ</t>
    </rPh>
    <rPh sb="9" eb="11">
      <t>シセツ</t>
    </rPh>
    <rPh sb="12" eb="14">
      <t>カイチク</t>
    </rPh>
    <rPh sb="15" eb="17">
      <t>ジュヨウ</t>
    </rPh>
    <rPh sb="17" eb="19">
      <t>ミトオ</t>
    </rPh>
    <rPh sb="21" eb="23">
      <t>ケッカ</t>
    </rPh>
    <rPh sb="26" eb="29">
      <t>ゲスイドウ</t>
    </rPh>
    <rPh sb="29" eb="31">
      <t>シセツ</t>
    </rPh>
    <rPh sb="31" eb="33">
      <t>ゼンタイ</t>
    </rPh>
    <rPh sb="34" eb="36">
      <t>カイチク</t>
    </rPh>
    <rPh sb="37" eb="39">
      <t>ジュヨウ</t>
    </rPh>
    <rPh sb="40" eb="42">
      <t>ミトオ</t>
    </rPh>
    <phoneticPr fontId="3"/>
  </si>
  <si>
    <t>平成40年度</t>
    <rPh sb="0" eb="2">
      <t>ヘイセイ</t>
    </rPh>
    <rPh sb="4" eb="5">
      <t>ネン</t>
    </rPh>
    <rPh sb="5" eb="6">
      <t>ド</t>
    </rPh>
    <phoneticPr fontId="5"/>
  </si>
  <si>
    <t>平成30年度</t>
    <rPh sb="0" eb="2">
      <t>ヘイセイ</t>
    </rPh>
    <rPh sb="4" eb="6">
      <t>ネンド</t>
    </rPh>
    <phoneticPr fontId="5"/>
  </si>
  <si>
    <t>オキシデーションディッチ法</t>
    <rPh sb="12" eb="13">
      <t>ホウ</t>
    </rPh>
    <phoneticPr fontId="5"/>
  </si>
  <si>
    <t>平均との比率</t>
    <rPh sb="0" eb="2">
      <t>ヘイキン</t>
    </rPh>
    <rPh sb="4" eb="6">
      <t>ヒリツ</t>
    </rPh>
    <phoneticPr fontId="3"/>
  </si>
  <si>
    <t>雨水</t>
  </si>
  <si>
    <t>管 口 径</t>
    <rPh sb="0" eb="1">
      <t>カン</t>
    </rPh>
    <rPh sb="2" eb="3">
      <t>クチ</t>
    </rPh>
    <rPh sb="4" eb="5">
      <t>ケイ</t>
    </rPh>
    <phoneticPr fontId="3"/>
  </si>
  <si>
    <t>mm以上</t>
    <phoneticPr fontId="3"/>
  </si>
  <si>
    <t>年以下</t>
    <phoneticPr fontId="3"/>
  </si>
  <si>
    <t>改築総額（評価期間</t>
    <rPh sb="0" eb="2">
      <t>カイチク</t>
    </rPh>
    <rPh sb="2" eb="4">
      <t>ソウガク</t>
    </rPh>
    <rPh sb="5" eb="7">
      <t>ヒョウカ</t>
    </rPh>
    <rPh sb="7" eb="9">
      <t>キカン</t>
    </rPh>
    <phoneticPr fontId="3"/>
  </si>
  <si>
    <t>年間）</t>
    <rPh sb="0" eb="2">
      <t>ネンカン</t>
    </rPh>
    <phoneticPr fontId="3"/>
  </si>
  <si>
    <t>6-1 管路施設</t>
    <rPh sb="4" eb="5">
      <t>カン</t>
    </rPh>
    <rPh sb="5" eb="6">
      <t>ロ</t>
    </rPh>
    <rPh sb="6" eb="8">
      <t>シセツ</t>
    </rPh>
    <phoneticPr fontId="3"/>
  </si>
  <si>
    <t>（単位：百万円）</t>
    <rPh sb="1" eb="3">
      <t>タンイ</t>
    </rPh>
    <rPh sb="4" eb="7">
      <t>ヒャクマンエン</t>
    </rPh>
    <phoneticPr fontId="3"/>
  </si>
  <si>
    <t>対象とするリスクは、施設の損傷・劣化とした。</t>
    <phoneticPr fontId="3"/>
  </si>
  <si>
    <t>被害規模
ランク</t>
    <phoneticPr fontId="3"/>
  </si>
  <si>
    <t>管理棟躯体</t>
    <rPh sb="0" eb="2">
      <t>カンリ</t>
    </rPh>
    <rPh sb="2" eb="3">
      <t>トウ</t>
    </rPh>
    <rPh sb="3" eb="5">
      <t>クタイ</t>
    </rPh>
    <phoneticPr fontId="3"/>
  </si>
  <si>
    <t>揚水機能、消毒機能、受変電、自家発</t>
    <rPh sb="10" eb="13">
      <t>ジュヘンデン</t>
    </rPh>
    <rPh sb="14" eb="17">
      <t>ジカハツ</t>
    </rPh>
    <phoneticPr fontId="3"/>
  </si>
  <si>
    <t>N浄化センター</t>
    <rPh sb="1" eb="3">
      <t>ジョウカ</t>
    </rPh>
    <phoneticPr fontId="5"/>
  </si>
  <si>
    <r>
      <t>(m</t>
    </r>
    <r>
      <rPr>
        <vertAlign val="superscript"/>
        <sz val="11"/>
        <color theme="1"/>
        <rFont val="HG丸ｺﾞｼｯｸM-PRO"/>
        <family val="3"/>
        <charset val="128"/>
      </rPr>
      <t>3</t>
    </r>
    <r>
      <rPr>
        <sz val="11"/>
        <color theme="1"/>
        <rFont val="HG丸ｺﾞｼｯｸM-PRO"/>
        <family val="3"/>
        <charset val="128"/>
      </rPr>
      <t>/日)</t>
    </r>
    <rPh sb="4" eb="5">
      <t>ニチ</t>
    </rPh>
    <phoneticPr fontId="5"/>
  </si>
  <si>
    <t>7年に1度</t>
    <rPh sb="1" eb="2">
      <t>ネン</t>
    </rPh>
    <rPh sb="4" eb="5">
      <t>ド</t>
    </rPh>
    <phoneticPr fontId="5"/>
  </si>
  <si>
    <t>5年に1度</t>
    <rPh sb="1" eb="2">
      <t>ネン</t>
    </rPh>
    <rPh sb="4" eb="5">
      <t>ド</t>
    </rPh>
    <phoneticPr fontId="5"/>
  </si>
  <si>
    <t>分解調査</t>
    <rPh sb="0" eb="2">
      <t>ブンカイ</t>
    </rPh>
    <rPh sb="2" eb="4">
      <t>チョウサ</t>
    </rPh>
    <phoneticPr fontId="5"/>
  </si>
  <si>
    <t>1年に1度</t>
    <rPh sb="1" eb="2">
      <t>ネン</t>
    </rPh>
    <rPh sb="4" eb="5">
      <t>ド</t>
    </rPh>
    <phoneticPr fontId="5"/>
  </si>
  <si>
    <t>振動測定等の調査</t>
    <phoneticPr fontId="5"/>
  </si>
  <si>
    <t>振動測定等の調査</t>
    <phoneticPr fontId="5"/>
  </si>
  <si>
    <t>10年に1度</t>
    <rPh sb="2" eb="3">
      <t>ネン</t>
    </rPh>
    <rPh sb="5" eb="6">
      <t>ド</t>
    </rPh>
    <phoneticPr fontId="5"/>
  </si>
  <si>
    <t>20年に1度</t>
    <rPh sb="2" eb="3">
      <t>ネン</t>
    </rPh>
    <rPh sb="5" eb="6">
      <t>ド</t>
    </rPh>
    <phoneticPr fontId="5"/>
  </si>
  <si>
    <t>はつり調査等</t>
    <rPh sb="3" eb="5">
      <t>チョウサ</t>
    </rPh>
    <rPh sb="5" eb="6">
      <t>トウ</t>
    </rPh>
    <phoneticPr fontId="5"/>
  </si>
  <si>
    <t>標準耐用年数超過率
(経過年数÷標準耐用年数)</t>
    <rPh sb="0" eb="2">
      <t>ヒョウジュン</t>
    </rPh>
    <rPh sb="2" eb="4">
      <t>タイヨウ</t>
    </rPh>
    <rPh sb="4" eb="6">
      <t>ネンスウ</t>
    </rPh>
    <rPh sb="6" eb="8">
      <t>チョウカ</t>
    </rPh>
    <rPh sb="8" eb="9">
      <t>リツ</t>
    </rPh>
    <rPh sb="11" eb="13">
      <t>ケイカ</t>
    </rPh>
    <rPh sb="13" eb="15">
      <t>ネンスウ</t>
    </rPh>
    <rPh sb="16" eb="18">
      <t>ヒョウジュン</t>
    </rPh>
    <rPh sb="18" eb="20">
      <t>タイヨウ</t>
    </rPh>
    <rPh sb="20" eb="22">
      <t>ネンスウ</t>
    </rPh>
    <phoneticPr fontId="5"/>
  </si>
  <si>
    <t>項目</t>
    <rPh sb="0" eb="2">
      <t>コウモク</t>
    </rPh>
    <phoneticPr fontId="3"/>
  </si>
  <si>
    <t>管路施設</t>
    <rPh sb="0" eb="2">
      <t>カンロ</t>
    </rPh>
    <rPh sb="2" eb="4">
      <t>シセツ</t>
    </rPh>
    <phoneticPr fontId="3"/>
  </si>
  <si>
    <t>処理場施設</t>
    <rPh sb="0" eb="3">
      <t>ショリジョウ</t>
    </rPh>
    <rPh sb="3" eb="5">
      <t>シセツ</t>
    </rPh>
    <phoneticPr fontId="3"/>
  </si>
  <si>
    <t>計</t>
    <rPh sb="0" eb="1">
      <t>ケイ</t>
    </rPh>
    <phoneticPr fontId="3"/>
  </si>
  <si>
    <t>主ポンプ設備</t>
    <rPh sb="0" eb="1">
      <t>シュ</t>
    </rPh>
    <rPh sb="4" eb="6">
      <t>セツビ</t>
    </rPh>
    <phoneticPr fontId="5"/>
  </si>
  <si>
    <t>最終沈殿池設備</t>
    <rPh sb="0" eb="2">
      <t>サイシュウ</t>
    </rPh>
    <rPh sb="2" eb="5">
      <t>チンデンチ</t>
    </rPh>
    <rPh sb="5" eb="7">
      <t>セツビ</t>
    </rPh>
    <phoneticPr fontId="5"/>
  </si>
  <si>
    <t>消毒設備</t>
    <rPh sb="0" eb="2">
      <t>ショウドク</t>
    </rPh>
    <rPh sb="2" eb="4">
      <t>セツビ</t>
    </rPh>
    <phoneticPr fontId="5"/>
  </si>
  <si>
    <t>汚泥濃縮設備</t>
    <rPh sb="4" eb="6">
      <t>セツビ</t>
    </rPh>
    <phoneticPr fontId="5"/>
  </si>
  <si>
    <t>汚泥貯留設備</t>
    <rPh sb="0" eb="2">
      <t>オデイ</t>
    </rPh>
    <rPh sb="2" eb="4">
      <t>チョリュウ</t>
    </rPh>
    <rPh sb="4" eb="6">
      <t>セツビ</t>
    </rPh>
    <phoneticPr fontId="5"/>
  </si>
  <si>
    <t>汚泥脱水設備</t>
    <rPh sb="0" eb="2">
      <t>オデイ</t>
    </rPh>
    <rPh sb="2" eb="4">
      <t>ダッスイ</t>
    </rPh>
    <rPh sb="4" eb="6">
      <t>セツビ</t>
    </rPh>
    <phoneticPr fontId="5"/>
  </si>
  <si>
    <t>経営管理【カネ】</t>
    <rPh sb="0" eb="2">
      <t>ケイエイ</t>
    </rPh>
    <rPh sb="2" eb="4">
      <t>カンリ</t>
    </rPh>
    <phoneticPr fontId="3"/>
  </si>
  <si>
    <t>施設管理【モノ】</t>
    <rPh sb="0" eb="2">
      <t>シセツ</t>
    </rPh>
    <rPh sb="2" eb="4">
      <t>カンリ</t>
    </rPh>
    <phoneticPr fontId="3"/>
  </si>
  <si>
    <t>執行体制【人】</t>
    <rPh sb="0" eb="2">
      <t>シッコウ</t>
    </rPh>
    <rPh sb="2" eb="4">
      <t>タイセイ</t>
    </rPh>
    <rPh sb="5" eb="6">
      <t>ヒト</t>
    </rPh>
    <phoneticPr fontId="3"/>
  </si>
  <si>
    <t>施設利用率(日平均)</t>
    <rPh sb="0" eb="2">
      <t>シセツ</t>
    </rPh>
    <rPh sb="2" eb="5">
      <t>リヨウリツ</t>
    </rPh>
    <rPh sb="6" eb="7">
      <t>ニチ</t>
    </rPh>
    <rPh sb="7" eb="9">
      <t>ヘイキン</t>
    </rPh>
    <phoneticPr fontId="3"/>
  </si>
  <si>
    <t>重　要　指　標</t>
    <rPh sb="0" eb="1">
      <t>シゲル</t>
    </rPh>
    <rPh sb="2" eb="3">
      <t>ヨウ</t>
    </rPh>
    <rPh sb="4" eb="5">
      <t>ユビ</t>
    </rPh>
    <rPh sb="6" eb="7">
      <t>ヒョウ</t>
    </rPh>
    <phoneticPr fontId="3"/>
  </si>
  <si>
    <t>A町</t>
    <rPh sb="1" eb="2">
      <t>マチ</t>
    </rPh>
    <phoneticPr fontId="3"/>
  </si>
  <si>
    <t>[円/月]</t>
    <rPh sb="1" eb="2">
      <t>エン</t>
    </rPh>
    <rPh sb="3" eb="4">
      <t>ツキ</t>
    </rPh>
    <phoneticPr fontId="3"/>
  </si>
  <si>
    <t>[円/m3]</t>
    <rPh sb="1" eb="2">
      <t>エン</t>
    </rPh>
    <phoneticPr fontId="3"/>
  </si>
  <si>
    <t>[%]</t>
    <phoneticPr fontId="3"/>
  </si>
  <si>
    <t>[年]</t>
    <rPh sb="1" eb="2">
      <t>ネン</t>
    </rPh>
    <phoneticPr fontId="3"/>
  </si>
  <si>
    <t>[箇所/100km]</t>
    <rPh sb="1" eb="3">
      <t>カショ</t>
    </rPh>
    <phoneticPr fontId="3"/>
  </si>
  <si>
    <t>[m/人]</t>
    <rPh sb="3" eb="4">
      <t>ヒト</t>
    </rPh>
    <phoneticPr fontId="3"/>
  </si>
  <si>
    <t>他団体平均</t>
    <rPh sb="0" eb="1">
      <t>タ</t>
    </rPh>
    <rPh sb="1" eb="3">
      <t>ダンタイ</t>
    </rPh>
    <rPh sb="3" eb="5">
      <t>ヘイキン</t>
    </rPh>
    <phoneticPr fontId="3"/>
  </si>
  <si>
    <r>
      <t>[kWh/m</t>
    </r>
    <r>
      <rPr>
        <vertAlign val="superscript"/>
        <sz val="11"/>
        <color theme="1"/>
        <rFont val="HG丸ｺﾞｼｯｸM-PRO"/>
        <family val="3"/>
        <charset val="128"/>
      </rPr>
      <t>3</t>
    </r>
    <r>
      <rPr>
        <sz val="11"/>
        <color theme="1"/>
        <rFont val="HG丸ｺﾞｼｯｸM-PRO"/>
        <family val="3"/>
        <charset val="128"/>
      </rPr>
      <t>]</t>
    </r>
    <phoneticPr fontId="3"/>
  </si>
  <si>
    <r>
      <t>[m</t>
    </r>
    <r>
      <rPr>
        <vertAlign val="superscript"/>
        <sz val="11"/>
        <color theme="1"/>
        <rFont val="HG丸ｺﾞｼｯｸM-PRO"/>
        <family val="3"/>
        <charset val="128"/>
      </rPr>
      <t>3</t>
    </r>
    <r>
      <rPr>
        <sz val="11"/>
        <color theme="1"/>
        <rFont val="HG丸ｺﾞｼｯｸM-PRO"/>
        <family val="3"/>
        <charset val="128"/>
      </rPr>
      <t>/人]</t>
    </r>
    <rPh sb="4" eb="5">
      <t>ヒト</t>
    </rPh>
    <phoneticPr fontId="3"/>
  </si>
  <si>
    <t>強み</t>
    <rPh sb="0" eb="1">
      <t>ツヨ</t>
    </rPh>
    <phoneticPr fontId="3"/>
  </si>
  <si>
    <t>他団体平均</t>
    <rPh sb="0" eb="1">
      <t>タ</t>
    </rPh>
    <rPh sb="1" eb="3">
      <t>ダンタイ</t>
    </rPh>
    <rPh sb="3" eb="5">
      <t>ヘイキン</t>
    </rPh>
    <phoneticPr fontId="3"/>
  </si>
  <si>
    <t>職員1人当たりの処理水量及び有収水量が他団体の平均値を大きく上回っており、人員不足による職員への負荷の軽減が課題である。</t>
    <rPh sb="0" eb="2">
      <t>ショクイン</t>
    </rPh>
    <rPh sb="3" eb="4">
      <t>ニン</t>
    </rPh>
    <rPh sb="4" eb="5">
      <t>ア</t>
    </rPh>
    <rPh sb="8" eb="10">
      <t>ショリ</t>
    </rPh>
    <rPh sb="10" eb="12">
      <t>スイリョウ</t>
    </rPh>
    <rPh sb="12" eb="13">
      <t>オヨ</t>
    </rPh>
    <rPh sb="14" eb="15">
      <t>ユウ</t>
    </rPh>
    <rPh sb="15" eb="16">
      <t>シュウ</t>
    </rPh>
    <rPh sb="16" eb="18">
      <t>スイリョウ</t>
    </rPh>
    <rPh sb="19" eb="20">
      <t>タ</t>
    </rPh>
    <rPh sb="20" eb="22">
      <t>ダンタイ</t>
    </rPh>
    <rPh sb="23" eb="25">
      <t>ヘイキン</t>
    </rPh>
    <rPh sb="25" eb="26">
      <t>チ</t>
    </rPh>
    <rPh sb="27" eb="28">
      <t>オオ</t>
    </rPh>
    <rPh sb="30" eb="32">
      <t>ウワマワ</t>
    </rPh>
    <rPh sb="37" eb="39">
      <t>ジンイン</t>
    </rPh>
    <rPh sb="39" eb="41">
      <t>フソク</t>
    </rPh>
    <rPh sb="44" eb="46">
      <t>ショクイン</t>
    </rPh>
    <rPh sb="48" eb="50">
      <t>フカ</t>
    </rPh>
    <rPh sb="51" eb="53">
      <t>ケイゲン</t>
    </rPh>
    <rPh sb="54" eb="56">
      <t>カダイ</t>
    </rPh>
    <phoneticPr fontId="3"/>
  </si>
  <si>
    <t>A町下水道ストックマネジメント実施方針</t>
    <phoneticPr fontId="3"/>
  </si>
  <si>
    <t>主要な管渠</t>
    <rPh sb="0" eb="2">
      <t>シュヨウ</t>
    </rPh>
    <rPh sb="3" eb="4">
      <t>カン</t>
    </rPh>
    <rPh sb="4" eb="5">
      <t>キョ</t>
    </rPh>
    <phoneticPr fontId="5"/>
  </si>
  <si>
    <t>1-1 管路施設</t>
    <rPh sb="4" eb="5">
      <t>カン</t>
    </rPh>
    <rPh sb="5" eb="6">
      <t>ロ</t>
    </rPh>
    <rPh sb="6" eb="8">
      <t>シセツ</t>
    </rPh>
    <phoneticPr fontId="3"/>
  </si>
  <si>
    <t>1-3 全体</t>
    <rPh sb="4" eb="6">
      <t>ゼンタイ</t>
    </rPh>
    <phoneticPr fontId="3"/>
  </si>
  <si>
    <t>年当たり事業費</t>
    <rPh sb="0" eb="1">
      <t>ネン</t>
    </rPh>
    <rPh sb="1" eb="2">
      <t>ア</t>
    </rPh>
    <rPh sb="4" eb="6">
      <t>ジギョウ</t>
    </rPh>
    <rPh sb="6" eb="7">
      <t>ヒ</t>
    </rPh>
    <phoneticPr fontId="3"/>
  </si>
  <si>
    <t>第2章 施設情報の収集・整理</t>
    <rPh sb="0" eb="1">
      <t>ダイ</t>
    </rPh>
    <rPh sb="2" eb="3">
      <t>ショウ</t>
    </rPh>
    <rPh sb="4" eb="6">
      <t>シセツ</t>
    </rPh>
    <rPh sb="6" eb="8">
      <t>ジョウホウ</t>
    </rPh>
    <rPh sb="9" eb="11">
      <t>シュウシュウ</t>
    </rPh>
    <rPh sb="12" eb="14">
      <t>セイリ</t>
    </rPh>
    <phoneticPr fontId="3"/>
  </si>
  <si>
    <t>2-1 管路施設</t>
    <rPh sb="4" eb="5">
      <t>カン</t>
    </rPh>
    <rPh sb="5" eb="6">
      <t>ロ</t>
    </rPh>
    <rPh sb="6" eb="8">
      <t>シセツ</t>
    </rPh>
    <phoneticPr fontId="3"/>
  </si>
  <si>
    <t>第3章 リスク評価</t>
    <rPh sb="0" eb="1">
      <t>ダイ</t>
    </rPh>
    <rPh sb="2" eb="3">
      <t>ショウ</t>
    </rPh>
    <rPh sb="7" eb="9">
      <t>ヒョウカ</t>
    </rPh>
    <phoneticPr fontId="3"/>
  </si>
  <si>
    <t>3-1-1 リスクの特定</t>
    <rPh sb="10" eb="12">
      <t>トクテイ</t>
    </rPh>
    <phoneticPr fontId="3"/>
  </si>
  <si>
    <t>整備年度</t>
    <rPh sb="0" eb="2">
      <t>セイビ</t>
    </rPh>
    <rPh sb="2" eb="4">
      <t>ネンド</t>
    </rPh>
    <phoneticPr fontId="3"/>
  </si>
  <si>
    <t xml:space="preserve">幹線名称
</t>
    <rPh sb="0" eb="2">
      <t>カンセン</t>
    </rPh>
    <rPh sb="2" eb="4">
      <t>メイショウ</t>
    </rPh>
    <phoneticPr fontId="3"/>
  </si>
  <si>
    <t>口径(幅)
(mm)</t>
    <rPh sb="0" eb="2">
      <t>コウケイ</t>
    </rPh>
    <rPh sb="3" eb="4">
      <t>ハバ</t>
    </rPh>
    <phoneticPr fontId="3"/>
  </si>
  <si>
    <t>延　長
(m)</t>
    <rPh sb="0" eb="1">
      <t>エン</t>
    </rPh>
    <rPh sb="2" eb="3">
      <t>チョウ</t>
    </rPh>
    <phoneticPr fontId="3"/>
  </si>
  <si>
    <t xml:space="preserve">経過年数
</t>
    <rPh sb="0" eb="2">
      <t>ケイカ</t>
    </rPh>
    <rPh sb="2" eb="4">
      <t>ネンスウ</t>
    </rPh>
    <phoneticPr fontId="3"/>
  </si>
  <si>
    <t>S40</t>
  </si>
  <si>
    <t>S41</t>
  </si>
  <si>
    <t>S42</t>
  </si>
  <si>
    <t>S43</t>
  </si>
  <si>
    <t>S44</t>
  </si>
  <si>
    <t>S45</t>
  </si>
  <si>
    <t>S46</t>
  </si>
  <si>
    <t>S47</t>
  </si>
  <si>
    <t>S48</t>
  </si>
  <si>
    <t>S49</t>
  </si>
  <si>
    <t>S50</t>
  </si>
  <si>
    <t>S51</t>
  </si>
  <si>
    <t>S52</t>
  </si>
  <si>
    <t>S53</t>
  </si>
  <si>
    <t>S54</t>
  </si>
  <si>
    <t>S55</t>
  </si>
  <si>
    <t>S56</t>
  </si>
  <si>
    <t>S57</t>
  </si>
  <si>
    <t>S58</t>
  </si>
  <si>
    <t>S59</t>
  </si>
  <si>
    <t>S60</t>
  </si>
  <si>
    <t>S61</t>
  </si>
  <si>
    <t>S62</t>
  </si>
  <si>
    <t>S63</t>
  </si>
  <si>
    <t>H元</t>
    <rPh sb="1" eb="2">
      <t>モト</t>
    </rPh>
    <phoneticPr fontId="3"/>
  </si>
  <si>
    <t>H2</t>
    <phoneticPr fontId="3"/>
  </si>
  <si>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</si>
  <si>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</si>
  <si>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</si>
  <si>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</si>
  <si>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</si>
  <si>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</si>
  <si>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</si>
  <si>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</si>
  <si>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</si>
  <si>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</si>
  <si>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</si>
  <si>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</si>
  <si>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</si>
  <si>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</si>
  <si>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</si>
  <si>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</si>
  <si>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</si>
  <si>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</si>
  <si>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</si>
  <si>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</si>
  <si>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</si>
  <si>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</si>
  <si>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</si>
  <si>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</si>
  <si>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</si>
  <si>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汚水</t>
  </si>
  <si>
    <t>中央汚水幹線</t>
    <rPh sb="0" eb="2">
      <t>チュウオウ</t>
    </rPh>
    <rPh sb="2" eb="4">
      <t>オスイ</t>
    </rPh>
    <rPh sb="4" eb="6">
      <t>カンセン</t>
    </rPh>
    <phoneticPr fontId="3"/>
  </si>
  <si>
    <t>西部汚水幹線、東部汚水幹線</t>
    <rPh sb="0" eb="2">
      <t>セイブ</t>
    </rPh>
    <rPh sb="2" eb="4">
      <t>オスイ</t>
    </rPh>
    <rPh sb="4" eb="6">
      <t>カンセン</t>
    </rPh>
    <rPh sb="7" eb="9">
      <t>トウブ</t>
    </rPh>
    <rPh sb="9" eb="11">
      <t>オスイ</t>
    </rPh>
    <rPh sb="11" eb="13">
      <t>カンセン</t>
    </rPh>
    <phoneticPr fontId="3"/>
  </si>
  <si>
    <t>南部雨水幹線</t>
    <rPh sb="0" eb="2">
      <t>ナンブ</t>
    </rPh>
    <rPh sb="2" eb="4">
      <t>ウスイ</t>
    </rPh>
    <rPh sb="4" eb="6">
      <t>カンセン</t>
    </rPh>
    <phoneticPr fontId="3"/>
  </si>
  <si>
    <t>評価年度</t>
    <rPh sb="0" eb="2">
      <t>ヒョウカ</t>
    </rPh>
    <rPh sb="2" eb="4">
      <t>ネンド</t>
    </rPh>
    <phoneticPr fontId="3"/>
  </si>
  <si>
    <t>西暦</t>
    <rPh sb="0" eb="2">
      <t>セイレキ</t>
    </rPh>
    <phoneticPr fontId="3"/>
  </si>
  <si>
    <t>和暦</t>
    <rPh sb="0" eb="2">
      <t>ワレキ</t>
    </rPh>
    <phoneticPr fontId="3"/>
  </si>
  <si>
    <t>リスク</t>
    <phoneticPr fontId="3"/>
  </si>
  <si>
    <t>被害規模</t>
    <rPh sb="0" eb="2">
      <t>ヒガイ</t>
    </rPh>
    <rPh sb="2" eb="4">
      <t>キボ</t>
    </rPh>
    <phoneticPr fontId="3"/>
  </si>
  <si>
    <t>発生確率</t>
    <rPh sb="0" eb="2">
      <t>ハッセイ</t>
    </rPh>
    <rPh sb="2" eb="4">
      <t>カクリツ</t>
    </rPh>
    <phoneticPr fontId="3"/>
  </si>
  <si>
    <t>スコア</t>
    <phoneticPr fontId="3"/>
  </si>
  <si>
    <t>幹線名称</t>
    <rPh sb="0" eb="2">
      <t>カンセン</t>
    </rPh>
    <rPh sb="2" eb="4">
      <t>メイショウ</t>
    </rPh>
    <phoneticPr fontId="5"/>
  </si>
  <si>
    <t>リスク</t>
    <phoneticPr fontId="5"/>
  </si>
  <si>
    <t>スコア</t>
    <phoneticPr fontId="5"/>
  </si>
  <si>
    <t>高リスク</t>
    <rPh sb="0" eb="1">
      <t>コウ</t>
    </rPh>
    <phoneticPr fontId="5"/>
  </si>
  <si>
    <t>中リスク</t>
    <rPh sb="0" eb="1">
      <t>チュウ</t>
    </rPh>
    <phoneticPr fontId="5"/>
  </si>
  <si>
    <t>低リスク</t>
    <rPh sb="0" eb="1">
      <t>テイ</t>
    </rPh>
    <phoneticPr fontId="5"/>
  </si>
  <si>
    <t>3-2-1 リスクの特定</t>
    <rPh sb="10" eb="12">
      <t>トクテイ</t>
    </rPh>
    <phoneticPr fontId="3"/>
  </si>
  <si>
    <t>3-2-2 被害規模（影響度）の検討</t>
    <rPh sb="6" eb="8">
      <t>ヒガイ</t>
    </rPh>
    <rPh sb="8" eb="10">
      <t>キボ</t>
    </rPh>
    <rPh sb="11" eb="14">
      <t>エイキョウド</t>
    </rPh>
    <rPh sb="16" eb="18">
      <t>ケントウ</t>
    </rPh>
    <phoneticPr fontId="3"/>
  </si>
  <si>
    <t>3-2-3 発生確率（不具合の起こりやすさ）の検討</t>
    <rPh sb="6" eb="8">
      <t>ハッセイ</t>
    </rPh>
    <rPh sb="8" eb="10">
      <t>カクリツ</t>
    </rPh>
    <rPh sb="11" eb="14">
      <t>フグアイ</t>
    </rPh>
    <rPh sb="15" eb="16">
      <t>オ</t>
    </rPh>
    <rPh sb="23" eb="25">
      <t>ケントウ</t>
    </rPh>
    <phoneticPr fontId="3"/>
  </si>
  <si>
    <t>3-2-4　リスク評価</t>
    <rPh sb="9" eb="11">
      <t>ヒョウカ</t>
    </rPh>
    <phoneticPr fontId="3"/>
  </si>
  <si>
    <t>機　　　能</t>
    <phoneticPr fontId="3"/>
  </si>
  <si>
    <t>以上</t>
    <rPh sb="0" eb="2">
      <t>イジョウ</t>
    </rPh>
    <phoneticPr fontId="3"/>
  </si>
  <si>
    <t>未満</t>
    <rPh sb="0" eb="2">
      <t>ミマン</t>
    </rPh>
    <phoneticPr fontId="3"/>
  </si>
  <si>
    <t xml:space="preserve">施設・設備名称
</t>
    <rPh sb="0" eb="2">
      <t>シセツ</t>
    </rPh>
    <rPh sb="3" eb="5">
      <t>セツビ</t>
    </rPh>
    <rPh sb="5" eb="7">
      <t>メイショウ</t>
    </rPh>
    <phoneticPr fontId="3"/>
  </si>
  <si>
    <t xml:space="preserve">形式・仕様
</t>
    <rPh sb="0" eb="2">
      <t>ケイシキ</t>
    </rPh>
    <rPh sb="3" eb="5">
      <t>シヨウ</t>
    </rPh>
    <phoneticPr fontId="3"/>
  </si>
  <si>
    <t xml:space="preserve">規模・能力
</t>
    <rPh sb="0" eb="2">
      <t>キボ</t>
    </rPh>
    <rPh sb="3" eb="5">
      <t>ノウリョク</t>
    </rPh>
    <phoneticPr fontId="3"/>
  </si>
  <si>
    <t xml:space="preserve">取得年度
</t>
    <rPh sb="0" eb="2">
      <t>シュトク</t>
    </rPh>
    <rPh sb="2" eb="4">
      <t>ネンド</t>
    </rPh>
    <phoneticPr fontId="3"/>
  </si>
  <si>
    <t xml:space="preserve">施設・設備名称
</t>
    <rPh sb="0" eb="2">
      <t>シセツ</t>
    </rPh>
    <rPh sb="3" eb="5">
      <t>セツビ</t>
    </rPh>
    <rPh sb="5" eb="7">
      <t>メイショウ</t>
    </rPh>
    <phoneticPr fontId="4"/>
  </si>
  <si>
    <t xml:space="preserve">取得年度
</t>
    <rPh sb="0" eb="2">
      <t>シュトク</t>
    </rPh>
    <rPh sb="2" eb="4">
      <t>ネンド</t>
    </rPh>
    <phoneticPr fontId="2"/>
  </si>
  <si>
    <t>コスト縮減額</t>
    <rPh sb="3" eb="5">
      <t>シュクゲン</t>
    </rPh>
    <rPh sb="5" eb="6">
      <t>ガク</t>
    </rPh>
    <phoneticPr fontId="3"/>
  </si>
  <si>
    <t>第4章 長期的な改築事業のシナリオ設定</t>
    <rPh sb="0" eb="1">
      <t>ダイ</t>
    </rPh>
    <rPh sb="2" eb="3">
      <t>ショウ</t>
    </rPh>
    <rPh sb="4" eb="7">
      <t>チョウキテキ</t>
    </rPh>
    <rPh sb="8" eb="10">
      <t>カイチク</t>
    </rPh>
    <rPh sb="10" eb="12">
      <t>ジギョウ</t>
    </rPh>
    <rPh sb="17" eb="19">
      <t>セッテイ</t>
    </rPh>
    <phoneticPr fontId="3"/>
  </si>
  <si>
    <t>4-1 管路施設</t>
    <rPh sb="4" eb="5">
      <t>カン</t>
    </rPh>
    <rPh sb="5" eb="6">
      <t>ロ</t>
    </rPh>
    <rPh sb="6" eb="8">
      <t>シセツ</t>
    </rPh>
    <phoneticPr fontId="3"/>
  </si>
  <si>
    <t>4-3 全体</t>
    <rPh sb="4" eb="6">
      <t>ゼンタイ</t>
    </rPh>
    <phoneticPr fontId="3"/>
  </si>
  <si>
    <t>4-4 管理方法の設定</t>
    <rPh sb="4" eb="6">
      <t>カンリ</t>
    </rPh>
    <rPh sb="6" eb="8">
      <t>ホウホウ</t>
    </rPh>
    <rPh sb="9" eb="11">
      <t>セッテイ</t>
    </rPh>
    <phoneticPr fontId="3"/>
  </si>
  <si>
    <t>保全区分</t>
    <rPh sb="0" eb="2">
      <t>ホゼン</t>
    </rPh>
    <rPh sb="2" eb="4">
      <t>クブン</t>
    </rPh>
    <phoneticPr fontId="3"/>
  </si>
  <si>
    <t>基本方針</t>
    <rPh sb="0" eb="2">
      <t>キホン</t>
    </rPh>
    <rPh sb="2" eb="4">
      <t>ホウシン</t>
    </rPh>
    <phoneticPr fontId="3"/>
  </si>
  <si>
    <t>対象施設</t>
    <rPh sb="0" eb="2">
      <t>タイショウ</t>
    </rPh>
    <rPh sb="2" eb="4">
      <t>シセツ</t>
    </rPh>
    <phoneticPr fontId="3"/>
  </si>
  <si>
    <t>管路施設</t>
    <rPh sb="0" eb="1">
      <t>カン</t>
    </rPh>
    <rPh sb="1" eb="2">
      <t>ロ</t>
    </rPh>
    <rPh sb="2" eb="4">
      <t>シセツ</t>
    </rPh>
    <phoneticPr fontId="3"/>
  </si>
  <si>
    <t>予防保全</t>
    <rPh sb="0" eb="2">
      <t>ヨボウ</t>
    </rPh>
    <rPh sb="2" eb="4">
      <t>ホゼン</t>
    </rPh>
    <phoneticPr fontId="3"/>
  </si>
  <si>
    <t>状態監視保全</t>
  </si>
  <si>
    <t>状態監視保全</t>
    <rPh sb="0" eb="2">
      <t>ジョウタイ</t>
    </rPh>
    <rPh sb="2" eb="4">
      <t>カンシ</t>
    </rPh>
    <rPh sb="4" eb="6">
      <t>ホゼン</t>
    </rPh>
    <phoneticPr fontId="3"/>
  </si>
  <si>
    <t>時間計画保全</t>
  </si>
  <si>
    <t>時間計画保全</t>
    <rPh sb="0" eb="2">
      <t>ジカン</t>
    </rPh>
    <rPh sb="2" eb="4">
      <t>ケイカク</t>
    </rPh>
    <rPh sb="4" eb="6">
      <t>ホゼン</t>
    </rPh>
    <phoneticPr fontId="3"/>
  </si>
  <si>
    <t>事後保全</t>
    <rPh sb="0" eb="2">
      <t>ジゴ</t>
    </rPh>
    <rPh sb="2" eb="4">
      <t>ホゼン</t>
    </rPh>
    <phoneticPr fontId="3"/>
  </si>
  <si>
    <t>機能発揮上、重要な施設であり、調査により劣化状況の把握が可能である施設を対象とした。</t>
    <phoneticPr fontId="3"/>
  </si>
  <si>
    <t>機能発揮上、重要な施設であるが、劣化状況の把握が困難な施設を対象とした。</t>
    <phoneticPr fontId="3"/>
  </si>
  <si>
    <t>機能上、特に重要でない施設を対象とした。</t>
    <phoneticPr fontId="3"/>
  </si>
  <si>
    <t xml:space="preserve">保全区分
</t>
    <rPh sb="0" eb="2">
      <t>ホゼン</t>
    </rPh>
    <rPh sb="2" eb="4">
      <t>クブン</t>
    </rPh>
    <phoneticPr fontId="3"/>
  </si>
  <si>
    <r>
      <t>(1,000m</t>
    </r>
    <r>
      <rPr>
        <vertAlign val="superscript"/>
        <sz val="11"/>
        <color rgb="FF3333FF"/>
        <rFont val="HG丸ｺﾞｼｯｸM-PRO"/>
        <family val="3"/>
        <charset val="128"/>
      </rPr>
      <t>3</t>
    </r>
    <r>
      <rPr>
        <sz val="11"/>
        <color rgb="FF3333FF"/>
        <rFont val="HG丸ｺﾞｼｯｸM-PRO"/>
        <family val="3"/>
        <charset val="128"/>
      </rPr>
      <t>/日×3池)</t>
    </r>
    <rPh sb="9" eb="10">
      <t>ニチ</t>
    </rPh>
    <rPh sb="12" eb="13">
      <t>イケ</t>
    </rPh>
    <phoneticPr fontId="5"/>
  </si>
  <si>
    <r>
      <t>(1,000m</t>
    </r>
    <r>
      <rPr>
        <vertAlign val="superscript"/>
        <sz val="11"/>
        <color rgb="FF3333FF"/>
        <rFont val="HG丸ｺﾞｼｯｸM-PRO"/>
        <family val="3"/>
        <charset val="128"/>
      </rPr>
      <t>3</t>
    </r>
    <r>
      <rPr>
        <sz val="11"/>
        <color rgb="FF3333FF"/>
        <rFont val="HG丸ｺﾞｼｯｸM-PRO"/>
        <family val="3"/>
        <charset val="128"/>
      </rPr>
      <t>/日×2池)</t>
    </r>
    <rPh sb="9" eb="10">
      <t>ニチ</t>
    </rPh>
    <rPh sb="12" eb="13">
      <t>イケ</t>
    </rPh>
    <phoneticPr fontId="5"/>
  </si>
  <si>
    <t>一般環境下</t>
    <rPh sb="0" eb="2">
      <t>イッパン</t>
    </rPh>
    <rPh sb="2" eb="4">
      <t>カンキョウ</t>
    </rPh>
    <rPh sb="4" eb="5">
      <t>シタ</t>
    </rPh>
    <phoneticPr fontId="3"/>
  </si>
  <si>
    <t>腐食環境下</t>
    <rPh sb="0" eb="2">
      <t>フショク</t>
    </rPh>
    <rPh sb="2" eb="4">
      <t>カンキョウ</t>
    </rPh>
    <rPh sb="4" eb="5">
      <t>シタ</t>
    </rPh>
    <phoneticPr fontId="3"/>
  </si>
  <si>
    <t>5年に1回</t>
    <rPh sb="1" eb="2">
      <t>ネン</t>
    </rPh>
    <rPh sb="4" eb="5">
      <t>カイ</t>
    </rPh>
    <phoneticPr fontId="3"/>
  </si>
  <si>
    <t>10年に1回
または
点検で異状が発見された場合</t>
    <rPh sb="2" eb="3">
      <t>ネン</t>
    </rPh>
    <rPh sb="5" eb="6">
      <t>カイ</t>
    </rPh>
    <rPh sb="11" eb="13">
      <t>テンケン</t>
    </rPh>
    <rPh sb="14" eb="16">
      <t>イジョウ</t>
    </rPh>
    <rPh sb="17" eb="19">
      <t>ハッケン</t>
    </rPh>
    <rPh sb="22" eb="24">
      <t>バアイ</t>
    </rPh>
    <phoneticPr fontId="3"/>
  </si>
  <si>
    <t>点　　　検</t>
    <rPh sb="0" eb="1">
      <t>テン</t>
    </rPh>
    <rPh sb="4" eb="5">
      <t>ケン</t>
    </rPh>
    <phoneticPr fontId="3"/>
  </si>
  <si>
    <t>調　　　査</t>
    <rPh sb="0" eb="1">
      <t>チョウ</t>
    </rPh>
    <rPh sb="4" eb="5">
      <t>サ</t>
    </rPh>
    <phoneticPr fontId="3"/>
  </si>
  <si>
    <t>備考</t>
    <rPh sb="0" eb="2">
      <t>ビコウ</t>
    </rPh>
    <phoneticPr fontId="3"/>
  </si>
  <si>
    <t>備　　　考</t>
    <rPh sb="0" eb="1">
      <t>ソナエ</t>
    </rPh>
    <rPh sb="4" eb="5">
      <t>コウ</t>
    </rPh>
    <phoneticPr fontId="3"/>
  </si>
  <si>
    <t>第5章 点検・調査計画</t>
    <rPh sb="0" eb="1">
      <t>ダイ</t>
    </rPh>
    <rPh sb="2" eb="3">
      <t>ショウ</t>
    </rPh>
    <rPh sb="4" eb="6">
      <t>テンケン</t>
    </rPh>
    <rPh sb="7" eb="9">
      <t>チョウサ</t>
    </rPh>
    <rPh sb="9" eb="11">
      <t>ケイカク</t>
    </rPh>
    <phoneticPr fontId="3"/>
  </si>
  <si>
    <t>5-1 管路施設</t>
    <rPh sb="4" eb="5">
      <t>カン</t>
    </rPh>
    <rPh sb="5" eb="6">
      <t>ロ</t>
    </rPh>
    <rPh sb="6" eb="8">
      <t>シセツ</t>
    </rPh>
    <phoneticPr fontId="3"/>
  </si>
  <si>
    <t>5-1-1 基本方針</t>
    <rPh sb="6" eb="8">
      <t>キホン</t>
    </rPh>
    <rPh sb="8" eb="10">
      <t>ホウシン</t>
    </rPh>
    <phoneticPr fontId="3"/>
  </si>
  <si>
    <t>5-2-1 基本方針</t>
    <rPh sb="6" eb="8">
      <t>キホン</t>
    </rPh>
    <rPh sb="8" eb="10">
      <t>ホウシン</t>
    </rPh>
    <phoneticPr fontId="3"/>
  </si>
  <si>
    <t>第6章 修繕・改築計画</t>
    <rPh sb="0" eb="1">
      <t>ダイ</t>
    </rPh>
    <rPh sb="2" eb="3">
      <t>ショウ</t>
    </rPh>
    <rPh sb="4" eb="6">
      <t>シュウゼン</t>
    </rPh>
    <rPh sb="7" eb="9">
      <t>カイチク</t>
    </rPh>
    <rPh sb="9" eb="11">
      <t>ケイカク</t>
    </rPh>
    <phoneticPr fontId="3"/>
  </si>
  <si>
    <t>6-1-1 基本方針</t>
    <rPh sb="6" eb="8">
      <t>キホン</t>
    </rPh>
    <rPh sb="8" eb="10">
      <t>ホウシン</t>
    </rPh>
    <phoneticPr fontId="3"/>
  </si>
  <si>
    <t>6-1-2 実施計画</t>
    <rPh sb="6" eb="8">
      <t>ジッシ</t>
    </rPh>
    <rPh sb="8" eb="10">
      <t>ケイカク</t>
    </rPh>
    <phoneticPr fontId="3"/>
  </si>
  <si>
    <t>　　処理区・
　　排水区
　　の名称</t>
    <rPh sb="2" eb="4">
      <t>ショリ</t>
    </rPh>
    <rPh sb="4" eb="5">
      <t>ク</t>
    </rPh>
    <rPh sb="9" eb="11">
      <t>ハイスイ</t>
    </rPh>
    <rPh sb="11" eb="12">
      <t>ク</t>
    </rPh>
    <rPh sb="16" eb="18">
      <t>メイショウ</t>
    </rPh>
    <phoneticPr fontId="3"/>
  </si>
  <si>
    <t>合流・
汚水・
雨水の別</t>
    <rPh sb="0" eb="2">
      <t>ゴウリュウ</t>
    </rPh>
    <rPh sb="4" eb="6">
      <t>オスイ</t>
    </rPh>
    <rPh sb="8" eb="10">
      <t>ウスイ</t>
    </rPh>
    <rPh sb="11" eb="12">
      <t>ベツ</t>
    </rPh>
    <phoneticPr fontId="3"/>
  </si>
  <si>
    <t>布設
年度</t>
    <rPh sb="0" eb="2">
      <t>フセツ</t>
    </rPh>
    <rPh sb="3" eb="5">
      <t>ネンド</t>
    </rPh>
    <phoneticPr fontId="3"/>
  </si>
  <si>
    <t>供用
年数</t>
    <rPh sb="0" eb="2">
      <t>キョウヨウ</t>
    </rPh>
    <rPh sb="3" eb="5">
      <t>ネンスウ</t>
    </rPh>
    <phoneticPr fontId="3"/>
  </si>
  <si>
    <t>対象延長
（m）</t>
    <rPh sb="0" eb="2">
      <t>タイショウ</t>
    </rPh>
    <rPh sb="2" eb="4">
      <t>エンチョウ</t>
    </rPh>
    <phoneticPr fontId="3"/>
  </si>
  <si>
    <t>概算費用
（百万円）</t>
    <rPh sb="0" eb="2">
      <t>ガイサン</t>
    </rPh>
    <rPh sb="2" eb="4">
      <t>ヒヨウ</t>
    </rPh>
    <rPh sb="6" eb="9">
      <t>ヒャクマンエン</t>
    </rPh>
    <phoneticPr fontId="3"/>
  </si>
  <si>
    <t>合計</t>
    <rPh sb="0" eb="2">
      <t>ゴウケイ</t>
    </rPh>
    <phoneticPr fontId="3"/>
  </si>
  <si>
    <t>予防保全</t>
    <rPh sb="0" eb="2">
      <t>ヨボウ</t>
    </rPh>
    <rPh sb="2" eb="4">
      <t>ホゼン</t>
    </rPh>
    <phoneticPr fontId="3"/>
  </si>
  <si>
    <t>状態監視保全</t>
    <rPh sb="0" eb="2">
      <t>ジョウタイ</t>
    </rPh>
    <rPh sb="2" eb="4">
      <t>カンシ</t>
    </rPh>
    <rPh sb="4" eb="6">
      <t>ホゼン</t>
    </rPh>
    <phoneticPr fontId="3"/>
  </si>
  <si>
    <t>事後保全</t>
    <rPh sb="0" eb="2">
      <t>ジゴ</t>
    </rPh>
    <rPh sb="2" eb="4">
      <t>ホゼン</t>
    </rPh>
    <phoneticPr fontId="3"/>
  </si>
  <si>
    <t>時間計画保全</t>
    <rPh sb="0" eb="2">
      <t>ジカン</t>
    </rPh>
    <rPh sb="2" eb="4">
      <t>ケイカク</t>
    </rPh>
    <rPh sb="4" eb="6">
      <t>ホゼン</t>
    </rPh>
    <phoneticPr fontId="3"/>
  </si>
  <si>
    <t>対象施設・設備の
保全区分</t>
    <rPh sb="0" eb="2">
      <t>タイショウ</t>
    </rPh>
    <rPh sb="2" eb="4">
      <t>シセツ</t>
    </rPh>
    <rPh sb="5" eb="7">
      <t>セツビ</t>
    </rPh>
    <rPh sb="9" eb="11">
      <t>ホゼン</t>
    </rPh>
    <rPh sb="11" eb="13">
      <t>クブン</t>
    </rPh>
    <phoneticPr fontId="3"/>
  </si>
  <si>
    <t>対策対象区分</t>
    <rPh sb="0" eb="2">
      <t>タイサク</t>
    </rPh>
    <rPh sb="2" eb="4">
      <t>タイショウ</t>
    </rPh>
    <rPh sb="4" eb="6">
      <t>クブン</t>
    </rPh>
    <phoneticPr fontId="3"/>
  </si>
  <si>
    <t>異状の確認またはその兆候が発生し、保守では対応困難な設備。</t>
    <rPh sb="0" eb="2">
      <t>イジョウ</t>
    </rPh>
    <rPh sb="3" eb="5">
      <t>カクニン</t>
    </rPh>
    <rPh sb="10" eb="12">
      <t>チョウコウ</t>
    </rPh>
    <rPh sb="13" eb="15">
      <t>ハッセイ</t>
    </rPh>
    <rPh sb="17" eb="19">
      <t>ホシュ</t>
    </rPh>
    <rPh sb="21" eb="23">
      <t>タイオウ</t>
    </rPh>
    <rPh sb="23" eb="25">
      <t>コンナン</t>
    </rPh>
    <rPh sb="26" eb="28">
      <t>セツビ</t>
    </rPh>
    <phoneticPr fontId="3"/>
  </si>
  <si>
    <t>6-2-1 基本方針</t>
    <rPh sb="6" eb="8">
      <t>キホン</t>
    </rPh>
    <rPh sb="8" eb="10">
      <t>ホウシン</t>
    </rPh>
    <phoneticPr fontId="3"/>
  </si>
  <si>
    <t>6-2-2 実施計画</t>
    <rPh sb="6" eb="8">
      <t>ジッシ</t>
    </rPh>
    <rPh sb="8" eb="10">
      <t>ケイカク</t>
    </rPh>
    <phoneticPr fontId="3"/>
  </si>
  <si>
    <t>施設能力</t>
    <rPh sb="0" eb="2">
      <t>シセツ</t>
    </rPh>
    <rPh sb="2" eb="4">
      <t>ノウリョク</t>
    </rPh>
    <phoneticPr fontId="3"/>
  </si>
  <si>
    <t>経過年数が目標耐用年数（標準耐用年数×1.5）以上。
または、異状の確認またはその兆候が発生し、保守では対応困難な設備。</t>
    <rPh sb="0" eb="2">
      <t>ケイカ</t>
    </rPh>
    <rPh sb="2" eb="4">
      <t>ネンスウ</t>
    </rPh>
    <rPh sb="5" eb="7">
      <t>モクヒョウ</t>
    </rPh>
    <rPh sb="7" eb="9">
      <t>タイヨウ</t>
    </rPh>
    <rPh sb="9" eb="11">
      <t>ネンスウ</t>
    </rPh>
    <rPh sb="12" eb="14">
      <t>ヒョウジュン</t>
    </rPh>
    <rPh sb="14" eb="16">
      <t>タイヨウ</t>
    </rPh>
    <rPh sb="16" eb="18">
      <t>ネンスウ</t>
    </rPh>
    <rPh sb="23" eb="25">
      <t>イジョウ</t>
    </rPh>
    <rPh sb="31" eb="33">
      <t>イジョウ</t>
    </rPh>
    <rPh sb="34" eb="36">
      <t>カクニン</t>
    </rPh>
    <rPh sb="41" eb="43">
      <t>チョウコウ</t>
    </rPh>
    <rPh sb="44" eb="46">
      <t>ハッセイ</t>
    </rPh>
    <rPh sb="48" eb="50">
      <t>ホシュ</t>
    </rPh>
    <rPh sb="52" eb="54">
      <t>タイオウ</t>
    </rPh>
    <rPh sb="54" eb="56">
      <t>コンナン</t>
    </rPh>
    <rPh sb="57" eb="59">
      <t>セツビ</t>
    </rPh>
    <phoneticPr fontId="3"/>
  </si>
  <si>
    <t>該当なし</t>
    <rPh sb="0" eb="2">
      <t>ガイトウ</t>
    </rPh>
    <phoneticPr fontId="3"/>
  </si>
  <si>
    <t>第1章 自らの課題把握のための長期的な改築の需要見通し</t>
    <rPh sb="0" eb="1">
      <t>ダイ</t>
    </rPh>
    <rPh sb="2" eb="3">
      <t>ショウ</t>
    </rPh>
    <rPh sb="4" eb="5">
      <t>ミズカ</t>
    </rPh>
    <phoneticPr fontId="3"/>
  </si>
  <si>
    <t>標準耐用
超過率</t>
    <rPh sb="5" eb="7">
      <t>チョウカ</t>
    </rPh>
    <rPh sb="7" eb="8">
      <t>リツ</t>
    </rPh>
    <phoneticPr fontId="3"/>
  </si>
  <si>
    <t>管口径区分に応じ、3段階に分けた。</t>
    <rPh sb="0" eb="1">
      <t>カン</t>
    </rPh>
    <rPh sb="1" eb="3">
      <t>コウケイ</t>
    </rPh>
    <rPh sb="3" eb="5">
      <t>クブン</t>
    </rPh>
    <rPh sb="6" eb="7">
      <t>オウ</t>
    </rPh>
    <rPh sb="10" eb="12">
      <t>ダンカイ</t>
    </rPh>
    <rPh sb="13" eb="14">
      <t>ワ</t>
    </rPh>
    <phoneticPr fontId="3"/>
  </si>
  <si>
    <t>経過年数に応じ、3段階に分けた。</t>
    <rPh sb="0" eb="2">
      <t>ケイカ</t>
    </rPh>
    <rPh sb="2" eb="4">
      <t>ネンスウ</t>
    </rPh>
    <rPh sb="5" eb="6">
      <t>オウ</t>
    </rPh>
    <rPh sb="9" eb="11">
      <t>ダンカイ</t>
    </rPh>
    <rPh sb="12" eb="13">
      <t>ワ</t>
    </rPh>
    <phoneticPr fontId="3"/>
  </si>
  <si>
    <t>施設の重要度に応じ、5段階に分けた。</t>
    <rPh sb="0" eb="2">
      <t>シセツ</t>
    </rPh>
    <rPh sb="3" eb="6">
      <t>ジュウヨウド</t>
    </rPh>
    <rPh sb="7" eb="8">
      <t>オウ</t>
    </rPh>
    <rPh sb="11" eb="13">
      <t>ダンカイ</t>
    </rPh>
    <rPh sb="14" eb="15">
      <t>ワ</t>
    </rPh>
    <phoneticPr fontId="3"/>
  </si>
  <si>
    <t>標準耐用年数超過率(=経過年数÷標準耐用年数)に応じ、5段階に分けた。</t>
    <rPh sb="24" eb="25">
      <t>オウ</t>
    </rPh>
    <rPh sb="28" eb="30">
      <t>ダンカイ</t>
    </rPh>
    <rPh sb="31" eb="32">
      <t>ワ</t>
    </rPh>
    <phoneticPr fontId="3"/>
  </si>
  <si>
    <t>被害規模(影響度)【5段階】と発生確率(不具合の起こりやすさ)【5段階】のリスクマトリクスを用いて評価した。</t>
    <phoneticPr fontId="3"/>
  </si>
  <si>
    <t>1) 対策の必要性</t>
    <rPh sb="3" eb="5">
      <t>タイサク</t>
    </rPh>
    <rPh sb="6" eb="9">
      <t>ヒツヨウセイ</t>
    </rPh>
    <phoneticPr fontId="3"/>
  </si>
  <si>
    <t>2) 修繕・改築の優先順位</t>
    <rPh sb="3" eb="5">
      <t>シュウゼン</t>
    </rPh>
    <rPh sb="6" eb="8">
      <t>カイチク</t>
    </rPh>
    <rPh sb="9" eb="11">
      <t>ユウセン</t>
    </rPh>
    <rPh sb="11" eb="13">
      <t>ジュンイ</t>
    </rPh>
    <phoneticPr fontId="3"/>
  </si>
  <si>
    <t>点検・調査の優先順位の考え方と同様に、リスクスコアの高い施設から、修繕・改築を実施する。</t>
    <rPh sb="0" eb="2">
      <t>テンケン</t>
    </rPh>
    <rPh sb="3" eb="5">
      <t>チョウサ</t>
    </rPh>
    <rPh sb="6" eb="8">
      <t>ユウセン</t>
    </rPh>
    <rPh sb="8" eb="10">
      <t>ジュンイ</t>
    </rPh>
    <rPh sb="11" eb="12">
      <t>カンガ</t>
    </rPh>
    <rPh sb="13" eb="14">
      <t>カタ</t>
    </rPh>
    <rPh sb="15" eb="17">
      <t>ドウヨウ</t>
    </rPh>
    <rPh sb="26" eb="27">
      <t>タカ</t>
    </rPh>
    <rPh sb="28" eb="30">
      <t>シセツ</t>
    </rPh>
    <rPh sb="33" eb="35">
      <t>シュウゼン</t>
    </rPh>
    <rPh sb="36" eb="38">
      <t>カイチク</t>
    </rPh>
    <rPh sb="39" eb="41">
      <t>ジッシ</t>
    </rPh>
    <phoneticPr fontId="3"/>
  </si>
  <si>
    <t>合流</t>
    <rPh sb="0" eb="2">
      <t>ゴウリュウ</t>
    </rPh>
    <phoneticPr fontId="5"/>
  </si>
  <si>
    <t>緑字：デフォルト（既定値）箇所</t>
    <rPh sb="0" eb="1">
      <t>ミドリ</t>
    </rPh>
    <rPh sb="9" eb="11">
      <t>キテイ</t>
    </rPh>
    <rPh sb="11" eb="12">
      <t>アタイ</t>
    </rPh>
    <rPh sb="13" eb="15">
      <t>カショ</t>
    </rPh>
    <phoneticPr fontId="3"/>
  </si>
  <si>
    <t>青字：各地方公共団体が入力する箇所</t>
    <rPh sb="3" eb="4">
      <t>カク</t>
    </rPh>
    <rPh sb="4" eb="6">
      <t>チホウ</t>
    </rPh>
    <rPh sb="6" eb="8">
      <t>コウキョウ</t>
    </rPh>
    <rPh sb="8" eb="10">
      <t>ダンタイ</t>
    </rPh>
    <rPh sb="11" eb="13">
      <t>ニュウリョク</t>
    </rPh>
    <rPh sb="15" eb="17">
      <t>カショ</t>
    </rPh>
    <phoneticPr fontId="3"/>
  </si>
  <si>
    <r>
      <rPr>
        <sz val="11"/>
        <color rgb="FF3333FF"/>
        <rFont val="HG丸ｺﾞｼｯｸM-PRO"/>
        <family val="3"/>
        <charset val="128"/>
      </rPr>
      <t>A町</t>
    </r>
    <r>
      <rPr>
        <sz val="11"/>
        <color theme="1"/>
        <rFont val="HG丸ｺﾞｼｯｸM-PRO"/>
        <family val="3"/>
        <charset val="128"/>
      </rPr>
      <t>下水道事業の概要</t>
    </r>
    <rPh sb="1" eb="2">
      <t>マチ</t>
    </rPh>
    <rPh sb="2" eb="5">
      <t>ゲスイドウ</t>
    </rPh>
    <rPh sb="5" eb="7">
      <t>ジギョウ</t>
    </rPh>
    <rPh sb="8" eb="10">
      <t>ガイヨウ</t>
    </rPh>
    <phoneticPr fontId="3"/>
  </si>
  <si>
    <t>標準耐用年数50年で改築</t>
    <rPh sb="0" eb="2">
      <t>ヒョウジュン</t>
    </rPh>
    <rPh sb="2" eb="4">
      <t>タイヨウ</t>
    </rPh>
    <rPh sb="4" eb="6">
      <t>ネンスウ</t>
    </rPh>
    <rPh sb="8" eb="9">
      <t>ネン</t>
    </rPh>
    <rPh sb="10" eb="12">
      <t>カイチク</t>
    </rPh>
    <phoneticPr fontId="28"/>
  </si>
  <si>
    <t>経過年数</t>
    <rPh sb="0" eb="2">
      <t>ケイカ</t>
    </rPh>
    <rPh sb="2" eb="4">
      <t>ネンスウ</t>
    </rPh>
    <phoneticPr fontId="28"/>
  </si>
  <si>
    <t>年度</t>
    <rPh sb="0" eb="2">
      <t>ネンド</t>
    </rPh>
    <phoneticPr fontId="28"/>
  </si>
  <si>
    <t>改築延長
(km)</t>
    <rPh sb="0" eb="2">
      <t>カイチク</t>
    </rPh>
    <rPh sb="2" eb="4">
      <t>エンチョウ</t>
    </rPh>
    <phoneticPr fontId="28"/>
  </si>
  <si>
    <t>改築事業費
(百万円)</t>
    <rPh sb="0" eb="2">
      <t>カイチク</t>
    </rPh>
    <rPh sb="2" eb="5">
      <t>ジギョウヒ</t>
    </rPh>
    <rPh sb="7" eb="8">
      <t>ヒャク</t>
    </rPh>
    <rPh sb="8" eb="10">
      <t>マンエン</t>
    </rPh>
    <phoneticPr fontId="28"/>
  </si>
  <si>
    <t>管路施設</t>
    <rPh sb="0" eb="1">
      <t>カン</t>
    </rPh>
    <rPh sb="1" eb="2">
      <t>ロ</t>
    </rPh>
    <rPh sb="2" eb="4">
      <t>シセツ</t>
    </rPh>
    <phoneticPr fontId="3"/>
  </si>
  <si>
    <t>計</t>
    <rPh sb="0" eb="1">
      <t>ケイ</t>
    </rPh>
    <phoneticPr fontId="3"/>
  </si>
  <si>
    <t>改築事業費</t>
    <rPh sb="0" eb="2">
      <t>カイチク</t>
    </rPh>
    <rPh sb="2" eb="4">
      <t>ジギョウ</t>
    </rPh>
    <rPh sb="4" eb="5">
      <t>ヒ</t>
    </rPh>
    <phoneticPr fontId="3"/>
  </si>
  <si>
    <t>標準耐用年数で改築</t>
    <rPh sb="0" eb="2">
      <t>ヒョウジュン</t>
    </rPh>
    <rPh sb="2" eb="4">
      <t>タイヨウ</t>
    </rPh>
    <rPh sb="4" eb="6">
      <t>ネンスウ</t>
    </rPh>
    <rPh sb="7" eb="9">
      <t>カイチク</t>
    </rPh>
    <phoneticPr fontId="3"/>
  </si>
  <si>
    <t>1-4 他団体との比較を踏まえた課題の把握</t>
    <rPh sb="4" eb="5">
      <t>タ</t>
    </rPh>
    <rPh sb="5" eb="7">
      <t>ダンタイ</t>
    </rPh>
    <rPh sb="9" eb="11">
      <t>ヒカク</t>
    </rPh>
    <rPh sb="12" eb="13">
      <t>フ</t>
    </rPh>
    <rPh sb="16" eb="18">
      <t>カダイ</t>
    </rPh>
    <rPh sb="19" eb="21">
      <t>ハアク</t>
    </rPh>
    <phoneticPr fontId="3"/>
  </si>
  <si>
    <r>
      <t>一般家庭用使用料(1ヶ月20m</t>
    </r>
    <r>
      <rPr>
        <vertAlign val="superscript"/>
        <sz val="11"/>
        <color theme="1"/>
        <rFont val="HG丸ｺﾞｼｯｸM-PRO"/>
        <family val="3"/>
        <charset val="128"/>
      </rPr>
      <t>3</t>
    </r>
    <r>
      <rPr>
        <sz val="11"/>
        <color theme="1"/>
        <rFont val="HG丸ｺﾞｼｯｸM-PRO"/>
        <family val="3"/>
        <charset val="128"/>
      </rPr>
      <t>あたり)</t>
    </r>
    <rPh sb="0" eb="2">
      <t>イッパン</t>
    </rPh>
    <rPh sb="2" eb="5">
      <t>カテイヨウ</t>
    </rPh>
    <rPh sb="5" eb="7">
      <t>シヨウ</t>
    </rPh>
    <rPh sb="7" eb="8">
      <t>リョウ</t>
    </rPh>
    <rPh sb="11" eb="12">
      <t>ゲツ</t>
    </rPh>
    <phoneticPr fontId="3"/>
  </si>
  <si>
    <t>使用料単価</t>
    <rPh sb="0" eb="2">
      <t>シヨウ</t>
    </rPh>
    <rPh sb="2" eb="3">
      <t>リョウ</t>
    </rPh>
    <rPh sb="3" eb="5">
      <t>タンカ</t>
    </rPh>
    <phoneticPr fontId="3"/>
  </si>
  <si>
    <t>汚水処理原価</t>
    <rPh sb="0" eb="2">
      <t>オスイ</t>
    </rPh>
    <rPh sb="2" eb="4">
      <t>ショリ</t>
    </rPh>
    <rPh sb="4" eb="6">
      <t>ゲンカ</t>
    </rPh>
    <phoneticPr fontId="3"/>
  </si>
  <si>
    <t>汚水処理原価(維持管理費)</t>
    <rPh sb="0" eb="2">
      <t>オスイ</t>
    </rPh>
    <rPh sb="2" eb="4">
      <t>ショリ</t>
    </rPh>
    <rPh sb="4" eb="6">
      <t>ゲンカ</t>
    </rPh>
    <rPh sb="7" eb="9">
      <t>イジ</t>
    </rPh>
    <rPh sb="9" eb="12">
      <t>カンリヒ</t>
    </rPh>
    <phoneticPr fontId="3"/>
  </si>
  <si>
    <t>汚水処理原価(資本費)</t>
    <rPh sb="0" eb="2">
      <t>オスイ</t>
    </rPh>
    <rPh sb="2" eb="4">
      <t>ショリ</t>
    </rPh>
    <rPh sb="4" eb="6">
      <t>ゲンカ</t>
    </rPh>
    <rPh sb="7" eb="9">
      <t>シホン</t>
    </rPh>
    <rPh sb="9" eb="10">
      <t>ヒ</t>
    </rPh>
    <phoneticPr fontId="3"/>
  </si>
  <si>
    <t>経費回収率</t>
    <rPh sb="0" eb="2">
      <t>ケイヒ</t>
    </rPh>
    <rPh sb="2" eb="4">
      <t>カイシュウ</t>
    </rPh>
    <rPh sb="4" eb="5">
      <t>リツ</t>
    </rPh>
    <phoneticPr fontId="3"/>
  </si>
  <si>
    <t>債務償還年数</t>
    <rPh sb="0" eb="2">
      <t>サイム</t>
    </rPh>
    <rPh sb="2" eb="4">
      <t>ショウカン</t>
    </rPh>
    <rPh sb="4" eb="6">
      <t>ネンスウ</t>
    </rPh>
    <phoneticPr fontId="3"/>
  </si>
  <si>
    <t>水洗化率</t>
    <rPh sb="0" eb="3">
      <t>スイセンカ</t>
    </rPh>
    <rPh sb="3" eb="4">
      <t>リツ</t>
    </rPh>
    <phoneticPr fontId="3"/>
  </si>
  <si>
    <t>下水道処理人口普及率</t>
    <rPh sb="0" eb="3">
      <t>ゲスイドウ</t>
    </rPh>
    <rPh sb="3" eb="5">
      <t>ショリ</t>
    </rPh>
    <rPh sb="5" eb="7">
      <t>ジンコウ</t>
    </rPh>
    <rPh sb="7" eb="9">
      <t>フキュウ</t>
    </rPh>
    <rPh sb="9" eb="10">
      <t>リツ</t>
    </rPh>
    <phoneticPr fontId="3"/>
  </si>
  <si>
    <t>雨水整備の進捗率</t>
    <rPh sb="0" eb="2">
      <t>ウスイ</t>
    </rPh>
    <rPh sb="2" eb="4">
      <t>セイビ</t>
    </rPh>
    <rPh sb="5" eb="7">
      <t>シンチョク</t>
    </rPh>
    <rPh sb="7" eb="8">
      <t>リツ</t>
    </rPh>
    <phoneticPr fontId="3"/>
  </si>
  <si>
    <t>施設の老朽化率(管渠)</t>
    <rPh sb="0" eb="2">
      <t>シセツ</t>
    </rPh>
    <rPh sb="3" eb="6">
      <t>ロウキュウカ</t>
    </rPh>
    <rPh sb="6" eb="7">
      <t>リツ</t>
    </rPh>
    <rPh sb="8" eb="9">
      <t>カン</t>
    </rPh>
    <rPh sb="9" eb="10">
      <t>キョ</t>
    </rPh>
    <phoneticPr fontId="3"/>
  </si>
  <si>
    <t>管渠調査率</t>
    <rPh sb="0" eb="1">
      <t>カン</t>
    </rPh>
    <rPh sb="1" eb="2">
      <t>キョ</t>
    </rPh>
    <rPh sb="2" eb="4">
      <t>チョウサ</t>
    </rPh>
    <rPh sb="4" eb="5">
      <t>リツ</t>
    </rPh>
    <phoneticPr fontId="3"/>
  </si>
  <si>
    <t>管渠100km当たり陥没箇所数</t>
    <rPh sb="0" eb="1">
      <t>カン</t>
    </rPh>
    <rPh sb="1" eb="2">
      <t>キョ</t>
    </rPh>
    <rPh sb="7" eb="8">
      <t>ア</t>
    </rPh>
    <rPh sb="10" eb="12">
      <t>カンボツ</t>
    </rPh>
    <rPh sb="12" eb="14">
      <t>カショ</t>
    </rPh>
    <rPh sb="14" eb="15">
      <t>スウ</t>
    </rPh>
    <phoneticPr fontId="3"/>
  </si>
  <si>
    <t>重要な幹線等の耐震化の状況(全体)(ﾊｰﾄﾞ対策)</t>
    <rPh sb="0" eb="2">
      <t>ジュウヨウ</t>
    </rPh>
    <rPh sb="3" eb="6">
      <t>カンセンナド</t>
    </rPh>
    <rPh sb="7" eb="10">
      <t>タイシンカ</t>
    </rPh>
    <rPh sb="11" eb="13">
      <t>ジョウキョウ</t>
    </rPh>
    <rPh sb="14" eb="16">
      <t>ゼンタイ</t>
    </rPh>
    <rPh sb="22" eb="24">
      <t>タイサク</t>
    </rPh>
    <phoneticPr fontId="3"/>
  </si>
  <si>
    <t>処理工程ごとの電力使用量原単位(処理水量当たり)</t>
    <rPh sb="0" eb="2">
      <t>ショリ</t>
    </rPh>
    <rPh sb="2" eb="4">
      <t>コウテイ</t>
    </rPh>
    <rPh sb="7" eb="12">
      <t>デンリョクシヨウリョウ</t>
    </rPh>
    <rPh sb="12" eb="15">
      <t>ゲンタンイ</t>
    </rPh>
    <rPh sb="16" eb="18">
      <t>ショリ</t>
    </rPh>
    <rPh sb="18" eb="20">
      <t>スイリョウ</t>
    </rPh>
    <rPh sb="20" eb="21">
      <t>トウ</t>
    </rPh>
    <phoneticPr fontId="3"/>
  </si>
  <si>
    <t>職員1人あたりの管渠調査延長</t>
    <rPh sb="0" eb="2">
      <t>ショクイン</t>
    </rPh>
    <rPh sb="3" eb="4">
      <t>ニン</t>
    </rPh>
    <rPh sb="8" eb="9">
      <t>カン</t>
    </rPh>
    <rPh sb="9" eb="10">
      <t>キョ</t>
    </rPh>
    <rPh sb="10" eb="12">
      <t>チョウサ</t>
    </rPh>
    <rPh sb="12" eb="14">
      <t>エンチョウ</t>
    </rPh>
    <phoneticPr fontId="3"/>
  </si>
  <si>
    <t>職員1人あたりの管渠改築延長</t>
    <rPh sb="0" eb="2">
      <t>ショクイン</t>
    </rPh>
    <rPh sb="3" eb="4">
      <t>ニン</t>
    </rPh>
    <rPh sb="8" eb="9">
      <t>カン</t>
    </rPh>
    <rPh sb="9" eb="10">
      <t>キョ</t>
    </rPh>
    <rPh sb="10" eb="12">
      <t>カイチク</t>
    </rPh>
    <rPh sb="12" eb="14">
      <t>エンチョウ</t>
    </rPh>
    <phoneticPr fontId="3"/>
  </si>
  <si>
    <t>職員1人あたりの処理水量</t>
    <rPh sb="0" eb="2">
      <t>ショクイン</t>
    </rPh>
    <rPh sb="3" eb="4">
      <t>ニン</t>
    </rPh>
    <rPh sb="8" eb="10">
      <t>ショリ</t>
    </rPh>
    <rPh sb="10" eb="12">
      <t>スイリョウ</t>
    </rPh>
    <phoneticPr fontId="3"/>
  </si>
  <si>
    <t>職員1人あたりの有収水量</t>
    <rPh sb="0" eb="2">
      <t>ショクイン</t>
    </rPh>
    <rPh sb="3" eb="4">
      <t>ニン</t>
    </rPh>
    <rPh sb="8" eb="9">
      <t>ユウ</t>
    </rPh>
    <rPh sb="9" eb="10">
      <t>シュウ</t>
    </rPh>
    <rPh sb="10" eb="12">
      <t>スイリョウ</t>
    </rPh>
    <phoneticPr fontId="3"/>
  </si>
  <si>
    <t>維持管理民間委託比率(内訳)</t>
    <rPh sb="0" eb="2">
      <t>イジ</t>
    </rPh>
    <rPh sb="2" eb="4">
      <t>カンリ</t>
    </rPh>
    <rPh sb="4" eb="6">
      <t>ミンカン</t>
    </rPh>
    <rPh sb="6" eb="8">
      <t>イタク</t>
    </rPh>
    <rPh sb="8" eb="10">
      <t>ヒリツ</t>
    </rPh>
    <rPh sb="11" eb="13">
      <t>ウチワケ</t>
    </rPh>
    <phoneticPr fontId="3"/>
  </si>
  <si>
    <t>一般家庭用使用料</t>
    <rPh sb="0" eb="2">
      <t>イッパン</t>
    </rPh>
    <rPh sb="2" eb="5">
      <t>カテイヨウ</t>
    </rPh>
    <rPh sb="5" eb="7">
      <t>シヨウ</t>
    </rPh>
    <rPh sb="7" eb="8">
      <t>リョウ</t>
    </rPh>
    <phoneticPr fontId="3"/>
  </si>
  <si>
    <t>重要な幹線等の耐震化の状況</t>
    <rPh sb="0" eb="2">
      <t>ジュウヨウ</t>
    </rPh>
    <rPh sb="3" eb="6">
      <t>カンセンナド</t>
    </rPh>
    <rPh sb="7" eb="10">
      <t>タイシンカ</t>
    </rPh>
    <rPh sb="11" eb="13">
      <t>ジョウキョウ</t>
    </rPh>
    <phoneticPr fontId="3"/>
  </si>
  <si>
    <t>処理工程ごとの電力使用量原単位</t>
    <rPh sb="0" eb="2">
      <t>ショリ</t>
    </rPh>
    <rPh sb="2" eb="4">
      <t>コウテイ</t>
    </rPh>
    <rPh sb="7" eb="12">
      <t>デンリョクシヨウリョウ</t>
    </rPh>
    <rPh sb="12" eb="15">
      <t>ゲンタンイ</t>
    </rPh>
    <phoneticPr fontId="3"/>
  </si>
  <si>
    <t>①行政人口別等規模区分〔下水道における8区分〕</t>
    <rPh sb="1" eb="3">
      <t>ギョウセイ</t>
    </rPh>
    <rPh sb="3" eb="5">
      <t>ジンコウ</t>
    </rPh>
    <rPh sb="5" eb="6">
      <t>ベツ</t>
    </rPh>
    <rPh sb="6" eb="7">
      <t>トウ</t>
    </rPh>
    <rPh sb="7" eb="9">
      <t>キボ</t>
    </rPh>
    <rPh sb="9" eb="11">
      <t>クブン</t>
    </rPh>
    <rPh sb="12" eb="15">
      <t>ゲスイドウ</t>
    </rPh>
    <rPh sb="20" eb="22">
      <t>クブン</t>
    </rPh>
    <phoneticPr fontId="3"/>
  </si>
  <si>
    <t>②事業別類型区分〔公共、特環等の4区分〕</t>
    <rPh sb="1" eb="3">
      <t>ジギョウ</t>
    </rPh>
    <rPh sb="3" eb="4">
      <t>ベツ</t>
    </rPh>
    <rPh sb="4" eb="6">
      <t>ルイケイ</t>
    </rPh>
    <rPh sb="6" eb="8">
      <t>クブン</t>
    </rPh>
    <rPh sb="9" eb="11">
      <t>コウキョウ</t>
    </rPh>
    <rPh sb="12" eb="13">
      <t>トク</t>
    </rPh>
    <rPh sb="13" eb="15">
      <t>ワナド</t>
    </rPh>
    <rPh sb="17" eb="19">
      <t>クブン</t>
    </rPh>
    <phoneticPr fontId="3"/>
  </si>
  <si>
    <t>③供用開始後年数別区分〔事業進捗度としての4区分〕</t>
    <rPh sb="1" eb="3">
      <t>キョウヨウ</t>
    </rPh>
    <rPh sb="3" eb="5">
      <t>カイシ</t>
    </rPh>
    <rPh sb="5" eb="6">
      <t>ゴ</t>
    </rPh>
    <rPh sb="6" eb="8">
      <t>ネンスウ</t>
    </rPh>
    <rPh sb="8" eb="9">
      <t>ベツ</t>
    </rPh>
    <rPh sb="9" eb="11">
      <t>クブン</t>
    </rPh>
    <rPh sb="12" eb="14">
      <t>ジギョウ</t>
    </rPh>
    <rPh sb="14" eb="16">
      <t>シンチョク</t>
    </rPh>
    <rPh sb="16" eb="17">
      <t>ド</t>
    </rPh>
    <rPh sb="22" eb="24">
      <t>クブン</t>
    </rPh>
    <phoneticPr fontId="3"/>
  </si>
  <si>
    <t>④処理区域内人口別区分〔経営規模としての7区分〕</t>
    <rPh sb="1" eb="3">
      <t>ショリ</t>
    </rPh>
    <rPh sb="3" eb="6">
      <t>クイキナイ</t>
    </rPh>
    <rPh sb="6" eb="8">
      <t>ジンコウ</t>
    </rPh>
    <rPh sb="8" eb="9">
      <t>ベツ</t>
    </rPh>
    <rPh sb="9" eb="11">
      <t>クブン</t>
    </rPh>
    <rPh sb="12" eb="14">
      <t>ケイエイ</t>
    </rPh>
    <rPh sb="14" eb="16">
      <t>キボ</t>
    </rPh>
    <rPh sb="21" eb="23">
      <t>クブン</t>
    </rPh>
    <phoneticPr fontId="3"/>
  </si>
  <si>
    <t>⑤有収水量密度別区分〔地域的条件分類の4区分〕</t>
    <rPh sb="1" eb="2">
      <t>ユウ</t>
    </rPh>
    <rPh sb="2" eb="3">
      <t>シュウ</t>
    </rPh>
    <rPh sb="3" eb="5">
      <t>スイリョウ</t>
    </rPh>
    <rPh sb="5" eb="7">
      <t>ミツド</t>
    </rPh>
    <rPh sb="7" eb="8">
      <t>ベツ</t>
    </rPh>
    <rPh sb="8" eb="10">
      <t>クブン</t>
    </rPh>
    <rPh sb="11" eb="14">
      <t>チイキテキ</t>
    </rPh>
    <rPh sb="14" eb="16">
      <t>ジョウケン</t>
    </rPh>
    <rPh sb="16" eb="18">
      <t>ブンルイ</t>
    </rPh>
    <rPh sb="20" eb="22">
      <t>クブン</t>
    </rPh>
    <phoneticPr fontId="3"/>
  </si>
  <si>
    <t>⑥会計方式〔法適用/非適用〕</t>
    <rPh sb="1" eb="3">
      <t>カイケイ</t>
    </rPh>
    <rPh sb="3" eb="5">
      <t>ホウシキ</t>
    </rPh>
    <rPh sb="6" eb="7">
      <t>ホウ</t>
    </rPh>
    <rPh sb="7" eb="9">
      <t>テキヨウ</t>
    </rPh>
    <rPh sb="10" eb="11">
      <t>ヒ</t>
    </rPh>
    <rPh sb="11" eb="13">
      <t>テキヨウ</t>
    </rPh>
    <phoneticPr fontId="3"/>
  </si>
  <si>
    <t>ﾁｪｯｸ</t>
    <phoneticPr fontId="3"/>
  </si>
  <si>
    <t>比較区分</t>
    <rPh sb="0" eb="2">
      <t>ヒカク</t>
    </rPh>
    <rPh sb="2" eb="4">
      <t>クブン</t>
    </rPh>
    <phoneticPr fontId="3"/>
  </si>
  <si>
    <t>弱み
(課題)</t>
    <rPh sb="0" eb="1">
      <t>ヨワ</t>
    </rPh>
    <rPh sb="4" eb="6">
      <t>カダイ</t>
    </rPh>
    <phoneticPr fontId="3"/>
  </si>
  <si>
    <t>水洗化率が低いため、経営の採算性を高めるために使用量単価を上げざるを得ない状況にある。</t>
    <rPh sb="0" eb="3">
      <t>スイセンカ</t>
    </rPh>
    <rPh sb="3" eb="4">
      <t>リツ</t>
    </rPh>
    <rPh sb="5" eb="6">
      <t>ヒク</t>
    </rPh>
    <rPh sb="10" eb="12">
      <t>ケイエイ</t>
    </rPh>
    <rPh sb="13" eb="16">
      <t>サイサンセイ</t>
    </rPh>
    <rPh sb="17" eb="18">
      <t>タカ</t>
    </rPh>
    <rPh sb="23" eb="25">
      <t>シヨウ</t>
    </rPh>
    <rPh sb="25" eb="26">
      <t>リョウ</t>
    </rPh>
    <rPh sb="26" eb="28">
      <t>タンカ</t>
    </rPh>
    <rPh sb="29" eb="30">
      <t>ア</t>
    </rPh>
    <rPh sb="34" eb="35">
      <t>エ</t>
    </rPh>
    <rPh sb="37" eb="39">
      <t>ジョウキョウ</t>
    </rPh>
    <phoneticPr fontId="3"/>
  </si>
  <si>
    <t>道路陥没は発生していないが、現状として調査も実施されていない。
経年劣化に起因する道路陥没等の不具合を未然に防止するために、予防保全を実施することが課題である。</t>
    <rPh sb="0" eb="2">
      <t>ドウロ</t>
    </rPh>
    <rPh sb="2" eb="4">
      <t>カンボツ</t>
    </rPh>
    <rPh sb="5" eb="7">
      <t>ハッセイ</t>
    </rPh>
    <rPh sb="14" eb="16">
      <t>ゲンジョウ</t>
    </rPh>
    <rPh sb="19" eb="21">
      <t>チョウサ</t>
    </rPh>
    <rPh sb="22" eb="24">
      <t>ジッシ</t>
    </rPh>
    <rPh sb="32" eb="34">
      <t>ケイネン</t>
    </rPh>
    <rPh sb="34" eb="36">
      <t>レッカ</t>
    </rPh>
    <rPh sb="37" eb="39">
      <t>キイン</t>
    </rPh>
    <rPh sb="41" eb="43">
      <t>ドウロ</t>
    </rPh>
    <rPh sb="43" eb="45">
      <t>カンボツ</t>
    </rPh>
    <rPh sb="45" eb="46">
      <t>トウ</t>
    </rPh>
    <rPh sb="47" eb="50">
      <t>フグアイ</t>
    </rPh>
    <rPh sb="51" eb="53">
      <t>ミゼン</t>
    </rPh>
    <rPh sb="54" eb="56">
      <t>ボウシ</t>
    </rPh>
    <rPh sb="62" eb="64">
      <t>ヨボウ</t>
    </rPh>
    <rPh sb="64" eb="66">
      <t>ホゼン</t>
    </rPh>
    <rPh sb="67" eb="69">
      <t>ジッシ</t>
    </rPh>
    <rPh sb="74" eb="76">
      <t>カダイ</t>
    </rPh>
    <phoneticPr fontId="3"/>
  </si>
  <si>
    <t>経費回収率が高いため、経営の採算性は良いといえる。</t>
    <rPh sb="0" eb="2">
      <t>ケイヒ</t>
    </rPh>
    <rPh sb="2" eb="4">
      <t>カイシュウ</t>
    </rPh>
    <rPh sb="4" eb="5">
      <t>リツ</t>
    </rPh>
    <rPh sb="6" eb="7">
      <t>タカ</t>
    </rPh>
    <rPh sb="11" eb="13">
      <t>ケイエイ</t>
    </rPh>
    <rPh sb="14" eb="17">
      <t>サイサンセイ</t>
    </rPh>
    <rPh sb="18" eb="19">
      <t>ヨ</t>
    </rPh>
    <phoneticPr fontId="3"/>
  </si>
  <si>
    <t>雨水整備率及び重要幹線の耐震化率が高く、防災対策が進んでいるといえる。</t>
    <rPh sb="0" eb="2">
      <t>ウスイ</t>
    </rPh>
    <rPh sb="2" eb="4">
      <t>セイビ</t>
    </rPh>
    <rPh sb="4" eb="5">
      <t>リツ</t>
    </rPh>
    <rPh sb="5" eb="6">
      <t>オヨ</t>
    </rPh>
    <rPh sb="7" eb="9">
      <t>ジュウヨウ</t>
    </rPh>
    <rPh sb="9" eb="11">
      <t>カンセン</t>
    </rPh>
    <rPh sb="12" eb="14">
      <t>タイシン</t>
    </rPh>
    <rPh sb="14" eb="15">
      <t>カ</t>
    </rPh>
    <rPh sb="15" eb="16">
      <t>リツ</t>
    </rPh>
    <rPh sb="17" eb="18">
      <t>タカ</t>
    </rPh>
    <rPh sb="20" eb="22">
      <t>ボウサイ</t>
    </rPh>
    <rPh sb="22" eb="24">
      <t>タイサク</t>
    </rPh>
    <rPh sb="25" eb="26">
      <t>スス</t>
    </rPh>
    <phoneticPr fontId="3"/>
  </si>
  <si>
    <t>維持管理費民間委託比率は他団体と同程度以上であり、民間委託が進んでいるといえる。</t>
    <rPh sb="0" eb="2">
      <t>イジ</t>
    </rPh>
    <rPh sb="2" eb="5">
      <t>カンリヒ</t>
    </rPh>
    <rPh sb="5" eb="7">
      <t>ミンカン</t>
    </rPh>
    <rPh sb="7" eb="9">
      <t>イタク</t>
    </rPh>
    <rPh sb="9" eb="11">
      <t>ヒリツ</t>
    </rPh>
    <rPh sb="12" eb="13">
      <t>タ</t>
    </rPh>
    <rPh sb="13" eb="15">
      <t>ダンタイ</t>
    </rPh>
    <rPh sb="16" eb="19">
      <t>ドウテイド</t>
    </rPh>
    <rPh sb="19" eb="21">
      <t>イジョウ</t>
    </rPh>
    <rPh sb="25" eb="27">
      <t>ミンカン</t>
    </rPh>
    <rPh sb="27" eb="29">
      <t>イタク</t>
    </rPh>
    <rPh sb="30" eb="31">
      <t>スス</t>
    </rPh>
    <phoneticPr fontId="3"/>
  </si>
  <si>
    <t>被害規模（影響度）【3段階】と発生確率（不具合の起こりやすさ）【3段階】のリスクマトリクスを用いて評価した。</t>
    <rPh sb="0" eb="2">
      <t>ヒガイ</t>
    </rPh>
    <rPh sb="2" eb="4">
      <t>キボ</t>
    </rPh>
    <rPh sb="5" eb="8">
      <t>エイキョウド</t>
    </rPh>
    <rPh sb="11" eb="13">
      <t>ダンカイ</t>
    </rPh>
    <rPh sb="15" eb="17">
      <t>ハッセイ</t>
    </rPh>
    <rPh sb="17" eb="19">
      <t>カクリツ</t>
    </rPh>
    <rPh sb="20" eb="23">
      <t>フグアイ</t>
    </rPh>
    <rPh sb="24" eb="25">
      <t>オ</t>
    </rPh>
    <rPh sb="33" eb="35">
      <t>ダンカイ</t>
    </rPh>
    <rPh sb="46" eb="47">
      <t>モチ</t>
    </rPh>
    <rPh sb="49" eb="51">
      <t>ヒョウカ</t>
    </rPh>
    <phoneticPr fontId="3"/>
  </si>
  <si>
    <t>中央汚水幹線（φ600）</t>
    <rPh sb="0" eb="2">
      <t>チュウオウ</t>
    </rPh>
    <rPh sb="2" eb="4">
      <t>オスイ</t>
    </rPh>
    <rPh sb="4" eb="6">
      <t>カンセン</t>
    </rPh>
    <phoneticPr fontId="5"/>
  </si>
  <si>
    <t>中央汚水幹線（φ500）</t>
    <rPh sb="0" eb="2">
      <t>チュウオウ</t>
    </rPh>
    <rPh sb="2" eb="4">
      <t>オスイ</t>
    </rPh>
    <rPh sb="4" eb="6">
      <t>カンセン</t>
    </rPh>
    <phoneticPr fontId="5"/>
  </si>
  <si>
    <t>西部汚水幹線（φ400）、東部汚水幹線（φ400）</t>
    <rPh sb="0" eb="2">
      <t>セイブ</t>
    </rPh>
    <rPh sb="2" eb="4">
      <t>オスイ</t>
    </rPh>
    <rPh sb="4" eb="6">
      <t>カンセン</t>
    </rPh>
    <rPh sb="13" eb="15">
      <t>トウブ</t>
    </rPh>
    <rPh sb="15" eb="17">
      <t>オスイ</t>
    </rPh>
    <rPh sb="17" eb="19">
      <t>カンセン</t>
    </rPh>
    <phoneticPr fontId="5"/>
  </si>
  <si>
    <t>南部雨水幹線（φ1000）</t>
    <rPh sb="0" eb="2">
      <t>ナンブ</t>
    </rPh>
    <rPh sb="2" eb="4">
      <t>ウスイ</t>
    </rPh>
    <rPh sb="4" eb="6">
      <t>カンセン</t>
    </rPh>
    <phoneticPr fontId="5"/>
  </si>
  <si>
    <t>中央汚水幹線（φ450）</t>
    <rPh sb="0" eb="2">
      <t>チュウオウ</t>
    </rPh>
    <rPh sb="2" eb="4">
      <t>オスイ</t>
    </rPh>
    <rPh sb="4" eb="6">
      <t>カンセン</t>
    </rPh>
    <phoneticPr fontId="5"/>
  </si>
  <si>
    <t>西部汚水幹線、東部汚水幹線（ともにφ300〜350）</t>
    <rPh sb="0" eb="2">
      <t>セイブ</t>
    </rPh>
    <rPh sb="2" eb="4">
      <t>オスイ</t>
    </rPh>
    <rPh sb="4" eb="6">
      <t>カンセン</t>
    </rPh>
    <rPh sb="7" eb="9">
      <t>トウブ</t>
    </rPh>
    <rPh sb="9" eb="11">
      <t>オスイ</t>
    </rPh>
    <rPh sb="11" eb="13">
      <t>カンセン</t>
    </rPh>
    <phoneticPr fontId="5"/>
  </si>
  <si>
    <t>リスクマトリクス</t>
    <phoneticPr fontId="3"/>
  </si>
  <si>
    <t>標準耐用年数で改築</t>
    <rPh sb="0" eb="2">
      <t>ヒョウジュン</t>
    </rPh>
    <rPh sb="2" eb="4">
      <t>タイヨウ</t>
    </rPh>
    <rPh sb="4" eb="6">
      <t>ネンスウ</t>
    </rPh>
    <rPh sb="7" eb="9">
      <t>カイチク</t>
    </rPh>
    <phoneticPr fontId="28"/>
  </si>
  <si>
    <r>
      <t>整備済みの全ての管渠に対し、目標耐用年数で改築するシナリオを、長期的な改築事業のシナリオとして設定した。
目標耐用年数は、</t>
    </r>
    <r>
      <rPr>
        <sz val="11"/>
        <color rgb="FF3333FF"/>
        <rFont val="HG丸ｺﾞｼｯｸM-PRO"/>
        <family val="3"/>
        <charset val="128"/>
      </rPr>
      <t>標準耐用年数の1.5倍となる75</t>
    </r>
    <r>
      <rPr>
        <sz val="11"/>
        <color rgb="FF008000"/>
        <rFont val="HG丸ｺﾞｼｯｸM-PRO"/>
        <family val="3"/>
        <charset val="128"/>
      </rPr>
      <t>年に設定した。
なお、長期的な改築事業費の算定は、第1章の長期的な改築需要の見通しと同様の方法にて行った。</t>
    </r>
    <rPh sb="8" eb="9">
      <t>カン</t>
    </rPh>
    <rPh sb="9" eb="10">
      <t>キョ</t>
    </rPh>
    <rPh sb="11" eb="12">
      <t>タイ</t>
    </rPh>
    <rPh sb="88" eb="91">
      <t>チョウキテキ</t>
    </rPh>
    <rPh sb="92" eb="94">
      <t>カイチク</t>
    </rPh>
    <rPh sb="94" eb="96">
      <t>ジギョウ</t>
    </rPh>
    <rPh sb="96" eb="97">
      <t>ヒ</t>
    </rPh>
    <rPh sb="98" eb="100">
      <t>サンテイ</t>
    </rPh>
    <rPh sb="102" eb="103">
      <t>ダイ</t>
    </rPh>
    <rPh sb="104" eb="105">
      <t>ショウ</t>
    </rPh>
    <rPh sb="106" eb="109">
      <t>チョウキテキ</t>
    </rPh>
    <rPh sb="110" eb="112">
      <t>カイチク</t>
    </rPh>
    <rPh sb="112" eb="114">
      <t>ジュヨウ</t>
    </rPh>
    <rPh sb="115" eb="117">
      <t>ミトオ</t>
    </rPh>
    <rPh sb="119" eb="121">
      <t>ドウヨウ</t>
    </rPh>
    <rPh sb="122" eb="124">
      <t>ホウホウ</t>
    </rPh>
    <rPh sb="126" eb="127">
      <t>オコナ</t>
    </rPh>
    <phoneticPr fontId="3"/>
  </si>
  <si>
    <t>事業計画書の第3表（管渠調書）に示されている主要な管路施設、及び腐食のおそれの大きい箇所。</t>
    <rPh sb="16" eb="17">
      <t>シメ</t>
    </rPh>
    <rPh sb="22" eb="24">
      <t>シュヨウ</t>
    </rPh>
    <rPh sb="25" eb="26">
      <t>カン</t>
    </rPh>
    <rPh sb="26" eb="27">
      <t>ロ</t>
    </rPh>
    <rPh sb="27" eb="29">
      <t>シセツ</t>
    </rPh>
    <rPh sb="30" eb="31">
      <t>オヨ</t>
    </rPh>
    <rPh sb="32" eb="34">
      <t>フショク</t>
    </rPh>
    <rPh sb="39" eb="40">
      <t>オオ</t>
    </rPh>
    <rPh sb="42" eb="44">
      <t>カショ</t>
    </rPh>
    <phoneticPr fontId="3"/>
  </si>
  <si>
    <t>事業計画書の第3表（管渠調書）に示されている以外の管路施設。</t>
    <rPh sb="0" eb="2">
      <t>ジギョウ</t>
    </rPh>
    <rPh sb="2" eb="5">
      <t>ケイカクショ</t>
    </rPh>
    <rPh sb="6" eb="7">
      <t>ダイ</t>
    </rPh>
    <rPh sb="8" eb="9">
      <t>ヒョウ</t>
    </rPh>
    <rPh sb="10" eb="11">
      <t>カン</t>
    </rPh>
    <rPh sb="11" eb="12">
      <t>キョ</t>
    </rPh>
    <rPh sb="12" eb="14">
      <t>チョウショ</t>
    </rPh>
    <rPh sb="16" eb="17">
      <t>シメ</t>
    </rPh>
    <rPh sb="22" eb="24">
      <t>イガイ</t>
    </rPh>
    <rPh sb="25" eb="26">
      <t>カン</t>
    </rPh>
    <rPh sb="26" eb="27">
      <t>ロ</t>
    </rPh>
    <rPh sb="27" eb="29">
      <t>シセツ</t>
    </rPh>
    <phoneticPr fontId="3"/>
  </si>
  <si>
    <t>10年に1回</t>
    <rPh sb="2" eb="3">
      <t>ネン</t>
    </rPh>
    <rPh sb="5" eb="6">
      <t>カイ</t>
    </rPh>
    <phoneticPr fontId="3"/>
  </si>
  <si>
    <t>20年に1回
または
点検で異状が発見された場合</t>
    <rPh sb="2" eb="3">
      <t>ネン</t>
    </rPh>
    <rPh sb="5" eb="6">
      <t>カイ</t>
    </rPh>
    <rPh sb="11" eb="13">
      <t>テンケン</t>
    </rPh>
    <rPh sb="14" eb="16">
      <t>イジョウ</t>
    </rPh>
    <rPh sb="17" eb="19">
      <t>ハッケン</t>
    </rPh>
    <rPh sb="22" eb="24">
      <t>バアイ</t>
    </rPh>
    <phoneticPr fontId="3"/>
  </si>
  <si>
    <t>3-1-2 被害規模（影響度）の検討</t>
    <rPh sb="6" eb="8">
      <t>ヒガイ</t>
    </rPh>
    <rPh sb="8" eb="10">
      <t>キボ</t>
    </rPh>
    <rPh sb="11" eb="14">
      <t>エイキョウド</t>
    </rPh>
    <rPh sb="16" eb="18">
      <t>ケントウ</t>
    </rPh>
    <phoneticPr fontId="3"/>
  </si>
  <si>
    <t>3-1-3 発生確率（不具合の起こりやすさ）の検討</t>
    <rPh sb="6" eb="8">
      <t>ハッセイ</t>
    </rPh>
    <rPh sb="8" eb="10">
      <t>カクリツ</t>
    </rPh>
    <rPh sb="11" eb="14">
      <t>フグアイ</t>
    </rPh>
    <rPh sb="15" eb="16">
      <t>オ</t>
    </rPh>
    <rPh sb="23" eb="25">
      <t>ケントウ</t>
    </rPh>
    <phoneticPr fontId="3"/>
  </si>
  <si>
    <t>3-1-4 リスク評価</t>
    <rPh sb="9" eb="11">
      <t>ヒョウカ</t>
    </rPh>
    <phoneticPr fontId="3"/>
  </si>
  <si>
    <t>第3章のリスク評価を踏まえ、リスクスコアの高い施設から優先的に実施する。</t>
    <rPh sb="0" eb="1">
      <t>ダイ</t>
    </rPh>
    <rPh sb="2" eb="3">
      <t>ショウ</t>
    </rPh>
    <rPh sb="7" eb="9">
      <t>ヒョウカ</t>
    </rPh>
    <rPh sb="10" eb="11">
      <t>フ</t>
    </rPh>
    <rPh sb="21" eb="22">
      <t>タカ</t>
    </rPh>
    <rPh sb="23" eb="25">
      <t>シセツ</t>
    </rPh>
    <rPh sb="27" eb="30">
      <t>ユウセンテキ</t>
    </rPh>
    <rPh sb="31" eb="33">
      <t>ジッシ</t>
    </rPh>
    <phoneticPr fontId="3"/>
  </si>
  <si>
    <t>調　査　対　象</t>
    <rPh sb="0" eb="1">
      <t>チョウ</t>
    </rPh>
    <rPh sb="2" eb="3">
      <t>サ</t>
    </rPh>
    <rPh sb="4" eb="5">
      <t>ツイ</t>
    </rPh>
    <rPh sb="6" eb="7">
      <t>ゾウ</t>
    </rPh>
    <phoneticPr fontId="5"/>
  </si>
  <si>
    <t>備　　　　　考</t>
    <rPh sb="0" eb="1">
      <t>ソナエ</t>
    </rPh>
    <rPh sb="6" eb="7">
      <t>コウ</t>
    </rPh>
    <phoneticPr fontId="5"/>
  </si>
  <si>
    <t>(同上)</t>
    <rPh sb="1" eb="3">
      <t>ドウジョウ</t>
    </rPh>
    <phoneticPr fontId="3"/>
  </si>
  <si>
    <t>目標耐用年数で改築</t>
    <rPh sb="0" eb="2">
      <t>モクヒョウ</t>
    </rPh>
    <rPh sb="2" eb="4">
      <t>タイヨウ</t>
    </rPh>
    <rPh sb="4" eb="6">
      <t>ネンスウ</t>
    </rPh>
    <rPh sb="7" eb="9">
      <t>カイチク</t>
    </rPh>
    <phoneticPr fontId="3"/>
  </si>
  <si>
    <t>下表に示す通り、電気設備を対象とした。</t>
    <rPh sb="0" eb="2">
      <t>カヒョウ</t>
    </rPh>
    <rPh sb="3" eb="4">
      <t>シメ</t>
    </rPh>
    <rPh sb="5" eb="6">
      <t>トオ</t>
    </rPh>
    <rPh sb="8" eb="10">
      <t>デンキ</t>
    </rPh>
    <rPh sb="10" eb="12">
      <t>セツビ</t>
    </rPh>
    <rPh sb="13" eb="15">
      <t>タイショウ</t>
    </rPh>
    <phoneticPr fontId="3"/>
  </si>
  <si>
    <t>下表に示す通り、電気設備以外の設備を対象とした。</t>
    <rPh sb="0" eb="2">
      <t>カヒョウ</t>
    </rPh>
    <rPh sb="3" eb="4">
      <t>シメ</t>
    </rPh>
    <rPh sb="5" eb="6">
      <t>トオ</t>
    </rPh>
    <rPh sb="8" eb="10">
      <t>デンキ</t>
    </rPh>
    <rPh sb="10" eb="12">
      <t>セツビ</t>
    </rPh>
    <rPh sb="12" eb="14">
      <t>イガイ</t>
    </rPh>
    <rPh sb="15" eb="17">
      <t>セツビ</t>
    </rPh>
    <rPh sb="18" eb="20">
      <t>タイショウ</t>
    </rPh>
    <phoneticPr fontId="3"/>
  </si>
  <si>
    <t>事業計画書の第4表（処理施設調書）に示されている以外の設備。</t>
    <rPh sb="10" eb="12">
      <t>ショリ</t>
    </rPh>
    <rPh sb="12" eb="14">
      <t>シセツ</t>
    </rPh>
    <rPh sb="14" eb="16">
      <t>チョウショ</t>
    </rPh>
    <rPh sb="27" eb="29">
      <t>セツビ</t>
    </rPh>
    <phoneticPr fontId="3"/>
  </si>
  <si>
    <t>圧送管吐出先</t>
    <rPh sb="0" eb="1">
      <t>アツ</t>
    </rPh>
    <rPh sb="1" eb="2">
      <t>ソウ</t>
    </rPh>
    <rPh sb="2" eb="3">
      <t>カン</t>
    </rPh>
    <rPh sb="3" eb="4">
      <t>ト</t>
    </rPh>
    <rPh sb="4" eb="5">
      <t>シュツ</t>
    </rPh>
    <rPh sb="5" eb="6">
      <t>サキ</t>
    </rPh>
    <phoneticPr fontId="3"/>
  </si>
  <si>
    <t>(箇所)</t>
    <rPh sb="1" eb="3">
      <t>カショ</t>
    </rPh>
    <phoneticPr fontId="3"/>
  </si>
  <si>
    <t>対象箇所</t>
    <rPh sb="0" eb="2">
      <t>タイショウ</t>
    </rPh>
    <rPh sb="2" eb="4">
      <t>カショ</t>
    </rPh>
    <phoneticPr fontId="3"/>
  </si>
  <si>
    <t>伏越し下流部</t>
    <rPh sb="0" eb="1">
      <t>フ</t>
    </rPh>
    <rPh sb="1" eb="2">
      <t>コ</t>
    </rPh>
    <rPh sb="3" eb="5">
      <t>カリュウ</t>
    </rPh>
    <rPh sb="5" eb="6">
      <t>ブ</t>
    </rPh>
    <phoneticPr fontId="3"/>
  </si>
  <si>
    <t>経過
年数</t>
    <rPh sb="0" eb="2">
      <t>ケイカ</t>
    </rPh>
    <rPh sb="3" eb="5">
      <t>ネンスウ</t>
    </rPh>
    <phoneticPr fontId="3"/>
  </si>
  <si>
    <t>整備
年度</t>
    <rPh sb="0" eb="2">
      <t>セイビ</t>
    </rPh>
    <rPh sb="3" eb="5">
      <t>ネンド</t>
    </rPh>
    <phoneticPr fontId="3"/>
  </si>
  <si>
    <t>排除
方式</t>
    <rPh sb="0" eb="2">
      <t>ハイジョ</t>
    </rPh>
    <rPh sb="3" eb="5">
      <t>ホウシキ</t>
    </rPh>
    <phoneticPr fontId="3"/>
  </si>
  <si>
    <r>
      <rPr>
        <sz val="10"/>
        <color theme="1"/>
        <rFont val="HG丸ｺﾞｼｯｸM-PRO"/>
        <family val="3"/>
        <charset val="128"/>
      </rPr>
      <t>腐食環境下</t>
    </r>
    <r>
      <rPr>
        <sz val="11"/>
        <color theme="1"/>
        <rFont val="HG丸ｺﾞｼｯｸM-PRO"/>
        <family val="3"/>
        <charset val="128"/>
      </rPr>
      <t xml:space="preserve">
(箇所)</t>
    </r>
    <rPh sb="0" eb="2">
      <t>フショク</t>
    </rPh>
    <rPh sb="2" eb="4">
      <t>カンキョウ</t>
    </rPh>
    <rPh sb="4" eb="5">
      <t>シタ</t>
    </rPh>
    <rPh sb="7" eb="9">
      <t>カショ</t>
    </rPh>
    <phoneticPr fontId="3"/>
  </si>
  <si>
    <t>同上。
中央汚水幹線：3箇所
西部汚水幹線：1箇所
東部汚水幹線：1箇所</t>
    <rPh sb="0" eb="2">
      <t>ドウジョウ</t>
    </rPh>
    <rPh sb="4" eb="6">
      <t>チュウオウ</t>
    </rPh>
    <rPh sb="6" eb="8">
      <t>オスイ</t>
    </rPh>
    <rPh sb="8" eb="10">
      <t>カンセン</t>
    </rPh>
    <rPh sb="12" eb="14">
      <t>カショ</t>
    </rPh>
    <rPh sb="15" eb="17">
      <t>セイブ</t>
    </rPh>
    <rPh sb="17" eb="19">
      <t>オスイ</t>
    </rPh>
    <rPh sb="19" eb="21">
      <t>カンセン</t>
    </rPh>
    <rPh sb="23" eb="25">
      <t>カショ</t>
    </rPh>
    <rPh sb="26" eb="28">
      <t>トウブ</t>
    </rPh>
    <rPh sb="28" eb="30">
      <t>オスイ</t>
    </rPh>
    <rPh sb="30" eb="32">
      <t>カンセン</t>
    </rPh>
    <rPh sb="34" eb="36">
      <t>カショ</t>
    </rPh>
    <phoneticPr fontId="3"/>
  </si>
  <si>
    <t>腐食環境下(箇所)</t>
    <rPh sb="0" eb="2">
      <t>フショク</t>
    </rPh>
    <rPh sb="2" eb="4">
      <t>カンキョウ</t>
    </rPh>
    <rPh sb="4" eb="5">
      <t>シタ</t>
    </rPh>
    <rPh sb="6" eb="8">
      <t>カショ</t>
    </rPh>
    <phoneticPr fontId="5"/>
  </si>
  <si>
    <t>処理区の名称</t>
    <rPh sb="0" eb="2">
      <t>ショリ</t>
    </rPh>
    <rPh sb="2" eb="3">
      <t>ク</t>
    </rPh>
    <rPh sb="4" eb="6">
      <t>メイショウ</t>
    </rPh>
    <phoneticPr fontId="3"/>
  </si>
  <si>
    <t>○○処理区</t>
    <rPh sb="2" eb="4">
      <t>ショリ</t>
    </rPh>
    <rPh sb="4" eb="5">
      <t>ク</t>
    </rPh>
    <phoneticPr fontId="3"/>
  </si>
  <si>
    <t>（第4表）</t>
    <rPh sb="1" eb="2">
      <t>ダイ</t>
    </rPh>
    <rPh sb="3" eb="4">
      <t>ヒョウ</t>
    </rPh>
    <phoneticPr fontId="3"/>
  </si>
  <si>
    <t>管　渠　調　書　（　雨　水　）</t>
    <rPh sb="0" eb="1">
      <t>カン</t>
    </rPh>
    <rPh sb="2" eb="3">
      <t>キョ</t>
    </rPh>
    <rPh sb="4" eb="5">
      <t>チョウ</t>
    </rPh>
    <rPh sb="6" eb="7">
      <t>ショ</t>
    </rPh>
    <rPh sb="10" eb="11">
      <t>アメ</t>
    </rPh>
    <rPh sb="12" eb="13">
      <t>ミズ</t>
    </rPh>
    <phoneticPr fontId="3"/>
  </si>
  <si>
    <t>○○排水区</t>
    <rPh sb="2" eb="4">
      <t>ハイスイ</t>
    </rPh>
    <rPh sb="4" eb="5">
      <t>ク</t>
    </rPh>
    <phoneticPr fontId="3"/>
  </si>
  <si>
    <t>排水区の名称</t>
    <rPh sb="0" eb="2">
      <t>ハイスイ</t>
    </rPh>
    <rPh sb="2" eb="3">
      <t>ク</t>
    </rPh>
    <rPh sb="4" eb="6">
      <t>メイショウ</t>
    </rPh>
    <phoneticPr fontId="3"/>
  </si>
  <si>
    <t>敷地面積
(ha)</t>
    <rPh sb="0" eb="2">
      <t>シキチ</t>
    </rPh>
    <rPh sb="2" eb="4">
      <t>メンセキ</t>
    </rPh>
    <phoneticPr fontId="3"/>
  </si>
  <si>
    <t>計画
放流水質</t>
    <rPh sb="0" eb="2">
      <t>ケイカク</t>
    </rPh>
    <rPh sb="3" eb="5">
      <t>ホウリュウ</t>
    </rPh>
    <rPh sb="5" eb="7">
      <t>スイシツ</t>
    </rPh>
    <phoneticPr fontId="3"/>
  </si>
  <si>
    <t>処理方法</t>
    <rPh sb="0" eb="2">
      <t>ショリ</t>
    </rPh>
    <rPh sb="2" eb="4">
      <t>ホウホウ</t>
    </rPh>
    <phoneticPr fontId="3"/>
  </si>
  <si>
    <t>処理能力</t>
    <rPh sb="0" eb="2">
      <t>ショリ</t>
    </rPh>
    <rPh sb="2" eb="4">
      <t>ノウリョク</t>
    </rPh>
    <phoneticPr fontId="3"/>
  </si>
  <si>
    <t>摘　　　要</t>
    <rPh sb="0" eb="1">
      <t>テキ</t>
    </rPh>
    <rPh sb="4" eb="5">
      <t>ヨウ</t>
    </rPh>
    <phoneticPr fontId="3"/>
  </si>
  <si>
    <t>計画汚水量(日最大)</t>
    <rPh sb="0" eb="2">
      <t>ケイカク</t>
    </rPh>
    <rPh sb="2" eb="4">
      <t>オスイ</t>
    </rPh>
    <rPh sb="4" eb="5">
      <t>リョウ</t>
    </rPh>
    <rPh sb="6" eb="7">
      <t>ニチ</t>
    </rPh>
    <rPh sb="7" eb="9">
      <t>サイダイ</t>
    </rPh>
    <phoneticPr fontId="3"/>
  </si>
  <si>
    <t>処理能力(日最大)</t>
    <rPh sb="0" eb="2">
      <t>ショリ</t>
    </rPh>
    <rPh sb="2" eb="4">
      <t>ノウリョク</t>
    </rPh>
    <rPh sb="5" eb="6">
      <t>ニチ</t>
    </rPh>
    <rPh sb="6" eb="8">
      <t>サイダイ</t>
    </rPh>
    <phoneticPr fontId="3"/>
  </si>
  <si>
    <t>流入水質</t>
    <rPh sb="0" eb="2">
      <t>リュウニュウ</t>
    </rPh>
    <rPh sb="2" eb="4">
      <t>スイシツ</t>
    </rPh>
    <phoneticPr fontId="3"/>
  </si>
  <si>
    <t>BOD：230㎎/ℓ</t>
    <phoneticPr fontId="3"/>
  </si>
  <si>
    <t>SS：170㎎/ℓ</t>
    <phoneticPr fontId="3"/>
  </si>
  <si>
    <t>放流水質</t>
    <rPh sb="0" eb="2">
      <t>ホウリュウ</t>
    </rPh>
    <rPh sb="2" eb="4">
      <t>スイシツ</t>
    </rPh>
    <rPh sb="3" eb="4">
      <t>リュウスイ</t>
    </rPh>
    <phoneticPr fontId="3"/>
  </si>
  <si>
    <t>BOD：15㎎/ℓ</t>
    <phoneticPr fontId="3"/>
  </si>
  <si>
    <t>SS：30㎎/ℓ</t>
    <phoneticPr fontId="3"/>
  </si>
  <si>
    <t>終末処理場
等の名称</t>
    <rPh sb="0" eb="2">
      <t>シュウマツ</t>
    </rPh>
    <rPh sb="2" eb="5">
      <t>ショリジョウ</t>
    </rPh>
    <rPh sb="6" eb="7">
      <t>トウ</t>
    </rPh>
    <rPh sb="8" eb="10">
      <t>メイショウ</t>
    </rPh>
    <phoneticPr fontId="3"/>
  </si>
  <si>
    <t>○○町
大字○○
字○○</t>
    <rPh sb="2" eb="3">
      <t>マチ</t>
    </rPh>
    <rPh sb="4" eb="6">
      <t>オオアザ</t>
    </rPh>
    <rPh sb="9" eb="10">
      <t>アザ</t>
    </rPh>
    <phoneticPr fontId="3"/>
  </si>
  <si>
    <t>BOD</t>
    <phoneticPr fontId="3"/>
  </si>
  <si>
    <t>15㎎/ℓ</t>
    <phoneticPr fontId="3"/>
  </si>
  <si>
    <t>─</t>
    <phoneticPr fontId="3"/>
  </si>
  <si>
    <t>処　理　施　設　調　書</t>
    <rPh sb="0" eb="1">
      <t>トコロ</t>
    </rPh>
    <rPh sb="2" eb="3">
      <t>リ</t>
    </rPh>
    <rPh sb="4" eb="5">
      <t>シ</t>
    </rPh>
    <rPh sb="6" eb="7">
      <t>セツ</t>
    </rPh>
    <rPh sb="8" eb="9">
      <t>チョウ</t>
    </rPh>
    <rPh sb="10" eb="11">
      <t>ショ</t>
    </rPh>
    <phoneticPr fontId="3"/>
  </si>
  <si>
    <t>終末処理場等の敷地内の主要な施設</t>
    <rPh sb="0" eb="2">
      <t>シュウマツ</t>
    </rPh>
    <rPh sb="2" eb="5">
      <t>ショリジョウ</t>
    </rPh>
    <rPh sb="5" eb="6">
      <t>トウ</t>
    </rPh>
    <rPh sb="7" eb="9">
      <t>シキチ</t>
    </rPh>
    <rPh sb="9" eb="10">
      <t>ナイ</t>
    </rPh>
    <rPh sb="11" eb="13">
      <t>シュヨウ</t>
    </rPh>
    <rPh sb="14" eb="16">
      <t>シセツ</t>
    </rPh>
    <phoneticPr fontId="3"/>
  </si>
  <si>
    <t>N浄化センター</t>
    <rPh sb="1" eb="3">
      <t>ジョウカ</t>
    </rPh>
    <phoneticPr fontId="3"/>
  </si>
  <si>
    <t>（第3表）</t>
    <rPh sb="1" eb="2">
      <t>ダイ</t>
    </rPh>
    <rPh sb="3" eb="4">
      <t>ヒョウ</t>
    </rPh>
    <phoneticPr fontId="3"/>
  </si>
  <si>
    <t>管　渠　調　書　（　汚　水　）</t>
    <rPh sb="0" eb="1">
      <t>カン</t>
    </rPh>
    <rPh sb="2" eb="3">
      <t>キョ</t>
    </rPh>
    <rPh sb="4" eb="5">
      <t>チョウ</t>
    </rPh>
    <rPh sb="6" eb="7">
      <t>ショ</t>
    </rPh>
    <rPh sb="10" eb="11">
      <t>オ</t>
    </rPh>
    <rPh sb="12" eb="13">
      <t>ミズ</t>
    </rPh>
    <phoneticPr fontId="3"/>
  </si>
  <si>
    <t>主要な管渠の内のり寸法
(単位 ミリメートル)</t>
    <rPh sb="0" eb="2">
      <t>シュヨウ</t>
    </rPh>
    <rPh sb="3" eb="4">
      <t>カン</t>
    </rPh>
    <rPh sb="4" eb="5">
      <t>キョ</t>
    </rPh>
    <rPh sb="6" eb="7">
      <t>ウチ</t>
    </rPh>
    <rPh sb="9" eb="11">
      <t>スンポウ</t>
    </rPh>
    <rPh sb="13" eb="15">
      <t>タンイ</t>
    </rPh>
    <phoneticPr fontId="3"/>
  </si>
  <si>
    <t>延長
(単位 ﾒｰﾄﾙ)</t>
    <rPh sb="0" eb="2">
      <t>エンチョウ</t>
    </rPh>
    <rPh sb="4" eb="6">
      <t>タンイ</t>
    </rPh>
    <phoneticPr fontId="3"/>
  </si>
  <si>
    <t>点検箇所
の数</t>
    <rPh sb="0" eb="2">
      <t>テンケン</t>
    </rPh>
    <rPh sb="2" eb="4">
      <t>カショ</t>
    </rPh>
    <rPh sb="6" eb="7">
      <t>カズ</t>
    </rPh>
    <phoneticPr fontId="3"/>
  </si>
  <si>
    <t>摘　　　　　要</t>
    <rPh sb="0" eb="1">
      <t>テキ</t>
    </rPh>
    <rPh sb="6" eb="7">
      <t>ヨウ</t>
    </rPh>
    <phoneticPr fontId="3"/>
  </si>
  <si>
    <t>方法：ﾏﾝﾎｰﾙからの管内目視または管口ﾃﾚﾋﾞｶﾒﾗを用いる方法
頻度：5年に1回以上</t>
    <rPh sb="0" eb="2">
      <t>ホウホウ</t>
    </rPh>
    <rPh sb="11" eb="13">
      <t>カンナイ</t>
    </rPh>
    <rPh sb="13" eb="15">
      <t>モクシ</t>
    </rPh>
    <rPh sb="18" eb="19">
      <t>カン</t>
    </rPh>
    <rPh sb="19" eb="20">
      <t>グチ</t>
    </rPh>
    <rPh sb="28" eb="29">
      <t>モチ</t>
    </rPh>
    <rPh sb="31" eb="33">
      <t>ホウホウ</t>
    </rPh>
    <rPh sb="34" eb="36">
      <t>ヒンド</t>
    </rPh>
    <rPh sb="38" eb="39">
      <t>ネン</t>
    </rPh>
    <rPh sb="41" eb="42">
      <t>カイ</t>
    </rPh>
    <rPh sb="42" eb="44">
      <t>イジョウ</t>
    </rPh>
    <phoneticPr fontId="3"/>
  </si>
  <si>
    <t>方法：ﾏﾝﾎｰﾙからの管内目視または管口ﾃﾚﾋﾞｶﾒﾗを用いる方法
頻度：5年に2回以上</t>
    <rPh sb="0" eb="2">
      <t>ホウホウ</t>
    </rPh>
    <rPh sb="11" eb="13">
      <t>カンナイ</t>
    </rPh>
    <rPh sb="13" eb="15">
      <t>モクシ</t>
    </rPh>
    <rPh sb="18" eb="19">
      <t>カン</t>
    </rPh>
    <rPh sb="19" eb="20">
      <t>グチ</t>
    </rPh>
    <rPh sb="28" eb="29">
      <t>モチ</t>
    </rPh>
    <rPh sb="31" eb="33">
      <t>ホウホウ</t>
    </rPh>
    <rPh sb="34" eb="36">
      <t>ヒンド</t>
    </rPh>
    <rPh sb="38" eb="39">
      <t>ネン</t>
    </rPh>
    <rPh sb="41" eb="42">
      <t>カイ</t>
    </rPh>
    <rPh sb="42" eb="44">
      <t>イジョウ</t>
    </rPh>
    <phoneticPr fontId="3"/>
  </si>
  <si>
    <t>方法：ﾏﾝﾎｰﾙからの管内目視または管口ﾃﾚﾋﾞｶﾒﾗを用いる方法
頻度：5年に5回以上</t>
    <rPh sb="0" eb="2">
      <t>ホウホウ</t>
    </rPh>
    <rPh sb="11" eb="13">
      <t>カンナイ</t>
    </rPh>
    <rPh sb="13" eb="15">
      <t>モクシ</t>
    </rPh>
    <rPh sb="18" eb="19">
      <t>カン</t>
    </rPh>
    <rPh sb="19" eb="20">
      <t>グチ</t>
    </rPh>
    <rPh sb="28" eb="29">
      <t>モチ</t>
    </rPh>
    <rPh sb="31" eb="33">
      <t>ホウホウ</t>
    </rPh>
    <rPh sb="34" eb="36">
      <t>ヒンド</t>
    </rPh>
    <rPh sb="38" eb="39">
      <t>ネン</t>
    </rPh>
    <rPh sb="41" eb="42">
      <t>カイ</t>
    </rPh>
    <rPh sb="42" eb="44">
      <t>イジョウ</t>
    </rPh>
    <phoneticPr fontId="3"/>
  </si>
  <si>
    <t>主要な施設の名称</t>
    <rPh sb="0" eb="2">
      <t>シュヨウ</t>
    </rPh>
    <rPh sb="3" eb="5">
      <t>シセツ</t>
    </rPh>
    <rPh sb="6" eb="8">
      <t>メイショウ</t>
    </rPh>
    <phoneticPr fontId="3"/>
  </si>
  <si>
    <t>位　置</t>
    <rPh sb="0" eb="1">
      <t>イ</t>
    </rPh>
    <rPh sb="2" eb="3">
      <t>チ</t>
    </rPh>
    <phoneticPr fontId="3"/>
  </si>
  <si>
    <t>個　数</t>
    <rPh sb="0" eb="1">
      <t>コ</t>
    </rPh>
    <rPh sb="2" eb="3">
      <t>スウ</t>
    </rPh>
    <phoneticPr fontId="3"/>
  </si>
  <si>
    <t>構　　　造</t>
    <rPh sb="0" eb="1">
      <t>カマエ</t>
    </rPh>
    <rPh sb="4" eb="5">
      <t>ヅクリ</t>
    </rPh>
    <phoneticPr fontId="3"/>
  </si>
  <si>
    <t>能　　　力</t>
    <rPh sb="0" eb="1">
      <t>ノウ</t>
    </rPh>
    <rPh sb="4" eb="5">
      <t>チカラ</t>
    </rPh>
    <phoneticPr fontId="3"/>
  </si>
  <si>
    <t>摘　　　要</t>
    <rPh sb="0" eb="1">
      <t>テキ</t>
    </rPh>
    <rPh sb="4" eb="5">
      <t>ヨウ</t>
    </rPh>
    <phoneticPr fontId="3"/>
  </si>
  <si>
    <t>鉄筋コンクリート造り</t>
  </si>
  <si>
    <t>箇所</t>
    <rPh sb="0" eb="2">
      <t>カショ</t>
    </rPh>
    <phoneticPr fontId="3"/>
  </si>
  <si>
    <t>/</t>
    <phoneticPr fontId="3"/>
  </si>
  <si>
    <t>流入管渠</t>
  </si>
  <si>
    <t>水処理躯体</t>
  </si>
  <si>
    <t>管理棟躯体</t>
  </si>
  <si>
    <t>汚泥棟躯体</t>
  </si>
  <si>
    <t>主ポンプ設備</t>
  </si>
  <si>
    <t>最終沈殿池設備</t>
  </si>
  <si>
    <t>消毒設備</t>
  </si>
  <si>
    <t>汚泥濃縮設備</t>
  </si>
  <si>
    <t>汚泥貯留設備</t>
  </si>
  <si>
    <t>汚泥脱水機設備</t>
  </si>
  <si>
    <t>自家発電気設備</t>
  </si>
  <si>
    <t>中央監視設備</t>
  </si>
  <si>
    <t>受変電設備</t>
  </si>
  <si>
    <t>水中ポンプ</t>
  </si>
  <si>
    <t>縦型機械式</t>
  </si>
  <si>
    <t>中央駆動懸垂式</t>
  </si>
  <si>
    <t>充てん等接触型</t>
  </si>
  <si>
    <t>パドル式</t>
  </si>
  <si>
    <t>遠心脱水機</t>
  </si>
  <si>
    <t>搭載型ディーゼル発電機</t>
  </si>
  <si>
    <t>屋内自立画型</t>
  </si>
  <si>
    <t>屋内閉鎖自立型</t>
  </si>
  <si>
    <t>1.5m3/分×2.2kW</t>
  </si>
  <si>
    <t>2.2kgO2/kWh</t>
  </si>
  <si>
    <t>φ6m</t>
  </si>
  <si>
    <t>接触時間15分</t>
  </si>
  <si>
    <t>φ1.5m</t>
  </si>
  <si>
    <t>5m3/時</t>
  </si>
  <si>
    <t/>
  </si>
  <si>
    <t>ｵｷｼﾃﾞｰｼｮﾝ
ﾃﾞｨｯﾁ法</t>
    <rPh sb="15" eb="16">
      <t>ホウ</t>
    </rPh>
    <phoneticPr fontId="3"/>
  </si>
  <si>
    <r>
      <rPr>
        <sz val="10"/>
        <color theme="1"/>
        <rFont val="HG丸ｺﾞｼｯｸM-PRO"/>
        <family val="3"/>
        <charset val="128"/>
      </rPr>
      <t>晴天日最大</t>
    </r>
    <r>
      <rPr>
        <sz val="11"/>
        <color theme="1"/>
        <rFont val="HG丸ｺﾞｼｯｸM-PRO"/>
        <family val="3"/>
        <charset val="128"/>
      </rPr>
      <t xml:space="preserve">
(m</t>
    </r>
    <r>
      <rPr>
        <vertAlign val="superscript"/>
        <sz val="11"/>
        <color theme="1"/>
        <rFont val="HG丸ｺﾞｼｯｸM-PRO"/>
        <family val="3"/>
        <charset val="128"/>
      </rPr>
      <t>3</t>
    </r>
    <r>
      <rPr>
        <sz val="11"/>
        <color theme="1"/>
        <rFont val="HG丸ｺﾞｼｯｸM-PRO"/>
        <family val="3"/>
        <charset val="128"/>
      </rPr>
      <t>)</t>
    </r>
    <rPh sb="0" eb="2">
      <t>セイテン</t>
    </rPh>
    <rPh sb="2" eb="3">
      <t>ビ</t>
    </rPh>
    <rPh sb="3" eb="4">
      <t>サイ</t>
    </rPh>
    <rPh sb="4" eb="5">
      <t>オオ</t>
    </rPh>
    <phoneticPr fontId="3"/>
  </si>
  <si>
    <r>
      <rPr>
        <sz val="10"/>
        <color theme="1"/>
        <rFont val="HG丸ｺﾞｼｯｸM-PRO"/>
        <family val="3"/>
        <charset val="128"/>
      </rPr>
      <t>雨天日最大</t>
    </r>
    <r>
      <rPr>
        <sz val="11"/>
        <color theme="1"/>
        <rFont val="HG丸ｺﾞｼｯｸM-PRO"/>
        <family val="3"/>
        <charset val="128"/>
      </rPr>
      <t xml:space="preserve">
(m</t>
    </r>
    <r>
      <rPr>
        <vertAlign val="superscript"/>
        <sz val="11"/>
        <color theme="1"/>
        <rFont val="HG丸ｺﾞｼｯｸM-PRO"/>
        <family val="3"/>
        <charset val="128"/>
      </rPr>
      <t>3</t>
    </r>
    <r>
      <rPr>
        <sz val="11"/>
        <color theme="1"/>
        <rFont val="HG丸ｺﾞｼｯｸM-PRO"/>
        <family val="3"/>
        <charset val="128"/>
      </rPr>
      <t>)</t>
    </r>
    <rPh sb="0" eb="2">
      <t>ウテン</t>
    </rPh>
    <rPh sb="2" eb="3">
      <t>ビ</t>
    </rPh>
    <rPh sb="3" eb="4">
      <t>サイ</t>
    </rPh>
    <rPh sb="4" eb="5">
      <t>オオ</t>
    </rPh>
    <phoneticPr fontId="3"/>
  </si>
  <si>
    <r>
      <rPr>
        <sz val="8"/>
        <color theme="1"/>
        <rFont val="HG丸ｺﾞｼｯｸM-PRO"/>
        <family val="3"/>
        <charset val="128"/>
      </rPr>
      <t>計画処理人口</t>
    </r>
    <r>
      <rPr>
        <sz val="11"/>
        <color theme="1"/>
        <rFont val="HG丸ｺﾞｼｯｸM-PRO"/>
        <family val="3"/>
        <charset val="128"/>
      </rPr>
      <t xml:space="preserve">
(人)</t>
    </r>
    <rPh sb="0" eb="1">
      <t>ケイ</t>
    </rPh>
    <rPh sb="1" eb="2">
      <t>ガ</t>
    </rPh>
    <rPh sb="2" eb="4">
      <t>ショリ</t>
    </rPh>
    <rPh sb="4" eb="6">
      <t>ジンコウ</t>
    </rPh>
    <rPh sb="8" eb="9">
      <t>ニン</t>
    </rPh>
    <phoneticPr fontId="3"/>
  </si>
  <si>
    <r>
      <t>1,850m</t>
    </r>
    <r>
      <rPr>
        <vertAlign val="superscript"/>
        <sz val="11"/>
        <color rgb="FF3333FF"/>
        <rFont val="HG丸ｺﾞｼｯｸM-PRO"/>
        <family val="3"/>
        <charset val="128"/>
      </rPr>
      <t>3</t>
    </r>
    <r>
      <rPr>
        <sz val="11"/>
        <color rgb="FF3333FF"/>
        <rFont val="HG丸ｺﾞｼｯｸM-PRO"/>
        <family val="3"/>
        <charset val="128"/>
      </rPr>
      <t>/日</t>
    </r>
    <rPh sb="8" eb="9">
      <t>ニチ</t>
    </rPh>
    <phoneticPr fontId="3"/>
  </si>
  <si>
    <r>
      <t>2,000m</t>
    </r>
    <r>
      <rPr>
        <vertAlign val="superscript"/>
        <sz val="11"/>
        <color rgb="FF3333FF"/>
        <rFont val="HG丸ｺﾞｼｯｸM-PRO"/>
        <family val="3"/>
        <charset val="128"/>
      </rPr>
      <t>3</t>
    </r>
    <r>
      <rPr>
        <sz val="11"/>
        <color rgb="FF3333FF"/>
        <rFont val="HG丸ｺﾞｼｯｸM-PRO"/>
        <family val="3"/>
        <charset val="128"/>
      </rPr>
      <t>/日</t>
    </r>
    <rPh sb="8" eb="9">
      <t>ニチ</t>
    </rPh>
    <phoneticPr fontId="3"/>
  </si>
  <si>
    <t>目標耐用年数で改築</t>
    <rPh sb="0" eb="2">
      <t>モクヒョウ</t>
    </rPh>
    <rPh sb="2" eb="4">
      <t>タイヨウ</t>
    </rPh>
    <rPh sb="4" eb="6">
      <t>ネンスウ</t>
    </rPh>
    <rPh sb="7" eb="9">
      <t>カイチク</t>
    </rPh>
    <phoneticPr fontId="28"/>
  </si>
  <si>
    <t>第1章 自らの課題把握のための長期的な改築需要の見通し</t>
    <rPh sb="0" eb="1">
      <t>ダイ</t>
    </rPh>
    <rPh sb="2" eb="3">
      <t>ショウ</t>
    </rPh>
    <rPh sb="4" eb="5">
      <t>ミズカ</t>
    </rPh>
    <rPh sb="7" eb="9">
      <t>カダイ</t>
    </rPh>
    <rPh sb="9" eb="11">
      <t>ハアク</t>
    </rPh>
    <rPh sb="15" eb="18">
      <t>チョウキテキ</t>
    </rPh>
    <rPh sb="19" eb="21">
      <t>カイチク</t>
    </rPh>
    <rPh sb="21" eb="23">
      <t>ジュヨウ</t>
    </rPh>
    <rPh sb="24" eb="26">
      <t>ミトオ</t>
    </rPh>
    <phoneticPr fontId="3"/>
  </si>
  <si>
    <t>処理場</t>
    <rPh sb="0" eb="2">
      <t>ショリ</t>
    </rPh>
    <rPh sb="2" eb="3">
      <t>ジョウ</t>
    </rPh>
    <phoneticPr fontId="3"/>
  </si>
  <si>
    <t>ポンプ場</t>
    <rPh sb="3" eb="4">
      <t>ジョウ</t>
    </rPh>
    <phoneticPr fontId="3"/>
  </si>
  <si>
    <t>処理場・ポンプ場施設</t>
    <rPh sb="0" eb="2">
      <t>ショリ</t>
    </rPh>
    <rPh sb="2" eb="3">
      <t>ジョウ</t>
    </rPh>
    <rPh sb="7" eb="8">
      <t>ジョウ</t>
    </rPh>
    <rPh sb="8" eb="10">
      <t>シセツ</t>
    </rPh>
    <phoneticPr fontId="3"/>
  </si>
  <si>
    <t>次回見直し時期（予定）</t>
    <rPh sb="0" eb="2">
      <t>ジカイ</t>
    </rPh>
    <rPh sb="2" eb="4">
      <t>ミナオ</t>
    </rPh>
    <rPh sb="5" eb="7">
      <t>ジキ</t>
    </rPh>
    <rPh sb="8" eb="10">
      <t>ヨテイ</t>
    </rPh>
    <phoneticPr fontId="3"/>
  </si>
  <si>
    <t>平成28年3月</t>
    <rPh sb="0" eb="2">
      <t>ヘイセイ</t>
    </rPh>
    <rPh sb="4" eb="5">
      <t>ネン</t>
    </rPh>
    <rPh sb="6" eb="7">
      <t>ガツ</t>
    </rPh>
    <phoneticPr fontId="3"/>
  </si>
  <si>
    <r>
      <t>整備済みの処理場施設に対し、目標耐用年数で改築するシナリオを、長期的な改築事業のシナリオとして設定した。
目標耐用年数は、</t>
    </r>
    <r>
      <rPr>
        <sz val="11"/>
        <color rgb="FF3333FF"/>
        <rFont val="HG丸ｺﾞｼｯｸM-PRO"/>
        <family val="3"/>
        <charset val="128"/>
      </rPr>
      <t>標準耐用年数の1.5倍とし、</t>
    </r>
    <r>
      <rPr>
        <sz val="11"/>
        <color rgb="FF008000"/>
        <rFont val="HG丸ｺﾞｼｯｸM-PRO"/>
        <family val="3"/>
        <charset val="128"/>
      </rPr>
      <t>土木・建築施設を</t>
    </r>
    <r>
      <rPr>
        <sz val="11"/>
        <color rgb="FF3333FF"/>
        <rFont val="HG丸ｺﾞｼｯｸM-PRO"/>
        <family val="3"/>
        <charset val="128"/>
      </rPr>
      <t>75</t>
    </r>
    <r>
      <rPr>
        <sz val="11"/>
        <color rgb="FF008000"/>
        <rFont val="HG丸ｺﾞｼｯｸM-PRO"/>
        <family val="3"/>
        <charset val="128"/>
      </rPr>
      <t>年、</t>
    </r>
    <r>
      <rPr>
        <sz val="11"/>
        <color rgb="FF3333FF"/>
        <rFont val="HG丸ｺﾞｼｯｸM-PRO"/>
        <family val="3"/>
        <charset val="128"/>
      </rPr>
      <t>機械・電気設備を25</t>
    </r>
    <r>
      <rPr>
        <sz val="11"/>
        <color rgb="FF008000"/>
        <rFont val="HG丸ｺﾞｼｯｸM-PRO"/>
        <family val="3"/>
        <charset val="128"/>
      </rPr>
      <t>年に設定した。
なお、長期的な改築事業費の算定は、第1章の長期的な改築需要の見通しと同様の方法にて行った。</t>
    </r>
    <rPh sb="5" eb="7">
      <t>ショリ</t>
    </rPh>
    <rPh sb="7" eb="8">
      <t>ジョウ</t>
    </rPh>
    <rPh sb="8" eb="10">
      <t>シセツ</t>
    </rPh>
    <rPh sb="11" eb="12">
      <t>タイ</t>
    </rPh>
    <rPh sb="75" eb="77">
      <t>ドボク</t>
    </rPh>
    <rPh sb="78" eb="80">
      <t>ケンチク</t>
    </rPh>
    <rPh sb="80" eb="82">
      <t>シセツ</t>
    </rPh>
    <rPh sb="85" eb="86">
      <t>ネン</t>
    </rPh>
    <rPh sb="87" eb="89">
      <t>キカイ</t>
    </rPh>
    <rPh sb="90" eb="92">
      <t>デンキ</t>
    </rPh>
    <rPh sb="92" eb="94">
      <t>セツビ</t>
    </rPh>
    <rPh sb="108" eb="111">
      <t>チョウキテキ</t>
    </rPh>
    <rPh sb="112" eb="114">
      <t>カイチク</t>
    </rPh>
    <rPh sb="114" eb="116">
      <t>ジギョウ</t>
    </rPh>
    <rPh sb="116" eb="117">
      <t>ヒ</t>
    </rPh>
    <rPh sb="118" eb="120">
      <t>サンテイ</t>
    </rPh>
    <rPh sb="122" eb="123">
      <t>ダイ</t>
    </rPh>
    <rPh sb="124" eb="125">
      <t>ショウ</t>
    </rPh>
    <rPh sb="126" eb="129">
      <t>チョウキテキ</t>
    </rPh>
    <rPh sb="130" eb="132">
      <t>カイチク</t>
    </rPh>
    <rPh sb="132" eb="134">
      <t>ジュヨウ</t>
    </rPh>
    <rPh sb="135" eb="137">
      <t>ミトオ</t>
    </rPh>
    <rPh sb="139" eb="141">
      <t>ドウヨウ</t>
    </rPh>
    <rPh sb="142" eb="144">
      <t>ホウホウ</t>
    </rPh>
    <rPh sb="146" eb="147">
      <t>オコナ</t>
    </rPh>
    <phoneticPr fontId="3"/>
  </si>
  <si>
    <t>【注意事項】
本ストックマネジメント実施方針（事例）は、公共下水道の供用開始後、管路施設及び処理場・ポンプ場施設の点検・調査を実施したことがない比較的小規模で供用年数の短い地方公共団体をイメージし、ストックマネジメント計画策定の第一ステップとして作成したものである。
したがって、本事例は、ストックマネジメント計画を策定するうえで、必要最低限の項目に対して非常に簡素化した様式となっている。
また、本事例に基づいて策定したストックマネジメント計画を見直す場合には、PDCAサイクルの観点から、より詳細な計画策定を行うことが望ましい。</t>
    <rPh sb="44" eb="45">
      <t>オヨ</t>
    </rPh>
    <rPh sb="54" eb="56">
      <t>シセツ</t>
    </rPh>
    <rPh sb="79" eb="81">
      <t>キョウヨウ</t>
    </rPh>
    <rPh sb="81" eb="83">
      <t>ネンスウ</t>
    </rPh>
    <rPh sb="84" eb="85">
      <t>ミジカ</t>
    </rPh>
    <rPh sb="86" eb="88">
      <t>チホウ</t>
    </rPh>
    <rPh sb="88" eb="90">
      <t>コウキョウ</t>
    </rPh>
    <rPh sb="90" eb="92">
      <t>ダンタイ</t>
    </rPh>
    <rPh sb="109" eb="111">
      <t>ケイカク</t>
    </rPh>
    <rPh sb="111" eb="113">
      <t>サクテイ</t>
    </rPh>
    <rPh sb="114" eb="116">
      <t>ダイイチ</t>
    </rPh>
    <rPh sb="123" eb="125">
      <t>サクセイ</t>
    </rPh>
    <rPh sb="140" eb="141">
      <t>ホン</t>
    </rPh>
    <rPh sb="141" eb="143">
      <t>ジレイ</t>
    </rPh>
    <rPh sb="155" eb="157">
      <t>ケイカク</t>
    </rPh>
    <rPh sb="158" eb="160">
      <t>サクテイ</t>
    </rPh>
    <rPh sb="166" eb="168">
      <t>ヒツヨウ</t>
    </rPh>
    <rPh sb="168" eb="171">
      <t>サイテイゲン</t>
    </rPh>
    <rPh sb="172" eb="174">
      <t>コウモク</t>
    </rPh>
    <rPh sb="175" eb="176">
      <t>タイ</t>
    </rPh>
    <rPh sb="178" eb="180">
      <t>ヒジョウ</t>
    </rPh>
    <rPh sb="181" eb="184">
      <t>カンソカ</t>
    </rPh>
    <rPh sb="186" eb="188">
      <t>ヨウシキ</t>
    </rPh>
    <rPh sb="199" eb="200">
      <t>ホン</t>
    </rPh>
    <rPh sb="200" eb="202">
      <t>ジレイ</t>
    </rPh>
    <rPh sb="203" eb="204">
      <t>モト</t>
    </rPh>
    <rPh sb="207" eb="209">
      <t>サクテイ</t>
    </rPh>
    <rPh sb="221" eb="223">
      <t>ケイカク</t>
    </rPh>
    <rPh sb="224" eb="226">
      <t>ミナオ</t>
    </rPh>
    <rPh sb="227" eb="229">
      <t>バアイ</t>
    </rPh>
    <rPh sb="241" eb="243">
      <t>カンテン</t>
    </rPh>
    <rPh sb="248" eb="250">
      <t>ショウサイ</t>
    </rPh>
    <rPh sb="251" eb="253">
      <t>ケイカク</t>
    </rPh>
    <rPh sb="253" eb="255">
      <t>サクテイ</t>
    </rPh>
    <rPh sb="256" eb="257">
      <t>オコナ</t>
    </rPh>
    <rPh sb="261" eb="262">
      <t>ノゾ</t>
    </rPh>
    <phoneticPr fontId="3"/>
  </si>
  <si>
    <t>1-2 ポンプ場・処理場施設</t>
    <rPh sb="7" eb="8">
      <t>ジョウ</t>
    </rPh>
    <rPh sb="9" eb="11">
      <t>ショリ</t>
    </rPh>
    <rPh sb="11" eb="12">
      <t>ジョウ</t>
    </rPh>
    <rPh sb="12" eb="14">
      <t>シセツ</t>
    </rPh>
    <phoneticPr fontId="3"/>
  </si>
  <si>
    <t>2-2 ポンプ場・処理場施設</t>
    <rPh sb="7" eb="8">
      <t>ジョウ</t>
    </rPh>
    <rPh sb="9" eb="11">
      <t>ショリ</t>
    </rPh>
    <rPh sb="11" eb="12">
      <t>ジョウ</t>
    </rPh>
    <rPh sb="12" eb="14">
      <t>シセツ</t>
    </rPh>
    <phoneticPr fontId="3"/>
  </si>
  <si>
    <t>3-2 ポンプ場・処理場施設</t>
    <rPh sb="7" eb="8">
      <t>ジョウ</t>
    </rPh>
    <rPh sb="9" eb="12">
      <t>ショリジョウ</t>
    </rPh>
    <rPh sb="12" eb="14">
      <t>シセツ</t>
    </rPh>
    <phoneticPr fontId="3"/>
  </si>
  <si>
    <t>4-2 ポンプ場・処理場施設</t>
    <rPh sb="7" eb="8">
      <t>ジョウ</t>
    </rPh>
    <rPh sb="9" eb="11">
      <t>ショリ</t>
    </rPh>
    <rPh sb="11" eb="12">
      <t>ジョウ</t>
    </rPh>
    <rPh sb="12" eb="14">
      <t>シセツ</t>
    </rPh>
    <phoneticPr fontId="3"/>
  </si>
  <si>
    <t>5-2 ポンプ場・処理場施設</t>
    <rPh sb="7" eb="8">
      <t>ジョウ</t>
    </rPh>
    <rPh sb="9" eb="12">
      <t>ショリジョウ</t>
    </rPh>
    <rPh sb="12" eb="14">
      <t>シセツ</t>
    </rPh>
    <phoneticPr fontId="3"/>
  </si>
  <si>
    <t>6-2 ポンプ場・処理場施設</t>
    <rPh sb="7" eb="8">
      <t>ジョウ</t>
    </rPh>
    <rPh sb="9" eb="11">
      <t>ショリ</t>
    </rPh>
    <rPh sb="11" eb="12">
      <t>ジョウ</t>
    </rPh>
    <rPh sb="12" eb="14">
      <t>シセツ</t>
    </rPh>
    <phoneticPr fontId="3"/>
  </si>
  <si>
    <t>ポンプ場・
処理場施設</t>
    <rPh sb="3" eb="4">
      <t>ジョウ</t>
    </rPh>
    <rPh sb="6" eb="8">
      <t>ショリ</t>
    </rPh>
    <rPh sb="8" eb="9">
      <t>ジョウ</t>
    </rPh>
    <rPh sb="9" eb="11">
      <t>シセツ</t>
    </rPh>
    <phoneticPr fontId="3"/>
  </si>
  <si>
    <t>平成31年3月</t>
    <rPh sb="0" eb="2">
      <t>ヘイセイ</t>
    </rPh>
    <rPh sb="4" eb="5">
      <t>ネン</t>
    </rPh>
    <rPh sb="6" eb="7">
      <t>ガツ</t>
    </rPh>
    <phoneticPr fontId="3"/>
  </si>
  <si>
    <t>1-4-1 経営管理【カネ】</t>
    <rPh sb="6" eb="8">
      <t>ケイエイ</t>
    </rPh>
    <rPh sb="8" eb="10">
      <t>カンリ</t>
    </rPh>
    <phoneticPr fontId="3"/>
  </si>
  <si>
    <t>1-4-2 施設管理【モノ】</t>
    <rPh sb="6" eb="8">
      <t>シセツ</t>
    </rPh>
    <rPh sb="8" eb="10">
      <t>カンリ</t>
    </rPh>
    <phoneticPr fontId="3"/>
  </si>
  <si>
    <t>1-4-3 執行体制【人】</t>
    <rPh sb="6" eb="8">
      <t>シッコウ</t>
    </rPh>
    <rPh sb="8" eb="10">
      <t>タイセイ</t>
    </rPh>
    <rPh sb="11" eb="12">
      <t>ヒト</t>
    </rPh>
    <phoneticPr fontId="3"/>
  </si>
  <si>
    <r>
      <t>事業計画書の第4表（処理施設調書）を対象に整理した。</t>
    </r>
    <r>
      <rPr>
        <sz val="11"/>
        <color rgb="FF3333FF"/>
        <rFont val="HG丸ｺﾞｼｯｸM-PRO"/>
        <family val="3"/>
        <charset val="128"/>
      </rPr>
      <t>なお、プラント電気設備は任意で追加した。</t>
    </r>
    <rPh sb="0" eb="2">
      <t>ジギョウ</t>
    </rPh>
    <rPh sb="2" eb="5">
      <t>ケイカクショ</t>
    </rPh>
    <rPh sb="6" eb="7">
      <t>ダイ</t>
    </rPh>
    <rPh sb="8" eb="9">
      <t>ヒョウ</t>
    </rPh>
    <rPh sb="10" eb="12">
      <t>ショリ</t>
    </rPh>
    <rPh sb="12" eb="14">
      <t>シセツ</t>
    </rPh>
    <rPh sb="14" eb="16">
      <t>チョウショ</t>
    </rPh>
    <rPh sb="18" eb="20">
      <t>タイショウ</t>
    </rPh>
    <rPh sb="21" eb="23">
      <t>セイリ</t>
    </rPh>
    <rPh sb="33" eb="35">
      <t>デンキ</t>
    </rPh>
    <rPh sb="35" eb="37">
      <t>セツビ</t>
    </rPh>
    <rPh sb="38" eb="40">
      <t>ニンイ</t>
    </rPh>
    <rPh sb="41" eb="43">
      <t>ツイカ</t>
    </rPh>
    <phoneticPr fontId="3"/>
  </si>
  <si>
    <t>【「ＳＭガイドライン 1.2.1」参照】</t>
    <phoneticPr fontId="3"/>
  </si>
  <si>
    <t>【「ＳＭガイドライン 2.1.2」参照】</t>
    <phoneticPr fontId="3"/>
  </si>
  <si>
    <t>【「ＳＭガイドライン」 付録Ⅵ参照】</t>
    <phoneticPr fontId="3"/>
  </si>
  <si>
    <t>【「ＳＭガイドライン」 付録Ⅶ参照】</t>
    <phoneticPr fontId="3"/>
  </si>
  <si>
    <t>【「ＳＭガイドライン 2.2.2、2.3.2」参照】</t>
    <phoneticPr fontId="3"/>
  </si>
  <si>
    <t>【「ＳＭガイドライン 2.2.3、2.3.3」参照】</t>
    <phoneticPr fontId="3"/>
  </si>
  <si>
    <t>【「ＳＭガイドライン 2.2.5、2.3.5」参照】</t>
    <phoneticPr fontId="3"/>
  </si>
  <si>
    <t>第7章 次回見直し時期と方針</t>
    <rPh sb="4" eb="6">
      <t>ジカイ</t>
    </rPh>
    <rPh sb="6" eb="8">
      <t>ミナオ</t>
    </rPh>
    <rPh sb="9" eb="11">
      <t>ジキ</t>
    </rPh>
    <rPh sb="12" eb="14">
      <t>ホウシン</t>
    </rPh>
    <phoneticPr fontId="3"/>
  </si>
  <si>
    <r>
      <t xml:space="preserve">事業計画書の第3表（管渠調書（汚水）及び管渠調書（雨水））を対象に整理した。
</t>
    </r>
    <r>
      <rPr>
        <sz val="11"/>
        <color rgb="FF3333FF"/>
        <rFont val="HG丸ｺﾞｼｯｸM-PRO"/>
        <family val="3"/>
        <charset val="128"/>
      </rPr>
      <t>なお、腐食環境下の箇所数については、「下水道事業のストックマネジメント実施に関するガイドライン -2015年版-」に腐食するおそれの大きい箇所として記されている「段差・落差の大きい箇所」、「圧送管吐出先」、「伏越し下流吐部」のうち、現時点で把握している数を記載している</t>
    </r>
    <rPh sb="0" eb="2">
      <t>ジギョウ</t>
    </rPh>
    <rPh sb="2" eb="5">
      <t>ケイカクショ</t>
    </rPh>
    <rPh sb="6" eb="7">
      <t>ダイ</t>
    </rPh>
    <rPh sb="8" eb="9">
      <t>ヒョウ</t>
    </rPh>
    <rPh sb="10" eb="11">
      <t>カン</t>
    </rPh>
    <rPh sb="11" eb="12">
      <t>キョ</t>
    </rPh>
    <rPh sb="12" eb="14">
      <t>チョウショ</t>
    </rPh>
    <rPh sb="15" eb="17">
      <t>オスイ</t>
    </rPh>
    <rPh sb="18" eb="19">
      <t>オヨ</t>
    </rPh>
    <rPh sb="20" eb="21">
      <t>カン</t>
    </rPh>
    <rPh sb="21" eb="22">
      <t>キョ</t>
    </rPh>
    <rPh sb="22" eb="24">
      <t>チョウショ</t>
    </rPh>
    <rPh sb="25" eb="27">
      <t>ウスイ</t>
    </rPh>
    <rPh sb="30" eb="32">
      <t>タイショウ</t>
    </rPh>
    <rPh sb="33" eb="35">
      <t>セイリ</t>
    </rPh>
    <phoneticPr fontId="3"/>
  </si>
  <si>
    <t>機械式エアレーション設備</t>
    <rPh sb="0" eb="3">
      <t>キカイシキ</t>
    </rPh>
    <rPh sb="10" eb="12">
      <t>セツビ</t>
    </rPh>
    <phoneticPr fontId="3"/>
  </si>
  <si>
    <t>土木・建築躯体の調査は、10年に1度視覚調査、20年に1度はつり調査等を行う事とする。また、各設備の標準耐用年数を考慮し、5〜7年に１度実施することとする。また、高回転機器である機械式エアレーション設備、汚泥脱水設備は１年に１度視覚調査、振動調査を行い、劣化の兆候を把握する。</t>
    <rPh sb="0" eb="2">
      <t>ドボク</t>
    </rPh>
    <rPh sb="3" eb="5">
      <t>ケンチク</t>
    </rPh>
    <rPh sb="8" eb="10">
      <t>チョウサ</t>
    </rPh>
    <rPh sb="89" eb="92">
      <t>キカイシキ</t>
    </rPh>
    <rPh sb="99" eb="101">
      <t>セツビ</t>
    </rPh>
    <rPh sb="106" eb="108">
      <t>セツビ</t>
    </rPh>
    <phoneticPr fontId="3"/>
  </si>
  <si>
    <t>機械式エアレーション設備</t>
    <rPh sb="0" eb="3">
      <t>キカイシキ</t>
    </rPh>
    <rPh sb="10" eb="12">
      <t>セツビ</t>
    </rPh>
    <phoneticPr fontId="5"/>
  </si>
  <si>
    <t>事業計画書の第3表（管渠調書）に示されている主要な管路施設（幹線）の管渠、マンホール（ふたを含む）について、計画的に点検・調査を実施する。
なお、幹線に接続しているます及び取付け管は存在しないため、該当なしとする。
また、腐食のおそれの大きい箇所の管渠、マンホール（ふたを含む）について、計画的に点検・調査を実施する。</t>
    <rPh sb="30" eb="32">
      <t>カンセン</t>
    </rPh>
    <rPh sb="34" eb="35">
      <t>カン</t>
    </rPh>
    <rPh sb="35" eb="36">
      <t>キョ</t>
    </rPh>
    <rPh sb="46" eb="47">
      <t>フク</t>
    </rPh>
    <rPh sb="54" eb="57">
      <t>ケイカクテキ</t>
    </rPh>
    <rPh sb="58" eb="60">
      <t>テンケン</t>
    </rPh>
    <rPh sb="61" eb="63">
      <t>チョウサ</t>
    </rPh>
    <rPh sb="64" eb="66">
      <t>ジッシ</t>
    </rPh>
    <rPh sb="73" eb="75">
      <t>カンセン</t>
    </rPh>
    <rPh sb="76" eb="78">
      <t>セツゾク</t>
    </rPh>
    <rPh sb="84" eb="85">
      <t>オヨ</t>
    </rPh>
    <rPh sb="86" eb="88">
      <t>トリツ</t>
    </rPh>
    <rPh sb="89" eb="90">
      <t>カン</t>
    </rPh>
    <rPh sb="91" eb="93">
      <t>ソンザイ</t>
    </rPh>
    <rPh sb="99" eb="101">
      <t>ガイトウ</t>
    </rPh>
    <rPh sb="124" eb="125">
      <t>カン</t>
    </rPh>
    <rPh sb="125" eb="126">
      <t>キョ</t>
    </rPh>
    <rPh sb="136" eb="137">
      <t>フク</t>
    </rPh>
    <rPh sb="144" eb="147">
      <t>ケイカクテキ</t>
    </rPh>
    <rPh sb="148" eb="150">
      <t>テンケン</t>
    </rPh>
    <rPh sb="151" eb="153">
      <t>チョウサ</t>
    </rPh>
    <rPh sb="154" eb="156">
      <t>ジッシ</t>
    </rPh>
    <phoneticPr fontId="3"/>
  </si>
  <si>
    <t>対象施設の
保全区分</t>
    <rPh sb="0" eb="2">
      <t>タイショウ</t>
    </rPh>
    <rPh sb="2" eb="4">
      <t>シセツ</t>
    </rPh>
    <rPh sb="6" eb="8">
      <t>ホゼン</t>
    </rPh>
    <rPh sb="8" eb="10">
      <t>クブン</t>
    </rPh>
    <phoneticPr fontId="3"/>
  </si>
  <si>
    <t>主要な管路施設
(幹線)</t>
    <rPh sb="0" eb="2">
      <t>シュヨウ</t>
    </rPh>
    <rPh sb="3" eb="4">
      <t>カン</t>
    </rPh>
    <rPh sb="4" eb="5">
      <t>ロ</t>
    </rPh>
    <rPh sb="5" eb="7">
      <t>シセツ</t>
    </rPh>
    <rPh sb="9" eb="11">
      <t>カンセン</t>
    </rPh>
    <phoneticPr fontId="3"/>
  </si>
  <si>
    <t>主要な管路施設
以外
(幹線)</t>
    <rPh sb="0" eb="2">
      <t>シュヨウ</t>
    </rPh>
    <rPh sb="3" eb="4">
      <t>カン</t>
    </rPh>
    <rPh sb="4" eb="5">
      <t>ロ</t>
    </rPh>
    <rPh sb="5" eb="7">
      <t>シセツ</t>
    </rPh>
    <rPh sb="8" eb="10">
      <t>イガイ</t>
    </rPh>
    <rPh sb="12" eb="14">
      <t>カンセン</t>
    </rPh>
    <phoneticPr fontId="3"/>
  </si>
  <si>
    <t>管　　　　　渠
マンホールふた
マンホール本体
ます及び取付管</t>
    <rPh sb="0" eb="1">
      <t>カン</t>
    </rPh>
    <rPh sb="6" eb="7">
      <t>キョ</t>
    </rPh>
    <rPh sb="21" eb="23">
      <t>ホンタイ</t>
    </rPh>
    <rPh sb="26" eb="27">
      <t>オヨ</t>
    </rPh>
    <rPh sb="28" eb="30">
      <t>トリツケ</t>
    </rPh>
    <rPh sb="30" eb="31">
      <t>カン</t>
    </rPh>
    <phoneticPr fontId="3"/>
  </si>
  <si>
    <r>
      <t>診断結果が健全度</t>
    </r>
    <r>
      <rPr>
        <vertAlign val="superscript"/>
        <sz val="11"/>
        <color rgb="FF008000"/>
        <rFont val="HG丸ｺﾞｼｯｸM-PRO"/>
        <family val="3"/>
        <charset val="128"/>
      </rPr>
      <t>※1</t>
    </r>
    <r>
      <rPr>
        <sz val="11"/>
        <color rgb="FF008000"/>
        <rFont val="HG丸ｺﾞｼｯｸM-PRO"/>
        <family val="3"/>
        <charset val="128"/>
      </rPr>
      <t>2以下の設備</t>
    </r>
    <rPh sb="0" eb="2">
      <t>シンダン</t>
    </rPh>
    <rPh sb="2" eb="4">
      <t>ケッカ</t>
    </rPh>
    <rPh sb="5" eb="8">
      <t>ケンゼンド</t>
    </rPh>
    <rPh sb="11" eb="13">
      <t>イカ</t>
    </rPh>
    <rPh sb="14" eb="16">
      <t>セツビ</t>
    </rPh>
    <phoneticPr fontId="3"/>
  </si>
  <si>
    <t>※1：国土交通省水管理・国土保全局下水道部、国土交通省国土技術政策総合研究所下水道研究部：下水道事業のストックマネジメント</t>
    <rPh sb="3" eb="5">
      <t>コクド</t>
    </rPh>
    <rPh sb="5" eb="8">
      <t>コウツウショウ</t>
    </rPh>
    <rPh sb="8" eb="9">
      <t>ミズ</t>
    </rPh>
    <rPh sb="9" eb="11">
      <t>カンリ</t>
    </rPh>
    <rPh sb="12" eb="14">
      <t>コクド</t>
    </rPh>
    <rPh sb="14" eb="16">
      <t>ホゼン</t>
    </rPh>
    <rPh sb="16" eb="17">
      <t>キョク</t>
    </rPh>
    <rPh sb="17" eb="20">
      <t>ゲスイドウ</t>
    </rPh>
    <rPh sb="20" eb="21">
      <t>ブ</t>
    </rPh>
    <rPh sb="22" eb="24">
      <t>コクド</t>
    </rPh>
    <rPh sb="24" eb="27">
      <t>コウツウショウ</t>
    </rPh>
    <rPh sb="27" eb="29">
      <t>コクド</t>
    </rPh>
    <rPh sb="29" eb="31">
      <t>ギジュツ</t>
    </rPh>
    <rPh sb="31" eb="33">
      <t>セイサク</t>
    </rPh>
    <rPh sb="33" eb="35">
      <t>ソウゴウ</t>
    </rPh>
    <rPh sb="35" eb="38">
      <t>ケンキュウジョ</t>
    </rPh>
    <rPh sb="38" eb="41">
      <t>ゲスイドウ</t>
    </rPh>
    <rPh sb="41" eb="43">
      <t>ケンキュウ</t>
    </rPh>
    <rPh sb="43" eb="44">
      <t>ブ</t>
    </rPh>
    <rPh sb="45" eb="48">
      <t>ゲスイドウ</t>
    </rPh>
    <rPh sb="48" eb="50">
      <t>ジギョウ</t>
    </rPh>
    <phoneticPr fontId="3"/>
  </si>
  <si>
    <r>
      <t>管　　　渠：緊急度</t>
    </r>
    <r>
      <rPr>
        <vertAlign val="superscript"/>
        <sz val="11"/>
        <color rgb="FF3333FF"/>
        <rFont val="HG丸ｺﾞｼｯｸM-PRO"/>
        <family val="3"/>
        <charset val="128"/>
      </rPr>
      <t>※1</t>
    </r>
    <r>
      <rPr>
        <sz val="11"/>
        <color rgb="FF3333FF"/>
        <rFont val="HG丸ｺﾞｼｯｸM-PRO"/>
        <family val="3"/>
        <charset val="128"/>
      </rPr>
      <t>Ⅰ及びⅡ
ﾏﾝﾎｰﾙふた：健全度</t>
    </r>
    <r>
      <rPr>
        <vertAlign val="superscript"/>
        <sz val="11"/>
        <color rgb="FF3333FF"/>
        <rFont val="HG丸ｺﾞｼｯｸM-PRO"/>
        <family val="3"/>
        <charset val="128"/>
      </rPr>
      <t>※2</t>
    </r>
    <r>
      <rPr>
        <sz val="11"/>
        <color rgb="FF3333FF"/>
        <rFont val="HG丸ｺﾞｼｯｸM-PRO"/>
        <family val="3"/>
        <charset val="128"/>
      </rPr>
      <t>1
ﾏﾝﾎｰﾙ本体：健全度</t>
    </r>
    <r>
      <rPr>
        <vertAlign val="superscript"/>
        <sz val="11"/>
        <color rgb="FF3333FF"/>
        <rFont val="HG丸ｺﾞｼｯｸM-PRO"/>
        <family val="3"/>
        <charset val="128"/>
      </rPr>
      <t>※3</t>
    </r>
    <r>
      <rPr>
        <sz val="11"/>
        <color rgb="FF3333FF"/>
        <rFont val="HG丸ｺﾞｼｯｸM-PRO"/>
        <family val="3"/>
        <charset val="128"/>
      </rPr>
      <t>Ⅳ及びⅤ</t>
    </r>
    <rPh sb="0" eb="1">
      <t>カン</t>
    </rPh>
    <rPh sb="4" eb="5">
      <t>キョ</t>
    </rPh>
    <rPh sb="6" eb="9">
      <t>キンキュウド</t>
    </rPh>
    <rPh sb="12" eb="13">
      <t>オヨ</t>
    </rPh>
    <rPh sb="24" eb="26">
      <t>ケンゼン</t>
    </rPh>
    <rPh sb="26" eb="27">
      <t>ド</t>
    </rPh>
    <rPh sb="36" eb="38">
      <t>ホンタイ</t>
    </rPh>
    <rPh sb="39" eb="42">
      <t>ケンゼンド</t>
    </rPh>
    <rPh sb="45" eb="46">
      <t>オヨ</t>
    </rPh>
    <phoneticPr fontId="3"/>
  </si>
  <si>
    <t>　本実施方針を踏まえたストックマネジメントを実施した知見を活かし、本町の施設管理に対する課題を抽出・整理する。
　整理した課題を踏まえ、「下水道事業のストックマネジメント実施に関するガイドライン－2015年版－(以下、『SMガイドライン』という。)」p.20に示されている施設管理の目標設定を行う。</t>
    <rPh sb="1" eb="2">
      <t>ホン</t>
    </rPh>
    <rPh sb="2" eb="4">
      <t>ジッシ</t>
    </rPh>
    <rPh sb="4" eb="6">
      <t>ホウシン</t>
    </rPh>
    <rPh sb="7" eb="8">
      <t>フ</t>
    </rPh>
    <rPh sb="22" eb="24">
      <t>ジッシ</t>
    </rPh>
    <rPh sb="26" eb="28">
      <t>チケン</t>
    </rPh>
    <rPh sb="29" eb="30">
      <t>イ</t>
    </rPh>
    <rPh sb="33" eb="34">
      <t>ホン</t>
    </rPh>
    <rPh sb="34" eb="35">
      <t>マチ</t>
    </rPh>
    <rPh sb="36" eb="38">
      <t>シセツ</t>
    </rPh>
    <rPh sb="38" eb="40">
      <t>カンリ</t>
    </rPh>
    <rPh sb="41" eb="42">
      <t>タイ</t>
    </rPh>
    <rPh sb="44" eb="46">
      <t>カダイ</t>
    </rPh>
    <rPh sb="47" eb="49">
      <t>チュウシュツ</t>
    </rPh>
    <rPh sb="50" eb="52">
      <t>セイリ</t>
    </rPh>
    <rPh sb="57" eb="59">
      <t>セイリ</t>
    </rPh>
    <rPh sb="61" eb="63">
      <t>カダイ</t>
    </rPh>
    <rPh sb="64" eb="65">
      <t>フ</t>
    </rPh>
    <rPh sb="69" eb="72">
      <t>ゲスイドウ</t>
    </rPh>
    <rPh sb="72" eb="74">
      <t>ジギョウ</t>
    </rPh>
    <rPh sb="85" eb="87">
      <t>ジッシ</t>
    </rPh>
    <rPh sb="88" eb="89">
      <t>カン</t>
    </rPh>
    <rPh sb="102" eb="103">
      <t>ネン</t>
    </rPh>
    <rPh sb="103" eb="104">
      <t>バン</t>
    </rPh>
    <rPh sb="106" eb="108">
      <t>イカ</t>
    </rPh>
    <rPh sb="130" eb="131">
      <t>シメ</t>
    </rPh>
    <rPh sb="136" eb="138">
      <t>シセツ</t>
    </rPh>
    <rPh sb="138" eb="140">
      <t>カンリ</t>
    </rPh>
    <rPh sb="141" eb="143">
      <t>モクヒョウ</t>
    </rPh>
    <rPh sb="143" eb="145">
      <t>セッテイ</t>
    </rPh>
    <rPh sb="146" eb="147">
      <t>オコナ</t>
    </rPh>
    <phoneticPr fontId="3"/>
  </si>
  <si>
    <t>　対象とする施設は、事業計画書の第3表及び第4表に記載が義務づけられている主要な施設以外を含めた全ての施設とする。
　リスク評価の手法は、「SMガイドライン」p.26及びp.57に示されている内容を参考とする。</t>
    <rPh sb="1" eb="3">
      <t>タイショウ</t>
    </rPh>
    <rPh sb="6" eb="8">
      <t>シセツ</t>
    </rPh>
    <rPh sb="62" eb="64">
      <t>ヒョウカ</t>
    </rPh>
    <rPh sb="65" eb="67">
      <t>シュホウ</t>
    </rPh>
    <rPh sb="83" eb="84">
      <t>オヨ</t>
    </rPh>
    <rPh sb="90" eb="91">
      <t>シメ</t>
    </rPh>
    <rPh sb="96" eb="98">
      <t>ナイヨウ</t>
    </rPh>
    <rPh sb="99" eb="101">
      <t>サンコウ</t>
    </rPh>
    <phoneticPr fontId="3"/>
  </si>
  <si>
    <t>　対象とする施設は、事業計画書の第3表及び第4表に記載が義務づけられている主要な施設以外を含めた全ての施設とする。
　また、本実施方針を踏まえたストックマネジメントを実施した知見を活かし、「SMガイドライン」p.36及びp.72に示されている頻度、優先順位、単位、項目といった基本方針と、p.42及びp.78に示されている対象施設・実施時期、点検・調査の方法、概算費用といった実施計画を策定する。</t>
    <rPh sb="87" eb="89">
      <t>チケン</t>
    </rPh>
    <rPh sb="90" eb="91">
      <t>イ</t>
    </rPh>
    <rPh sb="121" eb="123">
      <t>ヒンド</t>
    </rPh>
    <rPh sb="124" eb="126">
      <t>ユウセン</t>
    </rPh>
    <rPh sb="126" eb="128">
      <t>ジュンイ</t>
    </rPh>
    <rPh sb="129" eb="131">
      <t>タンイ</t>
    </rPh>
    <rPh sb="132" eb="133">
      <t>コウ</t>
    </rPh>
    <rPh sb="133" eb="134">
      <t>モク</t>
    </rPh>
    <rPh sb="138" eb="140">
      <t>キホン</t>
    </rPh>
    <rPh sb="140" eb="142">
      <t>ホウシン</t>
    </rPh>
    <rPh sb="148" eb="149">
      <t>オヨ</t>
    </rPh>
    <rPh sb="155" eb="156">
      <t>シメ</t>
    </rPh>
    <rPh sb="161" eb="163">
      <t>タイショウ</t>
    </rPh>
    <rPh sb="163" eb="165">
      <t>シセツ</t>
    </rPh>
    <rPh sb="166" eb="168">
      <t>ジッシ</t>
    </rPh>
    <rPh sb="168" eb="170">
      <t>ジキ</t>
    </rPh>
    <rPh sb="171" eb="173">
      <t>テンケン</t>
    </rPh>
    <rPh sb="174" eb="176">
      <t>チョウサ</t>
    </rPh>
    <rPh sb="177" eb="179">
      <t>ホウホウ</t>
    </rPh>
    <rPh sb="180" eb="182">
      <t>ガイサン</t>
    </rPh>
    <rPh sb="182" eb="184">
      <t>ヒヨウ</t>
    </rPh>
    <rPh sb="188" eb="190">
      <t>ジッシ</t>
    </rPh>
    <rPh sb="190" eb="192">
      <t>ケイカク</t>
    </rPh>
    <rPh sb="193" eb="195">
      <t>サクテイ</t>
    </rPh>
    <phoneticPr fontId="3"/>
  </si>
  <si>
    <t>　対象とする施設は、本実施方針に基づく調査を実施した結果、対策が必要と診断された施設とする。
　また、「SMガイドライン」p.46及びp.82に示されている対策範囲（修繕か改築か）、長寿命化対策対象施設（設備）の設定、改築方法（更新か長寿命化対策か）、実施時期・概算費用といった実施計画を策定する。</t>
    <rPh sb="1" eb="3">
      <t>タイショウ</t>
    </rPh>
    <rPh sb="6" eb="8">
      <t>シセツ</t>
    </rPh>
    <rPh sb="10" eb="11">
      <t>ホン</t>
    </rPh>
    <rPh sb="11" eb="13">
      <t>ジッシ</t>
    </rPh>
    <rPh sb="13" eb="15">
      <t>ホウシン</t>
    </rPh>
    <rPh sb="16" eb="17">
      <t>モト</t>
    </rPh>
    <rPh sb="19" eb="21">
      <t>チョウサ</t>
    </rPh>
    <rPh sb="22" eb="24">
      <t>ジッシ</t>
    </rPh>
    <rPh sb="26" eb="28">
      <t>ケッカ</t>
    </rPh>
    <rPh sb="29" eb="31">
      <t>タイサク</t>
    </rPh>
    <rPh sb="32" eb="34">
      <t>ヒツヨウ</t>
    </rPh>
    <rPh sb="35" eb="37">
      <t>シンダン</t>
    </rPh>
    <rPh sb="40" eb="42">
      <t>シセツ</t>
    </rPh>
    <rPh sb="65" eb="66">
      <t>オヨ</t>
    </rPh>
    <rPh sb="72" eb="73">
      <t>シメ</t>
    </rPh>
    <rPh sb="78" eb="80">
      <t>タイサク</t>
    </rPh>
    <rPh sb="80" eb="82">
      <t>ハンイ</t>
    </rPh>
    <rPh sb="83" eb="85">
      <t>シュウゼン</t>
    </rPh>
    <rPh sb="86" eb="88">
      <t>カイチク</t>
    </rPh>
    <rPh sb="91" eb="92">
      <t>チョウ</t>
    </rPh>
    <rPh sb="92" eb="95">
      <t>ジュミョウカ</t>
    </rPh>
    <rPh sb="95" eb="97">
      <t>タイサク</t>
    </rPh>
    <rPh sb="97" eb="99">
      <t>タイショウ</t>
    </rPh>
    <rPh sb="99" eb="101">
      <t>シセツ</t>
    </rPh>
    <rPh sb="102" eb="104">
      <t>セツビ</t>
    </rPh>
    <rPh sb="106" eb="108">
      <t>セッテイ</t>
    </rPh>
    <rPh sb="109" eb="111">
      <t>カイチク</t>
    </rPh>
    <rPh sb="111" eb="113">
      <t>ホウホウ</t>
    </rPh>
    <rPh sb="114" eb="116">
      <t>コウシン</t>
    </rPh>
    <rPh sb="117" eb="118">
      <t>チョウ</t>
    </rPh>
    <rPh sb="118" eb="121">
      <t>ジュミョウカ</t>
    </rPh>
    <rPh sb="121" eb="123">
      <t>タイサク</t>
    </rPh>
    <rPh sb="126" eb="128">
      <t>ジッシ</t>
    </rPh>
    <rPh sb="128" eb="130">
      <t>ジキ</t>
    </rPh>
    <rPh sb="131" eb="133">
      <t>ガイサン</t>
    </rPh>
    <rPh sb="133" eb="135">
      <t>ヒヨウ</t>
    </rPh>
    <rPh sb="139" eb="141">
      <t>ジッシ</t>
    </rPh>
    <rPh sb="141" eb="143">
      <t>ケイカク</t>
    </rPh>
    <rPh sb="144" eb="146">
      <t>サクテイ</t>
    </rPh>
    <phoneticPr fontId="3"/>
  </si>
  <si>
    <t>整備済みの機械・電気設備及び土木・建築施設を標準耐用年数で改築するものとして、改築の需要を見通した。改築の需要見通しは、国土交通省水管理・国土保全局下水道部のHPに公表されている「下水道事業中長期改築事業量調査算定支援ツール」（http://www.mlit.go.jp/mizukokudo/sewerage/crd_sewerage_tk_000135.html）を活用した。
標準耐用年数は、機械・電気設備15年、土木・建築施設50年とした。また、実際の工事期間を踏まえ、機械・電気設備は2ヶ年、土木・建築施設は3ヶ年を施工期間として設定した。
なお、改築の需要見通しは、流総指針に示されている建設費に係る費用関数を用いて算出した。</t>
    <rPh sb="235" eb="236">
      <t>フ</t>
    </rPh>
    <phoneticPr fontId="3"/>
  </si>
  <si>
    <t>※2：（公社）日本下水道協会：下水道維持管理指針 -実務編- 2014年版-、p.253に基づく健全度。</t>
    <rPh sb="4" eb="5">
      <t>コウ</t>
    </rPh>
    <rPh sb="5" eb="6">
      <t>シャ</t>
    </rPh>
    <rPh sb="7" eb="9">
      <t>ニホン</t>
    </rPh>
    <rPh sb="9" eb="12">
      <t>ゲスイドウ</t>
    </rPh>
    <rPh sb="12" eb="14">
      <t>キョウカイ</t>
    </rPh>
    <rPh sb="15" eb="18">
      <t>ゲスイドウ</t>
    </rPh>
    <rPh sb="18" eb="20">
      <t>イジ</t>
    </rPh>
    <rPh sb="20" eb="22">
      <t>カンリ</t>
    </rPh>
    <rPh sb="22" eb="24">
      <t>シシン</t>
    </rPh>
    <rPh sb="26" eb="28">
      <t>ジツム</t>
    </rPh>
    <rPh sb="28" eb="29">
      <t>ヘン</t>
    </rPh>
    <rPh sb="35" eb="36">
      <t>ネン</t>
    </rPh>
    <rPh sb="36" eb="37">
      <t>バン</t>
    </rPh>
    <rPh sb="45" eb="46">
      <t>モト</t>
    </rPh>
    <rPh sb="48" eb="50">
      <t>ケンゼン</t>
    </rPh>
    <rPh sb="50" eb="51">
      <t>ド</t>
    </rPh>
    <phoneticPr fontId="3"/>
  </si>
  <si>
    <t>※1：（公社）日本下水道協会：下水道維持管理指針 -実務編- 2014年版-、p.117に基づく緊急度。</t>
    <rPh sb="4" eb="5">
      <t>コウ</t>
    </rPh>
    <rPh sb="5" eb="6">
      <t>シャ</t>
    </rPh>
    <rPh sb="7" eb="9">
      <t>ニホン</t>
    </rPh>
    <rPh sb="9" eb="12">
      <t>ゲスイドウ</t>
    </rPh>
    <rPh sb="12" eb="14">
      <t>キョウカイ</t>
    </rPh>
    <rPh sb="15" eb="18">
      <t>ゲスイドウ</t>
    </rPh>
    <rPh sb="18" eb="20">
      <t>イジ</t>
    </rPh>
    <rPh sb="20" eb="22">
      <t>カンリ</t>
    </rPh>
    <rPh sb="22" eb="24">
      <t>シシン</t>
    </rPh>
    <rPh sb="26" eb="28">
      <t>ジツム</t>
    </rPh>
    <rPh sb="28" eb="29">
      <t>ヘン</t>
    </rPh>
    <rPh sb="35" eb="36">
      <t>ネン</t>
    </rPh>
    <rPh sb="36" eb="37">
      <t>バン</t>
    </rPh>
    <rPh sb="45" eb="46">
      <t>モト</t>
    </rPh>
    <rPh sb="48" eb="51">
      <t>キンキュウド</t>
    </rPh>
    <phoneticPr fontId="3"/>
  </si>
  <si>
    <t>※3：（公社）日本下水道協会：点検・調査マニュアル（案） 平成25年6月、p.77に基づく健全度。</t>
    <rPh sb="4" eb="5">
      <t>コウ</t>
    </rPh>
    <rPh sb="5" eb="6">
      <t>シャ</t>
    </rPh>
    <rPh sb="7" eb="9">
      <t>ニホン</t>
    </rPh>
    <rPh sb="9" eb="12">
      <t>ゲスイドウ</t>
    </rPh>
    <rPh sb="12" eb="14">
      <t>キョウカイ</t>
    </rPh>
    <rPh sb="15" eb="17">
      <t>テンケン</t>
    </rPh>
    <rPh sb="18" eb="20">
      <t>チョウサ</t>
    </rPh>
    <rPh sb="26" eb="27">
      <t>アン</t>
    </rPh>
    <rPh sb="29" eb="31">
      <t>ヘイセイ</t>
    </rPh>
    <rPh sb="33" eb="34">
      <t>ネン</t>
    </rPh>
    <rPh sb="35" eb="36">
      <t>ガツ</t>
    </rPh>
    <rPh sb="42" eb="43">
      <t>モト</t>
    </rPh>
    <rPh sb="45" eb="47">
      <t>ケンゼン</t>
    </rPh>
    <rPh sb="47" eb="48">
      <t>ド</t>
    </rPh>
    <phoneticPr fontId="3"/>
  </si>
  <si>
    <t>　　実施に関するガイドライン -2015年版- 平成27年11月、p.85に基づく健全度。</t>
    <rPh sb="2" eb="4">
      <t>ジッシ</t>
    </rPh>
    <rPh sb="5" eb="6">
      <t>カン</t>
    </rPh>
    <rPh sb="20" eb="22">
      <t>ネンバン</t>
    </rPh>
    <rPh sb="24" eb="26">
      <t>ヘイセイ</t>
    </rPh>
    <rPh sb="28" eb="29">
      <t>ネン</t>
    </rPh>
    <rPh sb="31" eb="32">
      <t>ガツ</t>
    </rPh>
    <rPh sb="38" eb="39">
      <t>モト</t>
    </rPh>
    <rPh sb="41" eb="43">
      <t>ケンゼン</t>
    </rPh>
    <rPh sb="43" eb="44">
      <t>ド</t>
    </rPh>
    <phoneticPr fontId="3"/>
  </si>
  <si>
    <t>　対象とする施設は、事業計画書の第3表及び第4表に記載が義務づけられている主要な施設以外を含めた全ての施設とする。
　また、管路施設については、管渠、マンホール、マンホールふたごとに施設情報を整理する。
　収集整理する施設情報の内容は、「SMガイドライン」p.18に示されている施設情報の種類の例を参考とする。</t>
    <rPh sb="1" eb="3">
      <t>タイショウ</t>
    </rPh>
    <rPh sb="6" eb="8">
      <t>シセツ</t>
    </rPh>
    <rPh sb="10" eb="12">
      <t>ジギョウ</t>
    </rPh>
    <rPh sb="12" eb="15">
      <t>ケイカクショ</t>
    </rPh>
    <rPh sb="16" eb="17">
      <t>ダイ</t>
    </rPh>
    <rPh sb="18" eb="19">
      <t>ヒョウ</t>
    </rPh>
    <rPh sb="19" eb="20">
      <t>オヨ</t>
    </rPh>
    <rPh sb="21" eb="22">
      <t>ダイ</t>
    </rPh>
    <rPh sb="23" eb="24">
      <t>ヒョウ</t>
    </rPh>
    <rPh sb="25" eb="27">
      <t>キサイ</t>
    </rPh>
    <rPh sb="28" eb="30">
      <t>ギム</t>
    </rPh>
    <rPh sb="37" eb="39">
      <t>シュヨウ</t>
    </rPh>
    <rPh sb="40" eb="42">
      <t>シセツ</t>
    </rPh>
    <rPh sb="42" eb="44">
      <t>イガイ</t>
    </rPh>
    <rPh sb="45" eb="46">
      <t>フク</t>
    </rPh>
    <rPh sb="48" eb="49">
      <t>スベ</t>
    </rPh>
    <rPh sb="51" eb="53">
      <t>シセツ</t>
    </rPh>
    <rPh sb="103" eb="105">
      <t>シュウシュウ</t>
    </rPh>
    <rPh sb="105" eb="107">
      <t>セイリ</t>
    </rPh>
    <rPh sb="109" eb="111">
      <t>シセツ</t>
    </rPh>
    <rPh sb="111" eb="113">
      <t>ジョウホウ</t>
    </rPh>
    <rPh sb="114" eb="116">
      <t>ナイヨウ</t>
    </rPh>
    <rPh sb="133" eb="134">
      <t>シメ</t>
    </rPh>
    <rPh sb="139" eb="141">
      <t>シセツ</t>
    </rPh>
    <rPh sb="141" eb="143">
      <t>ジョウホウ</t>
    </rPh>
    <rPh sb="144" eb="146">
      <t>シュルイ</t>
    </rPh>
    <rPh sb="147" eb="148">
      <t>レイ</t>
    </rPh>
    <rPh sb="149" eb="151">
      <t>サンコウ</t>
    </rPh>
    <phoneticPr fontId="3"/>
  </si>
  <si>
    <t>　対象とする施設は、事業計画書の第3表及び第4表に記載が義務づけられている主要な施設以外を含めた全ての施設とする。
　また、本実施方針を踏まえたストックマネジメントを実施した知見を活かし、「SMガイドライン」p.35及びp.71に示されている最適シナリオの選定例を参考に、目標耐用年数で改築する以外の実現可能なシナリオを設定する。
　マンホールふたについては管渠とは別に管理方法を設定する。</t>
    <rPh sb="1" eb="3">
      <t>タイショウ</t>
    </rPh>
    <rPh sb="6" eb="8">
      <t>シセツ</t>
    </rPh>
    <rPh sb="87" eb="89">
      <t>チケン</t>
    </rPh>
    <rPh sb="90" eb="91">
      <t>イ</t>
    </rPh>
    <rPh sb="108" eb="109">
      <t>オヨ</t>
    </rPh>
    <rPh sb="115" eb="116">
      <t>シメ</t>
    </rPh>
    <rPh sb="121" eb="123">
      <t>サイテキ</t>
    </rPh>
    <rPh sb="128" eb="130">
      <t>センテイ</t>
    </rPh>
    <rPh sb="130" eb="131">
      <t>レイ</t>
    </rPh>
    <rPh sb="132" eb="134">
      <t>サンコウ</t>
    </rPh>
    <rPh sb="136" eb="138">
      <t>モクヒョウ</t>
    </rPh>
    <rPh sb="138" eb="140">
      <t>タイヨウ</t>
    </rPh>
    <rPh sb="140" eb="142">
      <t>ネンスウ</t>
    </rPh>
    <rPh sb="143" eb="145">
      <t>カイチク</t>
    </rPh>
    <rPh sb="147" eb="149">
      <t>イガイ</t>
    </rPh>
    <rPh sb="150" eb="152">
      <t>ジツゲン</t>
    </rPh>
    <rPh sb="152" eb="154">
      <t>カノウ</t>
    </rPh>
    <rPh sb="160" eb="162">
      <t>セッテイ</t>
    </rPh>
    <phoneticPr fontId="3"/>
  </si>
  <si>
    <r>
      <t xml:space="preserve">整備済みの全ての管渠を標準耐用年数50年で改築するものとして、改築の需要を見通した。
改築の需要見通しは、国土交通省水管理・国土保全局下水道部のHPに公表されている「下水道事業中長期改築事業量調査算定支援ツール」（http://www.mlit.go.jp/mizukokudo/sewerage/crd_sewerage_tk_000135.html）を活用した。
</t>
    </r>
    <r>
      <rPr>
        <sz val="11"/>
        <color rgb="FF3333FF"/>
        <rFont val="HG丸ｺﾞｼｯｸM-PRO"/>
        <family val="3"/>
        <charset val="128"/>
      </rPr>
      <t>なお、改築単価は、本町の下水道管渠の代表口径といえる200mmの建設費106千円/mとし、流総指針に示されている費用関数を用いて算出した。</t>
    </r>
    <rPh sb="0" eb="2">
      <t>セイビ</t>
    </rPh>
    <rPh sb="2" eb="3">
      <t>ズ</t>
    </rPh>
    <rPh sb="5" eb="6">
      <t>スベ</t>
    </rPh>
    <rPh sb="8" eb="9">
      <t>カン</t>
    </rPh>
    <rPh sb="9" eb="10">
      <t>キョ</t>
    </rPh>
    <rPh sb="11" eb="13">
      <t>ヒョウジュン</t>
    </rPh>
    <rPh sb="13" eb="15">
      <t>タイヨウ</t>
    </rPh>
    <rPh sb="15" eb="17">
      <t>ネンスウ</t>
    </rPh>
    <rPh sb="19" eb="20">
      <t>ネン</t>
    </rPh>
    <rPh sb="21" eb="23">
      <t>カイチク</t>
    </rPh>
    <rPh sb="31" eb="33">
      <t>カイチク</t>
    </rPh>
    <rPh sb="34" eb="36">
      <t>ジュヨウ</t>
    </rPh>
    <rPh sb="37" eb="39">
      <t>ミトオ</t>
    </rPh>
    <rPh sb="43" eb="45">
      <t>カイチク</t>
    </rPh>
    <rPh sb="46" eb="48">
      <t>ジュヨウ</t>
    </rPh>
    <rPh sb="48" eb="50">
      <t>ミトオ</t>
    </rPh>
    <rPh sb="53" eb="55">
      <t>コクド</t>
    </rPh>
    <rPh sb="55" eb="58">
      <t>コウツウショウ</t>
    </rPh>
    <rPh sb="58" eb="59">
      <t>ミズ</t>
    </rPh>
    <rPh sb="59" eb="61">
      <t>カンリ</t>
    </rPh>
    <rPh sb="62" eb="64">
      <t>コクド</t>
    </rPh>
    <rPh sb="64" eb="66">
      <t>ホゼン</t>
    </rPh>
    <rPh sb="66" eb="67">
      <t>キョク</t>
    </rPh>
    <rPh sb="67" eb="70">
      <t>ゲスイドウ</t>
    </rPh>
    <rPh sb="70" eb="71">
      <t>ブ</t>
    </rPh>
    <rPh sb="178" eb="180">
      <t>カツヨウ</t>
    </rPh>
    <rPh sb="187" eb="189">
      <t>カイチク</t>
    </rPh>
    <rPh sb="189" eb="191">
      <t>タンカ</t>
    </rPh>
    <rPh sb="193" eb="195">
      <t>ホンマチ</t>
    </rPh>
    <rPh sb="196" eb="199">
      <t>ゲスイドウ</t>
    </rPh>
    <rPh sb="199" eb="200">
      <t>カン</t>
    </rPh>
    <rPh sb="200" eb="201">
      <t>キョ</t>
    </rPh>
    <rPh sb="204" eb="206">
      <t>コウケイ</t>
    </rPh>
    <rPh sb="216" eb="219">
      <t>ケンセツヒ</t>
    </rPh>
    <rPh sb="222" eb="223">
      <t>セン</t>
    </rPh>
    <rPh sb="223" eb="224">
      <t>エン</t>
    </rPh>
    <rPh sb="229" eb="230">
      <t>リュウ</t>
    </rPh>
    <rPh sb="230" eb="231">
      <t>ソウ</t>
    </rPh>
    <rPh sb="231" eb="233">
      <t>シシン</t>
    </rPh>
    <rPh sb="234" eb="235">
      <t>シメ</t>
    </rPh>
    <rPh sb="240" eb="242">
      <t>ヒヨウ</t>
    </rPh>
    <rPh sb="242" eb="244">
      <t>カンスウ</t>
    </rPh>
    <rPh sb="245" eb="246">
      <t>モチ</t>
    </rPh>
    <rPh sb="248" eb="250">
      <t>サンシュツ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</si>
</sst>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Red]\-#,##0.0"/>
    <numFmt numFmtId="178" formatCode="#,##0.000;[Red]\-#,##0.000"/>
    <numFmt numFmtId="179" formatCode="0_ "/>
    <numFmt numFmtId="180" formatCode="&quot;○&quot;#,##0"/>
    <numFmt numFmtId="181" formatCode="[$-411]ggge&quot;年&quot;m&quot;月&quot;d&quot;日&quot;;@"/>
  </numFmts>
  <fonts count="34" x14ac:knownFonts="1">
    <font>
      <sz val="11"/>
      <color theme="1"/>
      <name val="ＭＳ Ｐゴシック"/>
      <family val="2"/>
      <scheme val="minor"/>
    </font>
    <font>
      <sz val="11"/>
      <color theme="1"/>
      <name val="ＭＳ Ｐゴシック"/>
      <family val="2"/>
      <scheme val="minor"/>
    </font>
    <font>
      <b/>
      <sz val="10"/>
      <color rgb="FF3F3F3F"/>
      <name val="ＭＳ Ｐゴシック"/>
      <family val="2"/>
      <charset val="128"/>
      <scheme val="minor"/>
    </font>
    <font>
      <sz val="6"/>
      <name val="ＭＳ Ｐゴシック"/>
      <family val="3"/>
      <charset val="128"/>
      <scheme val="minor"/>
    </font>
    <font>
      <sz val="18"/>
      <color theme="1"/>
      <name val="ＭＳ Ｐゴシック"/>
      <family val="2"/>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vertAlign val="superscript"/>
      <sz val="11"/>
      <color theme="1"/>
      <name val="HG丸ｺﾞｼｯｸM-PRO"/>
      <family val="3"/>
      <charset val="128"/>
    </font>
    <font>
      <b/>
      <sz val="12"/>
      <color theme="1"/>
      <name val="HG丸ｺﾞｼｯｸM-PRO"/>
      <family val="3"/>
      <charset val="128"/>
    </font>
    <font>
      <sz val="9"/>
      <color theme="1"/>
      <name val="HG丸ｺﾞｼｯｸM-PRO"/>
      <family val="3"/>
      <charset val="128"/>
    </font>
    <font>
      <b/>
      <sz val="11"/>
      <color theme="1"/>
      <name val="HG丸ｺﾞｼｯｸM-PRO"/>
      <family val="3"/>
      <charset val="128"/>
    </font>
    <font>
      <sz val="11"/>
      <color rgb="FFCCFFFF"/>
      <name val="HG丸ｺﾞｼｯｸM-PRO"/>
      <family val="3"/>
      <charset val="128"/>
    </font>
    <font>
      <sz val="11"/>
      <color theme="0"/>
      <name val="HG丸ｺﾞｼｯｸM-PRO"/>
      <family val="3"/>
      <charset val="128"/>
    </font>
    <font>
      <u/>
      <sz val="11"/>
      <color theme="1"/>
      <name val="HG丸ｺﾞｼｯｸM-PRO"/>
      <family val="3"/>
      <charset val="128"/>
    </font>
    <font>
      <sz val="11"/>
      <name val="HG丸ｺﾞｼｯｸM-PRO"/>
      <family val="3"/>
      <charset val="128"/>
    </font>
    <font>
      <sz val="8.5"/>
      <color theme="1"/>
      <name val="HG丸ｺﾞｼｯｸM-PRO"/>
      <family val="3"/>
      <charset val="128"/>
    </font>
    <font>
      <sz val="11"/>
      <color rgb="FF7030A0"/>
      <name val="HG丸ｺﾞｼｯｸM-PRO"/>
      <family val="3"/>
      <charset val="128"/>
    </font>
    <font>
      <sz val="9"/>
      <color indexed="81"/>
      <name val="HG丸ｺﾞｼｯｸM-PRO"/>
      <family val="3"/>
      <charset val="128"/>
    </font>
    <font>
      <sz val="24"/>
      <color theme="1"/>
      <name val="HG丸ｺﾞｼｯｸM-PRO"/>
      <family val="3"/>
      <charset val="128"/>
    </font>
    <font>
      <sz val="16"/>
      <color theme="1"/>
      <name val="HG丸ｺﾞｼｯｸM-PRO"/>
      <family val="3"/>
      <charset val="128"/>
    </font>
    <font>
      <sz val="11"/>
      <color rgb="FF008000"/>
      <name val="HG丸ｺﾞｼｯｸM-PRO"/>
      <family val="3"/>
      <charset val="128"/>
    </font>
    <font>
      <sz val="11"/>
      <color rgb="FF3333FF"/>
      <name val="HG丸ｺﾞｼｯｸM-PRO"/>
      <family val="3"/>
      <charset val="128"/>
    </font>
    <font>
      <sz val="11"/>
      <color rgb="FF3333FF"/>
      <name val="ＭＳ Ｐゴシック"/>
      <family val="2"/>
      <scheme val="minor"/>
    </font>
    <font>
      <vertAlign val="superscript"/>
      <sz val="11"/>
      <color rgb="FF3333FF"/>
      <name val="HG丸ｺﾞｼｯｸM-PRO"/>
      <family val="3"/>
      <charset val="128"/>
    </font>
    <font>
      <u/>
      <sz val="9"/>
      <color indexed="81"/>
      <name val="HG丸ｺﾞｼｯｸM-PRO"/>
      <family val="3"/>
      <charset val="128"/>
    </font>
    <font>
      <sz val="11"/>
      <color rgb="FF008000"/>
      <name val="ＭＳ Ｐゴシック"/>
      <family val="2"/>
      <scheme val="minor"/>
    </font>
    <font>
      <sz val="11"/>
      <color theme="0" tint="-0.499984740745262"/>
      <name val="HG丸ｺﾞｼｯｸM-PRO"/>
      <family val="3"/>
      <charset val="128"/>
    </font>
    <font>
      <sz val="6"/>
      <name val="ＭＳ Ｐゴシック"/>
      <family val="3"/>
      <charset val="128"/>
    </font>
    <font>
      <sz val="10"/>
      <color theme="1"/>
      <name val="HG丸ｺﾞｼｯｸM-PRO"/>
      <family val="3"/>
      <charset val="128"/>
    </font>
    <font>
      <sz val="8"/>
      <color theme="1"/>
      <name val="HG丸ｺﾞｼｯｸM-PRO"/>
      <family val="3"/>
      <charset val="128"/>
    </font>
    <font>
      <i/>
      <sz val="11"/>
      <color rgb="FF3333FF"/>
      <name val="HG丸ｺﾞｼｯｸM-PRO"/>
      <family val="3"/>
      <charset val="128"/>
    </font>
    <font>
      <b/>
      <sz val="11"/>
      <color rgb="FF3333FF"/>
      <name val="HG丸ｺﾞｼｯｸM-PRO"/>
      <family val="3"/>
      <charset val="128"/>
    </font>
    <font>
      <vertAlign val="superscript"/>
      <sz val="11"/>
      <color rgb="FF008000"/>
      <name val="HG丸ｺﾞｼｯｸM-PRO"/>
      <family val="3"/>
      <charset val="128"/>
    </font>
  </fonts>
  <fills count="16">
    <fill>
      <patternFill patternType="none"/>
    </fill>
    <fill>
      <patternFill patternType="gray125"/>
    </fill>
    <fill>
      <patternFill patternType="solid">
        <fgColor theme="2"/>
        <bgColor indexed="64"/>
      </patternFill>
    </fill>
    <fill>
      <patternFill patternType="solid">
        <fgColor rgb="FFFFCCFF"/>
        <bgColor indexed="64"/>
      </patternFill>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rgb="FFFF0000"/>
        <bgColor indexed="64"/>
      </patternFill>
    </fill>
    <fill>
      <patternFill patternType="solid">
        <fgColor rgb="FF3333FF"/>
        <bgColor indexed="64"/>
      </patternFill>
    </fill>
    <fill>
      <patternFill patternType="solid">
        <fgColor rgb="FFEAEAEA"/>
        <bgColor indexed="64"/>
      </patternFill>
    </fill>
    <fill>
      <patternFill patternType="solid">
        <fgColor rgb="FF008000"/>
        <bgColor indexed="64"/>
      </patternFill>
    </fill>
    <fill>
      <patternFill patternType="solid">
        <fgColor theme="9"/>
        <bgColor indexed="64"/>
      </patternFill>
    </fill>
    <fill>
      <patternFill patternType="solid">
        <fgColor rgb="FFFFC000"/>
        <bgColor indexed="64"/>
      </patternFill>
    </fill>
    <fill>
      <patternFill patternType="solid">
        <fgColor rgb="FFCCFFCC"/>
        <bgColor indexed="64"/>
      </patternFill>
    </fill>
    <fill>
      <patternFill patternType="solid">
        <fgColor theme="0" tint="-0.499984740745262"/>
        <bgColor indexed="64"/>
      </patternFill>
    </fill>
    <fill>
      <patternFill patternType="solid">
        <fgColor indexed="9"/>
        <bgColor indexed="64"/>
      </patternFill>
    </fill>
  </fills>
  <borders count="13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style="double">
        <color auto="1"/>
      </bottom>
      <diagonal/>
    </border>
    <border>
      <left style="medium">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medium">
        <color auto="1"/>
      </left>
      <right/>
      <top style="thin">
        <color auto="1"/>
      </top>
      <bottom/>
      <diagonal/>
    </border>
    <border>
      <left/>
      <right style="medium">
        <color auto="1"/>
      </right>
      <top style="thin">
        <color auto="1"/>
      </top>
      <bottom style="medium">
        <color auto="1"/>
      </bottom>
      <diagonal/>
    </border>
    <border>
      <left/>
      <right style="medium">
        <color auto="1"/>
      </right>
      <top style="double">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double">
        <color auto="1"/>
      </bottom>
      <diagonal/>
    </border>
    <border>
      <left/>
      <right style="medium">
        <color auto="1"/>
      </right>
      <top style="medium">
        <color auto="1"/>
      </top>
      <bottom style="double">
        <color auto="1"/>
      </bottom>
      <diagonal/>
    </border>
    <border>
      <left/>
      <right style="thin">
        <color auto="1"/>
      </right>
      <top style="medium">
        <color auto="1"/>
      </top>
      <bottom style="thin">
        <color auto="1"/>
      </bottom>
      <diagonal/>
    </border>
    <border>
      <left style="thin">
        <color auto="1"/>
      </left>
      <right style="thin">
        <color auto="1"/>
      </right>
      <top style="double">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thin">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thin">
        <color auto="1"/>
      </left>
      <right/>
      <top style="medium">
        <color auto="1"/>
      </top>
      <bottom style="thin">
        <color auto="1"/>
      </bottom>
      <diagonal/>
    </border>
    <border>
      <left style="medium">
        <color auto="1"/>
      </left>
      <right style="thin">
        <color auto="1"/>
      </right>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style="thin">
        <color theme="1"/>
      </right>
      <top/>
      <bottom/>
      <diagonal/>
    </border>
    <border>
      <left style="thin">
        <color theme="1"/>
      </left>
      <right style="thin">
        <color theme="1"/>
      </right>
      <top/>
      <bottom/>
      <diagonal/>
    </border>
    <border>
      <left style="thin">
        <color theme="1"/>
      </left>
      <right style="thin">
        <color theme="1"/>
      </right>
      <top style="thin">
        <color theme="1"/>
      </top>
      <bottom style="double">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double">
        <color theme="1"/>
      </bottom>
      <diagonal/>
    </border>
    <border>
      <left style="thin">
        <color theme="1"/>
      </left>
      <right style="medium">
        <color theme="1"/>
      </right>
      <top style="thin">
        <color theme="1"/>
      </top>
      <bottom style="double">
        <color theme="1"/>
      </bottom>
      <diagonal/>
    </border>
    <border>
      <left style="medium">
        <color theme="1"/>
      </left>
      <right style="thin">
        <color theme="1"/>
      </right>
      <top/>
      <bottom style="thin">
        <color theme="1"/>
      </bottom>
      <diagonal/>
    </border>
    <border>
      <left style="thin">
        <color theme="1"/>
      </left>
      <right style="medium">
        <color theme="1"/>
      </right>
      <top/>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top style="medium">
        <color theme="1"/>
      </top>
      <bottom style="thin">
        <color theme="1"/>
      </bottom>
      <diagonal/>
    </border>
    <border>
      <left style="thin">
        <color theme="1"/>
      </left>
      <right/>
      <top style="thin">
        <color theme="1"/>
      </top>
      <bottom style="double">
        <color theme="1"/>
      </bottom>
      <diagonal/>
    </border>
    <border>
      <left style="thin">
        <color theme="1"/>
      </left>
      <right/>
      <top/>
      <bottom/>
      <diagonal/>
    </border>
    <border>
      <left style="medium">
        <color theme="1"/>
      </left>
      <right style="thin">
        <color theme="1"/>
      </right>
      <top/>
      <bottom/>
      <diagonal/>
    </border>
    <border>
      <left style="medium">
        <color theme="1"/>
      </left>
      <right style="thin">
        <color theme="1"/>
      </right>
      <top style="thin">
        <color theme="1"/>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medium">
        <color auto="1"/>
      </right>
      <top/>
      <bottom/>
      <diagonal/>
    </border>
    <border>
      <left/>
      <right/>
      <top style="thin">
        <color auto="1"/>
      </top>
      <bottom style="double">
        <color auto="1"/>
      </bottom>
      <diagonal/>
    </border>
    <border>
      <left/>
      <right style="medium">
        <color auto="1"/>
      </right>
      <top style="thin">
        <color auto="1"/>
      </top>
      <bottom style="double">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style="thin">
        <color auto="1"/>
      </bottom>
      <diagonal/>
    </border>
    <border>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right style="thin">
        <color auto="1"/>
      </right>
      <top/>
      <bottom style="double">
        <color auto="1"/>
      </bottom>
      <diagonal/>
    </border>
    <border>
      <left/>
      <right/>
      <top/>
      <bottom style="double">
        <color auto="1"/>
      </bottom>
      <diagonal/>
    </border>
    <border>
      <left style="thin">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style="double">
        <color auto="1"/>
      </top>
      <bottom/>
      <diagonal/>
    </border>
    <border>
      <left/>
      <right style="thin">
        <color auto="1"/>
      </right>
      <top style="double">
        <color auto="1"/>
      </top>
      <bottom/>
      <diagonal/>
    </border>
  </borders>
  <cellStyleXfs count="3">
    <xf numFmtId="0" fontId="0" fillId="0" borderId="0"/>
    <xf numFmtId="38" fontId="1" fillId="0" borderId="0" applyFont="0" applyFill="0" applyBorder="0" applyAlignment="0" applyProtection="0">
      <alignment vertical="center"/>
    </xf>
    <xf numFmtId="0" fontId="6" fillId="0" borderId="0">
      <alignment vertical="center"/>
    </xf>
  </cellStyleXfs>
  <cellXfs count="921">
    <xf numFmtId="0" fontId="0" fillId="0" borderId="0" xfId="0"/>
    <xf numFmtId="0" fontId="9"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56" fontId="7" fillId="0" borderId="0" xfId="0" applyNumberFormat="1" applyFont="1" applyAlignment="1">
      <alignment vertical="center"/>
    </xf>
    <xf numFmtId="14" fontId="7" fillId="0" borderId="0" xfId="0" applyNumberFormat="1" applyFont="1" applyAlignment="1">
      <alignment vertical="center"/>
    </xf>
    <xf numFmtId="0" fontId="7" fillId="0" borderId="25" xfId="0" applyFont="1" applyBorder="1" applyAlignment="1">
      <alignment vertical="center"/>
    </xf>
    <xf numFmtId="0" fontId="7" fillId="0" borderId="25"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1" xfId="0" applyFont="1" applyBorder="1" applyAlignment="1">
      <alignment horizontal="center" vertical="center" shrinkToFit="1"/>
    </xf>
    <xf numFmtId="0" fontId="7" fillId="0" borderId="1" xfId="0" applyFont="1" applyBorder="1" applyAlignment="1">
      <alignment vertical="center" shrinkToFit="1"/>
    </xf>
    <xf numFmtId="2" fontId="7" fillId="0" borderId="1" xfId="0" applyNumberFormat="1" applyFont="1" applyBorder="1" applyAlignment="1">
      <alignment vertical="center" shrinkToFit="1"/>
    </xf>
    <xf numFmtId="0" fontId="0" fillId="0" borderId="0" xfId="0" applyAlignment="1">
      <alignment vertical="center"/>
    </xf>
    <xf numFmtId="0" fontId="7" fillId="0" borderId="0" xfId="0" applyFont="1" applyBorder="1" applyAlignment="1">
      <alignment vertical="center"/>
    </xf>
    <xf numFmtId="0" fontId="7" fillId="0" borderId="25"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applyAlignment="1">
      <alignment horizontal="center" vertical="center"/>
    </xf>
    <xf numFmtId="0" fontId="13" fillId="7" borderId="30" xfId="0" applyFont="1" applyFill="1" applyBorder="1" applyAlignment="1">
      <alignment horizontal="center" vertical="center" shrinkToFit="1"/>
    </xf>
    <xf numFmtId="0" fontId="13" fillId="7" borderId="29" xfId="0" applyFont="1" applyFill="1" applyBorder="1" applyAlignment="1">
      <alignment horizontal="center" vertical="center" shrinkToFit="1"/>
    </xf>
    <xf numFmtId="0" fontId="13" fillId="7" borderId="1" xfId="0" applyFont="1" applyFill="1" applyBorder="1" applyAlignment="1">
      <alignment horizontal="center" vertical="center" shrinkToFit="1"/>
    </xf>
    <xf numFmtId="0" fontId="13" fillId="7" borderId="10" xfId="0" applyFont="1" applyFill="1" applyBorder="1" applyAlignment="1">
      <alignment horizontal="center" vertical="center" shrinkToFit="1"/>
    </xf>
    <xf numFmtId="0" fontId="7" fillId="4" borderId="31"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18" xfId="0" applyFont="1" applyFill="1" applyBorder="1" applyAlignment="1">
      <alignment horizontal="center" vertical="center" shrinkToFit="1"/>
    </xf>
    <xf numFmtId="0" fontId="13" fillId="10" borderId="8" xfId="0" applyFont="1" applyFill="1" applyBorder="1" applyAlignment="1">
      <alignment horizontal="center" vertical="center" shrinkToFit="1"/>
    </xf>
    <xf numFmtId="0" fontId="13" fillId="10" borderId="1" xfId="0" applyFont="1" applyFill="1" applyBorder="1" applyAlignment="1">
      <alignment horizontal="center" vertical="center" shrinkToFit="1"/>
    </xf>
    <xf numFmtId="0" fontId="13" fillId="10" borderId="16" xfId="0" applyFont="1" applyFill="1" applyBorder="1" applyAlignment="1">
      <alignment horizontal="center" vertical="center" shrinkToFit="1"/>
    </xf>
    <xf numFmtId="0" fontId="13" fillId="8" borderId="8" xfId="0" applyFont="1" applyFill="1" applyBorder="1" applyAlignment="1">
      <alignment horizontal="center" vertical="center" shrinkToFit="1"/>
    </xf>
    <xf numFmtId="0" fontId="13" fillId="8" borderId="15" xfId="0" applyFont="1" applyFill="1" applyBorder="1" applyAlignment="1">
      <alignment horizontal="center" vertical="center" shrinkToFit="1"/>
    </xf>
    <xf numFmtId="0" fontId="13" fillId="8" borderId="16" xfId="0" applyFont="1" applyFill="1" applyBorder="1" applyAlignment="1">
      <alignment horizontal="center" vertical="center" shrinkToFit="1"/>
    </xf>
    <xf numFmtId="0" fontId="7" fillId="0" borderId="0" xfId="0" applyFont="1" applyAlignment="1">
      <alignment horizontal="center" vertical="center" shrinkToFit="1"/>
    </xf>
    <xf numFmtId="0" fontId="0" fillId="0" borderId="0" xfId="0" applyFont="1" applyAlignment="1">
      <alignment vertical="center"/>
    </xf>
    <xf numFmtId="0" fontId="7" fillId="11" borderId="30" xfId="0" applyFont="1" applyFill="1" applyBorder="1" applyAlignment="1">
      <alignment horizontal="center" vertical="center" shrinkToFit="1"/>
    </xf>
    <xf numFmtId="0" fontId="7" fillId="11" borderId="1" xfId="0" applyFont="1" applyFill="1" applyBorder="1" applyAlignment="1">
      <alignment horizontal="center" vertical="center" shrinkToFit="1"/>
    </xf>
    <xf numFmtId="0" fontId="7" fillId="11" borderId="10" xfId="0" applyFont="1" applyFill="1" applyBorder="1" applyAlignment="1">
      <alignment horizontal="center" vertical="center" shrinkToFit="1"/>
    </xf>
    <xf numFmtId="0" fontId="7" fillId="0" borderId="0" xfId="0" applyFont="1" applyBorder="1" applyAlignment="1">
      <alignment horizontal="center" vertical="center"/>
    </xf>
    <xf numFmtId="0" fontId="0" fillId="0" borderId="39" xfId="0" applyBorder="1" applyAlignment="1">
      <alignmen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0" xfId="0" applyFont="1" applyAlignment="1">
      <alignment vertical="center"/>
    </xf>
    <xf numFmtId="0" fontId="21" fillId="0" borderId="0" xfId="0" applyFont="1" applyAlignment="1">
      <alignment vertical="center"/>
    </xf>
    <xf numFmtId="0" fontId="27" fillId="0" borderId="0" xfId="0" applyFont="1" applyAlignment="1">
      <alignment vertical="center"/>
    </xf>
    <xf numFmtId="0" fontId="15" fillId="0" borderId="0" xfId="0" applyFont="1" applyFill="1" applyAlignment="1">
      <alignment vertical="center"/>
    </xf>
    <xf numFmtId="0" fontId="15" fillId="2" borderId="1" xfId="0" applyFont="1" applyFill="1" applyBorder="1" applyAlignment="1">
      <alignment vertical="center"/>
    </xf>
    <xf numFmtId="179" fontId="22" fillId="15" borderId="1" xfId="0" applyNumberFormat="1" applyFont="1" applyFill="1" applyBorder="1" applyAlignment="1" applyProtection="1">
      <alignment vertical="center"/>
      <protection hidden="1"/>
    </xf>
    <xf numFmtId="176" fontId="22" fillId="15" borderId="1" xfId="0" applyNumberFormat="1" applyFont="1" applyFill="1" applyBorder="1" applyAlignment="1" applyProtection="1">
      <alignment vertical="center" shrinkToFit="1"/>
      <protection hidden="1"/>
    </xf>
    <xf numFmtId="38" fontId="22" fillId="0" borderId="1" xfId="1" applyFont="1" applyFill="1" applyBorder="1" applyAlignment="1" applyProtection="1">
      <alignment vertical="center" shrinkToFit="1"/>
      <protection hidden="1"/>
    </xf>
    <xf numFmtId="38" fontId="22" fillId="15" borderId="1" xfId="1" applyFont="1" applyFill="1" applyBorder="1" applyAlignment="1" applyProtection="1">
      <alignment vertical="center" shrinkToFit="1"/>
      <protection hidden="1"/>
    </xf>
    <xf numFmtId="38" fontId="15" fillId="0" borderId="1" xfId="1" applyFont="1" applyFill="1" applyBorder="1" applyAlignment="1" applyProtection="1">
      <alignment vertical="center" shrinkToFit="1"/>
      <protection hidden="1"/>
    </xf>
    <xf numFmtId="0" fontId="7" fillId="0" borderId="0" xfId="0" applyFont="1" applyFill="1" applyAlignment="1">
      <alignment vertical="center"/>
    </xf>
    <xf numFmtId="0" fontId="7" fillId="0" borderId="0" xfId="0" applyFont="1" applyBorder="1" applyAlignment="1">
      <alignment horizontal="left" vertical="center"/>
    </xf>
    <xf numFmtId="0" fontId="21" fillId="0" borderId="0" xfId="0" applyFont="1" applyAlignment="1">
      <alignment horizontal="right" vertical="center"/>
    </xf>
    <xf numFmtId="0" fontId="7" fillId="0" borderId="6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51"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9"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60"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11" xfId="0" applyFont="1" applyBorder="1" applyAlignment="1">
      <alignment horizontal="center" vertical="center"/>
    </xf>
    <xf numFmtId="0" fontId="7" fillId="0" borderId="110" xfId="0" applyFont="1" applyBorder="1" applyAlignment="1">
      <alignment horizontal="center" vertical="center"/>
    </xf>
    <xf numFmtId="0" fontId="7" fillId="0" borderId="12" xfId="0" applyFont="1" applyBorder="1" applyAlignment="1">
      <alignment horizontal="center" vertical="center"/>
    </xf>
    <xf numFmtId="0" fontId="22" fillId="0" borderId="41" xfId="0" applyFont="1" applyBorder="1" applyAlignment="1">
      <alignment vertical="center"/>
    </xf>
    <xf numFmtId="0" fontId="23" fillId="0" borderId="41" xfId="0" applyFont="1" applyBorder="1" applyAlignment="1">
      <alignment vertical="center"/>
    </xf>
    <xf numFmtId="0" fontId="23" fillId="0" borderId="14" xfId="0" applyFont="1" applyBorder="1" applyAlignment="1">
      <alignment vertical="center"/>
    </xf>
    <xf numFmtId="0" fontId="19" fillId="0" borderId="0" xfId="0" applyFont="1" applyAlignment="1">
      <alignment horizontal="center" vertical="center"/>
    </xf>
    <xf numFmtId="0" fontId="7" fillId="0" borderId="19" xfId="0" applyFont="1" applyBorder="1" applyAlignment="1">
      <alignment horizontal="left"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38" fontId="22" fillId="0" borderId="8" xfId="1" applyFont="1" applyBorder="1" applyAlignment="1">
      <alignment vertical="center"/>
    </xf>
    <xf numFmtId="0" fontId="23" fillId="0" borderId="1" xfId="0" applyFont="1" applyBorder="1" applyAlignment="1">
      <alignment vertical="center"/>
    </xf>
    <xf numFmtId="0" fontId="22" fillId="0" borderId="6" xfId="0" applyFont="1" applyBorder="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38" fontId="22" fillId="0" borderId="1" xfId="1" applyFont="1" applyBorder="1" applyAlignment="1">
      <alignment vertical="center"/>
    </xf>
    <xf numFmtId="0" fontId="23" fillId="0" borderId="10" xfId="0" applyFont="1" applyBorder="1" applyAlignment="1">
      <alignment vertical="center"/>
    </xf>
    <xf numFmtId="0" fontId="22" fillId="0" borderId="1" xfId="0" applyFont="1" applyBorder="1" applyAlignment="1">
      <alignment vertical="center"/>
    </xf>
    <xf numFmtId="0" fontId="7" fillId="2" borderId="52"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66" xfId="0" applyFont="1" applyFill="1" applyBorder="1" applyAlignment="1">
      <alignment horizontal="center" vertical="center"/>
    </xf>
    <xf numFmtId="0" fontId="7" fillId="0" borderId="115" xfId="0" applyFont="1" applyBorder="1" applyAlignment="1">
      <alignment horizontal="center" vertical="center"/>
    </xf>
    <xf numFmtId="0" fontId="7" fillId="0" borderId="116" xfId="0" applyFont="1" applyBorder="1" applyAlignment="1">
      <alignment horizontal="center" vertical="center"/>
    </xf>
    <xf numFmtId="0" fontId="7" fillId="0" borderId="18" xfId="0" applyFont="1" applyBorder="1" applyAlignment="1">
      <alignment horizontal="center" vertical="center"/>
    </xf>
    <xf numFmtId="38" fontId="22" fillId="0" borderId="80" xfId="1" applyFont="1" applyBorder="1" applyAlignment="1">
      <alignment vertical="center"/>
    </xf>
    <xf numFmtId="0" fontId="23" fillId="0" borderId="81" xfId="0" applyFont="1" applyBorder="1" applyAlignment="1">
      <alignment vertical="center"/>
    </xf>
    <xf numFmtId="38" fontId="22" fillId="0" borderId="81" xfId="1" applyFont="1" applyBorder="1" applyAlignment="1">
      <alignment vertical="center"/>
    </xf>
    <xf numFmtId="0" fontId="23" fillId="0" borderId="82" xfId="0" applyFont="1" applyBorder="1" applyAlignment="1">
      <alignment vertical="center"/>
    </xf>
    <xf numFmtId="0" fontId="22" fillId="0" borderId="13" xfId="0" applyFont="1" applyBorder="1" applyAlignment="1">
      <alignment vertical="center"/>
    </xf>
    <xf numFmtId="0" fontId="27" fillId="0" borderId="0" xfId="0" applyFont="1" applyAlignment="1">
      <alignmen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58" fontId="22" fillId="0" borderId="8" xfId="0" applyNumberFormat="1" applyFont="1" applyBorder="1" applyAlignment="1">
      <alignment horizontal="center" vertical="center"/>
    </xf>
    <xf numFmtId="58" fontId="22"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176" fontId="22" fillId="0" borderId="8" xfId="0" applyNumberFormat="1" applyFont="1" applyBorder="1" applyAlignment="1">
      <alignment vertical="center"/>
    </xf>
    <xf numFmtId="176" fontId="22" fillId="0" borderId="1" xfId="0" applyNumberFormat="1" applyFont="1" applyBorder="1" applyAlignment="1">
      <alignment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7" fillId="0" borderId="71" xfId="0" applyFont="1" applyBorder="1" applyAlignment="1">
      <alignment horizontal="center" vertical="center"/>
    </xf>
    <xf numFmtId="0" fontId="7" fillId="0" borderId="0" xfId="0" applyFont="1" applyAlignment="1">
      <alignment horizontal="center" vertical="center"/>
    </xf>
    <xf numFmtId="0" fontId="20" fillId="0" borderId="0" xfId="0" applyFont="1" applyAlignment="1">
      <alignment horizontal="center" vertical="center"/>
    </xf>
    <xf numFmtId="0" fontId="22" fillId="0" borderId="5" xfId="0" applyFont="1" applyBorder="1" applyAlignment="1">
      <alignment horizontal="center" vertical="center"/>
    </xf>
    <xf numFmtId="38" fontId="15" fillId="0" borderId="81" xfId="1" applyFont="1" applyBorder="1" applyAlignment="1">
      <alignment vertical="center"/>
    </xf>
    <xf numFmtId="38" fontId="15" fillId="0" borderId="82" xfId="1" applyFont="1" applyBorder="1" applyAlignment="1">
      <alignment vertical="center"/>
    </xf>
    <xf numFmtId="0" fontId="7" fillId="0" borderId="25" xfId="0" applyFont="1" applyBorder="1" applyAlignment="1">
      <alignment horizontal="center" vertical="center" shrinkToFit="1"/>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7" fillId="0" borderId="80" xfId="0" applyFont="1" applyBorder="1" applyAlignment="1">
      <alignment horizontal="center" vertical="center" wrapText="1"/>
    </xf>
    <xf numFmtId="0" fontId="7" fillId="0" borderId="81" xfId="0" applyFont="1" applyBorder="1" applyAlignment="1">
      <alignment horizontal="center" vertical="center"/>
    </xf>
    <xf numFmtId="38" fontId="7" fillId="0" borderId="81" xfId="1" applyFont="1" applyBorder="1" applyAlignment="1">
      <alignment vertical="center"/>
    </xf>
    <xf numFmtId="0" fontId="7" fillId="2" borderId="31" xfId="0" applyFont="1" applyFill="1" applyBorder="1" applyAlignment="1">
      <alignment horizontal="center" vertical="center"/>
    </xf>
    <xf numFmtId="0" fontId="15" fillId="2" borderId="41" xfId="0" applyFont="1" applyFill="1" applyBorder="1" applyAlignment="1">
      <alignment horizontal="center" vertical="center"/>
    </xf>
    <xf numFmtId="0" fontId="7" fillId="0" borderId="32" xfId="0" applyFont="1" applyBorder="1" applyAlignment="1">
      <alignment vertical="center"/>
    </xf>
    <xf numFmtId="0" fontId="7" fillId="0" borderId="6" xfId="0" applyFont="1" applyBorder="1" applyAlignment="1">
      <alignment vertical="center"/>
    </xf>
    <xf numFmtId="0" fontId="7" fillId="0" borderId="3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1" xfId="0" applyFont="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21" fillId="0" borderId="49" xfId="0" applyFont="1" applyBorder="1" applyAlignment="1">
      <alignment vertical="center" wrapText="1"/>
    </xf>
    <xf numFmtId="0" fontId="21" fillId="0" borderId="39" xfId="0" applyFont="1" applyBorder="1" applyAlignment="1">
      <alignment vertical="center" wrapText="1"/>
    </xf>
    <xf numFmtId="0" fontId="21" fillId="0" borderId="55" xfId="0" applyFont="1" applyBorder="1" applyAlignment="1">
      <alignment vertical="center" wrapText="1"/>
    </xf>
    <xf numFmtId="0" fontId="21" fillId="0" borderId="43" xfId="0" applyFont="1" applyBorder="1" applyAlignment="1">
      <alignment vertical="center" wrapText="1"/>
    </xf>
    <xf numFmtId="0" fontId="21" fillId="0" borderId="0" xfId="0" applyFont="1" applyBorder="1" applyAlignment="1">
      <alignment vertical="center" wrapText="1"/>
    </xf>
    <xf numFmtId="0" fontId="21" fillId="0" borderId="56" xfId="0" applyFont="1" applyBorder="1" applyAlignment="1">
      <alignment vertical="center" wrapText="1"/>
    </xf>
    <xf numFmtId="0" fontId="21" fillId="0" borderId="57" xfId="0" applyFont="1" applyBorder="1" applyAlignment="1">
      <alignment vertical="center" wrapText="1"/>
    </xf>
    <xf numFmtId="0" fontId="21" fillId="0" borderId="58" xfId="0" applyFont="1" applyBorder="1" applyAlignment="1">
      <alignment vertical="center" wrapText="1"/>
    </xf>
    <xf numFmtId="0" fontId="21" fillId="0" borderId="59" xfId="0" applyFont="1" applyBorder="1" applyAlignment="1">
      <alignment vertical="center" wrapText="1"/>
    </xf>
    <xf numFmtId="0" fontId="0" fillId="0" borderId="32" xfId="0" applyBorder="1" applyAlignment="1">
      <alignment vertical="center"/>
    </xf>
    <xf numFmtId="0" fontId="0" fillId="0" borderId="6" xfId="0" applyBorder="1" applyAlignment="1">
      <alignment vertical="center"/>
    </xf>
    <xf numFmtId="0" fontId="15" fillId="2" borderId="41" xfId="0" applyFont="1" applyFill="1" applyBorder="1" applyAlignment="1">
      <alignment horizontal="center" vertical="center" wrapText="1"/>
    </xf>
    <xf numFmtId="0" fontId="7" fillId="0" borderId="122" xfId="0" applyFont="1" applyBorder="1" applyAlignment="1">
      <alignment horizontal="center" vertical="center"/>
    </xf>
    <xf numFmtId="0" fontId="7" fillId="0" borderId="100" xfId="0" applyFont="1" applyFill="1" applyBorder="1" applyAlignment="1">
      <alignment horizontal="center" vertical="center" shrinkToFit="1"/>
    </xf>
    <xf numFmtId="0" fontId="7" fillId="0" borderId="83" xfId="0" applyFont="1" applyFill="1" applyBorder="1" applyAlignment="1">
      <alignment horizontal="center" vertical="center" shrinkToFit="1"/>
    </xf>
    <xf numFmtId="0" fontId="7" fillId="0" borderId="84" xfId="0" applyFont="1" applyFill="1" applyBorder="1" applyAlignment="1">
      <alignment horizontal="center" vertical="center" shrinkToFit="1"/>
    </xf>
    <xf numFmtId="176" fontId="22" fillId="0" borderId="102" xfId="0" applyNumberFormat="1" applyFont="1" applyFill="1" applyBorder="1" applyAlignment="1">
      <alignment vertical="center" shrinkToFit="1"/>
    </xf>
    <xf numFmtId="0" fontId="23" fillId="0" borderId="103" xfId="0" applyFont="1" applyFill="1" applyBorder="1" applyAlignment="1">
      <alignment vertical="center" shrinkToFit="1"/>
    </xf>
    <xf numFmtId="178" fontId="22" fillId="0" borderId="109" xfId="1" applyNumberFormat="1" applyFont="1" applyFill="1" applyBorder="1" applyAlignment="1">
      <alignment vertical="center" shrinkToFit="1"/>
    </xf>
    <xf numFmtId="0" fontId="23" fillId="0" borderId="89" xfId="0" applyFont="1" applyFill="1" applyBorder="1" applyAlignment="1">
      <alignment vertical="center" shrinkToFit="1"/>
    </xf>
    <xf numFmtId="178" fontId="22" fillId="0" borderId="89" xfId="1" applyNumberFormat="1" applyFont="1" applyFill="1" applyBorder="1" applyAlignment="1">
      <alignment vertical="center" shrinkToFit="1"/>
    </xf>
    <xf numFmtId="0" fontId="23" fillId="0" borderId="101" xfId="0" applyFont="1" applyFill="1" applyBorder="1" applyAlignment="1">
      <alignment vertical="center" shrinkToFit="1"/>
    </xf>
    <xf numFmtId="176" fontId="22" fillId="0" borderId="103" xfId="0" applyNumberFormat="1" applyFont="1" applyFill="1" applyBorder="1" applyAlignment="1">
      <alignment vertical="center" shrinkToFit="1"/>
    </xf>
    <xf numFmtId="0" fontId="23" fillId="0" borderId="121" xfId="0" applyFont="1" applyFill="1" applyBorder="1" applyAlignment="1">
      <alignment vertical="center" shrinkToFit="1"/>
    </xf>
    <xf numFmtId="0" fontId="7" fillId="0" borderId="120" xfId="0" applyFont="1" applyFill="1" applyBorder="1" applyAlignment="1">
      <alignment horizontal="center" vertical="center" shrinkToFit="1"/>
    </xf>
    <xf numFmtId="0" fontId="7" fillId="0" borderId="103" xfId="0" applyFont="1" applyFill="1" applyBorder="1" applyAlignment="1">
      <alignment horizontal="center" vertical="center" shrinkToFit="1"/>
    </xf>
    <xf numFmtId="0" fontId="7" fillId="0" borderId="104" xfId="0" applyFont="1" applyFill="1" applyBorder="1" applyAlignment="1">
      <alignment horizontal="center" vertical="center" shrinkToFit="1"/>
    </xf>
    <xf numFmtId="0" fontId="7" fillId="0" borderId="86" xfId="0" applyFont="1" applyFill="1" applyBorder="1" applyAlignment="1">
      <alignment horizontal="center" vertical="center" shrinkToFit="1"/>
    </xf>
    <xf numFmtId="0" fontId="7" fillId="0" borderId="89" xfId="0" applyFont="1" applyFill="1" applyBorder="1" applyAlignment="1">
      <alignment horizontal="center" vertical="center" shrinkToFit="1"/>
    </xf>
    <xf numFmtId="0" fontId="7" fillId="0" borderId="85" xfId="0" applyFont="1" applyFill="1" applyBorder="1" applyAlignment="1">
      <alignment horizontal="center" vertical="center" shrinkToFit="1"/>
    </xf>
    <xf numFmtId="0" fontId="7" fillId="2" borderId="93" xfId="0" applyFont="1" applyFill="1" applyBorder="1" applyAlignment="1">
      <alignment horizontal="center" vertical="center" shrinkToFit="1"/>
    </xf>
    <xf numFmtId="0" fontId="7" fillId="2" borderId="94" xfId="0" applyFont="1" applyFill="1" applyBorder="1" applyAlignment="1">
      <alignment horizontal="center" vertical="center" shrinkToFit="1"/>
    </xf>
    <xf numFmtId="0" fontId="7" fillId="2" borderId="105" xfId="0" applyFont="1" applyFill="1" applyBorder="1" applyAlignment="1">
      <alignment horizontal="center" vertical="center" shrinkToFit="1"/>
    </xf>
    <xf numFmtId="0" fontId="7" fillId="2" borderId="96" xfId="0" applyFont="1" applyFill="1" applyBorder="1" applyAlignment="1">
      <alignment horizontal="center" vertical="center" shrinkToFit="1"/>
    </xf>
    <xf numFmtId="0" fontId="7" fillId="2" borderId="92" xfId="0" applyFont="1" applyFill="1" applyBorder="1" applyAlignment="1">
      <alignment horizontal="center" vertical="center" shrinkToFit="1"/>
    </xf>
    <xf numFmtId="0" fontId="7" fillId="2" borderId="106" xfId="0" applyFont="1" applyFill="1" applyBorder="1" applyAlignment="1">
      <alignment horizontal="center" vertical="center" shrinkToFit="1"/>
    </xf>
    <xf numFmtId="0" fontId="7" fillId="2" borderId="94" xfId="0" applyFont="1" applyFill="1" applyBorder="1" applyAlignment="1">
      <alignment horizontal="center" vertical="center" wrapText="1"/>
    </xf>
    <xf numFmtId="0" fontId="7" fillId="2" borderId="94" xfId="0" applyFont="1" applyFill="1" applyBorder="1" applyAlignment="1">
      <alignment horizontal="center" vertical="center"/>
    </xf>
    <xf numFmtId="0" fontId="7" fillId="2" borderId="95"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97" xfId="0" applyFont="1" applyFill="1" applyBorder="1" applyAlignment="1">
      <alignment horizontal="center" vertical="center"/>
    </xf>
    <xf numFmtId="0" fontId="7" fillId="0" borderId="122" xfId="0" applyFont="1" applyBorder="1" applyAlignment="1">
      <alignment vertical="center"/>
    </xf>
    <xf numFmtId="0" fontId="10" fillId="0" borderId="100" xfId="0" applyFont="1" applyFill="1" applyBorder="1" applyAlignment="1">
      <alignment horizontal="center" vertical="center" shrinkToFit="1"/>
    </xf>
    <xf numFmtId="0" fontId="10" fillId="0" borderId="83" xfId="0" applyFont="1" applyFill="1" applyBorder="1" applyAlignment="1">
      <alignment horizontal="center" vertical="center" shrinkToFit="1"/>
    </xf>
    <xf numFmtId="0" fontId="10" fillId="0" borderId="84" xfId="0" applyFont="1" applyFill="1" applyBorder="1" applyAlignment="1">
      <alignment horizontal="center" vertical="center" shrinkToFit="1"/>
    </xf>
    <xf numFmtId="0" fontId="7" fillId="0" borderId="98" xfId="0" applyFont="1" applyFill="1" applyBorder="1" applyAlignment="1">
      <alignment horizontal="center" vertical="center" shrinkToFit="1"/>
    </xf>
    <xf numFmtId="0" fontId="7" fillId="0" borderId="88" xfId="0" applyFont="1" applyFill="1" applyBorder="1" applyAlignment="1">
      <alignment horizontal="center" vertical="center" shrinkToFit="1"/>
    </xf>
    <xf numFmtId="0" fontId="7" fillId="0" borderId="87" xfId="0" applyFont="1" applyFill="1" applyBorder="1" applyAlignment="1">
      <alignment horizontal="center" vertical="center" shrinkToFit="1"/>
    </xf>
    <xf numFmtId="38" fontId="22" fillId="0" borderId="109" xfId="1" applyFont="1" applyFill="1" applyBorder="1" applyAlignment="1">
      <alignment vertical="center" shrinkToFit="1"/>
    </xf>
    <xf numFmtId="38" fontId="22" fillId="0" borderId="89" xfId="1" applyFont="1" applyFill="1" applyBorder="1" applyAlignment="1">
      <alignment vertical="center" shrinkToFit="1"/>
    </xf>
    <xf numFmtId="176" fontId="22" fillId="0" borderId="109" xfId="0" applyNumberFormat="1" applyFont="1" applyFill="1" applyBorder="1" applyAlignment="1">
      <alignment vertical="center" shrinkToFit="1"/>
    </xf>
    <xf numFmtId="176" fontId="22" fillId="0" borderId="89" xfId="0" applyNumberFormat="1" applyFont="1" applyFill="1" applyBorder="1" applyAlignment="1">
      <alignment vertical="center" shrinkToFit="1"/>
    </xf>
    <xf numFmtId="0" fontId="17" fillId="2" borderId="93" xfId="0" applyFont="1" applyFill="1" applyBorder="1" applyAlignment="1">
      <alignment horizontal="center" vertical="center" shrinkToFit="1"/>
    </xf>
    <xf numFmtId="0" fontId="17" fillId="2" borderId="94" xfId="0" applyFont="1" applyFill="1" applyBorder="1" applyAlignment="1">
      <alignment horizontal="center" vertical="center" shrinkToFit="1"/>
    </xf>
    <xf numFmtId="0" fontId="17" fillId="2" borderId="96" xfId="0" applyFont="1" applyFill="1" applyBorder="1" applyAlignment="1">
      <alignment horizontal="center" vertical="center" shrinkToFit="1"/>
    </xf>
    <xf numFmtId="0" fontId="17" fillId="2" borderId="92" xfId="0" applyFont="1" applyFill="1" applyBorder="1" applyAlignment="1">
      <alignment horizontal="center" vertical="center" shrinkToFit="1"/>
    </xf>
    <xf numFmtId="0" fontId="7" fillId="0" borderId="102"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91" xfId="0" applyFont="1" applyFill="1" applyBorder="1" applyAlignment="1">
      <alignment horizontal="center" vertical="center" shrinkToFit="1"/>
    </xf>
    <xf numFmtId="0" fontId="7" fillId="0" borderId="107" xfId="0" applyFont="1" applyFill="1" applyBorder="1" applyAlignment="1">
      <alignment horizontal="center" vertical="center" shrinkToFit="1"/>
    </xf>
    <xf numFmtId="38" fontId="7" fillId="0" borderId="89" xfId="1" applyFont="1" applyFill="1" applyBorder="1" applyAlignment="1">
      <alignment vertical="center" shrinkToFit="1"/>
    </xf>
    <xf numFmtId="0" fontId="0" fillId="0" borderId="89" xfId="0" applyFont="1" applyFill="1" applyBorder="1" applyAlignment="1">
      <alignment vertical="center" shrinkToFit="1"/>
    </xf>
    <xf numFmtId="0" fontId="0" fillId="0" borderId="101" xfId="0" applyFont="1" applyFill="1" applyBorder="1" applyAlignment="1">
      <alignment vertical="center" shrinkToFit="1"/>
    </xf>
    <xf numFmtId="38" fontId="7" fillId="0" borderId="109" xfId="1" applyFont="1" applyFill="1" applyBorder="1" applyAlignment="1">
      <alignment vertical="center" shrinkToFit="1"/>
    </xf>
    <xf numFmtId="38" fontId="22" fillId="0" borderId="91" xfId="1" applyFont="1" applyFill="1" applyBorder="1" applyAlignment="1">
      <alignment vertical="center" shrinkToFit="1"/>
    </xf>
    <xf numFmtId="0" fontId="23" fillId="0" borderId="91" xfId="0" applyFont="1" applyFill="1" applyBorder="1" applyAlignment="1">
      <alignment vertical="center" shrinkToFit="1"/>
    </xf>
    <xf numFmtId="0" fontId="23" fillId="0" borderId="99" xfId="0" applyFont="1" applyFill="1" applyBorder="1" applyAlignment="1">
      <alignment vertical="center" shrinkToFit="1"/>
    </xf>
    <xf numFmtId="38" fontId="22" fillId="0" borderId="108" xfId="1" applyFont="1" applyFill="1" applyBorder="1" applyAlignment="1">
      <alignment vertical="center" shrinkToFit="1"/>
    </xf>
    <xf numFmtId="177" fontId="22" fillId="0" borderId="89" xfId="1" applyNumberFormat="1" applyFont="1" applyFill="1" applyBorder="1" applyAlignment="1">
      <alignment vertical="center" shrinkToFit="1"/>
    </xf>
    <xf numFmtId="177" fontId="22" fillId="0" borderId="109" xfId="1" applyNumberFormat="1" applyFont="1" applyFill="1" applyBorder="1" applyAlignment="1">
      <alignment vertical="center" shrinkToFit="1"/>
    </xf>
    <xf numFmtId="40" fontId="22" fillId="0" borderId="109" xfId="1" applyNumberFormat="1" applyFont="1" applyFill="1" applyBorder="1" applyAlignment="1">
      <alignment vertical="center" shrinkToFit="1"/>
    </xf>
    <xf numFmtId="40" fontId="22" fillId="0" borderId="89" xfId="1" applyNumberFormat="1" applyFont="1" applyFill="1" applyBorder="1" applyAlignment="1">
      <alignment vertical="center" shrinkToFit="1"/>
    </xf>
    <xf numFmtId="177" fontId="22" fillId="0" borderId="108" xfId="1" applyNumberFormat="1" applyFont="1" applyFill="1" applyBorder="1" applyAlignment="1">
      <alignment vertical="center" shrinkToFit="1"/>
    </xf>
    <xf numFmtId="177" fontId="22" fillId="0" borderId="91" xfId="1" applyNumberFormat="1" applyFont="1" applyFill="1" applyBorder="1" applyAlignment="1">
      <alignment vertical="center" shrinkToFit="1"/>
    </xf>
    <xf numFmtId="0" fontId="7" fillId="2" borderId="122" xfId="0" applyFont="1" applyFill="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67" xfId="0" applyFont="1"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2" fillId="0" borderId="77" xfId="0" applyFont="1" applyBorder="1" applyAlignment="1">
      <alignment vertical="center" wrapText="1" shrinkToFit="1"/>
    </xf>
    <xf numFmtId="0" fontId="22" fillId="0" borderId="45" xfId="0" applyFont="1" applyBorder="1" applyAlignment="1">
      <alignment vertical="center" wrapText="1" shrinkToFit="1"/>
    </xf>
    <xf numFmtId="0" fontId="22" fillId="0" borderId="64" xfId="0" applyFont="1" applyBorder="1" applyAlignment="1">
      <alignment vertical="center" wrapText="1" shrinkToFit="1"/>
    </xf>
    <xf numFmtId="0" fontId="0" fillId="0" borderId="9" xfId="0" applyBorder="1" applyAlignment="1">
      <alignment vertical="center" wrapText="1"/>
    </xf>
    <xf numFmtId="0" fontId="0" fillId="0" borderId="33" xfId="0" applyBorder="1" applyAlignment="1">
      <alignment vertical="center" wrapText="1"/>
    </xf>
    <xf numFmtId="0" fontId="0" fillId="0" borderId="12" xfId="0" applyBorder="1" applyAlignment="1">
      <alignment vertical="center" wrapText="1"/>
    </xf>
    <xf numFmtId="0" fontId="7" fillId="0" borderId="11"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2" fillId="0" borderId="9" xfId="0" applyFont="1" applyBorder="1" applyAlignment="1">
      <alignment vertical="center" wrapText="1" shrinkToFit="1"/>
    </xf>
    <xf numFmtId="0" fontId="0" fillId="0" borderId="17" xfId="0" applyBorder="1" applyAlignment="1">
      <alignment vertical="center" wrapText="1"/>
    </xf>
    <xf numFmtId="0" fontId="0" fillId="0" borderId="47" xfId="0" applyBorder="1" applyAlignment="1">
      <alignment vertical="center" wrapText="1"/>
    </xf>
    <xf numFmtId="0" fontId="0" fillId="0" borderId="62" xfId="0" applyBorder="1" applyAlignment="1">
      <alignment vertical="center" wrapText="1"/>
    </xf>
    <xf numFmtId="0" fontId="16" fillId="0" borderId="100" xfId="0" applyFont="1" applyFill="1" applyBorder="1" applyAlignment="1">
      <alignment horizontal="center" vertical="center" shrinkToFit="1"/>
    </xf>
    <xf numFmtId="0" fontId="16" fillId="0" borderId="83" xfId="0" applyFont="1" applyFill="1" applyBorder="1" applyAlignment="1">
      <alignment horizontal="center" vertical="center" shrinkToFit="1"/>
    </xf>
    <xf numFmtId="0" fontId="16" fillId="0" borderId="84" xfId="0" applyFont="1" applyFill="1" applyBorder="1" applyAlignment="1">
      <alignment horizontal="center" vertical="center" shrinkToFit="1"/>
    </xf>
    <xf numFmtId="0" fontId="22" fillId="0" borderId="1" xfId="0" applyFont="1" applyBorder="1" applyAlignment="1">
      <alignment vertical="center" wrapText="1"/>
    </xf>
    <xf numFmtId="0" fontId="22" fillId="0" borderId="10" xfId="0" applyFont="1" applyBorder="1" applyAlignment="1">
      <alignment vertical="center" wrapText="1"/>
    </xf>
    <xf numFmtId="0" fontId="22" fillId="0" borderId="16" xfId="0" applyFont="1" applyBorder="1" applyAlignment="1">
      <alignment vertical="center" wrapText="1"/>
    </xf>
    <xf numFmtId="0" fontId="22" fillId="0" borderId="18" xfId="0" applyFont="1" applyBorder="1" applyAlignment="1">
      <alignment vertical="center" wrapText="1"/>
    </xf>
    <xf numFmtId="0" fontId="22" fillId="0" borderId="30" xfId="0" applyFont="1" applyBorder="1" applyAlignment="1">
      <alignment vertical="center" wrapText="1"/>
    </xf>
    <xf numFmtId="0" fontId="22" fillId="0" borderId="29" xfId="0" applyFont="1" applyBorder="1" applyAlignment="1">
      <alignment vertical="center" wrapText="1"/>
    </xf>
    <xf numFmtId="177" fontId="22" fillId="0" borderId="103" xfId="1" applyNumberFormat="1" applyFont="1" applyFill="1" applyBorder="1" applyAlignment="1">
      <alignment vertical="center" shrinkToFit="1"/>
    </xf>
    <xf numFmtId="177" fontId="22" fillId="0" borderId="102" xfId="1" applyNumberFormat="1" applyFont="1" applyFill="1" applyBorder="1" applyAlignment="1">
      <alignment vertical="center" shrinkToFit="1"/>
    </xf>
    <xf numFmtId="38" fontId="22" fillId="0" borderId="17" xfId="1" applyFont="1" applyBorder="1" applyAlignment="1">
      <alignment horizontal="center" vertical="center"/>
    </xf>
    <xf numFmtId="38" fontId="22" fillId="0" borderId="47" xfId="1" applyFont="1" applyBorder="1" applyAlignment="1">
      <alignment horizontal="center" vertical="center"/>
    </xf>
    <xf numFmtId="38" fontId="22" fillId="0" borderId="48" xfId="1" applyFont="1" applyBorder="1" applyAlignment="1">
      <alignment horizontal="center" vertical="center"/>
    </xf>
    <xf numFmtId="38" fontId="22" fillId="0" borderId="17" xfId="1" applyFont="1" applyBorder="1" applyAlignment="1">
      <alignment vertical="center" shrinkToFit="1"/>
    </xf>
    <xf numFmtId="38" fontId="22" fillId="0" borderId="47" xfId="1" applyFont="1" applyBorder="1" applyAlignment="1">
      <alignment vertical="center" shrinkToFit="1"/>
    </xf>
    <xf numFmtId="38" fontId="22" fillId="0" borderId="48" xfId="1" applyFont="1" applyBorder="1" applyAlignment="1">
      <alignment vertical="center" shrinkToFit="1"/>
    </xf>
    <xf numFmtId="38" fontId="22" fillId="0" borderId="9" xfId="1" applyFont="1" applyBorder="1" applyAlignment="1">
      <alignment horizontal="center" vertical="center"/>
    </xf>
    <xf numFmtId="38" fontId="22" fillId="0" borderId="33" xfId="1" applyFont="1" applyBorder="1" applyAlignment="1">
      <alignment horizontal="center" vertical="center"/>
    </xf>
    <xf numFmtId="38" fontId="22" fillId="0" borderId="34" xfId="1" applyFont="1" applyBorder="1" applyAlignment="1">
      <alignment horizontal="center" vertical="center"/>
    </xf>
    <xf numFmtId="38" fontId="22" fillId="0" borderId="9" xfId="1" applyFont="1" applyBorder="1" applyAlignment="1">
      <alignment vertical="center" shrinkToFit="1"/>
    </xf>
    <xf numFmtId="38" fontId="22" fillId="0" borderId="33" xfId="1" applyFont="1" applyBorder="1" applyAlignment="1">
      <alignment vertical="center" shrinkToFit="1"/>
    </xf>
    <xf numFmtId="38" fontId="22" fillId="0" borderId="34" xfId="1" applyFont="1" applyBorder="1" applyAlignment="1">
      <alignment vertical="center" shrinkToFit="1"/>
    </xf>
    <xf numFmtId="38" fontId="22" fillId="0" borderId="35" xfId="1" applyFont="1" applyBorder="1" applyAlignment="1">
      <alignment horizontal="center" vertical="center"/>
    </xf>
    <xf numFmtId="38" fontId="22" fillId="0" borderId="36" xfId="1" applyFont="1" applyBorder="1" applyAlignment="1">
      <alignment horizontal="center" vertical="center"/>
    </xf>
    <xf numFmtId="38" fontId="22" fillId="0" borderId="37" xfId="1" applyFont="1" applyBorder="1" applyAlignment="1">
      <alignment horizontal="center" vertical="center"/>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123" xfId="0" applyFont="1" applyFill="1" applyBorder="1" applyAlignment="1">
      <alignment horizontal="center" vertical="center" wrapText="1"/>
    </xf>
    <xf numFmtId="0" fontId="7" fillId="2" borderId="125" xfId="0" applyFont="1" applyFill="1" applyBorder="1" applyAlignment="1">
      <alignment horizontal="center" vertical="center" wrapText="1"/>
    </xf>
    <xf numFmtId="0" fontId="7" fillId="2" borderId="124"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7" fillId="2" borderId="118" xfId="0" applyFont="1" applyFill="1" applyBorder="1" applyAlignment="1">
      <alignment horizontal="center" vertical="center" wrapText="1"/>
    </xf>
    <xf numFmtId="38" fontId="22" fillId="0" borderId="35" xfId="1" applyFont="1" applyBorder="1" applyAlignment="1">
      <alignment vertical="center"/>
    </xf>
    <xf numFmtId="38" fontId="22" fillId="0" borderId="36" xfId="1" applyFont="1" applyBorder="1" applyAlignment="1">
      <alignment vertical="center"/>
    </xf>
    <xf numFmtId="38" fontId="22" fillId="0" borderId="37" xfId="1" applyFont="1" applyBorder="1" applyAlignment="1">
      <alignment vertical="center"/>
    </xf>
    <xf numFmtId="38" fontId="22" fillId="0" borderId="16" xfId="1" applyFont="1" applyBorder="1" applyAlignment="1">
      <alignment vertical="center"/>
    </xf>
    <xf numFmtId="38" fontId="22" fillId="0" borderId="6" xfId="1" applyFont="1" applyBorder="1" applyAlignment="1">
      <alignment vertical="center"/>
    </xf>
    <xf numFmtId="0" fontId="7" fillId="2" borderId="30"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2" borderId="27" xfId="0" applyFont="1" applyFill="1" applyBorder="1" applyAlignment="1">
      <alignment horizontal="center" vertical="center"/>
    </xf>
    <xf numFmtId="0" fontId="7" fillId="2" borderId="74" xfId="0" applyFont="1" applyFill="1" applyBorder="1" applyAlignment="1">
      <alignment horizontal="center" vertical="center"/>
    </xf>
    <xf numFmtId="0" fontId="7" fillId="0" borderId="68" xfId="0" applyFont="1" applyBorder="1" applyAlignment="1">
      <alignment horizontal="center" vertical="center" wrapText="1"/>
    </xf>
    <xf numFmtId="0" fontId="7" fillId="0" borderId="68" xfId="0" applyFont="1" applyBorder="1" applyAlignment="1">
      <alignment horizontal="center" vertical="center"/>
    </xf>
    <xf numFmtId="0" fontId="7" fillId="0" borderId="76" xfId="0" applyFont="1" applyBorder="1" applyAlignment="1">
      <alignment horizontal="center" vertical="center"/>
    </xf>
    <xf numFmtId="0" fontId="22" fillId="0" borderId="1"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68" xfId="0" applyFont="1" applyBorder="1" applyAlignment="1">
      <alignment horizontal="center" vertical="center"/>
    </xf>
    <xf numFmtId="0" fontId="21" fillId="0" borderId="39" xfId="0" applyFont="1" applyBorder="1" applyAlignment="1">
      <alignment vertical="center"/>
    </xf>
    <xf numFmtId="0" fontId="21" fillId="0" borderId="55" xfId="0" applyFont="1" applyBorder="1" applyAlignment="1">
      <alignment vertical="center"/>
    </xf>
    <xf numFmtId="0" fontId="21" fillId="0" borderId="57" xfId="0" applyFont="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7" fillId="2" borderId="31" xfId="0" applyFont="1" applyFill="1" applyBorder="1" applyAlignment="1">
      <alignment horizontal="center" vertical="center" wrapText="1"/>
    </xf>
    <xf numFmtId="0" fontId="7" fillId="2" borderId="28" xfId="0" applyFont="1" applyFill="1" applyBorder="1" applyAlignment="1">
      <alignment horizontal="center" vertical="center" wrapText="1"/>
    </xf>
    <xf numFmtId="38" fontId="22" fillId="0" borderId="5" xfId="1" applyFont="1" applyBorder="1" applyAlignment="1">
      <alignment horizontal="center" vertical="center"/>
    </xf>
    <xf numFmtId="38" fontId="22" fillId="0" borderId="6" xfId="1" applyFont="1" applyBorder="1" applyAlignment="1">
      <alignment horizontal="center" vertical="center"/>
    </xf>
    <xf numFmtId="0" fontId="7" fillId="0" borderId="6" xfId="0" applyFont="1" applyBorder="1" applyAlignment="1">
      <alignment horizontal="center" vertical="center"/>
    </xf>
    <xf numFmtId="0" fontId="22" fillId="0" borderId="6" xfId="0" applyFont="1" applyBorder="1" applyAlignment="1">
      <alignment vertical="center"/>
    </xf>
    <xf numFmtId="0" fontId="22" fillId="0" borderId="7" xfId="0" applyFont="1" applyBorder="1" applyAlignment="1">
      <alignment vertical="center"/>
    </xf>
    <xf numFmtId="38" fontId="22" fillId="0" borderId="8" xfId="1" applyFont="1" applyBorder="1" applyAlignment="1">
      <alignment horizontal="center" vertical="center"/>
    </xf>
    <xf numFmtId="38" fontId="22" fillId="0" borderId="1" xfId="1" applyFont="1" applyBorder="1" applyAlignment="1">
      <alignment horizontal="center" vertical="center"/>
    </xf>
    <xf numFmtId="0" fontId="22" fillId="0" borderId="10" xfId="0" applyFont="1" applyBorder="1" applyAlignment="1">
      <alignment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0" fontId="22" fillId="0" borderId="80" xfId="0" applyFont="1" applyBorder="1" applyAlignment="1">
      <alignment horizontal="center" vertical="center"/>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7" fillId="2" borderId="28" xfId="0" applyFont="1" applyFill="1" applyBorder="1" applyAlignment="1">
      <alignment horizontal="center" vertical="center"/>
    </xf>
    <xf numFmtId="0" fontId="21" fillId="0" borderId="49" xfId="0" applyFont="1" applyBorder="1" applyAlignment="1">
      <alignment vertical="center"/>
    </xf>
    <xf numFmtId="38" fontId="22" fillId="0" borderId="15" xfId="1" applyFont="1" applyBorder="1" applyAlignment="1">
      <alignment horizontal="center" vertical="center"/>
    </xf>
    <xf numFmtId="38" fontId="22" fillId="0" borderId="16" xfId="1" applyFont="1" applyBorder="1" applyAlignment="1">
      <alignment horizontal="center" vertical="center"/>
    </xf>
    <xf numFmtId="0" fontId="22" fillId="0" borderId="16" xfId="0" applyFont="1" applyBorder="1" applyAlignment="1">
      <alignment horizontal="center" vertical="center"/>
    </xf>
    <xf numFmtId="0" fontId="22" fillId="0" borderId="16" xfId="0" applyFont="1" applyBorder="1" applyAlignment="1">
      <alignment vertical="center"/>
    </xf>
    <xf numFmtId="0" fontId="22" fillId="0" borderId="18" xfId="0" applyFont="1" applyBorder="1" applyAlignment="1">
      <alignment vertical="center"/>
    </xf>
    <xf numFmtId="0" fontId="22" fillId="0" borderId="16" xfId="0" applyFont="1" applyBorder="1" applyAlignment="1">
      <alignment horizontal="center" vertical="center" wrapText="1"/>
    </xf>
    <xf numFmtId="0" fontId="7" fillId="0" borderId="1" xfId="0" applyFont="1" applyBorder="1" applyAlignment="1">
      <alignment horizontal="center" vertical="center" shrinkToFit="1"/>
    </xf>
    <xf numFmtId="0" fontId="22" fillId="0" borderId="1" xfId="0" applyFont="1" applyFill="1" applyBorder="1" applyAlignment="1">
      <alignment vertical="center" shrinkToFit="1"/>
    </xf>
    <xf numFmtId="0" fontId="22" fillId="0" borderId="68" xfId="0" applyFont="1" applyFill="1" applyBorder="1" applyAlignment="1">
      <alignment vertical="center" shrinkToFit="1"/>
    </xf>
    <xf numFmtId="0" fontId="22" fillId="0" borderId="8" xfId="0" applyFont="1" applyFill="1" applyBorder="1" applyAlignment="1">
      <alignment vertical="center" shrinkToFit="1"/>
    </xf>
    <xf numFmtId="0" fontId="22" fillId="0" borderId="75" xfId="0" applyFont="1" applyFill="1" applyBorder="1" applyAlignment="1">
      <alignment vertical="center" shrinkToFit="1"/>
    </xf>
    <xf numFmtId="0" fontId="7" fillId="0" borderId="8" xfId="0" applyFont="1" applyBorder="1" applyAlignment="1">
      <alignment vertical="center" shrinkToFit="1"/>
    </xf>
    <xf numFmtId="0" fontId="7" fillId="0" borderId="1" xfId="0" applyFont="1" applyBorder="1" applyAlignment="1">
      <alignment vertical="center" shrinkToFit="1"/>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6" xfId="0" applyFont="1" applyBorder="1" applyAlignment="1">
      <alignment horizontal="center" vertical="center" shrinkToFit="1"/>
    </xf>
    <xf numFmtId="0" fontId="22" fillId="0" borderId="9" xfId="0" applyFont="1" applyFill="1" applyBorder="1" applyAlignment="1">
      <alignment vertical="center"/>
    </xf>
    <xf numFmtId="0" fontId="22" fillId="0" borderId="33" xfId="0" applyFont="1" applyFill="1" applyBorder="1" applyAlignment="1">
      <alignment vertical="center"/>
    </xf>
    <xf numFmtId="0" fontId="22" fillId="0" borderId="34" xfId="0" applyFont="1" applyFill="1" applyBorder="1" applyAlignment="1">
      <alignment vertical="center"/>
    </xf>
    <xf numFmtId="0" fontId="22" fillId="0" borderId="33" xfId="0" quotePrefix="1" applyFont="1" applyFill="1" applyBorder="1" applyAlignment="1">
      <alignment horizontal="center" vertical="center"/>
    </xf>
    <xf numFmtId="0" fontId="22" fillId="0" borderId="33" xfId="0" applyFont="1" applyFill="1" applyBorder="1" applyAlignment="1">
      <alignment horizontal="center" vertical="center"/>
    </xf>
    <xf numFmtId="0" fontId="22" fillId="0" borderId="33" xfId="0" applyFont="1" applyFill="1" applyBorder="1" applyAlignment="1">
      <alignment horizontal="left" vertical="center"/>
    </xf>
    <xf numFmtId="0" fontId="22" fillId="0" borderId="34" xfId="0" applyFont="1" applyFill="1" applyBorder="1" applyAlignment="1">
      <alignment horizontal="left" vertical="center"/>
    </xf>
    <xf numFmtId="0" fontId="31" fillId="0" borderId="19" xfId="0" applyFont="1" applyFill="1" applyBorder="1" applyAlignment="1">
      <alignment vertical="center"/>
    </xf>
    <xf numFmtId="0" fontId="31" fillId="0" borderId="20" xfId="0" applyFont="1" applyFill="1" applyBorder="1" applyAlignment="1">
      <alignment vertical="center"/>
    </xf>
    <xf numFmtId="0" fontId="31" fillId="0" borderId="21" xfId="0" applyFont="1" applyFill="1" applyBorder="1" applyAlignment="1">
      <alignment vertical="center"/>
    </xf>
    <xf numFmtId="0" fontId="31" fillId="0" borderId="9" xfId="0" applyFont="1" applyFill="1" applyBorder="1" applyAlignment="1">
      <alignment vertical="center"/>
    </xf>
    <xf numFmtId="0" fontId="31" fillId="0" borderId="33" xfId="0" applyFont="1" applyFill="1" applyBorder="1" applyAlignment="1">
      <alignment vertical="center"/>
    </xf>
    <xf numFmtId="0" fontId="31" fillId="0" borderId="34" xfId="0" applyFont="1" applyFill="1" applyBorder="1" applyAlignment="1">
      <alignment vertical="center"/>
    </xf>
    <xf numFmtId="0" fontId="31" fillId="0" borderId="33" xfId="0" quotePrefix="1" applyFont="1" applyFill="1" applyBorder="1" applyAlignment="1">
      <alignment horizontal="center" vertical="center"/>
    </xf>
    <xf numFmtId="0" fontId="31" fillId="0" borderId="33" xfId="0" applyFont="1" applyFill="1" applyBorder="1" applyAlignment="1">
      <alignment horizontal="center" vertical="center"/>
    </xf>
    <xf numFmtId="0" fontId="31" fillId="0" borderId="33" xfId="0" applyFont="1" applyFill="1" applyBorder="1" applyAlignment="1">
      <alignment horizontal="left" vertical="center"/>
    </xf>
    <xf numFmtId="0" fontId="31" fillId="0" borderId="34" xfId="0" applyFont="1" applyFill="1" applyBorder="1" applyAlignment="1">
      <alignment horizontal="left" vertical="center"/>
    </xf>
    <xf numFmtId="0" fontId="22" fillId="0" borderId="19" xfId="0" applyFont="1" applyFill="1" applyBorder="1" applyAlignment="1">
      <alignment vertical="center"/>
    </xf>
    <xf numFmtId="0" fontId="22" fillId="0" borderId="20" xfId="0" applyFont="1" applyFill="1" applyBorder="1" applyAlignment="1">
      <alignment vertical="center"/>
    </xf>
    <xf numFmtId="0" fontId="22" fillId="0" borderId="21" xfId="0" applyFont="1" applyFill="1" applyBorder="1" applyAlignment="1">
      <alignment vertical="center"/>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38" fontId="22" fillId="0" borderId="19" xfId="1" applyFont="1" applyBorder="1" applyAlignment="1">
      <alignment vertical="center"/>
    </xf>
    <xf numFmtId="38" fontId="22" fillId="0" borderId="20" xfId="1" applyFont="1" applyBorder="1" applyAlignment="1">
      <alignment vertical="center"/>
    </xf>
    <xf numFmtId="38" fontId="22" fillId="0" borderId="21" xfId="1" applyFont="1" applyBorder="1" applyAlignment="1">
      <alignment vertical="center"/>
    </xf>
    <xf numFmtId="38" fontId="22" fillId="0" borderId="22" xfId="1" applyFont="1" applyBorder="1" applyAlignment="1">
      <alignment vertical="center"/>
    </xf>
    <xf numFmtId="38" fontId="22" fillId="0" borderId="0" xfId="1" applyFont="1" applyBorder="1" applyAlignment="1">
      <alignment vertical="center"/>
    </xf>
    <xf numFmtId="38" fontId="22" fillId="0" borderId="23" xfId="1" applyFont="1" applyBorder="1" applyAlignment="1">
      <alignment vertical="center"/>
    </xf>
    <xf numFmtId="38" fontId="22" fillId="0" borderId="24" xfId="1" applyFont="1" applyBorder="1" applyAlignment="1">
      <alignment vertical="center"/>
    </xf>
    <xf numFmtId="38" fontId="22" fillId="0" borderId="25" xfId="1" applyFont="1" applyBorder="1" applyAlignment="1">
      <alignment vertical="center"/>
    </xf>
    <xf numFmtId="38" fontId="22" fillId="0" borderId="26" xfId="1" applyFont="1" applyBorder="1" applyAlignment="1">
      <alignment vertical="center"/>
    </xf>
    <xf numFmtId="38" fontId="22" fillId="0" borderId="19" xfId="1" applyFont="1" applyBorder="1" applyAlignment="1">
      <alignment horizontal="center" vertical="center"/>
    </xf>
    <xf numFmtId="38" fontId="22" fillId="0" borderId="20" xfId="1" applyFont="1" applyBorder="1" applyAlignment="1">
      <alignment horizontal="center" vertical="center"/>
    </xf>
    <xf numFmtId="38" fontId="22" fillId="0" borderId="21" xfId="1" applyFont="1" applyBorder="1" applyAlignment="1">
      <alignment horizontal="center" vertical="center"/>
    </xf>
    <xf numFmtId="38" fontId="22" fillId="0" borderId="22" xfId="1" applyFont="1" applyBorder="1" applyAlignment="1">
      <alignment horizontal="center" vertical="center"/>
    </xf>
    <xf numFmtId="38" fontId="22" fillId="0" borderId="0" xfId="1" applyFont="1" applyBorder="1" applyAlignment="1">
      <alignment horizontal="center" vertical="center"/>
    </xf>
    <xf numFmtId="38" fontId="22" fillId="0" borderId="23" xfId="1" applyFont="1" applyBorder="1" applyAlignment="1">
      <alignment horizontal="center" vertical="center"/>
    </xf>
    <xf numFmtId="38" fontId="22" fillId="0" borderId="24" xfId="1" applyFont="1" applyBorder="1" applyAlignment="1">
      <alignment horizontal="center" vertical="center"/>
    </xf>
    <xf numFmtId="38" fontId="22" fillId="0" borderId="25" xfId="1" applyFont="1" applyBorder="1" applyAlignment="1">
      <alignment horizontal="center" vertical="center"/>
    </xf>
    <xf numFmtId="38" fontId="22" fillId="0" borderId="26" xfId="1" applyFont="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6" xfId="0" applyFont="1" applyFill="1" applyBorder="1" applyAlignment="1">
      <alignment horizontal="center" vertical="center"/>
    </xf>
    <xf numFmtId="0" fontId="22" fillId="0" borderId="22" xfId="0" applyFont="1" applyBorder="1" applyAlignment="1">
      <alignment vertical="center"/>
    </xf>
    <xf numFmtId="0" fontId="22" fillId="0" borderId="0" xfId="0" applyFont="1" applyBorder="1" applyAlignment="1">
      <alignment vertical="center"/>
    </xf>
    <xf numFmtId="0" fontId="22" fillId="0" borderId="23" xfId="0" applyFont="1" applyBorder="1" applyAlignment="1">
      <alignment vertical="center"/>
    </xf>
    <xf numFmtId="0" fontId="22" fillId="0" borderId="22" xfId="0" applyFont="1" applyBorder="1" applyAlignment="1">
      <alignment horizontal="right" vertical="center"/>
    </xf>
    <xf numFmtId="0" fontId="22" fillId="0" borderId="0" xfId="0" applyFont="1" applyBorder="1" applyAlignment="1">
      <alignment horizontal="right" vertical="center"/>
    </xf>
    <xf numFmtId="0" fontId="22" fillId="0" borderId="23" xfId="0" applyFont="1" applyBorder="1" applyAlignment="1">
      <alignment horizontal="right"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0"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2" fontId="22" fillId="0" borderId="19" xfId="0" applyNumberFormat="1" applyFont="1" applyBorder="1" applyAlignment="1">
      <alignment horizontal="center" vertical="center"/>
    </xf>
    <xf numFmtId="2" fontId="22" fillId="0" borderId="20" xfId="0" applyNumberFormat="1" applyFont="1" applyBorder="1" applyAlignment="1">
      <alignment horizontal="center" vertical="center"/>
    </xf>
    <xf numFmtId="2" fontId="22" fillId="0" borderId="21" xfId="0" applyNumberFormat="1" applyFont="1" applyBorder="1" applyAlignment="1">
      <alignment horizontal="center" vertical="center"/>
    </xf>
    <xf numFmtId="2" fontId="22" fillId="0" borderId="22" xfId="0" applyNumberFormat="1" applyFont="1" applyBorder="1" applyAlignment="1">
      <alignment horizontal="center" vertical="center"/>
    </xf>
    <xf numFmtId="2" fontId="22" fillId="0" borderId="0" xfId="0" applyNumberFormat="1" applyFont="1" applyBorder="1" applyAlignment="1">
      <alignment horizontal="center" vertical="center"/>
    </xf>
    <xf numFmtId="2" fontId="22" fillId="0" borderId="23" xfId="0" applyNumberFormat="1" applyFont="1" applyBorder="1" applyAlignment="1">
      <alignment horizontal="center" vertical="center"/>
    </xf>
    <xf numFmtId="2" fontId="22" fillId="0" borderId="24" xfId="0" applyNumberFormat="1" applyFont="1" applyBorder="1" applyAlignment="1">
      <alignment horizontal="center" vertical="center"/>
    </xf>
    <xf numFmtId="2" fontId="22" fillId="0" borderId="25" xfId="0" applyNumberFormat="1" applyFont="1" applyBorder="1" applyAlignment="1">
      <alignment horizontal="center" vertical="center"/>
    </xf>
    <xf numFmtId="2" fontId="22" fillId="0" borderId="26" xfId="0" applyNumberFormat="1" applyFont="1" applyBorder="1" applyAlignment="1">
      <alignment horizontal="center" vertical="center"/>
    </xf>
    <xf numFmtId="0" fontId="22" fillId="0" borderId="19" xfId="0" applyFont="1" applyBorder="1" applyAlignment="1">
      <alignment horizontal="center"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38" fontId="22" fillId="0" borderId="19" xfId="0" applyNumberFormat="1" applyFont="1" applyBorder="1" applyAlignment="1">
      <alignment vertical="center"/>
    </xf>
    <xf numFmtId="38" fontId="22" fillId="0" borderId="20" xfId="0" applyNumberFormat="1" applyFont="1" applyBorder="1" applyAlignment="1">
      <alignment vertical="center"/>
    </xf>
    <xf numFmtId="38" fontId="22" fillId="0" borderId="21" xfId="0" applyNumberFormat="1" applyFont="1" applyBorder="1" applyAlignment="1">
      <alignment vertical="center"/>
    </xf>
    <xf numFmtId="38" fontId="7" fillId="0" borderId="1" xfId="0" applyNumberFormat="1" applyFont="1" applyBorder="1" applyAlignment="1">
      <alignment vertical="center"/>
    </xf>
    <xf numFmtId="0" fontId="7" fillId="0" borderId="1" xfId="0" applyFont="1" applyBorder="1" applyAlignment="1">
      <alignment vertical="center"/>
    </xf>
    <xf numFmtId="180" fontId="22" fillId="0" borderId="1" xfId="0" applyNumberFormat="1" applyFont="1" applyBorder="1" applyAlignment="1">
      <alignment horizontal="center" vertical="center"/>
    </xf>
    <xf numFmtId="38" fontId="22" fillId="0" borderId="1" xfId="0" applyNumberFormat="1" applyFont="1" applyBorder="1" applyAlignment="1">
      <alignment horizontal="center" vertical="center"/>
    </xf>
    <xf numFmtId="38" fontId="22" fillId="0" borderId="24" xfId="0" applyNumberFormat="1" applyFont="1" applyBorder="1" applyAlignment="1">
      <alignment vertical="center"/>
    </xf>
    <xf numFmtId="38" fontId="22" fillId="0" borderId="25" xfId="0" applyNumberFormat="1" applyFont="1" applyBorder="1" applyAlignment="1">
      <alignment vertical="center"/>
    </xf>
    <xf numFmtId="38" fontId="22" fillId="0" borderId="26" xfId="0" applyNumberFormat="1" applyFont="1" applyBorder="1" applyAlignment="1">
      <alignment vertical="center"/>
    </xf>
    <xf numFmtId="180" fontId="22" fillId="0" borderId="19" xfId="0" applyNumberFormat="1" applyFont="1" applyBorder="1" applyAlignment="1">
      <alignment horizontal="center" vertical="center"/>
    </xf>
    <xf numFmtId="180" fontId="22" fillId="0" borderId="20" xfId="0" applyNumberFormat="1" applyFont="1" applyBorder="1" applyAlignment="1">
      <alignment horizontal="center" vertical="center"/>
    </xf>
    <xf numFmtId="180" fontId="22" fillId="0" borderId="21" xfId="0" applyNumberFormat="1" applyFont="1" applyBorder="1" applyAlignment="1">
      <alignment horizontal="center" vertical="center"/>
    </xf>
    <xf numFmtId="180" fontId="22" fillId="0" borderId="24" xfId="0" applyNumberFormat="1" applyFont="1" applyBorder="1" applyAlignment="1">
      <alignment horizontal="center" vertical="center"/>
    </xf>
    <xf numFmtId="180" fontId="22" fillId="0" borderId="25" xfId="0" applyNumberFormat="1" applyFont="1" applyBorder="1" applyAlignment="1">
      <alignment horizontal="center" vertical="center"/>
    </xf>
    <xf numFmtId="180" fontId="22" fillId="0" borderId="26" xfId="0" applyNumberFormat="1" applyFont="1" applyBorder="1" applyAlignment="1">
      <alignment horizontal="center" vertical="center"/>
    </xf>
    <xf numFmtId="38" fontId="22" fillId="0" borderId="1" xfId="0" applyNumberFormat="1" applyFont="1" applyBorder="1" applyAlignment="1">
      <alignment vertical="center"/>
    </xf>
    <xf numFmtId="0" fontId="7" fillId="0" borderId="1" xfId="0" applyFont="1" applyBorder="1" applyAlignment="1">
      <alignment vertical="center" wrapText="1"/>
    </xf>
    <xf numFmtId="180" fontId="7" fillId="0" borderId="9" xfId="0" applyNumberFormat="1" applyFont="1" applyBorder="1" applyAlignment="1">
      <alignment horizontal="center" vertical="center"/>
    </xf>
    <xf numFmtId="180" fontId="7" fillId="0" borderId="33" xfId="0" applyNumberFormat="1" applyFont="1" applyBorder="1" applyAlignment="1">
      <alignment horizontal="center" vertical="center"/>
    </xf>
    <xf numFmtId="180" fontId="7" fillId="0" borderId="34" xfId="0" applyNumberFormat="1" applyFont="1" applyBorder="1" applyAlignment="1">
      <alignment horizontal="center" vertical="center"/>
    </xf>
    <xf numFmtId="0" fontId="22" fillId="0" borderId="19"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24" xfId="0" applyFont="1" applyBorder="1" applyAlignment="1">
      <alignment vertical="center" wrapText="1"/>
    </xf>
    <xf numFmtId="0" fontId="22" fillId="0" borderId="25" xfId="0" applyFont="1" applyBorder="1" applyAlignment="1">
      <alignment vertical="center" wrapText="1"/>
    </xf>
    <xf numFmtId="0" fontId="22" fillId="0" borderId="26" xfId="0" applyFont="1" applyBorder="1" applyAlignment="1">
      <alignment vertical="center" wrapText="1"/>
    </xf>
    <xf numFmtId="38" fontId="7" fillId="0" borderId="1" xfId="0" applyNumberFormat="1" applyFont="1" applyBorder="1" applyAlignment="1">
      <alignment horizontal="center" vertical="center"/>
    </xf>
    <xf numFmtId="0" fontId="22" fillId="0" borderId="24" xfId="0" applyFont="1" applyBorder="1" applyAlignment="1">
      <alignment horizontal="right" vertical="center"/>
    </xf>
    <xf numFmtId="0" fontId="22" fillId="0" borderId="25" xfId="0" applyFont="1" applyBorder="1" applyAlignment="1">
      <alignment horizontal="right" vertical="center"/>
    </xf>
    <xf numFmtId="0" fontId="22" fillId="0" borderId="26" xfId="0" applyFont="1" applyBorder="1" applyAlignment="1">
      <alignment horizontal="right" vertical="center"/>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6" xfId="0" applyFont="1" applyBorder="1" applyAlignment="1">
      <alignment horizontal="center" vertical="center" wrapText="1"/>
    </xf>
    <xf numFmtId="38" fontId="7" fillId="0" borderId="1" xfId="1" applyFont="1" applyBorder="1" applyAlignment="1">
      <alignment vertical="center"/>
    </xf>
    <xf numFmtId="38" fontId="7" fillId="0" borderId="16" xfId="1" applyFont="1" applyBorder="1" applyAlignment="1">
      <alignment vertical="center"/>
    </xf>
    <xf numFmtId="38" fontId="22" fillId="3" borderId="51" xfId="1" applyFont="1" applyFill="1" applyBorder="1" applyAlignment="1">
      <alignment vertical="center"/>
    </xf>
    <xf numFmtId="38" fontId="22" fillId="3" borderId="25" xfId="1" applyFont="1" applyFill="1" applyBorder="1" applyAlignment="1">
      <alignment vertical="center"/>
    </xf>
    <xf numFmtId="0" fontId="7" fillId="3" borderId="25" xfId="0" applyFont="1" applyFill="1" applyBorder="1" applyAlignment="1">
      <alignment vertical="center"/>
    </xf>
    <xf numFmtId="0" fontId="7" fillId="0" borderId="10" xfId="0" applyFont="1" applyBorder="1" applyAlignment="1">
      <alignment vertical="center"/>
    </xf>
    <xf numFmtId="38" fontId="7" fillId="3" borderId="24" xfId="1" applyFont="1" applyFill="1" applyBorder="1" applyAlignment="1">
      <alignment vertical="center"/>
    </xf>
    <xf numFmtId="38" fontId="7" fillId="3" borderId="25" xfId="1" applyFont="1" applyFill="1" applyBorder="1" applyAlignment="1">
      <alignment vertical="center"/>
    </xf>
    <xf numFmtId="38" fontId="7" fillId="3" borderId="71" xfId="1" applyFont="1" applyFill="1" applyBorder="1" applyAlignment="1">
      <alignment vertical="center"/>
    </xf>
    <xf numFmtId="38" fontId="7" fillId="6" borderId="17" xfId="0" applyNumberFormat="1" applyFont="1" applyFill="1" applyBorder="1" applyAlignment="1">
      <alignment horizontal="center" vertical="center"/>
    </xf>
    <xf numFmtId="38" fontId="7" fillId="6" borderId="47" xfId="0" applyNumberFormat="1" applyFont="1" applyFill="1" applyBorder="1" applyAlignment="1">
      <alignment horizontal="center" vertical="center"/>
    </xf>
    <xf numFmtId="38" fontId="7" fillId="6" borderId="48" xfId="0" applyNumberFormat="1" applyFont="1" applyFill="1" applyBorder="1" applyAlignment="1">
      <alignment horizontal="center" vertical="center"/>
    </xf>
    <xf numFmtId="38" fontId="7" fillId="5" borderId="9" xfId="0" applyNumberFormat="1" applyFont="1" applyFill="1" applyBorder="1" applyAlignment="1">
      <alignment horizontal="center" vertical="center"/>
    </xf>
    <xf numFmtId="38" fontId="7" fillId="5" borderId="33" xfId="0" applyNumberFormat="1" applyFont="1" applyFill="1" applyBorder="1" applyAlignment="1">
      <alignment horizontal="center" vertical="center"/>
    </xf>
    <xf numFmtId="38" fontId="7" fillId="5" borderId="34" xfId="0" applyNumberFormat="1" applyFont="1" applyFill="1" applyBorder="1" applyAlignment="1">
      <alignment horizontal="center" vertical="center"/>
    </xf>
    <xf numFmtId="38" fontId="7" fillId="3" borderId="24" xfId="0" applyNumberFormat="1" applyFont="1" applyFill="1" applyBorder="1" applyAlignment="1">
      <alignment horizontal="center" vertical="center"/>
    </xf>
    <xf numFmtId="38" fontId="7" fillId="3" borderId="25" xfId="0" applyNumberFormat="1" applyFont="1" applyFill="1" applyBorder="1" applyAlignment="1">
      <alignment horizontal="center" vertical="center"/>
    </xf>
    <xf numFmtId="38" fontId="7" fillId="3" borderId="26" xfId="0" applyNumberFormat="1" applyFont="1" applyFill="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54" xfId="0" applyFont="1" applyFill="1" applyBorder="1" applyAlignment="1">
      <alignment horizontal="center" vertical="center"/>
    </xf>
    <xf numFmtId="0" fontId="13" fillId="8" borderId="61" xfId="0" applyFont="1" applyFill="1" applyBorder="1" applyAlignment="1">
      <alignment horizontal="center" vertical="center"/>
    </xf>
    <xf numFmtId="0" fontId="13" fillId="8" borderId="21" xfId="0" applyFont="1" applyFill="1" applyBorder="1" applyAlignment="1">
      <alignment horizontal="center" vertical="center"/>
    </xf>
    <xf numFmtId="0" fontId="13" fillId="8" borderId="51" xfId="0" applyFont="1" applyFill="1" applyBorder="1" applyAlignment="1">
      <alignment horizontal="center" vertical="center"/>
    </xf>
    <xf numFmtId="0" fontId="13" fillId="8" borderId="26"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0"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26" xfId="0" applyFont="1" applyFill="1" applyBorder="1" applyAlignment="1">
      <alignment horizontal="center" vertical="center"/>
    </xf>
    <xf numFmtId="0" fontId="13" fillId="8" borderId="57" xfId="0" applyFont="1" applyFill="1" applyBorder="1" applyAlignment="1">
      <alignment horizontal="center" vertical="center"/>
    </xf>
    <xf numFmtId="0" fontId="13" fillId="8" borderId="6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 xfId="0" applyFont="1" applyFill="1" applyBorder="1" applyAlignment="1">
      <alignment horizontal="center" vertical="center"/>
    </xf>
    <xf numFmtId="38" fontId="22" fillId="5" borderId="11" xfId="0" applyNumberFormat="1" applyFont="1" applyFill="1" applyBorder="1" applyAlignment="1">
      <alignment vertical="center"/>
    </xf>
    <xf numFmtId="38" fontId="22" fillId="5" borderId="33" xfId="0" applyNumberFormat="1" applyFont="1" applyFill="1" applyBorder="1" applyAlignment="1">
      <alignment vertical="center"/>
    </xf>
    <xf numFmtId="0" fontId="7" fillId="5" borderId="33" xfId="0" applyFont="1" applyFill="1" applyBorder="1" applyAlignment="1">
      <alignment vertical="center"/>
    </xf>
    <xf numFmtId="38" fontId="7" fillId="5" borderId="33" xfId="0" applyNumberFormat="1" applyFont="1" applyFill="1" applyBorder="1" applyAlignment="1">
      <alignment vertical="center"/>
    </xf>
    <xf numFmtId="0" fontId="7" fillId="5" borderId="34" xfId="0" applyFont="1" applyFill="1" applyBorder="1" applyAlignment="1">
      <alignment vertical="center"/>
    </xf>
    <xf numFmtId="0" fontId="12" fillId="6" borderId="46" xfId="0" applyFont="1" applyFill="1" applyBorder="1" applyAlignment="1">
      <alignment vertical="center"/>
    </xf>
    <xf numFmtId="0" fontId="12" fillId="6" borderId="47" xfId="0" applyFont="1" applyFill="1" applyBorder="1" applyAlignment="1">
      <alignment vertical="center"/>
    </xf>
    <xf numFmtId="0" fontId="7" fillId="6" borderId="47" xfId="0" applyFont="1" applyFill="1" applyBorder="1" applyAlignment="1">
      <alignment vertical="center"/>
    </xf>
    <xf numFmtId="38" fontId="7" fillId="6" borderId="47" xfId="0" applyNumberFormat="1" applyFont="1" applyFill="1" applyBorder="1" applyAlignment="1">
      <alignment vertical="center"/>
    </xf>
    <xf numFmtId="0" fontId="22" fillId="5" borderId="33" xfId="0" applyFont="1" applyFill="1" applyBorder="1" applyAlignment="1">
      <alignment vertical="center"/>
    </xf>
    <xf numFmtId="0" fontId="7" fillId="6" borderId="48" xfId="0" applyFont="1" applyFill="1" applyBorder="1" applyAlignment="1">
      <alignment vertical="center"/>
    </xf>
    <xf numFmtId="0" fontId="7" fillId="2" borderId="67" xfId="0" applyFont="1" applyFill="1" applyBorder="1" applyAlignment="1">
      <alignment horizontal="center" vertical="center"/>
    </xf>
    <xf numFmtId="0" fontId="7" fillId="2" borderId="79" xfId="0" applyFont="1" applyFill="1" applyBorder="1" applyAlignment="1">
      <alignment horizontal="center" vertical="center"/>
    </xf>
    <xf numFmtId="0" fontId="7" fillId="2" borderId="50" xfId="0" applyFont="1" applyFill="1" applyBorder="1" applyAlignment="1">
      <alignment horizontal="center" vertical="center"/>
    </xf>
    <xf numFmtId="38" fontId="7" fillId="0" borderId="6" xfId="1" applyFont="1" applyBorder="1" applyAlignment="1">
      <alignment vertical="center"/>
    </xf>
    <xf numFmtId="38" fontId="7" fillId="0" borderId="8" xfId="1" applyFont="1" applyBorder="1" applyAlignment="1">
      <alignment horizontal="center" vertical="center"/>
    </xf>
    <xf numFmtId="38" fontId="7" fillId="0" borderId="1" xfId="1" applyFont="1" applyBorder="1" applyAlignment="1">
      <alignment horizontal="center" vertical="center"/>
    </xf>
    <xf numFmtId="38" fontId="7" fillId="3" borderId="16" xfId="0" applyNumberFormat="1" applyFont="1" applyFill="1" applyBorder="1" applyAlignment="1">
      <alignment horizontal="center" vertical="center"/>
    </xf>
    <xf numFmtId="0" fontId="7" fillId="3" borderId="16" xfId="0" applyFont="1" applyFill="1" applyBorder="1" applyAlignment="1">
      <alignment horizontal="center" vertical="center"/>
    </xf>
    <xf numFmtId="0" fontId="7" fillId="3" borderId="18" xfId="0" applyFont="1" applyFill="1" applyBorder="1" applyAlignment="1">
      <alignment horizontal="center" vertical="center"/>
    </xf>
    <xf numFmtId="38" fontId="7" fillId="5" borderId="1"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7" fillId="5" borderId="10" xfId="0" applyFont="1" applyFill="1" applyBorder="1" applyAlignment="1">
      <alignment horizontal="center" vertical="center"/>
    </xf>
    <xf numFmtId="0" fontId="15" fillId="6" borderId="5" xfId="0" applyFont="1" applyFill="1" applyBorder="1" applyAlignment="1">
      <alignment vertical="center"/>
    </xf>
    <xf numFmtId="0" fontId="15" fillId="6" borderId="6" xfId="0" applyFont="1" applyFill="1" applyBorder="1" applyAlignment="1">
      <alignment vertical="center"/>
    </xf>
    <xf numFmtId="0" fontId="15" fillId="6" borderId="24" xfId="0" applyFont="1" applyFill="1" applyBorder="1" applyAlignment="1">
      <alignment vertical="center"/>
    </xf>
    <xf numFmtId="0" fontId="7" fillId="6" borderId="25" xfId="0" applyFont="1" applyFill="1" applyBorder="1" applyAlignment="1">
      <alignment vertical="center"/>
    </xf>
    <xf numFmtId="38" fontId="7" fillId="6" borderId="25" xfId="0" applyNumberFormat="1" applyFont="1" applyFill="1" applyBorder="1" applyAlignment="1">
      <alignment vertical="center"/>
    </xf>
    <xf numFmtId="0" fontId="7" fillId="6" borderId="26" xfId="0" applyFont="1" applyFill="1" applyBorder="1" applyAlignment="1">
      <alignment vertical="center"/>
    </xf>
    <xf numFmtId="0" fontId="7" fillId="6" borderId="6" xfId="0" applyFont="1" applyFill="1" applyBorder="1" applyAlignment="1">
      <alignment vertical="center"/>
    </xf>
    <xf numFmtId="38" fontId="7" fillId="6" borderId="6" xfId="0" applyNumberFormat="1" applyFont="1" applyFill="1" applyBorder="1" applyAlignment="1">
      <alignment horizontal="center" vertical="center"/>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38" fontId="7" fillId="3" borderId="15" xfId="1" applyFont="1" applyFill="1" applyBorder="1" applyAlignment="1">
      <alignment vertical="center"/>
    </xf>
    <xf numFmtId="38" fontId="7" fillId="3" borderId="16" xfId="1" applyFont="1" applyFill="1" applyBorder="1" applyAlignment="1">
      <alignment vertical="center"/>
    </xf>
    <xf numFmtId="38" fontId="7" fillId="3" borderId="17" xfId="1" applyFont="1" applyFill="1" applyBorder="1" applyAlignment="1">
      <alignment vertical="center"/>
    </xf>
    <xf numFmtId="0" fontId="7" fillId="3" borderId="47" xfId="0" applyFont="1" applyFill="1" applyBorder="1" applyAlignment="1">
      <alignment vertical="center"/>
    </xf>
    <xf numFmtId="38" fontId="7" fillId="3" borderId="47" xfId="1" applyFont="1" applyFill="1" applyBorder="1" applyAlignment="1">
      <alignment vertical="center"/>
    </xf>
    <xf numFmtId="0" fontId="7" fillId="3" borderId="48" xfId="0" applyFont="1" applyFill="1" applyBorder="1" applyAlignment="1">
      <alignment vertical="center"/>
    </xf>
    <xf numFmtId="0" fontId="7" fillId="3" borderId="16" xfId="0" applyFont="1" applyFill="1" applyBorder="1" applyAlignment="1">
      <alignment vertical="center"/>
    </xf>
    <xf numFmtId="38" fontId="7" fillId="5" borderId="8" xfId="0" applyNumberFormat="1" applyFont="1" applyFill="1" applyBorder="1" applyAlignment="1">
      <alignment vertical="center"/>
    </xf>
    <xf numFmtId="0" fontId="7" fillId="5" borderId="1" xfId="0" applyFont="1" applyFill="1" applyBorder="1" applyAlignment="1">
      <alignment vertical="center"/>
    </xf>
    <xf numFmtId="0" fontId="7" fillId="5" borderId="9" xfId="0" applyFont="1" applyFill="1" applyBorder="1" applyAlignment="1">
      <alignment vertical="center"/>
    </xf>
    <xf numFmtId="38" fontId="7" fillId="4" borderId="34" xfId="0" applyNumberFormat="1" applyFont="1" applyFill="1" applyBorder="1" applyAlignment="1">
      <alignment vertical="center"/>
    </xf>
    <xf numFmtId="0" fontId="7" fillId="4" borderId="1" xfId="0" applyFont="1" applyFill="1" applyBorder="1" applyAlignment="1">
      <alignment vertical="center"/>
    </xf>
    <xf numFmtId="0" fontId="7" fillId="3" borderId="17" xfId="0" applyFont="1" applyFill="1" applyBorder="1" applyAlignment="1">
      <alignment vertical="center"/>
    </xf>
    <xf numFmtId="38" fontId="7" fillId="3" borderId="47" xfId="0" applyNumberFormat="1" applyFont="1" applyFill="1" applyBorder="1" applyAlignment="1">
      <alignment vertical="center"/>
    </xf>
    <xf numFmtId="0" fontId="13" fillId="8" borderId="19" xfId="0" applyFont="1" applyFill="1" applyBorder="1" applyAlignment="1">
      <alignment horizontal="center" vertical="center"/>
    </xf>
    <xf numFmtId="0" fontId="13" fillId="8" borderId="70"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69" xfId="0" applyFont="1" applyFill="1" applyBorder="1" applyAlignment="1">
      <alignment horizontal="center" vertical="center"/>
    </xf>
    <xf numFmtId="0" fontId="7" fillId="4" borderId="70" xfId="0" applyFont="1" applyFill="1" applyBorder="1" applyAlignment="1">
      <alignment horizontal="center" vertical="center"/>
    </xf>
    <xf numFmtId="0" fontId="7" fillId="4" borderId="59" xfId="0" applyFont="1" applyFill="1" applyBorder="1" applyAlignment="1">
      <alignment horizontal="center" vertical="center"/>
    </xf>
    <xf numFmtId="38" fontId="13" fillId="7" borderId="34" xfId="0" applyNumberFormat="1" applyFont="1" applyFill="1" applyBorder="1" applyAlignment="1">
      <alignment vertical="center"/>
    </xf>
    <xf numFmtId="0" fontId="13" fillId="7" borderId="1" xfId="0" applyFont="1" applyFill="1" applyBorder="1" applyAlignment="1">
      <alignment vertical="center"/>
    </xf>
    <xf numFmtId="0" fontId="7" fillId="2" borderId="34" xfId="0" applyFont="1" applyFill="1" applyBorder="1" applyAlignment="1">
      <alignment horizontal="center" vertical="center"/>
    </xf>
    <xf numFmtId="0" fontId="13" fillId="7" borderId="38" xfId="0" applyFont="1" applyFill="1" applyBorder="1" applyAlignment="1">
      <alignment horizontal="center" vertical="center"/>
    </xf>
    <xf numFmtId="0" fontId="13" fillId="7" borderId="40" xfId="0" applyFont="1" applyFill="1" applyBorder="1" applyAlignment="1">
      <alignment horizontal="center" vertical="center"/>
    </xf>
    <xf numFmtId="0" fontId="13" fillId="7" borderId="24" xfId="0" applyFont="1" applyFill="1" applyBorder="1" applyAlignment="1">
      <alignment horizontal="center" vertical="center"/>
    </xf>
    <xf numFmtId="0" fontId="13" fillId="7" borderId="26" xfId="0" applyFont="1" applyFill="1" applyBorder="1" applyAlignment="1">
      <alignment horizontal="center" vertical="center"/>
    </xf>
    <xf numFmtId="0" fontId="13" fillId="7" borderId="55" xfId="0" applyFont="1" applyFill="1" applyBorder="1" applyAlignment="1">
      <alignment horizontal="center" vertical="center"/>
    </xf>
    <xf numFmtId="0" fontId="13" fillId="7" borderId="71"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4" xfId="0" applyFont="1" applyFill="1" applyBorder="1" applyAlignment="1">
      <alignment horizontal="center" vertical="center"/>
    </xf>
    <xf numFmtId="0" fontId="13" fillId="7" borderId="19" xfId="0" applyFont="1" applyFill="1" applyBorder="1" applyAlignment="1">
      <alignment horizontal="center" vertical="center"/>
    </xf>
    <xf numFmtId="0" fontId="13" fillId="7" borderId="69" xfId="0" applyFont="1" applyFill="1" applyBorder="1" applyAlignment="1">
      <alignment horizontal="center" vertical="center"/>
    </xf>
    <xf numFmtId="0" fontId="7" fillId="2" borderId="10" xfId="0" applyFont="1" applyFill="1" applyBorder="1" applyAlignment="1">
      <alignment horizontal="center" vertical="center"/>
    </xf>
    <xf numFmtId="0" fontId="22" fillId="0" borderId="10" xfId="0" applyFont="1" applyFill="1" applyBorder="1" applyAlignment="1">
      <alignment vertical="center" shrinkToFit="1"/>
    </xf>
    <xf numFmtId="38" fontId="7" fillId="5" borderId="1" xfId="0" applyNumberFormat="1" applyFont="1" applyFill="1" applyBorder="1" applyAlignment="1">
      <alignment vertical="center"/>
    </xf>
    <xf numFmtId="38" fontId="7" fillId="5" borderId="9" xfId="0" applyNumberFormat="1" applyFont="1" applyFill="1" applyBorder="1" applyAlignment="1">
      <alignment vertical="center"/>
    </xf>
    <xf numFmtId="0" fontId="7" fillId="2" borderId="3" xfId="0" applyFont="1" applyFill="1" applyBorder="1" applyAlignment="1">
      <alignment vertical="center"/>
    </xf>
    <xf numFmtId="0" fontId="7" fillId="0" borderId="7" xfId="0" applyFont="1" applyBorder="1" applyAlignment="1">
      <alignment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38" fontId="7" fillId="5" borderId="9" xfId="1" applyFont="1" applyFill="1" applyBorder="1" applyAlignment="1">
      <alignment vertical="center"/>
    </xf>
    <xf numFmtId="38" fontId="7" fillId="5" borderId="33" xfId="1" applyFont="1" applyFill="1" applyBorder="1" applyAlignment="1">
      <alignment vertical="center"/>
    </xf>
    <xf numFmtId="38" fontId="7" fillId="5" borderId="12" xfId="1" applyFont="1" applyFill="1" applyBorder="1" applyAlignment="1">
      <alignment vertical="center"/>
    </xf>
    <xf numFmtId="38" fontId="7" fillId="6" borderId="17" xfId="1" applyFont="1" applyFill="1" applyBorder="1" applyAlignment="1">
      <alignment vertical="center"/>
    </xf>
    <xf numFmtId="38" fontId="7" fillId="6" borderId="47" xfId="1" applyFont="1" applyFill="1" applyBorder="1" applyAlignment="1">
      <alignment vertical="center"/>
    </xf>
    <xf numFmtId="38" fontId="7" fillId="6" borderId="62" xfId="1" applyFont="1" applyFill="1" applyBorder="1" applyAlignment="1">
      <alignment vertical="center"/>
    </xf>
    <xf numFmtId="38" fontId="7" fillId="3" borderId="25" xfId="0" applyNumberFormat="1" applyFont="1" applyFill="1" applyBorder="1" applyAlignment="1">
      <alignment vertical="center"/>
    </xf>
    <xf numFmtId="0" fontId="7" fillId="3" borderId="26" xfId="0" applyFont="1" applyFill="1" applyBorder="1" applyAlignment="1">
      <alignment vertical="center"/>
    </xf>
    <xf numFmtId="0" fontId="22" fillId="3" borderId="25" xfId="0" applyFont="1" applyFill="1" applyBorder="1" applyAlignment="1">
      <alignment vertical="center"/>
    </xf>
    <xf numFmtId="0" fontId="7" fillId="2" borderId="53" xfId="0" applyFont="1" applyFill="1" applyBorder="1" applyAlignment="1">
      <alignment vertical="center"/>
    </xf>
    <xf numFmtId="0" fontId="7" fillId="2" borderId="54" xfId="0" applyFont="1" applyFill="1" applyBorder="1" applyAlignment="1">
      <alignment vertical="center"/>
    </xf>
    <xf numFmtId="38" fontId="7" fillId="0" borderId="5" xfId="1" applyFont="1" applyBorder="1" applyAlignment="1">
      <alignment horizontal="center" vertical="center"/>
    </xf>
    <xf numFmtId="38" fontId="7" fillId="0" borderId="6" xfId="1" applyFont="1" applyBorder="1" applyAlignment="1">
      <alignment horizontal="center" vertical="center"/>
    </xf>
    <xf numFmtId="0" fontId="13" fillId="7" borderId="8" xfId="0" applyFont="1" applyFill="1" applyBorder="1" applyAlignment="1">
      <alignment horizontal="center" vertical="center" wrapText="1"/>
    </xf>
    <xf numFmtId="0" fontId="13" fillId="7" borderId="1" xfId="0" applyFont="1" applyFill="1" applyBorder="1" applyAlignment="1">
      <alignment horizontal="center" vertical="center" wrapText="1"/>
    </xf>
    <xf numFmtId="38" fontId="7" fillId="0" borderId="15" xfId="1" applyFont="1" applyBorder="1" applyAlignment="1">
      <alignment horizontal="center" vertical="center"/>
    </xf>
    <xf numFmtId="38" fontId="7" fillId="0" borderId="16" xfId="1" applyFont="1" applyBorder="1" applyAlignment="1">
      <alignment horizontal="center" vertical="center"/>
    </xf>
    <xf numFmtId="0" fontId="7" fillId="0" borderId="16" xfId="0" applyFont="1" applyBorder="1" applyAlignment="1">
      <alignment vertical="center"/>
    </xf>
    <xf numFmtId="0" fontId="7" fillId="0" borderId="18" xfId="0" applyFont="1" applyBorder="1" applyAlignment="1">
      <alignment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3" fillId="8" borderId="8"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38" fontId="13" fillId="8" borderId="34" xfId="0" applyNumberFormat="1" applyFont="1" applyFill="1" applyBorder="1" applyAlignment="1">
      <alignment vertical="center"/>
    </xf>
    <xf numFmtId="0" fontId="13" fillId="8" borderId="1" xfId="0" applyFont="1" applyFill="1" applyBorder="1" applyAlignment="1">
      <alignment vertical="center"/>
    </xf>
    <xf numFmtId="38" fontId="13" fillId="8" borderId="48" xfId="0" applyNumberFormat="1" applyFont="1" applyFill="1" applyBorder="1" applyAlignment="1">
      <alignment vertical="center"/>
    </xf>
    <xf numFmtId="0" fontId="13" fillId="8" borderId="16" xfId="0" applyFont="1" applyFill="1" applyBorder="1" applyAlignment="1">
      <alignment vertical="center"/>
    </xf>
    <xf numFmtId="0" fontId="7" fillId="4"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3" fillId="8" borderId="16" xfId="0" applyFont="1" applyFill="1" applyBorder="1" applyAlignment="1">
      <alignment horizontal="center" vertical="center"/>
    </xf>
    <xf numFmtId="0" fontId="13" fillId="8" borderId="18"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10"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0"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10" xfId="0" applyFont="1" applyFill="1" applyBorder="1" applyAlignment="1">
      <alignment horizontal="center" vertical="center"/>
    </xf>
    <xf numFmtId="0" fontId="22" fillId="0" borderId="16" xfId="0" applyFont="1" applyFill="1" applyBorder="1" applyAlignment="1">
      <alignment vertical="center" shrinkToFit="1"/>
    </xf>
    <xf numFmtId="0" fontId="22" fillId="0" borderId="18" xfId="0" applyFont="1" applyFill="1" applyBorder="1" applyAlignment="1">
      <alignment vertical="center" shrinkToFit="1"/>
    </xf>
    <xf numFmtId="0" fontId="14" fillId="0" borderId="0" xfId="0" applyFont="1" applyBorder="1" applyAlignment="1">
      <alignment horizontal="center" vertical="center"/>
    </xf>
    <xf numFmtId="38" fontId="13" fillId="8" borderId="16" xfId="0" applyNumberFormat="1" applyFont="1" applyFill="1" applyBorder="1" applyAlignment="1">
      <alignment vertical="center"/>
    </xf>
    <xf numFmtId="0" fontId="7" fillId="2" borderId="1" xfId="0" applyFont="1" applyFill="1" applyBorder="1" applyAlignment="1">
      <alignment horizontal="center" vertical="center" shrinkToFit="1"/>
    </xf>
    <xf numFmtId="38" fontId="13" fillId="7" borderId="1" xfId="0" applyNumberFormat="1" applyFont="1" applyFill="1" applyBorder="1" applyAlignment="1">
      <alignment vertical="center"/>
    </xf>
    <xf numFmtId="38" fontId="7" fillId="4" borderId="1" xfId="0" applyNumberFormat="1" applyFont="1" applyFill="1" applyBorder="1" applyAlignment="1">
      <alignment vertical="center"/>
    </xf>
    <xf numFmtId="38" fontId="13" fillId="8" borderId="1" xfId="0" applyNumberFormat="1" applyFont="1" applyFill="1" applyBorder="1" applyAlignment="1">
      <alignment vertical="center"/>
    </xf>
    <xf numFmtId="0" fontId="15" fillId="0" borderId="11"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15" fillId="0" borderId="47" xfId="0" applyFont="1" applyFill="1" applyBorder="1" applyAlignment="1">
      <alignment horizontal="center" vertical="center" shrinkToFit="1"/>
    </xf>
    <xf numFmtId="0" fontId="15" fillId="0" borderId="48" xfId="0" applyFont="1" applyFill="1" applyBorder="1" applyAlignment="1">
      <alignment horizontal="center" vertical="center" shrinkToFit="1"/>
    </xf>
    <xf numFmtId="0" fontId="7" fillId="2" borderId="44" xfId="0" applyFont="1" applyFill="1" applyBorder="1" applyAlignment="1">
      <alignment horizontal="center" vertical="center" wrapText="1"/>
    </xf>
    <xf numFmtId="0" fontId="7" fillId="2" borderId="117" xfId="0" applyFont="1" applyFill="1" applyBorder="1" applyAlignment="1">
      <alignment horizontal="center" vertical="center" wrapText="1"/>
    </xf>
    <xf numFmtId="0" fontId="15" fillId="0" borderId="119"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1" xfId="0" applyFont="1" applyBorder="1" applyAlignment="1">
      <alignment horizontal="center" vertical="center"/>
    </xf>
    <xf numFmtId="0" fontId="7" fillId="9" borderId="31" xfId="0" applyFont="1" applyFill="1" applyBorder="1" applyAlignment="1">
      <alignment horizontal="center" vertical="center" wrapText="1"/>
    </xf>
    <xf numFmtId="0" fontId="7" fillId="9" borderId="30" xfId="0" applyFont="1" applyFill="1" applyBorder="1" applyAlignment="1">
      <alignment horizontal="center" vertical="center" wrapText="1"/>
    </xf>
    <xf numFmtId="0" fontId="7" fillId="9" borderId="28" xfId="0" applyFont="1" applyFill="1" applyBorder="1" applyAlignment="1">
      <alignment horizontal="center" vertical="center" wrapText="1"/>
    </xf>
    <xf numFmtId="0" fontId="7" fillId="9" borderId="27" xfId="0"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12" borderId="8"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1" fillId="12" borderId="1" xfId="0" applyFont="1" applyFill="1" applyBorder="1" applyAlignment="1">
      <alignment vertical="center"/>
    </xf>
    <xf numFmtId="0" fontId="26" fillId="12" borderId="1" xfId="0" applyFont="1" applyFill="1" applyBorder="1" applyAlignment="1">
      <alignment vertical="center"/>
    </xf>
    <xf numFmtId="0" fontId="26" fillId="12" borderId="10" xfId="0" applyFont="1" applyFill="1" applyBorder="1" applyAlignment="1">
      <alignment vertical="center"/>
    </xf>
    <xf numFmtId="0" fontId="7" fillId="9" borderId="30" xfId="0" applyFont="1" applyFill="1" applyBorder="1" applyAlignment="1">
      <alignment horizontal="center" vertical="center"/>
    </xf>
    <xf numFmtId="0" fontId="0" fillId="0" borderId="30"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74" xfId="0" applyBorder="1" applyAlignment="1">
      <alignment vertical="center"/>
    </xf>
    <xf numFmtId="0" fontId="21" fillId="3" borderId="6" xfId="0" applyFont="1" applyFill="1" applyBorder="1" applyAlignment="1">
      <alignment vertical="center"/>
    </xf>
    <xf numFmtId="0" fontId="26" fillId="3" borderId="6" xfId="0" applyFont="1" applyFill="1" applyBorder="1" applyAlignment="1">
      <alignment vertical="center"/>
    </xf>
    <xf numFmtId="0" fontId="26" fillId="3" borderId="7" xfId="0" applyFont="1" applyFill="1" applyBorder="1" applyAlignment="1">
      <alignment vertical="center"/>
    </xf>
    <xf numFmtId="0" fontId="21" fillId="5" borderId="1" xfId="0" applyFont="1" applyFill="1" applyBorder="1" applyAlignment="1">
      <alignment vertical="center"/>
    </xf>
    <xf numFmtId="0" fontId="26" fillId="5" borderId="1" xfId="0" applyFont="1" applyFill="1" applyBorder="1" applyAlignment="1">
      <alignment vertical="center"/>
    </xf>
    <xf numFmtId="0" fontId="26" fillId="5" borderId="10" xfId="0" applyFont="1" applyFill="1" applyBorder="1" applyAlignment="1">
      <alignment vertical="center"/>
    </xf>
    <xf numFmtId="0" fontId="21" fillId="13" borderId="1" xfId="0" applyFont="1" applyFill="1" applyBorder="1" applyAlignment="1">
      <alignment vertical="center"/>
    </xf>
    <xf numFmtId="0" fontId="26" fillId="13" borderId="1" xfId="0" applyFont="1" applyFill="1" applyBorder="1" applyAlignment="1">
      <alignment vertical="center"/>
    </xf>
    <xf numFmtId="0" fontId="26" fillId="13" borderId="10" xfId="0" applyFont="1" applyFill="1" applyBorder="1" applyAlignment="1">
      <alignment vertical="center"/>
    </xf>
    <xf numFmtId="0" fontId="21" fillId="6" borderId="16" xfId="0" applyFont="1" applyFill="1" applyBorder="1" applyAlignment="1">
      <alignment vertical="center"/>
    </xf>
    <xf numFmtId="0" fontId="26" fillId="6" borderId="16" xfId="0" applyFont="1" applyFill="1" applyBorder="1" applyAlignment="1">
      <alignment vertical="center"/>
    </xf>
    <xf numFmtId="0" fontId="26" fillId="6" borderId="18" xfId="0" applyFont="1" applyFill="1" applyBorder="1" applyAlignment="1">
      <alignment vertical="center"/>
    </xf>
    <xf numFmtId="0" fontId="7" fillId="5" borderId="8"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176" fontId="15" fillId="0" borderId="1" xfId="0" applyNumberFormat="1" applyFont="1" applyBorder="1" applyAlignment="1">
      <alignment horizontal="center" vertical="center" shrinkToFit="1"/>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7" fillId="9" borderId="29" xfId="0" applyFont="1" applyFill="1" applyBorder="1" applyAlignment="1">
      <alignment horizontal="center" vertical="center" wrapText="1"/>
    </xf>
    <xf numFmtId="0" fontId="7" fillId="9" borderId="74" xfId="0" applyFont="1" applyFill="1" applyBorder="1" applyAlignment="1">
      <alignment horizontal="center" vertical="center" wrapText="1"/>
    </xf>
    <xf numFmtId="176" fontId="22" fillId="3" borderId="35" xfId="0" applyNumberFormat="1" applyFont="1" applyFill="1" applyBorder="1" applyAlignment="1">
      <alignment horizontal="center" vertical="center"/>
    </xf>
    <xf numFmtId="176" fontId="22" fillId="3" borderId="36" xfId="0" applyNumberFormat="1" applyFont="1" applyFill="1" applyBorder="1" applyAlignment="1">
      <alignment horizontal="center" vertical="center"/>
    </xf>
    <xf numFmtId="0" fontId="7" fillId="3" borderId="36" xfId="0" applyFont="1" applyFill="1" applyBorder="1" applyAlignment="1">
      <alignment horizontal="center" vertical="center"/>
    </xf>
    <xf numFmtId="176" fontId="7" fillId="3" borderId="36" xfId="0" applyNumberFormat="1" applyFont="1" applyFill="1" applyBorder="1" applyAlignment="1">
      <alignment horizontal="center" vertical="center"/>
    </xf>
    <xf numFmtId="0" fontId="7" fillId="3" borderId="63" xfId="0" applyFont="1" applyFill="1" applyBorder="1" applyAlignment="1">
      <alignment horizontal="center" vertical="center"/>
    </xf>
    <xf numFmtId="0" fontId="7" fillId="12" borderId="33" xfId="0" applyFont="1" applyFill="1" applyBorder="1" applyAlignment="1">
      <alignment horizontal="center" vertical="center"/>
    </xf>
    <xf numFmtId="0" fontId="7" fillId="12" borderId="12" xfId="0" applyFont="1" applyFill="1" applyBorder="1" applyAlignment="1">
      <alignment horizontal="center" vertical="center"/>
    </xf>
    <xf numFmtId="176" fontId="22" fillId="12" borderId="33" xfId="0" applyNumberFormat="1" applyFont="1" applyFill="1" applyBorder="1" applyAlignment="1">
      <alignment horizontal="center" vertical="center"/>
    </xf>
    <xf numFmtId="176" fontId="22" fillId="12" borderId="9" xfId="0" applyNumberFormat="1" applyFont="1" applyFill="1" applyBorder="1" applyAlignment="1">
      <alignment horizontal="center" vertical="center"/>
    </xf>
    <xf numFmtId="0" fontId="7" fillId="5" borderId="33" xfId="0" applyFont="1" applyFill="1" applyBorder="1" applyAlignment="1">
      <alignment horizontal="center" vertical="center"/>
    </xf>
    <xf numFmtId="0" fontId="7" fillId="5" borderId="12" xfId="0" applyFont="1" applyFill="1" applyBorder="1" applyAlignment="1">
      <alignment horizontal="center" vertical="center"/>
    </xf>
    <xf numFmtId="176" fontId="22" fillId="5" borderId="33" xfId="0" applyNumberFormat="1" applyFont="1" applyFill="1" applyBorder="1" applyAlignment="1">
      <alignment horizontal="center" vertical="center"/>
    </xf>
    <xf numFmtId="0" fontId="7" fillId="6" borderId="15" xfId="0" applyFont="1" applyFill="1" applyBorder="1" applyAlignment="1">
      <alignment horizontal="center" vertical="center"/>
    </xf>
    <xf numFmtId="0" fontId="7" fillId="6" borderId="16" xfId="0" applyFont="1" applyFill="1" applyBorder="1" applyAlignment="1">
      <alignment horizontal="center" vertical="center"/>
    </xf>
    <xf numFmtId="0" fontId="7" fillId="12" borderId="8" xfId="0" applyFont="1" applyFill="1" applyBorder="1" applyAlignment="1">
      <alignment horizontal="center" vertical="center"/>
    </xf>
    <xf numFmtId="0" fontId="7" fillId="12" borderId="1" xfId="0" applyFont="1" applyFill="1" applyBorder="1" applyAlignment="1">
      <alignment horizontal="center" vertical="center"/>
    </xf>
    <xf numFmtId="0" fontId="15" fillId="0" borderId="6" xfId="0" applyFont="1" applyBorder="1" applyAlignment="1">
      <alignment horizontal="center" vertical="center"/>
    </xf>
    <xf numFmtId="176" fontId="15" fillId="0" borderId="6" xfId="0" applyNumberFormat="1" applyFont="1" applyBorder="1" applyAlignment="1">
      <alignment horizontal="center" vertical="center" shrinkToFi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7" fillId="13" borderId="33" xfId="0" applyFont="1" applyFill="1" applyBorder="1" applyAlignment="1">
      <alignment horizontal="center" vertical="center"/>
    </xf>
    <xf numFmtId="0" fontId="7" fillId="13" borderId="12" xfId="0" applyFont="1" applyFill="1" applyBorder="1" applyAlignment="1">
      <alignment horizontal="center" vertical="center"/>
    </xf>
    <xf numFmtId="176" fontId="22" fillId="13" borderId="33" xfId="0" applyNumberFormat="1" applyFont="1" applyFill="1" applyBorder="1" applyAlignment="1">
      <alignment horizontal="center" vertical="center"/>
    </xf>
    <xf numFmtId="176" fontId="22" fillId="13" borderId="9" xfId="0" applyNumberFormat="1" applyFont="1" applyFill="1" applyBorder="1" applyAlignment="1">
      <alignment horizontal="center" vertical="center"/>
    </xf>
    <xf numFmtId="0" fontId="7" fillId="6" borderId="47" xfId="0" applyFont="1" applyFill="1" applyBorder="1" applyAlignment="1">
      <alignment horizontal="center" vertical="center"/>
    </xf>
    <xf numFmtId="0" fontId="15" fillId="0" borderId="16" xfId="0" applyFont="1" applyFill="1" applyBorder="1" applyAlignment="1">
      <alignment horizontal="center" vertical="center" shrinkToFit="1"/>
    </xf>
    <xf numFmtId="176" fontId="15" fillId="0" borderId="16" xfId="0" applyNumberFormat="1" applyFont="1" applyBorder="1" applyAlignment="1">
      <alignment horizontal="center" vertical="center" shrinkToFit="1"/>
    </xf>
    <xf numFmtId="0" fontId="15" fillId="0" borderId="16"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xf>
    <xf numFmtId="176" fontId="7" fillId="3" borderId="46" xfId="0" applyNumberFormat="1" applyFont="1" applyFill="1" applyBorder="1" applyAlignment="1">
      <alignment horizontal="center" vertical="center"/>
    </xf>
    <xf numFmtId="176" fontId="7" fillId="3" borderId="47" xfId="0" applyNumberFormat="1" applyFont="1" applyFill="1" applyBorder="1" applyAlignment="1">
      <alignment horizontal="center" vertical="center"/>
    </xf>
    <xf numFmtId="0" fontId="7" fillId="3" borderId="47" xfId="0" applyFont="1" applyFill="1" applyBorder="1" applyAlignment="1">
      <alignment horizontal="center" vertical="center"/>
    </xf>
    <xf numFmtId="0" fontId="7" fillId="12" borderId="10" xfId="0" applyFont="1" applyFill="1" applyBorder="1" applyAlignment="1">
      <alignment horizontal="center" vertical="center"/>
    </xf>
    <xf numFmtId="176" fontId="7" fillId="12" borderId="11" xfId="0" applyNumberFormat="1" applyFont="1" applyFill="1" applyBorder="1" applyAlignment="1">
      <alignment horizontal="center" vertical="center"/>
    </xf>
    <xf numFmtId="176" fontId="7" fillId="12" borderId="33" xfId="0" applyNumberFormat="1" applyFont="1" applyFill="1" applyBorder="1" applyAlignment="1">
      <alignment horizontal="center" vertical="center"/>
    </xf>
    <xf numFmtId="176" fontId="7" fillId="5" borderId="11" xfId="0" applyNumberFormat="1" applyFont="1" applyFill="1" applyBorder="1" applyAlignment="1">
      <alignment horizontal="center" vertical="center"/>
    </xf>
    <xf numFmtId="176" fontId="7" fillId="5" borderId="33" xfId="0" applyNumberFormat="1" applyFont="1" applyFill="1" applyBorder="1" applyAlignment="1">
      <alignment horizontal="center" vertical="center"/>
    </xf>
    <xf numFmtId="0" fontId="7" fillId="13" borderId="1" xfId="0" applyFont="1" applyFill="1" applyBorder="1" applyAlignment="1">
      <alignment horizontal="center" vertical="center"/>
    </xf>
    <xf numFmtId="0" fontId="7" fillId="13" borderId="10" xfId="0" applyFont="1" applyFill="1" applyBorder="1" applyAlignment="1">
      <alignment horizontal="center" vertical="center"/>
    </xf>
    <xf numFmtId="176" fontId="7" fillId="13" borderId="11" xfId="0" applyNumberFormat="1" applyFont="1" applyFill="1" applyBorder="1" applyAlignment="1">
      <alignment horizontal="center" vertical="center"/>
    </xf>
    <xf numFmtId="176" fontId="7" fillId="13" borderId="33" xfId="0" applyNumberFormat="1" applyFont="1" applyFill="1" applyBorder="1" applyAlignment="1">
      <alignment horizontal="center" vertical="center"/>
    </xf>
    <xf numFmtId="0" fontId="22" fillId="0" borderId="0" xfId="0" applyFont="1" applyBorder="1" applyAlignment="1">
      <alignment vertical="center" wrapText="1"/>
    </xf>
    <xf numFmtId="0" fontId="0" fillId="0" borderId="0" xfId="0" applyBorder="1" applyAlignment="1">
      <alignment vertical="center"/>
    </xf>
    <xf numFmtId="0" fontId="21" fillId="0" borderId="49" xfId="0" applyFont="1" applyBorder="1" applyAlignment="1">
      <alignment horizontal="left" vertical="center" wrapText="1"/>
    </xf>
    <xf numFmtId="0" fontId="21" fillId="0" borderId="39" xfId="0" applyFont="1" applyBorder="1" applyAlignment="1">
      <alignment horizontal="left" vertical="center" wrapText="1"/>
    </xf>
    <xf numFmtId="0" fontId="21" fillId="0" borderId="55" xfId="0" applyFont="1" applyBorder="1" applyAlignment="1">
      <alignment horizontal="left" vertical="center" wrapText="1"/>
    </xf>
    <xf numFmtId="0" fontId="21" fillId="0" borderId="43" xfId="0" applyFont="1" applyBorder="1" applyAlignment="1">
      <alignment horizontal="left" vertical="center" wrapText="1"/>
    </xf>
    <xf numFmtId="0" fontId="21" fillId="0" borderId="0" xfId="0" applyFont="1" applyBorder="1" applyAlignment="1">
      <alignment horizontal="left" vertical="center" wrapText="1"/>
    </xf>
    <xf numFmtId="0" fontId="21" fillId="0" borderId="56" xfId="0" applyFont="1" applyBorder="1" applyAlignment="1">
      <alignment horizontal="left" vertical="center" wrapText="1"/>
    </xf>
    <xf numFmtId="0" fontId="21" fillId="0" borderId="57" xfId="0" applyFont="1" applyBorder="1" applyAlignment="1">
      <alignment horizontal="left" vertical="center" wrapText="1"/>
    </xf>
    <xf numFmtId="0" fontId="21" fillId="0" borderId="58" xfId="0" applyFont="1" applyBorder="1" applyAlignment="1">
      <alignment horizontal="left" vertical="center" wrapText="1"/>
    </xf>
    <xf numFmtId="0" fontId="21" fillId="0" borderId="59" xfId="0" applyFont="1" applyBorder="1" applyAlignment="1">
      <alignment horizontal="left" vertical="center" wrapText="1"/>
    </xf>
    <xf numFmtId="0" fontId="26" fillId="0" borderId="57" xfId="0" applyFont="1" applyBorder="1" applyAlignment="1">
      <alignment vertical="center"/>
    </xf>
    <xf numFmtId="0" fontId="26" fillId="0" borderId="58" xfId="0" applyFont="1" applyBorder="1" applyAlignment="1">
      <alignment vertical="center"/>
    </xf>
    <xf numFmtId="0" fontId="26" fillId="0" borderId="59" xfId="0" applyFont="1" applyBorder="1" applyAlignment="1">
      <alignment vertical="center"/>
    </xf>
    <xf numFmtId="0" fontId="7" fillId="6" borderId="41" xfId="0" applyFont="1" applyFill="1" applyBorder="1" applyAlignment="1">
      <alignment horizontal="center" vertical="center"/>
    </xf>
    <xf numFmtId="0" fontId="7" fillId="6" borderId="14" xfId="0" applyFont="1" applyFill="1" applyBorder="1" applyAlignment="1">
      <alignment horizontal="center" vertical="center"/>
    </xf>
    <xf numFmtId="176" fontId="7" fillId="6" borderId="61" xfId="0" applyNumberFormat="1" applyFont="1" applyFill="1" applyBorder="1" applyAlignment="1">
      <alignment horizontal="center" vertical="center"/>
    </xf>
    <xf numFmtId="176" fontId="7" fillId="6" borderId="20" xfId="0" applyNumberFormat="1" applyFont="1" applyFill="1" applyBorder="1" applyAlignment="1">
      <alignment horizontal="center" vertical="center"/>
    </xf>
    <xf numFmtId="0" fontId="7" fillId="6" borderId="20" xfId="0" applyFont="1" applyFill="1" applyBorder="1" applyAlignment="1">
      <alignment horizontal="center" vertical="center"/>
    </xf>
    <xf numFmtId="176" fontId="22" fillId="6" borderId="47" xfId="0" applyNumberFormat="1" applyFont="1" applyFill="1" applyBorder="1" applyAlignment="1">
      <alignment horizontal="center" vertical="center"/>
    </xf>
    <xf numFmtId="0" fontId="7" fillId="6" borderId="62" xfId="0" applyFont="1" applyFill="1" applyBorder="1" applyAlignment="1">
      <alignment horizontal="center" vertical="center"/>
    </xf>
    <xf numFmtId="0" fontId="7" fillId="9" borderId="77" xfId="0" applyFont="1" applyFill="1" applyBorder="1" applyAlignment="1">
      <alignment horizontal="center" vertical="center" wrapText="1"/>
    </xf>
    <xf numFmtId="0" fontId="7" fillId="9" borderId="42" xfId="0" applyFont="1" applyFill="1" applyBorder="1" applyAlignment="1">
      <alignment horizontal="center" vertical="center" wrapText="1"/>
    </xf>
    <xf numFmtId="176" fontId="22" fillId="5" borderId="9" xfId="0" applyNumberFormat="1" applyFont="1" applyFill="1" applyBorder="1" applyAlignment="1">
      <alignment horizontal="center" vertical="center"/>
    </xf>
    <xf numFmtId="176" fontId="22" fillId="6" borderId="17" xfId="0" applyNumberFormat="1" applyFont="1" applyFill="1" applyBorder="1" applyAlignment="1">
      <alignment horizontal="center" vertical="center"/>
    </xf>
    <xf numFmtId="0" fontId="7" fillId="5" borderId="8" xfId="0" applyFont="1" applyFill="1" applyBorder="1" applyAlignment="1">
      <alignment horizontal="center" vertical="center"/>
    </xf>
    <xf numFmtId="0" fontId="7" fillId="13" borderId="8" xfId="0" applyFont="1" applyFill="1" applyBorder="1" applyAlignment="1">
      <alignment horizontal="center" vertical="center"/>
    </xf>
    <xf numFmtId="0" fontId="22" fillId="0" borderId="9" xfId="0" applyFont="1" applyBorder="1" applyAlignment="1">
      <alignment vertical="center"/>
    </xf>
    <xf numFmtId="0" fontId="22" fillId="0" borderId="33" xfId="0" applyFont="1" applyBorder="1" applyAlignment="1">
      <alignmen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47" xfId="0" applyFont="1" applyBorder="1" applyAlignment="1">
      <alignment vertical="center"/>
    </xf>
    <xf numFmtId="0" fontId="22" fillId="0" borderId="62" xfId="0" applyFont="1" applyBorder="1" applyAlignment="1">
      <alignment vertical="center"/>
    </xf>
    <xf numFmtId="0" fontId="7" fillId="2" borderId="77" xfId="0" applyFont="1" applyFill="1" applyBorder="1" applyAlignment="1">
      <alignment horizontal="center" vertical="center" wrapText="1"/>
    </xf>
    <xf numFmtId="0" fontId="7" fillId="2" borderId="45"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13" xfId="0" applyFont="1" applyFill="1" applyBorder="1" applyAlignment="1">
      <alignment horizontal="center" vertical="center"/>
    </xf>
    <xf numFmtId="0" fontId="7" fillId="2" borderId="114" xfId="0" applyFont="1" applyFill="1" applyBorder="1" applyAlignment="1">
      <alignment horizontal="center" vertical="center"/>
    </xf>
    <xf numFmtId="0" fontId="15" fillId="0" borderId="5" xfId="0" applyFont="1" applyFill="1" applyBorder="1" applyAlignment="1">
      <alignment vertical="center" shrinkToFit="1"/>
    </xf>
    <xf numFmtId="0" fontId="15" fillId="0" borderId="6" xfId="0" applyFont="1" applyFill="1" applyBorder="1" applyAlignment="1">
      <alignment vertical="center" shrinkToFit="1"/>
    </xf>
    <xf numFmtId="0" fontId="15" fillId="0" borderId="8" xfId="0" applyFont="1" applyFill="1" applyBorder="1" applyAlignment="1">
      <alignment vertical="center" shrinkToFit="1"/>
    </xf>
    <xf numFmtId="0" fontId="15" fillId="0" borderId="1" xfId="0" applyFont="1" applyFill="1" applyBorder="1" applyAlignment="1">
      <alignment vertical="center" shrinkToFit="1"/>
    </xf>
    <xf numFmtId="0" fontId="22" fillId="0" borderId="71" xfId="0" applyFont="1" applyBorder="1" applyAlignment="1">
      <alignment vertical="center"/>
    </xf>
    <xf numFmtId="0" fontId="15" fillId="0" borderId="15" xfId="0" applyFont="1" applyFill="1" applyBorder="1" applyAlignment="1">
      <alignment vertical="center" shrinkToFit="1"/>
    </xf>
    <xf numFmtId="0" fontId="15" fillId="0" borderId="16" xfId="0" applyFont="1" applyFill="1" applyBorder="1" applyAlignment="1">
      <alignment vertical="center" shrinkToFit="1"/>
    </xf>
    <xf numFmtId="0" fontId="7" fillId="0" borderId="78" xfId="0" applyFont="1" applyBorder="1" applyAlignment="1">
      <alignment horizontal="center" vertical="center" wrapText="1"/>
    </xf>
    <xf numFmtId="0" fontId="7" fillId="0" borderId="32" xfId="0" applyFont="1" applyBorder="1" applyAlignment="1">
      <alignment horizontal="center" vertical="center"/>
    </xf>
    <xf numFmtId="38" fontId="15" fillId="0" borderId="32" xfId="1" applyFont="1" applyBorder="1" applyAlignment="1">
      <alignment vertical="center"/>
    </xf>
    <xf numFmtId="38" fontId="15" fillId="0" borderId="112" xfId="1" applyFont="1" applyBorder="1" applyAlignment="1">
      <alignment vertical="center"/>
    </xf>
    <xf numFmtId="0" fontId="21" fillId="0" borderId="61"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23" xfId="0" applyFont="1" applyBorder="1" applyAlignment="1">
      <alignment vertical="center" wrapText="1"/>
    </xf>
    <xf numFmtId="0" fontId="21" fillId="0" borderId="60" xfId="0" applyFont="1" applyBorder="1" applyAlignment="1">
      <alignment vertical="center" wrapText="1"/>
    </xf>
    <xf numFmtId="0" fontId="21" fillId="0" borderId="19" xfId="0" applyFont="1" applyBorder="1" applyAlignment="1">
      <alignment vertical="center" wrapText="1"/>
    </xf>
    <xf numFmtId="0" fontId="21" fillId="0" borderId="22" xfId="0" applyFont="1" applyBorder="1" applyAlignment="1">
      <alignment vertical="center" wrapText="1"/>
    </xf>
    <xf numFmtId="0" fontId="21" fillId="0" borderId="70" xfId="0" applyFont="1" applyBorder="1" applyAlignment="1">
      <alignment vertical="center" wrapText="1"/>
    </xf>
    <xf numFmtId="0" fontId="21" fillId="0" borderId="69" xfId="0" applyFont="1" applyBorder="1" applyAlignment="1">
      <alignment vertical="center" wrapText="1"/>
    </xf>
    <xf numFmtId="0" fontId="21" fillId="0" borderId="24" xfId="0" applyFont="1" applyBorder="1" applyAlignment="1">
      <alignment vertical="center" wrapText="1"/>
    </xf>
    <xf numFmtId="0" fontId="21" fillId="0" borderId="25" xfId="0" applyFont="1" applyBorder="1" applyAlignment="1">
      <alignment vertical="center" wrapText="1"/>
    </xf>
    <xf numFmtId="0" fontId="21" fillId="0" borderId="71" xfId="0" applyFont="1" applyBorder="1" applyAlignment="1">
      <alignment vertical="center" wrapText="1"/>
    </xf>
    <xf numFmtId="0" fontId="21" fillId="0" borderId="26" xfId="0" applyFont="1" applyBorder="1" applyAlignment="1">
      <alignment vertical="center" wrapText="1"/>
    </xf>
    <xf numFmtId="0" fontId="21" fillId="0" borderId="51" xfId="0" applyFont="1" applyBorder="1" applyAlignment="1">
      <alignment vertical="center" wrapText="1"/>
    </xf>
    <xf numFmtId="0" fontId="7" fillId="0" borderId="69" xfId="0" applyFont="1" applyBorder="1" applyAlignment="1">
      <alignment horizontal="center" vertical="center"/>
    </xf>
    <xf numFmtId="0" fontId="7" fillId="0" borderId="56" xfId="0" applyFont="1" applyBorder="1" applyAlignment="1">
      <alignment horizontal="center" vertical="center"/>
    </xf>
    <xf numFmtId="0" fontId="7" fillId="0" borderId="70" xfId="0" applyFont="1" applyBorder="1" applyAlignment="1">
      <alignment horizontal="center" vertical="center"/>
    </xf>
    <xf numFmtId="0" fontId="7" fillId="0" borderId="59" xfId="0" applyFont="1" applyBorder="1" applyAlignment="1">
      <alignment horizontal="center" vertical="center"/>
    </xf>
    <xf numFmtId="0" fontId="7" fillId="0" borderId="8" xfId="0" applyFont="1" applyBorder="1" applyAlignment="1">
      <alignment horizontal="center"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8" xfId="0" applyFont="1" applyBorder="1" applyAlignment="1">
      <alignment vertical="center" wrapText="1"/>
    </xf>
    <xf numFmtId="0" fontId="21" fillId="0" borderId="1" xfId="0" applyFont="1" applyBorder="1" applyAlignment="1">
      <alignment vertical="center" wrapText="1"/>
    </xf>
    <xf numFmtId="0" fontId="21" fillId="0" borderId="7" xfId="0" applyFont="1" applyBorder="1" applyAlignment="1">
      <alignment vertical="center" wrapText="1"/>
    </xf>
    <xf numFmtId="0" fontId="21" fillId="0" borderId="10" xfId="0" applyFont="1" applyBorder="1" applyAlignment="1">
      <alignment vertical="center" wrapText="1"/>
    </xf>
    <xf numFmtId="38" fontId="15" fillId="0" borderId="1" xfId="1" applyFont="1" applyBorder="1" applyAlignment="1">
      <alignment vertical="center"/>
    </xf>
    <xf numFmtId="38" fontId="15" fillId="0" borderId="10" xfId="1" applyFont="1" applyBorder="1" applyAlignment="1">
      <alignment vertical="center"/>
    </xf>
    <xf numFmtId="0" fontId="22" fillId="0" borderId="8" xfId="0" applyFont="1" applyFill="1" applyBorder="1" applyAlignment="1">
      <alignment vertical="center"/>
    </xf>
    <xf numFmtId="0" fontId="22" fillId="0" borderId="1" xfId="0" applyFont="1" applyFill="1" applyBorder="1" applyAlignment="1">
      <alignment vertical="center"/>
    </xf>
    <xf numFmtId="0" fontId="22" fillId="0" borderId="10" xfId="0" applyFont="1" applyFill="1" applyBorder="1" applyAlignment="1">
      <alignment vertical="center"/>
    </xf>
    <xf numFmtId="0" fontId="22" fillId="0" borderId="6" xfId="0" applyFont="1" applyBorder="1" applyAlignment="1">
      <alignment vertical="center" wrapText="1"/>
    </xf>
    <xf numFmtId="0" fontId="22" fillId="0" borderId="75" xfId="0" applyFont="1" applyFill="1" applyBorder="1" applyAlignment="1">
      <alignment vertical="center"/>
    </xf>
    <xf numFmtId="0" fontId="22" fillId="0" borderId="37" xfId="0" applyFont="1" applyFill="1" applyBorder="1" applyAlignment="1">
      <alignment vertical="center"/>
    </xf>
    <xf numFmtId="0" fontId="22" fillId="0" borderId="68" xfId="0" applyFont="1" applyFill="1" applyBorder="1" applyAlignment="1">
      <alignment vertical="center"/>
    </xf>
    <xf numFmtId="0" fontId="22" fillId="0" borderId="76"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2" fillId="0" borderId="119" xfId="0" applyFont="1" applyFill="1" applyBorder="1" applyAlignment="1">
      <alignment vertical="center"/>
    </xf>
    <xf numFmtId="0" fontId="22" fillId="0" borderId="36" xfId="0" applyFont="1" applyFill="1" applyBorder="1" applyAlignment="1">
      <alignment vertical="center"/>
    </xf>
    <xf numFmtId="0" fontId="22" fillId="0" borderId="63" xfId="0" applyFont="1" applyFill="1" applyBorder="1" applyAlignment="1">
      <alignment vertical="center"/>
    </xf>
    <xf numFmtId="0" fontId="22" fillId="0" borderId="49" xfId="0" applyFont="1" applyBorder="1" applyAlignment="1">
      <alignment vertical="center" wrapText="1"/>
    </xf>
    <xf numFmtId="0" fontId="22" fillId="0" borderId="39" xfId="0" applyFont="1" applyBorder="1" applyAlignment="1">
      <alignment vertical="center" wrapText="1"/>
    </xf>
    <xf numFmtId="0" fontId="22" fillId="0" borderId="55" xfId="0" applyFont="1" applyBorder="1" applyAlignment="1">
      <alignment vertical="center" wrapText="1"/>
    </xf>
    <xf numFmtId="0" fontId="22" fillId="0" borderId="43" xfId="0" applyFont="1" applyBorder="1" applyAlignment="1">
      <alignment vertical="center" wrapText="1"/>
    </xf>
    <xf numFmtId="0" fontId="22" fillId="0" borderId="56" xfId="0" applyFont="1" applyBorder="1" applyAlignment="1">
      <alignment vertical="center" wrapText="1"/>
    </xf>
    <xf numFmtId="0" fontId="22" fillId="0" borderId="57" xfId="0" applyFont="1" applyBorder="1" applyAlignment="1">
      <alignment vertical="center" wrapText="1"/>
    </xf>
    <xf numFmtId="0" fontId="22" fillId="0" borderId="58" xfId="0" applyFont="1" applyBorder="1" applyAlignment="1">
      <alignment vertical="center" wrapText="1"/>
    </xf>
    <xf numFmtId="0" fontId="22" fillId="0" borderId="59" xfId="0" applyFont="1" applyBorder="1" applyAlignment="1">
      <alignment vertical="center" wrapText="1"/>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65" xfId="0" applyFont="1" applyFill="1" applyBorder="1" applyAlignment="1">
      <alignment horizontal="center" vertical="center"/>
    </xf>
    <xf numFmtId="0" fontId="22" fillId="2" borderId="52" xfId="0" applyFont="1" applyFill="1" applyBorder="1" applyAlignment="1">
      <alignment horizontal="center" vertical="center"/>
    </xf>
    <xf numFmtId="0" fontId="22" fillId="2" borderId="53" xfId="0" applyFont="1" applyFill="1" applyBorder="1" applyAlignment="1">
      <alignment horizontal="center" vertical="center"/>
    </xf>
    <xf numFmtId="0" fontId="22" fillId="2" borderId="54" xfId="0" applyFont="1" applyFill="1" applyBorder="1" applyAlignment="1">
      <alignment horizontal="center" vertical="center"/>
    </xf>
    <xf numFmtId="0" fontId="22" fillId="2" borderId="66" xfId="0" applyFont="1" applyFill="1" applyBorder="1" applyAlignment="1">
      <alignment horizontal="center" vertical="center"/>
    </xf>
    <xf numFmtId="0" fontId="22" fillId="0" borderId="49" xfId="0" applyFont="1" applyFill="1" applyBorder="1" applyAlignment="1">
      <alignment vertical="center" wrapText="1"/>
    </xf>
    <xf numFmtId="0" fontId="22" fillId="0" borderId="39" xfId="0" applyFont="1" applyFill="1" applyBorder="1" applyAlignment="1">
      <alignment vertical="center" wrapText="1"/>
    </xf>
    <xf numFmtId="0" fontId="22" fillId="0" borderId="55" xfId="0" applyFont="1" applyFill="1" applyBorder="1" applyAlignment="1">
      <alignment vertical="center" wrapText="1"/>
    </xf>
    <xf numFmtId="0" fontId="22" fillId="0" borderId="43" xfId="0" applyFont="1" applyFill="1" applyBorder="1" applyAlignment="1">
      <alignment vertical="center" wrapText="1"/>
    </xf>
    <xf numFmtId="0" fontId="22" fillId="0" borderId="0" xfId="0" applyFont="1" applyFill="1" applyBorder="1" applyAlignment="1">
      <alignment vertical="center" wrapText="1"/>
    </xf>
    <xf numFmtId="0" fontId="22" fillId="0" borderId="56" xfId="0" applyFont="1" applyFill="1" applyBorder="1" applyAlignment="1">
      <alignment vertical="center" wrapText="1"/>
    </xf>
    <xf numFmtId="0" fontId="22" fillId="0" borderId="57" xfId="0" applyFont="1" applyFill="1" applyBorder="1" applyAlignment="1">
      <alignment vertical="center" wrapText="1"/>
    </xf>
    <xf numFmtId="0" fontId="22" fillId="0" borderId="58" xfId="0" applyFont="1" applyFill="1" applyBorder="1" applyAlignment="1">
      <alignment vertical="center" wrapText="1"/>
    </xf>
    <xf numFmtId="0" fontId="22" fillId="0" borderId="59" xfId="0" applyFont="1" applyFill="1" applyBorder="1" applyAlignment="1">
      <alignment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11" xfId="0" applyFont="1" applyFill="1" applyBorder="1" applyAlignment="1">
      <alignment vertical="center" shrinkToFit="1"/>
    </xf>
    <xf numFmtId="0" fontId="22" fillId="0" borderId="33" xfId="0" applyFont="1" applyFill="1" applyBorder="1" applyAlignment="1">
      <alignment vertical="center" shrinkToFit="1"/>
    </xf>
    <xf numFmtId="0" fontId="22" fillId="0" borderId="12" xfId="0" applyFont="1" applyFill="1" applyBorder="1" applyAlignment="1">
      <alignment vertical="center" shrinkToFit="1"/>
    </xf>
    <xf numFmtId="0" fontId="22" fillId="0" borderId="15" xfId="0" applyFont="1" applyFill="1" applyBorder="1" applyAlignment="1">
      <alignment vertical="center"/>
    </xf>
    <xf numFmtId="0" fontId="22" fillId="0" borderId="48" xfId="0" applyFont="1" applyFill="1" applyBorder="1" applyAlignment="1">
      <alignment vertical="center"/>
    </xf>
    <xf numFmtId="0" fontId="22" fillId="0" borderId="16" xfId="0" applyFont="1" applyFill="1" applyBorder="1" applyAlignment="1">
      <alignment vertical="center"/>
    </xf>
    <xf numFmtId="0" fontId="22" fillId="0" borderId="18" xfId="0" applyFont="1" applyFill="1" applyBorder="1" applyAlignment="1">
      <alignment vertical="center"/>
    </xf>
    <xf numFmtId="0" fontId="22" fillId="0" borderId="57" xfId="0" applyFont="1" applyFill="1" applyBorder="1" applyAlignment="1">
      <alignment vertical="center"/>
    </xf>
    <xf numFmtId="0" fontId="22" fillId="0" borderId="58" xfId="0" applyFont="1" applyFill="1" applyBorder="1" applyAlignment="1">
      <alignment vertical="center"/>
    </xf>
    <xf numFmtId="0" fontId="22" fillId="0" borderId="59" xfId="0" applyFont="1" applyFill="1" applyBorder="1" applyAlignment="1">
      <alignment vertical="center"/>
    </xf>
    <xf numFmtId="0" fontId="22" fillId="0" borderId="129" xfId="0" applyFont="1" applyFill="1" applyBorder="1" applyAlignment="1">
      <alignment vertical="center" wrapText="1"/>
    </xf>
    <xf numFmtId="0" fontId="22" fillId="0" borderId="127" xfId="0" applyFont="1" applyFill="1" applyBorder="1" applyAlignment="1">
      <alignment vertical="center" wrapText="1"/>
    </xf>
    <xf numFmtId="0" fontId="22" fillId="0" borderId="130" xfId="0" applyFont="1" applyFill="1" applyBorder="1" applyAlignment="1">
      <alignment vertical="center" wrapText="1"/>
    </xf>
    <xf numFmtId="0" fontId="22" fillId="0" borderId="23" xfId="0" applyFont="1" applyFill="1" applyBorder="1" applyAlignment="1">
      <alignment vertical="center" wrapText="1"/>
    </xf>
    <xf numFmtId="0" fontId="22" fillId="0" borderId="126" xfId="0" applyFont="1" applyFill="1" applyBorder="1" applyAlignment="1">
      <alignment vertical="center" wrapText="1"/>
    </xf>
    <xf numFmtId="0" fontId="22" fillId="0" borderId="22" xfId="0" applyFont="1" applyFill="1" applyBorder="1" applyAlignment="1">
      <alignment vertical="center" wrapText="1"/>
    </xf>
    <xf numFmtId="0" fontId="22" fillId="0" borderId="128" xfId="0" applyFont="1" applyFill="1" applyBorder="1" applyAlignment="1">
      <alignment vertical="center" wrapText="1"/>
    </xf>
    <xf numFmtId="0" fontId="7" fillId="0" borderId="126" xfId="0" applyFont="1" applyBorder="1" applyAlignment="1">
      <alignment horizontal="center" vertical="center" wrapText="1"/>
    </xf>
    <xf numFmtId="0" fontId="7" fillId="0" borderId="127" xfId="0" applyFont="1" applyBorder="1" applyAlignment="1">
      <alignment horizontal="center" vertical="center"/>
    </xf>
    <xf numFmtId="0" fontId="7" fillId="0" borderId="128" xfId="0" applyFont="1" applyBorder="1" applyAlignment="1">
      <alignment horizontal="center" vertical="center"/>
    </xf>
    <xf numFmtId="0" fontId="22" fillId="0" borderId="61"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22" fillId="0" borderId="60" xfId="0" applyFont="1" applyFill="1" applyBorder="1" applyAlignment="1">
      <alignment vertical="center" wrapText="1"/>
    </xf>
    <xf numFmtId="0" fontId="22" fillId="0" borderId="19" xfId="0" applyFont="1" applyFill="1" applyBorder="1" applyAlignment="1">
      <alignment vertical="center" wrapText="1"/>
    </xf>
    <xf numFmtId="0" fontId="22" fillId="0" borderId="70" xfId="0" applyFont="1" applyFill="1" applyBorder="1" applyAlignment="1">
      <alignment vertical="center" wrapText="1"/>
    </xf>
    <xf numFmtId="0" fontId="22" fillId="0" borderId="69" xfId="0" applyFont="1" applyFill="1" applyBorder="1" applyAlignment="1">
      <alignment vertical="center" wrapText="1"/>
    </xf>
    <xf numFmtId="0" fontId="7" fillId="0" borderId="129" xfId="0" applyFont="1" applyBorder="1" applyAlignment="1">
      <alignment horizontal="center" vertical="center" textRotation="255"/>
    </xf>
    <xf numFmtId="0" fontId="7" fillId="0" borderId="130" xfId="0" applyFont="1" applyBorder="1" applyAlignment="1">
      <alignment horizontal="center" vertical="center" textRotation="255"/>
    </xf>
    <xf numFmtId="0" fontId="7" fillId="0" borderId="43"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57" xfId="0" applyFont="1" applyBorder="1" applyAlignment="1">
      <alignment horizontal="center" vertical="center" textRotation="255"/>
    </xf>
    <xf numFmtId="0" fontId="7" fillId="0" borderId="60" xfId="0" applyFont="1" applyBorder="1" applyAlignment="1">
      <alignment horizontal="center" vertical="center" textRotation="255"/>
    </xf>
    <xf numFmtId="0" fontId="7" fillId="2" borderId="31" xfId="0" applyFont="1" applyFill="1" applyBorder="1" applyAlignment="1">
      <alignment vertical="center" wrapText="1"/>
    </xf>
    <xf numFmtId="0" fontId="7" fillId="2" borderId="30" xfId="0" applyFont="1" applyFill="1" applyBorder="1" applyAlignment="1">
      <alignment vertical="center"/>
    </xf>
    <xf numFmtId="0" fontId="7" fillId="2" borderId="8" xfId="0" applyFont="1" applyFill="1" applyBorder="1" applyAlignment="1">
      <alignment vertical="center"/>
    </xf>
    <xf numFmtId="0" fontId="7" fillId="2" borderId="1" xfId="0" applyFont="1" applyFill="1" applyBorder="1" applyAlignment="1">
      <alignment vertical="center"/>
    </xf>
    <xf numFmtId="0" fontId="7" fillId="2" borderId="28" xfId="0" applyFont="1" applyFill="1" applyBorder="1" applyAlignment="1">
      <alignment vertical="center"/>
    </xf>
    <xf numFmtId="0" fontId="7" fillId="2" borderId="27" xfId="0" applyFont="1" applyFill="1" applyBorder="1" applyAlignment="1">
      <alignment vertical="center"/>
    </xf>
    <xf numFmtId="0" fontId="7" fillId="2" borderId="30" xfId="0" applyFont="1" applyFill="1" applyBorder="1" applyAlignment="1">
      <alignment vertical="center" wrapText="1"/>
    </xf>
    <xf numFmtId="0" fontId="7" fillId="2" borderId="1" xfId="0" applyFont="1" applyFill="1" applyBorder="1" applyAlignment="1">
      <alignment horizontal="center" vertical="center" wrapText="1"/>
    </xf>
    <xf numFmtId="0" fontId="22" fillId="0" borderId="7" xfId="0" applyFont="1" applyBorder="1" applyAlignment="1">
      <alignment vertical="center" wrapText="1"/>
    </xf>
    <xf numFmtId="0" fontId="15" fillId="0" borderId="80" xfId="0" applyFont="1" applyBorder="1" applyAlignment="1">
      <alignment horizontal="center" vertical="center"/>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7" fillId="2" borderId="29"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15" fillId="0" borderId="6" xfId="0" applyFont="1" applyBorder="1" applyAlignment="1">
      <alignment horizontal="center" vertical="center" wrapText="1"/>
    </xf>
    <xf numFmtId="0" fontId="21" fillId="0" borderId="6"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7" fillId="0" borderId="30" xfId="0" applyFont="1" applyBorder="1" applyAlignment="1">
      <alignment vertical="center"/>
    </xf>
    <xf numFmtId="0" fontId="7" fillId="0" borderId="29" xfId="0" applyFont="1" applyBorder="1" applyAlignment="1">
      <alignment vertical="center"/>
    </xf>
    <xf numFmtId="0" fontId="7" fillId="14" borderId="30" xfId="0" applyFont="1" applyFill="1" applyBorder="1" applyAlignment="1">
      <alignment vertical="center" wrapText="1"/>
    </xf>
    <xf numFmtId="0" fontId="7" fillId="14" borderId="30" xfId="0" applyFont="1" applyFill="1" applyBorder="1" applyAlignment="1">
      <alignment vertical="center"/>
    </xf>
    <xf numFmtId="0" fontId="7" fillId="14" borderId="16" xfId="0" applyFont="1" applyFill="1" applyBorder="1" applyAlignment="1">
      <alignment vertical="center"/>
    </xf>
    <xf numFmtId="0" fontId="7" fillId="14" borderId="30" xfId="0" applyFont="1" applyFill="1" applyBorder="1" applyAlignment="1">
      <alignment horizontal="center" vertical="center"/>
    </xf>
    <xf numFmtId="0" fontId="7" fillId="14" borderId="16" xfId="0" applyFont="1" applyFill="1" applyBorder="1" applyAlignment="1">
      <alignment horizontal="center" vertical="center"/>
    </xf>
    <xf numFmtId="0" fontId="7" fillId="14" borderId="30" xfId="0" applyFont="1" applyFill="1" applyBorder="1" applyAlignment="1">
      <alignment horizontal="center" vertical="center" wrapText="1"/>
    </xf>
    <xf numFmtId="0" fontId="22" fillId="0" borderId="41" xfId="0" applyFont="1" applyBorder="1" applyAlignment="1">
      <alignment horizontal="center" vertical="center"/>
    </xf>
    <xf numFmtId="0" fontId="22" fillId="0" borderId="41" xfId="0" applyFont="1" applyBorder="1" applyAlignment="1">
      <alignment vertical="center" wrapText="1"/>
    </xf>
    <xf numFmtId="0" fontId="22" fillId="0" borderId="14" xfId="0" applyFont="1" applyBorder="1" applyAlignment="1">
      <alignment vertical="center" wrapText="1"/>
    </xf>
    <xf numFmtId="0" fontId="15" fillId="0" borderId="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0" xfId="0" applyFont="1" applyBorder="1" applyAlignment="1">
      <alignment horizontal="center" vertical="center"/>
    </xf>
    <xf numFmtId="0" fontId="22" fillId="0" borderId="13" xfId="0" applyFont="1" applyBorder="1" applyAlignment="1">
      <alignment horizontal="center" vertical="center"/>
    </xf>
    <xf numFmtId="0" fontId="7" fillId="14" borderId="16" xfId="0" applyFont="1" applyFill="1" applyBorder="1" applyAlignment="1">
      <alignment horizontal="center" vertical="center" wrapText="1"/>
    </xf>
    <xf numFmtId="0" fontId="7" fillId="0" borderId="30" xfId="0" applyFont="1" applyBorder="1" applyAlignment="1">
      <alignment vertical="center" wrapText="1"/>
    </xf>
    <xf numFmtId="0" fontId="7" fillId="0" borderId="16" xfId="0" applyFont="1" applyBorder="1" applyAlignment="1">
      <alignment vertical="center" wrapText="1"/>
    </xf>
    <xf numFmtId="0" fontId="7" fillId="0" borderId="41" xfId="0" applyFont="1" applyBorder="1" applyAlignment="1">
      <alignment vertical="center" wrapText="1"/>
    </xf>
    <xf numFmtId="0" fontId="15" fillId="0" borderId="41" xfId="0" applyFont="1" applyBorder="1" applyAlignment="1">
      <alignment horizontal="center" vertical="center"/>
    </xf>
    <xf numFmtId="181" fontId="32" fillId="0" borderId="49" xfId="0" applyNumberFormat="1" applyFont="1" applyBorder="1" applyAlignment="1">
      <alignment horizontal="center" vertical="center"/>
    </xf>
    <xf numFmtId="181" fontId="32" fillId="0" borderId="39" xfId="0" applyNumberFormat="1" applyFont="1" applyBorder="1" applyAlignment="1">
      <alignment horizontal="center" vertical="center"/>
    </xf>
    <xf numFmtId="181" fontId="32" fillId="0" borderId="55" xfId="0" applyNumberFormat="1" applyFont="1" applyBorder="1" applyAlignment="1">
      <alignment horizontal="center" vertical="center"/>
    </xf>
    <xf numFmtId="181" fontId="32" fillId="0" borderId="57" xfId="0" applyNumberFormat="1" applyFont="1" applyBorder="1" applyAlignment="1">
      <alignment horizontal="center" vertical="center"/>
    </xf>
    <xf numFmtId="181" fontId="32" fillId="0" borderId="58" xfId="0" applyNumberFormat="1" applyFont="1" applyBorder="1" applyAlignment="1">
      <alignment horizontal="center" vertical="center"/>
    </xf>
    <xf numFmtId="181" fontId="32" fillId="0" borderId="59" xfId="0" applyNumberFormat="1" applyFont="1" applyBorder="1" applyAlignment="1">
      <alignment horizontal="center" vertical="center"/>
    </xf>
    <xf numFmtId="0" fontId="11" fillId="0" borderId="0" xfId="0" applyFont="1" applyAlignment="1">
      <alignment horizontal="center" vertical="center"/>
    </xf>
    <xf numFmtId="0" fontId="23" fillId="0" borderId="39" xfId="0" applyFont="1" applyBorder="1" applyAlignment="1">
      <alignment vertical="center" wrapText="1"/>
    </xf>
    <xf numFmtId="0" fontId="23" fillId="0" borderId="55" xfId="0" applyFont="1" applyBorder="1" applyAlignment="1">
      <alignment vertical="center" wrapText="1"/>
    </xf>
    <xf numFmtId="0" fontId="23" fillId="0" borderId="43" xfId="0" applyFont="1" applyBorder="1" applyAlignment="1">
      <alignment vertical="center" wrapText="1"/>
    </xf>
    <xf numFmtId="0" fontId="23" fillId="0" borderId="0" xfId="0" applyFont="1" applyBorder="1" applyAlignment="1">
      <alignment vertical="center" wrapText="1"/>
    </xf>
    <xf numFmtId="0" fontId="23" fillId="0" borderId="56" xfId="0" applyFont="1" applyBorder="1" applyAlignment="1">
      <alignment vertical="center" wrapText="1"/>
    </xf>
    <xf numFmtId="0" fontId="23" fillId="0" borderId="57" xfId="0" applyFont="1" applyBorder="1" applyAlignment="1">
      <alignment vertical="center" wrapText="1"/>
    </xf>
    <xf numFmtId="0" fontId="23" fillId="0" borderId="58" xfId="0" applyFont="1" applyBorder="1" applyAlignment="1">
      <alignment vertical="center" wrapText="1"/>
    </xf>
    <xf numFmtId="0" fontId="23" fillId="0" borderId="59" xfId="0" applyFont="1" applyBorder="1" applyAlignment="1">
      <alignment vertical="center" wrapText="1"/>
    </xf>
  </cellXfs>
  <cellStyles count="3">
    <cellStyle name="桁区切り" xfId="1" builtinId="6"/>
    <cellStyle name="標準" xfId="0" builtinId="0"/>
    <cellStyle name="標準 2" xfId="2"/>
  </cellStyles>
  <dxfs count="35">
    <dxf>
      <fill>
        <patternFill>
          <bgColor rgb="FFCCFFFF"/>
        </patternFill>
      </fill>
    </dxf>
    <dxf>
      <fill>
        <patternFill>
          <bgColor rgb="FFCCFFCC"/>
        </patternFill>
      </fill>
    </dxf>
    <dxf>
      <fill>
        <patternFill>
          <bgColor rgb="FFFFFFCC"/>
        </patternFill>
      </fill>
    </dxf>
    <dxf>
      <fill>
        <patternFill>
          <bgColor rgb="FFFFC000"/>
        </patternFill>
      </fill>
    </dxf>
    <dxf>
      <fill>
        <patternFill>
          <bgColor rgb="FFFFCCFF"/>
        </patternFill>
      </fill>
    </dxf>
    <dxf>
      <font>
        <color theme="0"/>
      </font>
      <fill>
        <patternFill>
          <bgColor rgb="FF3333FF"/>
        </patternFill>
      </fill>
    </dxf>
    <dxf>
      <font>
        <color theme="0"/>
      </font>
      <fill>
        <patternFill>
          <bgColor rgb="FF008000"/>
        </patternFill>
      </fill>
    </dxf>
    <dxf>
      <fill>
        <patternFill>
          <bgColor rgb="FFFFFF00"/>
        </patternFill>
      </fill>
    </dxf>
    <dxf>
      <fill>
        <patternFill>
          <bgColor theme="9"/>
        </patternFill>
      </fill>
    </dxf>
    <dxf>
      <font>
        <color theme="0"/>
      </font>
      <fill>
        <patternFill>
          <bgColor rgb="FFFF0000"/>
        </patternFill>
      </fill>
    </dxf>
    <dxf>
      <fill>
        <patternFill>
          <bgColor rgb="FFCCFFFF"/>
        </patternFill>
      </fill>
    </dxf>
    <dxf>
      <fill>
        <patternFill>
          <bgColor rgb="FFCCFFCC"/>
        </patternFill>
      </fill>
    </dxf>
    <dxf>
      <fill>
        <patternFill>
          <bgColor rgb="FFFFFFCC"/>
        </patternFill>
      </fill>
    </dxf>
    <dxf>
      <fill>
        <patternFill>
          <bgColor rgb="FFFFC000"/>
        </patternFill>
      </fill>
    </dxf>
    <dxf>
      <fill>
        <patternFill>
          <bgColor rgb="FFFFCCFF"/>
        </patternFill>
      </fill>
    </dxf>
    <dxf>
      <fill>
        <patternFill>
          <bgColor rgb="FFCCFFFF"/>
        </patternFill>
      </fill>
    </dxf>
    <dxf>
      <fill>
        <patternFill>
          <bgColor rgb="FFCCFFCC"/>
        </patternFill>
      </fill>
    </dxf>
    <dxf>
      <fill>
        <patternFill>
          <bgColor rgb="FFFFFFCC"/>
        </patternFill>
      </fill>
    </dxf>
    <dxf>
      <fill>
        <patternFill>
          <bgColor rgb="FFFFC000"/>
        </patternFill>
      </fill>
    </dxf>
    <dxf>
      <fill>
        <patternFill>
          <bgColor rgb="FFFFCCFF"/>
        </patternFill>
      </fill>
    </dxf>
    <dxf>
      <font>
        <color theme="0"/>
      </font>
      <fill>
        <patternFill>
          <bgColor rgb="FF3333FF"/>
        </patternFill>
      </fill>
    </dxf>
    <dxf>
      <fill>
        <patternFill>
          <bgColor rgb="FFFFFF00"/>
        </patternFill>
      </fill>
    </dxf>
    <dxf>
      <font>
        <color theme="0"/>
      </font>
      <fill>
        <patternFill>
          <bgColor rgb="FFFF0000"/>
        </patternFill>
      </fill>
    </dxf>
    <dxf>
      <fill>
        <patternFill>
          <bgColor rgb="FFCCFFFF"/>
        </patternFill>
      </fill>
    </dxf>
    <dxf>
      <fill>
        <patternFill>
          <bgColor rgb="FFFFFFCC"/>
        </patternFill>
      </fill>
    </dxf>
    <dxf>
      <fill>
        <patternFill>
          <bgColor rgb="FFFFCCFF"/>
        </patternFill>
      </fill>
    </dxf>
    <dxf>
      <fill>
        <patternFill>
          <bgColor rgb="FFCCFFFF"/>
        </patternFill>
      </fill>
    </dxf>
    <dxf>
      <fill>
        <patternFill>
          <bgColor rgb="FFFFFFCC"/>
        </patternFill>
      </fill>
    </dxf>
    <dxf>
      <fill>
        <patternFill>
          <bgColor rgb="FFFFCCFF"/>
        </patternFill>
      </fill>
    </dxf>
    <dxf>
      <fill>
        <patternFill>
          <bgColor rgb="FFCCFFFF"/>
        </patternFill>
      </fill>
    </dxf>
    <dxf>
      <fill>
        <patternFill>
          <bgColor rgb="FFFFFFCC"/>
        </patternFill>
      </fill>
    </dxf>
    <dxf>
      <fill>
        <patternFill>
          <bgColor rgb="FFFFCCFF"/>
        </patternFill>
      </fill>
    </dxf>
    <dxf>
      <fill>
        <patternFill>
          <bgColor rgb="FFCCFFFF"/>
        </patternFill>
      </fill>
    </dxf>
    <dxf>
      <fill>
        <patternFill>
          <bgColor rgb="FFFFFFCC"/>
        </patternFill>
      </fill>
    </dxf>
    <dxf>
      <fill>
        <patternFill>
          <bgColor rgb="FFFFCCFF"/>
        </patternFill>
      </fill>
    </dxf>
  </dxfs>
  <tableStyles count="0" defaultTableStyle="TableStyleMedium2" defaultPivotStyle="PivotStyleMedium9"/>
  <colors>
    <mruColors>
      <color rgb="FF008000"/>
      <color rgb="FF3333FF"/>
      <color rgb="FFFFCCFF"/>
      <color rgb="FF00FF00"/>
      <color rgb="FF00FFFF"/>
      <color rgb="FFFFFFCC"/>
      <color rgb="FFCCFFCC"/>
      <color rgb="FFCCFFFF"/>
      <color rgb="FF3399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t>標準耐用年数</a:t>
            </a:r>
            <a:r>
              <a:rPr lang="en-US"/>
              <a:t>50</a:t>
            </a:r>
            <a:r>
              <a:rPr lang="ja-JP"/>
              <a:t>年で改築</a:t>
            </a:r>
          </a:p>
        </c:rich>
      </c:tx>
      <c:layout>
        <c:manualLayout>
          <c:xMode val="edge"/>
          <c:yMode val="edge"/>
          <c:x val="0.38823398670910814"/>
          <c:y val="0"/>
        </c:manualLayout>
      </c:layout>
      <c:overlay val="0"/>
      <c:spPr>
        <a:noFill/>
        <a:ln>
          <a:noFill/>
        </a:ln>
        <a:effectLst/>
      </c:spPr>
    </c:title>
    <c:autoTitleDeleted val="0"/>
    <c:plotArea>
      <c:layout>
        <c:manualLayout>
          <c:layoutTarget val="inner"/>
          <c:xMode val="edge"/>
          <c:yMode val="edge"/>
          <c:x val="8.673356787848327E-2"/>
          <c:y val="0.11228571428571427"/>
          <c:w val="0.89033740995141553"/>
          <c:h val="0.72122309711286092"/>
        </c:manualLayout>
      </c:layout>
      <c:barChart>
        <c:barDir val="col"/>
        <c:grouping val="clustered"/>
        <c:varyColors val="0"/>
        <c:ser>
          <c:idx val="1"/>
          <c:order val="0"/>
          <c:tx>
            <c:v>管路</c:v>
          </c:tx>
          <c:spPr>
            <a:solidFill>
              <a:srgbClr val="00FFFF"/>
            </a:solidFill>
            <a:ln w="12700">
              <a:solidFill>
                <a:schemeClr val="tx1"/>
              </a:solidFill>
            </a:ln>
            <a:effectLst/>
          </c:spPr>
          <c:invertIfNegative val="0"/>
          <c:cat>
            <c:numRef>
              <c:f>'1需要'!$AY$6:$AY$106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'1需要'!$BB$6:$BB$106</c:f>
              <c:numCache>
                <c:formatCode>#,##0_);[Red]\(#,##0\)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53</c:v>
                </c:pt>
                <c:pt idx="35">
                  <c:v>0</c:v>
                </c:pt>
                <c:pt idx="36">
                  <c:v>0</c:v>
                </c:pt>
                <c:pt idx="37">
                  <c:v>0</c:v>
                </c:pt>
                <c:pt idx="38">
                  <c:v>318</c:v>
                </c:pt>
                <c:pt idx="39">
                  <c:v>0</c:v>
                </c:pt>
                <c:pt idx="40">
                  <c:v>424</c:v>
                </c:pt>
                <c:pt idx="41">
                  <c:v>318</c:v>
                </c:pt>
                <c:pt idx="42">
                  <c:v>53</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53</c:v>
                </c:pt>
                <c:pt idx="85">
                  <c:v>0</c:v>
                </c:pt>
                <c:pt idx="86">
                  <c:v>0</c:v>
                </c:pt>
                <c:pt idx="87">
                  <c:v>0</c:v>
                </c:pt>
                <c:pt idx="88">
                  <c:v>318</c:v>
                </c:pt>
                <c:pt idx="89">
                  <c:v>0</c:v>
                </c:pt>
                <c:pt idx="90">
                  <c:v>424</c:v>
                </c:pt>
                <c:pt idx="91">
                  <c:v>318</c:v>
                </c:pt>
                <c:pt idx="92">
                  <c:v>53</c:v>
                </c:pt>
                <c:pt idx="93">
                  <c:v>0</c:v>
                </c:pt>
                <c:pt idx="94">
                  <c:v>0</c:v>
                </c:pt>
                <c:pt idx="95">
                  <c:v>0</c:v>
                </c:pt>
                <c:pt idx="96">
                  <c:v>0</c:v>
                </c:pt>
                <c:pt idx="97">
                  <c:v>0</c:v>
                </c:pt>
                <c:pt idx="98">
                  <c:v>0</c:v>
                </c:pt>
                <c:pt idx="99">
                  <c:v>0</c:v>
                </c:pt>
                <c:pt idx="100">
                  <c:v>0</c:v>
                </c:pt>
              </c:numCache>
            </c:numRef>
          </c:val>
        </c:ser>
        <c:dLbls>
          <c:showLegendKey val="0"/>
          <c:showVal val="0"/>
          <c:showCatName val="0"/>
          <c:showSerName val="0"/>
          <c:showPercent val="0"/>
          <c:showBubbleSize val="0"/>
        </c:dLbls>
        <c:gapWidth val="0"/>
        <c:overlap val="100"/>
        <c:axId val="445811200"/>
        <c:axId val="445811592"/>
      </c:barChart>
      <c:catAx>
        <c:axId val="445811200"/>
        <c:scaling>
          <c:orientation val="minMax"/>
        </c:scaling>
        <c:delete val="0"/>
        <c:axPos val="b"/>
        <c:majorGridlines>
          <c:spPr>
            <a:ln w="12700" cap="flat" cmpd="sng" algn="ctr">
              <a:solidFill>
                <a:schemeClr val="tx1"/>
              </a:solidFill>
              <a:round/>
            </a:ln>
            <a:effectLst/>
          </c:spPr>
        </c:majorGridlines>
        <c:title>
          <c:tx>
            <c:rich>
              <a:bodyPr rot="0" vert="horz"/>
              <a:lstStyle/>
              <a:p>
                <a:pPr>
                  <a:defRPr/>
                </a:pPr>
                <a:r>
                  <a:rPr lang="ja-JP"/>
                  <a:t>基準年度からの経過年数</a:t>
                </a:r>
              </a:p>
            </c:rich>
          </c:tx>
          <c:layout>
            <c:manualLayout>
              <c:xMode val="edge"/>
              <c:yMode val="edge"/>
              <c:x val="0.44700742726308146"/>
              <c:y val="0.91352493438320215"/>
            </c:manualLayout>
          </c:layout>
          <c:overlay val="0"/>
          <c:spPr>
            <a:noFill/>
            <a:ln>
              <a:noFill/>
            </a:ln>
            <a:effectLst/>
          </c:spPr>
        </c:title>
        <c:numFmt formatCode="General" sourceLinked="1"/>
        <c:majorTickMark val="in"/>
        <c:minorTickMark val="none"/>
        <c:tickLblPos val="nextTo"/>
        <c:spPr>
          <a:noFill/>
          <a:ln w="12700" cap="flat" cmpd="sng" algn="ctr">
            <a:solidFill>
              <a:schemeClr val="tx1"/>
            </a:solidFill>
            <a:round/>
          </a:ln>
          <a:effectLst/>
        </c:spPr>
        <c:txPr>
          <a:bodyPr rot="-60000000" vert="horz"/>
          <a:lstStyle/>
          <a:p>
            <a:pPr>
              <a:defRPr/>
            </a:pPr>
            <a:endParaRPr lang="ja-JP"/>
          </a:p>
        </c:txPr>
        <c:crossAx val="445811592"/>
        <c:crosses val="autoZero"/>
        <c:auto val="1"/>
        <c:lblAlgn val="ctr"/>
        <c:lblOffset val="100"/>
        <c:tickLblSkip val="5"/>
        <c:tickMarkSkip val="5"/>
        <c:noMultiLvlLbl val="0"/>
      </c:catAx>
      <c:valAx>
        <c:axId val="445811592"/>
        <c:scaling>
          <c:orientation val="minMax"/>
        </c:scaling>
        <c:delete val="0"/>
        <c:axPos val="l"/>
        <c:majorGridlines>
          <c:spPr>
            <a:ln w="12700" cap="flat" cmpd="sng" algn="ctr">
              <a:solidFill>
                <a:schemeClr val="tx1"/>
              </a:solidFill>
              <a:round/>
            </a:ln>
            <a:effectLst/>
          </c:spPr>
        </c:majorGridlines>
        <c:title>
          <c:tx>
            <c:rich>
              <a:bodyPr rot="-5400000" vert="horz"/>
              <a:lstStyle/>
              <a:p>
                <a:pPr>
                  <a:defRPr/>
                </a:pPr>
                <a:r>
                  <a:rPr lang="ja-JP"/>
                  <a:t>改築需要</a:t>
                </a:r>
                <a:r>
                  <a:rPr lang="en-US"/>
                  <a:t>(</a:t>
                </a:r>
                <a:r>
                  <a:rPr lang="ja-JP"/>
                  <a:t>百万円</a:t>
                </a:r>
                <a:r>
                  <a:rPr lang="en-US"/>
                  <a:t>)</a:t>
                </a:r>
                <a:endParaRPr lang="ja-JP"/>
              </a:p>
            </c:rich>
          </c:tx>
          <c:layout>
            <c:manualLayout>
              <c:xMode val="edge"/>
              <c:yMode val="edge"/>
              <c:x val="1.0784609370637186E-3"/>
              <c:y val="0.2826351706036746"/>
            </c:manualLayout>
          </c:layout>
          <c:overlay val="0"/>
          <c:spPr>
            <a:noFill/>
            <a:ln>
              <a:noFill/>
            </a:ln>
            <a:effectLst/>
          </c:spPr>
        </c:title>
        <c:numFmt formatCode="#,##0_);[Red]\(#,##0\)" sourceLinked="1"/>
        <c:majorTickMark val="none"/>
        <c:minorTickMark val="none"/>
        <c:tickLblPos val="nextTo"/>
        <c:spPr>
          <a:noFill/>
          <a:ln>
            <a:noFill/>
          </a:ln>
          <a:effectLst/>
        </c:spPr>
        <c:txPr>
          <a:bodyPr rot="-60000000" vert="horz"/>
          <a:lstStyle/>
          <a:p>
            <a:pPr>
              <a:defRPr/>
            </a:pPr>
            <a:endParaRPr lang="ja-JP"/>
          </a:p>
        </c:txPr>
        <c:crossAx val="445811200"/>
        <c:crosses val="autoZero"/>
        <c:crossBetween val="between"/>
      </c:valAx>
      <c:spPr>
        <a:noFill/>
        <a:ln w="12700">
          <a:solidFill>
            <a:schemeClr val="tx1"/>
          </a:solidFill>
        </a:ln>
        <a:effectLst/>
      </c:spPr>
    </c:plotArea>
    <c:legend>
      <c:legendPos val="b"/>
      <c:layout>
        <c:manualLayout>
          <c:xMode val="edge"/>
          <c:yMode val="edge"/>
          <c:x val="0.94519148936170216"/>
          <c:y val="5.2380952380952112E-4"/>
          <c:w val="5.4297872340425525E-2"/>
          <c:h val="8.0428571428571433E-2"/>
        </c:manualLayout>
      </c:layout>
      <c:overlay val="0"/>
    </c:legend>
    <c:plotVisOnly val="1"/>
    <c:dispBlanksAs val="gap"/>
    <c:showDLblsOverMax val="0"/>
  </c:chart>
  <c:spPr>
    <a:solidFill>
      <a:schemeClr val="bg1"/>
    </a:solidFill>
    <a:ln w="12700" cap="flat" cmpd="sng" algn="ctr">
      <a:solidFill>
        <a:srgbClr val="000000"/>
      </a:solidFill>
      <a:round/>
    </a:ln>
    <a:effectLst/>
  </c:spPr>
  <c:txPr>
    <a:bodyPr/>
    <a:lstStyle/>
    <a:p>
      <a:pPr>
        <a:defRPr sz="1100" b="0">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t>標準耐用年数で改築</a:t>
            </a:r>
          </a:p>
        </c:rich>
      </c:tx>
      <c:layout>
        <c:manualLayout>
          <c:xMode val="edge"/>
          <c:yMode val="edge"/>
          <c:x val="0.41148936170212769"/>
          <c:y val="0"/>
        </c:manualLayout>
      </c:layout>
      <c:overlay val="0"/>
      <c:spPr>
        <a:noFill/>
        <a:ln>
          <a:noFill/>
        </a:ln>
        <a:effectLst/>
      </c:spPr>
    </c:title>
    <c:autoTitleDeleted val="0"/>
    <c:plotArea>
      <c:layout>
        <c:manualLayout>
          <c:layoutTarget val="inner"/>
          <c:xMode val="edge"/>
          <c:yMode val="edge"/>
          <c:x val="7.2091584296643765E-2"/>
          <c:y val="0.11753655793025872"/>
          <c:w val="0.90621198414028048"/>
          <c:h val="0.71946456692913396"/>
        </c:manualLayout>
      </c:layout>
      <c:barChart>
        <c:barDir val="col"/>
        <c:grouping val="stacked"/>
        <c:varyColors val="0"/>
        <c:ser>
          <c:idx val="2"/>
          <c:order val="0"/>
          <c:tx>
            <c:v>処理場</c:v>
          </c:tx>
          <c:spPr>
            <a:solidFill>
              <a:srgbClr val="FFFF00"/>
            </a:solidFill>
            <a:ln w="12700">
              <a:solidFill>
                <a:srgbClr val="000000"/>
              </a:solidFill>
            </a:ln>
            <a:effectLst/>
          </c:spPr>
          <c:invertIfNegative val="0"/>
          <c:cat>
            <c:numRef>
              <c:f>'1需要'!$BD$6:$BD$106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'1需要'!$BF$6:$BF$106</c:f>
              <c:numCache>
                <c:formatCode>#,##0_);[Red]\(#,##0\)</c:formatCode>
                <c:ptCount val="101"/>
                <c:pt idx="0">
                  <c:v>0</c:v>
                </c:pt>
                <c:pt idx="1">
                  <c:v>159.51680244399185</c:v>
                </c:pt>
                <c:pt idx="2">
                  <c:v>374.39403152492463</c:v>
                </c:pt>
                <c:pt idx="3">
                  <c:v>214.87722908093278</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159.51680244399185</c:v>
                </c:pt>
                <c:pt idx="19">
                  <c:v>374.39403152492463</c:v>
                </c:pt>
                <c:pt idx="20">
                  <c:v>214.87722908093278</c:v>
                </c:pt>
                <c:pt idx="21">
                  <c:v>0</c:v>
                </c:pt>
                <c:pt idx="22">
                  <c:v>0</c:v>
                </c:pt>
                <c:pt idx="23">
                  <c:v>0</c:v>
                </c:pt>
                <c:pt idx="24">
                  <c:v>0</c:v>
                </c:pt>
                <c:pt idx="25">
                  <c:v>0</c:v>
                </c:pt>
                <c:pt idx="26">
                  <c:v>0</c:v>
                </c:pt>
                <c:pt idx="27">
                  <c:v>0</c:v>
                </c:pt>
                <c:pt idx="28">
                  <c:v>0</c:v>
                </c:pt>
                <c:pt idx="29">
                  <c:v>0</c:v>
                </c:pt>
                <c:pt idx="30">
                  <c:v>0</c:v>
                </c:pt>
                <c:pt idx="31">
                  <c:v>0</c:v>
                </c:pt>
                <c:pt idx="32">
                  <c:v>0</c:v>
                </c:pt>
                <c:pt idx="33">
                  <c:v>20.76855511288959</c:v>
                </c:pt>
                <c:pt idx="34">
                  <c:v>125.56032672798523</c:v>
                </c:pt>
                <c:pt idx="35">
                  <c:v>389.5074625053104</c:v>
                </c:pt>
                <c:pt idx="36">
                  <c:v>583.61613647335355</c:v>
                </c:pt>
                <c:pt idx="37">
                  <c:v>319.3075624142661</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159.51680244399185</c:v>
                </c:pt>
                <c:pt idx="53">
                  <c:v>374.39403152492463</c:v>
                </c:pt>
                <c:pt idx="54">
                  <c:v>214.87722908093278</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159.51680244399185</c:v>
                </c:pt>
                <c:pt idx="70">
                  <c:v>374.39403152492463</c:v>
                </c:pt>
                <c:pt idx="71">
                  <c:v>214.87722908093278</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180.28535755688145</c:v>
                </c:pt>
                <c:pt idx="87">
                  <c:v>499.95435825290986</c:v>
                </c:pt>
                <c:pt idx="88">
                  <c:v>444.86788914225133</c:v>
                </c:pt>
                <c:pt idx="89">
                  <c:v>209.22210494842895</c:v>
                </c:pt>
                <c:pt idx="90">
                  <c:v>104.43033333333331</c:v>
                </c:pt>
                <c:pt idx="91">
                  <c:v>0</c:v>
                </c:pt>
                <c:pt idx="92">
                  <c:v>0</c:v>
                </c:pt>
                <c:pt idx="93">
                  <c:v>0</c:v>
                </c:pt>
                <c:pt idx="94">
                  <c:v>0</c:v>
                </c:pt>
                <c:pt idx="95">
                  <c:v>0</c:v>
                </c:pt>
                <c:pt idx="96">
                  <c:v>0</c:v>
                </c:pt>
                <c:pt idx="97">
                  <c:v>0</c:v>
                </c:pt>
                <c:pt idx="98">
                  <c:v>0</c:v>
                </c:pt>
                <c:pt idx="99">
                  <c:v>0</c:v>
                </c:pt>
                <c:pt idx="100">
                  <c:v>0</c:v>
                </c:pt>
              </c:numCache>
            </c:numRef>
          </c:val>
        </c:ser>
        <c:ser>
          <c:idx val="3"/>
          <c:order val="1"/>
          <c:tx>
            <c:v>ポンプ場</c:v>
          </c:tx>
          <c:spPr>
            <a:solidFill>
              <a:srgbClr val="FFCCFF"/>
            </a:solidFill>
            <a:ln w="12700">
              <a:solidFill>
                <a:srgbClr val="000000"/>
              </a:solidFill>
            </a:ln>
            <a:effectLst/>
          </c:spPr>
          <c:invertIfNegative val="0"/>
          <c:cat>
            <c:numRef>
              <c:f>'1需要'!$BD$6:$BD$106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'1需要'!$BG$6:$BG$106</c:f>
              <c:numCache>
                <c:formatCode>#,##0_);[Red]\(#,##0\)</c:formatCode>
                <c:ptCount val="101"/>
              </c:numCache>
            </c:numRef>
          </c:val>
        </c:ser>
        <c:dLbls>
          <c:showLegendKey val="0"/>
          <c:showVal val="0"/>
          <c:showCatName val="0"/>
          <c:showSerName val="0"/>
          <c:showPercent val="0"/>
          <c:showBubbleSize val="0"/>
        </c:dLbls>
        <c:gapWidth val="0"/>
        <c:overlap val="100"/>
        <c:axId val="445032776"/>
        <c:axId val="445033168"/>
      </c:barChart>
      <c:catAx>
        <c:axId val="445032776"/>
        <c:scaling>
          <c:orientation val="minMax"/>
        </c:scaling>
        <c:delete val="0"/>
        <c:axPos val="b"/>
        <c:majorGridlines>
          <c:spPr>
            <a:ln w="12700" cap="flat" cmpd="sng" algn="ctr">
              <a:solidFill>
                <a:schemeClr val="tx1"/>
              </a:solidFill>
              <a:round/>
            </a:ln>
            <a:effectLst/>
          </c:spPr>
        </c:majorGridlines>
        <c:title>
          <c:tx>
            <c:rich>
              <a:bodyPr rot="0" vert="horz"/>
              <a:lstStyle/>
              <a:p>
                <a:pPr>
                  <a:defRPr/>
                </a:pPr>
                <a:r>
                  <a:rPr lang="ja-JP"/>
                  <a:t>基準年度からの経過年数</a:t>
                </a:r>
              </a:p>
            </c:rich>
          </c:tx>
          <c:layout>
            <c:manualLayout>
              <c:xMode val="edge"/>
              <c:yMode val="edge"/>
              <c:x val="0.43796347796950913"/>
              <c:y val="0.9170172478440195"/>
            </c:manualLayout>
          </c:layout>
          <c:overlay val="0"/>
          <c:spPr>
            <a:noFill/>
            <a:ln>
              <a:noFill/>
            </a:ln>
            <a:effectLst/>
          </c:spPr>
        </c:title>
        <c:numFmt formatCode="General" sourceLinked="1"/>
        <c:majorTickMark val="in"/>
        <c:minorTickMark val="none"/>
        <c:tickLblPos val="nextTo"/>
        <c:spPr>
          <a:noFill/>
          <a:ln w="12700" cap="flat" cmpd="sng" algn="ctr">
            <a:solidFill>
              <a:schemeClr val="tx1"/>
            </a:solidFill>
            <a:round/>
          </a:ln>
          <a:effectLst/>
        </c:spPr>
        <c:txPr>
          <a:bodyPr rot="-60000000" vert="horz"/>
          <a:lstStyle/>
          <a:p>
            <a:pPr>
              <a:defRPr/>
            </a:pPr>
            <a:endParaRPr lang="ja-JP"/>
          </a:p>
        </c:txPr>
        <c:crossAx val="445033168"/>
        <c:crosses val="autoZero"/>
        <c:auto val="1"/>
        <c:lblAlgn val="ctr"/>
        <c:lblOffset val="100"/>
        <c:tickLblSkip val="5"/>
        <c:tickMarkSkip val="5"/>
        <c:noMultiLvlLbl val="0"/>
      </c:catAx>
      <c:valAx>
        <c:axId val="445033168"/>
        <c:scaling>
          <c:orientation val="minMax"/>
        </c:scaling>
        <c:delete val="0"/>
        <c:axPos val="l"/>
        <c:majorGridlines>
          <c:spPr>
            <a:ln w="12700" cap="flat" cmpd="sng" algn="ctr">
              <a:solidFill>
                <a:schemeClr val="tx1"/>
              </a:solidFill>
              <a:round/>
            </a:ln>
            <a:effectLst/>
          </c:spPr>
        </c:majorGridlines>
        <c:title>
          <c:tx>
            <c:rich>
              <a:bodyPr rot="-5400000" vert="horz"/>
              <a:lstStyle/>
              <a:p>
                <a:pPr>
                  <a:defRPr/>
                </a:pPr>
                <a:r>
                  <a:rPr lang="ja-JP"/>
                  <a:t>改築需要</a:t>
                </a:r>
                <a:r>
                  <a:rPr lang="en-US"/>
                  <a:t>(</a:t>
                </a:r>
                <a:r>
                  <a:rPr lang="ja-JP"/>
                  <a:t>百万円</a:t>
                </a:r>
                <a:r>
                  <a:rPr lang="en-US"/>
                  <a:t>)</a:t>
                </a:r>
                <a:endParaRPr lang="ja-JP"/>
              </a:p>
            </c:rich>
          </c:tx>
          <c:layout>
            <c:manualLayout>
              <c:xMode val="edge"/>
              <c:yMode val="edge"/>
              <c:x val="1.2450996816887249E-3"/>
              <c:y val="0.28462579677540306"/>
            </c:manualLayout>
          </c:layout>
          <c:overlay val="0"/>
          <c:spPr>
            <a:noFill/>
            <a:ln>
              <a:noFill/>
            </a:ln>
            <a:effectLst/>
          </c:spPr>
        </c:title>
        <c:numFmt formatCode="#,##0_);[Red]\(#,##0\)" sourceLinked="1"/>
        <c:majorTickMark val="none"/>
        <c:minorTickMark val="none"/>
        <c:tickLblPos val="nextTo"/>
        <c:spPr>
          <a:noFill/>
          <a:ln>
            <a:noFill/>
          </a:ln>
          <a:effectLst/>
        </c:spPr>
        <c:txPr>
          <a:bodyPr rot="-60000000" vert="horz"/>
          <a:lstStyle/>
          <a:p>
            <a:pPr>
              <a:defRPr/>
            </a:pPr>
            <a:endParaRPr lang="ja-JP"/>
          </a:p>
        </c:txPr>
        <c:crossAx val="445032776"/>
        <c:crosses val="autoZero"/>
        <c:crossBetween val="between"/>
      </c:valAx>
      <c:spPr>
        <a:noFill/>
        <a:ln w="12700">
          <a:solidFill>
            <a:schemeClr val="tx1"/>
          </a:solidFill>
        </a:ln>
        <a:effectLst/>
      </c:spPr>
    </c:plotArea>
    <c:legend>
      <c:legendPos val="b"/>
      <c:layout>
        <c:manualLayout>
          <c:xMode val="edge"/>
          <c:yMode val="edge"/>
          <c:x val="0.83435460992907817"/>
          <c:y val="5.2380952380952112E-4"/>
          <c:w val="0.16391489361702127"/>
          <c:h val="8.0428571428571433E-2"/>
        </c:manualLayout>
      </c:layout>
      <c:overlay val="0"/>
      <c:spPr>
        <a:noFill/>
        <a:ln>
          <a:noFill/>
        </a:ln>
        <a:effectLst/>
      </c:spPr>
      <c:txPr>
        <a:bodyPr rot="0" vert="horz"/>
        <a:lstStyle/>
        <a:p>
          <a:pPr>
            <a:defRPr/>
          </a:pPr>
          <a:endParaRPr lang="ja-JP"/>
        </a:p>
      </c:txPr>
    </c:legend>
    <c:plotVisOnly val="1"/>
    <c:dispBlanksAs val="gap"/>
    <c:showDLblsOverMax val="0"/>
  </c:chart>
  <c:spPr>
    <a:solidFill>
      <a:schemeClr val="bg1"/>
    </a:solidFill>
    <a:ln w="12700" cap="flat" cmpd="sng" algn="ctr">
      <a:solidFill>
        <a:srgbClr val="000000"/>
      </a:solidFill>
      <a:round/>
    </a:ln>
    <a:effectLst/>
  </c:spPr>
  <c:txPr>
    <a:bodyPr/>
    <a:lstStyle/>
    <a:p>
      <a:pPr>
        <a:defRPr sz="1100" b="0">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t>標準耐用年数で改築</a:t>
            </a:r>
          </a:p>
        </c:rich>
      </c:tx>
      <c:layout>
        <c:manualLayout>
          <c:xMode val="edge"/>
          <c:yMode val="edge"/>
          <c:x val="0.41148936170212769"/>
          <c:y val="0"/>
        </c:manualLayout>
      </c:layout>
      <c:overlay val="0"/>
      <c:spPr>
        <a:noFill/>
        <a:ln>
          <a:noFill/>
        </a:ln>
        <a:effectLst/>
      </c:spPr>
    </c:title>
    <c:autoTitleDeleted val="0"/>
    <c:plotArea>
      <c:layout>
        <c:manualLayout>
          <c:layoutTarget val="inner"/>
          <c:xMode val="edge"/>
          <c:yMode val="edge"/>
          <c:x val="8.7694421176076384E-2"/>
          <c:y val="0.11277465316835393"/>
          <c:w val="0.89060914726084772"/>
          <c:h val="0.7242264716910386"/>
        </c:manualLayout>
      </c:layout>
      <c:barChart>
        <c:barDir val="col"/>
        <c:grouping val="stacked"/>
        <c:varyColors val="0"/>
        <c:ser>
          <c:idx val="0"/>
          <c:order val="0"/>
          <c:tx>
            <c:v>管路</c:v>
          </c:tx>
          <c:spPr>
            <a:solidFill>
              <a:srgbClr val="00FFFF"/>
            </a:solidFill>
            <a:ln w="12700">
              <a:solidFill>
                <a:srgbClr val="000000"/>
              </a:solidFill>
            </a:ln>
          </c:spPr>
          <c:invertIfNegative val="0"/>
          <c:val>
            <c:numRef>
              <c:f>'1需要'!$BB$6:$BB$106</c:f>
              <c:numCache>
                <c:formatCode>#,##0_);[Red]\(#,##0\)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53</c:v>
                </c:pt>
                <c:pt idx="35">
                  <c:v>0</c:v>
                </c:pt>
                <c:pt idx="36">
                  <c:v>0</c:v>
                </c:pt>
                <c:pt idx="37">
                  <c:v>0</c:v>
                </c:pt>
                <c:pt idx="38">
                  <c:v>318</c:v>
                </c:pt>
                <c:pt idx="39">
                  <c:v>0</c:v>
                </c:pt>
                <c:pt idx="40">
                  <c:v>424</c:v>
                </c:pt>
                <c:pt idx="41">
                  <c:v>318</c:v>
                </c:pt>
                <c:pt idx="42">
                  <c:v>53</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53</c:v>
                </c:pt>
                <c:pt idx="85">
                  <c:v>0</c:v>
                </c:pt>
                <c:pt idx="86">
                  <c:v>0</c:v>
                </c:pt>
                <c:pt idx="87">
                  <c:v>0</c:v>
                </c:pt>
                <c:pt idx="88">
                  <c:v>318</c:v>
                </c:pt>
                <c:pt idx="89">
                  <c:v>0</c:v>
                </c:pt>
                <c:pt idx="90">
                  <c:v>424</c:v>
                </c:pt>
                <c:pt idx="91">
                  <c:v>318</c:v>
                </c:pt>
                <c:pt idx="92">
                  <c:v>53</c:v>
                </c:pt>
                <c:pt idx="93">
                  <c:v>0</c:v>
                </c:pt>
                <c:pt idx="94">
                  <c:v>0</c:v>
                </c:pt>
                <c:pt idx="95">
                  <c:v>0</c:v>
                </c:pt>
                <c:pt idx="96">
                  <c:v>0</c:v>
                </c:pt>
                <c:pt idx="97">
                  <c:v>0</c:v>
                </c:pt>
                <c:pt idx="98">
                  <c:v>0</c:v>
                </c:pt>
                <c:pt idx="99">
                  <c:v>0</c:v>
                </c:pt>
                <c:pt idx="100">
                  <c:v>0</c:v>
                </c:pt>
              </c:numCache>
            </c:numRef>
          </c:val>
        </c:ser>
        <c:ser>
          <c:idx val="2"/>
          <c:order val="1"/>
          <c:tx>
            <c:v>処理場</c:v>
          </c:tx>
          <c:spPr>
            <a:solidFill>
              <a:srgbClr val="FFFF00"/>
            </a:solidFill>
            <a:ln w="12700">
              <a:solidFill>
                <a:srgbClr val="000000"/>
              </a:solidFill>
            </a:ln>
            <a:effectLst/>
          </c:spPr>
          <c:invertIfNegative val="0"/>
          <c:cat>
            <c:numRef>
              <c:f>'1需要'!$BD$6:$BD$106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'1需要'!$BF$6:$BF$106</c:f>
              <c:numCache>
                <c:formatCode>#,##0_);[Red]\(#,##0\)</c:formatCode>
                <c:ptCount val="101"/>
                <c:pt idx="0">
                  <c:v>0</c:v>
                </c:pt>
                <c:pt idx="1">
                  <c:v>159.51680244399185</c:v>
                </c:pt>
                <c:pt idx="2">
                  <c:v>374.39403152492463</c:v>
                </c:pt>
                <c:pt idx="3">
                  <c:v>214.87722908093278</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159.51680244399185</c:v>
                </c:pt>
                <c:pt idx="19">
                  <c:v>374.39403152492463</c:v>
                </c:pt>
                <c:pt idx="20">
                  <c:v>214.87722908093278</c:v>
                </c:pt>
                <c:pt idx="21">
                  <c:v>0</c:v>
                </c:pt>
                <c:pt idx="22">
                  <c:v>0</c:v>
                </c:pt>
                <c:pt idx="23">
                  <c:v>0</c:v>
                </c:pt>
                <c:pt idx="24">
                  <c:v>0</c:v>
                </c:pt>
                <c:pt idx="25">
                  <c:v>0</c:v>
                </c:pt>
                <c:pt idx="26">
                  <c:v>0</c:v>
                </c:pt>
                <c:pt idx="27">
                  <c:v>0</c:v>
                </c:pt>
                <c:pt idx="28">
                  <c:v>0</c:v>
                </c:pt>
                <c:pt idx="29">
                  <c:v>0</c:v>
                </c:pt>
                <c:pt idx="30">
                  <c:v>0</c:v>
                </c:pt>
                <c:pt idx="31">
                  <c:v>0</c:v>
                </c:pt>
                <c:pt idx="32">
                  <c:v>0</c:v>
                </c:pt>
                <c:pt idx="33">
                  <c:v>20.76855511288959</c:v>
                </c:pt>
                <c:pt idx="34">
                  <c:v>125.56032672798523</c:v>
                </c:pt>
                <c:pt idx="35">
                  <c:v>389.5074625053104</c:v>
                </c:pt>
                <c:pt idx="36">
                  <c:v>583.61613647335355</c:v>
                </c:pt>
                <c:pt idx="37">
                  <c:v>319.3075624142661</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159.51680244399185</c:v>
                </c:pt>
                <c:pt idx="53">
                  <c:v>374.39403152492463</c:v>
                </c:pt>
                <c:pt idx="54">
                  <c:v>214.87722908093278</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159.51680244399185</c:v>
                </c:pt>
                <c:pt idx="70">
                  <c:v>374.39403152492463</c:v>
                </c:pt>
                <c:pt idx="71">
                  <c:v>214.87722908093278</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180.28535755688145</c:v>
                </c:pt>
                <c:pt idx="87">
                  <c:v>499.95435825290986</c:v>
                </c:pt>
                <c:pt idx="88">
                  <c:v>444.86788914225133</c:v>
                </c:pt>
                <c:pt idx="89">
                  <c:v>209.22210494842895</c:v>
                </c:pt>
                <c:pt idx="90">
                  <c:v>104.43033333333331</c:v>
                </c:pt>
                <c:pt idx="91">
                  <c:v>0</c:v>
                </c:pt>
                <c:pt idx="92">
                  <c:v>0</c:v>
                </c:pt>
                <c:pt idx="93">
                  <c:v>0</c:v>
                </c:pt>
                <c:pt idx="94">
                  <c:v>0</c:v>
                </c:pt>
                <c:pt idx="95">
                  <c:v>0</c:v>
                </c:pt>
                <c:pt idx="96">
                  <c:v>0</c:v>
                </c:pt>
                <c:pt idx="97">
                  <c:v>0</c:v>
                </c:pt>
                <c:pt idx="98">
                  <c:v>0</c:v>
                </c:pt>
                <c:pt idx="99">
                  <c:v>0</c:v>
                </c:pt>
                <c:pt idx="100">
                  <c:v>0</c:v>
                </c:pt>
              </c:numCache>
            </c:numRef>
          </c:val>
        </c:ser>
        <c:ser>
          <c:idx val="3"/>
          <c:order val="2"/>
          <c:tx>
            <c:v>ポンプ場</c:v>
          </c:tx>
          <c:spPr>
            <a:solidFill>
              <a:srgbClr val="FFCCFF"/>
            </a:solidFill>
            <a:ln w="12700">
              <a:solidFill>
                <a:srgbClr val="000000"/>
              </a:solidFill>
            </a:ln>
            <a:effectLst/>
          </c:spPr>
          <c:invertIfNegative val="0"/>
          <c:cat>
            <c:numRef>
              <c:f>'1需要'!$BD$6:$BD$106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'1需要'!$BG$6:$BG$106</c:f>
              <c:numCache>
                <c:formatCode>#,##0_);[Red]\(#,##0\)</c:formatCode>
                <c:ptCount val="101"/>
              </c:numCache>
            </c:numRef>
          </c:val>
        </c:ser>
        <c:dLbls>
          <c:showLegendKey val="0"/>
          <c:showVal val="0"/>
          <c:showCatName val="0"/>
          <c:showSerName val="0"/>
          <c:showPercent val="0"/>
          <c:showBubbleSize val="0"/>
        </c:dLbls>
        <c:gapWidth val="0"/>
        <c:overlap val="100"/>
        <c:axId val="445033952"/>
        <c:axId val="445034344"/>
      </c:barChart>
      <c:catAx>
        <c:axId val="445033952"/>
        <c:scaling>
          <c:orientation val="minMax"/>
        </c:scaling>
        <c:delete val="0"/>
        <c:axPos val="b"/>
        <c:majorGridlines>
          <c:spPr>
            <a:ln w="12700" cap="flat" cmpd="sng" algn="ctr">
              <a:solidFill>
                <a:schemeClr val="tx1"/>
              </a:solidFill>
              <a:round/>
            </a:ln>
            <a:effectLst/>
          </c:spPr>
        </c:majorGridlines>
        <c:title>
          <c:tx>
            <c:rich>
              <a:bodyPr rot="0" vert="horz"/>
              <a:lstStyle/>
              <a:p>
                <a:pPr>
                  <a:defRPr/>
                </a:pPr>
                <a:r>
                  <a:rPr lang="ja-JP"/>
                  <a:t>基準年度からの経過年数</a:t>
                </a:r>
              </a:p>
            </c:rich>
          </c:tx>
          <c:layout>
            <c:manualLayout>
              <c:xMode val="edge"/>
              <c:yMode val="edge"/>
              <c:x val="0.45072943541631766"/>
              <c:y val="0.9170172478440195"/>
            </c:manualLayout>
          </c:layout>
          <c:overlay val="0"/>
          <c:spPr>
            <a:noFill/>
            <a:ln>
              <a:noFill/>
            </a:ln>
            <a:effectLst/>
          </c:spPr>
        </c:title>
        <c:numFmt formatCode="General" sourceLinked="1"/>
        <c:majorTickMark val="in"/>
        <c:minorTickMark val="none"/>
        <c:tickLblPos val="nextTo"/>
        <c:spPr>
          <a:noFill/>
          <a:ln w="12700" cap="flat" cmpd="sng" algn="ctr">
            <a:solidFill>
              <a:schemeClr val="tx1"/>
            </a:solidFill>
            <a:round/>
          </a:ln>
          <a:effectLst/>
        </c:spPr>
        <c:txPr>
          <a:bodyPr rot="-60000000" vert="horz"/>
          <a:lstStyle/>
          <a:p>
            <a:pPr>
              <a:defRPr/>
            </a:pPr>
            <a:endParaRPr lang="ja-JP"/>
          </a:p>
        </c:txPr>
        <c:crossAx val="445034344"/>
        <c:crosses val="autoZero"/>
        <c:auto val="1"/>
        <c:lblAlgn val="ctr"/>
        <c:lblOffset val="100"/>
        <c:tickLblSkip val="5"/>
        <c:tickMarkSkip val="5"/>
        <c:noMultiLvlLbl val="0"/>
      </c:catAx>
      <c:valAx>
        <c:axId val="445034344"/>
        <c:scaling>
          <c:orientation val="minMax"/>
        </c:scaling>
        <c:delete val="0"/>
        <c:axPos val="l"/>
        <c:majorGridlines>
          <c:spPr>
            <a:ln w="12700" cap="flat" cmpd="sng" algn="ctr">
              <a:solidFill>
                <a:schemeClr val="tx1"/>
              </a:solidFill>
              <a:round/>
            </a:ln>
            <a:effectLst/>
          </c:spPr>
        </c:majorGridlines>
        <c:title>
          <c:tx>
            <c:rich>
              <a:bodyPr rot="-5400000" vert="horz"/>
              <a:lstStyle/>
              <a:p>
                <a:pPr>
                  <a:defRPr/>
                </a:pPr>
                <a:r>
                  <a:rPr lang="ja-JP"/>
                  <a:t>改築需要</a:t>
                </a:r>
                <a:r>
                  <a:rPr lang="en-US"/>
                  <a:t>(</a:t>
                </a:r>
                <a:r>
                  <a:rPr lang="ja-JP"/>
                  <a:t>百万円</a:t>
                </a:r>
                <a:r>
                  <a:rPr lang="en-US"/>
                  <a:t>)</a:t>
                </a:r>
                <a:endParaRPr lang="ja-JP"/>
              </a:p>
            </c:rich>
          </c:tx>
          <c:layout>
            <c:manualLayout>
              <c:xMode val="edge"/>
              <c:yMode val="edge"/>
              <c:x val="6.2087451834478061E-4"/>
              <c:y val="0.28462579677540306"/>
            </c:manualLayout>
          </c:layout>
          <c:overlay val="0"/>
          <c:spPr>
            <a:noFill/>
            <a:ln>
              <a:noFill/>
            </a:ln>
            <a:effectLst/>
          </c:spPr>
        </c:title>
        <c:numFmt formatCode="#,##0_);[Red]\(#,##0\)" sourceLinked="1"/>
        <c:majorTickMark val="none"/>
        <c:minorTickMark val="none"/>
        <c:tickLblPos val="nextTo"/>
        <c:spPr>
          <a:noFill/>
          <a:ln>
            <a:noFill/>
          </a:ln>
          <a:effectLst/>
        </c:spPr>
        <c:txPr>
          <a:bodyPr rot="-60000000" vert="horz"/>
          <a:lstStyle/>
          <a:p>
            <a:pPr>
              <a:defRPr/>
            </a:pPr>
            <a:endParaRPr lang="ja-JP"/>
          </a:p>
        </c:txPr>
        <c:crossAx val="445033952"/>
        <c:crosses val="autoZero"/>
        <c:crossBetween val="between"/>
      </c:valAx>
      <c:spPr>
        <a:noFill/>
        <a:ln w="12700">
          <a:solidFill>
            <a:schemeClr val="tx1"/>
          </a:solidFill>
        </a:ln>
        <a:effectLst/>
      </c:spPr>
    </c:plotArea>
    <c:legend>
      <c:legendPos val="b"/>
      <c:layout>
        <c:manualLayout>
          <c:xMode val="edge"/>
          <c:yMode val="edge"/>
          <c:x val="0.79160283687943267"/>
          <c:y val="0"/>
          <c:w val="0.20686524822695035"/>
          <c:h val="8.995238095238095E-2"/>
        </c:manualLayout>
      </c:layout>
      <c:overlay val="0"/>
      <c:spPr>
        <a:noFill/>
        <a:ln>
          <a:noFill/>
        </a:ln>
        <a:effectLst/>
      </c:spPr>
      <c:txPr>
        <a:bodyPr rot="0" vert="horz"/>
        <a:lstStyle/>
        <a:p>
          <a:pPr>
            <a:defRPr sz="1100"/>
          </a:pPr>
          <a:endParaRPr lang="ja-JP"/>
        </a:p>
      </c:txPr>
    </c:legend>
    <c:plotVisOnly val="1"/>
    <c:dispBlanksAs val="gap"/>
    <c:showDLblsOverMax val="0"/>
  </c:chart>
  <c:spPr>
    <a:solidFill>
      <a:schemeClr val="bg1"/>
    </a:solidFill>
    <a:ln w="12700" cap="flat" cmpd="sng" algn="ctr">
      <a:solidFill>
        <a:srgbClr val="000000"/>
      </a:solidFill>
      <a:round/>
    </a:ln>
    <a:effectLst/>
  </c:spPr>
  <c:txPr>
    <a:bodyPr/>
    <a:lstStyle/>
    <a:p>
      <a:pPr>
        <a:defRPr sz="1100" b="0">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tx>
            <c:strRef>
              <c:f>'1課題'!$AZ$13</c:f>
              <c:strCache>
                <c:ptCount val="1"/>
                <c:pt idx="0">
                  <c:v>平均との比率</c:v>
                </c:pt>
              </c:strCache>
            </c:strRef>
          </c:tx>
          <c:spPr>
            <a:solidFill>
              <a:srgbClr val="3399FF">
                <a:alpha val="25000"/>
              </a:srgbClr>
            </a:solidFill>
            <a:ln w="9525" cap="flat">
              <a:solidFill>
                <a:srgbClr val="3399FF"/>
              </a:solidFill>
              <a:round/>
            </a:ln>
            <a:effectLst/>
          </c:spPr>
          <c:cat>
            <c:strRef>
              <c:f>'1課題'!$AY$14:$AY$21</c:f>
              <c:strCache>
                <c:ptCount val="8"/>
                <c:pt idx="0">
                  <c:v>一般家庭用使用料</c:v>
                </c:pt>
                <c:pt idx="1">
                  <c:v>使用料単価</c:v>
                </c:pt>
                <c:pt idx="2">
                  <c:v>汚水処理原価</c:v>
                </c:pt>
                <c:pt idx="3">
                  <c:v>汚水処理原価(維持管理費)</c:v>
                </c:pt>
                <c:pt idx="4">
                  <c:v>汚水処理原価(資本費)</c:v>
                </c:pt>
                <c:pt idx="5">
                  <c:v>経費回収率</c:v>
                </c:pt>
                <c:pt idx="6">
                  <c:v>債務償還年数</c:v>
                </c:pt>
                <c:pt idx="7">
                  <c:v>水洗化率</c:v>
                </c:pt>
              </c:strCache>
            </c:strRef>
          </c:cat>
          <c:val>
            <c:numRef>
              <c:f>'1課題'!$AZ$14:$AZ$21</c:f>
              <c:numCache>
                <c:formatCode>0.00</c:formatCode>
                <c:ptCount val="8"/>
                <c:pt idx="0">
                  <c:v>0.92500000000000004</c:v>
                </c:pt>
                <c:pt idx="1">
                  <c:v>1.25</c:v>
                </c:pt>
                <c:pt idx="2">
                  <c:v>1.1290322580645162</c:v>
                </c:pt>
                <c:pt idx="3">
                  <c:v>1.0714285714285714</c:v>
                </c:pt>
                <c:pt idx="4">
                  <c:v>1.1764705882352942</c:v>
                </c:pt>
                <c:pt idx="5">
                  <c:v>1.1333333333333333</c:v>
                </c:pt>
                <c:pt idx="6">
                  <c:v>1.75</c:v>
                </c:pt>
                <c:pt idx="7">
                  <c:v>0.87673611111111105</c:v>
                </c:pt>
              </c:numCache>
            </c:numRef>
          </c:val>
        </c:ser>
        <c:ser>
          <c:idx val="1"/>
          <c:order val="1"/>
          <c:spPr>
            <a:noFill/>
            <a:ln w="19050">
              <a:solidFill>
                <a:srgbClr val="C00000"/>
              </a:solidFill>
            </a:ln>
            <a:effectLst/>
          </c:spPr>
          <c:cat>
            <c:strRef>
              <c:f>'1課題'!$AY$14:$AY$21</c:f>
              <c:strCache>
                <c:ptCount val="8"/>
                <c:pt idx="0">
                  <c:v>一般家庭用使用料</c:v>
                </c:pt>
                <c:pt idx="1">
                  <c:v>使用料単価</c:v>
                </c:pt>
                <c:pt idx="2">
                  <c:v>汚水処理原価</c:v>
                </c:pt>
                <c:pt idx="3">
                  <c:v>汚水処理原価(維持管理費)</c:v>
                </c:pt>
                <c:pt idx="4">
                  <c:v>汚水処理原価(資本費)</c:v>
                </c:pt>
                <c:pt idx="5">
                  <c:v>経費回収率</c:v>
                </c:pt>
                <c:pt idx="6">
                  <c:v>債務償還年数</c:v>
                </c:pt>
                <c:pt idx="7">
                  <c:v>水洗化率</c:v>
                </c:pt>
              </c:strCache>
            </c:strRef>
          </c:cat>
          <c:val>
            <c:numRef>
              <c:f>'1課題'!$BA$14:$BA$21</c:f>
              <c:numCache>
                <c:formatCode>0.00</c:formatCode>
                <c:ptCount val="8"/>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dLbls>
        <c:axId val="445035128"/>
        <c:axId val="445035520"/>
      </c:radarChart>
      <c:catAx>
        <c:axId val="445035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45035520"/>
        <c:crosses val="autoZero"/>
        <c:auto val="1"/>
        <c:lblAlgn val="ctr"/>
        <c:lblOffset val="100"/>
        <c:noMultiLvlLbl val="0"/>
      </c:catAx>
      <c:valAx>
        <c:axId val="445035520"/>
        <c:scaling>
          <c:orientation val="minMax"/>
        </c:scaling>
        <c:delete val="0"/>
        <c:axPos val="l"/>
        <c:majorGridlines>
          <c:spPr>
            <a:ln w="9525" cap="flat" cmpd="sng" algn="ctr">
              <a:solidFill>
                <a:schemeClr val="bg1">
                  <a:lumMod val="7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45035128"/>
        <c:crosses val="autoZero"/>
        <c:crossBetween val="between"/>
      </c:valAx>
      <c:spPr>
        <a:noFill/>
        <a:ln>
          <a:noFill/>
        </a:ln>
        <a:effectLst/>
      </c:spPr>
    </c:plotArea>
    <c:legend>
      <c:legendPos val="b"/>
      <c:legendEntry>
        <c:idx val="1"/>
        <c:delete val="1"/>
      </c:legendEntry>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sz="800">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filled"/>
        <c:varyColors val="0"/>
        <c:ser>
          <c:idx val="0"/>
          <c:order val="0"/>
          <c:tx>
            <c:strRef>
              <c:f>'1課題'!$AZ$39</c:f>
              <c:strCache>
                <c:ptCount val="1"/>
                <c:pt idx="0">
                  <c:v>平均との比率</c:v>
                </c:pt>
              </c:strCache>
            </c:strRef>
          </c:tx>
          <c:spPr>
            <a:solidFill>
              <a:srgbClr val="3399FF">
                <a:alpha val="25000"/>
              </a:srgbClr>
            </a:solidFill>
            <a:ln w="9525" cap="flat">
              <a:solidFill>
                <a:srgbClr val="3399FF"/>
              </a:solidFill>
              <a:round/>
            </a:ln>
            <a:effectLst/>
          </c:spPr>
          <c:cat>
            <c:strRef>
              <c:f>'1課題'!$AY$40:$AY$47</c:f>
              <c:strCache>
                <c:ptCount val="8"/>
                <c:pt idx="0">
                  <c:v>下水道処理人口普及率</c:v>
                </c:pt>
                <c:pt idx="1">
                  <c:v>雨水整備の進捗率</c:v>
                </c:pt>
                <c:pt idx="2">
                  <c:v>施設の老朽化率(管渠)</c:v>
                </c:pt>
                <c:pt idx="3">
                  <c:v>管渠調査率</c:v>
                </c:pt>
                <c:pt idx="4">
                  <c:v>管渠100km当たり陥没箇所数</c:v>
                </c:pt>
                <c:pt idx="5">
                  <c:v>重要な幹線等の耐震化の状況</c:v>
                </c:pt>
                <c:pt idx="6">
                  <c:v>処理工程ごとの電力使用量原単位</c:v>
                </c:pt>
                <c:pt idx="7">
                  <c:v>施設利用率(日平均)</c:v>
                </c:pt>
              </c:strCache>
            </c:strRef>
          </c:cat>
          <c:val>
            <c:numRef>
              <c:f>'1課題'!$AZ$40:$AZ$47</c:f>
              <c:numCache>
                <c:formatCode>0.00</c:formatCode>
                <c:ptCount val="8"/>
                <c:pt idx="0">
                  <c:v>0.96</c:v>
                </c:pt>
                <c:pt idx="1">
                  <c:v>2</c:v>
                </c:pt>
                <c:pt idx="2">
                  <c:v>0</c:v>
                </c:pt>
                <c:pt idx="3">
                  <c:v>0</c:v>
                </c:pt>
                <c:pt idx="4">
                  <c:v>0</c:v>
                </c:pt>
                <c:pt idx="5">
                  <c:v>1.6</c:v>
                </c:pt>
                <c:pt idx="6">
                  <c:v>1.0909090909090908</c:v>
                </c:pt>
                <c:pt idx="7">
                  <c:v>1.1818181818181819</c:v>
                </c:pt>
              </c:numCache>
            </c:numRef>
          </c:val>
        </c:ser>
        <c:ser>
          <c:idx val="1"/>
          <c:order val="1"/>
          <c:spPr>
            <a:noFill/>
            <a:ln w="19050">
              <a:solidFill>
                <a:srgbClr val="C00000"/>
              </a:solidFill>
            </a:ln>
            <a:effectLst/>
          </c:spPr>
          <c:cat>
            <c:strRef>
              <c:f>'1課題'!$AY$40:$AY$47</c:f>
              <c:strCache>
                <c:ptCount val="8"/>
                <c:pt idx="0">
                  <c:v>下水道処理人口普及率</c:v>
                </c:pt>
                <c:pt idx="1">
                  <c:v>雨水整備の進捗率</c:v>
                </c:pt>
                <c:pt idx="2">
                  <c:v>施設の老朽化率(管渠)</c:v>
                </c:pt>
                <c:pt idx="3">
                  <c:v>管渠調査率</c:v>
                </c:pt>
                <c:pt idx="4">
                  <c:v>管渠100km当たり陥没箇所数</c:v>
                </c:pt>
                <c:pt idx="5">
                  <c:v>重要な幹線等の耐震化の状況</c:v>
                </c:pt>
                <c:pt idx="6">
                  <c:v>処理工程ごとの電力使用量原単位</c:v>
                </c:pt>
                <c:pt idx="7">
                  <c:v>施設利用率(日平均)</c:v>
                </c:pt>
              </c:strCache>
            </c:strRef>
          </c:cat>
          <c:val>
            <c:numRef>
              <c:f>'1課題'!$BA$40:$BA$47</c:f>
              <c:numCache>
                <c:formatCode>0.00</c:formatCode>
                <c:ptCount val="8"/>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dLbls>
        <c:axId val="446223112"/>
        <c:axId val="446223504"/>
      </c:radarChart>
      <c:catAx>
        <c:axId val="446223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46223504"/>
        <c:crosses val="autoZero"/>
        <c:auto val="1"/>
        <c:lblAlgn val="ctr"/>
        <c:lblOffset val="100"/>
        <c:noMultiLvlLbl val="0"/>
      </c:catAx>
      <c:valAx>
        <c:axId val="446223504"/>
        <c:scaling>
          <c:orientation val="minMax"/>
        </c:scaling>
        <c:delete val="0"/>
        <c:axPos val="l"/>
        <c:majorGridlines>
          <c:spPr>
            <a:ln w="9525" cap="flat" cmpd="sng" algn="ctr">
              <a:solidFill>
                <a:schemeClr val="bg1">
                  <a:lumMod val="7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46223112"/>
        <c:crosses val="autoZero"/>
        <c:crossBetween val="between"/>
      </c:valAx>
      <c:spPr>
        <a:noFill/>
        <a:ln>
          <a:noFill/>
        </a:ln>
        <a:effectLst/>
      </c:spPr>
    </c:plotArea>
    <c:legend>
      <c:legendPos val="b"/>
      <c:legendEntry>
        <c:idx val="1"/>
        <c:delete val="1"/>
      </c:legendEntry>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sz="800">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47222222222221"/>
          <c:y val="0.2064753572470108"/>
          <c:w val="0.49305555555555558"/>
          <c:h val="0.65740740740740744"/>
        </c:manualLayout>
      </c:layout>
      <c:radarChart>
        <c:radarStyle val="filled"/>
        <c:varyColors val="0"/>
        <c:ser>
          <c:idx val="0"/>
          <c:order val="0"/>
          <c:tx>
            <c:strRef>
              <c:f>'1課題'!$AZ$65</c:f>
              <c:strCache>
                <c:ptCount val="1"/>
                <c:pt idx="0">
                  <c:v>平均との比率</c:v>
                </c:pt>
              </c:strCache>
            </c:strRef>
          </c:tx>
          <c:spPr>
            <a:solidFill>
              <a:srgbClr val="3399FF">
                <a:alpha val="25000"/>
              </a:srgbClr>
            </a:solidFill>
            <a:ln w="9525" cap="flat">
              <a:solidFill>
                <a:srgbClr val="3399FF"/>
              </a:solidFill>
              <a:round/>
            </a:ln>
            <a:effectLst/>
          </c:spPr>
          <c:cat>
            <c:strRef>
              <c:f>'1課題'!$AY$66:$AY$70</c:f>
              <c:strCache>
                <c:ptCount val="5"/>
                <c:pt idx="0">
                  <c:v>職員1人あたりの管渠調査延長</c:v>
                </c:pt>
                <c:pt idx="1">
                  <c:v>職員1人あたりの管渠改築延長</c:v>
                </c:pt>
                <c:pt idx="2">
                  <c:v>職員1人あたりの処理水量</c:v>
                </c:pt>
                <c:pt idx="3">
                  <c:v>職員1人あたりの有収水量</c:v>
                </c:pt>
                <c:pt idx="4">
                  <c:v>維持管理民間委託比率(内訳)</c:v>
                </c:pt>
              </c:strCache>
            </c:strRef>
          </c:cat>
          <c:val>
            <c:numRef>
              <c:f>'1課題'!$AZ$66:$AZ$70</c:f>
              <c:numCache>
                <c:formatCode>0.00</c:formatCode>
                <c:ptCount val="5"/>
                <c:pt idx="0">
                  <c:v>0</c:v>
                </c:pt>
                <c:pt idx="1">
                  <c:v>0</c:v>
                </c:pt>
                <c:pt idx="2">
                  <c:v>1.84</c:v>
                </c:pt>
                <c:pt idx="3">
                  <c:v>1.9444444444444444</c:v>
                </c:pt>
                <c:pt idx="4">
                  <c:v>1.0769230769230769</c:v>
                </c:pt>
              </c:numCache>
            </c:numRef>
          </c:val>
        </c:ser>
        <c:ser>
          <c:idx val="1"/>
          <c:order val="1"/>
          <c:spPr>
            <a:noFill/>
            <a:ln w="19050">
              <a:solidFill>
                <a:srgbClr val="C00000"/>
              </a:solidFill>
            </a:ln>
            <a:effectLst/>
          </c:spPr>
          <c:cat>
            <c:strRef>
              <c:f>'1課題'!$AY$66:$AY$70</c:f>
              <c:strCache>
                <c:ptCount val="5"/>
                <c:pt idx="0">
                  <c:v>職員1人あたりの管渠調査延長</c:v>
                </c:pt>
                <c:pt idx="1">
                  <c:v>職員1人あたりの管渠改築延長</c:v>
                </c:pt>
                <c:pt idx="2">
                  <c:v>職員1人あたりの処理水量</c:v>
                </c:pt>
                <c:pt idx="3">
                  <c:v>職員1人あたりの有収水量</c:v>
                </c:pt>
                <c:pt idx="4">
                  <c:v>維持管理民間委託比率(内訳)</c:v>
                </c:pt>
              </c:strCache>
            </c:strRef>
          </c:cat>
          <c:val>
            <c:numRef>
              <c:f>'1課題'!$BA$66:$BA$70</c:f>
              <c:numCache>
                <c:formatCode>0.00</c:formatCode>
                <c:ptCount val="5"/>
                <c:pt idx="0">
                  <c:v>1</c:v>
                </c:pt>
                <c:pt idx="1">
                  <c:v>1</c:v>
                </c:pt>
                <c:pt idx="2">
                  <c:v>1</c:v>
                </c:pt>
                <c:pt idx="3">
                  <c:v>1</c:v>
                </c:pt>
                <c:pt idx="4">
                  <c:v>1</c:v>
                </c:pt>
              </c:numCache>
            </c:numRef>
          </c:val>
        </c:ser>
        <c:dLbls>
          <c:showLegendKey val="0"/>
          <c:showVal val="0"/>
          <c:showCatName val="0"/>
          <c:showSerName val="0"/>
          <c:showPercent val="0"/>
          <c:showBubbleSize val="0"/>
        </c:dLbls>
        <c:axId val="446224288"/>
        <c:axId val="446224680"/>
      </c:radarChart>
      <c:catAx>
        <c:axId val="446224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46224680"/>
        <c:crosses val="autoZero"/>
        <c:auto val="1"/>
        <c:lblAlgn val="ctr"/>
        <c:lblOffset val="100"/>
        <c:noMultiLvlLbl val="0"/>
      </c:catAx>
      <c:valAx>
        <c:axId val="446224680"/>
        <c:scaling>
          <c:orientation val="minMax"/>
        </c:scaling>
        <c:delete val="0"/>
        <c:axPos val="l"/>
        <c:majorGridlines>
          <c:spPr>
            <a:ln w="9525" cap="flat" cmpd="sng" algn="ctr">
              <a:solidFill>
                <a:schemeClr val="bg1">
                  <a:lumMod val="7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crossAx val="446224288"/>
        <c:crosses val="autoZero"/>
        <c:crossBetween val="between"/>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HG丸ｺﾞｼｯｸM-PRO" panose="020F0600000000000000" pitchFamily="50" charset="-128"/>
              <a:ea typeface="HG丸ｺﾞｼｯｸM-PRO" panose="020F0600000000000000" pitchFamily="50"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sz="800">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ltLang="en-US"/>
              <a:t>目標</a:t>
            </a:r>
            <a:r>
              <a:rPr lang="ja-JP"/>
              <a:t>耐用年数で改築</a:t>
            </a:r>
          </a:p>
        </c:rich>
      </c:tx>
      <c:layout>
        <c:manualLayout>
          <c:xMode val="edge"/>
          <c:yMode val="edge"/>
          <c:x val="0.38823398670910814"/>
          <c:y val="0"/>
        </c:manualLayout>
      </c:layout>
      <c:overlay val="0"/>
      <c:spPr>
        <a:noFill/>
        <a:ln>
          <a:noFill/>
        </a:ln>
        <a:effectLst/>
      </c:spPr>
    </c:title>
    <c:autoTitleDeleted val="0"/>
    <c:plotArea>
      <c:layout>
        <c:manualLayout>
          <c:layoutTarget val="inner"/>
          <c:xMode val="edge"/>
          <c:yMode val="edge"/>
          <c:x val="8.673356787848327E-2"/>
          <c:y val="0.11228571428571427"/>
          <c:w val="0.89033740995141553"/>
          <c:h val="0.72122309711286092"/>
        </c:manualLayout>
      </c:layout>
      <c:barChart>
        <c:barDir val="col"/>
        <c:grouping val="clustered"/>
        <c:varyColors val="0"/>
        <c:ser>
          <c:idx val="1"/>
          <c:order val="0"/>
          <c:tx>
            <c:v>管路</c:v>
          </c:tx>
          <c:spPr>
            <a:solidFill>
              <a:srgbClr val="00FFFF"/>
            </a:solidFill>
            <a:ln w="12700">
              <a:solidFill>
                <a:schemeClr val="tx1"/>
              </a:solidFill>
            </a:ln>
            <a:effectLst/>
          </c:spPr>
          <c:invertIfNegative val="0"/>
          <c:cat>
            <c:numRef>
              <c:f>'4長期'!$AY$6:$AY$106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'4長期'!$BB$6:$BB$106</c:f>
              <c:numCache>
                <c:formatCode>#,##0_);[Red]\(#,##0\)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53</c:v>
                </c:pt>
                <c:pt idx="60">
                  <c:v>0</c:v>
                </c:pt>
                <c:pt idx="61">
                  <c:v>0</c:v>
                </c:pt>
                <c:pt idx="62">
                  <c:v>0</c:v>
                </c:pt>
                <c:pt idx="63">
                  <c:v>318</c:v>
                </c:pt>
                <c:pt idx="64">
                  <c:v>0</c:v>
                </c:pt>
                <c:pt idx="65">
                  <c:v>424</c:v>
                </c:pt>
                <c:pt idx="66">
                  <c:v>318</c:v>
                </c:pt>
                <c:pt idx="67">
                  <c:v>53</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dLbls>
          <c:showLegendKey val="0"/>
          <c:showVal val="0"/>
          <c:showCatName val="0"/>
          <c:showSerName val="0"/>
          <c:showPercent val="0"/>
          <c:showBubbleSize val="0"/>
        </c:dLbls>
        <c:gapWidth val="0"/>
        <c:overlap val="100"/>
        <c:axId val="446222720"/>
        <c:axId val="446222328"/>
      </c:barChart>
      <c:catAx>
        <c:axId val="446222720"/>
        <c:scaling>
          <c:orientation val="minMax"/>
        </c:scaling>
        <c:delete val="0"/>
        <c:axPos val="b"/>
        <c:majorGridlines>
          <c:spPr>
            <a:ln w="12700" cap="flat" cmpd="sng" algn="ctr">
              <a:solidFill>
                <a:schemeClr val="tx1"/>
              </a:solidFill>
              <a:round/>
            </a:ln>
            <a:effectLst/>
          </c:spPr>
        </c:majorGridlines>
        <c:title>
          <c:tx>
            <c:rich>
              <a:bodyPr rot="0" vert="horz"/>
              <a:lstStyle/>
              <a:p>
                <a:pPr>
                  <a:defRPr/>
                </a:pPr>
                <a:r>
                  <a:rPr lang="ja-JP"/>
                  <a:t>基準年度からの経過年数</a:t>
                </a:r>
              </a:p>
            </c:rich>
          </c:tx>
          <c:layout>
            <c:manualLayout>
              <c:xMode val="edge"/>
              <c:yMode val="edge"/>
              <c:x val="0.44700742726308146"/>
              <c:y val="0.91352493438320215"/>
            </c:manualLayout>
          </c:layout>
          <c:overlay val="0"/>
          <c:spPr>
            <a:noFill/>
            <a:ln>
              <a:noFill/>
            </a:ln>
            <a:effectLst/>
          </c:spPr>
        </c:title>
        <c:numFmt formatCode="General" sourceLinked="1"/>
        <c:majorTickMark val="in"/>
        <c:minorTickMark val="none"/>
        <c:tickLblPos val="nextTo"/>
        <c:spPr>
          <a:noFill/>
          <a:ln w="12700" cap="flat" cmpd="sng" algn="ctr">
            <a:solidFill>
              <a:schemeClr val="tx1"/>
            </a:solidFill>
            <a:round/>
          </a:ln>
          <a:effectLst/>
        </c:spPr>
        <c:txPr>
          <a:bodyPr rot="-60000000" vert="horz"/>
          <a:lstStyle/>
          <a:p>
            <a:pPr>
              <a:defRPr/>
            </a:pPr>
            <a:endParaRPr lang="ja-JP"/>
          </a:p>
        </c:txPr>
        <c:crossAx val="446222328"/>
        <c:crosses val="autoZero"/>
        <c:auto val="1"/>
        <c:lblAlgn val="ctr"/>
        <c:lblOffset val="100"/>
        <c:tickLblSkip val="5"/>
        <c:tickMarkSkip val="5"/>
        <c:noMultiLvlLbl val="0"/>
      </c:catAx>
      <c:valAx>
        <c:axId val="446222328"/>
        <c:scaling>
          <c:orientation val="minMax"/>
        </c:scaling>
        <c:delete val="0"/>
        <c:axPos val="l"/>
        <c:majorGridlines>
          <c:spPr>
            <a:ln w="12700" cap="flat" cmpd="sng" algn="ctr">
              <a:solidFill>
                <a:schemeClr val="tx1"/>
              </a:solidFill>
              <a:round/>
            </a:ln>
            <a:effectLst/>
          </c:spPr>
        </c:majorGridlines>
        <c:title>
          <c:tx>
            <c:rich>
              <a:bodyPr rot="-5400000" vert="horz"/>
              <a:lstStyle/>
              <a:p>
                <a:pPr>
                  <a:defRPr/>
                </a:pPr>
                <a:r>
                  <a:rPr lang="ja-JP"/>
                  <a:t>改築需要</a:t>
                </a:r>
                <a:r>
                  <a:rPr lang="en-US"/>
                  <a:t>(</a:t>
                </a:r>
                <a:r>
                  <a:rPr lang="ja-JP"/>
                  <a:t>百万円</a:t>
                </a:r>
                <a:r>
                  <a:rPr lang="en-US"/>
                  <a:t>)</a:t>
                </a:r>
                <a:endParaRPr lang="ja-JP"/>
              </a:p>
            </c:rich>
          </c:tx>
          <c:layout>
            <c:manualLayout>
              <c:xMode val="edge"/>
              <c:yMode val="edge"/>
              <c:x val="1.0784609370637186E-3"/>
              <c:y val="0.2826351706036746"/>
            </c:manualLayout>
          </c:layout>
          <c:overlay val="0"/>
          <c:spPr>
            <a:noFill/>
            <a:ln>
              <a:noFill/>
            </a:ln>
            <a:effectLst/>
          </c:spPr>
        </c:title>
        <c:numFmt formatCode="#,##0_);[Red]\(#,##0\)" sourceLinked="1"/>
        <c:majorTickMark val="none"/>
        <c:minorTickMark val="none"/>
        <c:tickLblPos val="nextTo"/>
        <c:spPr>
          <a:noFill/>
          <a:ln>
            <a:noFill/>
          </a:ln>
          <a:effectLst/>
        </c:spPr>
        <c:txPr>
          <a:bodyPr rot="-60000000" vert="horz"/>
          <a:lstStyle/>
          <a:p>
            <a:pPr>
              <a:defRPr/>
            </a:pPr>
            <a:endParaRPr lang="ja-JP"/>
          </a:p>
        </c:txPr>
        <c:crossAx val="446222720"/>
        <c:crosses val="autoZero"/>
        <c:crossBetween val="between"/>
      </c:valAx>
      <c:spPr>
        <a:noFill/>
        <a:ln w="12700">
          <a:solidFill>
            <a:schemeClr val="tx1"/>
          </a:solidFill>
        </a:ln>
        <a:effectLst/>
      </c:spPr>
    </c:plotArea>
    <c:legend>
      <c:legendPos val="b"/>
      <c:layout>
        <c:manualLayout>
          <c:xMode val="edge"/>
          <c:yMode val="edge"/>
          <c:x val="0.94519148936170216"/>
          <c:y val="5.2380952380952112E-4"/>
          <c:w val="5.4297872340425525E-2"/>
          <c:h val="8.0428571428571433E-2"/>
        </c:manualLayout>
      </c:layout>
      <c:overlay val="0"/>
    </c:legend>
    <c:plotVisOnly val="1"/>
    <c:dispBlanksAs val="gap"/>
    <c:showDLblsOverMax val="0"/>
  </c:chart>
  <c:spPr>
    <a:solidFill>
      <a:schemeClr val="bg1"/>
    </a:solidFill>
    <a:ln w="12700" cap="flat" cmpd="sng" algn="ctr">
      <a:solidFill>
        <a:srgbClr val="000000"/>
      </a:solidFill>
      <a:round/>
    </a:ln>
    <a:effectLst/>
  </c:spPr>
  <c:txPr>
    <a:bodyPr/>
    <a:lstStyle/>
    <a:p>
      <a:pPr>
        <a:defRPr sz="1100" b="0">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ltLang="ja-JP" sz="1320" b="0" i="0" u="none" strike="noStrike" baseline="0">
                <a:effectLst/>
              </a:rPr>
              <a:t>目標</a:t>
            </a:r>
            <a:r>
              <a:rPr lang="ja-JP"/>
              <a:t>耐用年数で改築</a:t>
            </a:r>
          </a:p>
        </c:rich>
      </c:tx>
      <c:layout>
        <c:manualLayout>
          <c:xMode val="edge"/>
          <c:yMode val="edge"/>
          <c:x val="0.41148936170212769"/>
          <c:y val="0"/>
        </c:manualLayout>
      </c:layout>
      <c:overlay val="0"/>
      <c:spPr>
        <a:noFill/>
        <a:ln>
          <a:noFill/>
        </a:ln>
        <a:effectLst/>
      </c:spPr>
    </c:title>
    <c:autoTitleDeleted val="0"/>
    <c:plotArea>
      <c:layout>
        <c:manualLayout>
          <c:layoutTarget val="inner"/>
          <c:xMode val="edge"/>
          <c:yMode val="edge"/>
          <c:x val="7.2091584296643765E-2"/>
          <c:y val="0.11753655793025872"/>
          <c:w val="0.90621198414028048"/>
          <c:h val="0.71946456692913396"/>
        </c:manualLayout>
      </c:layout>
      <c:barChart>
        <c:barDir val="col"/>
        <c:grouping val="stacked"/>
        <c:varyColors val="0"/>
        <c:ser>
          <c:idx val="2"/>
          <c:order val="0"/>
          <c:tx>
            <c:v>処理場</c:v>
          </c:tx>
          <c:spPr>
            <a:solidFill>
              <a:srgbClr val="FFFF00"/>
            </a:solidFill>
            <a:ln w="12700">
              <a:solidFill>
                <a:srgbClr val="000000"/>
              </a:solidFill>
            </a:ln>
            <a:effectLst/>
          </c:spPr>
          <c:invertIfNegative val="0"/>
          <c:cat>
            <c:numRef>
              <c:f>'1需要'!$BD$6:$BD$106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'4長期'!$BF$6:$BF$106</c:f>
              <c:numCache>
                <c:formatCode>#,##0_);[Red]\(#,##0\)</c:formatCode>
                <c:ptCount val="101"/>
                <c:pt idx="0">
                  <c:v>0</c:v>
                </c:pt>
                <c:pt idx="1">
                  <c:v>0</c:v>
                </c:pt>
                <c:pt idx="2">
                  <c:v>0</c:v>
                </c:pt>
                <c:pt idx="3">
                  <c:v>0</c:v>
                </c:pt>
                <c:pt idx="4">
                  <c:v>0</c:v>
                </c:pt>
                <c:pt idx="5">
                  <c:v>0</c:v>
                </c:pt>
                <c:pt idx="6">
                  <c:v>0</c:v>
                </c:pt>
                <c:pt idx="7">
                  <c:v>0</c:v>
                </c:pt>
                <c:pt idx="8">
                  <c:v>0</c:v>
                </c:pt>
                <c:pt idx="9">
                  <c:v>159.51680244399185</c:v>
                </c:pt>
                <c:pt idx="10">
                  <c:v>374.39403152492463</c:v>
                </c:pt>
                <c:pt idx="11">
                  <c:v>214.87722908093278</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159.51680244399185</c:v>
                </c:pt>
                <c:pt idx="35">
                  <c:v>374.39403152492463</c:v>
                </c:pt>
                <c:pt idx="36">
                  <c:v>214.87722908093278</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20.76855511288959</c:v>
                </c:pt>
                <c:pt idx="59">
                  <c:v>285.07712917197705</c:v>
                </c:pt>
                <c:pt idx="60">
                  <c:v>604.38469158624321</c:v>
                </c:pt>
                <c:pt idx="61">
                  <c:v>424.09933402936173</c:v>
                </c:pt>
                <c:pt idx="62">
                  <c:v>104.43033333333331</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159.51680244399185</c:v>
                </c:pt>
                <c:pt idx="85">
                  <c:v>374.39403152492463</c:v>
                </c:pt>
                <c:pt idx="86">
                  <c:v>214.87722908093278</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3"/>
          <c:order val="1"/>
          <c:tx>
            <c:v>ポンプ場</c:v>
          </c:tx>
          <c:spPr>
            <a:solidFill>
              <a:srgbClr val="FFCCFF"/>
            </a:solidFill>
            <a:ln w="12700">
              <a:solidFill>
                <a:srgbClr val="000000"/>
              </a:solidFill>
            </a:ln>
            <a:effectLst/>
          </c:spPr>
          <c:invertIfNegative val="0"/>
          <c:cat>
            <c:numRef>
              <c:f>'1需要'!$BD$6:$BD$106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'4長期'!$BG$6:$BG$106</c:f>
              <c:numCache>
                <c:formatCode>#,##0_);[Red]\(#,##0\)</c:formatCode>
                <c:ptCount val="101"/>
              </c:numCache>
            </c:numRef>
          </c:val>
        </c:ser>
        <c:dLbls>
          <c:showLegendKey val="0"/>
          <c:showVal val="0"/>
          <c:showCatName val="0"/>
          <c:showSerName val="0"/>
          <c:showPercent val="0"/>
          <c:showBubbleSize val="0"/>
        </c:dLbls>
        <c:gapWidth val="0"/>
        <c:overlap val="100"/>
        <c:axId val="445036304"/>
        <c:axId val="448681632"/>
      </c:barChart>
      <c:catAx>
        <c:axId val="445036304"/>
        <c:scaling>
          <c:orientation val="minMax"/>
        </c:scaling>
        <c:delete val="0"/>
        <c:axPos val="b"/>
        <c:majorGridlines>
          <c:spPr>
            <a:ln w="12700" cap="flat" cmpd="sng" algn="ctr">
              <a:solidFill>
                <a:schemeClr val="tx1"/>
              </a:solidFill>
              <a:round/>
            </a:ln>
            <a:effectLst/>
          </c:spPr>
        </c:majorGridlines>
        <c:title>
          <c:tx>
            <c:rich>
              <a:bodyPr rot="0" vert="horz"/>
              <a:lstStyle/>
              <a:p>
                <a:pPr>
                  <a:defRPr/>
                </a:pPr>
                <a:r>
                  <a:rPr lang="ja-JP"/>
                  <a:t>基準年度からの経過年数</a:t>
                </a:r>
              </a:p>
            </c:rich>
          </c:tx>
          <c:layout>
            <c:manualLayout>
              <c:xMode val="edge"/>
              <c:yMode val="edge"/>
              <c:x val="0.43796347796950913"/>
              <c:y val="0.9170172478440195"/>
            </c:manualLayout>
          </c:layout>
          <c:overlay val="0"/>
          <c:spPr>
            <a:noFill/>
            <a:ln>
              <a:noFill/>
            </a:ln>
            <a:effectLst/>
          </c:spPr>
        </c:title>
        <c:numFmt formatCode="General" sourceLinked="1"/>
        <c:majorTickMark val="in"/>
        <c:minorTickMark val="none"/>
        <c:tickLblPos val="nextTo"/>
        <c:spPr>
          <a:noFill/>
          <a:ln w="12700" cap="flat" cmpd="sng" algn="ctr">
            <a:solidFill>
              <a:schemeClr val="tx1"/>
            </a:solidFill>
            <a:round/>
          </a:ln>
          <a:effectLst/>
        </c:spPr>
        <c:txPr>
          <a:bodyPr rot="-60000000" vert="horz"/>
          <a:lstStyle/>
          <a:p>
            <a:pPr>
              <a:defRPr/>
            </a:pPr>
            <a:endParaRPr lang="ja-JP"/>
          </a:p>
        </c:txPr>
        <c:crossAx val="448681632"/>
        <c:crosses val="autoZero"/>
        <c:auto val="1"/>
        <c:lblAlgn val="ctr"/>
        <c:lblOffset val="100"/>
        <c:tickLblSkip val="5"/>
        <c:tickMarkSkip val="5"/>
        <c:noMultiLvlLbl val="0"/>
      </c:catAx>
      <c:valAx>
        <c:axId val="448681632"/>
        <c:scaling>
          <c:orientation val="minMax"/>
        </c:scaling>
        <c:delete val="0"/>
        <c:axPos val="l"/>
        <c:majorGridlines>
          <c:spPr>
            <a:ln w="12700" cap="flat" cmpd="sng" algn="ctr">
              <a:solidFill>
                <a:schemeClr val="tx1"/>
              </a:solidFill>
              <a:round/>
            </a:ln>
            <a:effectLst/>
          </c:spPr>
        </c:majorGridlines>
        <c:title>
          <c:tx>
            <c:rich>
              <a:bodyPr rot="-5400000" vert="horz"/>
              <a:lstStyle/>
              <a:p>
                <a:pPr>
                  <a:defRPr/>
                </a:pPr>
                <a:r>
                  <a:rPr lang="ja-JP"/>
                  <a:t>改築需要</a:t>
                </a:r>
                <a:r>
                  <a:rPr lang="en-US"/>
                  <a:t>(</a:t>
                </a:r>
                <a:r>
                  <a:rPr lang="ja-JP"/>
                  <a:t>百万円</a:t>
                </a:r>
                <a:r>
                  <a:rPr lang="en-US"/>
                  <a:t>)</a:t>
                </a:r>
                <a:endParaRPr lang="ja-JP"/>
              </a:p>
            </c:rich>
          </c:tx>
          <c:layout>
            <c:manualLayout>
              <c:xMode val="edge"/>
              <c:yMode val="edge"/>
              <c:x val="1.2450996816887249E-3"/>
              <c:y val="0.28462579677540306"/>
            </c:manualLayout>
          </c:layout>
          <c:overlay val="0"/>
          <c:spPr>
            <a:noFill/>
            <a:ln>
              <a:noFill/>
            </a:ln>
            <a:effectLst/>
          </c:spPr>
        </c:title>
        <c:numFmt formatCode="#,##0_);[Red]\(#,##0\)" sourceLinked="1"/>
        <c:majorTickMark val="none"/>
        <c:minorTickMark val="none"/>
        <c:tickLblPos val="nextTo"/>
        <c:spPr>
          <a:noFill/>
          <a:ln>
            <a:noFill/>
          </a:ln>
          <a:effectLst/>
        </c:spPr>
        <c:txPr>
          <a:bodyPr rot="-60000000" vert="horz"/>
          <a:lstStyle/>
          <a:p>
            <a:pPr>
              <a:defRPr/>
            </a:pPr>
            <a:endParaRPr lang="ja-JP"/>
          </a:p>
        </c:txPr>
        <c:crossAx val="445036304"/>
        <c:crosses val="autoZero"/>
        <c:crossBetween val="between"/>
      </c:valAx>
      <c:spPr>
        <a:noFill/>
        <a:ln w="12700">
          <a:solidFill>
            <a:schemeClr val="tx1"/>
          </a:solidFill>
        </a:ln>
        <a:effectLst/>
      </c:spPr>
    </c:plotArea>
    <c:legend>
      <c:legendPos val="b"/>
      <c:layout>
        <c:manualLayout>
          <c:xMode val="edge"/>
          <c:yMode val="edge"/>
          <c:x val="0.832936170212766"/>
          <c:y val="5.2380952380952112E-4"/>
          <c:w val="0.16533333333333333"/>
          <c:h val="8.0428571428571433E-2"/>
        </c:manualLayout>
      </c:layout>
      <c:overlay val="0"/>
      <c:spPr>
        <a:noFill/>
        <a:ln>
          <a:noFill/>
        </a:ln>
        <a:effectLst/>
      </c:spPr>
      <c:txPr>
        <a:bodyPr rot="0" vert="horz"/>
        <a:lstStyle/>
        <a:p>
          <a:pPr>
            <a:defRPr/>
          </a:pPr>
          <a:endParaRPr lang="ja-JP"/>
        </a:p>
      </c:txPr>
    </c:legend>
    <c:plotVisOnly val="1"/>
    <c:dispBlanksAs val="gap"/>
    <c:showDLblsOverMax val="0"/>
  </c:chart>
  <c:spPr>
    <a:solidFill>
      <a:schemeClr val="bg1"/>
    </a:solidFill>
    <a:ln w="12700" cap="flat" cmpd="sng" algn="ctr">
      <a:solidFill>
        <a:srgbClr val="000000"/>
      </a:solidFill>
      <a:round/>
    </a:ln>
    <a:effectLst/>
  </c:spPr>
  <c:txPr>
    <a:bodyPr/>
    <a:lstStyle/>
    <a:p>
      <a:pPr>
        <a:defRPr sz="1100" b="0">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ja-JP" altLang="ja-JP" sz="1320" b="0" i="0" u="none" strike="noStrike" baseline="0">
                <a:effectLst/>
              </a:rPr>
              <a:t>目標</a:t>
            </a:r>
            <a:r>
              <a:rPr lang="ja-JP"/>
              <a:t>耐用年数で改築</a:t>
            </a:r>
          </a:p>
        </c:rich>
      </c:tx>
      <c:layout>
        <c:manualLayout>
          <c:xMode val="edge"/>
          <c:yMode val="edge"/>
          <c:x val="0.41148936170212769"/>
          <c:y val="0"/>
        </c:manualLayout>
      </c:layout>
      <c:overlay val="0"/>
      <c:spPr>
        <a:noFill/>
        <a:ln>
          <a:noFill/>
        </a:ln>
        <a:effectLst/>
      </c:spPr>
    </c:title>
    <c:autoTitleDeleted val="0"/>
    <c:plotArea>
      <c:layout>
        <c:manualLayout>
          <c:layoutTarget val="inner"/>
          <c:xMode val="edge"/>
          <c:yMode val="edge"/>
          <c:x val="8.7694421176076384E-2"/>
          <c:y val="0.11277465316835393"/>
          <c:w val="0.89060914726084772"/>
          <c:h val="0.7242264716910386"/>
        </c:manualLayout>
      </c:layout>
      <c:barChart>
        <c:barDir val="col"/>
        <c:grouping val="stacked"/>
        <c:varyColors val="0"/>
        <c:ser>
          <c:idx val="0"/>
          <c:order val="0"/>
          <c:tx>
            <c:v>管路</c:v>
          </c:tx>
          <c:spPr>
            <a:solidFill>
              <a:srgbClr val="00FFFF"/>
            </a:solidFill>
            <a:ln w="12700">
              <a:solidFill>
                <a:srgbClr val="000000"/>
              </a:solidFill>
            </a:ln>
          </c:spPr>
          <c:invertIfNegative val="0"/>
          <c:cat>
            <c:numRef>
              <c:f>'4長期'!$BD$6:$BD$106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'4長期'!$BB$6:$BB$106</c:f>
              <c:numCache>
                <c:formatCode>#,##0_);[Red]\(#,##0\)</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53</c:v>
                </c:pt>
                <c:pt idx="60">
                  <c:v>0</c:v>
                </c:pt>
                <c:pt idx="61">
                  <c:v>0</c:v>
                </c:pt>
                <c:pt idx="62">
                  <c:v>0</c:v>
                </c:pt>
                <c:pt idx="63">
                  <c:v>318</c:v>
                </c:pt>
                <c:pt idx="64">
                  <c:v>0</c:v>
                </c:pt>
                <c:pt idx="65">
                  <c:v>424</c:v>
                </c:pt>
                <c:pt idx="66">
                  <c:v>318</c:v>
                </c:pt>
                <c:pt idx="67">
                  <c:v>53</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2"/>
          <c:order val="1"/>
          <c:tx>
            <c:v>処理場</c:v>
          </c:tx>
          <c:spPr>
            <a:solidFill>
              <a:srgbClr val="FFFF00"/>
            </a:solidFill>
            <a:ln w="12700">
              <a:solidFill>
                <a:srgbClr val="000000"/>
              </a:solidFill>
            </a:ln>
            <a:effectLst/>
          </c:spPr>
          <c:invertIfNegative val="0"/>
          <c:cat>
            <c:numRef>
              <c:f>'4長期'!$BD$6:$BD$106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'4長期'!$BF$6:$BF$106</c:f>
              <c:numCache>
                <c:formatCode>#,##0_);[Red]\(#,##0\)</c:formatCode>
                <c:ptCount val="101"/>
                <c:pt idx="0">
                  <c:v>0</c:v>
                </c:pt>
                <c:pt idx="1">
                  <c:v>0</c:v>
                </c:pt>
                <c:pt idx="2">
                  <c:v>0</c:v>
                </c:pt>
                <c:pt idx="3">
                  <c:v>0</c:v>
                </c:pt>
                <c:pt idx="4">
                  <c:v>0</c:v>
                </c:pt>
                <c:pt idx="5">
                  <c:v>0</c:v>
                </c:pt>
                <c:pt idx="6">
                  <c:v>0</c:v>
                </c:pt>
                <c:pt idx="7">
                  <c:v>0</c:v>
                </c:pt>
                <c:pt idx="8">
                  <c:v>0</c:v>
                </c:pt>
                <c:pt idx="9">
                  <c:v>159.51680244399185</c:v>
                </c:pt>
                <c:pt idx="10">
                  <c:v>374.39403152492463</c:v>
                </c:pt>
                <c:pt idx="11">
                  <c:v>214.87722908093278</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159.51680244399185</c:v>
                </c:pt>
                <c:pt idx="35">
                  <c:v>374.39403152492463</c:v>
                </c:pt>
                <c:pt idx="36">
                  <c:v>214.87722908093278</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20.76855511288959</c:v>
                </c:pt>
                <c:pt idx="59">
                  <c:v>285.07712917197705</c:v>
                </c:pt>
                <c:pt idx="60">
                  <c:v>604.38469158624321</c:v>
                </c:pt>
                <c:pt idx="61">
                  <c:v>424.09933402936173</c:v>
                </c:pt>
                <c:pt idx="62">
                  <c:v>104.43033333333331</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159.51680244399185</c:v>
                </c:pt>
                <c:pt idx="85">
                  <c:v>374.39403152492463</c:v>
                </c:pt>
                <c:pt idx="86">
                  <c:v>214.87722908093278</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ser>
        <c:ser>
          <c:idx val="3"/>
          <c:order val="2"/>
          <c:tx>
            <c:v>ポンプ場</c:v>
          </c:tx>
          <c:spPr>
            <a:solidFill>
              <a:srgbClr val="FFCCFF"/>
            </a:solidFill>
            <a:ln w="12700">
              <a:solidFill>
                <a:srgbClr val="000000"/>
              </a:solidFill>
            </a:ln>
            <a:effectLst/>
          </c:spPr>
          <c:invertIfNegative val="0"/>
          <c:cat>
            <c:numRef>
              <c:f>'4長期'!$BD$6:$BD$106</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'4長期'!$BG$6:$BG$106</c:f>
              <c:numCache>
                <c:formatCode>#,##0_);[Red]\(#,##0\)</c:formatCode>
                <c:ptCount val="101"/>
              </c:numCache>
            </c:numRef>
          </c:val>
        </c:ser>
        <c:dLbls>
          <c:showLegendKey val="0"/>
          <c:showVal val="0"/>
          <c:showCatName val="0"/>
          <c:showSerName val="0"/>
          <c:showPercent val="0"/>
          <c:showBubbleSize val="0"/>
        </c:dLbls>
        <c:gapWidth val="0"/>
        <c:overlap val="100"/>
        <c:axId val="448682416"/>
        <c:axId val="448682808"/>
      </c:barChart>
      <c:catAx>
        <c:axId val="448682416"/>
        <c:scaling>
          <c:orientation val="minMax"/>
        </c:scaling>
        <c:delete val="0"/>
        <c:axPos val="b"/>
        <c:majorGridlines>
          <c:spPr>
            <a:ln w="12700" cap="flat" cmpd="sng" algn="ctr">
              <a:solidFill>
                <a:schemeClr val="tx1"/>
              </a:solidFill>
              <a:round/>
            </a:ln>
            <a:effectLst/>
          </c:spPr>
        </c:majorGridlines>
        <c:title>
          <c:tx>
            <c:rich>
              <a:bodyPr rot="0" vert="horz"/>
              <a:lstStyle/>
              <a:p>
                <a:pPr>
                  <a:defRPr/>
                </a:pPr>
                <a:r>
                  <a:rPr lang="ja-JP"/>
                  <a:t>基準年度からの経過年数</a:t>
                </a:r>
              </a:p>
            </c:rich>
          </c:tx>
          <c:layout>
            <c:manualLayout>
              <c:xMode val="edge"/>
              <c:yMode val="edge"/>
              <c:x val="0.45072943541631766"/>
              <c:y val="0.9170172478440195"/>
            </c:manualLayout>
          </c:layout>
          <c:overlay val="0"/>
          <c:spPr>
            <a:noFill/>
            <a:ln>
              <a:noFill/>
            </a:ln>
            <a:effectLst/>
          </c:spPr>
        </c:title>
        <c:numFmt formatCode="General" sourceLinked="1"/>
        <c:majorTickMark val="in"/>
        <c:minorTickMark val="none"/>
        <c:tickLblPos val="nextTo"/>
        <c:spPr>
          <a:noFill/>
          <a:ln w="12700" cap="flat" cmpd="sng" algn="ctr">
            <a:solidFill>
              <a:schemeClr val="tx1"/>
            </a:solidFill>
            <a:round/>
          </a:ln>
          <a:effectLst/>
        </c:spPr>
        <c:txPr>
          <a:bodyPr rot="-60000000" vert="horz"/>
          <a:lstStyle/>
          <a:p>
            <a:pPr>
              <a:defRPr/>
            </a:pPr>
            <a:endParaRPr lang="ja-JP"/>
          </a:p>
        </c:txPr>
        <c:crossAx val="448682808"/>
        <c:crosses val="autoZero"/>
        <c:auto val="1"/>
        <c:lblAlgn val="ctr"/>
        <c:lblOffset val="100"/>
        <c:tickLblSkip val="5"/>
        <c:tickMarkSkip val="5"/>
        <c:noMultiLvlLbl val="0"/>
      </c:catAx>
      <c:valAx>
        <c:axId val="448682808"/>
        <c:scaling>
          <c:orientation val="minMax"/>
        </c:scaling>
        <c:delete val="0"/>
        <c:axPos val="l"/>
        <c:majorGridlines>
          <c:spPr>
            <a:ln w="12700" cap="flat" cmpd="sng" algn="ctr">
              <a:solidFill>
                <a:schemeClr val="tx1"/>
              </a:solidFill>
              <a:round/>
            </a:ln>
            <a:effectLst/>
          </c:spPr>
        </c:majorGridlines>
        <c:title>
          <c:tx>
            <c:rich>
              <a:bodyPr rot="-5400000" vert="horz"/>
              <a:lstStyle/>
              <a:p>
                <a:pPr>
                  <a:defRPr/>
                </a:pPr>
                <a:r>
                  <a:rPr lang="ja-JP"/>
                  <a:t>改築需要</a:t>
                </a:r>
                <a:r>
                  <a:rPr lang="en-US"/>
                  <a:t>(</a:t>
                </a:r>
                <a:r>
                  <a:rPr lang="ja-JP"/>
                  <a:t>百万円</a:t>
                </a:r>
                <a:r>
                  <a:rPr lang="en-US"/>
                  <a:t>)</a:t>
                </a:r>
                <a:endParaRPr lang="ja-JP"/>
              </a:p>
            </c:rich>
          </c:tx>
          <c:layout>
            <c:manualLayout>
              <c:xMode val="edge"/>
              <c:yMode val="edge"/>
              <c:x val="6.2087451834478061E-4"/>
              <c:y val="0.28462579677540306"/>
            </c:manualLayout>
          </c:layout>
          <c:overlay val="0"/>
          <c:spPr>
            <a:noFill/>
            <a:ln>
              <a:noFill/>
            </a:ln>
            <a:effectLst/>
          </c:spPr>
        </c:title>
        <c:numFmt formatCode="#,##0_);[Red]\(#,##0\)" sourceLinked="1"/>
        <c:majorTickMark val="none"/>
        <c:minorTickMark val="none"/>
        <c:tickLblPos val="nextTo"/>
        <c:spPr>
          <a:noFill/>
          <a:ln>
            <a:noFill/>
          </a:ln>
          <a:effectLst/>
        </c:spPr>
        <c:txPr>
          <a:bodyPr rot="-60000000" vert="horz"/>
          <a:lstStyle/>
          <a:p>
            <a:pPr>
              <a:defRPr/>
            </a:pPr>
            <a:endParaRPr lang="ja-JP"/>
          </a:p>
        </c:txPr>
        <c:crossAx val="448682416"/>
        <c:crosses val="autoZero"/>
        <c:crossBetween val="between"/>
      </c:valAx>
      <c:spPr>
        <a:noFill/>
        <a:ln w="12700">
          <a:solidFill>
            <a:schemeClr val="tx1"/>
          </a:solidFill>
        </a:ln>
        <a:effectLst/>
      </c:spPr>
    </c:plotArea>
    <c:legend>
      <c:legendPos val="b"/>
      <c:layout>
        <c:manualLayout>
          <c:xMode val="edge"/>
          <c:yMode val="edge"/>
          <c:x val="0.7901843971631205"/>
          <c:y val="0"/>
          <c:w val="0.20828368794326235"/>
          <c:h val="8.995238095238095E-2"/>
        </c:manualLayout>
      </c:layout>
      <c:overlay val="0"/>
      <c:spPr>
        <a:noFill/>
        <a:ln>
          <a:noFill/>
        </a:ln>
        <a:effectLst/>
      </c:spPr>
      <c:txPr>
        <a:bodyPr rot="0" vert="horz"/>
        <a:lstStyle/>
        <a:p>
          <a:pPr>
            <a:defRPr sz="1100"/>
          </a:pPr>
          <a:endParaRPr lang="ja-JP"/>
        </a:p>
      </c:txPr>
    </c:legend>
    <c:plotVisOnly val="1"/>
    <c:dispBlanksAs val="gap"/>
    <c:showDLblsOverMax val="0"/>
  </c:chart>
  <c:spPr>
    <a:solidFill>
      <a:schemeClr val="bg1"/>
    </a:solidFill>
    <a:ln w="12700" cap="flat" cmpd="sng" algn="ctr">
      <a:solidFill>
        <a:srgbClr val="000000"/>
      </a:solidFill>
      <a:round/>
    </a:ln>
    <a:effectLst/>
  </c:spPr>
  <c:txPr>
    <a:bodyPr/>
    <a:lstStyle/>
    <a:p>
      <a:pPr>
        <a:defRPr sz="1100" b="0">
          <a:solidFill>
            <a:schemeClr val="tx1"/>
          </a:solidFill>
          <a:latin typeface="HG丸ｺﾞｼｯｸM-PRO" panose="020F0600000000000000" pitchFamily="50" charset="-128"/>
          <a:ea typeface="HG丸ｺﾞｼｯｸM-PRO" panose="020F0600000000000000" pitchFamily="50" charset="-128"/>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checked="Checked"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3.xml><?xml version="1.0" encoding="utf-8"?>
<formControlPr xmlns="http://schemas.microsoft.com/office/spreadsheetml/2009/9/main" objectType="CheckBox" checked="Checked"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checked="Checked"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0</xdr:rowOff>
    </xdr:from>
    <xdr:to>
      <xdr:col>48</xdr:col>
      <xdr:colOff>0</xdr:colOff>
      <xdr:row>24</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48</xdr:col>
      <xdr:colOff>0</xdr:colOff>
      <xdr:row>48</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48</xdr:col>
      <xdr:colOff>0</xdr:colOff>
      <xdr:row>69</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0</xdr:rowOff>
    </xdr:from>
    <xdr:to>
      <xdr:col>48</xdr:col>
      <xdr:colOff>0</xdr:colOff>
      <xdr:row>21</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29</xdr:row>
      <xdr:rowOff>0</xdr:rowOff>
    </xdr:from>
    <xdr:to>
      <xdr:col>48</xdr:col>
      <xdr:colOff>0</xdr:colOff>
      <xdr:row>47</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55</xdr:row>
      <xdr:rowOff>0</xdr:rowOff>
    </xdr:from>
    <xdr:to>
      <xdr:col>47</xdr:col>
      <xdr:colOff>190499</xdr:colOff>
      <xdr:row>70</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21</xdr:col>
          <xdr:colOff>95250</xdr:colOff>
          <xdr:row>4</xdr:row>
          <xdr:rowOff>28575</xdr:rowOff>
        </xdr:from>
        <xdr:to>
          <xdr:col>22</xdr:col>
          <xdr:colOff>123825</xdr:colOff>
          <xdr:row>4</xdr:row>
          <xdr:rowOff>171450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xdr:row>
          <xdr:rowOff>28575</xdr:rowOff>
        </xdr:from>
        <xdr:to>
          <xdr:col>22</xdr:col>
          <xdr:colOff>123825</xdr:colOff>
          <xdr:row>5</xdr:row>
          <xdr:rowOff>171450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6</xdr:row>
          <xdr:rowOff>28575</xdr:rowOff>
        </xdr:from>
        <xdr:to>
          <xdr:col>22</xdr:col>
          <xdr:colOff>123825</xdr:colOff>
          <xdr:row>6</xdr:row>
          <xdr:rowOff>171450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7</xdr:row>
          <xdr:rowOff>28575</xdr:rowOff>
        </xdr:from>
        <xdr:to>
          <xdr:col>22</xdr:col>
          <xdr:colOff>123825</xdr:colOff>
          <xdr:row>7</xdr:row>
          <xdr:rowOff>171450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8</xdr:row>
          <xdr:rowOff>28575</xdr:rowOff>
        </xdr:from>
        <xdr:to>
          <xdr:col>22</xdr:col>
          <xdr:colOff>123825</xdr:colOff>
          <xdr:row>8</xdr:row>
          <xdr:rowOff>171450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9</xdr:row>
          <xdr:rowOff>28575</xdr:rowOff>
        </xdr:from>
        <xdr:to>
          <xdr:col>22</xdr:col>
          <xdr:colOff>123825</xdr:colOff>
          <xdr:row>9</xdr:row>
          <xdr:rowOff>171450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30</xdr:row>
          <xdr:rowOff>28575</xdr:rowOff>
        </xdr:from>
        <xdr:to>
          <xdr:col>22</xdr:col>
          <xdr:colOff>123825</xdr:colOff>
          <xdr:row>30</xdr:row>
          <xdr:rowOff>171450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31</xdr:row>
          <xdr:rowOff>28575</xdr:rowOff>
        </xdr:from>
        <xdr:to>
          <xdr:col>22</xdr:col>
          <xdr:colOff>123825</xdr:colOff>
          <xdr:row>31</xdr:row>
          <xdr:rowOff>171450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32</xdr:row>
          <xdr:rowOff>28575</xdr:rowOff>
        </xdr:from>
        <xdr:to>
          <xdr:col>22</xdr:col>
          <xdr:colOff>123825</xdr:colOff>
          <xdr:row>32</xdr:row>
          <xdr:rowOff>171450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33</xdr:row>
          <xdr:rowOff>28575</xdr:rowOff>
        </xdr:from>
        <xdr:to>
          <xdr:col>22</xdr:col>
          <xdr:colOff>123825</xdr:colOff>
          <xdr:row>33</xdr:row>
          <xdr:rowOff>171450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34</xdr:row>
          <xdr:rowOff>28575</xdr:rowOff>
        </xdr:from>
        <xdr:to>
          <xdr:col>22</xdr:col>
          <xdr:colOff>123825</xdr:colOff>
          <xdr:row>34</xdr:row>
          <xdr:rowOff>171450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35</xdr:row>
          <xdr:rowOff>28575</xdr:rowOff>
        </xdr:from>
        <xdr:to>
          <xdr:col>22</xdr:col>
          <xdr:colOff>123825</xdr:colOff>
          <xdr:row>35</xdr:row>
          <xdr:rowOff>171450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56</xdr:row>
          <xdr:rowOff>28575</xdr:rowOff>
        </xdr:from>
        <xdr:to>
          <xdr:col>22</xdr:col>
          <xdr:colOff>123825</xdr:colOff>
          <xdr:row>56</xdr:row>
          <xdr:rowOff>171450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57</xdr:row>
          <xdr:rowOff>28575</xdr:rowOff>
        </xdr:from>
        <xdr:to>
          <xdr:col>22</xdr:col>
          <xdr:colOff>123825</xdr:colOff>
          <xdr:row>57</xdr:row>
          <xdr:rowOff>171450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58</xdr:row>
          <xdr:rowOff>28575</xdr:rowOff>
        </xdr:from>
        <xdr:to>
          <xdr:col>22</xdr:col>
          <xdr:colOff>123825</xdr:colOff>
          <xdr:row>58</xdr:row>
          <xdr:rowOff>171450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59</xdr:row>
          <xdr:rowOff>28575</xdr:rowOff>
        </xdr:from>
        <xdr:to>
          <xdr:col>22</xdr:col>
          <xdr:colOff>123825</xdr:colOff>
          <xdr:row>59</xdr:row>
          <xdr:rowOff>171450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60</xdr:row>
          <xdr:rowOff>28575</xdr:rowOff>
        </xdr:from>
        <xdr:to>
          <xdr:col>22</xdr:col>
          <xdr:colOff>123825</xdr:colOff>
          <xdr:row>60</xdr:row>
          <xdr:rowOff>171450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61</xdr:row>
          <xdr:rowOff>28575</xdr:rowOff>
        </xdr:from>
        <xdr:to>
          <xdr:col>22</xdr:col>
          <xdr:colOff>123825</xdr:colOff>
          <xdr:row>61</xdr:row>
          <xdr:rowOff>171450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42</xdr:col>
      <xdr:colOff>9525</xdr:colOff>
      <xdr:row>68</xdr:row>
      <xdr:rowOff>9525</xdr:rowOff>
    </xdr:from>
    <xdr:to>
      <xdr:col>48</xdr:col>
      <xdr:colOff>0</xdr:colOff>
      <xdr:row>69</xdr:row>
      <xdr:rowOff>171450</xdr:rowOff>
    </xdr:to>
    <xdr:sp macro="" textlink="">
      <xdr:nvSpPr>
        <xdr:cNvPr id="2" name="右矢印 1"/>
        <xdr:cNvSpPr/>
      </xdr:nvSpPr>
      <xdr:spPr>
        <a:xfrm>
          <a:off x="12011025" y="6486525"/>
          <a:ext cx="1133475" cy="352425"/>
        </a:xfrm>
        <a:prstGeom prst="rightArrow">
          <a:avLst/>
        </a:prstGeom>
        <a:gradFill>
          <a:gsLst>
            <a:gs pos="0">
              <a:srgbClr val="CCFFFF"/>
            </a:gs>
            <a:gs pos="50000">
              <a:srgbClr val="FFFFCC"/>
            </a:gs>
            <a:gs pos="100000">
              <a:srgbClr val="FFCCFF"/>
            </a:gs>
          </a:gsLst>
          <a:lin ang="0" scaled="0"/>
        </a:gra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900">
              <a:solidFill>
                <a:schemeClr val="tx1"/>
              </a:solidFill>
              <a:latin typeface="ＭＳ ゴシック" panose="020B0609070205080204" pitchFamily="49" charset="-128"/>
              <a:ea typeface="ＭＳ ゴシック" panose="020B0609070205080204" pitchFamily="49" charset="-128"/>
            </a:rPr>
            <a:t>被害規模ランク</a:t>
          </a:r>
        </a:p>
      </xdr:txBody>
    </xdr:sp>
    <xdr:clientData/>
  </xdr:twoCellAnchor>
  <xdr:twoCellAnchor>
    <xdr:from>
      <xdr:col>39</xdr:col>
      <xdr:colOff>0</xdr:colOff>
      <xdr:row>61</xdr:row>
      <xdr:rowOff>19051</xdr:rowOff>
    </xdr:from>
    <xdr:to>
      <xdr:col>41</xdr:col>
      <xdr:colOff>0</xdr:colOff>
      <xdr:row>66</xdr:row>
      <xdr:rowOff>180975</xdr:rowOff>
    </xdr:to>
    <xdr:sp macro="" textlink="">
      <xdr:nvSpPr>
        <xdr:cNvPr id="3" name="右矢印 2"/>
        <xdr:cNvSpPr/>
      </xdr:nvSpPr>
      <xdr:spPr>
        <a:xfrm rot="16200000">
          <a:off x="11063288" y="5529263"/>
          <a:ext cx="1114424" cy="381000"/>
        </a:xfrm>
        <a:prstGeom prst="rightArrow">
          <a:avLst/>
        </a:prstGeom>
        <a:gradFill>
          <a:gsLst>
            <a:gs pos="0">
              <a:srgbClr val="CCFFFF"/>
            </a:gs>
            <a:gs pos="50000">
              <a:srgbClr val="FFFFCC"/>
            </a:gs>
            <a:gs pos="100000">
              <a:srgbClr val="FFCCFF"/>
            </a:gs>
          </a:gsLst>
          <a:lin ang="0" scaled="0"/>
        </a:gra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vert" lIns="0" tIns="0" rIns="0" bIns="0" rtlCol="0" anchor="ctr" anchorCtr="1"/>
        <a:lstStyle/>
        <a:p>
          <a:pPr algn="ctr"/>
          <a:r>
            <a:rPr kumimoji="1" lang="ja-JP" altLang="en-US" sz="800">
              <a:solidFill>
                <a:schemeClr val="tx1"/>
              </a:solidFill>
              <a:latin typeface="ＭＳ ゴシック" panose="020B0609070205080204" pitchFamily="49" charset="-128"/>
              <a:ea typeface="ＭＳ ゴシック" panose="020B0609070205080204" pitchFamily="49" charset="-128"/>
            </a:rPr>
            <a:t>発生確率ランク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9526</xdr:colOff>
      <xdr:row>34</xdr:row>
      <xdr:rowOff>9525</xdr:rowOff>
    </xdr:from>
    <xdr:to>
      <xdr:col>42</xdr:col>
      <xdr:colOff>0</xdr:colOff>
      <xdr:row>36</xdr:row>
      <xdr:rowOff>1</xdr:rowOff>
    </xdr:to>
    <xdr:sp macro="" textlink="">
      <xdr:nvSpPr>
        <xdr:cNvPr id="8" name="右矢印 7"/>
        <xdr:cNvSpPr/>
      </xdr:nvSpPr>
      <xdr:spPr>
        <a:xfrm>
          <a:off x="4581526" y="6677025"/>
          <a:ext cx="1133474" cy="371476"/>
        </a:xfrm>
        <a:prstGeom prst="rightArrow">
          <a:avLst>
            <a:gd name="adj1" fmla="val 50000"/>
            <a:gd name="adj2" fmla="val 50000"/>
          </a:avLst>
        </a:prstGeom>
        <a:gradFill>
          <a:gsLst>
            <a:gs pos="0">
              <a:srgbClr val="CCFFFF"/>
            </a:gs>
            <a:gs pos="50000">
              <a:srgbClr val="FFFFCC"/>
            </a:gs>
            <a:gs pos="100000">
              <a:srgbClr val="FFCCFF"/>
            </a:gs>
          </a:gsLst>
          <a:lin ang="0" scaled="0"/>
        </a:gra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nchorCtr="1"/>
        <a:lstStyle/>
        <a:p>
          <a:pPr algn="ctr"/>
          <a:r>
            <a:rPr kumimoji="1" lang="ja-JP" altLang="en-US" sz="800">
              <a:solidFill>
                <a:schemeClr val="tx1"/>
              </a:solidFill>
              <a:latin typeface="ＭＳ ゴシック" panose="020B0609070205080204" pitchFamily="49" charset="-128"/>
              <a:ea typeface="ＭＳ ゴシック" panose="020B0609070205080204" pitchFamily="49" charset="-128"/>
            </a:rPr>
            <a:t>被害規模ランク</a:t>
          </a:r>
        </a:p>
      </xdr:txBody>
    </xdr:sp>
    <xdr:clientData/>
  </xdr:twoCellAnchor>
  <xdr:twoCellAnchor>
    <xdr:from>
      <xdr:col>34</xdr:col>
      <xdr:colOff>9527</xdr:colOff>
      <xdr:row>28</xdr:row>
      <xdr:rowOff>9524</xdr:rowOff>
    </xdr:from>
    <xdr:to>
      <xdr:col>36</xdr:col>
      <xdr:colOff>2</xdr:colOff>
      <xdr:row>33</xdr:row>
      <xdr:rowOff>190499</xdr:rowOff>
    </xdr:to>
    <xdr:sp macro="" textlink="">
      <xdr:nvSpPr>
        <xdr:cNvPr id="9" name="右矢印 8"/>
        <xdr:cNvSpPr/>
      </xdr:nvSpPr>
      <xdr:spPr>
        <a:xfrm rot="16200000">
          <a:off x="3819527" y="5915024"/>
          <a:ext cx="1133475" cy="371475"/>
        </a:xfrm>
        <a:prstGeom prst="rightArrow">
          <a:avLst>
            <a:gd name="adj1" fmla="val 50000"/>
            <a:gd name="adj2" fmla="val 47436"/>
          </a:avLst>
        </a:prstGeom>
        <a:gradFill>
          <a:gsLst>
            <a:gs pos="0">
              <a:srgbClr val="CCFFFF"/>
            </a:gs>
            <a:gs pos="50000">
              <a:srgbClr val="FFFFCC"/>
            </a:gs>
            <a:gs pos="100000">
              <a:srgbClr val="FFCCFF"/>
            </a:gs>
          </a:gsLst>
          <a:lin ang="0" scaled="0"/>
        </a:gra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vert" lIns="0" tIns="0" rIns="0" bIns="0" rtlCol="0" anchor="ctr" anchorCtr="1"/>
        <a:lstStyle/>
        <a:p>
          <a:pPr algn="ctr"/>
          <a:r>
            <a:rPr kumimoji="1" lang="ja-JP" altLang="en-US" sz="800">
              <a:solidFill>
                <a:schemeClr val="tx1"/>
              </a:solidFill>
              <a:latin typeface="ＭＳ ゴシック" panose="020B0609070205080204" pitchFamily="49" charset="-128"/>
              <a:ea typeface="ＭＳ ゴシック" panose="020B0609070205080204" pitchFamily="49" charset="-128"/>
            </a:rPr>
            <a:t>発生確率ランク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10</xdr:row>
      <xdr:rowOff>0</xdr:rowOff>
    </xdr:from>
    <xdr:to>
      <xdr:col>48</xdr:col>
      <xdr:colOff>0</xdr:colOff>
      <xdr:row>24</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48</xdr:col>
      <xdr:colOff>0</xdr:colOff>
      <xdr:row>48</xdr:row>
      <xdr:rowOff>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48</xdr:col>
      <xdr:colOff>0</xdr:colOff>
      <xdr:row>69</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X59"/>
  <sheetViews>
    <sheetView tabSelected="1" view="pageBreakPreview" zoomScaleNormal="100" zoomScaleSheetLayoutView="100" workbookViewId="0"/>
  </sheetViews>
  <sheetFormatPr defaultColWidth="2.5" defaultRowHeight="15" customHeight="1" x14ac:dyDescent="0.15"/>
  <cols>
    <col min="1" max="16384" width="2.5" style="2"/>
  </cols>
  <sheetData>
    <row r="6" spans="1:76" ht="15" customHeight="1" x14ac:dyDescent="0.15">
      <c r="A6" s="83" t="s">
        <v>120</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row>
    <row r="7" spans="1:76" ht="15" customHeight="1" x14ac:dyDescent="0.15">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row>
    <row r="8" spans="1:76" ht="15" customHeight="1" x14ac:dyDescent="0.15">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row>
    <row r="13" spans="1:76" ht="15" customHeight="1" x14ac:dyDescent="0.15">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row>
    <row r="14" spans="1:76" ht="15" customHeight="1" x14ac:dyDescent="0.15">
      <c r="A14" s="84" t="s">
        <v>454</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6"/>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row>
    <row r="15" spans="1:76" ht="15" customHeight="1" x14ac:dyDescent="0.15">
      <c r="A15" s="87"/>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9"/>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row>
    <row r="16" spans="1:76" ht="15" customHeight="1" x14ac:dyDescent="0.15">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9"/>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row>
    <row r="17" spans="1:76" ht="15" customHeight="1" x14ac:dyDescent="0.15">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9"/>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row>
    <row r="18" spans="1:76" ht="15" customHeight="1" x14ac:dyDescent="0.15">
      <c r="A18" s="87"/>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9"/>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row>
    <row r="19" spans="1:76" ht="15" customHeight="1" x14ac:dyDescent="0.15">
      <c r="A19" s="87"/>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9"/>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row>
    <row r="20" spans="1:76" ht="15" customHeight="1" x14ac:dyDescent="0.15">
      <c r="A20" s="87"/>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9"/>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row>
    <row r="21" spans="1:76" ht="15" customHeight="1" x14ac:dyDescent="0.15">
      <c r="A21" s="90"/>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row>
    <row r="22" spans="1:76" ht="15" customHeight="1" x14ac:dyDescent="0.15">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row>
    <row r="23" spans="1:76" ht="15" customHeight="1" x14ac:dyDescent="0.15">
      <c r="J23" s="46"/>
      <c r="K23" s="46"/>
      <c r="N23" s="46"/>
      <c r="O23" s="46"/>
      <c r="P23" s="46"/>
    </row>
    <row r="24" spans="1:76" ht="15" customHeight="1" x14ac:dyDescent="0.15">
      <c r="J24" s="46"/>
      <c r="K24" s="46"/>
      <c r="N24" s="46"/>
      <c r="O24" s="46"/>
      <c r="P24" s="46"/>
    </row>
    <row r="25" spans="1:76" ht="15" customHeight="1" x14ac:dyDescent="0.15">
      <c r="J25" s="46"/>
      <c r="K25" s="46"/>
      <c r="N25" s="46"/>
      <c r="O25" s="46"/>
      <c r="P25" s="46"/>
    </row>
    <row r="26" spans="1:76" ht="15" customHeight="1" x14ac:dyDescent="0.15">
      <c r="J26" s="45"/>
      <c r="K26" s="45"/>
      <c r="N26" s="45"/>
      <c r="O26" s="45"/>
      <c r="P26" s="45"/>
      <c r="Q26" s="45"/>
      <c r="R26" s="45"/>
      <c r="S26" s="45"/>
      <c r="T26" s="45"/>
    </row>
    <row r="27" spans="1:76" ht="15" customHeight="1" x14ac:dyDescent="0.15">
      <c r="I27" s="45"/>
      <c r="J27" s="45"/>
      <c r="K27" s="45"/>
      <c r="L27" s="45"/>
      <c r="M27" s="46" t="s">
        <v>281</v>
      </c>
      <c r="N27" s="45"/>
      <c r="O27" s="45"/>
      <c r="P27" s="45"/>
      <c r="Q27" s="45"/>
      <c r="R27" s="45"/>
      <c r="S27" s="45"/>
      <c r="T27" s="45"/>
    </row>
    <row r="28" spans="1:76" ht="15" customHeight="1" x14ac:dyDescent="0.15">
      <c r="M28" s="45" t="s">
        <v>282</v>
      </c>
    </row>
    <row r="32" spans="1:76" ht="15" customHeight="1" x14ac:dyDescent="0.15">
      <c r="A32" s="133" t="s">
        <v>452</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row>
    <row r="33" spans="1:38" ht="15" customHeight="1" x14ac:dyDescent="0.15">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row>
    <row r="37" spans="1:38" ht="15" customHeight="1" thickBot="1" x14ac:dyDescent="0.2">
      <c r="A37" s="132" t="s">
        <v>283</v>
      </c>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row>
    <row r="38" spans="1:38" ht="15" customHeight="1" thickBot="1" x14ac:dyDescent="0.2">
      <c r="A38" s="101" t="s">
        <v>0</v>
      </c>
      <c r="B38" s="102"/>
      <c r="C38" s="102"/>
      <c r="D38" s="102"/>
      <c r="E38" s="102"/>
      <c r="F38" s="102"/>
      <c r="G38" s="102"/>
      <c r="H38" s="102"/>
      <c r="I38" s="102"/>
      <c r="J38" s="102"/>
      <c r="K38" s="102"/>
      <c r="L38" s="102"/>
      <c r="M38" s="102"/>
      <c r="N38" s="102"/>
      <c r="O38" s="102"/>
      <c r="P38" s="102"/>
      <c r="Q38" s="102"/>
      <c r="R38" s="102"/>
      <c r="S38" s="102"/>
      <c r="T38" s="102"/>
      <c r="U38" s="102"/>
      <c r="V38" s="103"/>
      <c r="W38" s="115" t="s">
        <v>1</v>
      </c>
      <c r="X38" s="113"/>
      <c r="Y38" s="113"/>
      <c r="Z38" s="113"/>
      <c r="AA38" s="113"/>
      <c r="AB38" s="113"/>
      <c r="AC38" s="113"/>
      <c r="AD38" s="113"/>
      <c r="AE38" s="113" t="s">
        <v>2</v>
      </c>
      <c r="AF38" s="113"/>
      <c r="AG38" s="113"/>
      <c r="AH38" s="113"/>
      <c r="AI38" s="113"/>
      <c r="AJ38" s="113"/>
      <c r="AK38" s="113"/>
      <c r="AL38" s="114"/>
    </row>
    <row r="39" spans="1:38" ht="15" customHeight="1" thickTop="1" x14ac:dyDescent="0.15">
      <c r="A39" s="64" t="s">
        <v>3</v>
      </c>
      <c r="B39" s="65"/>
      <c r="C39" s="65"/>
      <c r="D39" s="65"/>
      <c r="E39" s="65"/>
      <c r="F39" s="65"/>
      <c r="G39" s="65"/>
      <c r="H39" s="65"/>
      <c r="I39" s="65"/>
      <c r="J39" s="65"/>
      <c r="K39" s="65"/>
      <c r="L39" s="65"/>
      <c r="M39" s="65"/>
      <c r="N39" s="65"/>
      <c r="O39" s="65"/>
      <c r="P39" s="65"/>
      <c r="Q39" s="65"/>
      <c r="R39" s="65"/>
      <c r="S39" s="65"/>
      <c r="T39" s="65"/>
      <c r="U39" s="65"/>
      <c r="V39" s="131"/>
      <c r="W39" s="134" t="s">
        <v>64</v>
      </c>
      <c r="X39" s="96"/>
      <c r="Y39" s="96"/>
      <c r="Z39" s="96"/>
      <c r="AA39" s="96"/>
      <c r="AB39" s="96"/>
      <c r="AC39" s="96"/>
      <c r="AD39" s="96"/>
      <c r="AE39" s="95" t="s">
        <v>65</v>
      </c>
      <c r="AF39" s="96"/>
      <c r="AG39" s="96"/>
      <c r="AH39" s="96"/>
      <c r="AI39" s="96"/>
      <c r="AJ39" s="96"/>
      <c r="AK39" s="96"/>
      <c r="AL39" s="97"/>
    </row>
    <row r="40" spans="1:38" ht="15" customHeight="1" x14ac:dyDescent="0.15">
      <c r="A40" s="58" t="s">
        <v>4</v>
      </c>
      <c r="B40" s="59"/>
      <c r="C40" s="59"/>
      <c r="D40" s="59"/>
      <c r="E40" s="59"/>
      <c r="F40" s="60"/>
      <c r="G40" s="67" t="s">
        <v>5</v>
      </c>
      <c r="H40" s="68"/>
      <c r="I40" s="68"/>
      <c r="J40" s="68"/>
      <c r="K40" s="68"/>
      <c r="L40" s="69"/>
      <c r="M40" s="67" t="s">
        <v>6</v>
      </c>
      <c r="N40" s="68"/>
      <c r="O40" s="68"/>
      <c r="P40" s="68"/>
      <c r="Q40" s="68"/>
      <c r="R40" s="77"/>
      <c r="S40" s="78" t="s">
        <v>7</v>
      </c>
      <c r="T40" s="68"/>
      <c r="U40" s="68"/>
      <c r="V40" s="79"/>
      <c r="W40" s="93">
        <v>250</v>
      </c>
      <c r="X40" s="94"/>
      <c r="Y40" s="94"/>
      <c r="Z40" s="94"/>
      <c r="AA40" s="94"/>
      <c r="AB40" s="94"/>
      <c r="AC40" s="94"/>
      <c r="AD40" s="94"/>
      <c r="AE40" s="98">
        <v>200</v>
      </c>
      <c r="AF40" s="94"/>
      <c r="AG40" s="94"/>
      <c r="AH40" s="94"/>
      <c r="AI40" s="94"/>
      <c r="AJ40" s="94"/>
      <c r="AK40" s="94"/>
      <c r="AL40" s="99"/>
    </row>
    <row r="41" spans="1:38" ht="15" customHeight="1" x14ac:dyDescent="0.15">
      <c r="A41" s="61"/>
      <c r="B41" s="62"/>
      <c r="C41" s="62"/>
      <c r="D41" s="62"/>
      <c r="E41" s="62"/>
      <c r="F41" s="63"/>
      <c r="G41" s="67" t="s">
        <v>8</v>
      </c>
      <c r="H41" s="68"/>
      <c r="I41" s="68"/>
      <c r="J41" s="68"/>
      <c r="K41" s="68"/>
      <c r="L41" s="69"/>
      <c r="M41" s="67" t="s">
        <v>9</v>
      </c>
      <c r="N41" s="68"/>
      <c r="O41" s="68"/>
      <c r="P41" s="68"/>
      <c r="Q41" s="68"/>
      <c r="R41" s="77"/>
      <c r="S41" s="78" t="s">
        <v>10</v>
      </c>
      <c r="T41" s="68"/>
      <c r="U41" s="68"/>
      <c r="V41" s="79"/>
      <c r="W41" s="93">
        <v>190</v>
      </c>
      <c r="X41" s="98"/>
      <c r="Y41" s="98"/>
      <c r="Z41" s="98"/>
      <c r="AA41" s="98"/>
      <c r="AB41" s="98"/>
      <c r="AC41" s="98"/>
      <c r="AD41" s="98"/>
      <c r="AE41" s="100"/>
      <c r="AF41" s="94"/>
      <c r="AG41" s="94"/>
      <c r="AH41" s="94"/>
      <c r="AI41" s="94"/>
      <c r="AJ41" s="94"/>
      <c r="AK41" s="94"/>
      <c r="AL41" s="99"/>
    </row>
    <row r="42" spans="1:38" ht="15" customHeight="1" x14ac:dyDescent="0.15">
      <c r="A42" s="64"/>
      <c r="B42" s="65"/>
      <c r="C42" s="65"/>
      <c r="D42" s="65"/>
      <c r="E42" s="65"/>
      <c r="F42" s="66"/>
      <c r="G42" s="67" t="s">
        <v>11</v>
      </c>
      <c r="H42" s="68"/>
      <c r="I42" s="68"/>
      <c r="J42" s="68"/>
      <c r="K42" s="68"/>
      <c r="L42" s="69"/>
      <c r="M42" s="67" t="s">
        <v>12</v>
      </c>
      <c r="N42" s="68"/>
      <c r="O42" s="68"/>
      <c r="P42" s="68"/>
      <c r="Q42" s="68"/>
      <c r="R42" s="77"/>
      <c r="S42" s="78" t="s">
        <v>13</v>
      </c>
      <c r="T42" s="68"/>
      <c r="U42" s="68"/>
      <c r="V42" s="79"/>
      <c r="W42" s="120">
        <f>W41/W40*100</f>
        <v>76</v>
      </c>
      <c r="X42" s="94"/>
      <c r="Y42" s="94"/>
      <c r="Z42" s="94"/>
      <c r="AA42" s="94"/>
      <c r="AB42" s="94"/>
      <c r="AC42" s="94"/>
      <c r="AD42" s="94"/>
      <c r="AE42" s="121">
        <f>W41/AE40*100</f>
        <v>95</v>
      </c>
      <c r="AF42" s="94"/>
      <c r="AG42" s="94"/>
      <c r="AH42" s="94"/>
      <c r="AI42" s="94"/>
      <c r="AJ42" s="94"/>
      <c r="AK42" s="94"/>
      <c r="AL42" s="99"/>
    </row>
    <row r="43" spans="1:38" ht="15" customHeight="1" x14ac:dyDescent="0.15">
      <c r="A43" s="58" t="s">
        <v>14</v>
      </c>
      <c r="B43" s="59"/>
      <c r="C43" s="59"/>
      <c r="D43" s="59"/>
      <c r="E43" s="59"/>
      <c r="F43" s="60"/>
      <c r="G43" s="67" t="s">
        <v>15</v>
      </c>
      <c r="H43" s="68"/>
      <c r="I43" s="68"/>
      <c r="J43" s="68"/>
      <c r="K43" s="68"/>
      <c r="L43" s="69"/>
      <c r="M43" s="67" t="s">
        <v>16</v>
      </c>
      <c r="N43" s="68"/>
      <c r="O43" s="68"/>
      <c r="P43" s="68"/>
      <c r="Q43" s="68"/>
      <c r="R43" s="77"/>
      <c r="S43" s="78" t="s">
        <v>17</v>
      </c>
      <c r="T43" s="68"/>
      <c r="U43" s="68"/>
      <c r="V43" s="79"/>
      <c r="W43" s="93">
        <v>10000</v>
      </c>
      <c r="X43" s="98"/>
      <c r="Y43" s="98"/>
      <c r="Z43" s="98"/>
      <c r="AA43" s="98"/>
      <c r="AB43" s="98"/>
      <c r="AC43" s="98"/>
      <c r="AD43" s="98"/>
      <c r="AE43" s="100"/>
      <c r="AF43" s="94"/>
      <c r="AG43" s="94"/>
      <c r="AH43" s="94"/>
      <c r="AI43" s="94"/>
      <c r="AJ43" s="94"/>
      <c r="AK43" s="94"/>
      <c r="AL43" s="99"/>
    </row>
    <row r="44" spans="1:38" ht="15" customHeight="1" x14ac:dyDescent="0.15">
      <c r="A44" s="61"/>
      <c r="B44" s="62"/>
      <c r="C44" s="62"/>
      <c r="D44" s="62"/>
      <c r="E44" s="62"/>
      <c r="F44" s="63"/>
      <c r="G44" s="67" t="s">
        <v>18</v>
      </c>
      <c r="H44" s="68"/>
      <c r="I44" s="68"/>
      <c r="J44" s="68"/>
      <c r="K44" s="68"/>
      <c r="L44" s="69"/>
      <c r="M44" s="67" t="s">
        <v>19</v>
      </c>
      <c r="N44" s="68"/>
      <c r="O44" s="68"/>
      <c r="P44" s="68"/>
      <c r="Q44" s="68"/>
      <c r="R44" s="77"/>
      <c r="S44" s="78" t="s">
        <v>17</v>
      </c>
      <c r="T44" s="68"/>
      <c r="U44" s="68"/>
      <c r="V44" s="79"/>
      <c r="W44" s="93">
        <v>9500</v>
      </c>
      <c r="X44" s="94"/>
      <c r="Y44" s="94"/>
      <c r="Z44" s="94"/>
      <c r="AA44" s="94"/>
      <c r="AB44" s="94"/>
      <c r="AC44" s="94"/>
      <c r="AD44" s="94"/>
      <c r="AE44" s="98">
        <v>7500</v>
      </c>
      <c r="AF44" s="94"/>
      <c r="AG44" s="94"/>
      <c r="AH44" s="94"/>
      <c r="AI44" s="94"/>
      <c r="AJ44" s="94"/>
      <c r="AK44" s="94"/>
      <c r="AL44" s="99"/>
    </row>
    <row r="45" spans="1:38" ht="15" customHeight="1" x14ac:dyDescent="0.15">
      <c r="A45" s="61"/>
      <c r="B45" s="62"/>
      <c r="C45" s="62"/>
      <c r="D45" s="62"/>
      <c r="E45" s="62"/>
      <c r="F45" s="63"/>
      <c r="G45" s="67" t="s">
        <v>20</v>
      </c>
      <c r="H45" s="68"/>
      <c r="I45" s="68"/>
      <c r="J45" s="68"/>
      <c r="K45" s="68"/>
      <c r="L45" s="69"/>
      <c r="M45" s="67" t="s">
        <v>21</v>
      </c>
      <c r="N45" s="68"/>
      <c r="O45" s="68"/>
      <c r="P45" s="68"/>
      <c r="Q45" s="68"/>
      <c r="R45" s="77"/>
      <c r="S45" s="78" t="s">
        <v>17</v>
      </c>
      <c r="T45" s="68"/>
      <c r="U45" s="68"/>
      <c r="V45" s="79"/>
      <c r="W45" s="93">
        <v>7200</v>
      </c>
      <c r="X45" s="98"/>
      <c r="Y45" s="98"/>
      <c r="Z45" s="98"/>
      <c r="AA45" s="98"/>
      <c r="AB45" s="98"/>
      <c r="AC45" s="98"/>
      <c r="AD45" s="98"/>
      <c r="AE45" s="100"/>
      <c r="AF45" s="94"/>
      <c r="AG45" s="94"/>
      <c r="AH45" s="94"/>
      <c r="AI45" s="94"/>
      <c r="AJ45" s="94"/>
      <c r="AK45" s="94"/>
      <c r="AL45" s="99"/>
    </row>
    <row r="46" spans="1:38" ht="15" customHeight="1" x14ac:dyDescent="0.15">
      <c r="A46" s="61"/>
      <c r="B46" s="62"/>
      <c r="C46" s="62"/>
      <c r="D46" s="62"/>
      <c r="E46" s="62"/>
      <c r="F46" s="63"/>
      <c r="G46" s="67" t="s">
        <v>22</v>
      </c>
      <c r="H46" s="68"/>
      <c r="I46" s="68"/>
      <c r="J46" s="68"/>
      <c r="K46" s="68"/>
      <c r="L46" s="69"/>
      <c r="M46" s="67" t="s">
        <v>23</v>
      </c>
      <c r="N46" s="68"/>
      <c r="O46" s="68"/>
      <c r="P46" s="68"/>
      <c r="Q46" s="68"/>
      <c r="R46" s="77"/>
      <c r="S46" s="78" t="s">
        <v>17</v>
      </c>
      <c r="T46" s="68"/>
      <c r="U46" s="68"/>
      <c r="V46" s="79"/>
      <c r="W46" s="93">
        <v>5050</v>
      </c>
      <c r="X46" s="98"/>
      <c r="Y46" s="98"/>
      <c r="Z46" s="98"/>
      <c r="AA46" s="98"/>
      <c r="AB46" s="98"/>
      <c r="AC46" s="98"/>
      <c r="AD46" s="98"/>
      <c r="AE46" s="100"/>
      <c r="AF46" s="94"/>
      <c r="AG46" s="94"/>
      <c r="AH46" s="94"/>
      <c r="AI46" s="94"/>
      <c r="AJ46" s="94"/>
      <c r="AK46" s="94"/>
      <c r="AL46" s="99"/>
    </row>
    <row r="47" spans="1:38" ht="15" customHeight="1" x14ac:dyDescent="0.15">
      <c r="A47" s="61"/>
      <c r="B47" s="62"/>
      <c r="C47" s="62"/>
      <c r="D47" s="62"/>
      <c r="E47" s="62"/>
      <c r="F47" s="63"/>
      <c r="G47" s="67" t="s">
        <v>24</v>
      </c>
      <c r="H47" s="68"/>
      <c r="I47" s="68"/>
      <c r="J47" s="68"/>
      <c r="K47" s="68"/>
      <c r="L47" s="69"/>
      <c r="M47" s="67" t="s">
        <v>25</v>
      </c>
      <c r="N47" s="68"/>
      <c r="O47" s="68"/>
      <c r="P47" s="68"/>
      <c r="Q47" s="68"/>
      <c r="R47" s="77"/>
      <c r="S47" s="78" t="s">
        <v>26</v>
      </c>
      <c r="T47" s="68"/>
      <c r="U47" s="68"/>
      <c r="V47" s="79"/>
      <c r="W47" s="120">
        <f>W45/W43*100</f>
        <v>72</v>
      </c>
      <c r="X47" s="121"/>
      <c r="Y47" s="121"/>
      <c r="Z47" s="121"/>
      <c r="AA47" s="121"/>
      <c r="AB47" s="121"/>
      <c r="AC47" s="121"/>
      <c r="AD47" s="121"/>
      <c r="AE47" s="100"/>
      <c r="AF47" s="94"/>
      <c r="AG47" s="94"/>
      <c r="AH47" s="94"/>
      <c r="AI47" s="94"/>
      <c r="AJ47" s="94"/>
      <c r="AK47" s="94"/>
      <c r="AL47" s="99"/>
    </row>
    <row r="48" spans="1:38" ht="15" customHeight="1" x14ac:dyDescent="0.15">
      <c r="A48" s="64"/>
      <c r="B48" s="65"/>
      <c r="C48" s="65"/>
      <c r="D48" s="65"/>
      <c r="E48" s="65"/>
      <c r="F48" s="66"/>
      <c r="G48" s="67" t="s">
        <v>27</v>
      </c>
      <c r="H48" s="68"/>
      <c r="I48" s="68"/>
      <c r="J48" s="68"/>
      <c r="K48" s="68"/>
      <c r="L48" s="69"/>
      <c r="M48" s="67" t="s">
        <v>28</v>
      </c>
      <c r="N48" s="68"/>
      <c r="O48" s="68"/>
      <c r="P48" s="68"/>
      <c r="Q48" s="68"/>
      <c r="R48" s="77"/>
      <c r="S48" s="78" t="s">
        <v>26</v>
      </c>
      <c r="T48" s="68"/>
      <c r="U48" s="68"/>
      <c r="V48" s="79"/>
      <c r="W48" s="120">
        <f>W46/W45*100</f>
        <v>70.138888888888886</v>
      </c>
      <c r="X48" s="121"/>
      <c r="Y48" s="121"/>
      <c r="Z48" s="121"/>
      <c r="AA48" s="121"/>
      <c r="AB48" s="121"/>
      <c r="AC48" s="121"/>
      <c r="AD48" s="121"/>
      <c r="AE48" s="100"/>
      <c r="AF48" s="94"/>
      <c r="AG48" s="94"/>
      <c r="AH48" s="94"/>
      <c r="AI48" s="94"/>
      <c r="AJ48" s="94"/>
      <c r="AK48" s="94"/>
      <c r="AL48" s="99"/>
    </row>
    <row r="49" spans="1:38" ht="15" customHeight="1" x14ac:dyDescent="0.15">
      <c r="A49" s="58" t="s">
        <v>29</v>
      </c>
      <c r="B49" s="59"/>
      <c r="C49" s="59"/>
      <c r="D49" s="59"/>
      <c r="E49" s="59"/>
      <c r="F49" s="60"/>
      <c r="G49" s="128" t="s">
        <v>30</v>
      </c>
      <c r="H49" s="59"/>
      <c r="I49" s="59"/>
      <c r="J49" s="59"/>
      <c r="K49" s="59"/>
      <c r="L49" s="60"/>
      <c r="M49" s="67" t="s">
        <v>31</v>
      </c>
      <c r="N49" s="68"/>
      <c r="O49" s="68"/>
      <c r="P49" s="68"/>
      <c r="Q49" s="68"/>
      <c r="R49" s="77"/>
      <c r="S49" s="78" t="s">
        <v>32</v>
      </c>
      <c r="T49" s="68"/>
      <c r="U49" s="68"/>
      <c r="V49" s="79"/>
      <c r="W49" s="93">
        <v>49000</v>
      </c>
      <c r="X49" s="98"/>
      <c r="Y49" s="98"/>
      <c r="Z49" s="98"/>
      <c r="AA49" s="98"/>
      <c r="AB49" s="98"/>
      <c r="AC49" s="98"/>
      <c r="AD49" s="98"/>
      <c r="AE49" s="100"/>
      <c r="AF49" s="94"/>
      <c r="AG49" s="94"/>
      <c r="AH49" s="94"/>
      <c r="AI49" s="94"/>
      <c r="AJ49" s="94"/>
      <c r="AK49" s="94"/>
      <c r="AL49" s="99"/>
    </row>
    <row r="50" spans="1:38" ht="15" customHeight="1" x14ac:dyDescent="0.15">
      <c r="A50" s="61"/>
      <c r="B50" s="62"/>
      <c r="C50" s="62"/>
      <c r="D50" s="62"/>
      <c r="E50" s="62"/>
      <c r="F50" s="63"/>
      <c r="G50" s="129"/>
      <c r="H50" s="62"/>
      <c r="I50" s="62"/>
      <c r="J50" s="62"/>
      <c r="K50" s="62"/>
      <c r="L50" s="63"/>
      <c r="M50" s="67" t="s">
        <v>33</v>
      </c>
      <c r="N50" s="68"/>
      <c r="O50" s="68"/>
      <c r="P50" s="68"/>
      <c r="Q50" s="68"/>
      <c r="R50" s="77"/>
      <c r="S50" s="78" t="s">
        <v>34</v>
      </c>
      <c r="T50" s="68"/>
      <c r="U50" s="68"/>
      <c r="V50" s="79"/>
      <c r="W50" s="93">
        <v>1000</v>
      </c>
      <c r="X50" s="98"/>
      <c r="Y50" s="98"/>
      <c r="Z50" s="98"/>
      <c r="AA50" s="98"/>
      <c r="AB50" s="98"/>
      <c r="AC50" s="98"/>
      <c r="AD50" s="98"/>
      <c r="AE50" s="100"/>
      <c r="AF50" s="94"/>
      <c r="AG50" s="94"/>
      <c r="AH50" s="94"/>
      <c r="AI50" s="94"/>
      <c r="AJ50" s="94"/>
      <c r="AK50" s="94"/>
      <c r="AL50" s="99"/>
    </row>
    <row r="51" spans="1:38" ht="15" customHeight="1" x14ac:dyDescent="0.15">
      <c r="A51" s="61"/>
      <c r="B51" s="62"/>
      <c r="C51" s="62"/>
      <c r="D51" s="62"/>
      <c r="E51" s="62"/>
      <c r="F51" s="63"/>
      <c r="G51" s="130"/>
      <c r="H51" s="65"/>
      <c r="I51" s="65"/>
      <c r="J51" s="65"/>
      <c r="K51" s="65"/>
      <c r="L51" s="66"/>
      <c r="M51" s="67" t="s">
        <v>280</v>
      </c>
      <c r="N51" s="68"/>
      <c r="O51" s="68"/>
      <c r="P51" s="68"/>
      <c r="Q51" s="68"/>
      <c r="R51" s="77"/>
      <c r="S51" s="78" t="s">
        <v>32</v>
      </c>
      <c r="T51" s="68"/>
      <c r="U51" s="68"/>
      <c r="V51" s="79"/>
      <c r="W51" s="93"/>
      <c r="X51" s="98"/>
      <c r="Y51" s="98"/>
      <c r="Z51" s="98"/>
      <c r="AA51" s="98"/>
      <c r="AB51" s="98"/>
      <c r="AC51" s="98"/>
      <c r="AD51" s="98"/>
      <c r="AE51" s="100"/>
      <c r="AF51" s="94"/>
      <c r="AG51" s="94"/>
      <c r="AH51" s="94"/>
      <c r="AI51" s="94"/>
      <c r="AJ51" s="94"/>
      <c r="AK51" s="94"/>
      <c r="AL51" s="99"/>
    </row>
    <row r="52" spans="1:38" ht="15" customHeight="1" x14ac:dyDescent="0.15">
      <c r="A52" s="61"/>
      <c r="B52" s="62"/>
      <c r="C52" s="62"/>
      <c r="D52" s="62"/>
      <c r="E52" s="62"/>
      <c r="F52" s="63"/>
      <c r="G52" s="122" t="s">
        <v>121</v>
      </c>
      <c r="H52" s="123"/>
      <c r="I52" s="123"/>
      <c r="J52" s="123"/>
      <c r="K52" s="123"/>
      <c r="L52" s="123"/>
      <c r="M52" s="67" t="s">
        <v>31</v>
      </c>
      <c r="N52" s="68"/>
      <c r="O52" s="68"/>
      <c r="P52" s="68"/>
      <c r="Q52" s="68"/>
      <c r="R52" s="77"/>
      <c r="S52" s="78" t="s">
        <v>34</v>
      </c>
      <c r="T52" s="68"/>
      <c r="U52" s="68"/>
      <c r="V52" s="79"/>
      <c r="W52" s="93">
        <f>IF(SUMIFS('2情報'!$F$9:$F$38,'2情報'!$Z$9:$Z$38,M52)=0,"",SUMIFS('2情報'!$F$9:$F$38,'2情報'!$Z$9:$Z$38,M52))</f>
        <v>10500</v>
      </c>
      <c r="X52" s="98"/>
      <c r="Y52" s="98"/>
      <c r="Z52" s="98"/>
      <c r="AA52" s="98"/>
      <c r="AB52" s="98"/>
      <c r="AC52" s="98"/>
      <c r="AD52" s="98"/>
      <c r="AE52" s="100"/>
      <c r="AF52" s="94"/>
      <c r="AG52" s="94"/>
      <c r="AH52" s="94"/>
      <c r="AI52" s="94"/>
      <c r="AJ52" s="94"/>
      <c r="AK52" s="94"/>
      <c r="AL52" s="99"/>
    </row>
    <row r="53" spans="1:38" ht="15" customHeight="1" x14ac:dyDescent="0.15">
      <c r="A53" s="61"/>
      <c r="B53" s="62"/>
      <c r="C53" s="62"/>
      <c r="D53" s="62"/>
      <c r="E53" s="62"/>
      <c r="F53" s="63"/>
      <c r="G53" s="124"/>
      <c r="H53" s="125"/>
      <c r="I53" s="125"/>
      <c r="J53" s="125"/>
      <c r="K53" s="125"/>
      <c r="L53" s="125"/>
      <c r="M53" s="67" t="s">
        <v>33</v>
      </c>
      <c r="N53" s="68"/>
      <c r="O53" s="68"/>
      <c r="P53" s="68"/>
      <c r="Q53" s="68"/>
      <c r="R53" s="77"/>
      <c r="S53" s="78" t="s">
        <v>35</v>
      </c>
      <c r="T53" s="68"/>
      <c r="U53" s="68"/>
      <c r="V53" s="79"/>
      <c r="W53" s="93">
        <f>IF(SUMIFS('2情報'!$F$9:$F$38,'2情報'!$Z$9:$Z$38,M53)=0,"",SUMIFS('2情報'!$F$9:$F$38,'2情報'!$Z$9:$Z$38,M53))</f>
        <v>500</v>
      </c>
      <c r="X53" s="98"/>
      <c r="Y53" s="98"/>
      <c r="Z53" s="98"/>
      <c r="AA53" s="98"/>
      <c r="AB53" s="98"/>
      <c r="AC53" s="98"/>
      <c r="AD53" s="98"/>
      <c r="AE53" s="100"/>
      <c r="AF53" s="94"/>
      <c r="AG53" s="94"/>
      <c r="AH53" s="94"/>
      <c r="AI53" s="94"/>
      <c r="AJ53" s="94"/>
      <c r="AK53" s="94"/>
      <c r="AL53" s="99"/>
    </row>
    <row r="54" spans="1:38" ht="15" customHeight="1" x14ac:dyDescent="0.15">
      <c r="A54" s="64"/>
      <c r="B54" s="65"/>
      <c r="C54" s="65"/>
      <c r="D54" s="65"/>
      <c r="E54" s="65"/>
      <c r="F54" s="66"/>
      <c r="G54" s="126"/>
      <c r="H54" s="127"/>
      <c r="I54" s="127"/>
      <c r="J54" s="127"/>
      <c r="K54" s="127"/>
      <c r="L54" s="127"/>
      <c r="M54" s="67" t="s">
        <v>280</v>
      </c>
      <c r="N54" s="68"/>
      <c r="O54" s="68"/>
      <c r="P54" s="68"/>
      <c r="Q54" s="68"/>
      <c r="R54" s="77"/>
      <c r="S54" s="78" t="s">
        <v>32</v>
      </c>
      <c r="T54" s="68"/>
      <c r="U54" s="68"/>
      <c r="V54" s="79"/>
      <c r="W54" s="93" t="str">
        <f>IF(SUMIFS('2情報'!$F$9:$F$38,'2情報'!$Z$9:$Z$38,M54)=0,"",SUMIFS('2情報'!$F$9:$F$38,'2情報'!$Z$9:$Z$38,M54))</f>
        <v/>
      </c>
      <c r="X54" s="98"/>
      <c r="Y54" s="98"/>
      <c r="Z54" s="98"/>
      <c r="AA54" s="98"/>
      <c r="AB54" s="98"/>
      <c r="AC54" s="98"/>
      <c r="AD54" s="98"/>
      <c r="AE54" s="100"/>
      <c r="AF54" s="94"/>
      <c r="AG54" s="94"/>
      <c r="AH54" s="94"/>
      <c r="AI54" s="94"/>
      <c r="AJ54" s="94"/>
      <c r="AK54" s="94"/>
      <c r="AL54" s="99"/>
    </row>
    <row r="55" spans="1:38" ht="15" customHeight="1" x14ac:dyDescent="0.15">
      <c r="A55" s="58" t="s">
        <v>36</v>
      </c>
      <c r="B55" s="59"/>
      <c r="C55" s="59"/>
      <c r="D55" s="59"/>
      <c r="E55" s="59"/>
      <c r="F55" s="60"/>
      <c r="G55" s="67" t="s">
        <v>37</v>
      </c>
      <c r="H55" s="68"/>
      <c r="I55" s="68"/>
      <c r="J55" s="68"/>
      <c r="K55" s="68"/>
      <c r="L55" s="68"/>
      <c r="M55" s="68"/>
      <c r="N55" s="68"/>
      <c r="O55" s="68"/>
      <c r="P55" s="68"/>
      <c r="Q55" s="68"/>
      <c r="R55" s="68"/>
      <c r="S55" s="68"/>
      <c r="T55" s="68"/>
      <c r="U55" s="68"/>
      <c r="V55" s="79"/>
      <c r="W55" s="119" t="s">
        <v>80</v>
      </c>
      <c r="X55" s="118"/>
      <c r="Y55" s="118"/>
      <c r="Z55" s="118"/>
      <c r="AA55" s="118"/>
      <c r="AB55" s="118"/>
      <c r="AC55" s="118"/>
      <c r="AD55" s="118"/>
      <c r="AE55" s="118"/>
      <c r="AF55" s="94"/>
      <c r="AG55" s="94"/>
      <c r="AH55" s="94"/>
      <c r="AI55" s="94"/>
      <c r="AJ55" s="94"/>
      <c r="AK55" s="94"/>
      <c r="AL55" s="99"/>
    </row>
    <row r="56" spans="1:38" ht="15" customHeight="1" x14ac:dyDescent="0.15">
      <c r="A56" s="61"/>
      <c r="B56" s="62"/>
      <c r="C56" s="62"/>
      <c r="D56" s="62"/>
      <c r="E56" s="62"/>
      <c r="F56" s="63"/>
      <c r="G56" s="67" t="s">
        <v>38</v>
      </c>
      <c r="H56" s="68"/>
      <c r="I56" s="68"/>
      <c r="J56" s="68"/>
      <c r="K56" s="68"/>
      <c r="L56" s="68"/>
      <c r="M56" s="68"/>
      <c r="N56" s="68"/>
      <c r="O56" s="68"/>
      <c r="P56" s="68"/>
      <c r="Q56" s="68"/>
      <c r="R56" s="68"/>
      <c r="S56" s="68"/>
      <c r="T56" s="68"/>
      <c r="U56" s="68"/>
      <c r="V56" s="79"/>
      <c r="W56" s="116">
        <v>37712</v>
      </c>
      <c r="X56" s="117"/>
      <c r="Y56" s="117"/>
      <c r="Z56" s="117"/>
      <c r="AA56" s="117"/>
      <c r="AB56" s="117"/>
      <c r="AC56" s="117"/>
      <c r="AD56" s="117"/>
      <c r="AE56" s="118"/>
      <c r="AF56" s="94"/>
      <c r="AG56" s="94"/>
      <c r="AH56" s="94"/>
      <c r="AI56" s="94"/>
      <c r="AJ56" s="94"/>
      <c r="AK56" s="94"/>
      <c r="AL56" s="99"/>
    </row>
    <row r="57" spans="1:38" ht="15" customHeight="1" x14ac:dyDescent="0.15">
      <c r="A57" s="61"/>
      <c r="B57" s="62"/>
      <c r="C57" s="62"/>
      <c r="D57" s="62"/>
      <c r="E57" s="62"/>
      <c r="F57" s="63"/>
      <c r="G57" s="73" t="s">
        <v>39</v>
      </c>
      <c r="H57" s="73"/>
      <c r="I57" s="73"/>
      <c r="J57" s="73"/>
      <c r="K57" s="73"/>
      <c r="L57" s="73"/>
      <c r="M57" s="73"/>
      <c r="N57" s="73"/>
      <c r="O57" s="73"/>
      <c r="P57" s="73"/>
      <c r="Q57" s="73"/>
      <c r="R57" s="73"/>
      <c r="S57" s="73"/>
      <c r="T57" s="73"/>
      <c r="U57" s="73"/>
      <c r="V57" s="76"/>
      <c r="W57" s="119" t="s">
        <v>66</v>
      </c>
      <c r="X57" s="118"/>
      <c r="Y57" s="118"/>
      <c r="Z57" s="118"/>
      <c r="AA57" s="118"/>
      <c r="AB57" s="118"/>
      <c r="AC57" s="118"/>
      <c r="AD57" s="118"/>
      <c r="AE57" s="118"/>
      <c r="AF57" s="94"/>
      <c r="AG57" s="94"/>
      <c r="AH57" s="94"/>
      <c r="AI57" s="94"/>
      <c r="AJ57" s="94"/>
      <c r="AK57" s="94"/>
      <c r="AL57" s="99"/>
    </row>
    <row r="58" spans="1:38" ht="15" customHeight="1" x14ac:dyDescent="0.15">
      <c r="A58" s="61"/>
      <c r="B58" s="62"/>
      <c r="C58" s="62"/>
      <c r="D58" s="62"/>
      <c r="E58" s="62"/>
      <c r="F58" s="63"/>
      <c r="G58" s="73" t="s">
        <v>40</v>
      </c>
      <c r="H58" s="73"/>
      <c r="I58" s="73"/>
      <c r="J58" s="73"/>
      <c r="K58" s="73"/>
      <c r="L58" s="73"/>
      <c r="M58" s="73"/>
      <c r="N58" s="73"/>
      <c r="O58" s="73"/>
      <c r="P58" s="73"/>
      <c r="Q58" s="73"/>
      <c r="R58" s="67"/>
      <c r="S58" s="104" t="s">
        <v>81</v>
      </c>
      <c r="T58" s="73"/>
      <c r="U58" s="73"/>
      <c r="V58" s="76"/>
      <c r="W58" s="111" t="s">
        <v>234</v>
      </c>
      <c r="X58" s="81"/>
      <c r="Y58" s="81"/>
      <c r="Z58" s="81"/>
      <c r="AA58" s="81"/>
      <c r="AB58" s="81"/>
      <c r="AC58" s="81"/>
      <c r="AD58" s="81"/>
      <c r="AE58" s="80" t="s">
        <v>235</v>
      </c>
      <c r="AF58" s="81"/>
      <c r="AG58" s="81"/>
      <c r="AH58" s="81"/>
      <c r="AI58" s="81"/>
      <c r="AJ58" s="81"/>
      <c r="AK58" s="81"/>
      <c r="AL58" s="82"/>
    </row>
    <row r="59" spans="1:38" ht="15" customHeight="1" thickBot="1" x14ac:dyDescent="0.2">
      <c r="A59" s="70"/>
      <c r="B59" s="71"/>
      <c r="C59" s="71"/>
      <c r="D59" s="71"/>
      <c r="E59" s="71"/>
      <c r="F59" s="72"/>
      <c r="G59" s="74"/>
      <c r="H59" s="74"/>
      <c r="I59" s="74"/>
      <c r="J59" s="74"/>
      <c r="K59" s="74"/>
      <c r="L59" s="74"/>
      <c r="M59" s="74"/>
      <c r="N59" s="74"/>
      <c r="O59" s="74"/>
      <c r="P59" s="74"/>
      <c r="Q59" s="74"/>
      <c r="R59" s="75"/>
      <c r="S59" s="105"/>
      <c r="T59" s="74"/>
      <c r="U59" s="74"/>
      <c r="V59" s="106"/>
      <c r="W59" s="107">
        <v>3000</v>
      </c>
      <c r="X59" s="108"/>
      <c r="Y59" s="108"/>
      <c r="Z59" s="108"/>
      <c r="AA59" s="108"/>
      <c r="AB59" s="108"/>
      <c r="AC59" s="108"/>
      <c r="AD59" s="108"/>
      <c r="AE59" s="109">
        <v>2000</v>
      </c>
      <c r="AF59" s="108"/>
      <c r="AG59" s="108"/>
      <c r="AH59" s="108"/>
      <c r="AI59" s="108"/>
      <c r="AJ59" s="108"/>
      <c r="AK59" s="108"/>
      <c r="AL59" s="110"/>
    </row>
  </sheetData>
  <mergeCells count="86">
    <mergeCell ref="A39:V39"/>
    <mergeCell ref="A37:AL37"/>
    <mergeCell ref="A32:AL33"/>
    <mergeCell ref="W50:AL50"/>
    <mergeCell ref="W39:AD39"/>
    <mergeCell ref="W49:AL49"/>
    <mergeCell ref="M40:R40"/>
    <mergeCell ref="M45:R45"/>
    <mergeCell ref="M44:R44"/>
    <mergeCell ref="M42:R42"/>
    <mergeCell ref="M41:R41"/>
    <mergeCell ref="S40:V40"/>
    <mergeCell ref="S41:V41"/>
    <mergeCell ref="S42:V42"/>
    <mergeCell ref="S43:V43"/>
    <mergeCell ref="S47:V47"/>
    <mergeCell ref="A49:F54"/>
    <mergeCell ref="G52:L54"/>
    <mergeCell ref="G49:L51"/>
    <mergeCell ref="M51:R51"/>
    <mergeCell ref="S51:V51"/>
    <mergeCell ref="M54:R54"/>
    <mergeCell ref="AM14:BX21"/>
    <mergeCell ref="AE38:AL38"/>
    <mergeCell ref="W38:AD38"/>
    <mergeCell ref="W56:AL56"/>
    <mergeCell ref="W57:AL57"/>
    <mergeCell ref="W45:AL45"/>
    <mergeCell ref="W46:AL46"/>
    <mergeCell ref="W47:AL47"/>
    <mergeCell ref="W48:AL48"/>
    <mergeCell ref="W55:AL55"/>
    <mergeCell ref="W42:AD42"/>
    <mergeCell ref="AE42:AL42"/>
    <mergeCell ref="W44:AD44"/>
    <mergeCell ref="W52:AL52"/>
    <mergeCell ref="W51:AL51"/>
    <mergeCell ref="AE44:AL44"/>
    <mergeCell ref="M46:R46"/>
    <mergeCell ref="W53:AL53"/>
    <mergeCell ref="S54:V54"/>
    <mergeCell ref="W54:AL54"/>
    <mergeCell ref="S58:V59"/>
    <mergeCell ref="G56:V56"/>
    <mergeCell ref="G55:V55"/>
    <mergeCell ref="S52:V52"/>
    <mergeCell ref="M52:R52"/>
    <mergeCell ref="S53:V53"/>
    <mergeCell ref="M48:R48"/>
    <mergeCell ref="M47:R47"/>
    <mergeCell ref="S50:V50"/>
    <mergeCell ref="W59:AD59"/>
    <mergeCell ref="AE59:AL59"/>
    <mergeCell ref="W58:AD58"/>
    <mergeCell ref="AE58:AL58"/>
    <mergeCell ref="A6:AL8"/>
    <mergeCell ref="A14:AL21"/>
    <mergeCell ref="S45:V45"/>
    <mergeCell ref="S44:V44"/>
    <mergeCell ref="W40:AD40"/>
    <mergeCell ref="AE39:AL39"/>
    <mergeCell ref="AE40:AL40"/>
    <mergeCell ref="W41:AL41"/>
    <mergeCell ref="G43:L43"/>
    <mergeCell ref="G42:L42"/>
    <mergeCell ref="G41:L41"/>
    <mergeCell ref="G40:L40"/>
    <mergeCell ref="M43:R43"/>
    <mergeCell ref="W43:AL43"/>
    <mergeCell ref="A38:V38"/>
    <mergeCell ref="A43:F48"/>
    <mergeCell ref="A40:F42"/>
    <mergeCell ref="G44:L44"/>
    <mergeCell ref="A55:F59"/>
    <mergeCell ref="G46:L46"/>
    <mergeCell ref="G45:L45"/>
    <mergeCell ref="G48:L48"/>
    <mergeCell ref="G47:L47"/>
    <mergeCell ref="G58:R59"/>
    <mergeCell ref="G57:V57"/>
    <mergeCell ref="M53:R53"/>
    <mergeCell ref="S46:V46"/>
    <mergeCell ref="S48:V48"/>
    <mergeCell ref="S49:V49"/>
    <mergeCell ref="M50:R50"/>
    <mergeCell ref="M49:R49"/>
  </mergeCells>
  <phoneticPr fontId="3"/>
  <pageMargins left="0.78740157480314965" right="0.78740157480314965" top="0.78740157480314965" bottom="0.78740157480314965" header="0.39370078740157483" footer="0.39370078740157483"/>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J75"/>
  <sheetViews>
    <sheetView view="pageBreakPreview" zoomScaleNormal="100" zoomScaleSheetLayoutView="100" workbookViewId="0"/>
  </sheetViews>
  <sheetFormatPr defaultColWidth="2.5" defaultRowHeight="15" customHeight="1" x14ac:dyDescent="0.15"/>
  <cols>
    <col min="1" max="16384" width="2.5" style="2"/>
  </cols>
  <sheetData>
    <row r="1" spans="1:62" ht="15" customHeight="1" x14ac:dyDescent="0.15">
      <c r="A1" s="1" t="s">
        <v>248</v>
      </c>
      <c r="AV1" s="3" t="s">
        <v>473</v>
      </c>
      <c r="AY1" s="143" t="s">
        <v>189</v>
      </c>
      <c r="AZ1" s="138"/>
      <c r="BA1" s="138"/>
      <c r="BB1" s="139"/>
      <c r="BC1" s="143" t="s">
        <v>129</v>
      </c>
      <c r="BD1" s="138"/>
      <c r="BE1" s="138"/>
      <c r="BF1" s="138"/>
      <c r="BG1" s="138"/>
      <c r="BH1" s="138"/>
      <c r="BI1" s="138"/>
      <c r="BJ1" s="139"/>
    </row>
    <row r="2" spans="1:62" ht="15" customHeight="1" thickBot="1" x14ac:dyDescent="0.2">
      <c r="A2" s="2" t="s">
        <v>74</v>
      </c>
      <c r="AY2" s="323" t="s">
        <v>190</v>
      </c>
      <c r="AZ2" s="293"/>
      <c r="BA2" s="293"/>
      <c r="BB2" s="294"/>
      <c r="BC2" s="323" t="s">
        <v>191</v>
      </c>
      <c r="BD2" s="293"/>
      <c r="BE2" s="293"/>
      <c r="BF2" s="293"/>
      <c r="BG2" s="293" t="s">
        <v>190</v>
      </c>
      <c r="BH2" s="293"/>
      <c r="BI2" s="293"/>
      <c r="BJ2" s="294"/>
    </row>
    <row r="3" spans="1:62" ht="15" customHeight="1" thickTop="1" thickBot="1" x14ac:dyDescent="0.2">
      <c r="A3" s="2" t="s">
        <v>249</v>
      </c>
      <c r="AY3" s="871">
        <f>'2情報'!AY3</f>
        <v>2015</v>
      </c>
      <c r="AZ3" s="872"/>
      <c r="BA3" s="872"/>
      <c r="BB3" s="873"/>
      <c r="BC3" s="317" t="s">
        <v>134</v>
      </c>
      <c r="BD3" s="310"/>
      <c r="BE3" s="310"/>
      <c r="BF3" s="310"/>
      <c r="BG3" s="310">
        <v>1965</v>
      </c>
      <c r="BH3" s="310"/>
      <c r="BI3" s="310"/>
      <c r="BJ3" s="319"/>
    </row>
    <row r="4" spans="1:62" ht="15" customHeight="1" x14ac:dyDescent="0.15">
      <c r="A4" s="2" t="s">
        <v>277</v>
      </c>
      <c r="BC4" s="316" t="s">
        <v>135</v>
      </c>
      <c r="BD4" s="73"/>
      <c r="BE4" s="73"/>
      <c r="BF4" s="73"/>
      <c r="BG4" s="73">
        <v>1966</v>
      </c>
      <c r="BH4" s="73"/>
      <c r="BI4" s="73"/>
      <c r="BJ4" s="76"/>
    </row>
    <row r="5" spans="1:62" ht="15" customHeight="1" thickBot="1" x14ac:dyDescent="0.2">
      <c r="BC5" s="316" t="s">
        <v>136</v>
      </c>
      <c r="BD5" s="73"/>
      <c r="BE5" s="73"/>
      <c r="BF5" s="73"/>
      <c r="BG5" s="73">
        <v>1967</v>
      </c>
      <c r="BH5" s="73"/>
      <c r="BI5" s="73"/>
      <c r="BJ5" s="76"/>
    </row>
    <row r="6" spans="1:62" ht="15" customHeight="1" x14ac:dyDescent="0.15">
      <c r="B6" s="306" t="s">
        <v>480</v>
      </c>
      <c r="C6" s="289"/>
      <c r="D6" s="289"/>
      <c r="E6" s="289"/>
      <c r="F6" s="289"/>
      <c r="G6" s="289"/>
      <c r="H6" s="289"/>
      <c r="I6" s="874"/>
      <c r="J6" s="143" t="s">
        <v>224</v>
      </c>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t="s">
        <v>229</v>
      </c>
      <c r="AK6" s="138"/>
      <c r="AL6" s="138"/>
      <c r="AM6" s="138"/>
      <c r="AN6" s="138"/>
      <c r="AO6" s="138"/>
      <c r="AP6" s="138"/>
      <c r="AQ6" s="138"/>
      <c r="AR6" s="138"/>
      <c r="AS6" s="138"/>
      <c r="AT6" s="138"/>
      <c r="AU6" s="138"/>
      <c r="AV6" s="139"/>
      <c r="BC6" s="316" t="s">
        <v>137</v>
      </c>
      <c r="BD6" s="73"/>
      <c r="BE6" s="73"/>
      <c r="BF6" s="73"/>
      <c r="BG6" s="73">
        <v>1968</v>
      </c>
      <c r="BH6" s="73"/>
      <c r="BI6" s="73"/>
      <c r="BJ6" s="76"/>
    </row>
    <row r="7" spans="1:62" ht="15" customHeight="1" thickBot="1" x14ac:dyDescent="0.2">
      <c r="B7" s="307"/>
      <c r="C7" s="290"/>
      <c r="D7" s="290"/>
      <c r="E7" s="290"/>
      <c r="F7" s="290"/>
      <c r="G7" s="290"/>
      <c r="H7" s="290"/>
      <c r="I7" s="875"/>
      <c r="J7" s="323" t="s">
        <v>226</v>
      </c>
      <c r="K7" s="293"/>
      <c r="L7" s="293"/>
      <c r="M7" s="293"/>
      <c r="N7" s="293"/>
      <c r="O7" s="293"/>
      <c r="P7" s="293"/>
      <c r="Q7" s="293"/>
      <c r="R7" s="293"/>
      <c r="S7" s="293"/>
      <c r="T7" s="293"/>
      <c r="U7" s="293"/>
      <c r="V7" s="293"/>
      <c r="W7" s="293" t="s">
        <v>228</v>
      </c>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4"/>
      <c r="BC7" s="316" t="s">
        <v>138</v>
      </c>
      <c r="BD7" s="73"/>
      <c r="BE7" s="73"/>
      <c r="BF7" s="73"/>
      <c r="BG7" s="73">
        <v>1969</v>
      </c>
      <c r="BH7" s="73"/>
      <c r="BI7" s="73"/>
      <c r="BJ7" s="76"/>
    </row>
    <row r="8" spans="1:62" ht="15" customHeight="1" thickTop="1" x14ac:dyDescent="0.15">
      <c r="B8" s="856" t="s">
        <v>263</v>
      </c>
      <c r="C8" s="857"/>
      <c r="D8" s="846" t="s">
        <v>481</v>
      </c>
      <c r="E8" s="847"/>
      <c r="F8" s="847"/>
      <c r="G8" s="847"/>
      <c r="H8" s="847"/>
      <c r="I8" s="848"/>
      <c r="J8" s="839" t="s">
        <v>486</v>
      </c>
      <c r="K8" s="840"/>
      <c r="L8" s="840"/>
      <c r="M8" s="840"/>
      <c r="N8" s="840"/>
      <c r="O8" s="840"/>
      <c r="P8" s="840"/>
      <c r="Q8" s="840"/>
      <c r="R8" s="840"/>
      <c r="S8" s="840"/>
      <c r="T8" s="840"/>
      <c r="U8" s="840"/>
      <c r="V8" s="841"/>
      <c r="W8" s="843" t="s">
        <v>269</v>
      </c>
      <c r="X8" s="840"/>
      <c r="Y8" s="840"/>
      <c r="Z8" s="840"/>
      <c r="AA8" s="840"/>
      <c r="AB8" s="840"/>
      <c r="AC8" s="840"/>
      <c r="AD8" s="840"/>
      <c r="AE8" s="840"/>
      <c r="AF8" s="840"/>
      <c r="AG8" s="840"/>
      <c r="AH8" s="840"/>
      <c r="AI8" s="841"/>
      <c r="AJ8" s="843" t="s">
        <v>269</v>
      </c>
      <c r="AK8" s="840"/>
      <c r="AL8" s="840"/>
      <c r="AM8" s="840"/>
      <c r="AN8" s="840"/>
      <c r="AO8" s="840"/>
      <c r="AP8" s="840"/>
      <c r="AQ8" s="840"/>
      <c r="AR8" s="840"/>
      <c r="AS8" s="840"/>
      <c r="AT8" s="840"/>
      <c r="AU8" s="840"/>
      <c r="AV8" s="845"/>
      <c r="BC8" s="316" t="s">
        <v>139</v>
      </c>
      <c r="BD8" s="73"/>
      <c r="BE8" s="73"/>
      <c r="BF8" s="73"/>
      <c r="BG8" s="73">
        <v>1970</v>
      </c>
      <c r="BH8" s="73"/>
      <c r="BI8" s="73"/>
      <c r="BJ8" s="76"/>
    </row>
    <row r="9" spans="1:62" ht="15" customHeight="1" x14ac:dyDescent="0.15">
      <c r="B9" s="858"/>
      <c r="C9" s="859"/>
      <c r="D9" s="129"/>
      <c r="E9" s="62"/>
      <c r="F9" s="62"/>
      <c r="G9" s="62"/>
      <c r="H9" s="62"/>
      <c r="I9" s="776"/>
      <c r="J9" s="819"/>
      <c r="K9" s="820"/>
      <c r="L9" s="820"/>
      <c r="M9" s="820"/>
      <c r="N9" s="820"/>
      <c r="O9" s="820"/>
      <c r="P9" s="820"/>
      <c r="Q9" s="820"/>
      <c r="R9" s="820"/>
      <c r="S9" s="820"/>
      <c r="T9" s="820"/>
      <c r="U9" s="820"/>
      <c r="V9" s="842"/>
      <c r="W9" s="844"/>
      <c r="X9" s="820"/>
      <c r="Y9" s="820"/>
      <c r="Z9" s="820"/>
      <c r="AA9" s="820"/>
      <c r="AB9" s="820"/>
      <c r="AC9" s="820"/>
      <c r="AD9" s="820"/>
      <c r="AE9" s="820"/>
      <c r="AF9" s="820"/>
      <c r="AG9" s="820"/>
      <c r="AH9" s="820"/>
      <c r="AI9" s="842"/>
      <c r="AJ9" s="844"/>
      <c r="AK9" s="820"/>
      <c r="AL9" s="820"/>
      <c r="AM9" s="820"/>
      <c r="AN9" s="820"/>
      <c r="AO9" s="820"/>
      <c r="AP9" s="820"/>
      <c r="AQ9" s="820"/>
      <c r="AR9" s="820"/>
      <c r="AS9" s="820"/>
      <c r="AT9" s="820"/>
      <c r="AU9" s="820"/>
      <c r="AV9" s="821"/>
      <c r="BC9" s="316" t="s">
        <v>140</v>
      </c>
      <c r="BD9" s="73"/>
      <c r="BE9" s="73"/>
      <c r="BF9" s="73"/>
      <c r="BG9" s="73">
        <v>1971</v>
      </c>
      <c r="BH9" s="73"/>
      <c r="BI9" s="73"/>
      <c r="BJ9" s="76"/>
    </row>
    <row r="10" spans="1:62" ht="15" customHeight="1" x14ac:dyDescent="0.15">
      <c r="B10" s="858"/>
      <c r="C10" s="859"/>
      <c r="D10" s="129"/>
      <c r="E10" s="62"/>
      <c r="F10" s="62"/>
      <c r="G10" s="62"/>
      <c r="H10" s="62"/>
      <c r="I10" s="776"/>
      <c r="J10" s="819"/>
      <c r="K10" s="820"/>
      <c r="L10" s="820"/>
      <c r="M10" s="820"/>
      <c r="N10" s="820"/>
      <c r="O10" s="820"/>
      <c r="P10" s="820"/>
      <c r="Q10" s="820"/>
      <c r="R10" s="820"/>
      <c r="S10" s="820"/>
      <c r="T10" s="820"/>
      <c r="U10" s="820"/>
      <c r="V10" s="842"/>
      <c r="W10" s="844"/>
      <c r="X10" s="820"/>
      <c r="Y10" s="820"/>
      <c r="Z10" s="820"/>
      <c r="AA10" s="820"/>
      <c r="AB10" s="820"/>
      <c r="AC10" s="820"/>
      <c r="AD10" s="820"/>
      <c r="AE10" s="820"/>
      <c r="AF10" s="820"/>
      <c r="AG10" s="820"/>
      <c r="AH10" s="820"/>
      <c r="AI10" s="842"/>
      <c r="AJ10" s="844"/>
      <c r="AK10" s="820"/>
      <c r="AL10" s="820"/>
      <c r="AM10" s="820"/>
      <c r="AN10" s="820"/>
      <c r="AO10" s="820"/>
      <c r="AP10" s="820"/>
      <c r="AQ10" s="820"/>
      <c r="AR10" s="820"/>
      <c r="AS10" s="820"/>
      <c r="AT10" s="820"/>
      <c r="AU10" s="820"/>
      <c r="AV10" s="821"/>
      <c r="BC10" s="316" t="s">
        <v>141</v>
      </c>
      <c r="BD10" s="73"/>
      <c r="BE10" s="73"/>
      <c r="BF10" s="73"/>
      <c r="BG10" s="73">
        <v>1972</v>
      </c>
      <c r="BH10" s="73"/>
      <c r="BI10" s="73"/>
      <c r="BJ10" s="76"/>
    </row>
    <row r="11" spans="1:62" ht="15" customHeight="1" x14ac:dyDescent="0.15">
      <c r="B11" s="858"/>
      <c r="C11" s="859"/>
      <c r="D11" s="129"/>
      <c r="E11" s="62"/>
      <c r="F11" s="62"/>
      <c r="G11" s="62"/>
      <c r="H11" s="62"/>
      <c r="I11" s="776"/>
      <c r="J11" s="819"/>
      <c r="K11" s="820"/>
      <c r="L11" s="820"/>
      <c r="M11" s="820"/>
      <c r="N11" s="820"/>
      <c r="O11" s="820"/>
      <c r="P11" s="820"/>
      <c r="Q11" s="820"/>
      <c r="R11" s="820"/>
      <c r="S11" s="820"/>
      <c r="T11" s="820"/>
      <c r="U11" s="820"/>
      <c r="V11" s="842"/>
      <c r="W11" s="844"/>
      <c r="X11" s="820"/>
      <c r="Y11" s="820"/>
      <c r="Z11" s="820"/>
      <c r="AA11" s="820"/>
      <c r="AB11" s="820"/>
      <c r="AC11" s="820"/>
      <c r="AD11" s="820"/>
      <c r="AE11" s="820"/>
      <c r="AF11" s="820"/>
      <c r="AG11" s="820"/>
      <c r="AH11" s="820"/>
      <c r="AI11" s="842"/>
      <c r="AJ11" s="844"/>
      <c r="AK11" s="820"/>
      <c r="AL11" s="820"/>
      <c r="AM11" s="820"/>
      <c r="AN11" s="820"/>
      <c r="AO11" s="820"/>
      <c r="AP11" s="820"/>
      <c r="AQ11" s="820"/>
      <c r="AR11" s="820"/>
      <c r="AS11" s="820"/>
      <c r="AT11" s="820"/>
      <c r="AU11" s="820"/>
      <c r="AV11" s="821"/>
      <c r="BC11" s="316" t="s">
        <v>142</v>
      </c>
      <c r="BD11" s="73"/>
      <c r="BE11" s="73"/>
      <c r="BF11" s="73"/>
      <c r="BG11" s="73">
        <v>1973</v>
      </c>
      <c r="BH11" s="73"/>
      <c r="BI11" s="73"/>
      <c r="BJ11" s="76"/>
    </row>
    <row r="12" spans="1:62" ht="15" customHeight="1" x14ac:dyDescent="0.15">
      <c r="B12" s="858"/>
      <c r="C12" s="859"/>
      <c r="D12" s="122" t="s">
        <v>482</v>
      </c>
      <c r="E12" s="59"/>
      <c r="F12" s="59"/>
      <c r="G12" s="59"/>
      <c r="H12" s="59"/>
      <c r="I12" s="775"/>
      <c r="J12" s="849" t="s">
        <v>269</v>
      </c>
      <c r="K12" s="850"/>
      <c r="L12" s="850"/>
      <c r="M12" s="850"/>
      <c r="N12" s="850"/>
      <c r="O12" s="850"/>
      <c r="P12" s="850"/>
      <c r="Q12" s="850"/>
      <c r="R12" s="850"/>
      <c r="S12" s="850"/>
      <c r="T12" s="850"/>
      <c r="U12" s="850"/>
      <c r="V12" s="851"/>
      <c r="W12" s="853" t="s">
        <v>269</v>
      </c>
      <c r="X12" s="850"/>
      <c r="Y12" s="850"/>
      <c r="Z12" s="850"/>
      <c r="AA12" s="850"/>
      <c r="AB12" s="850"/>
      <c r="AC12" s="850"/>
      <c r="AD12" s="850"/>
      <c r="AE12" s="850"/>
      <c r="AF12" s="850"/>
      <c r="AG12" s="850"/>
      <c r="AH12" s="850"/>
      <c r="AI12" s="851"/>
      <c r="AJ12" s="853" t="s">
        <v>483</v>
      </c>
      <c r="AK12" s="850"/>
      <c r="AL12" s="850"/>
      <c r="AM12" s="850"/>
      <c r="AN12" s="850"/>
      <c r="AO12" s="850"/>
      <c r="AP12" s="850"/>
      <c r="AQ12" s="850"/>
      <c r="AR12" s="850"/>
      <c r="AS12" s="850"/>
      <c r="AT12" s="850"/>
      <c r="AU12" s="850"/>
      <c r="AV12" s="855"/>
      <c r="BC12" s="316" t="s">
        <v>143</v>
      </c>
      <c r="BD12" s="73"/>
      <c r="BE12" s="73"/>
      <c r="BF12" s="73"/>
      <c r="BG12" s="73">
        <v>1974</v>
      </c>
      <c r="BH12" s="73"/>
      <c r="BI12" s="73"/>
      <c r="BJ12" s="76"/>
    </row>
    <row r="13" spans="1:62" ht="15" customHeight="1" x14ac:dyDescent="0.15">
      <c r="B13" s="858"/>
      <c r="C13" s="859"/>
      <c r="D13" s="129"/>
      <c r="E13" s="62"/>
      <c r="F13" s="62"/>
      <c r="G13" s="62"/>
      <c r="H13" s="62"/>
      <c r="I13" s="776"/>
      <c r="J13" s="819"/>
      <c r="K13" s="820"/>
      <c r="L13" s="820"/>
      <c r="M13" s="820"/>
      <c r="N13" s="820"/>
      <c r="O13" s="820"/>
      <c r="P13" s="820"/>
      <c r="Q13" s="820"/>
      <c r="R13" s="820"/>
      <c r="S13" s="820"/>
      <c r="T13" s="820"/>
      <c r="U13" s="820"/>
      <c r="V13" s="842"/>
      <c r="W13" s="844"/>
      <c r="X13" s="820"/>
      <c r="Y13" s="820"/>
      <c r="Z13" s="820"/>
      <c r="AA13" s="820"/>
      <c r="AB13" s="820"/>
      <c r="AC13" s="820"/>
      <c r="AD13" s="820"/>
      <c r="AE13" s="820"/>
      <c r="AF13" s="820"/>
      <c r="AG13" s="820"/>
      <c r="AH13" s="820"/>
      <c r="AI13" s="842"/>
      <c r="AJ13" s="844"/>
      <c r="AK13" s="820"/>
      <c r="AL13" s="820"/>
      <c r="AM13" s="820"/>
      <c r="AN13" s="820"/>
      <c r="AO13" s="820"/>
      <c r="AP13" s="820"/>
      <c r="AQ13" s="820"/>
      <c r="AR13" s="820"/>
      <c r="AS13" s="820"/>
      <c r="AT13" s="820"/>
      <c r="AU13" s="820"/>
      <c r="AV13" s="821"/>
      <c r="BC13" s="316" t="s">
        <v>144</v>
      </c>
      <c r="BD13" s="73"/>
      <c r="BE13" s="73"/>
      <c r="BF13" s="73"/>
      <c r="BG13" s="73">
        <v>1975</v>
      </c>
      <c r="BH13" s="73"/>
      <c r="BI13" s="73"/>
      <c r="BJ13" s="76"/>
    </row>
    <row r="14" spans="1:62" ht="15" customHeight="1" x14ac:dyDescent="0.15">
      <c r="B14" s="858"/>
      <c r="C14" s="859"/>
      <c r="D14" s="129"/>
      <c r="E14" s="62"/>
      <c r="F14" s="62"/>
      <c r="G14" s="62"/>
      <c r="H14" s="62"/>
      <c r="I14" s="776"/>
      <c r="J14" s="819"/>
      <c r="K14" s="820"/>
      <c r="L14" s="820"/>
      <c r="M14" s="820"/>
      <c r="N14" s="820"/>
      <c r="O14" s="820"/>
      <c r="P14" s="820"/>
      <c r="Q14" s="820"/>
      <c r="R14" s="820"/>
      <c r="S14" s="820"/>
      <c r="T14" s="820"/>
      <c r="U14" s="820"/>
      <c r="V14" s="842"/>
      <c r="W14" s="844"/>
      <c r="X14" s="820"/>
      <c r="Y14" s="820"/>
      <c r="Z14" s="820"/>
      <c r="AA14" s="820"/>
      <c r="AB14" s="820"/>
      <c r="AC14" s="820"/>
      <c r="AD14" s="820"/>
      <c r="AE14" s="820"/>
      <c r="AF14" s="820"/>
      <c r="AG14" s="820"/>
      <c r="AH14" s="820"/>
      <c r="AI14" s="842"/>
      <c r="AJ14" s="844"/>
      <c r="AK14" s="820"/>
      <c r="AL14" s="820"/>
      <c r="AM14" s="820"/>
      <c r="AN14" s="820"/>
      <c r="AO14" s="820"/>
      <c r="AP14" s="820"/>
      <c r="AQ14" s="820"/>
      <c r="AR14" s="820"/>
      <c r="AS14" s="820"/>
      <c r="AT14" s="820"/>
      <c r="AU14" s="820"/>
      <c r="AV14" s="821"/>
      <c r="BC14" s="316" t="s">
        <v>145</v>
      </c>
      <c r="BD14" s="73"/>
      <c r="BE14" s="73"/>
      <c r="BF14" s="73"/>
      <c r="BG14" s="73">
        <v>1976</v>
      </c>
      <c r="BH14" s="73"/>
      <c r="BI14" s="73"/>
      <c r="BJ14" s="76"/>
    </row>
    <row r="15" spans="1:62" ht="15" customHeight="1" thickBot="1" x14ac:dyDescent="0.2">
      <c r="B15" s="860"/>
      <c r="C15" s="861"/>
      <c r="D15" s="777"/>
      <c r="E15" s="71"/>
      <c r="F15" s="71"/>
      <c r="G15" s="71"/>
      <c r="H15" s="71"/>
      <c r="I15" s="778"/>
      <c r="J15" s="822"/>
      <c r="K15" s="823"/>
      <c r="L15" s="823"/>
      <c r="M15" s="823"/>
      <c r="N15" s="823"/>
      <c r="O15" s="823"/>
      <c r="P15" s="823"/>
      <c r="Q15" s="823"/>
      <c r="R15" s="823"/>
      <c r="S15" s="823"/>
      <c r="T15" s="823"/>
      <c r="U15" s="823"/>
      <c r="V15" s="852"/>
      <c r="W15" s="854"/>
      <c r="X15" s="823"/>
      <c r="Y15" s="823"/>
      <c r="Z15" s="823"/>
      <c r="AA15" s="823"/>
      <c r="AB15" s="823"/>
      <c r="AC15" s="823"/>
      <c r="AD15" s="823"/>
      <c r="AE15" s="823"/>
      <c r="AF15" s="823"/>
      <c r="AG15" s="823"/>
      <c r="AH15" s="823"/>
      <c r="AI15" s="852"/>
      <c r="AJ15" s="854"/>
      <c r="AK15" s="823"/>
      <c r="AL15" s="823"/>
      <c r="AM15" s="823"/>
      <c r="AN15" s="823"/>
      <c r="AO15" s="823"/>
      <c r="AP15" s="823"/>
      <c r="AQ15" s="823"/>
      <c r="AR15" s="823"/>
      <c r="AS15" s="823"/>
      <c r="AT15" s="823"/>
      <c r="AU15" s="823"/>
      <c r="AV15" s="824"/>
      <c r="BC15" s="316" t="s">
        <v>146</v>
      </c>
      <c r="BD15" s="73"/>
      <c r="BE15" s="73"/>
      <c r="BF15" s="73"/>
      <c r="BG15" s="73">
        <v>1977</v>
      </c>
      <c r="BH15" s="73"/>
      <c r="BI15" s="73"/>
      <c r="BJ15" s="76"/>
    </row>
    <row r="16" spans="1:62" ht="15" customHeight="1" x14ac:dyDescent="0.15">
      <c r="B16" s="45" t="s">
        <v>493</v>
      </c>
      <c r="BC16" s="316" t="s">
        <v>147</v>
      </c>
      <c r="BD16" s="73"/>
      <c r="BE16" s="73"/>
      <c r="BF16" s="73"/>
      <c r="BG16" s="73">
        <v>1978</v>
      </c>
      <c r="BH16" s="73"/>
      <c r="BI16" s="73"/>
      <c r="BJ16" s="76"/>
    </row>
    <row r="17" spans="1:62" ht="15" customHeight="1" x14ac:dyDescent="0.15">
      <c r="B17" s="45" t="s">
        <v>492</v>
      </c>
      <c r="BC17" s="316" t="s">
        <v>148</v>
      </c>
      <c r="BD17" s="73"/>
      <c r="BE17" s="73"/>
      <c r="BF17" s="73"/>
      <c r="BG17" s="73">
        <v>1979</v>
      </c>
      <c r="BH17" s="73"/>
      <c r="BI17" s="73"/>
      <c r="BJ17" s="76"/>
    </row>
    <row r="18" spans="1:62" ht="15" customHeight="1" x14ac:dyDescent="0.15">
      <c r="B18" s="45" t="s">
        <v>494</v>
      </c>
      <c r="BC18" s="316" t="s">
        <v>149</v>
      </c>
      <c r="BD18" s="73"/>
      <c r="BE18" s="73"/>
      <c r="BF18" s="73"/>
      <c r="BG18" s="73">
        <v>1980</v>
      </c>
      <c r="BH18" s="73"/>
      <c r="BI18" s="73"/>
      <c r="BJ18" s="76"/>
    </row>
    <row r="19" spans="1:62" ht="15" customHeight="1" x14ac:dyDescent="0.15">
      <c r="BC19" s="316" t="s">
        <v>150</v>
      </c>
      <c r="BD19" s="73"/>
      <c r="BE19" s="73"/>
      <c r="BF19" s="73"/>
      <c r="BG19" s="73">
        <v>1981</v>
      </c>
      <c r="BH19" s="73"/>
      <c r="BI19" s="73"/>
      <c r="BJ19" s="76"/>
    </row>
    <row r="20" spans="1:62" ht="15" customHeight="1" x14ac:dyDescent="0.15">
      <c r="A20" s="2" t="s">
        <v>278</v>
      </c>
      <c r="BC20" s="316" t="s">
        <v>151</v>
      </c>
      <c r="BD20" s="73"/>
      <c r="BE20" s="73"/>
      <c r="BF20" s="73"/>
      <c r="BG20" s="73">
        <v>1982</v>
      </c>
      <c r="BH20" s="73"/>
      <c r="BI20" s="73"/>
      <c r="BJ20" s="76"/>
    </row>
    <row r="21" spans="1:62" ht="15" customHeight="1" thickBot="1" x14ac:dyDescent="0.2">
      <c r="BC21" s="316" t="s">
        <v>152</v>
      </c>
      <c r="BD21" s="73"/>
      <c r="BE21" s="73"/>
      <c r="BF21" s="73"/>
      <c r="BG21" s="73">
        <v>1983</v>
      </c>
      <c r="BH21" s="73"/>
      <c r="BI21" s="73"/>
      <c r="BJ21" s="76"/>
    </row>
    <row r="22" spans="1:62" ht="15" customHeight="1" x14ac:dyDescent="0.15">
      <c r="B22" s="153" t="s">
        <v>279</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5"/>
      <c r="BC22" s="316" t="s">
        <v>153</v>
      </c>
      <c r="BD22" s="73"/>
      <c r="BE22" s="73"/>
      <c r="BF22" s="73"/>
      <c r="BG22" s="73">
        <v>1984</v>
      </c>
      <c r="BH22" s="73"/>
      <c r="BI22" s="73"/>
      <c r="BJ22" s="76"/>
    </row>
    <row r="23" spans="1:62" ht="15" customHeight="1" thickBot="1" x14ac:dyDescent="0.2">
      <c r="B23" s="159"/>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1"/>
      <c r="BC23" s="316" t="s">
        <v>154</v>
      </c>
      <c r="BD23" s="73"/>
      <c r="BE23" s="73"/>
      <c r="BF23" s="73"/>
      <c r="BG23" s="73">
        <v>1985</v>
      </c>
      <c r="BH23" s="73"/>
      <c r="BI23" s="73"/>
      <c r="BJ23" s="76"/>
    </row>
    <row r="24" spans="1:62" ht="15" customHeight="1" x14ac:dyDescent="0.15">
      <c r="BC24" s="316" t="s">
        <v>155</v>
      </c>
      <c r="BD24" s="73"/>
      <c r="BE24" s="73"/>
      <c r="BF24" s="73"/>
      <c r="BG24" s="73">
        <v>1986</v>
      </c>
      <c r="BH24" s="73"/>
      <c r="BI24" s="73"/>
      <c r="BJ24" s="76"/>
    </row>
    <row r="25" spans="1:62" ht="15" customHeight="1" x14ac:dyDescent="0.15">
      <c r="A25" s="2" t="s">
        <v>250</v>
      </c>
      <c r="BC25" s="316" t="s">
        <v>156</v>
      </c>
      <c r="BD25" s="73"/>
      <c r="BE25" s="73"/>
      <c r="BF25" s="73"/>
      <c r="BG25" s="73">
        <v>1987</v>
      </c>
      <c r="BH25" s="73"/>
      <c r="BI25" s="73"/>
      <c r="BJ25" s="76"/>
    </row>
    <row r="26" spans="1:62" ht="15" customHeight="1" thickBot="1" x14ac:dyDescent="0.2">
      <c r="BC26" s="316" t="s">
        <v>157</v>
      </c>
      <c r="BD26" s="73"/>
      <c r="BE26" s="73"/>
      <c r="BF26" s="73"/>
      <c r="BG26" s="73">
        <v>1988</v>
      </c>
      <c r="BH26" s="73"/>
      <c r="BI26" s="73"/>
      <c r="BJ26" s="76"/>
    </row>
    <row r="27" spans="1:62" ht="15" customHeight="1" x14ac:dyDescent="0.15">
      <c r="B27" s="862" t="s">
        <v>251</v>
      </c>
      <c r="C27" s="863"/>
      <c r="D27" s="863"/>
      <c r="E27" s="863"/>
      <c r="F27" s="863"/>
      <c r="G27" s="863"/>
      <c r="H27" s="868" t="s">
        <v>252</v>
      </c>
      <c r="I27" s="863"/>
      <c r="J27" s="863"/>
      <c r="K27" s="863"/>
      <c r="L27" s="138" t="s">
        <v>222</v>
      </c>
      <c r="M27" s="138"/>
      <c r="N27" s="138"/>
      <c r="O27" s="138"/>
      <c r="P27" s="138"/>
      <c r="Q27" s="138"/>
      <c r="R27" s="138"/>
      <c r="S27" s="138"/>
      <c r="T27" s="289" t="s">
        <v>253</v>
      </c>
      <c r="U27" s="138"/>
      <c r="V27" s="138"/>
      <c r="W27" s="138"/>
      <c r="X27" s="289" t="s">
        <v>254</v>
      </c>
      <c r="Y27" s="138"/>
      <c r="Z27" s="138"/>
      <c r="AA27" s="138"/>
      <c r="AB27" s="289" t="s">
        <v>255</v>
      </c>
      <c r="AC27" s="289"/>
      <c r="AD27" s="289"/>
      <c r="AE27" s="289"/>
      <c r="AF27" s="289"/>
      <c r="AG27" s="289"/>
      <c r="AH27" s="289" t="s">
        <v>256</v>
      </c>
      <c r="AI27" s="289"/>
      <c r="AJ27" s="289"/>
      <c r="AK27" s="289"/>
      <c r="AL27" s="289"/>
      <c r="AM27" s="289"/>
      <c r="AN27" s="138" t="s">
        <v>242</v>
      </c>
      <c r="AO27" s="138"/>
      <c r="AP27" s="138"/>
      <c r="AQ27" s="138"/>
      <c r="AR27" s="138"/>
      <c r="AS27" s="138"/>
      <c r="AT27" s="138"/>
      <c r="AU27" s="138"/>
      <c r="AV27" s="139"/>
      <c r="BC27" s="316" t="s">
        <v>158</v>
      </c>
      <c r="BD27" s="73"/>
      <c r="BE27" s="73"/>
      <c r="BF27" s="73"/>
      <c r="BG27" s="73">
        <v>1989</v>
      </c>
      <c r="BH27" s="73"/>
      <c r="BI27" s="73"/>
      <c r="BJ27" s="76"/>
    </row>
    <row r="28" spans="1:62" ht="15" customHeight="1" x14ac:dyDescent="0.15">
      <c r="B28" s="864"/>
      <c r="C28" s="865"/>
      <c r="D28" s="865"/>
      <c r="E28" s="865"/>
      <c r="F28" s="865"/>
      <c r="G28" s="865"/>
      <c r="H28" s="865"/>
      <c r="I28" s="865"/>
      <c r="J28" s="865"/>
      <c r="K28" s="865"/>
      <c r="L28" s="491"/>
      <c r="M28" s="491"/>
      <c r="N28" s="491"/>
      <c r="O28" s="491"/>
      <c r="P28" s="491"/>
      <c r="Q28" s="491"/>
      <c r="R28" s="491"/>
      <c r="S28" s="491"/>
      <c r="T28" s="491"/>
      <c r="U28" s="491"/>
      <c r="V28" s="491"/>
      <c r="W28" s="491"/>
      <c r="X28" s="491"/>
      <c r="Y28" s="491"/>
      <c r="Z28" s="491"/>
      <c r="AA28" s="491"/>
      <c r="AB28" s="869"/>
      <c r="AC28" s="869"/>
      <c r="AD28" s="869"/>
      <c r="AE28" s="869"/>
      <c r="AF28" s="869"/>
      <c r="AG28" s="869"/>
      <c r="AH28" s="869"/>
      <c r="AI28" s="869"/>
      <c r="AJ28" s="869"/>
      <c r="AK28" s="869"/>
      <c r="AL28" s="869"/>
      <c r="AM28" s="869"/>
      <c r="AN28" s="491"/>
      <c r="AO28" s="491"/>
      <c r="AP28" s="491"/>
      <c r="AQ28" s="491"/>
      <c r="AR28" s="491"/>
      <c r="AS28" s="491"/>
      <c r="AT28" s="491"/>
      <c r="AU28" s="491"/>
      <c r="AV28" s="558"/>
      <c r="BC28" s="316" t="s">
        <v>159</v>
      </c>
      <c r="BD28" s="73"/>
      <c r="BE28" s="73"/>
      <c r="BF28" s="73"/>
      <c r="BG28" s="73">
        <v>1990</v>
      </c>
      <c r="BH28" s="73"/>
      <c r="BI28" s="73"/>
      <c r="BJ28" s="76"/>
    </row>
    <row r="29" spans="1:62" ht="15" customHeight="1" thickBot="1" x14ac:dyDescent="0.2">
      <c r="B29" s="866"/>
      <c r="C29" s="867"/>
      <c r="D29" s="867"/>
      <c r="E29" s="867"/>
      <c r="F29" s="867"/>
      <c r="G29" s="867"/>
      <c r="H29" s="867"/>
      <c r="I29" s="867"/>
      <c r="J29" s="867"/>
      <c r="K29" s="867"/>
      <c r="L29" s="293"/>
      <c r="M29" s="293"/>
      <c r="N29" s="293"/>
      <c r="O29" s="293"/>
      <c r="P29" s="293"/>
      <c r="Q29" s="293"/>
      <c r="R29" s="293"/>
      <c r="S29" s="293"/>
      <c r="T29" s="293"/>
      <c r="U29" s="293"/>
      <c r="V29" s="293"/>
      <c r="W29" s="293"/>
      <c r="X29" s="293"/>
      <c r="Y29" s="293"/>
      <c r="Z29" s="293"/>
      <c r="AA29" s="293"/>
      <c r="AB29" s="290"/>
      <c r="AC29" s="290"/>
      <c r="AD29" s="290"/>
      <c r="AE29" s="290"/>
      <c r="AF29" s="290"/>
      <c r="AG29" s="290"/>
      <c r="AH29" s="290"/>
      <c r="AI29" s="290"/>
      <c r="AJ29" s="290"/>
      <c r="AK29" s="290"/>
      <c r="AL29" s="290"/>
      <c r="AM29" s="290"/>
      <c r="AN29" s="293"/>
      <c r="AO29" s="293"/>
      <c r="AP29" s="293"/>
      <c r="AQ29" s="293"/>
      <c r="AR29" s="293"/>
      <c r="AS29" s="293"/>
      <c r="AT29" s="293"/>
      <c r="AU29" s="293"/>
      <c r="AV29" s="294"/>
      <c r="BC29" s="316" t="s">
        <v>160</v>
      </c>
      <c r="BD29" s="73"/>
      <c r="BE29" s="73"/>
      <c r="BF29" s="73"/>
      <c r="BG29" s="73">
        <v>1991</v>
      </c>
      <c r="BH29" s="73"/>
      <c r="BI29" s="73"/>
      <c r="BJ29" s="76"/>
    </row>
    <row r="30" spans="1:62" ht="15" customHeight="1" thickTop="1" x14ac:dyDescent="0.15">
      <c r="B30" s="828"/>
      <c r="C30" s="95"/>
      <c r="D30" s="95"/>
      <c r="E30" s="95"/>
      <c r="F30" s="95"/>
      <c r="G30" s="95"/>
      <c r="H30" s="825"/>
      <c r="I30" s="95"/>
      <c r="J30" s="95"/>
      <c r="K30" s="95"/>
      <c r="L30" s="100" t="s">
        <v>269</v>
      </c>
      <c r="M30" s="100"/>
      <c r="N30" s="100"/>
      <c r="O30" s="100"/>
      <c r="P30" s="100"/>
      <c r="Q30" s="100"/>
      <c r="R30" s="100"/>
      <c r="S30" s="100"/>
      <c r="T30" s="825"/>
      <c r="U30" s="95"/>
      <c r="V30" s="95"/>
      <c r="W30" s="95"/>
      <c r="X30" s="876"/>
      <c r="Y30" s="685"/>
      <c r="Z30" s="685"/>
      <c r="AA30" s="685"/>
      <c r="AB30" s="791"/>
      <c r="AC30" s="791"/>
      <c r="AD30" s="791"/>
      <c r="AE30" s="791"/>
      <c r="AF30" s="791"/>
      <c r="AG30" s="791"/>
      <c r="AH30" s="791"/>
      <c r="AI30" s="791"/>
      <c r="AJ30" s="791"/>
      <c r="AK30" s="791"/>
      <c r="AL30" s="791"/>
      <c r="AM30" s="791"/>
      <c r="AN30" s="791"/>
      <c r="AO30" s="791"/>
      <c r="AP30" s="791"/>
      <c r="AQ30" s="791"/>
      <c r="AR30" s="791"/>
      <c r="AS30" s="791"/>
      <c r="AT30" s="791"/>
      <c r="AU30" s="791"/>
      <c r="AV30" s="870"/>
      <c r="BC30" s="316" t="s">
        <v>161</v>
      </c>
      <c r="BD30" s="73"/>
      <c r="BE30" s="73"/>
      <c r="BF30" s="73"/>
      <c r="BG30" s="73">
        <v>1992</v>
      </c>
      <c r="BH30" s="73"/>
      <c r="BI30" s="73"/>
      <c r="BJ30" s="76"/>
    </row>
    <row r="31" spans="1:62" ht="15" customHeight="1" x14ac:dyDescent="0.15">
      <c r="B31" s="119"/>
      <c r="C31" s="118"/>
      <c r="D31" s="118"/>
      <c r="E31" s="118"/>
      <c r="F31" s="118"/>
      <c r="G31" s="118"/>
      <c r="H31" s="118"/>
      <c r="I31" s="118"/>
      <c r="J31" s="118"/>
      <c r="K31" s="118"/>
      <c r="L31" s="80"/>
      <c r="M31" s="80"/>
      <c r="N31" s="80"/>
      <c r="O31" s="80"/>
      <c r="P31" s="80"/>
      <c r="Q31" s="80"/>
      <c r="R31" s="80"/>
      <c r="S31" s="80"/>
      <c r="T31" s="118"/>
      <c r="U31" s="118"/>
      <c r="V31" s="118"/>
      <c r="W31" s="118"/>
      <c r="X31" s="627"/>
      <c r="Y31" s="627"/>
      <c r="Z31" s="627"/>
      <c r="AA31" s="627"/>
      <c r="AB31" s="251"/>
      <c r="AC31" s="251"/>
      <c r="AD31" s="251"/>
      <c r="AE31" s="251"/>
      <c r="AF31" s="251"/>
      <c r="AG31" s="251"/>
      <c r="AH31" s="251"/>
      <c r="AI31" s="251"/>
      <c r="AJ31" s="251"/>
      <c r="AK31" s="251"/>
      <c r="AL31" s="251"/>
      <c r="AM31" s="251"/>
      <c r="AN31" s="251"/>
      <c r="AO31" s="251"/>
      <c r="AP31" s="251"/>
      <c r="AQ31" s="251"/>
      <c r="AR31" s="251"/>
      <c r="AS31" s="251"/>
      <c r="AT31" s="251"/>
      <c r="AU31" s="251"/>
      <c r="AV31" s="252"/>
      <c r="BC31" s="316" t="s">
        <v>162</v>
      </c>
      <c r="BD31" s="73"/>
      <c r="BE31" s="73"/>
      <c r="BF31" s="73"/>
      <c r="BG31" s="73">
        <v>1993</v>
      </c>
      <c r="BH31" s="73"/>
      <c r="BI31" s="73"/>
      <c r="BJ31" s="76"/>
    </row>
    <row r="32" spans="1:62" ht="15" customHeight="1" x14ac:dyDescent="0.15">
      <c r="B32" s="826"/>
      <c r="C32" s="118"/>
      <c r="D32" s="118"/>
      <c r="E32" s="118"/>
      <c r="F32" s="118"/>
      <c r="G32" s="118"/>
      <c r="H32" s="298"/>
      <c r="I32" s="118"/>
      <c r="J32" s="118"/>
      <c r="K32" s="118"/>
      <c r="L32" s="100"/>
      <c r="M32" s="100"/>
      <c r="N32" s="100"/>
      <c r="O32" s="100"/>
      <c r="P32" s="100"/>
      <c r="Q32" s="100"/>
      <c r="R32" s="100"/>
      <c r="S32" s="100"/>
      <c r="T32" s="298"/>
      <c r="U32" s="118"/>
      <c r="V32" s="118"/>
      <c r="W32" s="118"/>
      <c r="X32" s="897" t="str">
        <f>IF(T32="","",$AY$3-VLOOKUP(T32,$BC$3:$BJ$51,5,FALSE))</f>
        <v/>
      </c>
      <c r="Y32" s="627"/>
      <c r="Z32" s="627"/>
      <c r="AA32" s="627"/>
      <c r="AB32" s="251"/>
      <c r="AC32" s="251"/>
      <c r="AD32" s="251"/>
      <c r="AE32" s="251"/>
      <c r="AF32" s="251"/>
      <c r="AG32" s="251"/>
      <c r="AH32" s="251"/>
      <c r="AI32" s="251"/>
      <c r="AJ32" s="251"/>
      <c r="AK32" s="251"/>
      <c r="AL32" s="251"/>
      <c r="AM32" s="251"/>
      <c r="AN32" s="251"/>
      <c r="AO32" s="251"/>
      <c r="AP32" s="251"/>
      <c r="AQ32" s="251"/>
      <c r="AR32" s="251"/>
      <c r="AS32" s="251"/>
      <c r="AT32" s="251"/>
      <c r="AU32" s="251"/>
      <c r="AV32" s="252"/>
      <c r="BC32" s="316" t="s">
        <v>163</v>
      </c>
      <c r="BD32" s="73"/>
      <c r="BE32" s="73"/>
      <c r="BF32" s="73"/>
      <c r="BG32" s="73">
        <v>1994</v>
      </c>
      <c r="BH32" s="73"/>
      <c r="BI32" s="73"/>
      <c r="BJ32" s="76"/>
    </row>
    <row r="33" spans="1:62" ht="15" customHeight="1" x14ac:dyDescent="0.15">
      <c r="B33" s="119"/>
      <c r="C33" s="118"/>
      <c r="D33" s="118"/>
      <c r="E33" s="118"/>
      <c r="F33" s="118"/>
      <c r="G33" s="118"/>
      <c r="H33" s="118"/>
      <c r="I33" s="118"/>
      <c r="J33" s="118"/>
      <c r="K33" s="118"/>
      <c r="L33" s="100"/>
      <c r="M33" s="100"/>
      <c r="N33" s="100"/>
      <c r="O33" s="100"/>
      <c r="P33" s="100"/>
      <c r="Q33" s="100"/>
      <c r="R33" s="100"/>
      <c r="S33" s="100"/>
      <c r="T33" s="118"/>
      <c r="U33" s="118"/>
      <c r="V33" s="118"/>
      <c r="W33" s="118"/>
      <c r="X33" s="627"/>
      <c r="Y33" s="627"/>
      <c r="Z33" s="627"/>
      <c r="AA33" s="627"/>
      <c r="AB33" s="251"/>
      <c r="AC33" s="251"/>
      <c r="AD33" s="251"/>
      <c r="AE33" s="251"/>
      <c r="AF33" s="251"/>
      <c r="AG33" s="251"/>
      <c r="AH33" s="251"/>
      <c r="AI33" s="251"/>
      <c r="AJ33" s="251"/>
      <c r="AK33" s="251"/>
      <c r="AL33" s="251"/>
      <c r="AM33" s="251"/>
      <c r="AN33" s="251"/>
      <c r="AO33" s="251"/>
      <c r="AP33" s="251"/>
      <c r="AQ33" s="251"/>
      <c r="AR33" s="251"/>
      <c r="AS33" s="251"/>
      <c r="AT33" s="251"/>
      <c r="AU33" s="251"/>
      <c r="AV33" s="252"/>
      <c r="BC33" s="316" t="s">
        <v>164</v>
      </c>
      <c r="BD33" s="73"/>
      <c r="BE33" s="73"/>
      <c r="BF33" s="73"/>
      <c r="BG33" s="73">
        <v>1995</v>
      </c>
      <c r="BH33" s="73"/>
      <c r="BI33" s="73"/>
      <c r="BJ33" s="76"/>
    </row>
    <row r="34" spans="1:62" ht="15" customHeight="1" x14ac:dyDescent="0.15">
      <c r="B34" s="826"/>
      <c r="C34" s="118"/>
      <c r="D34" s="118"/>
      <c r="E34" s="118"/>
      <c r="F34" s="118"/>
      <c r="G34" s="118"/>
      <c r="H34" s="298"/>
      <c r="I34" s="118"/>
      <c r="J34" s="118"/>
      <c r="K34" s="118"/>
      <c r="L34" s="100"/>
      <c r="M34" s="100"/>
      <c r="N34" s="100"/>
      <c r="O34" s="100"/>
      <c r="P34" s="100"/>
      <c r="Q34" s="100"/>
      <c r="R34" s="100"/>
      <c r="S34" s="100"/>
      <c r="T34" s="298"/>
      <c r="U34" s="118"/>
      <c r="V34" s="118"/>
      <c r="W34" s="118"/>
      <c r="X34" s="897" t="str">
        <f>IF(T34="","",$AY$3-VLOOKUP(T34,$BC$3:$BJ$51,5,FALSE))</f>
        <v/>
      </c>
      <c r="Y34" s="627"/>
      <c r="Z34" s="627"/>
      <c r="AA34" s="627"/>
      <c r="AB34" s="251"/>
      <c r="AC34" s="251"/>
      <c r="AD34" s="251"/>
      <c r="AE34" s="251"/>
      <c r="AF34" s="251"/>
      <c r="AG34" s="251"/>
      <c r="AH34" s="251"/>
      <c r="AI34" s="251"/>
      <c r="AJ34" s="251"/>
      <c r="AK34" s="251"/>
      <c r="AL34" s="251"/>
      <c r="AM34" s="251"/>
      <c r="AN34" s="251"/>
      <c r="AO34" s="251"/>
      <c r="AP34" s="251"/>
      <c r="AQ34" s="251"/>
      <c r="AR34" s="251"/>
      <c r="AS34" s="251"/>
      <c r="AT34" s="251"/>
      <c r="AU34" s="251"/>
      <c r="AV34" s="252"/>
      <c r="BC34" s="316" t="s">
        <v>167</v>
      </c>
      <c r="BD34" s="73"/>
      <c r="BE34" s="73"/>
      <c r="BF34" s="73"/>
      <c r="BG34" s="73">
        <v>1998</v>
      </c>
      <c r="BH34" s="73"/>
      <c r="BI34" s="73"/>
      <c r="BJ34" s="76"/>
    </row>
    <row r="35" spans="1:62" ht="15" customHeight="1" x14ac:dyDescent="0.15">
      <c r="B35" s="119"/>
      <c r="C35" s="118"/>
      <c r="D35" s="118"/>
      <c r="E35" s="118"/>
      <c r="F35" s="118"/>
      <c r="G35" s="118"/>
      <c r="H35" s="118"/>
      <c r="I35" s="118"/>
      <c r="J35" s="118"/>
      <c r="K35" s="118"/>
      <c r="L35" s="100"/>
      <c r="M35" s="100"/>
      <c r="N35" s="100"/>
      <c r="O35" s="100"/>
      <c r="P35" s="100"/>
      <c r="Q35" s="100"/>
      <c r="R35" s="100"/>
      <c r="S35" s="100"/>
      <c r="T35" s="118"/>
      <c r="U35" s="118"/>
      <c r="V35" s="118"/>
      <c r="W35" s="118"/>
      <c r="X35" s="627"/>
      <c r="Y35" s="627"/>
      <c r="Z35" s="627"/>
      <c r="AA35" s="627"/>
      <c r="AB35" s="251"/>
      <c r="AC35" s="251"/>
      <c r="AD35" s="251"/>
      <c r="AE35" s="251"/>
      <c r="AF35" s="251"/>
      <c r="AG35" s="251"/>
      <c r="AH35" s="251"/>
      <c r="AI35" s="251"/>
      <c r="AJ35" s="251"/>
      <c r="AK35" s="251"/>
      <c r="AL35" s="251"/>
      <c r="AM35" s="251"/>
      <c r="AN35" s="251"/>
      <c r="AO35" s="251"/>
      <c r="AP35" s="251"/>
      <c r="AQ35" s="251"/>
      <c r="AR35" s="251"/>
      <c r="AS35" s="251"/>
      <c r="AT35" s="251"/>
      <c r="AU35" s="251"/>
      <c r="AV35" s="252"/>
      <c r="BC35" s="316" t="s">
        <v>168</v>
      </c>
      <c r="BD35" s="73"/>
      <c r="BE35" s="73"/>
      <c r="BF35" s="73"/>
      <c r="BG35" s="73">
        <v>1999</v>
      </c>
      <c r="BH35" s="73"/>
      <c r="BI35" s="73"/>
      <c r="BJ35" s="76"/>
    </row>
    <row r="36" spans="1:62" ht="15" customHeight="1" x14ac:dyDescent="0.15">
      <c r="B36" s="826"/>
      <c r="C36" s="118"/>
      <c r="D36" s="118"/>
      <c r="E36" s="118"/>
      <c r="F36" s="118"/>
      <c r="G36" s="118"/>
      <c r="H36" s="298"/>
      <c r="I36" s="118"/>
      <c r="J36" s="118"/>
      <c r="K36" s="118"/>
      <c r="L36" s="100"/>
      <c r="M36" s="100"/>
      <c r="N36" s="100"/>
      <c r="O36" s="100"/>
      <c r="P36" s="100"/>
      <c r="Q36" s="100"/>
      <c r="R36" s="100"/>
      <c r="S36" s="100"/>
      <c r="T36" s="298"/>
      <c r="U36" s="118"/>
      <c r="V36" s="118"/>
      <c r="W36" s="118"/>
      <c r="X36" s="897" t="str">
        <f>IF(T36="","",$AY$3-VLOOKUP(T36,$BC$3:$BJ$51,5,FALSE))</f>
        <v/>
      </c>
      <c r="Y36" s="627"/>
      <c r="Z36" s="627"/>
      <c r="AA36" s="627"/>
      <c r="AB36" s="251"/>
      <c r="AC36" s="251"/>
      <c r="AD36" s="251"/>
      <c r="AE36" s="251"/>
      <c r="AF36" s="251"/>
      <c r="AG36" s="251"/>
      <c r="AH36" s="251"/>
      <c r="AI36" s="251"/>
      <c r="AJ36" s="251"/>
      <c r="AK36" s="251"/>
      <c r="AL36" s="251"/>
      <c r="AM36" s="251"/>
      <c r="AN36" s="251"/>
      <c r="AO36" s="251"/>
      <c r="AP36" s="251"/>
      <c r="AQ36" s="251"/>
      <c r="AR36" s="251"/>
      <c r="AS36" s="251"/>
      <c r="AT36" s="251"/>
      <c r="AU36" s="251"/>
      <c r="AV36" s="252"/>
      <c r="BC36" s="316" t="s">
        <v>169</v>
      </c>
      <c r="BD36" s="73"/>
      <c r="BE36" s="73"/>
      <c r="BF36" s="73"/>
      <c r="BG36" s="73">
        <v>2000</v>
      </c>
      <c r="BH36" s="73"/>
      <c r="BI36" s="73"/>
      <c r="BJ36" s="76"/>
    </row>
    <row r="37" spans="1:62" ht="15" customHeight="1" thickBot="1" x14ac:dyDescent="0.2">
      <c r="B37" s="900"/>
      <c r="C37" s="894"/>
      <c r="D37" s="894"/>
      <c r="E37" s="894"/>
      <c r="F37" s="894"/>
      <c r="G37" s="894"/>
      <c r="H37" s="894"/>
      <c r="I37" s="894"/>
      <c r="J37" s="894"/>
      <c r="K37" s="894"/>
      <c r="L37" s="80"/>
      <c r="M37" s="80"/>
      <c r="N37" s="80"/>
      <c r="O37" s="80"/>
      <c r="P37" s="80"/>
      <c r="Q37" s="80"/>
      <c r="R37" s="80"/>
      <c r="S37" s="80"/>
      <c r="T37" s="894"/>
      <c r="U37" s="894"/>
      <c r="V37" s="894"/>
      <c r="W37" s="894"/>
      <c r="X37" s="905"/>
      <c r="Y37" s="905"/>
      <c r="Z37" s="905"/>
      <c r="AA37" s="905"/>
      <c r="AB37" s="895"/>
      <c r="AC37" s="895"/>
      <c r="AD37" s="895"/>
      <c r="AE37" s="895"/>
      <c r="AF37" s="895"/>
      <c r="AG37" s="895"/>
      <c r="AH37" s="895"/>
      <c r="AI37" s="895"/>
      <c r="AJ37" s="895"/>
      <c r="AK37" s="895"/>
      <c r="AL37" s="895"/>
      <c r="AM37" s="895"/>
      <c r="AN37" s="895"/>
      <c r="AO37" s="895"/>
      <c r="AP37" s="895"/>
      <c r="AQ37" s="895"/>
      <c r="AR37" s="895"/>
      <c r="AS37" s="895"/>
      <c r="AT37" s="895"/>
      <c r="AU37" s="895"/>
      <c r="AV37" s="896"/>
      <c r="BC37" s="316" t="s">
        <v>170</v>
      </c>
      <c r="BD37" s="73"/>
      <c r="BE37" s="73"/>
      <c r="BF37" s="73"/>
      <c r="BG37" s="73">
        <v>2001</v>
      </c>
      <c r="BH37" s="73"/>
      <c r="BI37" s="73"/>
      <c r="BJ37" s="76"/>
    </row>
    <row r="38" spans="1:62" ht="15" customHeight="1" x14ac:dyDescent="0.15">
      <c r="B38" s="898" t="s">
        <v>257</v>
      </c>
      <c r="C38" s="899"/>
      <c r="D38" s="899"/>
      <c r="E38" s="899"/>
      <c r="F38" s="899"/>
      <c r="G38" s="899"/>
      <c r="H38" s="888"/>
      <c r="I38" s="889"/>
      <c r="J38" s="889"/>
      <c r="K38" s="889"/>
      <c r="L38" s="891"/>
      <c r="M38" s="891"/>
      <c r="N38" s="891"/>
      <c r="O38" s="891"/>
      <c r="P38" s="891"/>
      <c r="Q38" s="891"/>
      <c r="R38" s="891"/>
      <c r="S38" s="891"/>
      <c r="T38" s="893"/>
      <c r="U38" s="891"/>
      <c r="V38" s="891"/>
      <c r="W38" s="891"/>
      <c r="X38" s="893"/>
      <c r="Y38" s="891"/>
      <c r="Z38" s="891"/>
      <c r="AA38" s="891"/>
      <c r="AB38" s="893"/>
      <c r="AC38" s="893"/>
      <c r="AD38" s="893"/>
      <c r="AE38" s="893"/>
      <c r="AF38" s="893"/>
      <c r="AG38" s="893"/>
      <c r="AH38" s="902">
        <f>SUM(AH30:AM37)</f>
        <v>0</v>
      </c>
      <c r="AI38" s="902"/>
      <c r="AJ38" s="902"/>
      <c r="AK38" s="902"/>
      <c r="AL38" s="902"/>
      <c r="AM38" s="902"/>
      <c r="AN38" s="886"/>
      <c r="AO38" s="886"/>
      <c r="AP38" s="886"/>
      <c r="AQ38" s="886"/>
      <c r="AR38" s="886"/>
      <c r="AS38" s="886"/>
      <c r="AT38" s="886"/>
      <c r="AU38" s="886"/>
      <c r="AV38" s="887"/>
      <c r="BC38" s="316" t="s">
        <v>171</v>
      </c>
      <c r="BD38" s="73"/>
      <c r="BE38" s="73"/>
      <c r="BF38" s="73"/>
      <c r="BG38" s="73">
        <v>2002</v>
      </c>
      <c r="BH38" s="73"/>
      <c r="BI38" s="73"/>
      <c r="BJ38" s="76"/>
    </row>
    <row r="39" spans="1:62" ht="15" customHeight="1" thickBot="1" x14ac:dyDescent="0.2">
      <c r="B39" s="318"/>
      <c r="C39" s="74"/>
      <c r="D39" s="74"/>
      <c r="E39" s="74"/>
      <c r="F39" s="74"/>
      <c r="G39" s="74"/>
      <c r="H39" s="890"/>
      <c r="I39" s="890"/>
      <c r="J39" s="890"/>
      <c r="K39" s="890"/>
      <c r="L39" s="892"/>
      <c r="M39" s="892"/>
      <c r="N39" s="892"/>
      <c r="O39" s="892"/>
      <c r="P39" s="892"/>
      <c r="Q39" s="892"/>
      <c r="R39" s="892"/>
      <c r="S39" s="892"/>
      <c r="T39" s="892"/>
      <c r="U39" s="892"/>
      <c r="V39" s="892"/>
      <c r="W39" s="892"/>
      <c r="X39" s="892"/>
      <c r="Y39" s="892"/>
      <c r="Z39" s="892"/>
      <c r="AA39" s="892"/>
      <c r="AB39" s="901"/>
      <c r="AC39" s="901"/>
      <c r="AD39" s="901"/>
      <c r="AE39" s="901"/>
      <c r="AF39" s="901"/>
      <c r="AG39" s="901"/>
      <c r="AH39" s="903"/>
      <c r="AI39" s="903"/>
      <c r="AJ39" s="903"/>
      <c r="AK39" s="903"/>
      <c r="AL39" s="903"/>
      <c r="AM39" s="903"/>
      <c r="AN39" s="584"/>
      <c r="AO39" s="584"/>
      <c r="AP39" s="584"/>
      <c r="AQ39" s="584"/>
      <c r="AR39" s="584"/>
      <c r="AS39" s="584"/>
      <c r="AT39" s="584"/>
      <c r="AU39" s="584"/>
      <c r="AV39" s="585"/>
      <c r="BC39" s="316" t="s">
        <v>172</v>
      </c>
      <c r="BD39" s="73"/>
      <c r="BE39" s="73"/>
      <c r="BF39" s="73"/>
      <c r="BG39" s="73">
        <v>2003</v>
      </c>
      <c r="BH39" s="73"/>
      <c r="BI39" s="73"/>
      <c r="BJ39" s="76"/>
    </row>
    <row r="40" spans="1:62" ht="15" customHeight="1" x14ac:dyDescent="0.15">
      <c r="BC40" s="316" t="s">
        <v>173</v>
      </c>
      <c r="BD40" s="73"/>
      <c r="BE40" s="73"/>
      <c r="BF40" s="73"/>
      <c r="BG40" s="73">
        <v>2004</v>
      </c>
      <c r="BH40" s="73"/>
      <c r="BI40" s="73"/>
      <c r="BJ40" s="76"/>
    </row>
    <row r="41" spans="1:62" ht="15" customHeight="1" x14ac:dyDescent="0.15">
      <c r="A41" s="2" t="s">
        <v>460</v>
      </c>
      <c r="BC41" s="316" t="s">
        <v>174</v>
      </c>
      <c r="BD41" s="73"/>
      <c r="BE41" s="73"/>
      <c r="BF41" s="73"/>
      <c r="BG41" s="73">
        <v>2005</v>
      </c>
      <c r="BH41" s="73"/>
      <c r="BI41" s="73"/>
      <c r="BJ41" s="76"/>
    </row>
    <row r="42" spans="1:62" ht="15" customHeight="1" x14ac:dyDescent="0.15">
      <c r="A42" s="2" t="s">
        <v>265</v>
      </c>
      <c r="BC42" s="316" t="s">
        <v>175</v>
      </c>
      <c r="BD42" s="73"/>
      <c r="BE42" s="73"/>
      <c r="BF42" s="73"/>
      <c r="BG42" s="73">
        <v>2006</v>
      </c>
      <c r="BH42" s="73"/>
      <c r="BI42" s="73"/>
      <c r="BJ42" s="76"/>
    </row>
    <row r="43" spans="1:62" ht="15" customHeight="1" x14ac:dyDescent="0.15">
      <c r="A43" s="2" t="s">
        <v>277</v>
      </c>
      <c r="BC43" s="316" t="s">
        <v>176</v>
      </c>
      <c r="BD43" s="73"/>
      <c r="BE43" s="73"/>
      <c r="BF43" s="73"/>
      <c r="BG43" s="73">
        <v>2007</v>
      </c>
      <c r="BH43" s="73"/>
      <c r="BI43" s="73"/>
      <c r="BJ43" s="76"/>
    </row>
    <row r="44" spans="1:62" ht="15" customHeight="1" thickBot="1" x14ac:dyDescent="0.2">
      <c r="BC44" s="316" t="s">
        <v>177</v>
      </c>
      <c r="BD44" s="73"/>
      <c r="BE44" s="73"/>
      <c r="BF44" s="73"/>
      <c r="BG44" s="73">
        <v>2008</v>
      </c>
      <c r="BH44" s="73"/>
      <c r="BI44" s="73"/>
      <c r="BJ44" s="76"/>
    </row>
    <row r="45" spans="1:62" ht="15" customHeight="1" x14ac:dyDescent="0.15">
      <c r="B45" s="306" t="s">
        <v>262</v>
      </c>
      <c r="C45" s="289"/>
      <c r="D45" s="289"/>
      <c r="E45" s="289"/>
      <c r="F45" s="289"/>
      <c r="G45" s="289"/>
      <c r="H45" s="289"/>
      <c r="I45" s="874"/>
      <c r="J45" s="143" t="s">
        <v>258</v>
      </c>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t="s">
        <v>260</v>
      </c>
      <c r="AK45" s="138"/>
      <c r="AL45" s="138"/>
      <c r="AM45" s="138"/>
      <c r="AN45" s="138"/>
      <c r="AO45" s="138"/>
      <c r="AP45" s="138"/>
      <c r="AQ45" s="138"/>
      <c r="AR45" s="138"/>
      <c r="AS45" s="138"/>
      <c r="AT45" s="138"/>
      <c r="AU45" s="138"/>
      <c r="AV45" s="139"/>
      <c r="BC45" s="316" t="s">
        <v>178</v>
      </c>
      <c r="BD45" s="73"/>
      <c r="BE45" s="73"/>
      <c r="BF45" s="73"/>
      <c r="BG45" s="73">
        <v>2009</v>
      </c>
      <c r="BH45" s="73"/>
      <c r="BI45" s="73"/>
      <c r="BJ45" s="76"/>
    </row>
    <row r="46" spans="1:62" ht="15" customHeight="1" thickBot="1" x14ac:dyDescent="0.2">
      <c r="B46" s="307"/>
      <c r="C46" s="290"/>
      <c r="D46" s="290"/>
      <c r="E46" s="290"/>
      <c r="F46" s="290"/>
      <c r="G46" s="290"/>
      <c r="H46" s="290"/>
      <c r="I46" s="875"/>
      <c r="J46" s="323" t="s">
        <v>259</v>
      </c>
      <c r="K46" s="293"/>
      <c r="L46" s="293"/>
      <c r="M46" s="293"/>
      <c r="N46" s="293"/>
      <c r="O46" s="293"/>
      <c r="P46" s="293"/>
      <c r="Q46" s="293"/>
      <c r="R46" s="293"/>
      <c r="S46" s="293"/>
      <c r="T46" s="293"/>
      <c r="U46" s="293"/>
      <c r="V46" s="293"/>
      <c r="W46" s="293" t="s">
        <v>261</v>
      </c>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3"/>
      <c r="AV46" s="294"/>
      <c r="BC46" s="316" t="s">
        <v>179</v>
      </c>
      <c r="BD46" s="73"/>
      <c r="BE46" s="73"/>
      <c r="BF46" s="73"/>
      <c r="BG46" s="73">
        <v>2010</v>
      </c>
      <c r="BH46" s="73"/>
      <c r="BI46" s="73"/>
      <c r="BJ46" s="76"/>
    </row>
    <row r="47" spans="1:62" ht="15" customHeight="1" thickTop="1" x14ac:dyDescent="0.15">
      <c r="B47" s="317" t="s">
        <v>263</v>
      </c>
      <c r="C47" s="310"/>
      <c r="D47" s="310"/>
      <c r="E47" s="310"/>
      <c r="F47" s="310"/>
      <c r="G47" s="310"/>
      <c r="H47" s="310"/>
      <c r="I47" s="319"/>
      <c r="J47" s="880" t="s">
        <v>484</v>
      </c>
      <c r="K47" s="877"/>
      <c r="L47" s="877"/>
      <c r="M47" s="877"/>
      <c r="N47" s="877"/>
      <c r="O47" s="877"/>
      <c r="P47" s="877"/>
      <c r="Q47" s="877"/>
      <c r="R47" s="877"/>
      <c r="S47" s="877"/>
      <c r="T47" s="877"/>
      <c r="U47" s="877"/>
      <c r="V47" s="877"/>
      <c r="W47" s="877" t="s">
        <v>268</v>
      </c>
      <c r="X47" s="877"/>
      <c r="Y47" s="877"/>
      <c r="Z47" s="877"/>
      <c r="AA47" s="877"/>
      <c r="AB47" s="877"/>
      <c r="AC47" s="877"/>
      <c r="AD47" s="877"/>
      <c r="AE47" s="877"/>
      <c r="AF47" s="877"/>
      <c r="AG47" s="877"/>
      <c r="AH47" s="877"/>
      <c r="AI47" s="877"/>
      <c r="AJ47" s="877" t="s">
        <v>264</v>
      </c>
      <c r="AK47" s="877"/>
      <c r="AL47" s="877"/>
      <c r="AM47" s="877"/>
      <c r="AN47" s="877"/>
      <c r="AO47" s="877"/>
      <c r="AP47" s="877"/>
      <c r="AQ47" s="877"/>
      <c r="AR47" s="877"/>
      <c r="AS47" s="877"/>
      <c r="AT47" s="877"/>
      <c r="AU47" s="877"/>
      <c r="AV47" s="883"/>
      <c r="BC47" s="316" t="s">
        <v>180</v>
      </c>
      <c r="BD47" s="73"/>
      <c r="BE47" s="73"/>
      <c r="BF47" s="73"/>
      <c r="BG47" s="73">
        <v>2011</v>
      </c>
      <c r="BH47" s="73"/>
      <c r="BI47" s="73"/>
      <c r="BJ47" s="76"/>
    </row>
    <row r="48" spans="1:62" ht="15" customHeight="1" x14ac:dyDescent="0.15">
      <c r="B48" s="316"/>
      <c r="C48" s="73"/>
      <c r="D48" s="73"/>
      <c r="E48" s="73"/>
      <c r="F48" s="73"/>
      <c r="G48" s="73"/>
      <c r="H48" s="73"/>
      <c r="I48" s="76"/>
      <c r="J48" s="881"/>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8"/>
      <c r="AS48" s="878"/>
      <c r="AT48" s="878"/>
      <c r="AU48" s="878"/>
      <c r="AV48" s="884"/>
      <c r="BC48" s="316" t="s">
        <v>181</v>
      </c>
      <c r="BD48" s="73"/>
      <c r="BE48" s="73"/>
      <c r="BF48" s="73"/>
      <c r="BG48" s="73">
        <v>2012</v>
      </c>
      <c r="BH48" s="73"/>
      <c r="BI48" s="73"/>
      <c r="BJ48" s="76"/>
    </row>
    <row r="49" spans="1:62" ht="15" customHeight="1" x14ac:dyDescent="0.15">
      <c r="B49" s="316"/>
      <c r="C49" s="73"/>
      <c r="D49" s="73"/>
      <c r="E49" s="73"/>
      <c r="F49" s="73"/>
      <c r="G49" s="73"/>
      <c r="H49" s="73"/>
      <c r="I49" s="76"/>
      <c r="J49" s="881"/>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84"/>
      <c r="BC49" s="316" t="s">
        <v>182</v>
      </c>
      <c r="BD49" s="73"/>
      <c r="BE49" s="73"/>
      <c r="BF49" s="73"/>
      <c r="BG49" s="73">
        <v>2013</v>
      </c>
      <c r="BH49" s="73"/>
      <c r="BI49" s="73"/>
      <c r="BJ49" s="76"/>
    </row>
    <row r="50" spans="1:62" ht="15" customHeight="1" x14ac:dyDescent="0.15">
      <c r="B50" s="316"/>
      <c r="C50" s="73"/>
      <c r="D50" s="73"/>
      <c r="E50" s="73"/>
      <c r="F50" s="73"/>
      <c r="G50" s="73"/>
      <c r="H50" s="73"/>
      <c r="I50" s="76"/>
      <c r="J50" s="881"/>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84"/>
      <c r="BC50" s="316" t="s">
        <v>183</v>
      </c>
      <c r="BD50" s="73"/>
      <c r="BE50" s="73"/>
      <c r="BF50" s="73"/>
      <c r="BG50" s="73">
        <v>2014</v>
      </c>
      <c r="BH50" s="73"/>
      <c r="BI50" s="73"/>
      <c r="BJ50" s="76"/>
    </row>
    <row r="51" spans="1:62" ht="15" customHeight="1" thickBot="1" x14ac:dyDescent="0.2">
      <c r="B51" s="318"/>
      <c r="C51" s="74"/>
      <c r="D51" s="74"/>
      <c r="E51" s="74"/>
      <c r="F51" s="74"/>
      <c r="G51" s="74"/>
      <c r="H51" s="74"/>
      <c r="I51" s="106"/>
      <c r="J51" s="882"/>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879"/>
      <c r="AI51" s="879"/>
      <c r="AJ51" s="879"/>
      <c r="AK51" s="879"/>
      <c r="AL51" s="879"/>
      <c r="AM51" s="879"/>
      <c r="AN51" s="879"/>
      <c r="AO51" s="879"/>
      <c r="AP51" s="879"/>
      <c r="AQ51" s="879"/>
      <c r="AR51" s="879"/>
      <c r="AS51" s="879"/>
      <c r="AT51" s="879"/>
      <c r="AU51" s="879"/>
      <c r="AV51" s="885"/>
      <c r="BC51" s="318" t="s">
        <v>184</v>
      </c>
      <c r="BD51" s="74"/>
      <c r="BE51" s="74"/>
      <c r="BF51" s="74"/>
      <c r="BG51" s="74">
        <v>2015</v>
      </c>
      <c r="BH51" s="74"/>
      <c r="BI51" s="74"/>
      <c r="BJ51" s="106"/>
    </row>
    <row r="52" spans="1:62" ht="15" customHeight="1" x14ac:dyDescent="0.15">
      <c r="B52" s="46" t="s">
        <v>485</v>
      </c>
      <c r="C52" s="56"/>
      <c r="D52" s="40"/>
      <c r="E52" s="40"/>
      <c r="F52" s="40"/>
      <c r="G52" s="40"/>
      <c r="H52" s="40"/>
      <c r="I52" s="40"/>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row>
    <row r="53" spans="1:62" ht="15" customHeight="1" x14ac:dyDescent="0.15">
      <c r="AV53" s="57" t="s">
        <v>495</v>
      </c>
    </row>
    <row r="56" spans="1:62" ht="15" customHeight="1" x14ac:dyDescent="0.15">
      <c r="A56" s="2" t="s">
        <v>278</v>
      </c>
    </row>
    <row r="57" spans="1:62" ht="15" customHeight="1" thickBot="1" x14ac:dyDescent="0.2"/>
    <row r="58" spans="1:62" ht="15" customHeight="1" x14ac:dyDescent="0.15">
      <c r="B58" s="153" t="s">
        <v>279</v>
      </c>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5"/>
    </row>
    <row r="59" spans="1:62" ht="15" customHeight="1" thickBot="1" x14ac:dyDescent="0.2">
      <c r="B59" s="159"/>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1"/>
    </row>
    <row r="61" spans="1:62" ht="15" customHeight="1" x14ac:dyDescent="0.15">
      <c r="A61" s="2" t="s">
        <v>266</v>
      </c>
    </row>
    <row r="62" spans="1:62" ht="15" customHeight="1" thickBot="1" x14ac:dyDescent="0.2"/>
    <row r="63" spans="1:62" ht="15" customHeight="1" x14ac:dyDescent="0.15">
      <c r="B63" s="862" t="s">
        <v>251</v>
      </c>
      <c r="C63" s="863"/>
      <c r="D63" s="863"/>
      <c r="E63" s="863"/>
      <c r="F63" s="863"/>
      <c r="G63" s="863"/>
      <c r="H63" s="868" t="s">
        <v>252</v>
      </c>
      <c r="I63" s="863"/>
      <c r="J63" s="863"/>
      <c r="K63" s="863"/>
      <c r="L63" s="138" t="s">
        <v>222</v>
      </c>
      <c r="M63" s="138"/>
      <c r="N63" s="138"/>
      <c r="O63" s="138"/>
      <c r="P63" s="138"/>
      <c r="Q63" s="138"/>
      <c r="R63" s="138"/>
      <c r="S63" s="138"/>
      <c r="T63" s="289" t="s">
        <v>253</v>
      </c>
      <c r="U63" s="138"/>
      <c r="V63" s="138"/>
      <c r="W63" s="138"/>
      <c r="X63" s="289" t="s">
        <v>254</v>
      </c>
      <c r="Y63" s="138"/>
      <c r="Z63" s="138"/>
      <c r="AA63" s="138"/>
      <c r="AB63" s="289" t="s">
        <v>267</v>
      </c>
      <c r="AC63" s="289"/>
      <c r="AD63" s="289"/>
      <c r="AE63" s="289"/>
      <c r="AF63" s="289"/>
      <c r="AG63" s="289"/>
      <c r="AH63" s="289" t="s">
        <v>256</v>
      </c>
      <c r="AI63" s="289"/>
      <c r="AJ63" s="289"/>
      <c r="AK63" s="289"/>
      <c r="AL63" s="289"/>
      <c r="AM63" s="289"/>
      <c r="AN63" s="138" t="s">
        <v>242</v>
      </c>
      <c r="AO63" s="138"/>
      <c r="AP63" s="138"/>
      <c r="AQ63" s="138"/>
      <c r="AR63" s="138"/>
      <c r="AS63" s="138"/>
      <c r="AT63" s="138"/>
      <c r="AU63" s="138"/>
      <c r="AV63" s="139"/>
    </row>
    <row r="64" spans="1:62" ht="15" customHeight="1" x14ac:dyDescent="0.15">
      <c r="B64" s="864"/>
      <c r="C64" s="865"/>
      <c r="D64" s="865"/>
      <c r="E64" s="865"/>
      <c r="F64" s="865"/>
      <c r="G64" s="865"/>
      <c r="H64" s="865"/>
      <c r="I64" s="865"/>
      <c r="J64" s="865"/>
      <c r="K64" s="865"/>
      <c r="L64" s="491"/>
      <c r="M64" s="491"/>
      <c r="N64" s="491"/>
      <c r="O64" s="491"/>
      <c r="P64" s="491"/>
      <c r="Q64" s="491"/>
      <c r="R64" s="491"/>
      <c r="S64" s="491"/>
      <c r="T64" s="491"/>
      <c r="U64" s="491"/>
      <c r="V64" s="491"/>
      <c r="W64" s="491"/>
      <c r="X64" s="491"/>
      <c r="Y64" s="491"/>
      <c r="Z64" s="491"/>
      <c r="AA64" s="491"/>
      <c r="AB64" s="869"/>
      <c r="AC64" s="869"/>
      <c r="AD64" s="869"/>
      <c r="AE64" s="869"/>
      <c r="AF64" s="869"/>
      <c r="AG64" s="869"/>
      <c r="AH64" s="869"/>
      <c r="AI64" s="869"/>
      <c r="AJ64" s="869"/>
      <c r="AK64" s="869"/>
      <c r="AL64" s="869"/>
      <c r="AM64" s="869"/>
      <c r="AN64" s="491"/>
      <c r="AO64" s="491"/>
      <c r="AP64" s="491"/>
      <c r="AQ64" s="491"/>
      <c r="AR64" s="491"/>
      <c r="AS64" s="491"/>
      <c r="AT64" s="491"/>
      <c r="AU64" s="491"/>
      <c r="AV64" s="558"/>
    </row>
    <row r="65" spans="2:48" ht="15" customHeight="1" thickBot="1" x14ac:dyDescent="0.2">
      <c r="B65" s="866"/>
      <c r="C65" s="867"/>
      <c r="D65" s="867"/>
      <c r="E65" s="867"/>
      <c r="F65" s="867"/>
      <c r="G65" s="867"/>
      <c r="H65" s="867"/>
      <c r="I65" s="867"/>
      <c r="J65" s="867"/>
      <c r="K65" s="867"/>
      <c r="L65" s="293"/>
      <c r="M65" s="293"/>
      <c r="N65" s="293"/>
      <c r="O65" s="293"/>
      <c r="P65" s="293"/>
      <c r="Q65" s="293"/>
      <c r="R65" s="293"/>
      <c r="S65" s="293"/>
      <c r="T65" s="293"/>
      <c r="U65" s="293"/>
      <c r="V65" s="293"/>
      <c r="W65" s="293"/>
      <c r="X65" s="293"/>
      <c r="Y65" s="293"/>
      <c r="Z65" s="293"/>
      <c r="AA65" s="293"/>
      <c r="AB65" s="290"/>
      <c r="AC65" s="290"/>
      <c r="AD65" s="290"/>
      <c r="AE65" s="290"/>
      <c r="AF65" s="290"/>
      <c r="AG65" s="290"/>
      <c r="AH65" s="290"/>
      <c r="AI65" s="290"/>
      <c r="AJ65" s="290"/>
      <c r="AK65" s="290"/>
      <c r="AL65" s="290"/>
      <c r="AM65" s="290"/>
      <c r="AN65" s="293"/>
      <c r="AO65" s="293"/>
      <c r="AP65" s="293"/>
      <c r="AQ65" s="293"/>
      <c r="AR65" s="293"/>
      <c r="AS65" s="293"/>
      <c r="AT65" s="293"/>
      <c r="AU65" s="293"/>
      <c r="AV65" s="294"/>
    </row>
    <row r="66" spans="2:48" ht="15" customHeight="1" thickTop="1" x14ac:dyDescent="0.15">
      <c r="B66" s="826"/>
      <c r="C66" s="118"/>
      <c r="D66" s="118"/>
      <c r="E66" s="118"/>
      <c r="F66" s="118"/>
      <c r="G66" s="118"/>
      <c r="H66" s="298"/>
      <c r="I66" s="118"/>
      <c r="J66" s="118"/>
      <c r="K66" s="118"/>
      <c r="L66" s="100" t="s">
        <v>269</v>
      </c>
      <c r="M66" s="100"/>
      <c r="N66" s="100"/>
      <c r="O66" s="100"/>
      <c r="P66" s="100"/>
      <c r="Q66" s="100"/>
      <c r="R66" s="100"/>
      <c r="S66" s="100"/>
      <c r="T66" s="298"/>
      <c r="U66" s="118"/>
      <c r="V66" s="118"/>
      <c r="W66" s="118"/>
      <c r="X66" s="897" t="str">
        <f>IF(T66="","",$AY$3-VLOOKUP(T66,$BC$3:$BJ$51,5,FALSE))</f>
        <v/>
      </c>
      <c r="Y66" s="627"/>
      <c r="Z66" s="627"/>
      <c r="AA66" s="627"/>
      <c r="AB66" s="441" t="str">
        <f>IF(L66="","",IF(L66="該当なし","",IF(INDEX('2情報'!$B$47:$AU$74,MATCH(L66,'2情報'!$B$47:$B$74,0),23)="","",INDEX('2情報'!$B$47:$AU$74,MATCH(L66,'2情報'!$B$47:$B$74,0),23))))</f>
        <v/>
      </c>
      <c r="AC66" s="441"/>
      <c r="AD66" s="441"/>
      <c r="AE66" s="441"/>
      <c r="AF66" s="441"/>
      <c r="AG66" s="441"/>
      <c r="AH66" s="251"/>
      <c r="AI66" s="251"/>
      <c r="AJ66" s="251"/>
      <c r="AK66" s="251"/>
      <c r="AL66" s="251"/>
      <c r="AM66" s="251"/>
      <c r="AN66" s="251"/>
      <c r="AO66" s="251"/>
      <c r="AP66" s="251"/>
      <c r="AQ66" s="251"/>
      <c r="AR66" s="251"/>
      <c r="AS66" s="251"/>
      <c r="AT66" s="251"/>
      <c r="AU66" s="251"/>
      <c r="AV66" s="252"/>
    </row>
    <row r="67" spans="2:48" ht="15" customHeight="1" x14ac:dyDescent="0.15">
      <c r="B67" s="900"/>
      <c r="C67" s="894"/>
      <c r="D67" s="894"/>
      <c r="E67" s="894"/>
      <c r="F67" s="894"/>
      <c r="G67" s="894"/>
      <c r="H67" s="894"/>
      <c r="I67" s="894"/>
      <c r="J67" s="894"/>
      <c r="K67" s="894"/>
      <c r="L67" s="80"/>
      <c r="M67" s="80"/>
      <c r="N67" s="80"/>
      <c r="O67" s="80"/>
      <c r="P67" s="80"/>
      <c r="Q67" s="80"/>
      <c r="R67" s="80"/>
      <c r="S67" s="80"/>
      <c r="T67" s="894"/>
      <c r="U67" s="894"/>
      <c r="V67" s="894"/>
      <c r="W67" s="894"/>
      <c r="X67" s="905"/>
      <c r="Y67" s="905"/>
      <c r="Z67" s="905"/>
      <c r="AA67" s="905"/>
      <c r="AB67" s="904"/>
      <c r="AC67" s="904"/>
      <c r="AD67" s="904"/>
      <c r="AE67" s="904"/>
      <c r="AF67" s="904"/>
      <c r="AG67" s="904"/>
      <c r="AH67" s="895"/>
      <c r="AI67" s="895"/>
      <c r="AJ67" s="895"/>
      <c r="AK67" s="895"/>
      <c r="AL67" s="895"/>
      <c r="AM67" s="895"/>
      <c r="AN67" s="895"/>
      <c r="AO67" s="895"/>
      <c r="AP67" s="895"/>
      <c r="AQ67" s="895"/>
      <c r="AR67" s="895"/>
      <c r="AS67" s="895"/>
      <c r="AT67" s="895"/>
      <c r="AU67" s="895"/>
      <c r="AV67" s="896"/>
    </row>
    <row r="68" spans="2:48" ht="15" customHeight="1" x14ac:dyDescent="0.15">
      <c r="B68" s="826"/>
      <c r="C68" s="118"/>
      <c r="D68" s="118"/>
      <c r="E68" s="118"/>
      <c r="F68" s="118"/>
      <c r="G68" s="118"/>
      <c r="H68" s="298"/>
      <c r="I68" s="118"/>
      <c r="J68" s="118"/>
      <c r="K68" s="118"/>
      <c r="L68" s="100"/>
      <c r="M68" s="100"/>
      <c r="N68" s="100"/>
      <c r="O68" s="100"/>
      <c r="P68" s="100"/>
      <c r="Q68" s="100"/>
      <c r="R68" s="100"/>
      <c r="S68" s="100"/>
      <c r="T68" s="298"/>
      <c r="U68" s="118"/>
      <c r="V68" s="118"/>
      <c r="W68" s="118"/>
      <c r="X68" s="897" t="str">
        <f>IF(T68="","",$AY$3-VLOOKUP(T68,$BC$3:$BJ$51,5,FALSE))</f>
        <v/>
      </c>
      <c r="Y68" s="627"/>
      <c r="Z68" s="627"/>
      <c r="AA68" s="627"/>
      <c r="AB68" s="441" t="str">
        <f>IF(L68="","",IF(L68="該当なし","",IF(INDEX('2情報'!$B$47:$AU$74,MATCH(L68,'2情報'!$B$47:$B$74,0),23)="","",INDEX('2情報'!$B$47:$AU$74,MATCH(L68,'2情報'!$B$47:$B$74,0),23))))</f>
        <v/>
      </c>
      <c r="AC68" s="441"/>
      <c r="AD68" s="441"/>
      <c r="AE68" s="441"/>
      <c r="AF68" s="441"/>
      <c r="AG68" s="441"/>
      <c r="AH68" s="251"/>
      <c r="AI68" s="251"/>
      <c r="AJ68" s="251"/>
      <c r="AK68" s="251"/>
      <c r="AL68" s="251"/>
      <c r="AM68" s="251"/>
      <c r="AN68" s="251"/>
      <c r="AO68" s="251"/>
      <c r="AP68" s="251"/>
      <c r="AQ68" s="251"/>
      <c r="AR68" s="251"/>
      <c r="AS68" s="251"/>
      <c r="AT68" s="251"/>
      <c r="AU68" s="251"/>
      <c r="AV68" s="252"/>
    </row>
    <row r="69" spans="2:48" ht="15" customHeight="1" x14ac:dyDescent="0.15">
      <c r="B69" s="900"/>
      <c r="C69" s="894"/>
      <c r="D69" s="894"/>
      <c r="E69" s="894"/>
      <c r="F69" s="894"/>
      <c r="G69" s="894"/>
      <c r="H69" s="894"/>
      <c r="I69" s="894"/>
      <c r="J69" s="894"/>
      <c r="K69" s="894"/>
      <c r="L69" s="80"/>
      <c r="M69" s="80"/>
      <c r="N69" s="80"/>
      <c r="O69" s="80"/>
      <c r="P69" s="80"/>
      <c r="Q69" s="80"/>
      <c r="R69" s="80"/>
      <c r="S69" s="80"/>
      <c r="T69" s="894"/>
      <c r="U69" s="894"/>
      <c r="V69" s="894"/>
      <c r="W69" s="894"/>
      <c r="X69" s="905"/>
      <c r="Y69" s="905"/>
      <c r="Z69" s="905"/>
      <c r="AA69" s="905"/>
      <c r="AB69" s="904"/>
      <c r="AC69" s="904"/>
      <c r="AD69" s="904"/>
      <c r="AE69" s="904"/>
      <c r="AF69" s="904"/>
      <c r="AG69" s="904"/>
      <c r="AH69" s="895"/>
      <c r="AI69" s="895"/>
      <c r="AJ69" s="895"/>
      <c r="AK69" s="895"/>
      <c r="AL69" s="895"/>
      <c r="AM69" s="895"/>
      <c r="AN69" s="895"/>
      <c r="AO69" s="895"/>
      <c r="AP69" s="895"/>
      <c r="AQ69" s="895"/>
      <c r="AR69" s="895"/>
      <c r="AS69" s="895"/>
      <c r="AT69" s="895"/>
      <c r="AU69" s="895"/>
      <c r="AV69" s="896"/>
    </row>
    <row r="70" spans="2:48" ht="15" customHeight="1" x14ac:dyDescent="0.15">
      <c r="B70" s="826"/>
      <c r="C70" s="118"/>
      <c r="D70" s="118"/>
      <c r="E70" s="118"/>
      <c r="F70" s="118"/>
      <c r="G70" s="118"/>
      <c r="H70" s="298"/>
      <c r="I70" s="118"/>
      <c r="J70" s="118"/>
      <c r="K70" s="118"/>
      <c r="L70" s="100"/>
      <c r="M70" s="100"/>
      <c r="N70" s="100"/>
      <c r="O70" s="100"/>
      <c r="P70" s="100"/>
      <c r="Q70" s="100"/>
      <c r="R70" s="100"/>
      <c r="S70" s="100"/>
      <c r="T70" s="298"/>
      <c r="U70" s="118"/>
      <c r="V70" s="118"/>
      <c r="W70" s="118"/>
      <c r="X70" s="897" t="str">
        <f>IF(T70="","",$AY$3-VLOOKUP(T70,$BC$3:$BJ$51,5,FALSE))</f>
        <v/>
      </c>
      <c r="Y70" s="627"/>
      <c r="Z70" s="627"/>
      <c r="AA70" s="627"/>
      <c r="AB70" s="441" t="str">
        <f>IF(L70="","",IF(L70="該当なし","",IF(INDEX('2情報'!$B$47:$AU$74,MATCH(L70,'2情報'!$B$47:$B$74,0),23)="","",INDEX('2情報'!$B$47:$AU$74,MATCH(L70,'2情報'!$B$47:$B$74,0),23))))</f>
        <v/>
      </c>
      <c r="AC70" s="441"/>
      <c r="AD70" s="441"/>
      <c r="AE70" s="441"/>
      <c r="AF70" s="441"/>
      <c r="AG70" s="441"/>
      <c r="AH70" s="251"/>
      <c r="AI70" s="251"/>
      <c r="AJ70" s="251"/>
      <c r="AK70" s="251"/>
      <c r="AL70" s="251"/>
      <c r="AM70" s="251"/>
      <c r="AN70" s="251"/>
      <c r="AO70" s="251"/>
      <c r="AP70" s="251"/>
      <c r="AQ70" s="251"/>
      <c r="AR70" s="251"/>
      <c r="AS70" s="251"/>
      <c r="AT70" s="251"/>
      <c r="AU70" s="251"/>
      <c r="AV70" s="252"/>
    </row>
    <row r="71" spans="2:48" ht="15" customHeight="1" x14ac:dyDescent="0.15">
      <c r="B71" s="900"/>
      <c r="C71" s="894"/>
      <c r="D71" s="894"/>
      <c r="E71" s="894"/>
      <c r="F71" s="894"/>
      <c r="G71" s="894"/>
      <c r="H71" s="894"/>
      <c r="I71" s="894"/>
      <c r="J71" s="894"/>
      <c r="K71" s="894"/>
      <c r="L71" s="80"/>
      <c r="M71" s="80"/>
      <c r="N71" s="80"/>
      <c r="O71" s="80"/>
      <c r="P71" s="80"/>
      <c r="Q71" s="80"/>
      <c r="R71" s="80"/>
      <c r="S71" s="80"/>
      <c r="T71" s="894"/>
      <c r="U71" s="894"/>
      <c r="V71" s="894"/>
      <c r="W71" s="894"/>
      <c r="X71" s="905"/>
      <c r="Y71" s="905"/>
      <c r="Z71" s="905"/>
      <c r="AA71" s="905"/>
      <c r="AB71" s="904"/>
      <c r="AC71" s="904"/>
      <c r="AD71" s="904"/>
      <c r="AE71" s="904"/>
      <c r="AF71" s="904"/>
      <c r="AG71" s="904"/>
      <c r="AH71" s="895"/>
      <c r="AI71" s="895"/>
      <c r="AJ71" s="895"/>
      <c r="AK71" s="895"/>
      <c r="AL71" s="895"/>
      <c r="AM71" s="895"/>
      <c r="AN71" s="895"/>
      <c r="AO71" s="895"/>
      <c r="AP71" s="895"/>
      <c r="AQ71" s="895"/>
      <c r="AR71" s="895"/>
      <c r="AS71" s="895"/>
      <c r="AT71" s="895"/>
      <c r="AU71" s="895"/>
      <c r="AV71" s="896"/>
    </row>
    <row r="72" spans="2:48" ht="15" customHeight="1" x14ac:dyDescent="0.15">
      <c r="B72" s="826"/>
      <c r="C72" s="118"/>
      <c r="D72" s="118"/>
      <c r="E72" s="118"/>
      <c r="F72" s="118"/>
      <c r="G72" s="118"/>
      <c r="H72" s="298"/>
      <c r="I72" s="118"/>
      <c r="J72" s="118"/>
      <c r="K72" s="118"/>
      <c r="L72" s="100"/>
      <c r="M72" s="100"/>
      <c r="N72" s="100"/>
      <c r="O72" s="100"/>
      <c r="P72" s="100"/>
      <c r="Q72" s="100"/>
      <c r="R72" s="100"/>
      <c r="S72" s="100"/>
      <c r="T72" s="298"/>
      <c r="U72" s="118"/>
      <c r="V72" s="118"/>
      <c r="W72" s="118"/>
      <c r="X72" s="897" t="str">
        <f>IF(T72="","",$AY$3-VLOOKUP(T72,$BC$3:$BJ$51,5,FALSE))</f>
        <v/>
      </c>
      <c r="Y72" s="627"/>
      <c r="Z72" s="627"/>
      <c r="AA72" s="627"/>
      <c r="AB72" s="441" t="str">
        <f>IF(L72="","",IF(L72="該当なし","",IF(INDEX('2情報'!$B$47:$AU$74,MATCH(L72,'2情報'!$B$47:$B$74,0),23)="","",INDEX('2情報'!$B$47:$AU$74,MATCH(L72,'2情報'!$B$47:$B$74,0),23))))</f>
        <v/>
      </c>
      <c r="AC72" s="441"/>
      <c r="AD72" s="441"/>
      <c r="AE72" s="441"/>
      <c r="AF72" s="441"/>
      <c r="AG72" s="441"/>
      <c r="AH72" s="251"/>
      <c r="AI72" s="251"/>
      <c r="AJ72" s="251"/>
      <c r="AK72" s="251"/>
      <c r="AL72" s="251"/>
      <c r="AM72" s="251"/>
      <c r="AN72" s="251"/>
      <c r="AO72" s="251"/>
      <c r="AP72" s="251"/>
      <c r="AQ72" s="251"/>
      <c r="AR72" s="251"/>
      <c r="AS72" s="251"/>
      <c r="AT72" s="251"/>
      <c r="AU72" s="251"/>
      <c r="AV72" s="252"/>
    </row>
    <row r="73" spans="2:48" ht="15" customHeight="1" thickBot="1" x14ac:dyDescent="0.2">
      <c r="B73" s="900"/>
      <c r="C73" s="894"/>
      <c r="D73" s="894"/>
      <c r="E73" s="894"/>
      <c r="F73" s="894"/>
      <c r="G73" s="894"/>
      <c r="H73" s="894"/>
      <c r="I73" s="894"/>
      <c r="J73" s="894"/>
      <c r="K73" s="894"/>
      <c r="L73" s="80"/>
      <c r="M73" s="80"/>
      <c r="N73" s="80"/>
      <c r="O73" s="80"/>
      <c r="P73" s="80"/>
      <c r="Q73" s="80"/>
      <c r="R73" s="80"/>
      <c r="S73" s="80"/>
      <c r="T73" s="894"/>
      <c r="U73" s="894"/>
      <c r="V73" s="894"/>
      <c r="W73" s="894"/>
      <c r="X73" s="905"/>
      <c r="Y73" s="905"/>
      <c r="Z73" s="905"/>
      <c r="AA73" s="905"/>
      <c r="AB73" s="904"/>
      <c r="AC73" s="904"/>
      <c r="AD73" s="904"/>
      <c r="AE73" s="904"/>
      <c r="AF73" s="904"/>
      <c r="AG73" s="904"/>
      <c r="AH73" s="895"/>
      <c r="AI73" s="895"/>
      <c r="AJ73" s="895"/>
      <c r="AK73" s="895"/>
      <c r="AL73" s="895"/>
      <c r="AM73" s="895"/>
      <c r="AN73" s="895"/>
      <c r="AO73" s="895"/>
      <c r="AP73" s="895"/>
      <c r="AQ73" s="895"/>
      <c r="AR73" s="895"/>
      <c r="AS73" s="895"/>
      <c r="AT73" s="895"/>
      <c r="AU73" s="895"/>
      <c r="AV73" s="896"/>
    </row>
    <row r="74" spans="2:48" ht="15" customHeight="1" x14ac:dyDescent="0.15">
      <c r="B74" s="898" t="s">
        <v>257</v>
      </c>
      <c r="C74" s="899"/>
      <c r="D74" s="899"/>
      <c r="E74" s="899"/>
      <c r="F74" s="899"/>
      <c r="G74" s="899"/>
      <c r="H74" s="888"/>
      <c r="I74" s="889"/>
      <c r="J74" s="889"/>
      <c r="K74" s="889"/>
      <c r="L74" s="891"/>
      <c r="M74" s="891"/>
      <c r="N74" s="891"/>
      <c r="O74" s="891"/>
      <c r="P74" s="891"/>
      <c r="Q74" s="891"/>
      <c r="R74" s="891"/>
      <c r="S74" s="891"/>
      <c r="T74" s="893"/>
      <c r="U74" s="891"/>
      <c r="V74" s="891"/>
      <c r="W74" s="891"/>
      <c r="X74" s="893"/>
      <c r="Y74" s="891"/>
      <c r="Z74" s="891"/>
      <c r="AA74" s="891"/>
      <c r="AB74" s="893"/>
      <c r="AC74" s="893"/>
      <c r="AD74" s="893"/>
      <c r="AE74" s="893"/>
      <c r="AF74" s="893"/>
      <c r="AG74" s="893"/>
      <c r="AH74" s="902"/>
      <c r="AI74" s="902"/>
      <c r="AJ74" s="902"/>
      <c r="AK74" s="902"/>
      <c r="AL74" s="902"/>
      <c r="AM74" s="902"/>
      <c r="AN74" s="886"/>
      <c r="AO74" s="886"/>
      <c r="AP74" s="886"/>
      <c r="AQ74" s="886"/>
      <c r="AR74" s="886"/>
      <c r="AS74" s="886"/>
      <c r="AT74" s="886"/>
      <c r="AU74" s="886"/>
      <c r="AV74" s="887"/>
    </row>
    <row r="75" spans="2:48" ht="15" customHeight="1" thickBot="1" x14ac:dyDescent="0.2">
      <c r="B75" s="318"/>
      <c r="C75" s="74"/>
      <c r="D75" s="74"/>
      <c r="E75" s="74"/>
      <c r="F75" s="74"/>
      <c r="G75" s="74"/>
      <c r="H75" s="890"/>
      <c r="I75" s="890"/>
      <c r="J75" s="890"/>
      <c r="K75" s="890"/>
      <c r="L75" s="892"/>
      <c r="M75" s="892"/>
      <c r="N75" s="892"/>
      <c r="O75" s="892"/>
      <c r="P75" s="892"/>
      <c r="Q75" s="892"/>
      <c r="R75" s="892"/>
      <c r="S75" s="892"/>
      <c r="T75" s="892"/>
      <c r="U75" s="892"/>
      <c r="V75" s="892"/>
      <c r="W75" s="892"/>
      <c r="X75" s="892"/>
      <c r="Y75" s="892"/>
      <c r="Z75" s="892"/>
      <c r="AA75" s="892"/>
      <c r="AB75" s="901"/>
      <c r="AC75" s="901"/>
      <c r="AD75" s="901"/>
      <c r="AE75" s="901"/>
      <c r="AF75" s="901"/>
      <c r="AG75" s="901"/>
      <c r="AH75" s="903"/>
      <c r="AI75" s="903"/>
      <c r="AJ75" s="903"/>
      <c r="AK75" s="903"/>
      <c r="AL75" s="903"/>
      <c r="AM75" s="903"/>
      <c r="AN75" s="584"/>
      <c r="AO75" s="584"/>
      <c r="AP75" s="584"/>
      <c r="AQ75" s="584"/>
      <c r="AR75" s="584"/>
      <c r="AS75" s="584"/>
      <c r="AT75" s="584"/>
      <c r="AU75" s="584"/>
      <c r="AV75" s="585"/>
    </row>
  </sheetData>
  <mergeCells count="225">
    <mergeCell ref="B68:G69"/>
    <mergeCell ref="H68:K69"/>
    <mergeCell ref="L68:S69"/>
    <mergeCell ref="T68:W69"/>
    <mergeCell ref="X68:AA69"/>
    <mergeCell ref="AB68:AG69"/>
    <mergeCell ref="AH68:AM69"/>
    <mergeCell ref="AN68:AV69"/>
    <mergeCell ref="L36:S37"/>
    <mergeCell ref="T36:W37"/>
    <mergeCell ref="X36:AA37"/>
    <mergeCell ref="AB36:AG37"/>
    <mergeCell ref="AH36:AM37"/>
    <mergeCell ref="AN36:AV37"/>
    <mergeCell ref="B58:AV59"/>
    <mergeCell ref="B66:G67"/>
    <mergeCell ref="H66:K67"/>
    <mergeCell ref="L66:S67"/>
    <mergeCell ref="T66:W67"/>
    <mergeCell ref="X66:AA67"/>
    <mergeCell ref="AB63:AG65"/>
    <mergeCell ref="AH63:AM65"/>
    <mergeCell ref="AN63:AV65"/>
    <mergeCell ref="AB66:AG67"/>
    <mergeCell ref="B74:G75"/>
    <mergeCell ref="H74:K75"/>
    <mergeCell ref="L74:S75"/>
    <mergeCell ref="T74:W75"/>
    <mergeCell ref="X74:AA75"/>
    <mergeCell ref="B70:G71"/>
    <mergeCell ref="H70:K71"/>
    <mergeCell ref="L70:S71"/>
    <mergeCell ref="T70:W71"/>
    <mergeCell ref="X70:AA71"/>
    <mergeCell ref="B72:G73"/>
    <mergeCell ref="H72:K73"/>
    <mergeCell ref="L72:S73"/>
    <mergeCell ref="T72:W73"/>
    <mergeCell ref="X72:AA73"/>
    <mergeCell ref="AB72:AG73"/>
    <mergeCell ref="AH72:AM73"/>
    <mergeCell ref="AN72:AV73"/>
    <mergeCell ref="AB74:AG75"/>
    <mergeCell ref="AH74:AM75"/>
    <mergeCell ref="AN74:AV75"/>
    <mergeCell ref="AB70:AG71"/>
    <mergeCell ref="AH70:AM71"/>
    <mergeCell ref="AN70:AV71"/>
    <mergeCell ref="AH66:AM67"/>
    <mergeCell ref="AN66:AV67"/>
    <mergeCell ref="B63:G65"/>
    <mergeCell ref="H63:K65"/>
    <mergeCell ref="L63:S65"/>
    <mergeCell ref="T63:W65"/>
    <mergeCell ref="X63:AA65"/>
    <mergeCell ref="B32:G33"/>
    <mergeCell ref="H32:K33"/>
    <mergeCell ref="L32:S33"/>
    <mergeCell ref="T32:W33"/>
    <mergeCell ref="X32:AA33"/>
    <mergeCell ref="B38:G39"/>
    <mergeCell ref="B36:G37"/>
    <mergeCell ref="B34:G35"/>
    <mergeCell ref="AB32:AG33"/>
    <mergeCell ref="AH32:AM33"/>
    <mergeCell ref="AN32:AV33"/>
    <mergeCell ref="H34:K35"/>
    <mergeCell ref="L34:S35"/>
    <mergeCell ref="T34:W35"/>
    <mergeCell ref="X34:AA35"/>
    <mergeCell ref="AB38:AG39"/>
    <mergeCell ref="AH38:AM39"/>
    <mergeCell ref="AN38:AV39"/>
    <mergeCell ref="H38:K39"/>
    <mergeCell ref="L38:S39"/>
    <mergeCell ref="T38:W39"/>
    <mergeCell ref="X38:AA39"/>
    <mergeCell ref="H36:K37"/>
    <mergeCell ref="AB34:AG35"/>
    <mergeCell ref="AH34:AM35"/>
    <mergeCell ref="AN34:AV35"/>
    <mergeCell ref="BG49:BJ49"/>
    <mergeCell ref="BC46:BF46"/>
    <mergeCell ref="BG46:BJ46"/>
    <mergeCell ref="W47:AI51"/>
    <mergeCell ref="J47:V51"/>
    <mergeCell ref="B47:I51"/>
    <mergeCell ref="BC47:BF47"/>
    <mergeCell ref="BG47:BJ47"/>
    <mergeCell ref="BC48:BF48"/>
    <mergeCell ref="BG48:BJ48"/>
    <mergeCell ref="BG50:BJ50"/>
    <mergeCell ref="BC51:BF51"/>
    <mergeCell ref="BG51:BJ51"/>
    <mergeCell ref="BC50:BF50"/>
    <mergeCell ref="AJ47:AV51"/>
    <mergeCell ref="BC49:BF49"/>
    <mergeCell ref="X30:AA31"/>
    <mergeCell ref="AB30:AG31"/>
    <mergeCell ref="AH30:AM31"/>
    <mergeCell ref="AH27:AM29"/>
    <mergeCell ref="AN27:AV29"/>
    <mergeCell ref="B30:G31"/>
    <mergeCell ref="H30:K31"/>
    <mergeCell ref="L30:S31"/>
    <mergeCell ref="T30:W31"/>
    <mergeCell ref="BG41:BJ41"/>
    <mergeCell ref="BC42:BF42"/>
    <mergeCell ref="BG42:BJ42"/>
    <mergeCell ref="BC43:BF43"/>
    <mergeCell ref="BG43:BJ43"/>
    <mergeCell ref="B45:I46"/>
    <mergeCell ref="J46:V46"/>
    <mergeCell ref="W46:AI46"/>
    <mergeCell ref="AJ45:AV46"/>
    <mergeCell ref="J45:AI45"/>
    <mergeCell ref="BC44:BF44"/>
    <mergeCell ref="BG44:BJ44"/>
    <mergeCell ref="BC45:BF45"/>
    <mergeCell ref="BG45:BJ45"/>
    <mergeCell ref="BC41:BF41"/>
    <mergeCell ref="BG38:BJ38"/>
    <mergeCell ref="BC39:BF39"/>
    <mergeCell ref="BG39:BJ39"/>
    <mergeCell ref="BC40:BF40"/>
    <mergeCell ref="BG40:BJ40"/>
    <mergeCell ref="BC35:BF35"/>
    <mergeCell ref="BG35:BJ35"/>
    <mergeCell ref="BC36:BF36"/>
    <mergeCell ref="BG36:BJ36"/>
    <mergeCell ref="BC37:BF37"/>
    <mergeCell ref="BG37:BJ37"/>
    <mergeCell ref="BC38:BF38"/>
    <mergeCell ref="BG34:BJ34"/>
    <mergeCell ref="BC31:BF31"/>
    <mergeCell ref="BG31:BJ31"/>
    <mergeCell ref="BC32:BF32"/>
    <mergeCell ref="BG32:BJ32"/>
    <mergeCell ref="BC33:BF33"/>
    <mergeCell ref="BG33:BJ33"/>
    <mergeCell ref="BC28:BF28"/>
    <mergeCell ref="BG28:BJ28"/>
    <mergeCell ref="BC29:BF29"/>
    <mergeCell ref="BG29:BJ29"/>
    <mergeCell ref="BC30:BF30"/>
    <mergeCell ref="BG30:BJ30"/>
    <mergeCell ref="BC34:BF34"/>
    <mergeCell ref="BC25:BF25"/>
    <mergeCell ref="BG25:BJ25"/>
    <mergeCell ref="BC26:BF26"/>
    <mergeCell ref="BG26:BJ26"/>
    <mergeCell ref="BC27:BF27"/>
    <mergeCell ref="BG27:BJ27"/>
    <mergeCell ref="BC22:BF22"/>
    <mergeCell ref="BG22:BJ22"/>
    <mergeCell ref="BC23:BF23"/>
    <mergeCell ref="BG23:BJ23"/>
    <mergeCell ref="BC24:BF24"/>
    <mergeCell ref="BG24:BJ24"/>
    <mergeCell ref="BC19:BF19"/>
    <mergeCell ref="BG19:BJ19"/>
    <mergeCell ref="BC20:BF20"/>
    <mergeCell ref="BG20:BJ20"/>
    <mergeCell ref="BC21:BF21"/>
    <mergeCell ref="BG21:BJ21"/>
    <mergeCell ref="BC16:BF16"/>
    <mergeCell ref="BG16:BJ16"/>
    <mergeCell ref="BC17:BF17"/>
    <mergeCell ref="BG17:BJ17"/>
    <mergeCell ref="BC18:BF18"/>
    <mergeCell ref="BG18:BJ18"/>
    <mergeCell ref="BC13:BF13"/>
    <mergeCell ref="BG13:BJ13"/>
    <mergeCell ref="BC14:BF14"/>
    <mergeCell ref="BG14:BJ14"/>
    <mergeCell ref="BC15:BF15"/>
    <mergeCell ref="BG15:BJ15"/>
    <mergeCell ref="BC10:BF10"/>
    <mergeCell ref="BG10:BJ10"/>
    <mergeCell ref="BC11:BF11"/>
    <mergeCell ref="BG11:BJ11"/>
    <mergeCell ref="BC12:BF12"/>
    <mergeCell ref="BG12:BJ12"/>
    <mergeCell ref="AJ6:AV7"/>
    <mergeCell ref="J7:V7"/>
    <mergeCell ref="W7:AI7"/>
    <mergeCell ref="BC4:BF4"/>
    <mergeCell ref="BG4:BJ4"/>
    <mergeCell ref="BC5:BF5"/>
    <mergeCell ref="BG5:BJ5"/>
    <mergeCell ref="BC6:BF6"/>
    <mergeCell ref="BG6:BJ6"/>
    <mergeCell ref="B22:AV23"/>
    <mergeCell ref="B27:G29"/>
    <mergeCell ref="H27:K29"/>
    <mergeCell ref="L27:S29"/>
    <mergeCell ref="T27:W29"/>
    <mergeCell ref="X27:AA29"/>
    <mergeCell ref="AB27:AG29"/>
    <mergeCell ref="AN30:AV31"/>
    <mergeCell ref="BC1:BJ1"/>
    <mergeCell ref="AY2:BB2"/>
    <mergeCell ref="BC2:BF2"/>
    <mergeCell ref="BG2:BJ2"/>
    <mergeCell ref="AY3:BB3"/>
    <mergeCell ref="BC3:BF3"/>
    <mergeCell ref="BG3:BJ3"/>
    <mergeCell ref="AY1:BB1"/>
    <mergeCell ref="BC7:BF7"/>
    <mergeCell ref="BG7:BJ7"/>
    <mergeCell ref="BC8:BF8"/>
    <mergeCell ref="BG8:BJ8"/>
    <mergeCell ref="BC9:BF9"/>
    <mergeCell ref="BG9:BJ9"/>
    <mergeCell ref="B6:I7"/>
    <mergeCell ref="J6:AI6"/>
    <mergeCell ref="J8:V11"/>
    <mergeCell ref="W8:AI11"/>
    <mergeCell ref="AJ8:AV11"/>
    <mergeCell ref="D8:I11"/>
    <mergeCell ref="D12:I15"/>
    <mergeCell ref="J12:V15"/>
    <mergeCell ref="W12:AI15"/>
    <mergeCell ref="AJ12:AV15"/>
    <mergeCell ref="B8:C15"/>
  </mergeCells>
  <phoneticPr fontId="3"/>
  <dataValidations disablePrompts="1" count="8">
    <dataValidation type="list" allowBlank="1" showInputMessage="1" showErrorMessage="1" sqref="H66:K73 H30:K37">
      <formula1>"汚水,雨水,合流"</formula1>
    </dataValidation>
    <dataValidation type="list" allowBlank="1" showInputMessage="1" showErrorMessage="1" sqref="AN30:AV31 AN66:AV73">
      <formula1>"①塩害,①著しい腐食,②機器の製造中止,③省ｴﾈ機器導入,③地球温暖化対策,④放流水質の向上,⑤浸水対策,⑥耐震化,⑦合流改善"</formula1>
    </dataValidation>
    <dataValidation type="list" allowBlank="1" showInputMessage="1" showErrorMessage="1" sqref="T30:W31">
      <formula1>BC3:BC51</formula1>
    </dataValidation>
    <dataValidation type="list" allowBlank="1" showInputMessage="1" showErrorMessage="1" sqref="T32:W33">
      <formula1>BC5:BC52</formula1>
    </dataValidation>
    <dataValidation type="list" allowBlank="1" showInputMessage="1" showErrorMessage="1" sqref="T36:W37">
      <formula1>BC9:BC61</formula1>
    </dataValidation>
    <dataValidation type="list" allowBlank="1" showInputMessage="1" showErrorMessage="1" sqref="T66:W73">
      <formula1>$BC$3:$BC$51</formula1>
    </dataValidation>
    <dataValidation type="list" allowBlank="1" showInputMessage="1" showErrorMessage="1" sqref="T34:W35">
      <formula1>BC6:BC53</formula1>
    </dataValidation>
    <dataValidation type="list" allowBlank="1" showInputMessage="1" showErrorMessage="1" sqref="AN32:AV37">
      <formula1>"①塩害,①著しい腐食,②機器の製造中止,③省ｴﾈ機器導入による維持管理費の軽減,③地球温暖化対策計画への位置づけ,④放流水質の向上,⑤浸水対策,⑥耐震化,⑦合流改善"</formula1>
    </dataValidation>
  </dataValidations>
  <pageMargins left="0.78740157480314965" right="0.78740157480314965" top="0.78740157480314965" bottom="0.78740157480314965" header="0.39370078740157483" footer="0.3937007874015748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1"/>
  <sheetViews>
    <sheetView view="pageBreakPreview" zoomScaleNormal="100" zoomScaleSheetLayoutView="100" workbookViewId="0"/>
  </sheetViews>
  <sheetFormatPr defaultColWidth="2.5" defaultRowHeight="15" customHeight="1" x14ac:dyDescent="0.15"/>
  <cols>
    <col min="1" max="16384" width="2.5" style="2"/>
  </cols>
  <sheetData>
    <row r="1" spans="1:48" ht="15" customHeight="1" x14ac:dyDescent="0.15">
      <c r="A1" s="1" t="s">
        <v>474</v>
      </c>
    </row>
    <row r="2" spans="1:48" ht="15" customHeight="1" thickBot="1" x14ac:dyDescent="0.2"/>
    <row r="3" spans="1:48" ht="15" customHeight="1" x14ac:dyDescent="0.15">
      <c r="B3" s="912" t="s">
        <v>451</v>
      </c>
      <c r="C3" s="912"/>
      <c r="D3" s="912"/>
      <c r="E3" s="912"/>
      <c r="F3" s="912"/>
      <c r="G3" s="912"/>
      <c r="H3" s="912"/>
      <c r="I3" s="912"/>
      <c r="J3" s="912"/>
      <c r="K3" s="912"/>
      <c r="M3" s="906" t="s">
        <v>462</v>
      </c>
      <c r="N3" s="907"/>
      <c r="O3" s="907"/>
      <c r="P3" s="907"/>
      <c r="Q3" s="907"/>
      <c r="R3" s="907"/>
      <c r="S3" s="907"/>
      <c r="T3" s="907"/>
      <c r="U3" s="907"/>
      <c r="V3" s="908"/>
    </row>
    <row r="4" spans="1:48" ht="15" customHeight="1" thickBot="1" x14ac:dyDescent="0.2">
      <c r="B4" s="912"/>
      <c r="C4" s="912"/>
      <c r="D4" s="912"/>
      <c r="E4" s="912"/>
      <c r="F4" s="912"/>
      <c r="G4" s="912"/>
      <c r="H4" s="912"/>
      <c r="I4" s="912"/>
      <c r="J4" s="912"/>
      <c r="K4" s="912"/>
      <c r="M4" s="909"/>
      <c r="N4" s="910"/>
      <c r="O4" s="910"/>
      <c r="P4" s="910"/>
      <c r="Q4" s="910"/>
      <c r="R4" s="910"/>
      <c r="S4" s="910"/>
      <c r="T4" s="910"/>
      <c r="U4" s="910"/>
      <c r="V4" s="911"/>
    </row>
    <row r="6" spans="1:48" ht="15" customHeight="1" x14ac:dyDescent="0.15">
      <c r="A6" s="2" t="s">
        <v>447</v>
      </c>
    </row>
    <row r="7" spans="1:48" ht="15" customHeight="1" thickBot="1" x14ac:dyDescent="0.2"/>
    <row r="8" spans="1:48" ht="15" customHeight="1" x14ac:dyDescent="0.15">
      <c r="B8" s="801" t="s">
        <v>487</v>
      </c>
      <c r="C8" s="913"/>
      <c r="D8" s="913"/>
      <c r="E8" s="913"/>
      <c r="F8" s="913"/>
      <c r="G8" s="913"/>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4"/>
    </row>
    <row r="9" spans="1:48" ht="15" customHeight="1" x14ac:dyDescent="0.15">
      <c r="B9" s="915"/>
      <c r="C9" s="916"/>
      <c r="D9" s="916"/>
      <c r="E9" s="916"/>
      <c r="F9" s="916"/>
      <c r="G9" s="916"/>
      <c r="H9" s="916"/>
      <c r="I9" s="916"/>
      <c r="J9" s="916"/>
      <c r="K9" s="916"/>
      <c r="L9" s="916"/>
      <c r="M9" s="916"/>
      <c r="N9" s="916"/>
      <c r="O9" s="916"/>
      <c r="P9" s="916"/>
      <c r="Q9" s="916"/>
      <c r="R9" s="916"/>
      <c r="S9" s="916"/>
      <c r="T9" s="916"/>
      <c r="U9" s="916"/>
      <c r="V9" s="916"/>
      <c r="W9" s="916"/>
      <c r="X9" s="916"/>
      <c r="Y9" s="916"/>
      <c r="Z9" s="916"/>
      <c r="AA9" s="916"/>
      <c r="AB9" s="916"/>
      <c r="AC9" s="916"/>
      <c r="AD9" s="916"/>
      <c r="AE9" s="916"/>
      <c r="AF9" s="916"/>
      <c r="AG9" s="916"/>
      <c r="AH9" s="916"/>
      <c r="AI9" s="916"/>
      <c r="AJ9" s="916"/>
      <c r="AK9" s="916"/>
      <c r="AL9" s="916"/>
      <c r="AM9" s="916"/>
      <c r="AN9" s="916"/>
      <c r="AO9" s="916"/>
      <c r="AP9" s="916"/>
      <c r="AQ9" s="916"/>
      <c r="AR9" s="916"/>
      <c r="AS9" s="916"/>
      <c r="AT9" s="916"/>
      <c r="AU9" s="916"/>
      <c r="AV9" s="917"/>
    </row>
    <row r="10" spans="1:48" ht="15" customHeight="1" x14ac:dyDescent="0.15">
      <c r="B10" s="915"/>
      <c r="C10" s="916"/>
      <c r="D10" s="916"/>
      <c r="E10" s="916"/>
      <c r="F10" s="916"/>
      <c r="G10" s="916"/>
      <c r="H10" s="916"/>
      <c r="I10" s="916"/>
      <c r="J10" s="916"/>
      <c r="K10" s="916"/>
      <c r="L10" s="916"/>
      <c r="M10" s="916"/>
      <c r="N10" s="916"/>
      <c r="O10" s="916"/>
      <c r="P10" s="916"/>
      <c r="Q10" s="916"/>
      <c r="R10" s="916"/>
      <c r="S10" s="916"/>
      <c r="T10" s="916"/>
      <c r="U10" s="916"/>
      <c r="V10" s="916"/>
      <c r="W10" s="916"/>
      <c r="X10" s="916"/>
      <c r="Y10" s="916"/>
      <c r="Z10" s="916"/>
      <c r="AA10" s="916"/>
      <c r="AB10" s="916"/>
      <c r="AC10" s="916"/>
      <c r="AD10" s="916"/>
      <c r="AE10" s="916"/>
      <c r="AF10" s="916"/>
      <c r="AG10" s="916"/>
      <c r="AH10" s="916"/>
      <c r="AI10" s="916"/>
      <c r="AJ10" s="916"/>
      <c r="AK10" s="916"/>
      <c r="AL10" s="916"/>
      <c r="AM10" s="916"/>
      <c r="AN10" s="916"/>
      <c r="AO10" s="916"/>
      <c r="AP10" s="916"/>
      <c r="AQ10" s="916"/>
      <c r="AR10" s="916"/>
      <c r="AS10" s="916"/>
      <c r="AT10" s="916"/>
      <c r="AU10" s="916"/>
      <c r="AV10" s="917"/>
    </row>
    <row r="11" spans="1:48" ht="15" customHeight="1" x14ac:dyDescent="0.15">
      <c r="B11" s="915"/>
      <c r="C11" s="916"/>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c r="AC11" s="916"/>
      <c r="AD11" s="916"/>
      <c r="AE11" s="916"/>
      <c r="AF11" s="916"/>
      <c r="AG11" s="916"/>
      <c r="AH11" s="916"/>
      <c r="AI11" s="916"/>
      <c r="AJ11" s="916"/>
      <c r="AK11" s="916"/>
      <c r="AL11" s="916"/>
      <c r="AM11" s="916"/>
      <c r="AN11" s="916"/>
      <c r="AO11" s="916"/>
      <c r="AP11" s="916"/>
      <c r="AQ11" s="916"/>
      <c r="AR11" s="916"/>
      <c r="AS11" s="916"/>
      <c r="AT11" s="916"/>
      <c r="AU11" s="916"/>
      <c r="AV11" s="917"/>
    </row>
    <row r="12" spans="1:48" ht="15" customHeight="1" x14ac:dyDescent="0.15">
      <c r="B12" s="915"/>
      <c r="C12" s="916"/>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916"/>
      <c r="AN12" s="916"/>
      <c r="AO12" s="916"/>
      <c r="AP12" s="916"/>
      <c r="AQ12" s="916"/>
      <c r="AR12" s="916"/>
      <c r="AS12" s="916"/>
      <c r="AT12" s="916"/>
      <c r="AU12" s="916"/>
      <c r="AV12" s="917"/>
    </row>
    <row r="13" spans="1:48" ht="15" customHeight="1" x14ac:dyDescent="0.15">
      <c r="B13" s="915"/>
      <c r="C13" s="916"/>
      <c r="D13" s="916"/>
      <c r="E13" s="916"/>
      <c r="F13" s="916"/>
      <c r="G13" s="916"/>
      <c r="H13" s="916"/>
      <c r="I13" s="916"/>
      <c r="J13" s="916"/>
      <c r="K13" s="916"/>
      <c r="L13" s="916"/>
      <c r="M13" s="916"/>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916"/>
      <c r="AN13" s="916"/>
      <c r="AO13" s="916"/>
      <c r="AP13" s="916"/>
      <c r="AQ13" s="916"/>
      <c r="AR13" s="916"/>
      <c r="AS13" s="916"/>
      <c r="AT13" s="916"/>
      <c r="AU13" s="916"/>
      <c r="AV13" s="917"/>
    </row>
    <row r="14" spans="1:48" ht="15" customHeight="1" x14ac:dyDescent="0.15">
      <c r="B14" s="915"/>
      <c r="C14" s="916"/>
      <c r="D14" s="916"/>
      <c r="E14" s="916"/>
      <c r="F14" s="916"/>
      <c r="G14" s="916"/>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7"/>
    </row>
    <row r="15" spans="1:48" ht="15" customHeight="1" thickBot="1" x14ac:dyDescent="0.2">
      <c r="B15" s="918"/>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20"/>
    </row>
    <row r="17" spans="1:48" ht="15" customHeight="1" x14ac:dyDescent="0.15">
      <c r="A17" s="2" t="s">
        <v>125</v>
      </c>
    </row>
    <row r="18" spans="1:48" ht="15" customHeight="1" thickBot="1" x14ac:dyDescent="0.2"/>
    <row r="19" spans="1:48" ht="15" customHeight="1" x14ac:dyDescent="0.15">
      <c r="B19" s="801" t="s">
        <v>496</v>
      </c>
      <c r="C19" s="913"/>
      <c r="D19" s="913"/>
      <c r="E19" s="913"/>
      <c r="F19" s="913"/>
      <c r="G19" s="913"/>
      <c r="H19" s="913"/>
      <c r="I19" s="913"/>
      <c r="J19" s="913"/>
      <c r="K19" s="913"/>
      <c r="L19" s="913"/>
      <c r="M19" s="913"/>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913"/>
      <c r="AK19" s="913"/>
      <c r="AL19" s="913"/>
      <c r="AM19" s="913"/>
      <c r="AN19" s="913"/>
      <c r="AO19" s="913"/>
      <c r="AP19" s="913"/>
      <c r="AQ19" s="913"/>
      <c r="AR19" s="913"/>
      <c r="AS19" s="913"/>
      <c r="AT19" s="913"/>
      <c r="AU19" s="913"/>
      <c r="AV19" s="914"/>
    </row>
    <row r="20" spans="1:48" ht="15" customHeight="1" x14ac:dyDescent="0.15">
      <c r="B20" s="915"/>
      <c r="C20" s="916"/>
      <c r="D20" s="916"/>
      <c r="E20" s="916"/>
      <c r="F20" s="916"/>
      <c r="G20" s="916"/>
      <c r="H20" s="916"/>
      <c r="I20" s="916"/>
      <c r="J20" s="916"/>
      <c r="K20" s="916"/>
      <c r="L20" s="916"/>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916"/>
      <c r="AN20" s="916"/>
      <c r="AO20" s="916"/>
      <c r="AP20" s="916"/>
      <c r="AQ20" s="916"/>
      <c r="AR20" s="916"/>
      <c r="AS20" s="916"/>
      <c r="AT20" s="916"/>
      <c r="AU20" s="916"/>
      <c r="AV20" s="917"/>
    </row>
    <row r="21" spans="1:48" ht="15" customHeight="1" x14ac:dyDescent="0.15">
      <c r="B21" s="915"/>
      <c r="C21" s="916"/>
      <c r="D21" s="916"/>
      <c r="E21" s="916"/>
      <c r="F21" s="916"/>
      <c r="G21" s="916"/>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7"/>
    </row>
    <row r="22" spans="1:48" ht="15" customHeight="1" x14ac:dyDescent="0.15">
      <c r="B22" s="915"/>
      <c r="C22" s="916"/>
      <c r="D22" s="916"/>
      <c r="E22" s="916"/>
      <c r="F22" s="916"/>
      <c r="G22" s="916"/>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7"/>
    </row>
    <row r="23" spans="1:48" ht="15" customHeight="1" x14ac:dyDescent="0.15">
      <c r="B23" s="915"/>
      <c r="C23" s="916"/>
      <c r="D23" s="916"/>
      <c r="E23" s="916"/>
      <c r="F23" s="916"/>
      <c r="G23" s="916"/>
      <c r="H23" s="916"/>
      <c r="I23" s="916"/>
      <c r="J23" s="916"/>
      <c r="K23" s="916"/>
      <c r="L23" s="916"/>
      <c r="M23" s="916"/>
      <c r="N23" s="916"/>
      <c r="O23" s="916"/>
      <c r="P23" s="916"/>
      <c r="Q23" s="916"/>
      <c r="R23" s="916"/>
      <c r="S23" s="916"/>
      <c r="T23" s="916"/>
      <c r="U23" s="916"/>
      <c r="V23" s="916"/>
      <c r="W23" s="916"/>
      <c r="X23" s="916"/>
      <c r="Y23" s="916"/>
      <c r="Z23" s="916"/>
      <c r="AA23" s="916"/>
      <c r="AB23" s="916"/>
      <c r="AC23" s="916"/>
      <c r="AD23" s="916"/>
      <c r="AE23" s="916"/>
      <c r="AF23" s="916"/>
      <c r="AG23" s="916"/>
      <c r="AH23" s="916"/>
      <c r="AI23" s="916"/>
      <c r="AJ23" s="916"/>
      <c r="AK23" s="916"/>
      <c r="AL23" s="916"/>
      <c r="AM23" s="916"/>
      <c r="AN23" s="916"/>
      <c r="AO23" s="916"/>
      <c r="AP23" s="916"/>
      <c r="AQ23" s="916"/>
      <c r="AR23" s="916"/>
      <c r="AS23" s="916"/>
      <c r="AT23" s="916"/>
      <c r="AU23" s="916"/>
      <c r="AV23" s="917"/>
    </row>
    <row r="24" spans="1:48" ht="15" customHeight="1" x14ac:dyDescent="0.15">
      <c r="B24" s="915"/>
      <c r="C24" s="916"/>
      <c r="D24" s="916"/>
      <c r="E24" s="916"/>
      <c r="F24" s="916"/>
      <c r="G24" s="916"/>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916"/>
      <c r="AT24" s="916"/>
      <c r="AU24" s="916"/>
      <c r="AV24" s="917"/>
    </row>
    <row r="25" spans="1:48" ht="15" customHeight="1" x14ac:dyDescent="0.15">
      <c r="B25" s="915"/>
      <c r="C25" s="916"/>
      <c r="D25" s="916"/>
      <c r="E25" s="916"/>
      <c r="F25" s="916"/>
      <c r="G25" s="916"/>
      <c r="H25" s="916"/>
      <c r="I25" s="916"/>
      <c r="J25" s="916"/>
      <c r="K25" s="916"/>
      <c r="L25" s="916"/>
      <c r="M25" s="916"/>
      <c r="N25" s="916"/>
      <c r="O25" s="916"/>
      <c r="P25" s="916"/>
      <c r="Q25" s="916"/>
      <c r="R25" s="916"/>
      <c r="S25" s="916"/>
      <c r="T25" s="916"/>
      <c r="U25" s="916"/>
      <c r="V25" s="916"/>
      <c r="W25" s="916"/>
      <c r="X25" s="916"/>
      <c r="Y25" s="916"/>
      <c r="Z25" s="916"/>
      <c r="AA25" s="916"/>
      <c r="AB25" s="916"/>
      <c r="AC25" s="916"/>
      <c r="AD25" s="916"/>
      <c r="AE25" s="916"/>
      <c r="AF25" s="916"/>
      <c r="AG25" s="916"/>
      <c r="AH25" s="916"/>
      <c r="AI25" s="916"/>
      <c r="AJ25" s="916"/>
      <c r="AK25" s="916"/>
      <c r="AL25" s="916"/>
      <c r="AM25" s="916"/>
      <c r="AN25" s="916"/>
      <c r="AO25" s="916"/>
      <c r="AP25" s="916"/>
      <c r="AQ25" s="916"/>
      <c r="AR25" s="916"/>
      <c r="AS25" s="916"/>
      <c r="AT25" s="916"/>
      <c r="AU25" s="916"/>
      <c r="AV25" s="917"/>
    </row>
    <row r="26" spans="1:48" ht="15" customHeight="1" thickBot="1" x14ac:dyDescent="0.2">
      <c r="B26" s="918"/>
      <c r="C26" s="919"/>
      <c r="D26" s="919"/>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919"/>
      <c r="AE26" s="919"/>
      <c r="AF26" s="919"/>
      <c r="AG26" s="919"/>
      <c r="AH26" s="919"/>
      <c r="AI26" s="919"/>
      <c r="AJ26" s="919"/>
      <c r="AK26" s="919"/>
      <c r="AL26" s="919"/>
      <c r="AM26" s="919"/>
      <c r="AN26" s="919"/>
      <c r="AO26" s="919"/>
      <c r="AP26" s="919"/>
      <c r="AQ26" s="919"/>
      <c r="AR26" s="919"/>
      <c r="AS26" s="919"/>
      <c r="AT26" s="919"/>
      <c r="AU26" s="919"/>
      <c r="AV26" s="920"/>
    </row>
    <row r="29" spans="1:48" ht="15" customHeight="1" x14ac:dyDescent="0.15">
      <c r="A29" s="2" t="s">
        <v>127</v>
      </c>
    </row>
    <row r="30" spans="1:48" ht="15" customHeight="1" thickBot="1" x14ac:dyDescent="0.2"/>
    <row r="31" spans="1:48" ht="15" customHeight="1" x14ac:dyDescent="0.15">
      <c r="B31" s="801" t="s">
        <v>488</v>
      </c>
      <c r="C31" s="913"/>
      <c r="D31" s="913"/>
      <c r="E31" s="913"/>
      <c r="F31" s="913"/>
      <c r="G31" s="913"/>
      <c r="H31" s="913"/>
      <c r="I31" s="913"/>
      <c r="J31" s="913"/>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13"/>
      <c r="AH31" s="913"/>
      <c r="AI31" s="913"/>
      <c r="AJ31" s="913"/>
      <c r="AK31" s="913"/>
      <c r="AL31" s="913"/>
      <c r="AM31" s="913"/>
      <c r="AN31" s="913"/>
      <c r="AO31" s="913"/>
      <c r="AP31" s="913"/>
      <c r="AQ31" s="913"/>
      <c r="AR31" s="913"/>
      <c r="AS31" s="913"/>
      <c r="AT31" s="913"/>
      <c r="AU31" s="913"/>
      <c r="AV31" s="914"/>
    </row>
    <row r="32" spans="1:48" ht="15" customHeight="1" x14ac:dyDescent="0.15">
      <c r="B32" s="915"/>
      <c r="C32" s="916"/>
      <c r="D32" s="916"/>
      <c r="E32" s="916"/>
      <c r="F32" s="916"/>
      <c r="G32" s="916"/>
      <c r="H32" s="916"/>
      <c r="I32" s="916"/>
      <c r="J32" s="916"/>
      <c r="K32" s="916"/>
      <c r="L32" s="916"/>
      <c r="M32" s="916"/>
      <c r="N32" s="916"/>
      <c r="O32" s="916"/>
      <c r="P32" s="916"/>
      <c r="Q32" s="916"/>
      <c r="R32" s="916"/>
      <c r="S32" s="916"/>
      <c r="T32" s="916"/>
      <c r="U32" s="916"/>
      <c r="V32" s="916"/>
      <c r="W32" s="916"/>
      <c r="X32" s="916"/>
      <c r="Y32" s="916"/>
      <c r="Z32" s="916"/>
      <c r="AA32" s="916"/>
      <c r="AB32" s="916"/>
      <c r="AC32" s="916"/>
      <c r="AD32" s="916"/>
      <c r="AE32" s="916"/>
      <c r="AF32" s="916"/>
      <c r="AG32" s="916"/>
      <c r="AH32" s="916"/>
      <c r="AI32" s="916"/>
      <c r="AJ32" s="916"/>
      <c r="AK32" s="916"/>
      <c r="AL32" s="916"/>
      <c r="AM32" s="916"/>
      <c r="AN32" s="916"/>
      <c r="AO32" s="916"/>
      <c r="AP32" s="916"/>
      <c r="AQ32" s="916"/>
      <c r="AR32" s="916"/>
      <c r="AS32" s="916"/>
      <c r="AT32" s="916"/>
      <c r="AU32" s="916"/>
      <c r="AV32" s="917"/>
    </row>
    <row r="33" spans="1:48" ht="15" customHeight="1" x14ac:dyDescent="0.15">
      <c r="B33" s="915"/>
      <c r="C33" s="916"/>
      <c r="D33" s="916"/>
      <c r="E33" s="916"/>
      <c r="F33" s="916"/>
      <c r="G33" s="916"/>
      <c r="H33" s="916"/>
      <c r="I33" s="916"/>
      <c r="J33" s="916"/>
      <c r="K33" s="916"/>
      <c r="L33" s="916"/>
      <c r="M33" s="916"/>
      <c r="N33" s="916"/>
      <c r="O33" s="916"/>
      <c r="P33" s="916"/>
      <c r="Q33" s="916"/>
      <c r="R33" s="916"/>
      <c r="S33" s="916"/>
      <c r="T33" s="916"/>
      <c r="U33" s="916"/>
      <c r="V33" s="916"/>
      <c r="W33" s="916"/>
      <c r="X33" s="916"/>
      <c r="Y33" s="916"/>
      <c r="Z33" s="916"/>
      <c r="AA33" s="916"/>
      <c r="AB33" s="916"/>
      <c r="AC33" s="916"/>
      <c r="AD33" s="916"/>
      <c r="AE33" s="916"/>
      <c r="AF33" s="916"/>
      <c r="AG33" s="916"/>
      <c r="AH33" s="916"/>
      <c r="AI33" s="916"/>
      <c r="AJ33" s="916"/>
      <c r="AK33" s="916"/>
      <c r="AL33" s="916"/>
      <c r="AM33" s="916"/>
      <c r="AN33" s="916"/>
      <c r="AO33" s="916"/>
      <c r="AP33" s="916"/>
      <c r="AQ33" s="916"/>
      <c r="AR33" s="916"/>
      <c r="AS33" s="916"/>
      <c r="AT33" s="916"/>
      <c r="AU33" s="916"/>
      <c r="AV33" s="917"/>
    </row>
    <row r="34" spans="1:48" ht="15" customHeight="1" x14ac:dyDescent="0.15">
      <c r="B34" s="915"/>
      <c r="C34" s="916"/>
      <c r="D34" s="916"/>
      <c r="E34" s="916"/>
      <c r="F34" s="916"/>
      <c r="G34" s="916"/>
      <c r="H34" s="916"/>
      <c r="I34" s="916"/>
      <c r="J34" s="916"/>
      <c r="K34" s="916"/>
      <c r="L34" s="916"/>
      <c r="M34" s="916"/>
      <c r="N34" s="916"/>
      <c r="O34" s="916"/>
      <c r="P34" s="916"/>
      <c r="Q34" s="916"/>
      <c r="R34" s="916"/>
      <c r="S34" s="916"/>
      <c r="T34" s="916"/>
      <c r="U34" s="916"/>
      <c r="V34" s="916"/>
      <c r="W34" s="916"/>
      <c r="X34" s="916"/>
      <c r="Y34" s="916"/>
      <c r="Z34" s="916"/>
      <c r="AA34" s="916"/>
      <c r="AB34" s="916"/>
      <c r="AC34" s="916"/>
      <c r="AD34" s="916"/>
      <c r="AE34" s="916"/>
      <c r="AF34" s="916"/>
      <c r="AG34" s="916"/>
      <c r="AH34" s="916"/>
      <c r="AI34" s="916"/>
      <c r="AJ34" s="916"/>
      <c r="AK34" s="916"/>
      <c r="AL34" s="916"/>
      <c r="AM34" s="916"/>
      <c r="AN34" s="916"/>
      <c r="AO34" s="916"/>
      <c r="AP34" s="916"/>
      <c r="AQ34" s="916"/>
      <c r="AR34" s="916"/>
      <c r="AS34" s="916"/>
      <c r="AT34" s="916"/>
      <c r="AU34" s="916"/>
      <c r="AV34" s="917"/>
    </row>
    <row r="35" spans="1:48" ht="15" customHeight="1" x14ac:dyDescent="0.15">
      <c r="B35" s="915"/>
      <c r="C35" s="916"/>
      <c r="D35" s="916"/>
      <c r="E35" s="916"/>
      <c r="F35" s="916"/>
      <c r="G35" s="916"/>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7"/>
    </row>
    <row r="36" spans="1:48" ht="15" customHeight="1" x14ac:dyDescent="0.15">
      <c r="B36" s="915"/>
      <c r="C36" s="916"/>
      <c r="D36" s="916"/>
      <c r="E36" s="916"/>
      <c r="F36" s="916"/>
      <c r="G36" s="916"/>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7"/>
    </row>
    <row r="37" spans="1:48" ht="15" customHeight="1" x14ac:dyDescent="0.15">
      <c r="B37" s="915"/>
      <c r="C37" s="916"/>
      <c r="D37" s="916"/>
      <c r="E37" s="916"/>
      <c r="F37" s="916"/>
      <c r="G37" s="916"/>
      <c r="H37" s="916"/>
      <c r="I37" s="916"/>
      <c r="J37" s="916"/>
      <c r="K37" s="916"/>
      <c r="L37" s="916"/>
      <c r="M37" s="916"/>
      <c r="N37" s="916"/>
      <c r="O37" s="916"/>
      <c r="P37" s="916"/>
      <c r="Q37" s="916"/>
      <c r="R37" s="916"/>
      <c r="S37" s="916"/>
      <c r="T37" s="916"/>
      <c r="U37" s="916"/>
      <c r="V37" s="916"/>
      <c r="W37" s="916"/>
      <c r="X37" s="916"/>
      <c r="Y37" s="916"/>
      <c r="Z37" s="916"/>
      <c r="AA37" s="916"/>
      <c r="AB37" s="916"/>
      <c r="AC37" s="916"/>
      <c r="AD37" s="916"/>
      <c r="AE37" s="916"/>
      <c r="AF37" s="916"/>
      <c r="AG37" s="916"/>
      <c r="AH37" s="916"/>
      <c r="AI37" s="916"/>
      <c r="AJ37" s="916"/>
      <c r="AK37" s="916"/>
      <c r="AL37" s="916"/>
      <c r="AM37" s="916"/>
      <c r="AN37" s="916"/>
      <c r="AO37" s="916"/>
      <c r="AP37" s="916"/>
      <c r="AQ37" s="916"/>
      <c r="AR37" s="916"/>
      <c r="AS37" s="916"/>
      <c r="AT37" s="916"/>
      <c r="AU37" s="916"/>
      <c r="AV37" s="917"/>
    </row>
    <row r="38" spans="1:48" ht="15" customHeight="1" thickBot="1" x14ac:dyDescent="0.2">
      <c r="B38" s="918"/>
      <c r="C38" s="919"/>
      <c r="D38" s="919"/>
      <c r="E38" s="919"/>
      <c r="F38" s="919"/>
      <c r="G38" s="919"/>
      <c r="H38" s="919"/>
      <c r="I38" s="919"/>
      <c r="J38" s="919"/>
      <c r="K38" s="919"/>
      <c r="L38" s="919"/>
      <c r="M38" s="919"/>
      <c r="N38" s="919"/>
      <c r="O38" s="919"/>
      <c r="P38" s="919"/>
      <c r="Q38" s="919"/>
      <c r="R38" s="919"/>
      <c r="S38" s="919"/>
      <c r="T38" s="919"/>
      <c r="U38" s="919"/>
      <c r="V38" s="919"/>
      <c r="W38" s="919"/>
      <c r="X38" s="919"/>
      <c r="Y38" s="919"/>
      <c r="Z38" s="919"/>
      <c r="AA38" s="919"/>
      <c r="AB38" s="919"/>
      <c r="AC38" s="919"/>
      <c r="AD38" s="919"/>
      <c r="AE38" s="919"/>
      <c r="AF38" s="919"/>
      <c r="AG38" s="919"/>
      <c r="AH38" s="919"/>
      <c r="AI38" s="919"/>
      <c r="AJ38" s="919"/>
      <c r="AK38" s="919"/>
      <c r="AL38" s="919"/>
      <c r="AM38" s="919"/>
      <c r="AN38" s="919"/>
      <c r="AO38" s="919"/>
      <c r="AP38" s="919"/>
      <c r="AQ38" s="919"/>
      <c r="AR38" s="919"/>
      <c r="AS38" s="919"/>
      <c r="AT38" s="919"/>
      <c r="AU38" s="919"/>
      <c r="AV38" s="920"/>
    </row>
    <row r="40" spans="1:48" ht="15" customHeight="1" x14ac:dyDescent="0.15">
      <c r="A40" s="2" t="s">
        <v>216</v>
      </c>
    </row>
    <row r="41" spans="1:48" ht="15" customHeight="1" thickBot="1" x14ac:dyDescent="0.2"/>
    <row r="42" spans="1:48" ht="15" customHeight="1" x14ac:dyDescent="0.15">
      <c r="B42" s="801" t="s">
        <v>497</v>
      </c>
      <c r="C42" s="913"/>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4"/>
    </row>
    <row r="43" spans="1:48" ht="15" customHeight="1" x14ac:dyDescent="0.15">
      <c r="B43" s="915"/>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7"/>
    </row>
    <row r="44" spans="1:48" ht="15" customHeight="1" x14ac:dyDescent="0.15">
      <c r="B44" s="915"/>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c r="AL44" s="916"/>
      <c r="AM44" s="916"/>
      <c r="AN44" s="916"/>
      <c r="AO44" s="916"/>
      <c r="AP44" s="916"/>
      <c r="AQ44" s="916"/>
      <c r="AR44" s="916"/>
      <c r="AS44" s="916"/>
      <c r="AT44" s="916"/>
      <c r="AU44" s="916"/>
      <c r="AV44" s="917"/>
    </row>
    <row r="45" spans="1:48" ht="15" customHeight="1" x14ac:dyDescent="0.15">
      <c r="B45" s="915"/>
      <c r="C45" s="916"/>
      <c r="D45" s="916"/>
      <c r="E45" s="916"/>
      <c r="F45" s="916"/>
      <c r="G45" s="916"/>
      <c r="H45" s="916"/>
      <c r="I45" s="916"/>
      <c r="J45" s="916"/>
      <c r="K45" s="916"/>
      <c r="L45" s="916"/>
      <c r="M45" s="916"/>
      <c r="N45" s="916"/>
      <c r="O45" s="916"/>
      <c r="P45" s="916"/>
      <c r="Q45" s="916"/>
      <c r="R45" s="916"/>
      <c r="S45" s="916"/>
      <c r="T45" s="916"/>
      <c r="U45" s="916"/>
      <c r="V45" s="916"/>
      <c r="W45" s="916"/>
      <c r="X45" s="916"/>
      <c r="Y45" s="916"/>
      <c r="Z45" s="916"/>
      <c r="AA45" s="916"/>
      <c r="AB45" s="916"/>
      <c r="AC45" s="916"/>
      <c r="AD45" s="916"/>
      <c r="AE45" s="916"/>
      <c r="AF45" s="916"/>
      <c r="AG45" s="916"/>
      <c r="AH45" s="916"/>
      <c r="AI45" s="916"/>
      <c r="AJ45" s="916"/>
      <c r="AK45" s="916"/>
      <c r="AL45" s="916"/>
      <c r="AM45" s="916"/>
      <c r="AN45" s="916"/>
      <c r="AO45" s="916"/>
      <c r="AP45" s="916"/>
      <c r="AQ45" s="916"/>
      <c r="AR45" s="916"/>
      <c r="AS45" s="916"/>
      <c r="AT45" s="916"/>
      <c r="AU45" s="916"/>
      <c r="AV45" s="917"/>
    </row>
    <row r="46" spans="1:48" ht="15" customHeight="1" x14ac:dyDescent="0.15">
      <c r="B46" s="915"/>
      <c r="C46" s="916"/>
      <c r="D46" s="916"/>
      <c r="E46" s="916"/>
      <c r="F46" s="916"/>
      <c r="G46" s="916"/>
      <c r="H46" s="916"/>
      <c r="I46" s="916"/>
      <c r="J46" s="916"/>
      <c r="K46" s="916"/>
      <c r="L46" s="916"/>
      <c r="M46" s="916"/>
      <c r="N46" s="916"/>
      <c r="O46" s="916"/>
      <c r="P46" s="916"/>
      <c r="Q46" s="916"/>
      <c r="R46" s="916"/>
      <c r="S46" s="916"/>
      <c r="T46" s="916"/>
      <c r="U46" s="916"/>
      <c r="V46" s="916"/>
      <c r="W46" s="916"/>
      <c r="X46" s="916"/>
      <c r="Y46" s="916"/>
      <c r="Z46" s="916"/>
      <c r="AA46" s="916"/>
      <c r="AB46" s="916"/>
      <c r="AC46" s="916"/>
      <c r="AD46" s="916"/>
      <c r="AE46" s="916"/>
      <c r="AF46" s="916"/>
      <c r="AG46" s="916"/>
      <c r="AH46" s="916"/>
      <c r="AI46" s="916"/>
      <c r="AJ46" s="916"/>
      <c r="AK46" s="916"/>
      <c r="AL46" s="916"/>
      <c r="AM46" s="916"/>
      <c r="AN46" s="916"/>
      <c r="AO46" s="916"/>
      <c r="AP46" s="916"/>
      <c r="AQ46" s="916"/>
      <c r="AR46" s="916"/>
      <c r="AS46" s="916"/>
      <c r="AT46" s="916"/>
      <c r="AU46" s="916"/>
      <c r="AV46" s="917"/>
    </row>
    <row r="47" spans="1:48" ht="15" customHeight="1" x14ac:dyDescent="0.15">
      <c r="B47" s="915"/>
      <c r="C47" s="916"/>
      <c r="D47" s="916"/>
      <c r="E47" s="916"/>
      <c r="F47" s="916"/>
      <c r="G47" s="916"/>
      <c r="H47" s="916"/>
      <c r="I47" s="916"/>
      <c r="J47" s="916"/>
      <c r="K47" s="916"/>
      <c r="L47" s="916"/>
      <c r="M47" s="916"/>
      <c r="N47" s="916"/>
      <c r="O47" s="916"/>
      <c r="P47" s="916"/>
      <c r="Q47" s="916"/>
      <c r="R47" s="916"/>
      <c r="S47" s="916"/>
      <c r="T47" s="916"/>
      <c r="U47" s="916"/>
      <c r="V47" s="916"/>
      <c r="W47" s="916"/>
      <c r="X47" s="916"/>
      <c r="Y47" s="916"/>
      <c r="Z47" s="916"/>
      <c r="AA47" s="916"/>
      <c r="AB47" s="916"/>
      <c r="AC47" s="916"/>
      <c r="AD47" s="916"/>
      <c r="AE47" s="916"/>
      <c r="AF47" s="916"/>
      <c r="AG47" s="916"/>
      <c r="AH47" s="916"/>
      <c r="AI47" s="916"/>
      <c r="AJ47" s="916"/>
      <c r="AK47" s="916"/>
      <c r="AL47" s="916"/>
      <c r="AM47" s="916"/>
      <c r="AN47" s="916"/>
      <c r="AO47" s="916"/>
      <c r="AP47" s="916"/>
      <c r="AQ47" s="916"/>
      <c r="AR47" s="916"/>
      <c r="AS47" s="916"/>
      <c r="AT47" s="916"/>
      <c r="AU47" s="916"/>
      <c r="AV47" s="917"/>
    </row>
    <row r="48" spans="1:48" ht="15" customHeight="1" x14ac:dyDescent="0.15">
      <c r="B48" s="915"/>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c r="AL48" s="916"/>
      <c r="AM48" s="916"/>
      <c r="AN48" s="916"/>
      <c r="AO48" s="916"/>
      <c r="AP48" s="916"/>
      <c r="AQ48" s="916"/>
      <c r="AR48" s="916"/>
      <c r="AS48" s="916"/>
      <c r="AT48" s="916"/>
      <c r="AU48" s="916"/>
      <c r="AV48" s="917"/>
    </row>
    <row r="49" spans="1:48" ht="15" customHeight="1" thickBot="1" x14ac:dyDescent="0.2">
      <c r="B49" s="918"/>
      <c r="C49" s="919"/>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20"/>
    </row>
    <row r="51" spans="1:48" ht="15" customHeight="1" x14ac:dyDescent="0.15">
      <c r="A51" s="2" t="s">
        <v>244</v>
      </c>
    </row>
    <row r="52" spans="1:48" ht="15" customHeight="1" thickBot="1" x14ac:dyDescent="0.2"/>
    <row r="53" spans="1:48" ht="15" customHeight="1" x14ac:dyDescent="0.15">
      <c r="B53" s="801" t="s">
        <v>489</v>
      </c>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913"/>
      <c r="AM53" s="913"/>
      <c r="AN53" s="913"/>
      <c r="AO53" s="913"/>
      <c r="AP53" s="913"/>
      <c r="AQ53" s="913"/>
      <c r="AR53" s="913"/>
      <c r="AS53" s="913"/>
      <c r="AT53" s="913"/>
      <c r="AU53" s="913"/>
      <c r="AV53" s="914"/>
    </row>
    <row r="54" spans="1:48" ht="15" customHeight="1" x14ac:dyDescent="0.15">
      <c r="B54" s="915"/>
      <c r="C54" s="916"/>
      <c r="D54" s="916"/>
      <c r="E54" s="916"/>
      <c r="F54" s="916"/>
      <c r="G54" s="916"/>
      <c r="H54" s="916"/>
      <c r="I54" s="916"/>
      <c r="J54" s="916"/>
      <c r="K54" s="916"/>
      <c r="L54" s="916"/>
      <c r="M54" s="916"/>
      <c r="N54" s="916"/>
      <c r="O54" s="916"/>
      <c r="P54" s="916"/>
      <c r="Q54" s="916"/>
      <c r="R54" s="916"/>
      <c r="S54" s="916"/>
      <c r="T54" s="916"/>
      <c r="U54" s="916"/>
      <c r="V54" s="916"/>
      <c r="W54" s="916"/>
      <c r="X54" s="916"/>
      <c r="Y54" s="916"/>
      <c r="Z54" s="916"/>
      <c r="AA54" s="916"/>
      <c r="AB54" s="916"/>
      <c r="AC54" s="916"/>
      <c r="AD54" s="916"/>
      <c r="AE54" s="916"/>
      <c r="AF54" s="916"/>
      <c r="AG54" s="916"/>
      <c r="AH54" s="916"/>
      <c r="AI54" s="916"/>
      <c r="AJ54" s="916"/>
      <c r="AK54" s="916"/>
      <c r="AL54" s="916"/>
      <c r="AM54" s="916"/>
      <c r="AN54" s="916"/>
      <c r="AO54" s="916"/>
      <c r="AP54" s="916"/>
      <c r="AQ54" s="916"/>
      <c r="AR54" s="916"/>
      <c r="AS54" s="916"/>
      <c r="AT54" s="916"/>
      <c r="AU54" s="916"/>
      <c r="AV54" s="917"/>
    </row>
    <row r="55" spans="1:48" ht="15" customHeight="1" x14ac:dyDescent="0.15">
      <c r="B55" s="915"/>
      <c r="C55" s="916"/>
      <c r="D55" s="916"/>
      <c r="E55" s="916"/>
      <c r="F55" s="916"/>
      <c r="G55" s="916"/>
      <c r="H55" s="916"/>
      <c r="I55" s="916"/>
      <c r="J55" s="916"/>
      <c r="K55" s="916"/>
      <c r="L55" s="916"/>
      <c r="M55" s="916"/>
      <c r="N55" s="916"/>
      <c r="O55" s="916"/>
      <c r="P55" s="916"/>
      <c r="Q55" s="916"/>
      <c r="R55" s="916"/>
      <c r="S55" s="916"/>
      <c r="T55" s="916"/>
      <c r="U55" s="916"/>
      <c r="V55" s="916"/>
      <c r="W55" s="916"/>
      <c r="X55" s="916"/>
      <c r="Y55" s="916"/>
      <c r="Z55" s="916"/>
      <c r="AA55" s="916"/>
      <c r="AB55" s="916"/>
      <c r="AC55" s="916"/>
      <c r="AD55" s="916"/>
      <c r="AE55" s="916"/>
      <c r="AF55" s="916"/>
      <c r="AG55" s="916"/>
      <c r="AH55" s="916"/>
      <c r="AI55" s="916"/>
      <c r="AJ55" s="916"/>
      <c r="AK55" s="916"/>
      <c r="AL55" s="916"/>
      <c r="AM55" s="916"/>
      <c r="AN55" s="916"/>
      <c r="AO55" s="916"/>
      <c r="AP55" s="916"/>
      <c r="AQ55" s="916"/>
      <c r="AR55" s="916"/>
      <c r="AS55" s="916"/>
      <c r="AT55" s="916"/>
      <c r="AU55" s="916"/>
      <c r="AV55" s="917"/>
    </row>
    <row r="56" spans="1:48" ht="15" customHeight="1" x14ac:dyDescent="0.15">
      <c r="B56" s="915"/>
      <c r="C56" s="916"/>
      <c r="D56" s="916"/>
      <c r="E56" s="916"/>
      <c r="F56" s="916"/>
      <c r="G56" s="916"/>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7"/>
    </row>
    <row r="57" spans="1:48" ht="15" customHeight="1" x14ac:dyDescent="0.15">
      <c r="B57" s="915"/>
      <c r="C57" s="916"/>
      <c r="D57" s="916"/>
      <c r="E57" s="916"/>
      <c r="F57" s="916"/>
      <c r="G57" s="916"/>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7"/>
    </row>
    <row r="58" spans="1:48" ht="15" customHeight="1" x14ac:dyDescent="0.15">
      <c r="B58" s="915"/>
      <c r="C58" s="916"/>
      <c r="D58" s="916"/>
      <c r="E58" s="916"/>
      <c r="F58" s="916"/>
      <c r="G58" s="916"/>
      <c r="H58" s="916"/>
      <c r="I58" s="916"/>
      <c r="J58" s="916"/>
      <c r="K58" s="916"/>
      <c r="L58" s="916"/>
      <c r="M58" s="916"/>
      <c r="N58" s="916"/>
      <c r="O58" s="916"/>
      <c r="P58" s="916"/>
      <c r="Q58" s="916"/>
      <c r="R58" s="916"/>
      <c r="S58" s="916"/>
      <c r="T58" s="916"/>
      <c r="U58" s="916"/>
      <c r="V58" s="916"/>
      <c r="W58" s="916"/>
      <c r="X58" s="916"/>
      <c r="Y58" s="916"/>
      <c r="Z58" s="916"/>
      <c r="AA58" s="916"/>
      <c r="AB58" s="916"/>
      <c r="AC58" s="916"/>
      <c r="AD58" s="916"/>
      <c r="AE58" s="916"/>
      <c r="AF58" s="916"/>
      <c r="AG58" s="916"/>
      <c r="AH58" s="916"/>
      <c r="AI58" s="916"/>
      <c r="AJ58" s="916"/>
      <c r="AK58" s="916"/>
      <c r="AL58" s="916"/>
      <c r="AM58" s="916"/>
      <c r="AN58" s="916"/>
      <c r="AO58" s="916"/>
      <c r="AP58" s="916"/>
      <c r="AQ58" s="916"/>
      <c r="AR58" s="916"/>
      <c r="AS58" s="916"/>
      <c r="AT58" s="916"/>
      <c r="AU58" s="916"/>
      <c r="AV58" s="917"/>
    </row>
    <row r="59" spans="1:48" ht="15" customHeight="1" x14ac:dyDescent="0.15">
      <c r="B59" s="915"/>
      <c r="C59" s="916"/>
      <c r="D59" s="916"/>
      <c r="E59" s="916"/>
      <c r="F59" s="916"/>
      <c r="G59" s="916"/>
      <c r="H59" s="916"/>
      <c r="I59" s="916"/>
      <c r="J59" s="916"/>
      <c r="K59" s="916"/>
      <c r="L59" s="916"/>
      <c r="M59" s="916"/>
      <c r="N59" s="916"/>
      <c r="O59" s="916"/>
      <c r="P59" s="916"/>
      <c r="Q59" s="916"/>
      <c r="R59" s="916"/>
      <c r="S59" s="916"/>
      <c r="T59" s="916"/>
      <c r="U59" s="916"/>
      <c r="V59" s="916"/>
      <c r="W59" s="916"/>
      <c r="X59" s="916"/>
      <c r="Y59" s="916"/>
      <c r="Z59" s="916"/>
      <c r="AA59" s="916"/>
      <c r="AB59" s="916"/>
      <c r="AC59" s="916"/>
      <c r="AD59" s="916"/>
      <c r="AE59" s="916"/>
      <c r="AF59" s="916"/>
      <c r="AG59" s="916"/>
      <c r="AH59" s="916"/>
      <c r="AI59" s="916"/>
      <c r="AJ59" s="916"/>
      <c r="AK59" s="916"/>
      <c r="AL59" s="916"/>
      <c r="AM59" s="916"/>
      <c r="AN59" s="916"/>
      <c r="AO59" s="916"/>
      <c r="AP59" s="916"/>
      <c r="AQ59" s="916"/>
      <c r="AR59" s="916"/>
      <c r="AS59" s="916"/>
      <c r="AT59" s="916"/>
      <c r="AU59" s="916"/>
      <c r="AV59" s="917"/>
    </row>
    <row r="60" spans="1:48" ht="15" customHeight="1" thickBot="1" x14ac:dyDescent="0.2">
      <c r="B60" s="918"/>
      <c r="C60" s="919"/>
      <c r="D60" s="919"/>
      <c r="E60" s="919"/>
      <c r="F60" s="919"/>
      <c r="G60" s="919"/>
      <c r="H60" s="919"/>
      <c r="I60" s="919"/>
      <c r="J60" s="919"/>
      <c r="K60" s="919"/>
      <c r="L60" s="919"/>
      <c r="M60" s="919"/>
      <c r="N60" s="919"/>
      <c r="O60" s="919"/>
      <c r="P60" s="919"/>
      <c r="Q60" s="919"/>
      <c r="R60" s="919"/>
      <c r="S60" s="919"/>
      <c r="T60" s="919"/>
      <c r="U60" s="919"/>
      <c r="V60" s="919"/>
      <c r="W60" s="919"/>
      <c r="X60" s="919"/>
      <c r="Y60" s="919"/>
      <c r="Z60" s="919"/>
      <c r="AA60" s="919"/>
      <c r="AB60" s="919"/>
      <c r="AC60" s="919"/>
      <c r="AD60" s="919"/>
      <c r="AE60" s="919"/>
      <c r="AF60" s="919"/>
      <c r="AG60" s="919"/>
      <c r="AH60" s="919"/>
      <c r="AI60" s="919"/>
      <c r="AJ60" s="919"/>
      <c r="AK60" s="919"/>
      <c r="AL60" s="919"/>
      <c r="AM60" s="919"/>
      <c r="AN60" s="919"/>
      <c r="AO60" s="919"/>
      <c r="AP60" s="919"/>
      <c r="AQ60" s="919"/>
      <c r="AR60" s="919"/>
      <c r="AS60" s="919"/>
      <c r="AT60" s="919"/>
      <c r="AU60" s="919"/>
      <c r="AV60" s="920"/>
    </row>
    <row r="62" spans="1:48" ht="15" customHeight="1" x14ac:dyDescent="0.15">
      <c r="A62" s="2" t="s">
        <v>248</v>
      </c>
    </row>
    <row r="63" spans="1:48" ht="15" customHeight="1" thickBot="1" x14ac:dyDescent="0.2"/>
    <row r="64" spans="1:48" ht="15" customHeight="1" x14ac:dyDescent="0.15">
      <c r="B64" s="801" t="s">
        <v>490</v>
      </c>
      <c r="C64" s="913"/>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4"/>
    </row>
    <row r="65" spans="2:48" ht="15" customHeight="1" x14ac:dyDescent="0.15">
      <c r="B65" s="915"/>
      <c r="C65" s="916"/>
      <c r="D65" s="916"/>
      <c r="E65" s="916"/>
      <c r="F65" s="916"/>
      <c r="G65" s="916"/>
      <c r="H65" s="916"/>
      <c r="I65" s="916"/>
      <c r="J65" s="916"/>
      <c r="K65" s="916"/>
      <c r="L65" s="916"/>
      <c r="M65" s="916"/>
      <c r="N65" s="916"/>
      <c r="O65" s="916"/>
      <c r="P65" s="916"/>
      <c r="Q65" s="916"/>
      <c r="R65" s="916"/>
      <c r="S65" s="916"/>
      <c r="T65" s="916"/>
      <c r="U65" s="916"/>
      <c r="V65" s="916"/>
      <c r="W65" s="916"/>
      <c r="X65" s="916"/>
      <c r="Y65" s="916"/>
      <c r="Z65" s="916"/>
      <c r="AA65" s="916"/>
      <c r="AB65" s="916"/>
      <c r="AC65" s="916"/>
      <c r="AD65" s="916"/>
      <c r="AE65" s="916"/>
      <c r="AF65" s="916"/>
      <c r="AG65" s="916"/>
      <c r="AH65" s="916"/>
      <c r="AI65" s="916"/>
      <c r="AJ65" s="916"/>
      <c r="AK65" s="916"/>
      <c r="AL65" s="916"/>
      <c r="AM65" s="916"/>
      <c r="AN65" s="916"/>
      <c r="AO65" s="916"/>
      <c r="AP65" s="916"/>
      <c r="AQ65" s="916"/>
      <c r="AR65" s="916"/>
      <c r="AS65" s="916"/>
      <c r="AT65" s="916"/>
      <c r="AU65" s="916"/>
      <c r="AV65" s="917"/>
    </row>
    <row r="66" spans="2:48" ht="15" customHeight="1" x14ac:dyDescent="0.15">
      <c r="B66" s="915"/>
      <c r="C66" s="916"/>
      <c r="D66" s="916"/>
      <c r="E66" s="916"/>
      <c r="F66" s="916"/>
      <c r="G66" s="916"/>
      <c r="H66" s="916"/>
      <c r="I66" s="916"/>
      <c r="J66" s="916"/>
      <c r="K66" s="916"/>
      <c r="L66" s="916"/>
      <c r="M66" s="916"/>
      <c r="N66" s="916"/>
      <c r="O66" s="916"/>
      <c r="P66" s="916"/>
      <c r="Q66" s="916"/>
      <c r="R66" s="916"/>
      <c r="S66" s="916"/>
      <c r="T66" s="916"/>
      <c r="U66" s="916"/>
      <c r="V66" s="916"/>
      <c r="W66" s="916"/>
      <c r="X66" s="916"/>
      <c r="Y66" s="916"/>
      <c r="Z66" s="916"/>
      <c r="AA66" s="916"/>
      <c r="AB66" s="916"/>
      <c r="AC66" s="916"/>
      <c r="AD66" s="916"/>
      <c r="AE66" s="916"/>
      <c r="AF66" s="916"/>
      <c r="AG66" s="916"/>
      <c r="AH66" s="916"/>
      <c r="AI66" s="916"/>
      <c r="AJ66" s="916"/>
      <c r="AK66" s="916"/>
      <c r="AL66" s="916"/>
      <c r="AM66" s="916"/>
      <c r="AN66" s="916"/>
      <c r="AO66" s="916"/>
      <c r="AP66" s="916"/>
      <c r="AQ66" s="916"/>
      <c r="AR66" s="916"/>
      <c r="AS66" s="916"/>
      <c r="AT66" s="916"/>
      <c r="AU66" s="916"/>
      <c r="AV66" s="917"/>
    </row>
    <row r="67" spans="2:48" ht="15" customHeight="1" x14ac:dyDescent="0.15">
      <c r="B67" s="915"/>
      <c r="C67" s="916"/>
      <c r="D67" s="916"/>
      <c r="E67" s="916"/>
      <c r="F67" s="916"/>
      <c r="G67" s="916"/>
      <c r="H67" s="916"/>
      <c r="I67" s="916"/>
      <c r="J67" s="916"/>
      <c r="K67" s="916"/>
      <c r="L67" s="916"/>
      <c r="M67" s="916"/>
      <c r="N67" s="916"/>
      <c r="O67" s="916"/>
      <c r="P67" s="916"/>
      <c r="Q67" s="916"/>
      <c r="R67" s="916"/>
      <c r="S67" s="916"/>
      <c r="T67" s="916"/>
      <c r="U67" s="916"/>
      <c r="V67" s="916"/>
      <c r="W67" s="916"/>
      <c r="X67" s="916"/>
      <c r="Y67" s="916"/>
      <c r="Z67" s="916"/>
      <c r="AA67" s="916"/>
      <c r="AB67" s="916"/>
      <c r="AC67" s="916"/>
      <c r="AD67" s="916"/>
      <c r="AE67" s="916"/>
      <c r="AF67" s="916"/>
      <c r="AG67" s="916"/>
      <c r="AH67" s="916"/>
      <c r="AI67" s="916"/>
      <c r="AJ67" s="916"/>
      <c r="AK67" s="916"/>
      <c r="AL67" s="916"/>
      <c r="AM67" s="916"/>
      <c r="AN67" s="916"/>
      <c r="AO67" s="916"/>
      <c r="AP67" s="916"/>
      <c r="AQ67" s="916"/>
      <c r="AR67" s="916"/>
      <c r="AS67" s="916"/>
      <c r="AT67" s="916"/>
      <c r="AU67" s="916"/>
      <c r="AV67" s="917"/>
    </row>
    <row r="68" spans="2:48" ht="15" customHeight="1" x14ac:dyDescent="0.15">
      <c r="B68" s="915"/>
      <c r="C68" s="916"/>
      <c r="D68" s="916"/>
      <c r="E68" s="916"/>
      <c r="F68" s="916"/>
      <c r="G68" s="916"/>
      <c r="H68" s="916"/>
      <c r="I68" s="916"/>
      <c r="J68" s="916"/>
      <c r="K68" s="916"/>
      <c r="L68" s="916"/>
      <c r="M68" s="916"/>
      <c r="N68" s="916"/>
      <c r="O68" s="916"/>
      <c r="P68" s="916"/>
      <c r="Q68" s="916"/>
      <c r="R68" s="916"/>
      <c r="S68" s="916"/>
      <c r="T68" s="916"/>
      <c r="U68" s="916"/>
      <c r="V68" s="916"/>
      <c r="W68" s="916"/>
      <c r="X68" s="916"/>
      <c r="Y68" s="916"/>
      <c r="Z68" s="916"/>
      <c r="AA68" s="916"/>
      <c r="AB68" s="916"/>
      <c r="AC68" s="916"/>
      <c r="AD68" s="916"/>
      <c r="AE68" s="916"/>
      <c r="AF68" s="916"/>
      <c r="AG68" s="916"/>
      <c r="AH68" s="916"/>
      <c r="AI68" s="916"/>
      <c r="AJ68" s="916"/>
      <c r="AK68" s="916"/>
      <c r="AL68" s="916"/>
      <c r="AM68" s="916"/>
      <c r="AN68" s="916"/>
      <c r="AO68" s="916"/>
      <c r="AP68" s="916"/>
      <c r="AQ68" s="916"/>
      <c r="AR68" s="916"/>
      <c r="AS68" s="916"/>
      <c r="AT68" s="916"/>
      <c r="AU68" s="916"/>
      <c r="AV68" s="917"/>
    </row>
    <row r="69" spans="2:48" ht="15" customHeight="1" x14ac:dyDescent="0.15">
      <c r="B69" s="915"/>
      <c r="C69" s="916"/>
      <c r="D69" s="916"/>
      <c r="E69" s="916"/>
      <c r="F69" s="916"/>
      <c r="G69" s="916"/>
      <c r="H69" s="916"/>
      <c r="I69" s="916"/>
      <c r="J69" s="916"/>
      <c r="K69" s="916"/>
      <c r="L69" s="916"/>
      <c r="M69" s="916"/>
      <c r="N69" s="916"/>
      <c r="O69" s="916"/>
      <c r="P69" s="916"/>
      <c r="Q69" s="916"/>
      <c r="R69" s="916"/>
      <c r="S69" s="916"/>
      <c r="T69" s="916"/>
      <c r="U69" s="916"/>
      <c r="V69" s="916"/>
      <c r="W69" s="916"/>
      <c r="X69" s="916"/>
      <c r="Y69" s="916"/>
      <c r="Z69" s="916"/>
      <c r="AA69" s="916"/>
      <c r="AB69" s="916"/>
      <c r="AC69" s="916"/>
      <c r="AD69" s="916"/>
      <c r="AE69" s="916"/>
      <c r="AF69" s="916"/>
      <c r="AG69" s="916"/>
      <c r="AH69" s="916"/>
      <c r="AI69" s="916"/>
      <c r="AJ69" s="916"/>
      <c r="AK69" s="916"/>
      <c r="AL69" s="916"/>
      <c r="AM69" s="916"/>
      <c r="AN69" s="916"/>
      <c r="AO69" s="916"/>
      <c r="AP69" s="916"/>
      <c r="AQ69" s="916"/>
      <c r="AR69" s="916"/>
      <c r="AS69" s="916"/>
      <c r="AT69" s="916"/>
      <c r="AU69" s="916"/>
      <c r="AV69" s="917"/>
    </row>
    <row r="70" spans="2:48" ht="15" customHeight="1" x14ac:dyDescent="0.15">
      <c r="B70" s="915"/>
      <c r="C70" s="916"/>
      <c r="D70" s="916"/>
      <c r="E70" s="916"/>
      <c r="F70" s="916"/>
      <c r="G70" s="916"/>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7"/>
    </row>
    <row r="71" spans="2:48" ht="15" customHeight="1" thickBot="1" x14ac:dyDescent="0.2">
      <c r="B71" s="918"/>
      <c r="C71" s="919"/>
      <c r="D71" s="919"/>
      <c r="E71" s="919"/>
      <c r="F71" s="919"/>
      <c r="G71" s="919"/>
      <c r="H71" s="919"/>
      <c r="I71" s="919"/>
      <c r="J71" s="919"/>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919"/>
      <c r="AK71" s="919"/>
      <c r="AL71" s="919"/>
      <c r="AM71" s="919"/>
      <c r="AN71" s="919"/>
      <c r="AO71" s="919"/>
      <c r="AP71" s="919"/>
      <c r="AQ71" s="919"/>
      <c r="AR71" s="919"/>
      <c r="AS71" s="919"/>
      <c r="AT71" s="919"/>
      <c r="AU71" s="919"/>
      <c r="AV71" s="920"/>
    </row>
  </sheetData>
  <mergeCells count="8">
    <mergeCell ref="M3:V4"/>
    <mergeCell ref="B3:K4"/>
    <mergeCell ref="B64:AV71"/>
    <mergeCell ref="B8:AV15"/>
    <mergeCell ref="B19:AV26"/>
    <mergeCell ref="B31:AV38"/>
    <mergeCell ref="B42:AV49"/>
    <mergeCell ref="B53:AV60"/>
  </mergeCells>
  <phoneticPr fontId="3"/>
  <pageMargins left="0.78740157480314965" right="0.78740157480314965" top="0.78740157480314965" bottom="0.78740157480314965" header="0.39370078740157483" footer="0.3937007874015748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H124"/>
  <sheetViews>
    <sheetView view="pageBreakPreview" zoomScaleNormal="100" zoomScaleSheetLayoutView="100" workbookViewId="0"/>
  </sheetViews>
  <sheetFormatPr defaultColWidth="2.5" defaultRowHeight="15" customHeight="1" x14ac:dyDescent="0.15"/>
  <cols>
    <col min="1" max="50" width="2.5" style="2"/>
    <col min="51" max="51" width="10" style="2" customWidth="1"/>
    <col min="52" max="52" width="7.5" style="2" customWidth="1"/>
    <col min="53" max="54" width="10" style="2" customWidth="1"/>
    <col min="55" max="55" width="2.5" style="2"/>
    <col min="56" max="56" width="10" style="2" customWidth="1"/>
    <col min="57" max="57" width="7.5" style="2" customWidth="1"/>
    <col min="58" max="60" width="10" style="2" customWidth="1"/>
    <col min="61" max="16384" width="2.5" style="2"/>
  </cols>
  <sheetData>
    <row r="1" spans="1:60" ht="15" customHeight="1" x14ac:dyDescent="0.15">
      <c r="A1" s="1" t="s">
        <v>270</v>
      </c>
      <c r="AV1" s="3" t="s">
        <v>467</v>
      </c>
      <c r="AY1" s="2" t="s">
        <v>289</v>
      </c>
      <c r="BD1" s="2" t="s">
        <v>450</v>
      </c>
    </row>
    <row r="2" spans="1:60" ht="15" customHeight="1" x14ac:dyDescent="0.15">
      <c r="A2" s="2" t="s">
        <v>122</v>
      </c>
      <c r="AY2" s="48" t="s">
        <v>284</v>
      </c>
      <c r="BD2" s="48" t="s">
        <v>339</v>
      </c>
    </row>
    <row r="3" spans="1:60" ht="15" customHeight="1" thickBot="1" x14ac:dyDescent="0.2">
      <c r="AY3" s="144" t="s">
        <v>285</v>
      </c>
      <c r="AZ3" s="144" t="s">
        <v>286</v>
      </c>
      <c r="BA3" s="164" t="s">
        <v>287</v>
      </c>
      <c r="BB3" s="164" t="s">
        <v>288</v>
      </c>
      <c r="BD3" s="144" t="s">
        <v>285</v>
      </c>
      <c r="BE3" s="144" t="s">
        <v>286</v>
      </c>
      <c r="BF3" s="150" t="s">
        <v>291</v>
      </c>
      <c r="BG3" s="151"/>
      <c r="BH3" s="152"/>
    </row>
    <row r="4" spans="1:60" ht="15" customHeight="1" x14ac:dyDescent="0.15">
      <c r="B4" s="153" t="s">
        <v>498</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5"/>
      <c r="AY4" s="162"/>
      <c r="AZ4" s="162"/>
      <c r="BA4" s="162"/>
      <c r="BB4" s="162"/>
      <c r="BD4" s="145"/>
      <c r="BE4" s="145"/>
      <c r="BF4" s="149" t="s">
        <v>448</v>
      </c>
      <c r="BG4" s="149" t="s">
        <v>449</v>
      </c>
      <c r="BH4" s="147" t="s">
        <v>290</v>
      </c>
    </row>
    <row r="5" spans="1:60" ht="15" customHeight="1" x14ac:dyDescent="0.15">
      <c r="B5" s="156"/>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8"/>
      <c r="AY5" s="163"/>
      <c r="AZ5" s="163"/>
      <c r="BA5" s="163"/>
      <c r="BB5" s="163"/>
      <c r="BD5" s="146"/>
      <c r="BE5" s="146"/>
      <c r="BF5" s="148"/>
      <c r="BG5" s="148"/>
      <c r="BH5" s="148"/>
    </row>
    <row r="6" spans="1:60" ht="15" customHeight="1" x14ac:dyDescent="0.15">
      <c r="B6" s="156"/>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8"/>
      <c r="AY6" s="49">
        <v>0</v>
      </c>
      <c r="AZ6" s="50">
        <v>2015</v>
      </c>
      <c r="BA6" s="51">
        <v>0</v>
      </c>
      <c r="BB6" s="52">
        <v>0</v>
      </c>
      <c r="BD6" s="49">
        <v>0</v>
      </c>
      <c r="BE6" s="50">
        <v>2015</v>
      </c>
      <c r="BF6" s="53">
        <v>0</v>
      </c>
      <c r="BG6" s="52"/>
      <c r="BH6" s="54" t="str">
        <f>IF(BF6+BG6=0,"",BF6+BG6)</f>
        <v/>
      </c>
    </row>
    <row r="7" spans="1:60" ht="15" customHeight="1" x14ac:dyDescent="0.15">
      <c r="B7" s="156"/>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8"/>
      <c r="AY7" s="49">
        <f>AY6+1</f>
        <v>1</v>
      </c>
      <c r="AZ7" s="50">
        <v>2016</v>
      </c>
      <c r="BA7" s="51">
        <v>0</v>
      </c>
      <c r="BB7" s="52">
        <v>0</v>
      </c>
      <c r="BD7" s="49">
        <f>BD6+1</f>
        <v>1</v>
      </c>
      <c r="BE7" s="50">
        <v>2016</v>
      </c>
      <c r="BF7" s="53">
        <v>159.51680244399185</v>
      </c>
      <c r="BG7" s="52"/>
      <c r="BH7" s="54">
        <f t="shared" ref="BH7:BH70" si="0">IF(BF7+BG7=0,"",BF7+BG7)</f>
        <v>159.51680244399185</v>
      </c>
    </row>
    <row r="8" spans="1:60" ht="15" customHeight="1" x14ac:dyDescent="0.15">
      <c r="B8" s="156"/>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8"/>
      <c r="AY8" s="49">
        <f t="shared" ref="AY8:AY23" si="1">AY7+1</f>
        <v>2</v>
      </c>
      <c r="AZ8" s="50">
        <v>2017</v>
      </c>
      <c r="BA8" s="51">
        <v>0</v>
      </c>
      <c r="BB8" s="52">
        <v>0</v>
      </c>
      <c r="BD8" s="49">
        <f t="shared" ref="BD8:BD23" si="2">BD7+1</f>
        <v>2</v>
      </c>
      <c r="BE8" s="50">
        <v>2017</v>
      </c>
      <c r="BF8" s="53">
        <v>374.39403152492463</v>
      </c>
      <c r="BG8" s="52"/>
      <c r="BH8" s="54">
        <f t="shared" si="0"/>
        <v>374.39403152492463</v>
      </c>
    </row>
    <row r="9" spans="1:60" ht="15" customHeight="1" thickBot="1" x14ac:dyDescent="0.2">
      <c r="B9" s="159"/>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1"/>
      <c r="AY9" s="49">
        <f t="shared" si="1"/>
        <v>3</v>
      </c>
      <c r="AZ9" s="50">
        <v>2018</v>
      </c>
      <c r="BA9" s="51">
        <v>0</v>
      </c>
      <c r="BB9" s="52">
        <v>0</v>
      </c>
      <c r="BD9" s="49">
        <f t="shared" si="2"/>
        <v>3</v>
      </c>
      <c r="BE9" s="50">
        <v>2018</v>
      </c>
      <c r="BF9" s="53">
        <v>214.87722908093278</v>
      </c>
      <c r="BG9" s="52"/>
      <c r="BH9" s="54">
        <f t="shared" si="0"/>
        <v>214.87722908093278</v>
      </c>
    </row>
    <row r="10" spans="1:60" ht="15" customHeight="1" x14ac:dyDescent="0.15">
      <c r="AY10" s="49">
        <f t="shared" si="1"/>
        <v>4</v>
      </c>
      <c r="AZ10" s="50">
        <v>2019</v>
      </c>
      <c r="BA10" s="51">
        <v>0</v>
      </c>
      <c r="BB10" s="52">
        <v>0</v>
      </c>
      <c r="BD10" s="49">
        <f t="shared" si="2"/>
        <v>4</v>
      </c>
      <c r="BE10" s="50">
        <v>2019</v>
      </c>
      <c r="BF10" s="53">
        <v>0</v>
      </c>
      <c r="BG10" s="52"/>
      <c r="BH10" s="54" t="str">
        <f t="shared" si="0"/>
        <v/>
      </c>
    </row>
    <row r="11" spans="1:60" ht="15" customHeight="1" x14ac:dyDescent="0.15">
      <c r="AY11" s="49">
        <f t="shared" si="1"/>
        <v>5</v>
      </c>
      <c r="AZ11" s="50">
        <v>2020</v>
      </c>
      <c r="BA11" s="51">
        <v>0</v>
      </c>
      <c r="BB11" s="52">
        <v>0</v>
      </c>
      <c r="BD11" s="49">
        <f t="shared" si="2"/>
        <v>5</v>
      </c>
      <c r="BE11" s="50">
        <v>2020</v>
      </c>
      <c r="BF11" s="53">
        <v>0</v>
      </c>
      <c r="BG11" s="52"/>
      <c r="BH11" s="54" t="str">
        <f t="shared" si="0"/>
        <v/>
      </c>
    </row>
    <row r="12" spans="1:60" ht="15" customHeight="1" x14ac:dyDescent="0.15">
      <c r="AY12" s="49">
        <f t="shared" si="1"/>
        <v>6</v>
      </c>
      <c r="AZ12" s="50">
        <v>2021</v>
      </c>
      <c r="BA12" s="51">
        <v>0</v>
      </c>
      <c r="BB12" s="52">
        <v>0</v>
      </c>
      <c r="BD12" s="49">
        <f t="shared" si="2"/>
        <v>6</v>
      </c>
      <c r="BE12" s="50">
        <v>2021</v>
      </c>
      <c r="BF12" s="53">
        <v>0</v>
      </c>
      <c r="BG12" s="52"/>
      <c r="BH12" s="54" t="str">
        <f t="shared" si="0"/>
        <v/>
      </c>
    </row>
    <row r="13" spans="1:60" ht="15" customHeight="1" x14ac:dyDescent="0.15">
      <c r="AY13" s="49">
        <f t="shared" si="1"/>
        <v>7</v>
      </c>
      <c r="AZ13" s="50">
        <v>2022</v>
      </c>
      <c r="BA13" s="51">
        <v>0</v>
      </c>
      <c r="BB13" s="52">
        <v>0</v>
      </c>
      <c r="BD13" s="49">
        <f t="shared" si="2"/>
        <v>7</v>
      </c>
      <c r="BE13" s="50">
        <v>2022</v>
      </c>
      <c r="BF13" s="53">
        <v>0</v>
      </c>
      <c r="BG13" s="52"/>
      <c r="BH13" s="54" t="str">
        <f t="shared" si="0"/>
        <v/>
      </c>
    </row>
    <row r="14" spans="1:60" ht="15" customHeight="1" x14ac:dyDescent="0.15">
      <c r="AY14" s="49">
        <f t="shared" si="1"/>
        <v>8</v>
      </c>
      <c r="AZ14" s="50">
        <v>2023</v>
      </c>
      <c r="BA14" s="51">
        <v>0</v>
      </c>
      <c r="BB14" s="52">
        <v>0</v>
      </c>
      <c r="BD14" s="49">
        <f t="shared" si="2"/>
        <v>8</v>
      </c>
      <c r="BE14" s="50">
        <v>2023</v>
      </c>
      <c r="BF14" s="53">
        <v>0</v>
      </c>
      <c r="BG14" s="52"/>
      <c r="BH14" s="54" t="str">
        <f t="shared" si="0"/>
        <v/>
      </c>
    </row>
    <row r="15" spans="1:60" ht="15" customHeight="1" x14ac:dyDescent="0.15">
      <c r="AY15" s="49">
        <f t="shared" si="1"/>
        <v>9</v>
      </c>
      <c r="AZ15" s="50">
        <v>2024</v>
      </c>
      <c r="BA15" s="51">
        <v>0</v>
      </c>
      <c r="BB15" s="52">
        <v>0</v>
      </c>
      <c r="BD15" s="49">
        <f t="shared" si="2"/>
        <v>9</v>
      </c>
      <c r="BE15" s="50">
        <v>2024</v>
      </c>
      <c r="BF15" s="53">
        <v>0</v>
      </c>
      <c r="BG15" s="52"/>
      <c r="BH15" s="54" t="str">
        <f t="shared" si="0"/>
        <v/>
      </c>
    </row>
    <row r="16" spans="1:60" ht="15" customHeight="1" x14ac:dyDescent="0.15">
      <c r="AY16" s="49">
        <f t="shared" si="1"/>
        <v>10</v>
      </c>
      <c r="AZ16" s="50">
        <v>2025</v>
      </c>
      <c r="BA16" s="51">
        <v>0</v>
      </c>
      <c r="BB16" s="52">
        <v>0</v>
      </c>
      <c r="BD16" s="49">
        <f t="shared" si="2"/>
        <v>10</v>
      </c>
      <c r="BE16" s="50">
        <v>2025</v>
      </c>
      <c r="BF16" s="53">
        <v>0</v>
      </c>
      <c r="BG16" s="52"/>
      <c r="BH16" s="54" t="str">
        <f t="shared" si="0"/>
        <v/>
      </c>
    </row>
    <row r="17" spans="1:60" ht="15" customHeight="1" x14ac:dyDescent="0.15">
      <c r="AY17" s="49">
        <f t="shared" si="1"/>
        <v>11</v>
      </c>
      <c r="AZ17" s="50">
        <v>2026</v>
      </c>
      <c r="BA17" s="51">
        <v>0</v>
      </c>
      <c r="BB17" s="52">
        <v>0</v>
      </c>
      <c r="BD17" s="49">
        <f t="shared" si="2"/>
        <v>11</v>
      </c>
      <c r="BE17" s="50">
        <v>2026</v>
      </c>
      <c r="BF17" s="53">
        <v>0</v>
      </c>
      <c r="BG17" s="52"/>
      <c r="BH17" s="54" t="str">
        <f t="shared" si="0"/>
        <v/>
      </c>
    </row>
    <row r="18" spans="1:60" ht="15" customHeight="1" x14ac:dyDescent="0.15">
      <c r="AY18" s="49">
        <f t="shared" si="1"/>
        <v>12</v>
      </c>
      <c r="AZ18" s="50">
        <v>2027</v>
      </c>
      <c r="BA18" s="51">
        <v>0</v>
      </c>
      <c r="BB18" s="52">
        <v>0</v>
      </c>
      <c r="BD18" s="49">
        <f t="shared" si="2"/>
        <v>12</v>
      </c>
      <c r="BE18" s="50">
        <v>2027</v>
      </c>
      <c r="BF18" s="53">
        <v>0</v>
      </c>
      <c r="BG18" s="52"/>
      <c r="BH18" s="54" t="str">
        <f t="shared" si="0"/>
        <v/>
      </c>
    </row>
    <row r="19" spans="1:60" ht="15" customHeight="1" x14ac:dyDescent="0.15">
      <c r="AY19" s="49">
        <f t="shared" si="1"/>
        <v>13</v>
      </c>
      <c r="AZ19" s="50">
        <v>2028</v>
      </c>
      <c r="BA19" s="51">
        <v>0</v>
      </c>
      <c r="BB19" s="52">
        <v>0</v>
      </c>
      <c r="BD19" s="49">
        <f t="shared" si="2"/>
        <v>13</v>
      </c>
      <c r="BE19" s="50">
        <v>2028</v>
      </c>
      <c r="BF19" s="53">
        <v>0</v>
      </c>
      <c r="BG19" s="52"/>
      <c r="BH19" s="54" t="str">
        <f t="shared" si="0"/>
        <v/>
      </c>
    </row>
    <row r="20" spans="1:60" ht="15" customHeight="1" x14ac:dyDescent="0.15">
      <c r="AY20" s="49">
        <f t="shared" si="1"/>
        <v>14</v>
      </c>
      <c r="AZ20" s="50">
        <v>2029</v>
      </c>
      <c r="BA20" s="51">
        <v>0</v>
      </c>
      <c r="BB20" s="52">
        <v>0</v>
      </c>
      <c r="BD20" s="49">
        <f t="shared" si="2"/>
        <v>14</v>
      </c>
      <c r="BE20" s="50">
        <v>2029</v>
      </c>
      <c r="BF20" s="53">
        <v>0</v>
      </c>
      <c r="BG20" s="52"/>
      <c r="BH20" s="54" t="str">
        <f t="shared" si="0"/>
        <v/>
      </c>
    </row>
    <row r="21" spans="1:60" ht="15" customHeight="1" x14ac:dyDescent="0.15">
      <c r="AY21" s="49">
        <f t="shared" si="1"/>
        <v>15</v>
      </c>
      <c r="AZ21" s="50">
        <v>2030</v>
      </c>
      <c r="BA21" s="51">
        <v>0</v>
      </c>
      <c r="BB21" s="52">
        <v>0</v>
      </c>
      <c r="BD21" s="49">
        <f t="shared" si="2"/>
        <v>15</v>
      </c>
      <c r="BE21" s="50">
        <v>2030</v>
      </c>
      <c r="BF21" s="53">
        <v>0</v>
      </c>
      <c r="BG21" s="52"/>
      <c r="BH21" s="54" t="str">
        <f t="shared" si="0"/>
        <v/>
      </c>
    </row>
    <row r="22" spans="1:60" ht="15" customHeight="1" x14ac:dyDescent="0.15">
      <c r="AY22" s="49">
        <f t="shared" si="1"/>
        <v>16</v>
      </c>
      <c r="AZ22" s="50">
        <v>2031</v>
      </c>
      <c r="BA22" s="51">
        <v>0</v>
      </c>
      <c r="BB22" s="52">
        <v>0</v>
      </c>
      <c r="BD22" s="49">
        <f t="shared" si="2"/>
        <v>16</v>
      </c>
      <c r="BE22" s="50">
        <v>2031</v>
      </c>
      <c r="BF22" s="53">
        <v>0</v>
      </c>
      <c r="BG22" s="52"/>
      <c r="BH22" s="54" t="str">
        <f t="shared" si="0"/>
        <v/>
      </c>
    </row>
    <row r="23" spans="1:60" ht="15" customHeight="1" x14ac:dyDescent="0.15">
      <c r="AY23" s="49">
        <f t="shared" si="1"/>
        <v>17</v>
      </c>
      <c r="AZ23" s="50">
        <v>2032</v>
      </c>
      <c r="BA23" s="51">
        <v>0</v>
      </c>
      <c r="BB23" s="52">
        <v>0</v>
      </c>
      <c r="BD23" s="49">
        <f t="shared" si="2"/>
        <v>17</v>
      </c>
      <c r="BE23" s="50">
        <v>2032</v>
      </c>
      <c r="BF23" s="53">
        <v>0</v>
      </c>
      <c r="BG23" s="52"/>
      <c r="BH23" s="54" t="str">
        <f t="shared" si="0"/>
        <v/>
      </c>
    </row>
    <row r="24" spans="1:60" ht="15" customHeight="1" x14ac:dyDescent="0.15">
      <c r="AY24" s="49">
        <f t="shared" ref="AY24:AY39" si="3">AY23+1</f>
        <v>18</v>
      </c>
      <c r="AZ24" s="50">
        <v>2033</v>
      </c>
      <c r="BA24" s="51">
        <v>0</v>
      </c>
      <c r="BB24" s="52">
        <v>0</v>
      </c>
      <c r="BD24" s="49">
        <f t="shared" ref="BD24:BD55" si="4">BD23+1</f>
        <v>18</v>
      </c>
      <c r="BE24" s="50">
        <v>2033</v>
      </c>
      <c r="BF24" s="53">
        <v>159.51680244399185</v>
      </c>
      <c r="BG24" s="52"/>
      <c r="BH24" s="54">
        <f t="shared" si="0"/>
        <v>159.51680244399185</v>
      </c>
    </row>
    <row r="25" spans="1:60" ht="15" customHeight="1" x14ac:dyDescent="0.15">
      <c r="AY25" s="49">
        <f t="shared" si="3"/>
        <v>19</v>
      </c>
      <c r="AZ25" s="50">
        <v>2034</v>
      </c>
      <c r="BA25" s="51">
        <v>0</v>
      </c>
      <c r="BB25" s="52">
        <v>0</v>
      </c>
      <c r="BD25" s="49">
        <f t="shared" si="4"/>
        <v>19</v>
      </c>
      <c r="BE25" s="50">
        <v>2034</v>
      </c>
      <c r="BF25" s="53">
        <v>374.39403152492463</v>
      </c>
      <c r="BG25" s="52"/>
      <c r="BH25" s="54">
        <f t="shared" si="0"/>
        <v>374.39403152492463</v>
      </c>
    </row>
    <row r="26" spans="1:60" ht="15" customHeight="1" x14ac:dyDescent="0.15">
      <c r="A26" s="2" t="s">
        <v>455</v>
      </c>
      <c r="AY26" s="49">
        <f t="shared" si="3"/>
        <v>20</v>
      </c>
      <c r="AZ26" s="50">
        <v>2035</v>
      </c>
      <c r="BA26" s="51">
        <v>0</v>
      </c>
      <c r="BB26" s="52">
        <v>0</v>
      </c>
      <c r="BD26" s="49">
        <f t="shared" si="4"/>
        <v>20</v>
      </c>
      <c r="BE26" s="50">
        <v>2035</v>
      </c>
      <c r="BF26" s="53">
        <v>214.87722908093278</v>
      </c>
      <c r="BG26" s="52"/>
      <c r="BH26" s="54">
        <f t="shared" si="0"/>
        <v>214.87722908093278</v>
      </c>
    </row>
    <row r="27" spans="1:60" ht="15" customHeight="1" thickBot="1" x14ac:dyDescent="0.2">
      <c r="AY27" s="49">
        <f t="shared" si="3"/>
        <v>21</v>
      </c>
      <c r="AZ27" s="50">
        <v>2036</v>
      </c>
      <c r="BA27" s="51">
        <v>0</v>
      </c>
      <c r="BB27" s="52">
        <v>0</v>
      </c>
      <c r="BD27" s="49">
        <f t="shared" si="4"/>
        <v>21</v>
      </c>
      <c r="BE27" s="50">
        <v>2036</v>
      </c>
      <c r="BF27" s="53">
        <v>0</v>
      </c>
      <c r="BG27" s="52"/>
      <c r="BH27" s="54" t="str">
        <f t="shared" si="0"/>
        <v/>
      </c>
    </row>
    <row r="28" spans="1:60" ht="15" customHeight="1" x14ac:dyDescent="0.15">
      <c r="B28" s="153" t="s">
        <v>491</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5"/>
      <c r="AY28" s="49">
        <f t="shared" si="3"/>
        <v>22</v>
      </c>
      <c r="AZ28" s="50">
        <v>2037</v>
      </c>
      <c r="BA28" s="51">
        <v>0</v>
      </c>
      <c r="BB28" s="52">
        <v>0</v>
      </c>
      <c r="BD28" s="49">
        <f t="shared" si="4"/>
        <v>22</v>
      </c>
      <c r="BE28" s="50">
        <v>2037</v>
      </c>
      <c r="BF28" s="53">
        <v>0</v>
      </c>
      <c r="BG28" s="52"/>
      <c r="BH28" s="54" t="str">
        <f t="shared" si="0"/>
        <v/>
      </c>
    </row>
    <row r="29" spans="1:60" ht="15" customHeight="1" x14ac:dyDescent="0.15">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8"/>
      <c r="AY29" s="49">
        <f t="shared" si="3"/>
        <v>23</v>
      </c>
      <c r="AZ29" s="50">
        <v>2038</v>
      </c>
      <c r="BA29" s="51">
        <v>0</v>
      </c>
      <c r="BB29" s="52">
        <v>0</v>
      </c>
      <c r="BD29" s="49">
        <f t="shared" si="4"/>
        <v>23</v>
      </c>
      <c r="BE29" s="50">
        <v>2038</v>
      </c>
      <c r="BF29" s="53">
        <v>0</v>
      </c>
      <c r="BG29" s="52"/>
      <c r="BH29" s="54" t="str">
        <f t="shared" si="0"/>
        <v/>
      </c>
    </row>
    <row r="30" spans="1:60" ht="15" customHeight="1" x14ac:dyDescent="0.15">
      <c r="B30" s="156"/>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8"/>
      <c r="AY30" s="49">
        <f t="shared" si="3"/>
        <v>24</v>
      </c>
      <c r="AZ30" s="50">
        <v>2039</v>
      </c>
      <c r="BA30" s="51">
        <v>0</v>
      </c>
      <c r="BB30" s="52">
        <v>0</v>
      </c>
      <c r="BD30" s="49">
        <f t="shared" si="4"/>
        <v>24</v>
      </c>
      <c r="BE30" s="50">
        <v>2039</v>
      </c>
      <c r="BF30" s="53">
        <v>0</v>
      </c>
      <c r="BG30" s="52"/>
      <c r="BH30" s="54" t="str">
        <f t="shared" si="0"/>
        <v/>
      </c>
    </row>
    <row r="31" spans="1:60" ht="15" customHeight="1" x14ac:dyDescent="0.15">
      <c r="B31" s="156"/>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8"/>
      <c r="AY31" s="49">
        <f t="shared" si="3"/>
        <v>25</v>
      </c>
      <c r="AZ31" s="50">
        <v>2040</v>
      </c>
      <c r="BA31" s="51">
        <v>0</v>
      </c>
      <c r="BB31" s="52">
        <v>0</v>
      </c>
      <c r="BD31" s="49">
        <f t="shared" si="4"/>
        <v>25</v>
      </c>
      <c r="BE31" s="50">
        <v>2040</v>
      </c>
      <c r="BF31" s="53">
        <v>0</v>
      </c>
      <c r="BG31" s="52"/>
      <c r="BH31" s="54" t="str">
        <f t="shared" si="0"/>
        <v/>
      </c>
    </row>
    <row r="32" spans="1:60" ht="15" customHeight="1" x14ac:dyDescent="0.15">
      <c r="B32" s="156"/>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8"/>
      <c r="AY32" s="49">
        <f t="shared" si="3"/>
        <v>26</v>
      </c>
      <c r="AZ32" s="50">
        <v>2041</v>
      </c>
      <c r="BA32" s="51">
        <v>0</v>
      </c>
      <c r="BB32" s="52">
        <v>0</v>
      </c>
      <c r="BD32" s="49">
        <f t="shared" si="4"/>
        <v>26</v>
      </c>
      <c r="BE32" s="50">
        <v>2041</v>
      </c>
      <c r="BF32" s="53">
        <v>0</v>
      </c>
      <c r="BG32" s="52"/>
      <c r="BH32" s="54" t="str">
        <f t="shared" si="0"/>
        <v/>
      </c>
    </row>
    <row r="33" spans="2:60" ht="15" customHeight="1" thickBot="1" x14ac:dyDescent="0.2">
      <c r="B33" s="159"/>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1"/>
      <c r="AY33" s="49">
        <f t="shared" si="3"/>
        <v>27</v>
      </c>
      <c r="AZ33" s="50">
        <v>2042</v>
      </c>
      <c r="BA33" s="51">
        <v>0</v>
      </c>
      <c r="BB33" s="52">
        <v>0</v>
      </c>
      <c r="BD33" s="49">
        <f t="shared" si="4"/>
        <v>27</v>
      </c>
      <c r="BE33" s="50">
        <v>2042</v>
      </c>
      <c r="BF33" s="53">
        <v>0</v>
      </c>
      <c r="BG33" s="52"/>
      <c r="BH33" s="54" t="str">
        <f t="shared" si="0"/>
        <v/>
      </c>
    </row>
    <row r="34" spans="2:60" ht="15" customHeight="1" x14ac:dyDescent="0.15">
      <c r="AY34" s="49">
        <f t="shared" si="3"/>
        <v>28</v>
      </c>
      <c r="AZ34" s="50">
        <v>2043</v>
      </c>
      <c r="BA34" s="51">
        <v>0</v>
      </c>
      <c r="BB34" s="52">
        <v>0</v>
      </c>
      <c r="BD34" s="49">
        <f t="shared" si="4"/>
        <v>28</v>
      </c>
      <c r="BE34" s="50">
        <v>2043</v>
      </c>
      <c r="BF34" s="53">
        <v>0</v>
      </c>
      <c r="BG34" s="52"/>
      <c r="BH34" s="54" t="str">
        <f t="shared" si="0"/>
        <v/>
      </c>
    </row>
    <row r="35" spans="2:60" ht="15" customHeight="1" x14ac:dyDescent="0.15">
      <c r="AY35" s="49">
        <f t="shared" si="3"/>
        <v>29</v>
      </c>
      <c r="AZ35" s="50">
        <v>2044</v>
      </c>
      <c r="BA35" s="51">
        <v>0</v>
      </c>
      <c r="BB35" s="52">
        <v>0</v>
      </c>
      <c r="BD35" s="49">
        <f t="shared" si="4"/>
        <v>29</v>
      </c>
      <c r="BE35" s="50">
        <v>2044</v>
      </c>
      <c r="BF35" s="53">
        <v>0</v>
      </c>
      <c r="BG35" s="52"/>
      <c r="BH35" s="54" t="str">
        <f t="shared" si="0"/>
        <v/>
      </c>
    </row>
    <row r="36" spans="2:60" ht="15" customHeight="1" x14ac:dyDescent="0.15">
      <c r="AY36" s="49">
        <f t="shared" si="3"/>
        <v>30</v>
      </c>
      <c r="AZ36" s="50">
        <v>2045</v>
      </c>
      <c r="BA36" s="51">
        <v>0</v>
      </c>
      <c r="BB36" s="52">
        <v>0</v>
      </c>
      <c r="BD36" s="49">
        <f t="shared" si="4"/>
        <v>30</v>
      </c>
      <c r="BE36" s="50">
        <v>2045</v>
      </c>
      <c r="BF36" s="53">
        <v>0</v>
      </c>
      <c r="BG36" s="52"/>
      <c r="BH36" s="54" t="str">
        <f t="shared" si="0"/>
        <v/>
      </c>
    </row>
    <row r="37" spans="2:60" ht="15" customHeight="1" x14ac:dyDescent="0.15">
      <c r="AY37" s="49">
        <f t="shared" si="3"/>
        <v>31</v>
      </c>
      <c r="AZ37" s="50">
        <v>2046</v>
      </c>
      <c r="BA37" s="51">
        <v>0</v>
      </c>
      <c r="BB37" s="52">
        <v>0</v>
      </c>
      <c r="BD37" s="49">
        <f t="shared" si="4"/>
        <v>31</v>
      </c>
      <c r="BE37" s="50">
        <v>2046</v>
      </c>
      <c r="BF37" s="53">
        <v>0</v>
      </c>
      <c r="BG37" s="52"/>
      <c r="BH37" s="54" t="str">
        <f t="shared" si="0"/>
        <v/>
      </c>
    </row>
    <row r="38" spans="2:60" ht="15" customHeight="1" x14ac:dyDescent="0.15">
      <c r="AY38" s="49">
        <f t="shared" si="3"/>
        <v>32</v>
      </c>
      <c r="AZ38" s="50">
        <v>2047</v>
      </c>
      <c r="BA38" s="51">
        <v>0</v>
      </c>
      <c r="BB38" s="52">
        <v>0</v>
      </c>
      <c r="BD38" s="49">
        <f t="shared" si="4"/>
        <v>32</v>
      </c>
      <c r="BE38" s="50">
        <v>2047</v>
      </c>
      <c r="BF38" s="53">
        <v>0</v>
      </c>
      <c r="BG38" s="52"/>
      <c r="BH38" s="54" t="str">
        <f t="shared" si="0"/>
        <v/>
      </c>
    </row>
    <row r="39" spans="2:60" ht="15" customHeight="1" x14ac:dyDescent="0.15">
      <c r="AY39" s="49">
        <f t="shared" si="3"/>
        <v>33</v>
      </c>
      <c r="AZ39" s="50">
        <v>2048</v>
      </c>
      <c r="BA39" s="51">
        <v>0</v>
      </c>
      <c r="BB39" s="52">
        <v>0</v>
      </c>
      <c r="BD39" s="49">
        <f t="shared" si="4"/>
        <v>33</v>
      </c>
      <c r="BE39" s="50">
        <v>2048</v>
      </c>
      <c r="BF39" s="53">
        <v>20.76855511288959</v>
      </c>
      <c r="BG39" s="52"/>
      <c r="BH39" s="54">
        <f t="shared" si="0"/>
        <v>20.76855511288959</v>
      </c>
    </row>
    <row r="40" spans="2:60" ht="15" customHeight="1" x14ac:dyDescent="0.15">
      <c r="AY40" s="49">
        <f t="shared" ref="AY40:AY55" si="5">AY39+1</f>
        <v>34</v>
      </c>
      <c r="AZ40" s="50">
        <v>2049</v>
      </c>
      <c r="BA40" s="51">
        <v>0.5</v>
      </c>
      <c r="BB40" s="52">
        <v>53</v>
      </c>
      <c r="BD40" s="49">
        <f t="shared" si="4"/>
        <v>34</v>
      </c>
      <c r="BE40" s="50">
        <v>2049</v>
      </c>
      <c r="BF40" s="53">
        <v>125.56032672798523</v>
      </c>
      <c r="BG40" s="52"/>
      <c r="BH40" s="54">
        <f t="shared" si="0"/>
        <v>125.56032672798523</v>
      </c>
    </row>
    <row r="41" spans="2:60" ht="15" customHeight="1" x14ac:dyDescent="0.15">
      <c r="AY41" s="49">
        <f t="shared" si="5"/>
        <v>35</v>
      </c>
      <c r="AZ41" s="50">
        <v>2050</v>
      </c>
      <c r="BA41" s="51">
        <v>0</v>
      </c>
      <c r="BB41" s="52">
        <v>0</v>
      </c>
      <c r="BD41" s="49">
        <f t="shared" si="4"/>
        <v>35</v>
      </c>
      <c r="BE41" s="50">
        <v>2050</v>
      </c>
      <c r="BF41" s="53">
        <v>389.5074625053104</v>
      </c>
      <c r="BG41" s="52"/>
      <c r="BH41" s="54">
        <f t="shared" si="0"/>
        <v>389.5074625053104</v>
      </c>
    </row>
    <row r="42" spans="2:60" ht="15" customHeight="1" x14ac:dyDescent="0.15">
      <c r="AY42" s="49">
        <f t="shared" si="5"/>
        <v>36</v>
      </c>
      <c r="AZ42" s="50">
        <v>2051</v>
      </c>
      <c r="BA42" s="51">
        <v>0</v>
      </c>
      <c r="BB42" s="52">
        <v>0</v>
      </c>
      <c r="BD42" s="49">
        <f t="shared" si="4"/>
        <v>36</v>
      </c>
      <c r="BE42" s="50">
        <v>2051</v>
      </c>
      <c r="BF42" s="53">
        <v>583.61613647335355</v>
      </c>
      <c r="BG42" s="52"/>
      <c r="BH42" s="54">
        <f t="shared" si="0"/>
        <v>583.61613647335355</v>
      </c>
    </row>
    <row r="43" spans="2:60" ht="15" customHeight="1" x14ac:dyDescent="0.15">
      <c r="AY43" s="49">
        <f t="shared" si="5"/>
        <v>37</v>
      </c>
      <c r="AZ43" s="50">
        <v>2052</v>
      </c>
      <c r="BA43" s="51">
        <v>0</v>
      </c>
      <c r="BB43" s="52">
        <v>0</v>
      </c>
      <c r="BD43" s="49">
        <f t="shared" si="4"/>
        <v>37</v>
      </c>
      <c r="BE43" s="50">
        <v>2052</v>
      </c>
      <c r="BF43" s="53">
        <v>319.3075624142661</v>
      </c>
      <c r="BG43" s="52"/>
      <c r="BH43" s="54">
        <f t="shared" si="0"/>
        <v>319.3075624142661</v>
      </c>
    </row>
    <row r="44" spans="2:60" ht="15" customHeight="1" x14ac:dyDescent="0.15">
      <c r="AY44" s="49">
        <f t="shared" si="5"/>
        <v>38</v>
      </c>
      <c r="AZ44" s="50">
        <v>2053</v>
      </c>
      <c r="BA44" s="51">
        <v>3</v>
      </c>
      <c r="BB44" s="52">
        <v>318</v>
      </c>
      <c r="BD44" s="49">
        <f t="shared" si="4"/>
        <v>38</v>
      </c>
      <c r="BE44" s="50">
        <v>2053</v>
      </c>
      <c r="BF44" s="53">
        <v>0</v>
      </c>
      <c r="BG44" s="52"/>
      <c r="BH44" s="54" t="str">
        <f t="shared" si="0"/>
        <v/>
      </c>
    </row>
    <row r="45" spans="2:60" ht="15" customHeight="1" x14ac:dyDescent="0.15">
      <c r="AY45" s="49">
        <f t="shared" si="5"/>
        <v>39</v>
      </c>
      <c r="AZ45" s="50">
        <v>2054</v>
      </c>
      <c r="BA45" s="51">
        <v>0</v>
      </c>
      <c r="BB45" s="52">
        <v>0</v>
      </c>
      <c r="BD45" s="49">
        <f t="shared" si="4"/>
        <v>39</v>
      </c>
      <c r="BE45" s="50">
        <v>2054</v>
      </c>
      <c r="BF45" s="53">
        <v>0</v>
      </c>
      <c r="BG45" s="52"/>
      <c r="BH45" s="54" t="str">
        <f t="shared" si="0"/>
        <v/>
      </c>
    </row>
    <row r="46" spans="2:60" ht="15" customHeight="1" x14ac:dyDescent="0.15">
      <c r="AY46" s="49">
        <f t="shared" si="5"/>
        <v>40</v>
      </c>
      <c r="AZ46" s="50">
        <v>2055</v>
      </c>
      <c r="BA46" s="51">
        <v>4</v>
      </c>
      <c r="BB46" s="52">
        <v>424</v>
      </c>
      <c r="BD46" s="49">
        <f t="shared" si="4"/>
        <v>40</v>
      </c>
      <c r="BE46" s="50">
        <v>2055</v>
      </c>
      <c r="BF46" s="53">
        <v>0</v>
      </c>
      <c r="BG46" s="52"/>
      <c r="BH46" s="54" t="str">
        <f t="shared" si="0"/>
        <v/>
      </c>
    </row>
    <row r="47" spans="2:60" ht="15" customHeight="1" x14ac:dyDescent="0.15">
      <c r="AY47" s="49">
        <f t="shared" si="5"/>
        <v>41</v>
      </c>
      <c r="AZ47" s="50">
        <v>2056</v>
      </c>
      <c r="BA47" s="51">
        <v>3</v>
      </c>
      <c r="BB47" s="52">
        <v>318</v>
      </c>
      <c r="BD47" s="49">
        <f t="shared" si="4"/>
        <v>41</v>
      </c>
      <c r="BE47" s="50">
        <v>2056</v>
      </c>
      <c r="BF47" s="53">
        <v>0</v>
      </c>
      <c r="BG47" s="52"/>
      <c r="BH47" s="54" t="str">
        <f t="shared" si="0"/>
        <v/>
      </c>
    </row>
    <row r="48" spans="2:60" ht="15" customHeight="1" x14ac:dyDescent="0.15">
      <c r="AY48" s="49">
        <f t="shared" si="5"/>
        <v>42</v>
      </c>
      <c r="AZ48" s="50">
        <v>2057</v>
      </c>
      <c r="BA48" s="51">
        <v>0.5</v>
      </c>
      <c r="BB48" s="52">
        <v>53</v>
      </c>
      <c r="BD48" s="49">
        <f t="shared" si="4"/>
        <v>42</v>
      </c>
      <c r="BE48" s="50">
        <v>2057</v>
      </c>
      <c r="BF48" s="53">
        <v>0</v>
      </c>
      <c r="BG48" s="52"/>
      <c r="BH48" s="54" t="str">
        <f t="shared" si="0"/>
        <v/>
      </c>
    </row>
    <row r="49" spans="1:60" ht="15" customHeight="1" x14ac:dyDescent="0.15">
      <c r="AY49" s="49">
        <f t="shared" si="5"/>
        <v>43</v>
      </c>
      <c r="AZ49" s="50">
        <v>2058</v>
      </c>
      <c r="BA49" s="51">
        <v>0</v>
      </c>
      <c r="BB49" s="52">
        <v>0</v>
      </c>
      <c r="BD49" s="49">
        <f t="shared" si="4"/>
        <v>43</v>
      </c>
      <c r="BE49" s="50">
        <v>2058</v>
      </c>
      <c r="BF49" s="53">
        <v>0</v>
      </c>
      <c r="BG49" s="52"/>
      <c r="BH49" s="54" t="str">
        <f t="shared" si="0"/>
        <v/>
      </c>
    </row>
    <row r="50" spans="1:60" ht="15" customHeight="1" x14ac:dyDescent="0.15">
      <c r="A50" s="2" t="s">
        <v>123</v>
      </c>
      <c r="AY50" s="49">
        <f t="shared" si="5"/>
        <v>44</v>
      </c>
      <c r="AZ50" s="50">
        <v>2059</v>
      </c>
      <c r="BA50" s="51">
        <v>0</v>
      </c>
      <c r="BB50" s="52">
        <v>0</v>
      </c>
      <c r="BD50" s="49">
        <f t="shared" si="4"/>
        <v>44</v>
      </c>
      <c r="BE50" s="50">
        <v>2059</v>
      </c>
      <c r="BF50" s="53">
        <v>0</v>
      </c>
      <c r="BG50" s="52"/>
      <c r="BH50" s="54" t="str">
        <f t="shared" si="0"/>
        <v/>
      </c>
    </row>
    <row r="51" spans="1:60" ht="15" customHeight="1" thickBot="1" x14ac:dyDescent="0.2">
      <c r="AY51" s="49">
        <f t="shared" si="5"/>
        <v>45</v>
      </c>
      <c r="AZ51" s="50">
        <v>2060</v>
      </c>
      <c r="BA51" s="51">
        <v>0</v>
      </c>
      <c r="BB51" s="52">
        <v>0</v>
      </c>
      <c r="BD51" s="49">
        <f t="shared" si="4"/>
        <v>45</v>
      </c>
      <c r="BE51" s="50">
        <v>2060</v>
      </c>
      <c r="BF51" s="53">
        <v>0</v>
      </c>
      <c r="BG51" s="52"/>
      <c r="BH51" s="54" t="str">
        <f t="shared" si="0"/>
        <v/>
      </c>
    </row>
    <row r="52" spans="1:60" ht="15" customHeight="1" x14ac:dyDescent="0.15">
      <c r="B52" s="153" t="s">
        <v>63</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5"/>
      <c r="AY52" s="49">
        <f t="shared" si="5"/>
        <v>46</v>
      </c>
      <c r="AZ52" s="50">
        <v>2061</v>
      </c>
      <c r="BA52" s="51">
        <v>0</v>
      </c>
      <c r="BB52" s="52">
        <v>0</v>
      </c>
      <c r="BD52" s="49">
        <f t="shared" si="4"/>
        <v>46</v>
      </c>
      <c r="BE52" s="50">
        <v>2061</v>
      </c>
      <c r="BF52" s="53">
        <v>0</v>
      </c>
      <c r="BG52" s="52"/>
      <c r="BH52" s="54" t="str">
        <f t="shared" si="0"/>
        <v/>
      </c>
    </row>
    <row r="53" spans="1:60" ht="15" customHeight="1" x14ac:dyDescent="0.15">
      <c r="B53" s="156"/>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8"/>
      <c r="AY53" s="49">
        <f t="shared" si="5"/>
        <v>47</v>
      </c>
      <c r="AZ53" s="50">
        <v>2062</v>
      </c>
      <c r="BA53" s="51">
        <v>0</v>
      </c>
      <c r="BB53" s="52">
        <v>0</v>
      </c>
      <c r="BD53" s="49">
        <f t="shared" si="4"/>
        <v>47</v>
      </c>
      <c r="BE53" s="50">
        <v>2062</v>
      </c>
      <c r="BF53" s="53">
        <v>0</v>
      </c>
      <c r="BG53" s="52"/>
      <c r="BH53" s="54" t="str">
        <f t="shared" si="0"/>
        <v/>
      </c>
    </row>
    <row r="54" spans="1:60" ht="15" customHeight="1" thickBot="1" x14ac:dyDescent="0.2">
      <c r="B54" s="159"/>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1"/>
      <c r="AY54" s="49">
        <f t="shared" si="5"/>
        <v>48</v>
      </c>
      <c r="AZ54" s="50">
        <v>2063</v>
      </c>
      <c r="BA54" s="51">
        <v>0</v>
      </c>
      <c r="BB54" s="52">
        <v>0</v>
      </c>
      <c r="BD54" s="49">
        <f t="shared" si="4"/>
        <v>48</v>
      </c>
      <c r="BE54" s="50">
        <v>2063</v>
      </c>
      <c r="BF54" s="53">
        <v>0</v>
      </c>
      <c r="BG54" s="52"/>
      <c r="BH54" s="54" t="str">
        <f t="shared" si="0"/>
        <v/>
      </c>
    </row>
    <row r="55" spans="1:60" ht="15" customHeight="1" x14ac:dyDescent="0.15">
      <c r="AY55" s="49">
        <f t="shared" si="5"/>
        <v>49</v>
      </c>
      <c r="AZ55" s="50">
        <v>2064</v>
      </c>
      <c r="BA55" s="51">
        <v>0</v>
      </c>
      <c r="BB55" s="52">
        <v>0</v>
      </c>
      <c r="BD55" s="49">
        <f t="shared" si="4"/>
        <v>49</v>
      </c>
      <c r="BE55" s="50">
        <v>2064</v>
      </c>
      <c r="BF55" s="53">
        <v>0</v>
      </c>
      <c r="BG55" s="52"/>
      <c r="BH55" s="54" t="str">
        <f t="shared" si="0"/>
        <v/>
      </c>
    </row>
    <row r="56" spans="1:60" ht="15" customHeight="1" x14ac:dyDescent="0.15">
      <c r="AY56" s="49">
        <f t="shared" ref="AY56:AY71" si="6">AY55+1</f>
        <v>50</v>
      </c>
      <c r="AZ56" s="50">
        <v>2065</v>
      </c>
      <c r="BA56" s="51">
        <v>0</v>
      </c>
      <c r="BB56" s="52">
        <v>0</v>
      </c>
      <c r="BD56" s="49">
        <f t="shared" ref="BD56:BD87" si="7">BD55+1</f>
        <v>50</v>
      </c>
      <c r="BE56" s="50">
        <v>2065</v>
      </c>
      <c r="BF56" s="53">
        <v>0</v>
      </c>
      <c r="BG56" s="52"/>
      <c r="BH56" s="54" t="str">
        <f t="shared" si="0"/>
        <v/>
      </c>
    </row>
    <row r="57" spans="1:60" ht="15" customHeight="1" x14ac:dyDescent="0.15">
      <c r="AY57" s="49">
        <f t="shared" si="6"/>
        <v>51</v>
      </c>
      <c r="AZ57" s="50">
        <v>2066</v>
      </c>
      <c r="BA57" s="51">
        <v>0</v>
      </c>
      <c r="BB57" s="52">
        <v>0</v>
      </c>
      <c r="BD57" s="49">
        <f t="shared" si="7"/>
        <v>51</v>
      </c>
      <c r="BE57" s="50">
        <v>2066</v>
      </c>
      <c r="BF57" s="53">
        <v>0</v>
      </c>
      <c r="BG57" s="52"/>
      <c r="BH57" s="54" t="str">
        <f t="shared" si="0"/>
        <v/>
      </c>
    </row>
    <row r="58" spans="1:60" ht="15" customHeight="1" x14ac:dyDescent="0.15">
      <c r="AY58" s="49">
        <f t="shared" si="6"/>
        <v>52</v>
      </c>
      <c r="AZ58" s="50">
        <v>2067</v>
      </c>
      <c r="BA58" s="51">
        <v>0</v>
      </c>
      <c r="BB58" s="52">
        <v>0</v>
      </c>
      <c r="BD58" s="49">
        <f t="shared" si="7"/>
        <v>52</v>
      </c>
      <c r="BE58" s="50">
        <v>2067</v>
      </c>
      <c r="BF58" s="53">
        <v>159.51680244399185</v>
      </c>
      <c r="BG58" s="52"/>
      <c r="BH58" s="54">
        <f t="shared" si="0"/>
        <v>159.51680244399185</v>
      </c>
    </row>
    <row r="59" spans="1:60" ht="15" customHeight="1" x14ac:dyDescent="0.15">
      <c r="AY59" s="49">
        <f t="shared" si="6"/>
        <v>53</v>
      </c>
      <c r="AZ59" s="50">
        <v>2068</v>
      </c>
      <c r="BA59" s="51">
        <v>0</v>
      </c>
      <c r="BB59" s="52">
        <v>0</v>
      </c>
      <c r="BD59" s="49">
        <f t="shared" si="7"/>
        <v>53</v>
      </c>
      <c r="BE59" s="50">
        <v>2068</v>
      </c>
      <c r="BF59" s="53">
        <v>374.39403152492463</v>
      </c>
      <c r="BG59" s="52"/>
      <c r="BH59" s="54">
        <f t="shared" si="0"/>
        <v>374.39403152492463</v>
      </c>
    </row>
    <row r="60" spans="1:60" ht="15" customHeight="1" x14ac:dyDescent="0.15">
      <c r="AY60" s="49">
        <f t="shared" si="6"/>
        <v>54</v>
      </c>
      <c r="AZ60" s="50">
        <v>2069</v>
      </c>
      <c r="BA60" s="51">
        <v>0</v>
      </c>
      <c r="BB60" s="52">
        <v>0</v>
      </c>
      <c r="BD60" s="49">
        <f t="shared" si="7"/>
        <v>54</v>
      </c>
      <c r="BE60" s="50">
        <v>2069</v>
      </c>
      <c r="BF60" s="53">
        <v>214.87722908093278</v>
      </c>
      <c r="BG60" s="52"/>
      <c r="BH60" s="54">
        <f t="shared" si="0"/>
        <v>214.87722908093278</v>
      </c>
    </row>
    <row r="61" spans="1:60" ht="15" customHeight="1" x14ac:dyDescent="0.15">
      <c r="AY61" s="49">
        <f t="shared" si="6"/>
        <v>55</v>
      </c>
      <c r="AZ61" s="50">
        <v>2070</v>
      </c>
      <c r="BA61" s="51">
        <v>0</v>
      </c>
      <c r="BB61" s="52">
        <v>0</v>
      </c>
      <c r="BD61" s="49">
        <f t="shared" si="7"/>
        <v>55</v>
      </c>
      <c r="BE61" s="50">
        <v>2070</v>
      </c>
      <c r="BF61" s="53">
        <v>0</v>
      </c>
      <c r="BG61" s="52"/>
      <c r="BH61" s="54" t="str">
        <f t="shared" si="0"/>
        <v/>
      </c>
    </row>
    <row r="62" spans="1:60" ht="15" customHeight="1" x14ac:dyDescent="0.15">
      <c r="AY62" s="49">
        <f t="shared" si="6"/>
        <v>56</v>
      </c>
      <c r="AZ62" s="50">
        <v>2071</v>
      </c>
      <c r="BA62" s="51">
        <v>0</v>
      </c>
      <c r="BB62" s="52">
        <v>0</v>
      </c>
      <c r="BD62" s="49">
        <f t="shared" si="7"/>
        <v>56</v>
      </c>
      <c r="BE62" s="50">
        <v>2071</v>
      </c>
      <c r="BF62" s="53">
        <v>0</v>
      </c>
      <c r="BG62" s="52"/>
      <c r="BH62" s="54" t="str">
        <f t="shared" si="0"/>
        <v/>
      </c>
    </row>
    <row r="63" spans="1:60" ht="15" customHeight="1" x14ac:dyDescent="0.15">
      <c r="AY63" s="49">
        <f t="shared" si="6"/>
        <v>57</v>
      </c>
      <c r="AZ63" s="50">
        <v>2072</v>
      </c>
      <c r="BA63" s="51">
        <v>0</v>
      </c>
      <c r="BB63" s="52">
        <v>0</v>
      </c>
      <c r="BD63" s="49">
        <f t="shared" si="7"/>
        <v>57</v>
      </c>
      <c r="BE63" s="50">
        <v>2072</v>
      </c>
      <c r="BF63" s="53">
        <v>0</v>
      </c>
      <c r="BG63" s="52"/>
      <c r="BH63" s="54" t="str">
        <f t="shared" si="0"/>
        <v/>
      </c>
    </row>
    <row r="64" spans="1:60" ht="15" customHeight="1" x14ac:dyDescent="0.15">
      <c r="AY64" s="49">
        <f t="shared" si="6"/>
        <v>58</v>
      </c>
      <c r="AZ64" s="50">
        <v>2073</v>
      </c>
      <c r="BA64" s="51">
        <v>0</v>
      </c>
      <c r="BB64" s="52">
        <v>0</v>
      </c>
      <c r="BD64" s="49">
        <f t="shared" si="7"/>
        <v>58</v>
      </c>
      <c r="BE64" s="50">
        <v>2073</v>
      </c>
      <c r="BF64" s="53">
        <v>0</v>
      </c>
      <c r="BG64" s="52"/>
      <c r="BH64" s="54" t="str">
        <f t="shared" si="0"/>
        <v/>
      </c>
    </row>
    <row r="65" spans="2:60" ht="15" customHeight="1" x14ac:dyDescent="0.15">
      <c r="AY65" s="49">
        <f t="shared" si="6"/>
        <v>59</v>
      </c>
      <c r="AZ65" s="50">
        <v>2074</v>
      </c>
      <c r="BA65" s="51">
        <v>0</v>
      </c>
      <c r="BB65" s="52">
        <v>0</v>
      </c>
      <c r="BD65" s="49">
        <f t="shared" si="7"/>
        <v>59</v>
      </c>
      <c r="BE65" s="50">
        <v>2074</v>
      </c>
      <c r="BF65" s="53">
        <v>0</v>
      </c>
      <c r="BG65" s="52"/>
      <c r="BH65" s="54" t="str">
        <f t="shared" si="0"/>
        <v/>
      </c>
    </row>
    <row r="66" spans="2:60" ht="15" customHeight="1" x14ac:dyDescent="0.15">
      <c r="AY66" s="49">
        <f t="shared" si="6"/>
        <v>60</v>
      </c>
      <c r="AZ66" s="50">
        <v>2075</v>
      </c>
      <c r="BA66" s="51">
        <v>0</v>
      </c>
      <c r="BB66" s="52">
        <v>0</v>
      </c>
      <c r="BD66" s="49">
        <f t="shared" si="7"/>
        <v>60</v>
      </c>
      <c r="BE66" s="50">
        <v>2075</v>
      </c>
      <c r="BF66" s="53">
        <v>0</v>
      </c>
      <c r="BG66" s="52"/>
      <c r="BH66" s="54" t="str">
        <f t="shared" si="0"/>
        <v/>
      </c>
    </row>
    <row r="67" spans="2:60" ht="15" customHeight="1" x14ac:dyDescent="0.15">
      <c r="AY67" s="49">
        <f t="shared" si="6"/>
        <v>61</v>
      </c>
      <c r="AZ67" s="50">
        <v>2076</v>
      </c>
      <c r="BA67" s="51">
        <v>0</v>
      </c>
      <c r="BB67" s="52">
        <v>0</v>
      </c>
      <c r="BD67" s="49">
        <f t="shared" si="7"/>
        <v>61</v>
      </c>
      <c r="BE67" s="50">
        <v>2076</v>
      </c>
      <c r="BF67" s="53">
        <v>0</v>
      </c>
      <c r="BG67" s="52"/>
      <c r="BH67" s="54" t="str">
        <f t="shared" si="0"/>
        <v/>
      </c>
    </row>
    <row r="68" spans="2:60" ht="15" customHeight="1" x14ac:dyDescent="0.15">
      <c r="AY68" s="49">
        <f t="shared" si="6"/>
        <v>62</v>
      </c>
      <c r="AZ68" s="50">
        <v>2077</v>
      </c>
      <c r="BA68" s="51">
        <v>0</v>
      </c>
      <c r="BB68" s="52">
        <v>0</v>
      </c>
      <c r="BD68" s="49">
        <f t="shared" si="7"/>
        <v>62</v>
      </c>
      <c r="BE68" s="50">
        <v>2077</v>
      </c>
      <c r="BF68" s="53">
        <v>0</v>
      </c>
      <c r="BG68" s="52"/>
      <c r="BH68" s="54" t="str">
        <f t="shared" si="0"/>
        <v/>
      </c>
    </row>
    <row r="69" spans="2:60" ht="15" customHeight="1" x14ac:dyDescent="0.15">
      <c r="AY69" s="49">
        <f t="shared" si="6"/>
        <v>63</v>
      </c>
      <c r="AZ69" s="50">
        <v>2078</v>
      </c>
      <c r="BA69" s="51">
        <v>0</v>
      </c>
      <c r="BB69" s="52">
        <v>0</v>
      </c>
      <c r="BD69" s="49">
        <f t="shared" si="7"/>
        <v>63</v>
      </c>
      <c r="BE69" s="50">
        <v>2078</v>
      </c>
      <c r="BF69" s="53">
        <v>0</v>
      </c>
      <c r="BG69" s="52"/>
      <c r="BH69" s="54" t="str">
        <f t="shared" si="0"/>
        <v/>
      </c>
    </row>
    <row r="70" spans="2:60" ht="15" customHeight="1" x14ac:dyDescent="0.15">
      <c r="AY70" s="49">
        <f t="shared" si="6"/>
        <v>64</v>
      </c>
      <c r="AZ70" s="50">
        <v>2079</v>
      </c>
      <c r="BA70" s="51">
        <v>0</v>
      </c>
      <c r="BB70" s="52">
        <v>0</v>
      </c>
      <c r="BD70" s="49">
        <f t="shared" si="7"/>
        <v>64</v>
      </c>
      <c r="BE70" s="50">
        <v>2079</v>
      </c>
      <c r="BF70" s="53">
        <v>0</v>
      </c>
      <c r="BG70" s="52"/>
      <c r="BH70" s="54" t="str">
        <f t="shared" si="0"/>
        <v/>
      </c>
    </row>
    <row r="71" spans="2:60" ht="15" customHeight="1" x14ac:dyDescent="0.15">
      <c r="B71" s="6"/>
      <c r="C71" s="6"/>
      <c r="D71" s="6"/>
      <c r="E71" s="6"/>
      <c r="F71" s="6"/>
      <c r="G71" s="6"/>
      <c r="H71" s="7" t="s">
        <v>72</v>
      </c>
      <c r="I71" s="137">
        <v>100</v>
      </c>
      <c r="J71" s="137"/>
      <c r="K71" s="6" t="s">
        <v>73</v>
      </c>
      <c r="L71" s="6"/>
      <c r="M71" s="6"/>
      <c r="AY71" s="49">
        <f t="shared" si="6"/>
        <v>65</v>
      </c>
      <c r="AZ71" s="50">
        <v>2080</v>
      </c>
      <c r="BA71" s="51">
        <v>0</v>
      </c>
      <c r="BB71" s="52">
        <v>0</v>
      </c>
      <c r="BD71" s="49">
        <f t="shared" si="7"/>
        <v>65</v>
      </c>
      <c r="BE71" s="50">
        <v>2080</v>
      </c>
      <c r="BF71" s="53">
        <v>0</v>
      </c>
      <c r="BG71" s="52"/>
      <c r="BH71" s="54" t="str">
        <f t="shared" ref="BH71:BH106" si="8">IF(BF71+BG71=0,"",BF71+BG71)</f>
        <v/>
      </c>
    </row>
    <row r="72" spans="2:60" ht="15" customHeight="1" thickBot="1" x14ac:dyDescent="0.2">
      <c r="AO72" s="3" t="s">
        <v>75</v>
      </c>
      <c r="AY72" s="49">
        <f t="shared" ref="AY72:AY87" si="9">AY71+1</f>
        <v>66</v>
      </c>
      <c r="AZ72" s="50">
        <v>2081</v>
      </c>
      <c r="BA72" s="51">
        <v>0</v>
      </c>
      <c r="BB72" s="52">
        <v>0</v>
      </c>
      <c r="BD72" s="49">
        <f t="shared" si="7"/>
        <v>66</v>
      </c>
      <c r="BE72" s="50">
        <v>2081</v>
      </c>
      <c r="BF72" s="53">
        <v>0</v>
      </c>
      <c r="BG72" s="52"/>
      <c r="BH72" s="54" t="str">
        <f t="shared" si="8"/>
        <v/>
      </c>
    </row>
    <row r="73" spans="2:60" ht="15" customHeight="1" x14ac:dyDescent="0.15">
      <c r="B73" s="143" t="s">
        <v>92</v>
      </c>
      <c r="C73" s="138"/>
      <c r="D73" s="138"/>
      <c r="E73" s="138"/>
      <c r="F73" s="138"/>
      <c r="G73" s="138"/>
      <c r="H73" s="138"/>
      <c r="I73" s="138"/>
      <c r="J73" s="138" t="s">
        <v>93</v>
      </c>
      <c r="K73" s="138"/>
      <c r="L73" s="138"/>
      <c r="M73" s="138"/>
      <c r="N73" s="138"/>
      <c r="O73" s="138"/>
      <c r="P73" s="138"/>
      <c r="Q73" s="138"/>
      <c r="R73" s="138" t="s">
        <v>94</v>
      </c>
      <c r="S73" s="138"/>
      <c r="T73" s="138"/>
      <c r="U73" s="138"/>
      <c r="V73" s="138"/>
      <c r="W73" s="138"/>
      <c r="X73" s="138"/>
      <c r="Y73" s="138"/>
      <c r="Z73" s="138" t="s">
        <v>95</v>
      </c>
      <c r="AA73" s="138"/>
      <c r="AB73" s="138"/>
      <c r="AC73" s="138"/>
      <c r="AD73" s="138"/>
      <c r="AE73" s="138"/>
      <c r="AF73" s="138"/>
      <c r="AG73" s="138"/>
      <c r="AH73" s="138" t="s">
        <v>124</v>
      </c>
      <c r="AI73" s="138"/>
      <c r="AJ73" s="138"/>
      <c r="AK73" s="138"/>
      <c r="AL73" s="138"/>
      <c r="AM73" s="138"/>
      <c r="AN73" s="138"/>
      <c r="AO73" s="139"/>
      <c r="AY73" s="49">
        <f t="shared" si="9"/>
        <v>67</v>
      </c>
      <c r="AZ73" s="50">
        <v>2082</v>
      </c>
      <c r="BA73" s="51">
        <v>0</v>
      </c>
      <c r="BB73" s="52">
        <v>0</v>
      </c>
      <c r="BD73" s="49">
        <f t="shared" si="7"/>
        <v>67</v>
      </c>
      <c r="BE73" s="50">
        <v>2082</v>
      </c>
      <c r="BF73" s="53">
        <v>0</v>
      </c>
      <c r="BG73" s="52"/>
      <c r="BH73" s="54" t="str">
        <f t="shared" si="8"/>
        <v/>
      </c>
    </row>
    <row r="74" spans="2:60" ht="15" customHeight="1" thickBot="1" x14ac:dyDescent="0.2">
      <c r="B74" s="140" t="s">
        <v>292</v>
      </c>
      <c r="C74" s="141"/>
      <c r="D74" s="141"/>
      <c r="E74" s="141"/>
      <c r="F74" s="141"/>
      <c r="G74" s="141"/>
      <c r="H74" s="141"/>
      <c r="I74" s="141"/>
      <c r="J74" s="142">
        <f>SUM(BB6:BB106)</f>
        <v>2332</v>
      </c>
      <c r="K74" s="142"/>
      <c r="L74" s="142"/>
      <c r="M74" s="142"/>
      <c r="N74" s="142"/>
      <c r="O74" s="142"/>
      <c r="P74" s="142"/>
      <c r="Q74" s="142"/>
      <c r="R74" s="142">
        <f>SUM(BH6:BH106)</f>
        <v>5872.6723386670064</v>
      </c>
      <c r="S74" s="142"/>
      <c r="T74" s="142"/>
      <c r="U74" s="142"/>
      <c r="V74" s="142"/>
      <c r="W74" s="142"/>
      <c r="X74" s="142"/>
      <c r="Y74" s="142"/>
      <c r="Z74" s="135">
        <f>J74+R74</f>
        <v>8204.6723386670055</v>
      </c>
      <c r="AA74" s="135"/>
      <c r="AB74" s="135"/>
      <c r="AC74" s="135"/>
      <c r="AD74" s="135"/>
      <c r="AE74" s="135"/>
      <c r="AF74" s="135"/>
      <c r="AG74" s="135"/>
      <c r="AH74" s="135">
        <f>Z74/I71</f>
        <v>82.046723386670052</v>
      </c>
      <c r="AI74" s="135"/>
      <c r="AJ74" s="135"/>
      <c r="AK74" s="135"/>
      <c r="AL74" s="135"/>
      <c r="AM74" s="135"/>
      <c r="AN74" s="135"/>
      <c r="AO74" s="136"/>
      <c r="AY74" s="49">
        <f t="shared" si="9"/>
        <v>68</v>
      </c>
      <c r="AZ74" s="50">
        <v>2083</v>
      </c>
      <c r="BA74" s="51">
        <v>0</v>
      </c>
      <c r="BB74" s="52">
        <v>0</v>
      </c>
      <c r="BD74" s="49">
        <f t="shared" si="7"/>
        <v>68</v>
      </c>
      <c r="BE74" s="50">
        <v>2083</v>
      </c>
      <c r="BF74" s="53">
        <v>0</v>
      </c>
      <c r="BG74" s="52"/>
      <c r="BH74" s="54" t="str">
        <f t="shared" si="8"/>
        <v/>
      </c>
    </row>
    <row r="75" spans="2:60" ht="15" customHeight="1" x14ac:dyDescent="0.15">
      <c r="AY75" s="49">
        <f t="shared" si="9"/>
        <v>69</v>
      </c>
      <c r="AZ75" s="50">
        <v>2084</v>
      </c>
      <c r="BA75" s="51">
        <v>0</v>
      </c>
      <c r="BB75" s="52">
        <v>0</v>
      </c>
      <c r="BD75" s="49">
        <f t="shared" si="7"/>
        <v>69</v>
      </c>
      <c r="BE75" s="50">
        <v>2084</v>
      </c>
      <c r="BF75" s="53">
        <v>159.51680244399185</v>
      </c>
      <c r="BG75" s="52"/>
      <c r="BH75" s="54">
        <f t="shared" si="8"/>
        <v>159.51680244399185</v>
      </c>
    </row>
    <row r="76" spans="2:60" ht="15" customHeight="1" x14ac:dyDescent="0.15">
      <c r="AY76" s="49">
        <f t="shared" si="9"/>
        <v>70</v>
      </c>
      <c r="AZ76" s="50">
        <v>2085</v>
      </c>
      <c r="BA76" s="51">
        <v>0</v>
      </c>
      <c r="BB76" s="52">
        <v>0</v>
      </c>
      <c r="BD76" s="49">
        <f t="shared" si="7"/>
        <v>70</v>
      </c>
      <c r="BE76" s="50">
        <v>2085</v>
      </c>
      <c r="BF76" s="53">
        <v>374.39403152492463</v>
      </c>
      <c r="BG76" s="52"/>
      <c r="BH76" s="54">
        <f t="shared" si="8"/>
        <v>374.39403152492463</v>
      </c>
    </row>
    <row r="77" spans="2:60" ht="15" customHeight="1" x14ac:dyDescent="0.15">
      <c r="AY77" s="49">
        <f t="shared" si="9"/>
        <v>71</v>
      </c>
      <c r="AZ77" s="50">
        <v>2086</v>
      </c>
      <c r="BA77" s="51">
        <v>0</v>
      </c>
      <c r="BB77" s="52">
        <v>0</v>
      </c>
      <c r="BD77" s="49">
        <f t="shared" si="7"/>
        <v>71</v>
      </c>
      <c r="BE77" s="50">
        <v>2086</v>
      </c>
      <c r="BF77" s="53">
        <v>214.87722908093278</v>
      </c>
      <c r="BG77" s="52"/>
      <c r="BH77" s="54">
        <f t="shared" si="8"/>
        <v>214.87722908093278</v>
      </c>
    </row>
    <row r="78" spans="2:60" ht="15" customHeight="1" x14ac:dyDescent="0.15">
      <c r="AY78" s="49">
        <f t="shared" si="9"/>
        <v>72</v>
      </c>
      <c r="AZ78" s="50">
        <v>2087</v>
      </c>
      <c r="BA78" s="51">
        <v>0</v>
      </c>
      <c r="BB78" s="52">
        <v>0</v>
      </c>
      <c r="BD78" s="49">
        <f t="shared" si="7"/>
        <v>72</v>
      </c>
      <c r="BE78" s="50">
        <v>2087</v>
      </c>
      <c r="BF78" s="53">
        <v>0</v>
      </c>
      <c r="BG78" s="52"/>
      <c r="BH78" s="54" t="str">
        <f t="shared" si="8"/>
        <v/>
      </c>
    </row>
    <row r="79" spans="2:60" ht="15" customHeight="1" x14ac:dyDescent="0.15">
      <c r="AY79" s="49">
        <f t="shared" si="9"/>
        <v>73</v>
      </c>
      <c r="AZ79" s="50">
        <v>2088</v>
      </c>
      <c r="BA79" s="51">
        <v>0</v>
      </c>
      <c r="BB79" s="52">
        <v>0</v>
      </c>
      <c r="BD79" s="49">
        <f t="shared" si="7"/>
        <v>73</v>
      </c>
      <c r="BE79" s="50">
        <v>2088</v>
      </c>
      <c r="BF79" s="53">
        <v>0</v>
      </c>
      <c r="BG79" s="52"/>
      <c r="BH79" s="54" t="str">
        <f t="shared" si="8"/>
        <v/>
      </c>
    </row>
    <row r="80" spans="2:60" ht="15" customHeight="1" x14ac:dyDescent="0.15">
      <c r="AY80" s="49">
        <f t="shared" si="9"/>
        <v>74</v>
      </c>
      <c r="AZ80" s="50">
        <v>2089</v>
      </c>
      <c r="BA80" s="51">
        <v>0</v>
      </c>
      <c r="BB80" s="52">
        <v>0</v>
      </c>
      <c r="BD80" s="49">
        <f t="shared" si="7"/>
        <v>74</v>
      </c>
      <c r="BE80" s="50">
        <v>2089</v>
      </c>
      <c r="BF80" s="53">
        <v>0</v>
      </c>
      <c r="BG80" s="52"/>
      <c r="BH80" s="54" t="str">
        <f t="shared" si="8"/>
        <v/>
      </c>
    </row>
    <row r="81" spans="51:60" ht="15" customHeight="1" x14ac:dyDescent="0.15">
      <c r="AY81" s="49">
        <f t="shared" si="9"/>
        <v>75</v>
      </c>
      <c r="AZ81" s="50">
        <v>2090</v>
      </c>
      <c r="BA81" s="51">
        <v>0</v>
      </c>
      <c r="BB81" s="52">
        <v>0</v>
      </c>
      <c r="BD81" s="49">
        <f t="shared" si="7"/>
        <v>75</v>
      </c>
      <c r="BE81" s="50">
        <v>2090</v>
      </c>
      <c r="BF81" s="53">
        <v>0</v>
      </c>
      <c r="BG81" s="52"/>
      <c r="BH81" s="54" t="str">
        <f t="shared" si="8"/>
        <v/>
      </c>
    </row>
    <row r="82" spans="51:60" ht="15" customHeight="1" x14ac:dyDescent="0.15">
      <c r="AY82" s="49">
        <f t="shared" si="9"/>
        <v>76</v>
      </c>
      <c r="AZ82" s="50">
        <v>2091</v>
      </c>
      <c r="BA82" s="51">
        <v>0</v>
      </c>
      <c r="BB82" s="52">
        <v>0</v>
      </c>
      <c r="BD82" s="49">
        <f t="shared" si="7"/>
        <v>76</v>
      </c>
      <c r="BE82" s="50">
        <v>2091</v>
      </c>
      <c r="BF82" s="53">
        <v>0</v>
      </c>
      <c r="BG82" s="52"/>
      <c r="BH82" s="54" t="str">
        <f t="shared" si="8"/>
        <v/>
      </c>
    </row>
    <row r="83" spans="51:60" ht="15" customHeight="1" x14ac:dyDescent="0.15">
      <c r="AY83" s="49">
        <f t="shared" si="9"/>
        <v>77</v>
      </c>
      <c r="AZ83" s="50">
        <v>2092</v>
      </c>
      <c r="BA83" s="51">
        <v>0</v>
      </c>
      <c r="BB83" s="52">
        <v>0</v>
      </c>
      <c r="BD83" s="49">
        <f t="shared" si="7"/>
        <v>77</v>
      </c>
      <c r="BE83" s="50">
        <v>2092</v>
      </c>
      <c r="BF83" s="53">
        <v>0</v>
      </c>
      <c r="BG83" s="52"/>
      <c r="BH83" s="54" t="str">
        <f t="shared" si="8"/>
        <v/>
      </c>
    </row>
    <row r="84" spans="51:60" ht="15" customHeight="1" x14ac:dyDescent="0.15">
      <c r="AY84" s="49">
        <f t="shared" si="9"/>
        <v>78</v>
      </c>
      <c r="AZ84" s="50">
        <v>2093</v>
      </c>
      <c r="BA84" s="51">
        <v>0</v>
      </c>
      <c r="BB84" s="52">
        <v>0</v>
      </c>
      <c r="BD84" s="49">
        <f t="shared" si="7"/>
        <v>78</v>
      </c>
      <c r="BE84" s="50">
        <v>2093</v>
      </c>
      <c r="BF84" s="53">
        <v>0</v>
      </c>
      <c r="BG84" s="52"/>
      <c r="BH84" s="54" t="str">
        <f t="shared" si="8"/>
        <v/>
      </c>
    </row>
    <row r="85" spans="51:60" ht="15" customHeight="1" x14ac:dyDescent="0.15">
      <c r="AY85" s="49">
        <f t="shared" si="9"/>
        <v>79</v>
      </c>
      <c r="AZ85" s="50">
        <v>2094</v>
      </c>
      <c r="BA85" s="51">
        <v>0</v>
      </c>
      <c r="BB85" s="52">
        <v>0</v>
      </c>
      <c r="BD85" s="49">
        <f t="shared" si="7"/>
        <v>79</v>
      </c>
      <c r="BE85" s="50">
        <v>2094</v>
      </c>
      <c r="BF85" s="53">
        <v>0</v>
      </c>
      <c r="BG85" s="52"/>
      <c r="BH85" s="54" t="str">
        <f t="shared" si="8"/>
        <v/>
      </c>
    </row>
    <row r="86" spans="51:60" ht="15" customHeight="1" x14ac:dyDescent="0.15">
      <c r="AY86" s="49">
        <f t="shared" si="9"/>
        <v>80</v>
      </c>
      <c r="AZ86" s="50">
        <v>2095</v>
      </c>
      <c r="BA86" s="51">
        <v>0</v>
      </c>
      <c r="BB86" s="52">
        <v>0</v>
      </c>
      <c r="BD86" s="49">
        <f t="shared" si="7"/>
        <v>80</v>
      </c>
      <c r="BE86" s="50">
        <v>2095</v>
      </c>
      <c r="BF86" s="53">
        <v>0</v>
      </c>
      <c r="BG86" s="52"/>
      <c r="BH86" s="54" t="str">
        <f t="shared" si="8"/>
        <v/>
      </c>
    </row>
    <row r="87" spans="51:60" ht="15" customHeight="1" x14ac:dyDescent="0.15">
      <c r="AY87" s="49">
        <f t="shared" si="9"/>
        <v>81</v>
      </c>
      <c r="AZ87" s="50">
        <v>2096</v>
      </c>
      <c r="BA87" s="51">
        <v>0</v>
      </c>
      <c r="BB87" s="52">
        <v>0</v>
      </c>
      <c r="BD87" s="49">
        <f t="shared" si="7"/>
        <v>81</v>
      </c>
      <c r="BE87" s="50">
        <v>2096</v>
      </c>
      <c r="BF87" s="53">
        <v>0</v>
      </c>
      <c r="BG87" s="52"/>
      <c r="BH87" s="54" t="str">
        <f t="shared" si="8"/>
        <v/>
      </c>
    </row>
    <row r="88" spans="51:60" ht="15" customHeight="1" x14ac:dyDescent="0.15">
      <c r="AY88" s="49">
        <f t="shared" ref="AY88:AY103" si="10">AY87+1</f>
        <v>82</v>
      </c>
      <c r="AZ88" s="50">
        <v>2097</v>
      </c>
      <c r="BA88" s="51">
        <v>0</v>
      </c>
      <c r="BB88" s="52">
        <v>0</v>
      </c>
      <c r="BD88" s="49">
        <f t="shared" ref="BD88:BD106" si="11">BD87+1</f>
        <v>82</v>
      </c>
      <c r="BE88" s="50">
        <v>2097</v>
      </c>
      <c r="BF88" s="53">
        <v>0</v>
      </c>
      <c r="BG88" s="52"/>
      <c r="BH88" s="54" t="str">
        <f t="shared" si="8"/>
        <v/>
      </c>
    </row>
    <row r="89" spans="51:60" ht="15" customHeight="1" x14ac:dyDescent="0.15">
      <c r="AY89" s="49">
        <f t="shared" si="10"/>
        <v>83</v>
      </c>
      <c r="AZ89" s="50">
        <v>2098</v>
      </c>
      <c r="BA89" s="51">
        <v>0</v>
      </c>
      <c r="BB89" s="52">
        <v>0</v>
      </c>
      <c r="BD89" s="49">
        <f t="shared" si="11"/>
        <v>83</v>
      </c>
      <c r="BE89" s="50">
        <v>2098</v>
      </c>
      <c r="BF89" s="53">
        <v>0</v>
      </c>
      <c r="BG89" s="52"/>
      <c r="BH89" s="54" t="str">
        <f t="shared" si="8"/>
        <v/>
      </c>
    </row>
    <row r="90" spans="51:60" ht="15" customHeight="1" x14ac:dyDescent="0.15">
      <c r="AY90" s="49">
        <f t="shared" si="10"/>
        <v>84</v>
      </c>
      <c r="AZ90" s="50">
        <v>2099</v>
      </c>
      <c r="BA90" s="51">
        <v>0.5</v>
      </c>
      <c r="BB90" s="52">
        <v>53</v>
      </c>
      <c r="BD90" s="49">
        <f t="shared" si="11"/>
        <v>84</v>
      </c>
      <c r="BE90" s="50">
        <v>2099</v>
      </c>
      <c r="BF90" s="53">
        <v>0</v>
      </c>
      <c r="BG90" s="52"/>
      <c r="BH90" s="54" t="str">
        <f t="shared" si="8"/>
        <v/>
      </c>
    </row>
    <row r="91" spans="51:60" ht="15" customHeight="1" x14ac:dyDescent="0.15">
      <c r="AY91" s="49">
        <f t="shared" si="10"/>
        <v>85</v>
      </c>
      <c r="AZ91" s="50">
        <v>2100</v>
      </c>
      <c r="BA91" s="51">
        <v>0</v>
      </c>
      <c r="BB91" s="52">
        <v>0</v>
      </c>
      <c r="BD91" s="49">
        <f t="shared" si="11"/>
        <v>85</v>
      </c>
      <c r="BE91" s="50">
        <v>2100</v>
      </c>
      <c r="BF91" s="53">
        <v>0</v>
      </c>
      <c r="BG91" s="52"/>
      <c r="BH91" s="54" t="str">
        <f t="shared" si="8"/>
        <v/>
      </c>
    </row>
    <row r="92" spans="51:60" ht="15" customHeight="1" x14ac:dyDescent="0.15">
      <c r="AY92" s="49">
        <f t="shared" si="10"/>
        <v>86</v>
      </c>
      <c r="AZ92" s="50">
        <v>2101</v>
      </c>
      <c r="BA92" s="51">
        <v>0</v>
      </c>
      <c r="BB92" s="52">
        <v>0</v>
      </c>
      <c r="BD92" s="49">
        <f t="shared" si="11"/>
        <v>86</v>
      </c>
      <c r="BE92" s="50">
        <v>2101</v>
      </c>
      <c r="BF92" s="53">
        <v>180.28535755688145</v>
      </c>
      <c r="BG92" s="52"/>
      <c r="BH92" s="54">
        <f t="shared" si="8"/>
        <v>180.28535755688145</v>
      </c>
    </row>
    <row r="93" spans="51:60" ht="15" customHeight="1" x14ac:dyDescent="0.15">
      <c r="AY93" s="49">
        <f t="shared" si="10"/>
        <v>87</v>
      </c>
      <c r="AZ93" s="50">
        <v>2102</v>
      </c>
      <c r="BA93" s="51">
        <v>0</v>
      </c>
      <c r="BB93" s="52">
        <v>0</v>
      </c>
      <c r="BD93" s="49">
        <f t="shared" si="11"/>
        <v>87</v>
      </c>
      <c r="BE93" s="50">
        <v>2102</v>
      </c>
      <c r="BF93" s="53">
        <v>499.95435825290986</v>
      </c>
      <c r="BG93" s="52"/>
      <c r="BH93" s="54">
        <f t="shared" si="8"/>
        <v>499.95435825290986</v>
      </c>
    </row>
    <row r="94" spans="51:60" ht="15" customHeight="1" x14ac:dyDescent="0.15">
      <c r="AY94" s="49">
        <f t="shared" si="10"/>
        <v>88</v>
      </c>
      <c r="AZ94" s="50">
        <v>2103</v>
      </c>
      <c r="BA94" s="51">
        <v>3</v>
      </c>
      <c r="BB94" s="52">
        <v>318</v>
      </c>
      <c r="BD94" s="49">
        <f t="shared" si="11"/>
        <v>88</v>
      </c>
      <c r="BE94" s="50">
        <v>2103</v>
      </c>
      <c r="BF94" s="53">
        <v>444.86788914225133</v>
      </c>
      <c r="BG94" s="52"/>
      <c r="BH94" s="54">
        <f t="shared" si="8"/>
        <v>444.86788914225133</v>
      </c>
    </row>
    <row r="95" spans="51:60" ht="15" customHeight="1" x14ac:dyDescent="0.15">
      <c r="AY95" s="49">
        <f t="shared" si="10"/>
        <v>89</v>
      </c>
      <c r="AZ95" s="50">
        <v>2104</v>
      </c>
      <c r="BA95" s="51">
        <v>0</v>
      </c>
      <c r="BB95" s="52">
        <v>0</v>
      </c>
      <c r="BD95" s="49">
        <f t="shared" si="11"/>
        <v>89</v>
      </c>
      <c r="BE95" s="50">
        <v>2104</v>
      </c>
      <c r="BF95" s="53">
        <v>209.22210494842895</v>
      </c>
      <c r="BG95" s="52"/>
      <c r="BH95" s="54">
        <f t="shared" si="8"/>
        <v>209.22210494842895</v>
      </c>
    </row>
    <row r="96" spans="51:60" ht="15" customHeight="1" x14ac:dyDescent="0.15">
      <c r="AY96" s="49">
        <f t="shared" si="10"/>
        <v>90</v>
      </c>
      <c r="AZ96" s="50">
        <v>2105</v>
      </c>
      <c r="BA96" s="51">
        <v>4</v>
      </c>
      <c r="BB96" s="52">
        <v>424</v>
      </c>
      <c r="BD96" s="49">
        <f t="shared" si="11"/>
        <v>90</v>
      </c>
      <c r="BE96" s="50">
        <v>2105</v>
      </c>
      <c r="BF96" s="53">
        <v>104.43033333333331</v>
      </c>
      <c r="BG96" s="52"/>
      <c r="BH96" s="54">
        <f t="shared" si="8"/>
        <v>104.43033333333331</v>
      </c>
    </row>
    <row r="97" spans="51:60" ht="15" customHeight="1" x14ac:dyDescent="0.15">
      <c r="AY97" s="49">
        <f t="shared" si="10"/>
        <v>91</v>
      </c>
      <c r="AZ97" s="50">
        <v>2106</v>
      </c>
      <c r="BA97" s="51">
        <v>3</v>
      </c>
      <c r="BB97" s="52">
        <v>318</v>
      </c>
      <c r="BD97" s="49">
        <f t="shared" si="11"/>
        <v>91</v>
      </c>
      <c r="BE97" s="50">
        <v>2106</v>
      </c>
      <c r="BF97" s="53">
        <v>0</v>
      </c>
      <c r="BG97" s="52"/>
      <c r="BH97" s="54" t="str">
        <f t="shared" si="8"/>
        <v/>
      </c>
    </row>
    <row r="98" spans="51:60" ht="15" customHeight="1" x14ac:dyDescent="0.15">
      <c r="AY98" s="49">
        <f t="shared" si="10"/>
        <v>92</v>
      </c>
      <c r="AZ98" s="50">
        <v>2107</v>
      </c>
      <c r="BA98" s="51">
        <v>0.5</v>
      </c>
      <c r="BB98" s="52">
        <v>53</v>
      </c>
      <c r="BD98" s="49">
        <f t="shared" si="11"/>
        <v>92</v>
      </c>
      <c r="BE98" s="50">
        <v>2107</v>
      </c>
      <c r="BF98" s="53">
        <v>0</v>
      </c>
      <c r="BG98" s="52"/>
      <c r="BH98" s="54" t="str">
        <f t="shared" si="8"/>
        <v/>
      </c>
    </row>
    <row r="99" spans="51:60" ht="15" customHeight="1" x14ac:dyDescent="0.15">
      <c r="AY99" s="49">
        <f t="shared" si="10"/>
        <v>93</v>
      </c>
      <c r="AZ99" s="50">
        <v>2108</v>
      </c>
      <c r="BA99" s="51">
        <v>0</v>
      </c>
      <c r="BB99" s="52">
        <v>0</v>
      </c>
      <c r="BD99" s="49">
        <f t="shared" si="11"/>
        <v>93</v>
      </c>
      <c r="BE99" s="50">
        <v>2108</v>
      </c>
      <c r="BF99" s="53">
        <v>0</v>
      </c>
      <c r="BG99" s="52"/>
      <c r="BH99" s="54" t="str">
        <f t="shared" si="8"/>
        <v/>
      </c>
    </row>
    <row r="100" spans="51:60" ht="15" customHeight="1" x14ac:dyDescent="0.15">
      <c r="AY100" s="49">
        <f t="shared" si="10"/>
        <v>94</v>
      </c>
      <c r="AZ100" s="50">
        <v>2109</v>
      </c>
      <c r="BA100" s="51">
        <v>0</v>
      </c>
      <c r="BB100" s="52">
        <v>0</v>
      </c>
      <c r="BD100" s="49">
        <f t="shared" si="11"/>
        <v>94</v>
      </c>
      <c r="BE100" s="50">
        <v>2109</v>
      </c>
      <c r="BF100" s="53">
        <v>0</v>
      </c>
      <c r="BG100" s="52"/>
      <c r="BH100" s="54" t="str">
        <f t="shared" si="8"/>
        <v/>
      </c>
    </row>
    <row r="101" spans="51:60" ht="15" customHeight="1" x14ac:dyDescent="0.15">
      <c r="AY101" s="49">
        <f t="shared" si="10"/>
        <v>95</v>
      </c>
      <c r="AZ101" s="50">
        <v>2110</v>
      </c>
      <c r="BA101" s="51">
        <v>0</v>
      </c>
      <c r="BB101" s="52">
        <v>0</v>
      </c>
      <c r="BD101" s="49">
        <f t="shared" si="11"/>
        <v>95</v>
      </c>
      <c r="BE101" s="50">
        <v>2110</v>
      </c>
      <c r="BF101" s="53">
        <v>0</v>
      </c>
      <c r="BG101" s="52"/>
      <c r="BH101" s="54" t="str">
        <f t="shared" si="8"/>
        <v/>
      </c>
    </row>
    <row r="102" spans="51:60" ht="15" customHeight="1" x14ac:dyDescent="0.15">
      <c r="AY102" s="49">
        <f t="shared" si="10"/>
        <v>96</v>
      </c>
      <c r="AZ102" s="50">
        <v>2111</v>
      </c>
      <c r="BA102" s="51">
        <v>0</v>
      </c>
      <c r="BB102" s="52">
        <v>0</v>
      </c>
      <c r="BD102" s="49">
        <f t="shared" si="11"/>
        <v>96</v>
      </c>
      <c r="BE102" s="50">
        <v>2111</v>
      </c>
      <c r="BF102" s="53">
        <v>0</v>
      </c>
      <c r="BG102" s="52"/>
      <c r="BH102" s="54" t="str">
        <f t="shared" si="8"/>
        <v/>
      </c>
    </row>
    <row r="103" spans="51:60" ht="15" customHeight="1" x14ac:dyDescent="0.15">
      <c r="AY103" s="49">
        <f t="shared" si="10"/>
        <v>97</v>
      </c>
      <c r="AZ103" s="50">
        <v>2112</v>
      </c>
      <c r="BA103" s="51">
        <v>0</v>
      </c>
      <c r="BB103" s="52">
        <v>0</v>
      </c>
      <c r="BD103" s="49">
        <f t="shared" si="11"/>
        <v>97</v>
      </c>
      <c r="BE103" s="50">
        <v>2112</v>
      </c>
      <c r="BF103" s="53">
        <v>0</v>
      </c>
      <c r="BG103" s="52"/>
      <c r="BH103" s="54" t="str">
        <f t="shared" si="8"/>
        <v/>
      </c>
    </row>
    <row r="104" spans="51:60" ht="15" customHeight="1" x14ac:dyDescent="0.15">
      <c r="AY104" s="49">
        <f>AY103+1</f>
        <v>98</v>
      </c>
      <c r="AZ104" s="50">
        <v>2113</v>
      </c>
      <c r="BA104" s="51">
        <v>0</v>
      </c>
      <c r="BB104" s="52">
        <v>0</v>
      </c>
      <c r="BD104" s="49">
        <f t="shared" si="11"/>
        <v>98</v>
      </c>
      <c r="BE104" s="50">
        <v>2113</v>
      </c>
      <c r="BF104" s="53">
        <v>0</v>
      </c>
      <c r="BG104" s="52"/>
      <c r="BH104" s="54" t="str">
        <f t="shared" si="8"/>
        <v/>
      </c>
    </row>
    <row r="105" spans="51:60" ht="15" customHeight="1" x14ac:dyDescent="0.15">
      <c r="AY105" s="49">
        <f>AY104+1</f>
        <v>99</v>
      </c>
      <c r="AZ105" s="50">
        <v>2114</v>
      </c>
      <c r="BA105" s="51">
        <v>0</v>
      </c>
      <c r="BB105" s="52">
        <v>0</v>
      </c>
      <c r="BD105" s="49">
        <f t="shared" si="11"/>
        <v>99</v>
      </c>
      <c r="BE105" s="50">
        <v>2114</v>
      </c>
      <c r="BF105" s="53">
        <v>0</v>
      </c>
      <c r="BG105" s="52"/>
      <c r="BH105" s="54" t="str">
        <f t="shared" si="8"/>
        <v/>
      </c>
    </row>
    <row r="106" spans="51:60" ht="15" customHeight="1" x14ac:dyDescent="0.15">
      <c r="AY106" s="49">
        <f>AY105+1</f>
        <v>100</v>
      </c>
      <c r="AZ106" s="50">
        <v>2115</v>
      </c>
      <c r="BA106" s="51">
        <v>0</v>
      </c>
      <c r="BB106" s="52">
        <v>0</v>
      </c>
      <c r="BD106" s="49">
        <f t="shared" si="11"/>
        <v>100</v>
      </c>
      <c r="BE106" s="50">
        <v>2115</v>
      </c>
      <c r="BF106" s="53">
        <v>0</v>
      </c>
      <c r="BG106" s="52"/>
      <c r="BH106" s="54" t="str">
        <f t="shared" si="8"/>
        <v/>
      </c>
    </row>
    <row r="124" spans="51:60" ht="15" customHeight="1" x14ac:dyDescent="0.15">
      <c r="AY124" s="48"/>
      <c r="AZ124" s="48"/>
      <c r="BA124" s="48"/>
      <c r="BB124" s="48"/>
      <c r="BD124" s="48"/>
      <c r="BE124" s="48"/>
      <c r="BF124" s="48"/>
      <c r="BG124" s="48"/>
      <c r="BH124" s="48"/>
    </row>
  </sheetData>
  <mergeCells count="24">
    <mergeCell ref="B4:AV9"/>
    <mergeCell ref="B28:AV33"/>
    <mergeCell ref="B52:AV54"/>
    <mergeCell ref="AY3:AY5"/>
    <mergeCell ref="BD3:BD5"/>
    <mergeCell ref="AZ3:AZ5"/>
    <mergeCell ref="BA3:BA5"/>
    <mergeCell ref="BB3:BB5"/>
    <mergeCell ref="BE3:BE5"/>
    <mergeCell ref="BH4:BH5"/>
    <mergeCell ref="BG4:BG5"/>
    <mergeCell ref="BF4:BF5"/>
    <mergeCell ref="BF3:BH3"/>
    <mergeCell ref="AH74:AO74"/>
    <mergeCell ref="I71:J71"/>
    <mergeCell ref="AH73:AO73"/>
    <mergeCell ref="R73:Y73"/>
    <mergeCell ref="Z73:AG73"/>
    <mergeCell ref="B74:I74"/>
    <mergeCell ref="J74:Q74"/>
    <mergeCell ref="R74:Y74"/>
    <mergeCell ref="Z74:AG74"/>
    <mergeCell ref="B73:I73"/>
    <mergeCell ref="J73:Q73"/>
  </mergeCells>
  <phoneticPr fontId="3"/>
  <pageMargins left="0.78740157480314965" right="0.78740157480314965" top="0.78740157480314965" bottom="0.78740157480314965" header="0.39370078740157483" footer="0.39370078740157483"/>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6"/>
  <sheetViews>
    <sheetView view="pageBreakPreview" zoomScaleNormal="100" zoomScaleSheetLayoutView="100" workbookViewId="0"/>
  </sheetViews>
  <sheetFormatPr defaultColWidth="2.5" defaultRowHeight="15" customHeight="1" x14ac:dyDescent="0.15"/>
  <cols>
    <col min="1" max="1" width="2.5" style="2"/>
    <col min="2" max="13" width="2.5" style="2" customWidth="1"/>
    <col min="14" max="25" width="2.5" style="2"/>
    <col min="26" max="48" width="2.5" style="13"/>
    <col min="49" max="50" width="2.5" style="2"/>
    <col min="51" max="51" width="30" style="2" customWidth="1"/>
    <col min="52" max="53" width="12.5" style="2" customWidth="1"/>
    <col min="54" max="16384" width="2.5" style="2"/>
  </cols>
  <sheetData>
    <row r="1" spans="1:53" ht="15" customHeight="1" x14ac:dyDescent="0.15">
      <c r="A1" s="2" t="s">
        <v>293</v>
      </c>
    </row>
    <row r="2" spans="1:53" ht="15" customHeight="1" x14ac:dyDescent="0.15">
      <c r="A2" s="2" t="s">
        <v>463</v>
      </c>
    </row>
    <row r="4" spans="1:53" ht="15" customHeight="1" x14ac:dyDescent="0.15">
      <c r="B4" s="227" t="s">
        <v>324</v>
      </c>
      <c r="C4" s="227"/>
      <c r="D4" s="227"/>
      <c r="E4" s="227"/>
      <c r="F4" s="227"/>
      <c r="G4" s="227"/>
      <c r="H4" s="227"/>
      <c r="I4" s="227"/>
      <c r="J4" s="227"/>
      <c r="K4" s="227"/>
      <c r="L4" s="227"/>
      <c r="M4" s="227"/>
      <c r="N4" s="227"/>
      <c r="O4" s="227"/>
      <c r="P4" s="227"/>
      <c r="Q4" s="227"/>
      <c r="R4" s="227"/>
      <c r="S4" s="227"/>
      <c r="T4" s="227"/>
      <c r="U4" s="227"/>
      <c r="V4" s="227" t="s">
        <v>323</v>
      </c>
      <c r="W4" s="227"/>
    </row>
    <row r="5" spans="1:53" ht="15" customHeight="1" x14ac:dyDescent="0.15">
      <c r="B5" s="194" t="s">
        <v>317</v>
      </c>
      <c r="C5" s="194"/>
      <c r="D5" s="194"/>
      <c r="E5" s="194"/>
      <c r="F5" s="194"/>
      <c r="G5" s="194"/>
      <c r="H5" s="194"/>
      <c r="I5" s="194"/>
      <c r="J5" s="194"/>
      <c r="K5" s="194"/>
      <c r="L5" s="194"/>
      <c r="M5" s="194"/>
      <c r="N5" s="194"/>
      <c r="O5" s="194"/>
      <c r="P5" s="194"/>
      <c r="Q5" s="194"/>
      <c r="R5" s="194"/>
      <c r="S5" s="194"/>
      <c r="T5" s="194"/>
      <c r="U5" s="194"/>
      <c r="V5" s="165"/>
      <c r="W5" s="165"/>
    </row>
    <row r="6" spans="1:53" ht="15" customHeight="1" x14ac:dyDescent="0.15">
      <c r="B6" s="194" t="s">
        <v>318</v>
      </c>
      <c r="C6" s="194"/>
      <c r="D6" s="194"/>
      <c r="E6" s="194"/>
      <c r="F6" s="194"/>
      <c r="G6" s="194"/>
      <c r="H6" s="194"/>
      <c r="I6" s="194"/>
      <c r="J6" s="194"/>
      <c r="K6" s="194"/>
      <c r="L6" s="194"/>
      <c r="M6" s="194"/>
      <c r="N6" s="194"/>
      <c r="O6" s="194"/>
      <c r="P6" s="194"/>
      <c r="Q6" s="194"/>
      <c r="R6" s="194"/>
      <c r="S6" s="194"/>
      <c r="T6" s="194"/>
      <c r="U6" s="194"/>
      <c r="V6" s="165"/>
      <c r="W6" s="165"/>
    </row>
    <row r="7" spans="1:53" ht="15" customHeight="1" x14ac:dyDescent="0.15">
      <c r="B7" s="194" t="s">
        <v>319</v>
      </c>
      <c r="C7" s="194"/>
      <c r="D7" s="194"/>
      <c r="E7" s="194"/>
      <c r="F7" s="194"/>
      <c r="G7" s="194"/>
      <c r="H7" s="194"/>
      <c r="I7" s="194"/>
      <c r="J7" s="194"/>
      <c r="K7" s="194"/>
      <c r="L7" s="194"/>
      <c r="M7" s="194"/>
      <c r="N7" s="194"/>
      <c r="O7" s="194"/>
      <c r="P7" s="194"/>
      <c r="Q7" s="194"/>
      <c r="R7" s="194"/>
      <c r="S7" s="194"/>
      <c r="T7" s="194"/>
      <c r="U7" s="194"/>
      <c r="V7" s="165"/>
      <c r="W7" s="165"/>
    </row>
    <row r="8" spans="1:53" ht="15" customHeight="1" x14ac:dyDescent="0.15">
      <c r="B8" s="194" t="s">
        <v>320</v>
      </c>
      <c r="C8" s="194"/>
      <c r="D8" s="194"/>
      <c r="E8" s="194"/>
      <c r="F8" s="194"/>
      <c r="G8" s="194"/>
      <c r="H8" s="194"/>
      <c r="I8" s="194"/>
      <c r="J8" s="194"/>
      <c r="K8" s="194"/>
      <c r="L8" s="194"/>
      <c r="M8" s="194"/>
      <c r="N8" s="194"/>
      <c r="O8" s="194"/>
      <c r="P8" s="194"/>
      <c r="Q8" s="194"/>
      <c r="R8" s="194"/>
      <c r="S8" s="194"/>
      <c r="T8" s="194"/>
      <c r="U8" s="194"/>
      <c r="V8" s="165"/>
      <c r="W8" s="165"/>
    </row>
    <row r="9" spans="1:53" ht="15" customHeight="1" x14ac:dyDescent="0.15">
      <c r="B9" s="194" t="s">
        <v>321</v>
      </c>
      <c r="C9" s="194"/>
      <c r="D9" s="194"/>
      <c r="E9" s="194"/>
      <c r="F9" s="194"/>
      <c r="G9" s="194"/>
      <c r="H9" s="194"/>
      <c r="I9" s="194"/>
      <c r="J9" s="194"/>
      <c r="K9" s="194"/>
      <c r="L9" s="194"/>
      <c r="M9" s="194"/>
      <c r="N9" s="194"/>
      <c r="O9" s="194"/>
      <c r="P9" s="194"/>
      <c r="Q9" s="194"/>
      <c r="R9" s="194"/>
      <c r="S9" s="194"/>
      <c r="T9" s="194"/>
      <c r="U9" s="194"/>
      <c r="V9" s="165"/>
      <c r="W9" s="165"/>
    </row>
    <row r="10" spans="1:53" ht="15" customHeight="1" x14ac:dyDescent="0.15">
      <c r="B10" s="194" t="s">
        <v>322</v>
      </c>
      <c r="C10" s="194"/>
      <c r="D10" s="194"/>
      <c r="E10" s="194"/>
      <c r="F10" s="194"/>
      <c r="G10" s="194"/>
      <c r="H10" s="194"/>
      <c r="I10" s="194"/>
      <c r="J10" s="194"/>
      <c r="K10" s="194"/>
      <c r="L10" s="194"/>
      <c r="M10" s="194"/>
      <c r="N10" s="194"/>
      <c r="O10" s="194"/>
      <c r="P10" s="194"/>
      <c r="Q10" s="194"/>
      <c r="R10" s="194"/>
      <c r="S10" s="194"/>
      <c r="T10" s="194"/>
      <c r="U10" s="194"/>
      <c r="V10" s="165"/>
      <c r="W10" s="165"/>
    </row>
    <row r="11" spans="1:53" ht="15" customHeight="1" thickBot="1" x14ac:dyDescent="0.2"/>
    <row r="12" spans="1:53" ht="15" customHeight="1" x14ac:dyDescent="0.15">
      <c r="B12" s="183" t="s">
        <v>106</v>
      </c>
      <c r="C12" s="184"/>
      <c r="D12" s="184"/>
      <c r="E12" s="184"/>
      <c r="F12" s="184"/>
      <c r="G12" s="184"/>
      <c r="H12" s="184"/>
      <c r="I12" s="184"/>
      <c r="J12" s="184"/>
      <c r="K12" s="184"/>
      <c r="L12" s="184"/>
      <c r="M12" s="184"/>
      <c r="N12" s="184"/>
      <c r="O12" s="184"/>
      <c r="P12" s="184"/>
      <c r="Q12" s="185"/>
      <c r="R12" s="205" t="s">
        <v>107</v>
      </c>
      <c r="S12" s="206"/>
      <c r="T12" s="206"/>
      <c r="U12" s="206"/>
      <c r="V12" s="206"/>
      <c r="W12" s="189" t="s">
        <v>114</v>
      </c>
      <c r="X12" s="190"/>
      <c r="Y12" s="190"/>
      <c r="Z12" s="190"/>
      <c r="AA12" s="191"/>
    </row>
    <row r="13" spans="1:53" ht="15" customHeight="1" thickBot="1" x14ac:dyDescent="0.2">
      <c r="B13" s="186"/>
      <c r="C13" s="187"/>
      <c r="D13" s="187"/>
      <c r="E13" s="187"/>
      <c r="F13" s="187"/>
      <c r="G13" s="187"/>
      <c r="H13" s="187"/>
      <c r="I13" s="187"/>
      <c r="J13" s="187"/>
      <c r="K13" s="187"/>
      <c r="L13" s="187"/>
      <c r="M13" s="187"/>
      <c r="N13" s="187"/>
      <c r="O13" s="187"/>
      <c r="P13" s="187"/>
      <c r="Q13" s="188"/>
      <c r="R13" s="207"/>
      <c r="S13" s="208"/>
      <c r="T13" s="208"/>
      <c r="U13" s="208"/>
      <c r="V13" s="208"/>
      <c r="W13" s="192"/>
      <c r="X13" s="192"/>
      <c r="Y13" s="192"/>
      <c r="Z13" s="192"/>
      <c r="AA13" s="193"/>
      <c r="AY13" s="11" t="s">
        <v>102</v>
      </c>
      <c r="AZ13" s="10" t="s">
        <v>67</v>
      </c>
      <c r="BA13" s="10" t="s">
        <v>118</v>
      </c>
    </row>
    <row r="14" spans="1:53" ht="15" customHeight="1" thickTop="1" x14ac:dyDescent="0.15">
      <c r="B14" s="198" t="s">
        <v>294</v>
      </c>
      <c r="C14" s="199"/>
      <c r="D14" s="199"/>
      <c r="E14" s="199"/>
      <c r="F14" s="199"/>
      <c r="G14" s="199"/>
      <c r="H14" s="199"/>
      <c r="I14" s="199"/>
      <c r="J14" s="199"/>
      <c r="K14" s="199"/>
      <c r="L14" s="199"/>
      <c r="M14" s="200"/>
      <c r="N14" s="210" t="s">
        <v>108</v>
      </c>
      <c r="O14" s="211"/>
      <c r="P14" s="211"/>
      <c r="Q14" s="212"/>
      <c r="R14" s="220">
        <v>3700</v>
      </c>
      <c r="S14" s="218"/>
      <c r="T14" s="218"/>
      <c r="U14" s="218"/>
      <c r="V14" s="218"/>
      <c r="W14" s="217">
        <v>4000</v>
      </c>
      <c r="X14" s="218"/>
      <c r="Y14" s="218"/>
      <c r="Z14" s="218"/>
      <c r="AA14" s="219"/>
      <c r="AY14" s="11" t="s">
        <v>314</v>
      </c>
      <c r="AZ14" s="12">
        <f>'1課題'!R14/'1課題'!W14</f>
        <v>0.92500000000000004</v>
      </c>
      <c r="BA14" s="12">
        <v>1</v>
      </c>
    </row>
    <row r="15" spans="1:53" ht="15" customHeight="1" x14ac:dyDescent="0.15">
      <c r="B15" s="166" t="s">
        <v>295</v>
      </c>
      <c r="C15" s="167"/>
      <c r="D15" s="167"/>
      <c r="E15" s="167"/>
      <c r="F15" s="167"/>
      <c r="G15" s="167"/>
      <c r="H15" s="167"/>
      <c r="I15" s="167"/>
      <c r="J15" s="167"/>
      <c r="K15" s="167"/>
      <c r="L15" s="167"/>
      <c r="M15" s="168"/>
      <c r="N15" s="180" t="s">
        <v>109</v>
      </c>
      <c r="O15" s="181"/>
      <c r="P15" s="181"/>
      <c r="Q15" s="182"/>
      <c r="R15" s="201">
        <v>150</v>
      </c>
      <c r="S15" s="172"/>
      <c r="T15" s="172"/>
      <c r="U15" s="172"/>
      <c r="V15" s="172"/>
      <c r="W15" s="202">
        <v>120</v>
      </c>
      <c r="X15" s="172"/>
      <c r="Y15" s="172"/>
      <c r="Z15" s="172"/>
      <c r="AA15" s="174"/>
      <c r="AY15" s="11" t="s">
        <v>295</v>
      </c>
      <c r="AZ15" s="12">
        <f>'1課題'!R15/'1課題'!W15</f>
        <v>1.25</v>
      </c>
      <c r="BA15" s="12">
        <v>1</v>
      </c>
    </row>
    <row r="16" spans="1:53" ht="15" customHeight="1" x14ac:dyDescent="0.15">
      <c r="B16" s="166" t="s">
        <v>296</v>
      </c>
      <c r="C16" s="167"/>
      <c r="D16" s="167"/>
      <c r="E16" s="167"/>
      <c r="F16" s="167"/>
      <c r="G16" s="167"/>
      <c r="H16" s="167"/>
      <c r="I16" s="167"/>
      <c r="J16" s="167"/>
      <c r="K16" s="167"/>
      <c r="L16" s="167"/>
      <c r="M16" s="168"/>
      <c r="N16" s="180" t="s">
        <v>109</v>
      </c>
      <c r="O16" s="181"/>
      <c r="P16" s="181"/>
      <c r="Q16" s="182"/>
      <c r="R16" s="216">
        <f>R17+R18</f>
        <v>175</v>
      </c>
      <c r="S16" s="214"/>
      <c r="T16" s="214"/>
      <c r="U16" s="214"/>
      <c r="V16" s="214"/>
      <c r="W16" s="213">
        <f>W17+W18</f>
        <v>155</v>
      </c>
      <c r="X16" s="214"/>
      <c r="Y16" s="214"/>
      <c r="Z16" s="214"/>
      <c r="AA16" s="215"/>
      <c r="AY16" s="11" t="s">
        <v>296</v>
      </c>
      <c r="AZ16" s="12">
        <f>'1課題'!R16/'1課題'!W16</f>
        <v>1.1290322580645162</v>
      </c>
      <c r="BA16" s="12">
        <v>1</v>
      </c>
    </row>
    <row r="17" spans="1:53" ht="15" customHeight="1" x14ac:dyDescent="0.15">
      <c r="B17" s="166" t="s">
        <v>297</v>
      </c>
      <c r="C17" s="167"/>
      <c r="D17" s="167"/>
      <c r="E17" s="167"/>
      <c r="F17" s="167"/>
      <c r="G17" s="167"/>
      <c r="H17" s="167"/>
      <c r="I17" s="167"/>
      <c r="J17" s="167"/>
      <c r="K17" s="167"/>
      <c r="L17" s="167"/>
      <c r="M17" s="168"/>
      <c r="N17" s="180" t="s">
        <v>109</v>
      </c>
      <c r="O17" s="181"/>
      <c r="P17" s="181"/>
      <c r="Q17" s="182"/>
      <c r="R17" s="201">
        <v>75</v>
      </c>
      <c r="S17" s="172"/>
      <c r="T17" s="172"/>
      <c r="U17" s="172"/>
      <c r="V17" s="172"/>
      <c r="W17" s="202">
        <v>70</v>
      </c>
      <c r="X17" s="172"/>
      <c r="Y17" s="172"/>
      <c r="Z17" s="172"/>
      <c r="AA17" s="174"/>
      <c r="AY17" s="11" t="s">
        <v>297</v>
      </c>
      <c r="AZ17" s="12">
        <f>'1課題'!R17/'1課題'!W17</f>
        <v>1.0714285714285714</v>
      </c>
      <c r="BA17" s="12">
        <v>1</v>
      </c>
    </row>
    <row r="18" spans="1:53" ht="15" customHeight="1" x14ac:dyDescent="0.15">
      <c r="B18" s="166" t="s">
        <v>298</v>
      </c>
      <c r="C18" s="167"/>
      <c r="D18" s="167"/>
      <c r="E18" s="167"/>
      <c r="F18" s="167"/>
      <c r="G18" s="167"/>
      <c r="H18" s="167"/>
      <c r="I18" s="167"/>
      <c r="J18" s="167"/>
      <c r="K18" s="167"/>
      <c r="L18" s="167"/>
      <c r="M18" s="168"/>
      <c r="N18" s="180" t="s">
        <v>109</v>
      </c>
      <c r="O18" s="181"/>
      <c r="P18" s="181"/>
      <c r="Q18" s="182"/>
      <c r="R18" s="201">
        <v>100</v>
      </c>
      <c r="S18" s="172"/>
      <c r="T18" s="172"/>
      <c r="U18" s="172"/>
      <c r="V18" s="172"/>
      <c r="W18" s="202">
        <v>85</v>
      </c>
      <c r="X18" s="172"/>
      <c r="Y18" s="172"/>
      <c r="Z18" s="172"/>
      <c r="AA18" s="174"/>
      <c r="AY18" s="11" t="s">
        <v>298</v>
      </c>
      <c r="AZ18" s="12">
        <f>'1課題'!R18/'1課題'!W18</f>
        <v>1.1764705882352942</v>
      </c>
      <c r="BA18" s="12">
        <v>1</v>
      </c>
    </row>
    <row r="19" spans="1:53" ht="15" customHeight="1" x14ac:dyDescent="0.15">
      <c r="B19" s="166" t="s">
        <v>299</v>
      </c>
      <c r="C19" s="167"/>
      <c r="D19" s="167"/>
      <c r="E19" s="167"/>
      <c r="F19" s="167"/>
      <c r="G19" s="167"/>
      <c r="H19" s="167"/>
      <c r="I19" s="167"/>
      <c r="J19" s="167"/>
      <c r="K19" s="167"/>
      <c r="L19" s="167"/>
      <c r="M19" s="168"/>
      <c r="N19" s="180" t="s">
        <v>110</v>
      </c>
      <c r="O19" s="181"/>
      <c r="P19" s="181"/>
      <c r="Q19" s="182"/>
      <c r="R19" s="203">
        <v>85</v>
      </c>
      <c r="S19" s="172"/>
      <c r="T19" s="172"/>
      <c r="U19" s="172"/>
      <c r="V19" s="172"/>
      <c r="W19" s="204">
        <v>75</v>
      </c>
      <c r="X19" s="172"/>
      <c r="Y19" s="172"/>
      <c r="Z19" s="172"/>
      <c r="AA19" s="174"/>
      <c r="AY19" s="11" t="s">
        <v>299</v>
      </c>
      <c r="AZ19" s="12">
        <f>'1課題'!R19/'1課題'!W19</f>
        <v>1.1333333333333333</v>
      </c>
      <c r="BA19" s="12">
        <v>1</v>
      </c>
    </row>
    <row r="20" spans="1:53" ht="15" customHeight="1" x14ac:dyDescent="0.15">
      <c r="B20" s="166" t="s">
        <v>300</v>
      </c>
      <c r="C20" s="167"/>
      <c r="D20" s="167"/>
      <c r="E20" s="167"/>
      <c r="F20" s="167"/>
      <c r="G20" s="167"/>
      <c r="H20" s="167"/>
      <c r="I20" s="167"/>
      <c r="J20" s="167"/>
      <c r="K20" s="167"/>
      <c r="L20" s="167"/>
      <c r="M20" s="168"/>
      <c r="N20" s="180" t="s">
        <v>111</v>
      </c>
      <c r="O20" s="181"/>
      <c r="P20" s="181"/>
      <c r="Q20" s="182"/>
      <c r="R20" s="201">
        <v>35</v>
      </c>
      <c r="S20" s="172"/>
      <c r="T20" s="172"/>
      <c r="U20" s="172"/>
      <c r="V20" s="172"/>
      <c r="W20" s="202">
        <v>20</v>
      </c>
      <c r="X20" s="172"/>
      <c r="Y20" s="172"/>
      <c r="Z20" s="172"/>
      <c r="AA20" s="174"/>
      <c r="AY20" s="11" t="s">
        <v>300</v>
      </c>
      <c r="AZ20" s="12">
        <f>'1課題'!R20/'1課題'!W20</f>
        <v>1.75</v>
      </c>
      <c r="BA20" s="12">
        <v>1</v>
      </c>
    </row>
    <row r="21" spans="1:53" ht="15" customHeight="1" thickBot="1" x14ac:dyDescent="0.2">
      <c r="B21" s="209" t="s">
        <v>301</v>
      </c>
      <c r="C21" s="178"/>
      <c r="D21" s="178"/>
      <c r="E21" s="178"/>
      <c r="F21" s="178"/>
      <c r="G21" s="178"/>
      <c r="H21" s="178"/>
      <c r="I21" s="178"/>
      <c r="J21" s="178"/>
      <c r="K21" s="178"/>
      <c r="L21" s="178"/>
      <c r="M21" s="179"/>
      <c r="N21" s="177" t="s">
        <v>110</v>
      </c>
      <c r="O21" s="178"/>
      <c r="P21" s="178"/>
      <c r="Q21" s="179"/>
      <c r="R21" s="169">
        <f>表紙!W48</f>
        <v>70.138888888888886</v>
      </c>
      <c r="S21" s="170"/>
      <c r="T21" s="170"/>
      <c r="U21" s="170"/>
      <c r="V21" s="170"/>
      <c r="W21" s="175">
        <v>80</v>
      </c>
      <c r="X21" s="170"/>
      <c r="Y21" s="170"/>
      <c r="Z21" s="170"/>
      <c r="AA21" s="176"/>
      <c r="AY21" s="11" t="s">
        <v>301</v>
      </c>
      <c r="AZ21" s="12">
        <f>'1課題'!R21/'1課題'!W21</f>
        <v>0.87673611111111105</v>
      </c>
      <c r="BA21" s="12">
        <v>1</v>
      </c>
    </row>
    <row r="22" spans="1:53" ht="15" customHeight="1" thickBot="1" x14ac:dyDescent="0.2"/>
    <row r="23" spans="1:53" ht="15" customHeight="1" x14ac:dyDescent="0.15">
      <c r="B23" s="228" t="s">
        <v>117</v>
      </c>
      <c r="C23" s="229"/>
      <c r="D23" s="230"/>
      <c r="E23" s="234" t="s">
        <v>328</v>
      </c>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6"/>
    </row>
    <row r="24" spans="1:53" ht="15" customHeight="1" x14ac:dyDescent="0.15">
      <c r="B24" s="231"/>
      <c r="C24" s="232"/>
      <c r="D24" s="233"/>
      <c r="E24" s="237"/>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9"/>
    </row>
    <row r="25" spans="1:53" ht="15" customHeight="1" x14ac:dyDescent="0.15">
      <c r="B25" s="240" t="s">
        <v>325</v>
      </c>
      <c r="C25" s="68"/>
      <c r="D25" s="233"/>
      <c r="E25" s="244" t="s">
        <v>326</v>
      </c>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9"/>
    </row>
    <row r="26" spans="1:53" ht="15" customHeight="1" thickBot="1" x14ac:dyDescent="0.2">
      <c r="B26" s="241"/>
      <c r="C26" s="242"/>
      <c r="D26" s="243"/>
      <c r="E26" s="245"/>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c r="AM26" s="246"/>
      <c r="AN26" s="246"/>
      <c r="AO26" s="246"/>
      <c r="AP26" s="246"/>
      <c r="AQ26" s="246"/>
      <c r="AR26" s="246"/>
      <c r="AS26" s="246"/>
      <c r="AT26" s="246"/>
      <c r="AU26" s="246"/>
      <c r="AV26" s="247"/>
    </row>
    <row r="28" spans="1:53" ht="15" customHeight="1" x14ac:dyDescent="0.15">
      <c r="A28" s="2" t="s">
        <v>464</v>
      </c>
    </row>
    <row r="30" spans="1:53" ht="15" customHeight="1" x14ac:dyDescent="0.15">
      <c r="B30" s="227" t="s">
        <v>324</v>
      </c>
      <c r="C30" s="227"/>
      <c r="D30" s="227"/>
      <c r="E30" s="227"/>
      <c r="F30" s="227"/>
      <c r="G30" s="227"/>
      <c r="H30" s="227"/>
      <c r="I30" s="227"/>
      <c r="J30" s="227"/>
      <c r="K30" s="227"/>
      <c r="L30" s="227"/>
      <c r="M30" s="227"/>
      <c r="N30" s="227"/>
      <c r="O30" s="227"/>
      <c r="P30" s="227"/>
      <c r="Q30" s="227"/>
      <c r="R30" s="227"/>
      <c r="S30" s="227"/>
      <c r="T30" s="227"/>
      <c r="U30" s="227"/>
      <c r="V30" s="227" t="s">
        <v>323</v>
      </c>
      <c r="W30" s="227"/>
    </row>
    <row r="31" spans="1:53" ht="15" customHeight="1" x14ac:dyDescent="0.15">
      <c r="B31" s="194" t="s">
        <v>317</v>
      </c>
      <c r="C31" s="194"/>
      <c r="D31" s="194"/>
      <c r="E31" s="194"/>
      <c r="F31" s="194"/>
      <c r="G31" s="194"/>
      <c r="H31" s="194"/>
      <c r="I31" s="194"/>
      <c r="J31" s="194"/>
      <c r="K31" s="194"/>
      <c r="L31" s="194"/>
      <c r="M31" s="194"/>
      <c r="N31" s="194"/>
      <c r="O31" s="194"/>
      <c r="P31" s="194"/>
      <c r="Q31" s="194"/>
      <c r="R31" s="194"/>
      <c r="S31" s="194"/>
      <c r="T31" s="194"/>
      <c r="U31" s="194"/>
      <c r="V31" s="165"/>
      <c r="W31" s="165"/>
    </row>
    <row r="32" spans="1:53" ht="15" customHeight="1" x14ac:dyDescent="0.15">
      <c r="B32" s="194" t="s">
        <v>318</v>
      </c>
      <c r="C32" s="194"/>
      <c r="D32" s="194"/>
      <c r="E32" s="194"/>
      <c r="F32" s="194"/>
      <c r="G32" s="194"/>
      <c r="H32" s="194"/>
      <c r="I32" s="194"/>
      <c r="J32" s="194"/>
      <c r="K32" s="194"/>
      <c r="L32" s="194"/>
      <c r="M32" s="194"/>
      <c r="N32" s="194"/>
      <c r="O32" s="194"/>
      <c r="P32" s="194"/>
      <c r="Q32" s="194"/>
      <c r="R32" s="194"/>
      <c r="S32" s="194"/>
      <c r="T32" s="194"/>
      <c r="U32" s="194"/>
      <c r="V32" s="165"/>
      <c r="W32" s="165"/>
    </row>
    <row r="33" spans="2:53" ht="15" customHeight="1" x14ac:dyDescent="0.15">
      <c r="B33" s="194" t="s">
        <v>319</v>
      </c>
      <c r="C33" s="194"/>
      <c r="D33" s="194"/>
      <c r="E33" s="194"/>
      <c r="F33" s="194"/>
      <c r="G33" s="194"/>
      <c r="H33" s="194"/>
      <c r="I33" s="194"/>
      <c r="J33" s="194"/>
      <c r="K33" s="194"/>
      <c r="L33" s="194"/>
      <c r="M33" s="194"/>
      <c r="N33" s="194"/>
      <c r="O33" s="194"/>
      <c r="P33" s="194"/>
      <c r="Q33" s="194"/>
      <c r="R33" s="194"/>
      <c r="S33" s="194"/>
      <c r="T33" s="194"/>
      <c r="U33" s="194"/>
      <c r="V33" s="165"/>
      <c r="W33" s="165"/>
    </row>
    <row r="34" spans="2:53" ht="15" customHeight="1" x14ac:dyDescent="0.15">
      <c r="B34" s="194" t="s">
        <v>320</v>
      </c>
      <c r="C34" s="194"/>
      <c r="D34" s="194"/>
      <c r="E34" s="194"/>
      <c r="F34" s="194"/>
      <c r="G34" s="194"/>
      <c r="H34" s="194"/>
      <c r="I34" s="194"/>
      <c r="J34" s="194"/>
      <c r="K34" s="194"/>
      <c r="L34" s="194"/>
      <c r="M34" s="194"/>
      <c r="N34" s="194"/>
      <c r="O34" s="194"/>
      <c r="P34" s="194"/>
      <c r="Q34" s="194"/>
      <c r="R34" s="194"/>
      <c r="S34" s="194"/>
      <c r="T34" s="194"/>
      <c r="U34" s="194"/>
      <c r="V34" s="165"/>
      <c r="W34" s="165"/>
    </row>
    <row r="35" spans="2:53" ht="15" customHeight="1" x14ac:dyDescent="0.15">
      <c r="B35" s="194" t="s">
        <v>321</v>
      </c>
      <c r="C35" s="194"/>
      <c r="D35" s="194"/>
      <c r="E35" s="194"/>
      <c r="F35" s="194"/>
      <c r="G35" s="194"/>
      <c r="H35" s="194"/>
      <c r="I35" s="194"/>
      <c r="J35" s="194"/>
      <c r="K35" s="194"/>
      <c r="L35" s="194"/>
      <c r="M35" s="194"/>
      <c r="N35" s="194"/>
      <c r="O35" s="194"/>
      <c r="P35" s="194"/>
      <c r="Q35" s="194"/>
      <c r="R35" s="194"/>
      <c r="S35" s="194"/>
      <c r="T35" s="194"/>
      <c r="U35" s="194"/>
      <c r="V35" s="165"/>
      <c r="W35" s="165"/>
    </row>
    <row r="36" spans="2:53" ht="15" customHeight="1" x14ac:dyDescent="0.15">
      <c r="B36" s="194" t="s">
        <v>322</v>
      </c>
      <c r="C36" s="194"/>
      <c r="D36" s="194"/>
      <c r="E36" s="194"/>
      <c r="F36" s="194"/>
      <c r="G36" s="194"/>
      <c r="H36" s="194"/>
      <c r="I36" s="194"/>
      <c r="J36" s="194"/>
      <c r="K36" s="194"/>
      <c r="L36" s="194"/>
      <c r="M36" s="194"/>
      <c r="N36" s="194"/>
      <c r="O36" s="194"/>
      <c r="P36" s="194"/>
      <c r="Q36" s="194"/>
      <c r="R36" s="194"/>
      <c r="S36" s="194"/>
      <c r="T36" s="194"/>
      <c r="U36" s="194"/>
      <c r="V36" s="165"/>
      <c r="W36" s="165"/>
    </row>
    <row r="37" spans="2:53" ht="15" customHeight="1" thickBot="1" x14ac:dyDescent="0.2"/>
    <row r="38" spans="2:53" ht="15" customHeight="1" x14ac:dyDescent="0.15">
      <c r="B38" s="183" t="s">
        <v>106</v>
      </c>
      <c r="C38" s="184"/>
      <c r="D38" s="184"/>
      <c r="E38" s="184"/>
      <c r="F38" s="184"/>
      <c r="G38" s="184"/>
      <c r="H38" s="184"/>
      <c r="I38" s="184"/>
      <c r="J38" s="184"/>
      <c r="K38" s="184"/>
      <c r="L38" s="184"/>
      <c r="M38" s="184"/>
      <c r="N38" s="184"/>
      <c r="O38" s="184"/>
      <c r="P38" s="184"/>
      <c r="Q38" s="185"/>
      <c r="R38" s="183" t="str">
        <f>'1課題'!$R$12</f>
        <v>A町</v>
      </c>
      <c r="S38" s="184"/>
      <c r="T38" s="184"/>
      <c r="U38" s="184"/>
      <c r="V38" s="184"/>
      <c r="W38" s="189" t="s">
        <v>114</v>
      </c>
      <c r="X38" s="190"/>
      <c r="Y38" s="190"/>
      <c r="Z38" s="190"/>
      <c r="AA38" s="191"/>
    </row>
    <row r="39" spans="2:53" ht="15" customHeight="1" thickBot="1" x14ac:dyDescent="0.2">
      <c r="B39" s="186"/>
      <c r="C39" s="187"/>
      <c r="D39" s="187"/>
      <c r="E39" s="187"/>
      <c r="F39" s="187"/>
      <c r="G39" s="187"/>
      <c r="H39" s="187"/>
      <c r="I39" s="187"/>
      <c r="J39" s="187"/>
      <c r="K39" s="187"/>
      <c r="L39" s="187"/>
      <c r="M39" s="187"/>
      <c r="N39" s="187"/>
      <c r="O39" s="187"/>
      <c r="P39" s="187"/>
      <c r="Q39" s="188"/>
      <c r="R39" s="186"/>
      <c r="S39" s="187"/>
      <c r="T39" s="187"/>
      <c r="U39" s="187"/>
      <c r="V39" s="187"/>
      <c r="W39" s="192"/>
      <c r="X39" s="192"/>
      <c r="Y39" s="192"/>
      <c r="Z39" s="192"/>
      <c r="AA39" s="193"/>
      <c r="AY39" s="11" t="s">
        <v>103</v>
      </c>
      <c r="AZ39" s="10" t="s">
        <v>67</v>
      </c>
      <c r="BA39" s="10" t="s">
        <v>118</v>
      </c>
    </row>
    <row r="40" spans="2:53" ht="15" customHeight="1" thickTop="1" x14ac:dyDescent="0.15">
      <c r="B40" s="198" t="s">
        <v>302</v>
      </c>
      <c r="C40" s="199"/>
      <c r="D40" s="199"/>
      <c r="E40" s="199"/>
      <c r="F40" s="199"/>
      <c r="G40" s="199"/>
      <c r="H40" s="199"/>
      <c r="I40" s="199"/>
      <c r="J40" s="199"/>
      <c r="K40" s="199"/>
      <c r="L40" s="199"/>
      <c r="M40" s="200"/>
      <c r="N40" s="210" t="s">
        <v>110</v>
      </c>
      <c r="O40" s="211"/>
      <c r="P40" s="211"/>
      <c r="Q40" s="212"/>
      <c r="R40" s="225">
        <f>表紙!W47</f>
        <v>72</v>
      </c>
      <c r="S40" s="218"/>
      <c r="T40" s="218"/>
      <c r="U40" s="218"/>
      <c r="V40" s="218"/>
      <c r="W40" s="226">
        <v>75</v>
      </c>
      <c r="X40" s="218"/>
      <c r="Y40" s="218"/>
      <c r="Z40" s="218"/>
      <c r="AA40" s="219"/>
      <c r="AY40" s="11" t="s">
        <v>302</v>
      </c>
      <c r="AZ40" s="12">
        <f>'1課題'!R40/'1課題'!W40</f>
        <v>0.96</v>
      </c>
      <c r="BA40" s="12">
        <v>1</v>
      </c>
    </row>
    <row r="41" spans="2:53" ht="15" customHeight="1" x14ac:dyDescent="0.15">
      <c r="B41" s="166" t="s">
        <v>303</v>
      </c>
      <c r="C41" s="167"/>
      <c r="D41" s="167"/>
      <c r="E41" s="167"/>
      <c r="F41" s="167"/>
      <c r="G41" s="167"/>
      <c r="H41" s="167"/>
      <c r="I41" s="167"/>
      <c r="J41" s="167"/>
      <c r="K41" s="167"/>
      <c r="L41" s="167"/>
      <c r="M41" s="168"/>
      <c r="N41" s="180" t="s">
        <v>110</v>
      </c>
      <c r="O41" s="181"/>
      <c r="P41" s="181"/>
      <c r="Q41" s="182"/>
      <c r="R41" s="222">
        <v>100</v>
      </c>
      <c r="S41" s="172"/>
      <c r="T41" s="172"/>
      <c r="U41" s="172"/>
      <c r="V41" s="172"/>
      <c r="W41" s="221">
        <v>50</v>
      </c>
      <c r="X41" s="172"/>
      <c r="Y41" s="172"/>
      <c r="Z41" s="172"/>
      <c r="AA41" s="174"/>
      <c r="AY41" s="11" t="s">
        <v>303</v>
      </c>
      <c r="AZ41" s="12">
        <f>'1課題'!R41/'1課題'!W41</f>
        <v>2</v>
      </c>
      <c r="BA41" s="12">
        <v>1</v>
      </c>
    </row>
    <row r="42" spans="2:53" ht="15" customHeight="1" x14ac:dyDescent="0.15">
      <c r="B42" s="166" t="s">
        <v>304</v>
      </c>
      <c r="C42" s="167"/>
      <c r="D42" s="167"/>
      <c r="E42" s="167"/>
      <c r="F42" s="167"/>
      <c r="G42" s="167"/>
      <c r="H42" s="167"/>
      <c r="I42" s="167"/>
      <c r="J42" s="167"/>
      <c r="K42" s="167"/>
      <c r="L42" s="167"/>
      <c r="M42" s="168"/>
      <c r="N42" s="180" t="s">
        <v>110</v>
      </c>
      <c r="O42" s="181"/>
      <c r="P42" s="181"/>
      <c r="Q42" s="182"/>
      <c r="R42" s="222">
        <v>0</v>
      </c>
      <c r="S42" s="172"/>
      <c r="T42" s="172"/>
      <c r="U42" s="172"/>
      <c r="V42" s="172"/>
      <c r="W42" s="221">
        <v>2</v>
      </c>
      <c r="X42" s="172"/>
      <c r="Y42" s="172"/>
      <c r="Z42" s="172"/>
      <c r="AA42" s="174"/>
      <c r="AY42" s="11" t="s">
        <v>304</v>
      </c>
      <c r="AZ42" s="12">
        <f>'1課題'!R42/'1課題'!W42</f>
        <v>0</v>
      </c>
      <c r="BA42" s="12">
        <v>1</v>
      </c>
    </row>
    <row r="43" spans="2:53" ht="15" customHeight="1" x14ac:dyDescent="0.15">
      <c r="B43" s="166" t="s">
        <v>305</v>
      </c>
      <c r="C43" s="167"/>
      <c r="D43" s="167"/>
      <c r="E43" s="167"/>
      <c r="F43" s="167"/>
      <c r="G43" s="167"/>
      <c r="H43" s="167"/>
      <c r="I43" s="167"/>
      <c r="J43" s="167"/>
      <c r="K43" s="167"/>
      <c r="L43" s="167"/>
      <c r="M43" s="168"/>
      <c r="N43" s="180" t="s">
        <v>110</v>
      </c>
      <c r="O43" s="181"/>
      <c r="P43" s="181"/>
      <c r="Q43" s="182"/>
      <c r="R43" s="222">
        <v>0</v>
      </c>
      <c r="S43" s="172"/>
      <c r="T43" s="172"/>
      <c r="U43" s="172"/>
      <c r="V43" s="172"/>
      <c r="W43" s="221">
        <v>2</v>
      </c>
      <c r="X43" s="172"/>
      <c r="Y43" s="172"/>
      <c r="Z43" s="172"/>
      <c r="AA43" s="174"/>
      <c r="AY43" s="11" t="s">
        <v>305</v>
      </c>
      <c r="AZ43" s="12">
        <f>'1課題'!R43/'1課題'!W43</f>
        <v>0</v>
      </c>
      <c r="BA43" s="12">
        <v>1</v>
      </c>
    </row>
    <row r="44" spans="2:53" ht="15" customHeight="1" x14ac:dyDescent="0.15">
      <c r="B44" s="166" t="s">
        <v>306</v>
      </c>
      <c r="C44" s="167"/>
      <c r="D44" s="167"/>
      <c r="E44" s="167"/>
      <c r="F44" s="167"/>
      <c r="G44" s="167"/>
      <c r="H44" s="167"/>
      <c r="I44" s="167"/>
      <c r="J44" s="167"/>
      <c r="K44" s="167"/>
      <c r="L44" s="167"/>
      <c r="M44" s="168"/>
      <c r="N44" s="180" t="s">
        <v>112</v>
      </c>
      <c r="O44" s="181"/>
      <c r="P44" s="181"/>
      <c r="Q44" s="182"/>
      <c r="R44" s="223">
        <v>0</v>
      </c>
      <c r="S44" s="172"/>
      <c r="T44" s="172"/>
      <c r="U44" s="172"/>
      <c r="V44" s="172"/>
      <c r="W44" s="224">
        <v>0.05</v>
      </c>
      <c r="X44" s="172"/>
      <c r="Y44" s="172"/>
      <c r="Z44" s="172"/>
      <c r="AA44" s="174"/>
      <c r="AY44" s="11" t="s">
        <v>306</v>
      </c>
      <c r="AZ44" s="12">
        <f>'1課題'!R44/'1課題'!W44</f>
        <v>0</v>
      </c>
      <c r="BA44" s="12">
        <v>1</v>
      </c>
    </row>
    <row r="45" spans="2:53" ht="15" customHeight="1" x14ac:dyDescent="0.15">
      <c r="B45" s="195" t="s">
        <v>307</v>
      </c>
      <c r="C45" s="196"/>
      <c r="D45" s="196"/>
      <c r="E45" s="196"/>
      <c r="F45" s="196"/>
      <c r="G45" s="196"/>
      <c r="H45" s="196"/>
      <c r="I45" s="196"/>
      <c r="J45" s="196"/>
      <c r="K45" s="196"/>
      <c r="L45" s="196"/>
      <c r="M45" s="197"/>
      <c r="N45" s="180" t="s">
        <v>110</v>
      </c>
      <c r="O45" s="181"/>
      <c r="P45" s="181"/>
      <c r="Q45" s="182"/>
      <c r="R45" s="203">
        <v>80</v>
      </c>
      <c r="S45" s="172"/>
      <c r="T45" s="172"/>
      <c r="U45" s="172"/>
      <c r="V45" s="172"/>
      <c r="W45" s="204">
        <v>50</v>
      </c>
      <c r="X45" s="172"/>
      <c r="Y45" s="172"/>
      <c r="Z45" s="172"/>
      <c r="AA45" s="174"/>
      <c r="AY45" s="11" t="s">
        <v>315</v>
      </c>
      <c r="AZ45" s="12">
        <f>'1課題'!R45/'1課題'!W45</f>
        <v>1.6</v>
      </c>
      <c r="BA45" s="12">
        <v>1</v>
      </c>
    </row>
    <row r="46" spans="2:53" ht="15" customHeight="1" x14ac:dyDescent="0.15">
      <c r="B46" s="248" t="s">
        <v>308</v>
      </c>
      <c r="C46" s="249"/>
      <c r="D46" s="249"/>
      <c r="E46" s="249"/>
      <c r="F46" s="249"/>
      <c r="G46" s="249"/>
      <c r="H46" s="249"/>
      <c r="I46" s="249"/>
      <c r="J46" s="249"/>
      <c r="K46" s="249"/>
      <c r="L46" s="249"/>
      <c r="M46" s="250"/>
      <c r="N46" s="180" t="s">
        <v>115</v>
      </c>
      <c r="O46" s="181"/>
      <c r="P46" s="181"/>
      <c r="Q46" s="182"/>
      <c r="R46" s="171">
        <v>60</v>
      </c>
      <c r="S46" s="172"/>
      <c r="T46" s="172"/>
      <c r="U46" s="172"/>
      <c r="V46" s="172"/>
      <c r="W46" s="173">
        <v>55</v>
      </c>
      <c r="X46" s="172"/>
      <c r="Y46" s="172"/>
      <c r="Z46" s="172"/>
      <c r="AA46" s="174"/>
      <c r="AY46" s="11" t="s">
        <v>316</v>
      </c>
      <c r="AZ46" s="12">
        <f>'1課題'!R46/'1課題'!W46</f>
        <v>1.0909090909090908</v>
      </c>
      <c r="BA46" s="12">
        <v>1</v>
      </c>
    </row>
    <row r="47" spans="2:53" ht="15" customHeight="1" thickBot="1" x14ac:dyDescent="0.2">
      <c r="B47" s="209" t="s">
        <v>105</v>
      </c>
      <c r="C47" s="178"/>
      <c r="D47" s="178"/>
      <c r="E47" s="178"/>
      <c r="F47" s="178"/>
      <c r="G47" s="178"/>
      <c r="H47" s="178"/>
      <c r="I47" s="178"/>
      <c r="J47" s="178"/>
      <c r="K47" s="178"/>
      <c r="L47" s="178"/>
      <c r="M47" s="179"/>
      <c r="N47" s="177" t="s">
        <v>110</v>
      </c>
      <c r="O47" s="178"/>
      <c r="P47" s="178"/>
      <c r="Q47" s="179"/>
      <c r="R47" s="169">
        <f>ROUNDDOWN((表紙!W46*250/1000)/表紙!AE59*100,-1)+IF(AND((表紙!W46*250/1000)/表紙!AE59*100-ROUNDDOWN((表紙!W46*250/1000)/表紙!AE59*100,-1)&gt;=0,(表紙!W46*250/1000)/表紙!AE59*100-ROUNDDOWN((表紙!W46*250/1000)/表紙!AE59*100,-1)&lt;2.5),0,IF(AND((表紙!W46*250/1000)/表紙!AE59*100-ROUNDDOWN((表紙!W46*250/1000)/表紙!AE59*100,-1)&gt;=2.5,(表紙!W46*250/1000)/表紙!AE59*100-ROUNDDOWN((表紙!W46*250/1000)/表紙!AE59*100,-1)&lt;7.5),5,IF(AND((表紙!W46*250/1000)/表紙!AE59*100-ROUNDDOWN((表紙!W46*250/1000)/表紙!AE59*100,-1)&gt;=7.5,(表紙!W46*250/1000)/表紙!AE59*100-ROUNDDOWN((表紙!W46*250/1000)/表紙!AE59*100,-1)&lt;10),10,0)))</f>
        <v>65</v>
      </c>
      <c r="S47" s="170"/>
      <c r="T47" s="170"/>
      <c r="U47" s="170"/>
      <c r="V47" s="170"/>
      <c r="W47" s="175">
        <v>55</v>
      </c>
      <c r="X47" s="170"/>
      <c r="Y47" s="170"/>
      <c r="Z47" s="170"/>
      <c r="AA47" s="176"/>
      <c r="AY47" s="11" t="s">
        <v>105</v>
      </c>
      <c r="AZ47" s="12">
        <f>'1課題'!R47/'1課題'!W47</f>
        <v>1.1818181818181819</v>
      </c>
      <c r="BA47" s="12">
        <v>1</v>
      </c>
    </row>
    <row r="48" spans="2:53" ht="15" customHeight="1" thickBot="1" x14ac:dyDescent="0.2"/>
    <row r="49" spans="1:48" ht="15" customHeight="1" x14ac:dyDescent="0.15">
      <c r="B49" s="228" t="s">
        <v>117</v>
      </c>
      <c r="C49" s="229"/>
      <c r="D49" s="230"/>
      <c r="E49" s="234" t="s">
        <v>329</v>
      </c>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6"/>
    </row>
    <row r="50" spans="1:48" ht="15" customHeight="1" x14ac:dyDescent="0.15">
      <c r="B50" s="231"/>
      <c r="C50" s="232"/>
      <c r="D50" s="233"/>
      <c r="E50" s="237"/>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9"/>
    </row>
    <row r="51" spans="1:48" ht="15" customHeight="1" x14ac:dyDescent="0.15">
      <c r="B51" s="240" t="s">
        <v>325</v>
      </c>
      <c r="C51" s="68"/>
      <c r="D51" s="233"/>
      <c r="E51" s="244" t="s">
        <v>327</v>
      </c>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9"/>
    </row>
    <row r="52" spans="1:48" ht="15" customHeight="1" thickBot="1" x14ac:dyDescent="0.2">
      <c r="B52" s="241"/>
      <c r="C52" s="242"/>
      <c r="D52" s="243"/>
      <c r="E52" s="245"/>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7"/>
    </row>
    <row r="54" spans="1:48" ht="15" customHeight="1" x14ac:dyDescent="0.15">
      <c r="A54" s="2" t="s">
        <v>465</v>
      </c>
    </row>
    <row r="56" spans="1:48" ht="15" customHeight="1" x14ac:dyDescent="0.15">
      <c r="B56" s="227" t="s">
        <v>324</v>
      </c>
      <c r="C56" s="227"/>
      <c r="D56" s="227"/>
      <c r="E56" s="227"/>
      <c r="F56" s="227"/>
      <c r="G56" s="227"/>
      <c r="H56" s="227"/>
      <c r="I56" s="227"/>
      <c r="J56" s="227"/>
      <c r="K56" s="227"/>
      <c r="L56" s="227"/>
      <c r="M56" s="227"/>
      <c r="N56" s="227"/>
      <c r="O56" s="227"/>
      <c r="P56" s="227"/>
      <c r="Q56" s="227"/>
      <c r="R56" s="227"/>
      <c r="S56" s="227"/>
      <c r="T56" s="227"/>
      <c r="U56" s="227"/>
      <c r="V56" s="227" t="s">
        <v>323</v>
      </c>
      <c r="W56" s="227"/>
    </row>
    <row r="57" spans="1:48" ht="15" customHeight="1" x14ac:dyDescent="0.15">
      <c r="B57" s="194" t="s">
        <v>317</v>
      </c>
      <c r="C57" s="194"/>
      <c r="D57" s="194"/>
      <c r="E57" s="194"/>
      <c r="F57" s="194"/>
      <c r="G57" s="194"/>
      <c r="H57" s="194"/>
      <c r="I57" s="194"/>
      <c r="J57" s="194"/>
      <c r="K57" s="194"/>
      <c r="L57" s="194"/>
      <c r="M57" s="194"/>
      <c r="N57" s="194"/>
      <c r="O57" s="194"/>
      <c r="P57" s="194"/>
      <c r="Q57" s="194"/>
      <c r="R57" s="194"/>
      <c r="S57" s="194"/>
      <c r="T57" s="194"/>
      <c r="U57" s="194"/>
      <c r="V57" s="165"/>
      <c r="W57" s="165"/>
    </row>
    <row r="58" spans="1:48" ht="15" customHeight="1" x14ac:dyDescent="0.15">
      <c r="B58" s="194" t="s">
        <v>318</v>
      </c>
      <c r="C58" s="194"/>
      <c r="D58" s="194"/>
      <c r="E58" s="194"/>
      <c r="F58" s="194"/>
      <c r="G58" s="194"/>
      <c r="H58" s="194"/>
      <c r="I58" s="194"/>
      <c r="J58" s="194"/>
      <c r="K58" s="194"/>
      <c r="L58" s="194"/>
      <c r="M58" s="194"/>
      <c r="N58" s="194"/>
      <c r="O58" s="194"/>
      <c r="P58" s="194"/>
      <c r="Q58" s="194"/>
      <c r="R58" s="194"/>
      <c r="S58" s="194"/>
      <c r="T58" s="194"/>
      <c r="U58" s="194"/>
      <c r="V58" s="165"/>
      <c r="W58" s="165"/>
    </row>
    <row r="59" spans="1:48" ht="15" customHeight="1" x14ac:dyDescent="0.15">
      <c r="B59" s="194" t="s">
        <v>319</v>
      </c>
      <c r="C59" s="194"/>
      <c r="D59" s="194"/>
      <c r="E59" s="194"/>
      <c r="F59" s="194"/>
      <c r="G59" s="194"/>
      <c r="H59" s="194"/>
      <c r="I59" s="194"/>
      <c r="J59" s="194"/>
      <c r="K59" s="194"/>
      <c r="L59" s="194"/>
      <c r="M59" s="194"/>
      <c r="N59" s="194"/>
      <c r="O59" s="194"/>
      <c r="P59" s="194"/>
      <c r="Q59" s="194"/>
      <c r="R59" s="194"/>
      <c r="S59" s="194"/>
      <c r="T59" s="194"/>
      <c r="U59" s="194"/>
      <c r="V59" s="165"/>
      <c r="W59" s="165"/>
    </row>
    <row r="60" spans="1:48" ht="15" customHeight="1" x14ac:dyDescent="0.15">
      <c r="B60" s="194" t="s">
        <v>320</v>
      </c>
      <c r="C60" s="194"/>
      <c r="D60" s="194"/>
      <c r="E60" s="194"/>
      <c r="F60" s="194"/>
      <c r="G60" s="194"/>
      <c r="H60" s="194"/>
      <c r="I60" s="194"/>
      <c r="J60" s="194"/>
      <c r="K60" s="194"/>
      <c r="L60" s="194"/>
      <c r="M60" s="194"/>
      <c r="N60" s="194"/>
      <c r="O60" s="194"/>
      <c r="P60" s="194"/>
      <c r="Q60" s="194"/>
      <c r="R60" s="194"/>
      <c r="S60" s="194"/>
      <c r="T60" s="194"/>
      <c r="U60" s="194"/>
      <c r="V60" s="165"/>
      <c r="W60" s="165"/>
    </row>
    <row r="61" spans="1:48" ht="15" customHeight="1" x14ac:dyDescent="0.15">
      <c r="B61" s="194" t="s">
        <v>321</v>
      </c>
      <c r="C61" s="194"/>
      <c r="D61" s="194"/>
      <c r="E61" s="194"/>
      <c r="F61" s="194"/>
      <c r="G61" s="194"/>
      <c r="H61" s="194"/>
      <c r="I61" s="194"/>
      <c r="J61" s="194"/>
      <c r="K61" s="194"/>
      <c r="L61" s="194"/>
      <c r="M61" s="194"/>
      <c r="N61" s="194"/>
      <c r="O61" s="194"/>
      <c r="P61" s="194"/>
      <c r="Q61" s="194"/>
      <c r="R61" s="194"/>
      <c r="S61" s="194"/>
      <c r="T61" s="194"/>
      <c r="U61" s="194"/>
      <c r="V61" s="165"/>
      <c r="W61" s="165"/>
    </row>
    <row r="62" spans="1:48" ht="15" customHeight="1" x14ac:dyDescent="0.15">
      <c r="B62" s="194" t="s">
        <v>322</v>
      </c>
      <c r="C62" s="194"/>
      <c r="D62" s="194"/>
      <c r="E62" s="194"/>
      <c r="F62" s="194"/>
      <c r="G62" s="194"/>
      <c r="H62" s="194"/>
      <c r="I62" s="194"/>
      <c r="J62" s="194"/>
      <c r="K62" s="194"/>
      <c r="L62" s="194"/>
      <c r="M62" s="194"/>
      <c r="N62" s="194"/>
      <c r="O62" s="194"/>
      <c r="P62" s="194"/>
      <c r="Q62" s="194"/>
      <c r="R62" s="194"/>
      <c r="S62" s="194"/>
      <c r="T62" s="194"/>
      <c r="U62" s="194"/>
      <c r="V62" s="165"/>
      <c r="W62" s="165"/>
    </row>
    <row r="63" spans="1:48" ht="15" customHeight="1" thickBot="1" x14ac:dyDescent="0.2"/>
    <row r="64" spans="1:48" ht="15" customHeight="1" x14ac:dyDescent="0.15">
      <c r="B64" s="183" t="s">
        <v>106</v>
      </c>
      <c r="C64" s="184"/>
      <c r="D64" s="184"/>
      <c r="E64" s="184"/>
      <c r="F64" s="184"/>
      <c r="G64" s="184"/>
      <c r="H64" s="184"/>
      <c r="I64" s="184"/>
      <c r="J64" s="184"/>
      <c r="K64" s="184"/>
      <c r="L64" s="184"/>
      <c r="M64" s="184"/>
      <c r="N64" s="184"/>
      <c r="O64" s="184"/>
      <c r="P64" s="184"/>
      <c r="Q64" s="185"/>
      <c r="R64" s="183" t="str">
        <f>'1課題'!$R$12</f>
        <v>A町</v>
      </c>
      <c r="S64" s="184"/>
      <c r="T64" s="184"/>
      <c r="U64" s="184"/>
      <c r="V64" s="184"/>
      <c r="W64" s="189" t="s">
        <v>114</v>
      </c>
      <c r="X64" s="190"/>
      <c r="Y64" s="190"/>
      <c r="Z64" s="190"/>
      <c r="AA64" s="191"/>
    </row>
    <row r="65" spans="2:53" ht="15" customHeight="1" thickBot="1" x14ac:dyDescent="0.2">
      <c r="B65" s="186"/>
      <c r="C65" s="187"/>
      <c r="D65" s="187"/>
      <c r="E65" s="187"/>
      <c r="F65" s="187"/>
      <c r="G65" s="187"/>
      <c r="H65" s="187"/>
      <c r="I65" s="187"/>
      <c r="J65" s="187"/>
      <c r="K65" s="187"/>
      <c r="L65" s="187"/>
      <c r="M65" s="187"/>
      <c r="N65" s="187"/>
      <c r="O65" s="187"/>
      <c r="P65" s="187"/>
      <c r="Q65" s="188"/>
      <c r="R65" s="186"/>
      <c r="S65" s="187"/>
      <c r="T65" s="187"/>
      <c r="U65" s="187"/>
      <c r="V65" s="187"/>
      <c r="W65" s="192"/>
      <c r="X65" s="192"/>
      <c r="Y65" s="192"/>
      <c r="Z65" s="192"/>
      <c r="AA65" s="193"/>
      <c r="AY65" s="11" t="s">
        <v>104</v>
      </c>
      <c r="AZ65" s="10" t="s">
        <v>67</v>
      </c>
      <c r="BA65" s="10" t="s">
        <v>118</v>
      </c>
    </row>
    <row r="66" spans="2:53" ht="15" customHeight="1" thickTop="1" x14ac:dyDescent="0.15">
      <c r="B66" s="198" t="s">
        <v>309</v>
      </c>
      <c r="C66" s="199"/>
      <c r="D66" s="199"/>
      <c r="E66" s="199"/>
      <c r="F66" s="199"/>
      <c r="G66" s="199"/>
      <c r="H66" s="199"/>
      <c r="I66" s="199"/>
      <c r="J66" s="199"/>
      <c r="K66" s="199"/>
      <c r="L66" s="199"/>
      <c r="M66" s="200"/>
      <c r="N66" s="210" t="s">
        <v>113</v>
      </c>
      <c r="O66" s="211"/>
      <c r="P66" s="211"/>
      <c r="Q66" s="212"/>
      <c r="R66" s="220">
        <v>0</v>
      </c>
      <c r="S66" s="218"/>
      <c r="T66" s="218"/>
      <c r="U66" s="218"/>
      <c r="V66" s="218"/>
      <c r="W66" s="217">
        <v>200</v>
      </c>
      <c r="X66" s="218"/>
      <c r="Y66" s="218"/>
      <c r="Z66" s="218"/>
      <c r="AA66" s="219"/>
      <c r="AY66" s="11" t="s">
        <v>309</v>
      </c>
      <c r="AZ66" s="12">
        <f>'1課題'!R66/'1課題'!W66</f>
        <v>0</v>
      </c>
      <c r="BA66" s="12">
        <v>1</v>
      </c>
    </row>
    <row r="67" spans="2:53" ht="15" customHeight="1" x14ac:dyDescent="0.15">
      <c r="B67" s="166" t="s">
        <v>310</v>
      </c>
      <c r="C67" s="167"/>
      <c r="D67" s="167"/>
      <c r="E67" s="167"/>
      <c r="F67" s="167"/>
      <c r="G67" s="167"/>
      <c r="H67" s="167"/>
      <c r="I67" s="167"/>
      <c r="J67" s="167"/>
      <c r="K67" s="167"/>
      <c r="L67" s="167"/>
      <c r="M67" s="168"/>
      <c r="N67" s="180" t="s">
        <v>113</v>
      </c>
      <c r="O67" s="181"/>
      <c r="P67" s="181"/>
      <c r="Q67" s="182"/>
      <c r="R67" s="201">
        <v>0</v>
      </c>
      <c r="S67" s="172"/>
      <c r="T67" s="172"/>
      <c r="U67" s="172"/>
      <c r="V67" s="172"/>
      <c r="W67" s="202">
        <v>10</v>
      </c>
      <c r="X67" s="172"/>
      <c r="Y67" s="172"/>
      <c r="Z67" s="172"/>
      <c r="AA67" s="174"/>
      <c r="AY67" s="11" t="s">
        <v>310</v>
      </c>
      <c r="AZ67" s="12">
        <f>'1課題'!R67/'1課題'!W67</f>
        <v>0</v>
      </c>
      <c r="BA67" s="12">
        <v>1</v>
      </c>
    </row>
    <row r="68" spans="2:53" ht="15" customHeight="1" x14ac:dyDescent="0.15">
      <c r="B68" s="166" t="s">
        <v>311</v>
      </c>
      <c r="C68" s="167"/>
      <c r="D68" s="167"/>
      <c r="E68" s="167"/>
      <c r="F68" s="167"/>
      <c r="G68" s="167"/>
      <c r="H68" s="167"/>
      <c r="I68" s="167"/>
      <c r="J68" s="167"/>
      <c r="K68" s="167"/>
      <c r="L68" s="167"/>
      <c r="M68" s="168"/>
      <c r="N68" s="180" t="s">
        <v>116</v>
      </c>
      <c r="O68" s="181"/>
      <c r="P68" s="181"/>
      <c r="Q68" s="182"/>
      <c r="R68" s="201">
        <f>ROUNDDOWN(表紙!W46*250/1000*365/5,-3)+IF(AND(表紙!W46*250/1000*365/5-ROUNDDOWN(表紙!W46*250/1000*365/5,-3)&gt;0,表紙!W46*250/1000*365/5-ROUNDDOWN(表紙!W46*250/1000*365/5,-3)&lt;=250),0,IF(AND(表紙!W46*250/1000*365/5-ROUNDDOWN(表紙!W46*250/1000*365/5,-3)&gt;=250,表紙!W46*250/1000*365/5-ROUNDDOWN(表紙!W46*250/1000*365/5,-3)&lt;750),500,IF(AND(表紙!W46*250/1000*365/5-ROUNDDOWN(表紙!W46*250/1000*365/5,-3)&gt;=750,表紙!W46*250/1000*365/5-ROUNDDOWN(表紙!W46*250/1000*365/5,-3)&lt;1000),1000,0)))</f>
        <v>92000</v>
      </c>
      <c r="S68" s="172"/>
      <c r="T68" s="172"/>
      <c r="U68" s="172"/>
      <c r="V68" s="172"/>
      <c r="W68" s="202">
        <v>50000</v>
      </c>
      <c r="X68" s="172"/>
      <c r="Y68" s="172"/>
      <c r="Z68" s="172"/>
      <c r="AA68" s="174"/>
      <c r="AY68" s="11" t="s">
        <v>311</v>
      </c>
      <c r="AZ68" s="12">
        <f>'1課題'!R68/'1課題'!W68</f>
        <v>1.84</v>
      </c>
      <c r="BA68" s="12">
        <v>1</v>
      </c>
    </row>
    <row r="69" spans="2:53" ht="15" customHeight="1" x14ac:dyDescent="0.15">
      <c r="B69" s="166" t="s">
        <v>312</v>
      </c>
      <c r="C69" s="167"/>
      <c r="D69" s="167"/>
      <c r="E69" s="167"/>
      <c r="F69" s="167"/>
      <c r="G69" s="167"/>
      <c r="H69" s="167"/>
      <c r="I69" s="167"/>
      <c r="J69" s="167"/>
      <c r="K69" s="167"/>
      <c r="L69" s="167"/>
      <c r="M69" s="168"/>
      <c r="N69" s="180" t="s">
        <v>116</v>
      </c>
      <c r="O69" s="181"/>
      <c r="P69" s="181"/>
      <c r="Q69" s="182"/>
      <c r="R69" s="201">
        <f>ROUNDDOWN(表紙!W46*250/1000*365/5*0.95,-3)+IF(AND(表紙!W46*250/1000*365/5*0.95-ROUNDDOWN(表紙!W46*250/1000*365/5*0.95,-3)&gt;0,表紙!W46*250/1000*365/5*0.95-ROUNDDOWN(表紙!W46*250/1000*365/5*0.95,-3)&lt;=250),0,IF(AND(表紙!W46*250/1000*365/5*0.95-ROUNDDOWN(表紙!W46*250/1000*365/5*0.95,-3)&gt;=250,表紙!W46*250/1000*365/5*0.95-ROUNDDOWN(表紙!W46*250/1000*365/5*0.95,-3)&lt;750),500,IF(AND(表紙!W46*250/1000*365/5*0.95-ROUNDDOWN(表紙!W46*250/1000*365/5*0.95,-3)&gt;=750,表紙!W46*250/1000*365/5*0.95-ROUNDDOWN(表紙!W46*250/1000*365/5*0.95,-3)&lt;1000),1000,0)))</f>
        <v>87500</v>
      </c>
      <c r="S69" s="172"/>
      <c r="T69" s="172"/>
      <c r="U69" s="172"/>
      <c r="V69" s="172"/>
      <c r="W69" s="202">
        <v>45000</v>
      </c>
      <c r="X69" s="172"/>
      <c r="Y69" s="172"/>
      <c r="Z69" s="172"/>
      <c r="AA69" s="174"/>
      <c r="AY69" s="11" t="s">
        <v>312</v>
      </c>
      <c r="AZ69" s="12">
        <f>'1課題'!R69/'1課題'!W69</f>
        <v>1.9444444444444444</v>
      </c>
      <c r="BA69" s="12">
        <v>1</v>
      </c>
    </row>
    <row r="70" spans="2:53" ht="15" customHeight="1" thickBot="1" x14ac:dyDescent="0.2">
      <c r="B70" s="209" t="s">
        <v>313</v>
      </c>
      <c r="C70" s="178"/>
      <c r="D70" s="178"/>
      <c r="E70" s="178"/>
      <c r="F70" s="178"/>
      <c r="G70" s="178"/>
      <c r="H70" s="178"/>
      <c r="I70" s="178"/>
      <c r="J70" s="178"/>
      <c r="K70" s="178"/>
      <c r="L70" s="178"/>
      <c r="M70" s="179"/>
      <c r="N70" s="177" t="s">
        <v>110</v>
      </c>
      <c r="O70" s="178"/>
      <c r="P70" s="178"/>
      <c r="Q70" s="179"/>
      <c r="R70" s="258">
        <v>70</v>
      </c>
      <c r="S70" s="170"/>
      <c r="T70" s="170"/>
      <c r="U70" s="170"/>
      <c r="V70" s="170"/>
      <c r="W70" s="257">
        <v>65</v>
      </c>
      <c r="X70" s="170"/>
      <c r="Y70" s="170"/>
      <c r="Z70" s="170"/>
      <c r="AA70" s="176"/>
      <c r="AY70" s="11" t="s">
        <v>313</v>
      </c>
      <c r="AZ70" s="12">
        <f>'1課題'!R70/'1課題'!W70</f>
        <v>1.0769230769230769</v>
      </c>
      <c r="BA70" s="12">
        <v>1</v>
      </c>
    </row>
    <row r="71" spans="2:53" ht="15" customHeight="1" thickBot="1" x14ac:dyDescent="0.2"/>
    <row r="72" spans="2:53" ht="15" customHeight="1" x14ac:dyDescent="0.15">
      <c r="B72" s="228" t="s">
        <v>117</v>
      </c>
      <c r="C72" s="229"/>
      <c r="D72" s="230"/>
      <c r="E72" s="255" t="s">
        <v>330</v>
      </c>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6"/>
    </row>
    <row r="73" spans="2:53" ht="15" customHeight="1" x14ac:dyDescent="0.15">
      <c r="B73" s="231"/>
      <c r="C73" s="232"/>
      <c r="D73" s="233"/>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2"/>
    </row>
    <row r="74" spans="2:53" ht="15" customHeight="1" x14ac:dyDescent="0.15">
      <c r="B74" s="240" t="s">
        <v>325</v>
      </c>
      <c r="C74" s="68"/>
      <c r="D74" s="233"/>
      <c r="E74" s="251" t="s">
        <v>119</v>
      </c>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2"/>
    </row>
    <row r="75" spans="2:53" ht="15" customHeight="1" thickBot="1" x14ac:dyDescent="0.2">
      <c r="B75" s="241"/>
      <c r="C75" s="242"/>
      <c r="D75" s="243"/>
      <c r="E75" s="253"/>
      <c r="F75" s="253"/>
      <c r="G75" s="253"/>
      <c r="H75" s="253"/>
      <c r="I75" s="253"/>
      <c r="J75" s="253"/>
      <c r="K75" s="253"/>
      <c r="L75" s="253"/>
      <c r="M75" s="253"/>
      <c r="N75" s="253"/>
      <c r="O75" s="253"/>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3"/>
      <c r="AN75" s="253"/>
      <c r="AO75" s="253"/>
      <c r="AP75" s="253"/>
      <c r="AQ75" s="253"/>
      <c r="AR75" s="253"/>
      <c r="AS75" s="253"/>
      <c r="AT75" s="253"/>
      <c r="AU75" s="253"/>
      <c r="AV75" s="254"/>
    </row>
    <row r="82" spans="24:48" ht="15" customHeight="1" x14ac:dyDescent="0.15">
      <c r="X82" s="13"/>
      <c r="Y82" s="13"/>
      <c r="AU82" s="2"/>
      <c r="AV82" s="2"/>
    </row>
    <row r="83" spans="24:48" ht="15" customHeight="1" x14ac:dyDescent="0.15">
      <c r="X83" s="13"/>
      <c r="Y83" s="13"/>
      <c r="AU83" s="2"/>
      <c r="AV83" s="2"/>
    </row>
    <row r="84" spans="24:48" ht="15" customHeight="1" x14ac:dyDescent="0.15">
      <c r="X84" s="13"/>
      <c r="Y84" s="13"/>
      <c r="AU84" s="2"/>
      <c r="AV84" s="2"/>
    </row>
    <row r="85" spans="24:48" ht="15" customHeight="1" x14ac:dyDescent="0.15">
      <c r="X85" s="13"/>
      <c r="Y85" s="13"/>
      <c r="AU85" s="2"/>
      <c r="AV85" s="2"/>
    </row>
    <row r="86" spans="24:48" ht="15" customHeight="1" x14ac:dyDescent="0.15">
      <c r="X86" s="13"/>
      <c r="Y86" s="13"/>
      <c r="AU86" s="2"/>
      <c r="AV86" s="2"/>
    </row>
  </sheetData>
  <mergeCells count="147">
    <mergeCell ref="E74:AV75"/>
    <mergeCell ref="E72:AV73"/>
    <mergeCell ref="B74:D75"/>
    <mergeCell ref="B72:D73"/>
    <mergeCell ref="B61:U61"/>
    <mergeCell ref="V61:W61"/>
    <mergeCell ref="B62:U62"/>
    <mergeCell ref="V62:W62"/>
    <mergeCell ref="R69:V69"/>
    <mergeCell ref="W69:AA69"/>
    <mergeCell ref="B70:M70"/>
    <mergeCell ref="B69:M69"/>
    <mergeCell ref="W70:AA70"/>
    <mergeCell ref="R70:V70"/>
    <mergeCell ref="N69:Q69"/>
    <mergeCell ref="N70:Q70"/>
    <mergeCell ref="B64:Q65"/>
    <mergeCell ref="R64:V65"/>
    <mergeCell ref="W64:AA65"/>
    <mergeCell ref="R66:V66"/>
    <mergeCell ref="R67:V67"/>
    <mergeCell ref="W67:AA67"/>
    <mergeCell ref="B68:M68"/>
    <mergeCell ref="B67:M67"/>
    <mergeCell ref="B51:D52"/>
    <mergeCell ref="E49:AV50"/>
    <mergeCell ref="E51:AV52"/>
    <mergeCell ref="V36:W36"/>
    <mergeCell ref="N43:Q43"/>
    <mergeCell ref="N44:Q44"/>
    <mergeCell ref="B43:M43"/>
    <mergeCell ref="B47:M47"/>
    <mergeCell ref="B46:M46"/>
    <mergeCell ref="B56:U56"/>
    <mergeCell ref="V56:W56"/>
    <mergeCell ref="B57:U57"/>
    <mergeCell ref="V57:W57"/>
    <mergeCell ref="B58:U58"/>
    <mergeCell ref="V58:W58"/>
    <mergeCell ref="B59:U59"/>
    <mergeCell ref="V59:W59"/>
    <mergeCell ref="V4:W4"/>
    <mergeCell ref="V5:W5"/>
    <mergeCell ref="B30:U30"/>
    <mergeCell ref="V30:W30"/>
    <mergeCell ref="B10:U10"/>
    <mergeCell ref="B9:U9"/>
    <mergeCell ref="B8:U8"/>
    <mergeCell ref="B7:U7"/>
    <mergeCell ref="B6:U6"/>
    <mergeCell ref="B5:U5"/>
    <mergeCell ref="B4:U4"/>
    <mergeCell ref="B23:D24"/>
    <mergeCell ref="E23:AV24"/>
    <mergeCell ref="B25:D26"/>
    <mergeCell ref="E25:AV26"/>
    <mergeCell ref="B49:D50"/>
    <mergeCell ref="B66:M66"/>
    <mergeCell ref="W68:AA68"/>
    <mergeCell ref="R68:V68"/>
    <mergeCell ref="W66:AA66"/>
    <mergeCell ref="N67:Q67"/>
    <mergeCell ref="N68:Q68"/>
    <mergeCell ref="N66:Q66"/>
    <mergeCell ref="N40:Q40"/>
    <mergeCell ref="R45:V45"/>
    <mergeCell ref="W42:AA42"/>
    <mergeCell ref="W43:AA43"/>
    <mergeCell ref="R43:V43"/>
    <mergeCell ref="R44:V44"/>
    <mergeCell ref="W44:AA44"/>
    <mergeCell ref="W45:AA45"/>
    <mergeCell ref="R40:V40"/>
    <mergeCell ref="W40:AA40"/>
    <mergeCell ref="W41:AA41"/>
    <mergeCell ref="R41:V41"/>
    <mergeCell ref="R42:V42"/>
    <mergeCell ref="N45:Q45"/>
    <mergeCell ref="N41:Q41"/>
    <mergeCell ref="N42:Q42"/>
    <mergeCell ref="B60:U60"/>
    <mergeCell ref="W20:AA20"/>
    <mergeCell ref="R20:V20"/>
    <mergeCell ref="R21:V21"/>
    <mergeCell ref="W21:AA21"/>
    <mergeCell ref="B12:Q13"/>
    <mergeCell ref="W12:AA13"/>
    <mergeCell ref="R12:V13"/>
    <mergeCell ref="N20:Q20"/>
    <mergeCell ref="N21:Q21"/>
    <mergeCell ref="B21:M21"/>
    <mergeCell ref="B20:M20"/>
    <mergeCell ref="B15:M15"/>
    <mergeCell ref="B14:M14"/>
    <mergeCell ref="N14:Q14"/>
    <mergeCell ref="N17:Q17"/>
    <mergeCell ref="W16:AA16"/>
    <mergeCell ref="R16:V16"/>
    <mergeCell ref="R17:V17"/>
    <mergeCell ref="W17:AA17"/>
    <mergeCell ref="B17:M17"/>
    <mergeCell ref="B16:M16"/>
    <mergeCell ref="N16:Q16"/>
    <mergeCell ref="W14:AA14"/>
    <mergeCell ref="R14:V14"/>
    <mergeCell ref="R15:V15"/>
    <mergeCell ref="W15:AA15"/>
    <mergeCell ref="W18:AA18"/>
    <mergeCell ref="R18:V18"/>
    <mergeCell ref="R19:V19"/>
    <mergeCell ref="W19:AA19"/>
    <mergeCell ref="N15:Q15"/>
    <mergeCell ref="N18:Q18"/>
    <mergeCell ref="N19:Q19"/>
    <mergeCell ref="V34:W34"/>
    <mergeCell ref="B35:U35"/>
    <mergeCell ref="V35:W35"/>
    <mergeCell ref="B42:M42"/>
    <mergeCell ref="B45:M45"/>
    <mergeCell ref="B44:M44"/>
    <mergeCell ref="B40:M40"/>
    <mergeCell ref="B41:M41"/>
    <mergeCell ref="B36:U36"/>
    <mergeCell ref="V6:W6"/>
    <mergeCell ref="V7:W7"/>
    <mergeCell ref="V8:W8"/>
    <mergeCell ref="V9:W9"/>
    <mergeCell ref="V10:W10"/>
    <mergeCell ref="V60:W60"/>
    <mergeCell ref="B19:M19"/>
    <mergeCell ref="B18:M18"/>
    <mergeCell ref="R47:V47"/>
    <mergeCell ref="R46:V46"/>
    <mergeCell ref="W46:AA46"/>
    <mergeCell ref="W47:AA47"/>
    <mergeCell ref="N47:Q47"/>
    <mergeCell ref="N46:Q46"/>
    <mergeCell ref="B38:Q39"/>
    <mergeCell ref="R38:V39"/>
    <mergeCell ref="W38:AA39"/>
    <mergeCell ref="B31:U31"/>
    <mergeCell ref="V31:W31"/>
    <mergeCell ref="B32:U32"/>
    <mergeCell ref="V32:W32"/>
    <mergeCell ref="B33:U33"/>
    <mergeCell ref="V33:W33"/>
    <mergeCell ref="B34:U34"/>
  </mergeCells>
  <phoneticPr fontId="3"/>
  <pageMargins left="0.78740157480314965" right="0.78740157480314965" top="0.78740157480314965" bottom="0.78740157480314965" header="0.39370078740157483" footer="0.3937007874015748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21</xdr:col>
                    <xdr:colOff>95250</xdr:colOff>
                    <xdr:row>4</xdr:row>
                    <xdr:rowOff>28575</xdr:rowOff>
                  </from>
                  <to>
                    <xdr:col>22</xdr:col>
                    <xdr:colOff>123825</xdr:colOff>
                    <xdr:row>4</xdr:row>
                    <xdr:rowOff>171450</xdr:rowOff>
                  </to>
                </anchor>
              </controlPr>
            </control>
          </mc:Choice>
        </mc:AlternateContent>
        <mc:AlternateContent xmlns:mc="http://schemas.openxmlformats.org/markup-compatibility/2006">
          <mc:Choice Requires="x14">
            <control shapeId="2085" r:id="rId5" name="Check Box 37">
              <controlPr defaultSize="0" autoFill="0" autoLine="0" autoPict="0">
                <anchor moveWithCells="1">
                  <from>
                    <xdr:col>21</xdr:col>
                    <xdr:colOff>95250</xdr:colOff>
                    <xdr:row>5</xdr:row>
                    <xdr:rowOff>28575</xdr:rowOff>
                  </from>
                  <to>
                    <xdr:col>22</xdr:col>
                    <xdr:colOff>123825</xdr:colOff>
                    <xdr:row>5</xdr:row>
                    <xdr:rowOff>171450</xdr:rowOff>
                  </to>
                </anchor>
              </controlPr>
            </control>
          </mc:Choice>
        </mc:AlternateContent>
        <mc:AlternateContent xmlns:mc="http://schemas.openxmlformats.org/markup-compatibility/2006">
          <mc:Choice Requires="x14">
            <control shapeId="2086" r:id="rId6" name="Check Box 38">
              <controlPr defaultSize="0" autoFill="0" autoLine="0" autoPict="0">
                <anchor moveWithCells="1">
                  <from>
                    <xdr:col>21</xdr:col>
                    <xdr:colOff>95250</xdr:colOff>
                    <xdr:row>6</xdr:row>
                    <xdr:rowOff>28575</xdr:rowOff>
                  </from>
                  <to>
                    <xdr:col>22</xdr:col>
                    <xdr:colOff>123825</xdr:colOff>
                    <xdr:row>6</xdr:row>
                    <xdr:rowOff>171450</xdr:rowOff>
                  </to>
                </anchor>
              </controlPr>
            </control>
          </mc:Choice>
        </mc:AlternateContent>
        <mc:AlternateContent xmlns:mc="http://schemas.openxmlformats.org/markup-compatibility/2006">
          <mc:Choice Requires="x14">
            <control shapeId="2087" r:id="rId7" name="Check Box 39">
              <controlPr defaultSize="0" autoFill="0" autoLine="0" autoPict="0">
                <anchor moveWithCells="1">
                  <from>
                    <xdr:col>21</xdr:col>
                    <xdr:colOff>95250</xdr:colOff>
                    <xdr:row>7</xdr:row>
                    <xdr:rowOff>28575</xdr:rowOff>
                  </from>
                  <to>
                    <xdr:col>22</xdr:col>
                    <xdr:colOff>123825</xdr:colOff>
                    <xdr:row>7</xdr:row>
                    <xdr:rowOff>171450</xdr:rowOff>
                  </to>
                </anchor>
              </controlPr>
            </control>
          </mc:Choice>
        </mc:AlternateContent>
        <mc:AlternateContent xmlns:mc="http://schemas.openxmlformats.org/markup-compatibility/2006">
          <mc:Choice Requires="x14">
            <control shapeId="2088" r:id="rId8" name="Check Box 40">
              <controlPr defaultSize="0" autoFill="0" autoLine="0" autoPict="0">
                <anchor moveWithCells="1">
                  <from>
                    <xdr:col>21</xdr:col>
                    <xdr:colOff>95250</xdr:colOff>
                    <xdr:row>8</xdr:row>
                    <xdr:rowOff>28575</xdr:rowOff>
                  </from>
                  <to>
                    <xdr:col>22</xdr:col>
                    <xdr:colOff>123825</xdr:colOff>
                    <xdr:row>8</xdr:row>
                    <xdr:rowOff>171450</xdr:rowOff>
                  </to>
                </anchor>
              </controlPr>
            </control>
          </mc:Choice>
        </mc:AlternateContent>
        <mc:AlternateContent xmlns:mc="http://schemas.openxmlformats.org/markup-compatibility/2006">
          <mc:Choice Requires="x14">
            <control shapeId="2089" r:id="rId9" name="Check Box 41">
              <controlPr defaultSize="0" autoFill="0" autoLine="0" autoPict="0">
                <anchor moveWithCells="1">
                  <from>
                    <xdr:col>21</xdr:col>
                    <xdr:colOff>95250</xdr:colOff>
                    <xdr:row>9</xdr:row>
                    <xdr:rowOff>28575</xdr:rowOff>
                  </from>
                  <to>
                    <xdr:col>22</xdr:col>
                    <xdr:colOff>123825</xdr:colOff>
                    <xdr:row>9</xdr:row>
                    <xdr:rowOff>171450</xdr:rowOff>
                  </to>
                </anchor>
              </controlPr>
            </control>
          </mc:Choice>
        </mc:AlternateContent>
        <mc:AlternateContent xmlns:mc="http://schemas.openxmlformats.org/markup-compatibility/2006">
          <mc:Choice Requires="x14">
            <control shapeId="2096" r:id="rId10" name="Check Box 48">
              <controlPr defaultSize="0" autoFill="0" autoLine="0" autoPict="0">
                <anchor moveWithCells="1">
                  <from>
                    <xdr:col>21</xdr:col>
                    <xdr:colOff>95250</xdr:colOff>
                    <xdr:row>30</xdr:row>
                    <xdr:rowOff>28575</xdr:rowOff>
                  </from>
                  <to>
                    <xdr:col>22</xdr:col>
                    <xdr:colOff>123825</xdr:colOff>
                    <xdr:row>30</xdr:row>
                    <xdr:rowOff>171450</xdr:rowOff>
                  </to>
                </anchor>
              </controlPr>
            </control>
          </mc:Choice>
        </mc:AlternateContent>
        <mc:AlternateContent xmlns:mc="http://schemas.openxmlformats.org/markup-compatibility/2006">
          <mc:Choice Requires="x14">
            <control shapeId="2097" r:id="rId11" name="Check Box 49">
              <controlPr defaultSize="0" autoFill="0" autoLine="0" autoPict="0">
                <anchor moveWithCells="1">
                  <from>
                    <xdr:col>21</xdr:col>
                    <xdr:colOff>95250</xdr:colOff>
                    <xdr:row>31</xdr:row>
                    <xdr:rowOff>28575</xdr:rowOff>
                  </from>
                  <to>
                    <xdr:col>22</xdr:col>
                    <xdr:colOff>123825</xdr:colOff>
                    <xdr:row>31</xdr:row>
                    <xdr:rowOff>171450</xdr:rowOff>
                  </to>
                </anchor>
              </controlPr>
            </control>
          </mc:Choice>
        </mc:AlternateContent>
        <mc:AlternateContent xmlns:mc="http://schemas.openxmlformats.org/markup-compatibility/2006">
          <mc:Choice Requires="x14">
            <control shapeId="2098" r:id="rId12" name="Check Box 50">
              <controlPr defaultSize="0" autoFill="0" autoLine="0" autoPict="0">
                <anchor moveWithCells="1">
                  <from>
                    <xdr:col>21</xdr:col>
                    <xdr:colOff>95250</xdr:colOff>
                    <xdr:row>32</xdr:row>
                    <xdr:rowOff>28575</xdr:rowOff>
                  </from>
                  <to>
                    <xdr:col>22</xdr:col>
                    <xdr:colOff>123825</xdr:colOff>
                    <xdr:row>32</xdr:row>
                    <xdr:rowOff>171450</xdr:rowOff>
                  </to>
                </anchor>
              </controlPr>
            </control>
          </mc:Choice>
        </mc:AlternateContent>
        <mc:AlternateContent xmlns:mc="http://schemas.openxmlformats.org/markup-compatibility/2006">
          <mc:Choice Requires="x14">
            <control shapeId="2099" r:id="rId13" name="Check Box 51">
              <controlPr defaultSize="0" autoFill="0" autoLine="0" autoPict="0">
                <anchor moveWithCells="1">
                  <from>
                    <xdr:col>21</xdr:col>
                    <xdr:colOff>95250</xdr:colOff>
                    <xdr:row>33</xdr:row>
                    <xdr:rowOff>28575</xdr:rowOff>
                  </from>
                  <to>
                    <xdr:col>22</xdr:col>
                    <xdr:colOff>123825</xdr:colOff>
                    <xdr:row>33</xdr:row>
                    <xdr:rowOff>171450</xdr:rowOff>
                  </to>
                </anchor>
              </controlPr>
            </control>
          </mc:Choice>
        </mc:AlternateContent>
        <mc:AlternateContent xmlns:mc="http://schemas.openxmlformats.org/markup-compatibility/2006">
          <mc:Choice Requires="x14">
            <control shapeId="2100" r:id="rId14" name="Check Box 52">
              <controlPr defaultSize="0" autoFill="0" autoLine="0" autoPict="0">
                <anchor moveWithCells="1">
                  <from>
                    <xdr:col>21</xdr:col>
                    <xdr:colOff>95250</xdr:colOff>
                    <xdr:row>34</xdr:row>
                    <xdr:rowOff>28575</xdr:rowOff>
                  </from>
                  <to>
                    <xdr:col>22</xdr:col>
                    <xdr:colOff>123825</xdr:colOff>
                    <xdr:row>34</xdr:row>
                    <xdr:rowOff>171450</xdr:rowOff>
                  </to>
                </anchor>
              </controlPr>
            </control>
          </mc:Choice>
        </mc:AlternateContent>
        <mc:AlternateContent xmlns:mc="http://schemas.openxmlformats.org/markup-compatibility/2006">
          <mc:Choice Requires="x14">
            <control shapeId="2101" r:id="rId15" name="Check Box 53">
              <controlPr defaultSize="0" autoFill="0" autoLine="0" autoPict="0">
                <anchor moveWithCells="1">
                  <from>
                    <xdr:col>21</xdr:col>
                    <xdr:colOff>95250</xdr:colOff>
                    <xdr:row>35</xdr:row>
                    <xdr:rowOff>28575</xdr:rowOff>
                  </from>
                  <to>
                    <xdr:col>22</xdr:col>
                    <xdr:colOff>123825</xdr:colOff>
                    <xdr:row>35</xdr:row>
                    <xdr:rowOff>171450</xdr:rowOff>
                  </to>
                </anchor>
              </controlPr>
            </control>
          </mc:Choice>
        </mc:AlternateContent>
        <mc:AlternateContent xmlns:mc="http://schemas.openxmlformats.org/markup-compatibility/2006">
          <mc:Choice Requires="x14">
            <control shapeId="2102" r:id="rId16" name="Check Box 54">
              <controlPr defaultSize="0" autoFill="0" autoLine="0" autoPict="0">
                <anchor moveWithCells="1">
                  <from>
                    <xdr:col>21</xdr:col>
                    <xdr:colOff>95250</xdr:colOff>
                    <xdr:row>56</xdr:row>
                    <xdr:rowOff>28575</xdr:rowOff>
                  </from>
                  <to>
                    <xdr:col>22</xdr:col>
                    <xdr:colOff>123825</xdr:colOff>
                    <xdr:row>56</xdr:row>
                    <xdr:rowOff>171450</xdr:rowOff>
                  </to>
                </anchor>
              </controlPr>
            </control>
          </mc:Choice>
        </mc:AlternateContent>
        <mc:AlternateContent xmlns:mc="http://schemas.openxmlformats.org/markup-compatibility/2006">
          <mc:Choice Requires="x14">
            <control shapeId="2103" r:id="rId17" name="Check Box 55">
              <controlPr defaultSize="0" autoFill="0" autoLine="0" autoPict="0">
                <anchor moveWithCells="1">
                  <from>
                    <xdr:col>21</xdr:col>
                    <xdr:colOff>95250</xdr:colOff>
                    <xdr:row>57</xdr:row>
                    <xdr:rowOff>28575</xdr:rowOff>
                  </from>
                  <to>
                    <xdr:col>22</xdr:col>
                    <xdr:colOff>123825</xdr:colOff>
                    <xdr:row>57</xdr:row>
                    <xdr:rowOff>171450</xdr:rowOff>
                  </to>
                </anchor>
              </controlPr>
            </control>
          </mc:Choice>
        </mc:AlternateContent>
        <mc:AlternateContent xmlns:mc="http://schemas.openxmlformats.org/markup-compatibility/2006">
          <mc:Choice Requires="x14">
            <control shapeId="2104" r:id="rId18" name="Check Box 56">
              <controlPr defaultSize="0" autoFill="0" autoLine="0" autoPict="0">
                <anchor moveWithCells="1">
                  <from>
                    <xdr:col>21</xdr:col>
                    <xdr:colOff>95250</xdr:colOff>
                    <xdr:row>58</xdr:row>
                    <xdr:rowOff>28575</xdr:rowOff>
                  </from>
                  <to>
                    <xdr:col>22</xdr:col>
                    <xdr:colOff>123825</xdr:colOff>
                    <xdr:row>58</xdr:row>
                    <xdr:rowOff>171450</xdr:rowOff>
                  </to>
                </anchor>
              </controlPr>
            </control>
          </mc:Choice>
        </mc:AlternateContent>
        <mc:AlternateContent xmlns:mc="http://schemas.openxmlformats.org/markup-compatibility/2006">
          <mc:Choice Requires="x14">
            <control shapeId="2105" r:id="rId19" name="Check Box 57">
              <controlPr defaultSize="0" autoFill="0" autoLine="0" autoPict="0">
                <anchor moveWithCells="1">
                  <from>
                    <xdr:col>21</xdr:col>
                    <xdr:colOff>95250</xdr:colOff>
                    <xdr:row>59</xdr:row>
                    <xdr:rowOff>28575</xdr:rowOff>
                  </from>
                  <to>
                    <xdr:col>22</xdr:col>
                    <xdr:colOff>123825</xdr:colOff>
                    <xdr:row>59</xdr:row>
                    <xdr:rowOff>171450</xdr:rowOff>
                  </to>
                </anchor>
              </controlPr>
            </control>
          </mc:Choice>
        </mc:AlternateContent>
        <mc:AlternateContent xmlns:mc="http://schemas.openxmlformats.org/markup-compatibility/2006">
          <mc:Choice Requires="x14">
            <control shapeId="2106" r:id="rId20" name="Check Box 58">
              <controlPr defaultSize="0" autoFill="0" autoLine="0" autoPict="0">
                <anchor moveWithCells="1">
                  <from>
                    <xdr:col>21</xdr:col>
                    <xdr:colOff>95250</xdr:colOff>
                    <xdr:row>60</xdr:row>
                    <xdr:rowOff>28575</xdr:rowOff>
                  </from>
                  <to>
                    <xdr:col>22</xdr:col>
                    <xdr:colOff>123825</xdr:colOff>
                    <xdr:row>60</xdr:row>
                    <xdr:rowOff>171450</xdr:rowOff>
                  </to>
                </anchor>
              </controlPr>
            </control>
          </mc:Choice>
        </mc:AlternateContent>
        <mc:AlternateContent xmlns:mc="http://schemas.openxmlformats.org/markup-compatibility/2006">
          <mc:Choice Requires="x14">
            <control shapeId="2107" r:id="rId21" name="Check Box 59">
              <controlPr defaultSize="0" autoFill="0" autoLine="0" autoPict="0">
                <anchor moveWithCells="1">
                  <from>
                    <xdr:col>21</xdr:col>
                    <xdr:colOff>95250</xdr:colOff>
                    <xdr:row>61</xdr:row>
                    <xdr:rowOff>28575</xdr:rowOff>
                  </from>
                  <to>
                    <xdr:col>22</xdr:col>
                    <xdr:colOff>123825</xdr:colOff>
                    <xdr:row>61</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J74"/>
  <sheetViews>
    <sheetView view="pageBreakPreview" zoomScaleNormal="100" zoomScaleSheetLayoutView="100" workbookViewId="0"/>
  </sheetViews>
  <sheetFormatPr defaultColWidth="2.5" defaultRowHeight="15" customHeight="1" x14ac:dyDescent="0.15"/>
  <cols>
    <col min="1" max="16384" width="2.5" style="2"/>
  </cols>
  <sheetData>
    <row r="1" spans="1:62" ht="15" customHeight="1" x14ac:dyDescent="0.15">
      <c r="A1" s="1" t="s">
        <v>125</v>
      </c>
      <c r="AV1" s="3" t="s">
        <v>468</v>
      </c>
      <c r="AY1" s="143" t="s">
        <v>189</v>
      </c>
      <c r="AZ1" s="138"/>
      <c r="BA1" s="138"/>
      <c r="BB1" s="139"/>
      <c r="BC1" s="143" t="s">
        <v>129</v>
      </c>
      <c r="BD1" s="138"/>
      <c r="BE1" s="138"/>
      <c r="BF1" s="138"/>
      <c r="BG1" s="138"/>
      <c r="BH1" s="138"/>
      <c r="BI1" s="138"/>
      <c r="BJ1" s="139"/>
    </row>
    <row r="2" spans="1:62" ht="15" customHeight="1" thickBot="1" x14ac:dyDescent="0.2">
      <c r="A2" s="2" t="s">
        <v>126</v>
      </c>
      <c r="AY2" s="323" t="s">
        <v>190</v>
      </c>
      <c r="AZ2" s="293"/>
      <c r="BA2" s="293"/>
      <c r="BB2" s="294"/>
      <c r="BC2" s="323" t="s">
        <v>191</v>
      </c>
      <c r="BD2" s="293"/>
      <c r="BE2" s="293"/>
      <c r="BF2" s="293"/>
      <c r="BG2" s="293" t="s">
        <v>190</v>
      </c>
      <c r="BH2" s="293"/>
      <c r="BI2" s="293"/>
      <c r="BJ2" s="294"/>
    </row>
    <row r="3" spans="1:62" ht="15" customHeight="1" thickTop="1" thickBot="1" x14ac:dyDescent="0.2">
      <c r="AY3" s="320">
        <v>2015</v>
      </c>
      <c r="AZ3" s="321"/>
      <c r="BA3" s="321"/>
      <c r="BB3" s="322"/>
      <c r="BC3" s="317" t="s">
        <v>134</v>
      </c>
      <c r="BD3" s="310"/>
      <c r="BE3" s="310"/>
      <c r="BF3" s="310"/>
      <c r="BG3" s="310">
        <v>1965</v>
      </c>
      <c r="BH3" s="310"/>
      <c r="BI3" s="310"/>
      <c r="BJ3" s="319"/>
    </row>
    <row r="4" spans="1:62" ht="31.5" customHeight="1" x14ac:dyDescent="0.15">
      <c r="B4" s="153" t="s">
        <v>475</v>
      </c>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2"/>
      <c r="BC4" s="316" t="s">
        <v>135</v>
      </c>
      <c r="BD4" s="73"/>
      <c r="BE4" s="73"/>
      <c r="BF4" s="73"/>
      <c r="BG4" s="73">
        <v>1966</v>
      </c>
      <c r="BH4" s="73"/>
      <c r="BI4" s="73"/>
      <c r="BJ4" s="76"/>
    </row>
    <row r="5" spans="1:62" ht="31.5" customHeight="1" thickBot="1" x14ac:dyDescent="0.2">
      <c r="B5" s="303"/>
      <c r="C5" s="304"/>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5"/>
      <c r="BC5" s="316" t="s">
        <v>136</v>
      </c>
      <c r="BD5" s="73"/>
      <c r="BE5" s="73"/>
      <c r="BF5" s="73"/>
      <c r="BG5" s="73">
        <v>1967</v>
      </c>
      <c r="BH5" s="73"/>
      <c r="BI5" s="73"/>
      <c r="BJ5" s="76"/>
    </row>
    <row r="6" spans="1:62" ht="15" customHeight="1" thickBot="1" x14ac:dyDescent="0.2">
      <c r="BC6" s="316" t="s">
        <v>137</v>
      </c>
      <c r="BD6" s="73"/>
      <c r="BE6" s="73"/>
      <c r="BF6" s="73"/>
      <c r="BG6" s="73">
        <v>1968</v>
      </c>
      <c r="BH6" s="73"/>
      <c r="BI6" s="73"/>
      <c r="BJ6" s="76"/>
    </row>
    <row r="7" spans="1:62" ht="15" customHeight="1" x14ac:dyDescent="0.15">
      <c r="B7" s="306" t="s">
        <v>131</v>
      </c>
      <c r="C7" s="289"/>
      <c r="D7" s="289"/>
      <c r="E7" s="289"/>
      <c r="F7" s="289" t="s">
        <v>132</v>
      </c>
      <c r="G7" s="289"/>
      <c r="H7" s="289"/>
      <c r="I7" s="289"/>
      <c r="J7" s="274" t="s">
        <v>237</v>
      </c>
      <c r="K7" s="275"/>
      <c r="L7" s="275"/>
      <c r="M7" s="275"/>
      <c r="N7" s="276"/>
      <c r="O7" s="276"/>
      <c r="P7" s="276"/>
      <c r="Q7" s="276"/>
      <c r="R7" s="276"/>
      <c r="S7" s="276"/>
      <c r="T7" s="276"/>
      <c r="U7" s="276"/>
      <c r="V7" s="276"/>
      <c r="W7" s="276"/>
      <c r="X7" s="276"/>
      <c r="Y7" s="277"/>
      <c r="Z7" s="289" t="s">
        <v>362</v>
      </c>
      <c r="AA7" s="289"/>
      <c r="AB7" s="289" t="s">
        <v>361</v>
      </c>
      <c r="AC7" s="289"/>
      <c r="AD7" s="289" t="s">
        <v>360</v>
      </c>
      <c r="AE7" s="289"/>
      <c r="AF7" s="289" t="s">
        <v>130</v>
      </c>
      <c r="AG7" s="138"/>
      <c r="AH7" s="138"/>
      <c r="AI7" s="138"/>
      <c r="AJ7" s="138"/>
      <c r="AK7" s="138"/>
      <c r="AL7" s="138"/>
      <c r="AM7" s="138"/>
      <c r="AN7" s="138"/>
      <c r="AO7" s="138"/>
      <c r="AP7" s="138"/>
      <c r="AQ7" s="138"/>
      <c r="AR7" s="138"/>
      <c r="AS7" s="138"/>
      <c r="AT7" s="138"/>
      <c r="AU7" s="138"/>
      <c r="AV7" s="139"/>
      <c r="BC7" s="316" t="s">
        <v>138</v>
      </c>
      <c r="BD7" s="73"/>
      <c r="BE7" s="73"/>
      <c r="BF7" s="73"/>
      <c r="BG7" s="73">
        <v>1969</v>
      </c>
      <c r="BH7" s="73"/>
      <c r="BI7" s="73"/>
      <c r="BJ7" s="76"/>
    </row>
    <row r="8" spans="1:62" ht="15" customHeight="1" thickBot="1" x14ac:dyDescent="0.2">
      <c r="B8" s="307"/>
      <c r="C8" s="290"/>
      <c r="D8" s="290"/>
      <c r="E8" s="290"/>
      <c r="F8" s="290"/>
      <c r="G8" s="290"/>
      <c r="H8" s="290"/>
      <c r="I8" s="290"/>
      <c r="J8" s="278" t="s">
        <v>357</v>
      </c>
      <c r="K8" s="279"/>
      <c r="L8" s="279"/>
      <c r="M8" s="280"/>
      <c r="N8" s="281" t="s">
        <v>358</v>
      </c>
      <c r="O8" s="282"/>
      <c r="P8" s="282"/>
      <c r="Q8" s="282"/>
      <c r="R8" s="282"/>
      <c r="S8" s="282"/>
      <c r="T8" s="282"/>
      <c r="U8" s="282"/>
      <c r="V8" s="282"/>
      <c r="W8" s="282"/>
      <c r="X8" s="282"/>
      <c r="Y8" s="283"/>
      <c r="Z8" s="290"/>
      <c r="AA8" s="290"/>
      <c r="AB8" s="290"/>
      <c r="AC8" s="290"/>
      <c r="AD8" s="290"/>
      <c r="AE8" s="290"/>
      <c r="AF8" s="293"/>
      <c r="AG8" s="293"/>
      <c r="AH8" s="293"/>
      <c r="AI8" s="293"/>
      <c r="AJ8" s="293"/>
      <c r="AK8" s="293"/>
      <c r="AL8" s="293"/>
      <c r="AM8" s="293"/>
      <c r="AN8" s="293"/>
      <c r="AO8" s="293"/>
      <c r="AP8" s="293"/>
      <c r="AQ8" s="293"/>
      <c r="AR8" s="293"/>
      <c r="AS8" s="293"/>
      <c r="AT8" s="293"/>
      <c r="AU8" s="293"/>
      <c r="AV8" s="294"/>
      <c r="BC8" s="316" t="s">
        <v>139</v>
      </c>
      <c r="BD8" s="73"/>
      <c r="BE8" s="73"/>
      <c r="BF8" s="73"/>
      <c r="BG8" s="73">
        <v>1970</v>
      </c>
      <c r="BH8" s="73"/>
      <c r="BI8" s="73"/>
      <c r="BJ8" s="76"/>
    </row>
    <row r="9" spans="1:62" ht="15" customHeight="1" thickTop="1" x14ac:dyDescent="0.15">
      <c r="B9" s="308">
        <f>IF(調書!G5=0,"",調書!G5)</f>
        <v>600</v>
      </c>
      <c r="C9" s="309"/>
      <c r="D9" s="309"/>
      <c r="E9" s="309"/>
      <c r="F9" s="288">
        <v>500</v>
      </c>
      <c r="G9" s="288"/>
      <c r="H9" s="288"/>
      <c r="I9" s="288"/>
      <c r="J9" s="271" t="str">
        <f>IF(調書!W5=0,"",調書!W5)</f>
        <v/>
      </c>
      <c r="K9" s="272"/>
      <c r="L9" s="272"/>
      <c r="M9" s="273"/>
      <c r="N9" s="284"/>
      <c r="O9" s="285"/>
      <c r="P9" s="285"/>
      <c r="Q9" s="285"/>
      <c r="R9" s="285"/>
      <c r="S9" s="285"/>
      <c r="T9" s="285"/>
      <c r="U9" s="285"/>
      <c r="V9" s="285"/>
      <c r="W9" s="285"/>
      <c r="X9" s="285"/>
      <c r="Y9" s="286"/>
      <c r="Z9" s="95" t="s">
        <v>185</v>
      </c>
      <c r="AA9" s="95"/>
      <c r="AB9" s="95" t="s">
        <v>168</v>
      </c>
      <c r="AC9" s="95"/>
      <c r="AD9" s="310">
        <f t="shared" ref="AD9:AD38" si="0">IF(AB9="","",$AY$3-VLOOKUP(AB9,$BC$3:$BJ$53,5,FALSE))</f>
        <v>16</v>
      </c>
      <c r="AE9" s="310"/>
      <c r="AF9" s="311" t="s">
        <v>186</v>
      </c>
      <c r="AG9" s="311"/>
      <c r="AH9" s="311"/>
      <c r="AI9" s="311"/>
      <c r="AJ9" s="311"/>
      <c r="AK9" s="311"/>
      <c r="AL9" s="311"/>
      <c r="AM9" s="311"/>
      <c r="AN9" s="311"/>
      <c r="AO9" s="311"/>
      <c r="AP9" s="311"/>
      <c r="AQ9" s="311"/>
      <c r="AR9" s="311"/>
      <c r="AS9" s="311"/>
      <c r="AT9" s="311"/>
      <c r="AU9" s="311"/>
      <c r="AV9" s="312"/>
      <c r="BC9" s="316" t="s">
        <v>140</v>
      </c>
      <c r="BD9" s="73"/>
      <c r="BE9" s="73"/>
      <c r="BF9" s="73"/>
      <c r="BG9" s="73">
        <v>1971</v>
      </c>
      <c r="BH9" s="73"/>
      <c r="BI9" s="73"/>
      <c r="BJ9" s="76"/>
    </row>
    <row r="10" spans="1:62" ht="15" customHeight="1" x14ac:dyDescent="0.15">
      <c r="B10" s="313">
        <f>IF(調書!G6=0,"",調書!G6)</f>
        <v>500</v>
      </c>
      <c r="C10" s="314"/>
      <c r="D10" s="314"/>
      <c r="E10" s="314"/>
      <c r="F10" s="98">
        <v>1000</v>
      </c>
      <c r="G10" s="98"/>
      <c r="H10" s="98"/>
      <c r="I10" s="98"/>
      <c r="J10" s="265">
        <f>IF(調書!W6=0,"",調書!W6)</f>
        <v>2</v>
      </c>
      <c r="K10" s="266"/>
      <c r="L10" s="266"/>
      <c r="M10" s="267"/>
      <c r="N10" s="268" t="s">
        <v>359</v>
      </c>
      <c r="O10" s="269"/>
      <c r="P10" s="269"/>
      <c r="Q10" s="269"/>
      <c r="R10" s="269"/>
      <c r="S10" s="269"/>
      <c r="T10" s="269"/>
      <c r="U10" s="269"/>
      <c r="V10" s="269"/>
      <c r="W10" s="269"/>
      <c r="X10" s="269"/>
      <c r="Y10" s="270"/>
      <c r="Z10" s="118" t="s">
        <v>185</v>
      </c>
      <c r="AA10" s="118"/>
      <c r="AB10" s="118" t="s">
        <v>172</v>
      </c>
      <c r="AC10" s="118"/>
      <c r="AD10" s="73">
        <f t="shared" si="0"/>
        <v>12</v>
      </c>
      <c r="AE10" s="73"/>
      <c r="AF10" s="100" t="s">
        <v>186</v>
      </c>
      <c r="AG10" s="100"/>
      <c r="AH10" s="100"/>
      <c r="AI10" s="100"/>
      <c r="AJ10" s="100"/>
      <c r="AK10" s="100"/>
      <c r="AL10" s="100"/>
      <c r="AM10" s="100"/>
      <c r="AN10" s="100"/>
      <c r="AO10" s="100"/>
      <c r="AP10" s="100"/>
      <c r="AQ10" s="100"/>
      <c r="AR10" s="100"/>
      <c r="AS10" s="100"/>
      <c r="AT10" s="100"/>
      <c r="AU10" s="100"/>
      <c r="AV10" s="315"/>
      <c r="BC10" s="316" t="s">
        <v>141</v>
      </c>
      <c r="BD10" s="73"/>
      <c r="BE10" s="73"/>
      <c r="BF10" s="73"/>
      <c r="BG10" s="73">
        <v>1972</v>
      </c>
      <c r="BH10" s="73"/>
      <c r="BI10" s="73"/>
      <c r="BJ10" s="76"/>
    </row>
    <row r="11" spans="1:62" ht="15" customHeight="1" x14ac:dyDescent="0.15">
      <c r="B11" s="313">
        <f>IF(調書!G8=0,"",調書!G8)</f>
        <v>450</v>
      </c>
      <c r="C11" s="314"/>
      <c r="D11" s="314"/>
      <c r="E11" s="314"/>
      <c r="F11" s="98">
        <v>1500</v>
      </c>
      <c r="G11" s="98"/>
      <c r="H11" s="98"/>
      <c r="I11" s="98"/>
      <c r="J11" s="265">
        <f>IF(調書!W8=0,"",調書!W8)</f>
        <v>1</v>
      </c>
      <c r="K11" s="266"/>
      <c r="L11" s="266"/>
      <c r="M11" s="267"/>
      <c r="N11" s="268" t="s">
        <v>356</v>
      </c>
      <c r="O11" s="269"/>
      <c r="P11" s="269"/>
      <c r="Q11" s="269"/>
      <c r="R11" s="269"/>
      <c r="S11" s="269"/>
      <c r="T11" s="269"/>
      <c r="U11" s="269"/>
      <c r="V11" s="269"/>
      <c r="W11" s="269"/>
      <c r="X11" s="269"/>
      <c r="Y11" s="270"/>
      <c r="Z11" s="118" t="s">
        <v>185</v>
      </c>
      <c r="AA11" s="118"/>
      <c r="AB11" s="118" t="s">
        <v>174</v>
      </c>
      <c r="AC11" s="118"/>
      <c r="AD11" s="73">
        <f t="shared" si="0"/>
        <v>10</v>
      </c>
      <c r="AE11" s="73"/>
      <c r="AF11" s="100" t="s">
        <v>186</v>
      </c>
      <c r="AG11" s="100"/>
      <c r="AH11" s="100"/>
      <c r="AI11" s="100"/>
      <c r="AJ11" s="100"/>
      <c r="AK11" s="100"/>
      <c r="AL11" s="100"/>
      <c r="AM11" s="100"/>
      <c r="AN11" s="100"/>
      <c r="AO11" s="100"/>
      <c r="AP11" s="100"/>
      <c r="AQ11" s="100"/>
      <c r="AR11" s="100"/>
      <c r="AS11" s="100"/>
      <c r="AT11" s="100"/>
      <c r="AU11" s="100"/>
      <c r="AV11" s="315"/>
      <c r="BC11" s="316" t="s">
        <v>142</v>
      </c>
      <c r="BD11" s="73"/>
      <c r="BE11" s="73"/>
      <c r="BF11" s="73"/>
      <c r="BG11" s="73">
        <v>1973</v>
      </c>
      <c r="BH11" s="73"/>
      <c r="BI11" s="73"/>
      <c r="BJ11" s="76"/>
    </row>
    <row r="12" spans="1:62" ht="15" customHeight="1" x14ac:dyDescent="0.15">
      <c r="B12" s="313">
        <f>IF(調書!G10=0,"",調書!G10)</f>
        <v>400</v>
      </c>
      <c r="C12" s="314"/>
      <c r="D12" s="314"/>
      <c r="E12" s="314"/>
      <c r="F12" s="98">
        <v>2000</v>
      </c>
      <c r="G12" s="98"/>
      <c r="H12" s="98"/>
      <c r="I12" s="98"/>
      <c r="J12" s="265" t="str">
        <f>IF(調書!W10=0,"",調書!W10)</f>
        <v/>
      </c>
      <c r="K12" s="266"/>
      <c r="L12" s="266"/>
      <c r="M12" s="267"/>
      <c r="N12" s="268"/>
      <c r="O12" s="269"/>
      <c r="P12" s="269"/>
      <c r="Q12" s="269"/>
      <c r="R12" s="269"/>
      <c r="S12" s="269"/>
      <c r="T12" s="269"/>
      <c r="U12" s="269"/>
      <c r="V12" s="269"/>
      <c r="W12" s="269"/>
      <c r="X12" s="269"/>
      <c r="Y12" s="270"/>
      <c r="Z12" s="118" t="s">
        <v>185</v>
      </c>
      <c r="AA12" s="118"/>
      <c r="AB12" s="118" t="s">
        <v>172</v>
      </c>
      <c r="AC12" s="118"/>
      <c r="AD12" s="73">
        <f t="shared" si="0"/>
        <v>12</v>
      </c>
      <c r="AE12" s="73"/>
      <c r="AF12" s="100" t="s">
        <v>187</v>
      </c>
      <c r="AG12" s="100"/>
      <c r="AH12" s="100"/>
      <c r="AI12" s="100"/>
      <c r="AJ12" s="100"/>
      <c r="AK12" s="100"/>
      <c r="AL12" s="100"/>
      <c r="AM12" s="100"/>
      <c r="AN12" s="100"/>
      <c r="AO12" s="100"/>
      <c r="AP12" s="100"/>
      <c r="AQ12" s="100"/>
      <c r="AR12" s="100"/>
      <c r="AS12" s="100"/>
      <c r="AT12" s="100"/>
      <c r="AU12" s="100"/>
      <c r="AV12" s="315"/>
      <c r="BC12" s="316" t="s">
        <v>143</v>
      </c>
      <c r="BD12" s="73"/>
      <c r="BE12" s="73"/>
      <c r="BF12" s="73"/>
      <c r="BG12" s="73">
        <v>1974</v>
      </c>
      <c r="BH12" s="73"/>
      <c r="BI12" s="73"/>
      <c r="BJ12" s="76"/>
    </row>
    <row r="13" spans="1:62" ht="15" customHeight="1" x14ac:dyDescent="0.15">
      <c r="B13" s="313">
        <f>IF(調書!G11=0,"",調書!G11)</f>
        <v>350</v>
      </c>
      <c r="C13" s="314"/>
      <c r="D13" s="314"/>
      <c r="E13" s="314"/>
      <c r="F13" s="98">
        <v>2500</v>
      </c>
      <c r="G13" s="98"/>
      <c r="H13" s="98"/>
      <c r="I13" s="98"/>
      <c r="J13" s="265" t="str">
        <f>IF(調書!W11=0,"",調書!W11)</f>
        <v/>
      </c>
      <c r="K13" s="266"/>
      <c r="L13" s="266"/>
      <c r="M13" s="267"/>
      <c r="N13" s="268"/>
      <c r="O13" s="269"/>
      <c r="P13" s="269"/>
      <c r="Q13" s="269"/>
      <c r="R13" s="269"/>
      <c r="S13" s="269"/>
      <c r="T13" s="269"/>
      <c r="U13" s="269"/>
      <c r="V13" s="269"/>
      <c r="W13" s="269"/>
      <c r="X13" s="269"/>
      <c r="Y13" s="270"/>
      <c r="Z13" s="118" t="s">
        <v>185</v>
      </c>
      <c r="AA13" s="118"/>
      <c r="AB13" s="118" t="s">
        <v>174</v>
      </c>
      <c r="AC13" s="118"/>
      <c r="AD13" s="73">
        <f t="shared" si="0"/>
        <v>10</v>
      </c>
      <c r="AE13" s="73"/>
      <c r="AF13" s="100" t="s">
        <v>187</v>
      </c>
      <c r="AG13" s="100"/>
      <c r="AH13" s="100"/>
      <c r="AI13" s="100"/>
      <c r="AJ13" s="100"/>
      <c r="AK13" s="100"/>
      <c r="AL13" s="100"/>
      <c r="AM13" s="100"/>
      <c r="AN13" s="100"/>
      <c r="AO13" s="100"/>
      <c r="AP13" s="100"/>
      <c r="AQ13" s="100"/>
      <c r="AR13" s="100"/>
      <c r="AS13" s="100"/>
      <c r="AT13" s="100"/>
      <c r="AU13" s="100"/>
      <c r="AV13" s="315"/>
      <c r="BC13" s="316" t="s">
        <v>144</v>
      </c>
      <c r="BD13" s="73"/>
      <c r="BE13" s="73"/>
      <c r="BF13" s="73"/>
      <c r="BG13" s="73">
        <v>1975</v>
      </c>
      <c r="BH13" s="73"/>
      <c r="BI13" s="73"/>
      <c r="BJ13" s="76"/>
    </row>
    <row r="14" spans="1:62" ht="15" customHeight="1" x14ac:dyDescent="0.15">
      <c r="B14" s="313">
        <f>IF(調書!G12=0,"",調書!G12)</f>
        <v>300</v>
      </c>
      <c r="C14" s="314"/>
      <c r="D14" s="314"/>
      <c r="E14" s="314"/>
      <c r="F14" s="98">
        <v>3000</v>
      </c>
      <c r="G14" s="98"/>
      <c r="H14" s="98"/>
      <c r="I14" s="98"/>
      <c r="J14" s="265">
        <f>IF(調書!W12=0,"",調書!W12)</f>
        <v>2</v>
      </c>
      <c r="K14" s="266"/>
      <c r="L14" s="266"/>
      <c r="M14" s="267"/>
      <c r="N14" s="268" t="s">
        <v>356</v>
      </c>
      <c r="O14" s="269"/>
      <c r="P14" s="269"/>
      <c r="Q14" s="269"/>
      <c r="R14" s="269"/>
      <c r="S14" s="269"/>
      <c r="T14" s="269"/>
      <c r="U14" s="269"/>
      <c r="V14" s="269"/>
      <c r="W14" s="269"/>
      <c r="X14" s="269"/>
      <c r="Y14" s="270"/>
      <c r="Z14" s="118" t="s">
        <v>185</v>
      </c>
      <c r="AA14" s="118"/>
      <c r="AB14" s="118" t="s">
        <v>175</v>
      </c>
      <c r="AC14" s="118"/>
      <c r="AD14" s="73">
        <f t="shared" si="0"/>
        <v>9</v>
      </c>
      <c r="AE14" s="73"/>
      <c r="AF14" s="100" t="s">
        <v>187</v>
      </c>
      <c r="AG14" s="100"/>
      <c r="AH14" s="100"/>
      <c r="AI14" s="100"/>
      <c r="AJ14" s="100"/>
      <c r="AK14" s="100"/>
      <c r="AL14" s="100"/>
      <c r="AM14" s="100"/>
      <c r="AN14" s="100"/>
      <c r="AO14" s="100"/>
      <c r="AP14" s="100"/>
      <c r="AQ14" s="100"/>
      <c r="AR14" s="100"/>
      <c r="AS14" s="100"/>
      <c r="AT14" s="100"/>
      <c r="AU14" s="100"/>
      <c r="AV14" s="315"/>
      <c r="BC14" s="316" t="s">
        <v>145</v>
      </c>
      <c r="BD14" s="73"/>
      <c r="BE14" s="73"/>
      <c r="BF14" s="73"/>
      <c r="BG14" s="73">
        <v>1976</v>
      </c>
      <c r="BH14" s="73"/>
      <c r="BI14" s="73"/>
      <c r="BJ14" s="76"/>
    </row>
    <row r="15" spans="1:62" ht="15" customHeight="1" x14ac:dyDescent="0.15">
      <c r="B15" s="313">
        <f>IF(調書!G21=0,"",調書!G21)</f>
        <v>1000</v>
      </c>
      <c r="C15" s="314"/>
      <c r="D15" s="314"/>
      <c r="E15" s="314"/>
      <c r="F15" s="98">
        <f>IF(調書!Q21=0,"",調書!Q21)</f>
        <v>500</v>
      </c>
      <c r="G15" s="98"/>
      <c r="H15" s="98"/>
      <c r="I15" s="98"/>
      <c r="J15" s="265" t="str">
        <f>IF(調書!W21=0,"",調書!W21)</f>
        <v/>
      </c>
      <c r="K15" s="266"/>
      <c r="L15" s="266"/>
      <c r="M15" s="267"/>
      <c r="N15" s="268"/>
      <c r="O15" s="269"/>
      <c r="P15" s="269"/>
      <c r="Q15" s="269"/>
      <c r="R15" s="269"/>
      <c r="S15" s="269"/>
      <c r="T15" s="269"/>
      <c r="U15" s="269"/>
      <c r="V15" s="269"/>
      <c r="W15" s="269"/>
      <c r="X15" s="269"/>
      <c r="Y15" s="270"/>
      <c r="Z15" s="118" t="s">
        <v>68</v>
      </c>
      <c r="AA15" s="118"/>
      <c r="AB15" s="118" t="s">
        <v>176</v>
      </c>
      <c r="AC15" s="118"/>
      <c r="AD15" s="73">
        <f t="shared" si="0"/>
        <v>8</v>
      </c>
      <c r="AE15" s="73"/>
      <c r="AF15" s="100" t="s">
        <v>188</v>
      </c>
      <c r="AG15" s="100"/>
      <c r="AH15" s="100"/>
      <c r="AI15" s="100"/>
      <c r="AJ15" s="100"/>
      <c r="AK15" s="100"/>
      <c r="AL15" s="100"/>
      <c r="AM15" s="100"/>
      <c r="AN15" s="100"/>
      <c r="AO15" s="100"/>
      <c r="AP15" s="100"/>
      <c r="AQ15" s="100"/>
      <c r="AR15" s="100"/>
      <c r="AS15" s="100"/>
      <c r="AT15" s="100"/>
      <c r="AU15" s="100"/>
      <c r="AV15" s="315"/>
      <c r="BC15" s="316" t="s">
        <v>146</v>
      </c>
      <c r="BD15" s="73"/>
      <c r="BE15" s="73"/>
      <c r="BF15" s="73"/>
      <c r="BG15" s="73">
        <v>1977</v>
      </c>
      <c r="BH15" s="73"/>
      <c r="BI15" s="73"/>
      <c r="BJ15" s="76"/>
    </row>
    <row r="16" spans="1:62" ht="15" customHeight="1" x14ac:dyDescent="0.15">
      <c r="B16" s="313"/>
      <c r="C16" s="314"/>
      <c r="D16" s="314"/>
      <c r="E16" s="314"/>
      <c r="F16" s="98"/>
      <c r="G16" s="98"/>
      <c r="H16" s="98"/>
      <c r="I16" s="98"/>
      <c r="J16" s="265"/>
      <c r="K16" s="266"/>
      <c r="L16" s="266"/>
      <c r="M16" s="267"/>
      <c r="N16" s="268"/>
      <c r="O16" s="269"/>
      <c r="P16" s="269"/>
      <c r="Q16" s="269"/>
      <c r="R16" s="269"/>
      <c r="S16" s="269"/>
      <c r="T16" s="269"/>
      <c r="U16" s="269"/>
      <c r="V16" s="269"/>
      <c r="W16" s="269"/>
      <c r="X16" s="269"/>
      <c r="Y16" s="270"/>
      <c r="Z16" s="118"/>
      <c r="AA16" s="118"/>
      <c r="AB16" s="118"/>
      <c r="AC16" s="118"/>
      <c r="AD16" s="73" t="str">
        <f t="shared" si="0"/>
        <v/>
      </c>
      <c r="AE16" s="73"/>
      <c r="AF16" s="100"/>
      <c r="AG16" s="100"/>
      <c r="AH16" s="100"/>
      <c r="AI16" s="100"/>
      <c r="AJ16" s="100"/>
      <c r="AK16" s="100"/>
      <c r="AL16" s="100"/>
      <c r="AM16" s="100"/>
      <c r="AN16" s="100"/>
      <c r="AO16" s="100"/>
      <c r="AP16" s="100"/>
      <c r="AQ16" s="100"/>
      <c r="AR16" s="100"/>
      <c r="AS16" s="100"/>
      <c r="AT16" s="100"/>
      <c r="AU16" s="100"/>
      <c r="AV16" s="315"/>
      <c r="BC16" s="316" t="s">
        <v>147</v>
      </c>
      <c r="BD16" s="73"/>
      <c r="BE16" s="73"/>
      <c r="BF16" s="73"/>
      <c r="BG16" s="73">
        <v>1978</v>
      </c>
      <c r="BH16" s="73"/>
      <c r="BI16" s="73"/>
      <c r="BJ16" s="76"/>
    </row>
    <row r="17" spans="2:62" ht="15" customHeight="1" x14ac:dyDescent="0.15">
      <c r="B17" s="313"/>
      <c r="C17" s="314"/>
      <c r="D17" s="314"/>
      <c r="E17" s="314"/>
      <c r="F17" s="98"/>
      <c r="G17" s="98"/>
      <c r="H17" s="98"/>
      <c r="I17" s="98"/>
      <c r="J17" s="265"/>
      <c r="K17" s="266"/>
      <c r="L17" s="266"/>
      <c r="M17" s="267"/>
      <c r="N17" s="268"/>
      <c r="O17" s="269"/>
      <c r="P17" s="269"/>
      <c r="Q17" s="269"/>
      <c r="R17" s="269"/>
      <c r="S17" s="269"/>
      <c r="T17" s="269"/>
      <c r="U17" s="269"/>
      <c r="V17" s="269"/>
      <c r="W17" s="269"/>
      <c r="X17" s="269"/>
      <c r="Y17" s="270"/>
      <c r="Z17" s="118"/>
      <c r="AA17" s="118"/>
      <c r="AB17" s="118"/>
      <c r="AC17" s="118"/>
      <c r="AD17" s="73" t="str">
        <f t="shared" si="0"/>
        <v/>
      </c>
      <c r="AE17" s="73"/>
      <c r="AF17" s="100"/>
      <c r="AG17" s="100"/>
      <c r="AH17" s="100"/>
      <c r="AI17" s="100"/>
      <c r="AJ17" s="100"/>
      <c r="AK17" s="100"/>
      <c r="AL17" s="100"/>
      <c r="AM17" s="100"/>
      <c r="AN17" s="100"/>
      <c r="AO17" s="100"/>
      <c r="AP17" s="100"/>
      <c r="AQ17" s="100"/>
      <c r="AR17" s="100"/>
      <c r="AS17" s="100"/>
      <c r="AT17" s="100"/>
      <c r="AU17" s="100"/>
      <c r="AV17" s="315"/>
      <c r="BC17" s="316" t="s">
        <v>148</v>
      </c>
      <c r="BD17" s="73"/>
      <c r="BE17" s="73"/>
      <c r="BF17" s="73"/>
      <c r="BG17" s="73">
        <v>1979</v>
      </c>
      <c r="BH17" s="73"/>
      <c r="BI17" s="73"/>
      <c r="BJ17" s="76"/>
    </row>
    <row r="18" spans="2:62" ht="15" customHeight="1" x14ac:dyDescent="0.15">
      <c r="B18" s="313"/>
      <c r="C18" s="314"/>
      <c r="D18" s="314"/>
      <c r="E18" s="314"/>
      <c r="F18" s="98"/>
      <c r="G18" s="98"/>
      <c r="H18" s="98"/>
      <c r="I18" s="98"/>
      <c r="J18" s="265"/>
      <c r="K18" s="266"/>
      <c r="L18" s="266"/>
      <c r="M18" s="267"/>
      <c r="N18" s="268"/>
      <c r="O18" s="269"/>
      <c r="P18" s="269"/>
      <c r="Q18" s="269"/>
      <c r="R18" s="269"/>
      <c r="S18" s="269"/>
      <c r="T18" s="269"/>
      <c r="U18" s="269"/>
      <c r="V18" s="269"/>
      <c r="W18" s="269"/>
      <c r="X18" s="269"/>
      <c r="Y18" s="270"/>
      <c r="Z18" s="118"/>
      <c r="AA18" s="118"/>
      <c r="AB18" s="118"/>
      <c r="AC18" s="118"/>
      <c r="AD18" s="73" t="str">
        <f t="shared" si="0"/>
        <v/>
      </c>
      <c r="AE18" s="73"/>
      <c r="AF18" s="100"/>
      <c r="AG18" s="100"/>
      <c r="AH18" s="100"/>
      <c r="AI18" s="100"/>
      <c r="AJ18" s="100"/>
      <c r="AK18" s="100"/>
      <c r="AL18" s="100"/>
      <c r="AM18" s="100"/>
      <c r="AN18" s="100"/>
      <c r="AO18" s="100"/>
      <c r="AP18" s="100"/>
      <c r="AQ18" s="100"/>
      <c r="AR18" s="100"/>
      <c r="AS18" s="100"/>
      <c r="AT18" s="100"/>
      <c r="AU18" s="100"/>
      <c r="AV18" s="315"/>
      <c r="BC18" s="316" t="s">
        <v>149</v>
      </c>
      <c r="BD18" s="73"/>
      <c r="BE18" s="73"/>
      <c r="BF18" s="73"/>
      <c r="BG18" s="73">
        <v>1980</v>
      </c>
      <c r="BH18" s="73"/>
      <c r="BI18" s="73"/>
      <c r="BJ18" s="76"/>
    </row>
    <row r="19" spans="2:62" ht="15" customHeight="1" x14ac:dyDescent="0.15">
      <c r="B19" s="313"/>
      <c r="C19" s="314"/>
      <c r="D19" s="314"/>
      <c r="E19" s="314"/>
      <c r="F19" s="98"/>
      <c r="G19" s="98"/>
      <c r="H19" s="98"/>
      <c r="I19" s="98"/>
      <c r="J19" s="265"/>
      <c r="K19" s="266"/>
      <c r="L19" s="266"/>
      <c r="M19" s="267"/>
      <c r="N19" s="268"/>
      <c r="O19" s="269"/>
      <c r="P19" s="269"/>
      <c r="Q19" s="269"/>
      <c r="R19" s="269"/>
      <c r="S19" s="269"/>
      <c r="T19" s="269"/>
      <c r="U19" s="269"/>
      <c r="V19" s="269"/>
      <c r="W19" s="269"/>
      <c r="X19" s="269"/>
      <c r="Y19" s="270"/>
      <c r="Z19" s="118"/>
      <c r="AA19" s="118"/>
      <c r="AB19" s="118"/>
      <c r="AC19" s="118"/>
      <c r="AD19" s="73" t="str">
        <f t="shared" si="0"/>
        <v/>
      </c>
      <c r="AE19" s="73"/>
      <c r="AF19" s="100"/>
      <c r="AG19" s="100"/>
      <c r="AH19" s="100"/>
      <c r="AI19" s="100"/>
      <c r="AJ19" s="100"/>
      <c r="AK19" s="100"/>
      <c r="AL19" s="100"/>
      <c r="AM19" s="100"/>
      <c r="AN19" s="100"/>
      <c r="AO19" s="100"/>
      <c r="AP19" s="100"/>
      <c r="AQ19" s="100"/>
      <c r="AR19" s="100"/>
      <c r="AS19" s="100"/>
      <c r="AT19" s="100"/>
      <c r="AU19" s="100"/>
      <c r="AV19" s="315"/>
      <c r="BC19" s="316" t="s">
        <v>150</v>
      </c>
      <c r="BD19" s="73"/>
      <c r="BE19" s="73"/>
      <c r="BF19" s="73"/>
      <c r="BG19" s="73">
        <v>1981</v>
      </c>
      <c r="BH19" s="73"/>
      <c r="BI19" s="73"/>
      <c r="BJ19" s="76"/>
    </row>
    <row r="20" spans="2:62" ht="15" customHeight="1" x14ac:dyDescent="0.15">
      <c r="B20" s="313"/>
      <c r="C20" s="314"/>
      <c r="D20" s="314"/>
      <c r="E20" s="314"/>
      <c r="F20" s="98"/>
      <c r="G20" s="98"/>
      <c r="H20" s="98"/>
      <c r="I20" s="98"/>
      <c r="J20" s="265"/>
      <c r="K20" s="266"/>
      <c r="L20" s="266"/>
      <c r="M20" s="267"/>
      <c r="N20" s="268"/>
      <c r="O20" s="269"/>
      <c r="P20" s="269"/>
      <c r="Q20" s="269"/>
      <c r="R20" s="269"/>
      <c r="S20" s="269"/>
      <c r="T20" s="269"/>
      <c r="U20" s="269"/>
      <c r="V20" s="269"/>
      <c r="W20" s="269"/>
      <c r="X20" s="269"/>
      <c r="Y20" s="270"/>
      <c r="Z20" s="118"/>
      <c r="AA20" s="118"/>
      <c r="AB20" s="118"/>
      <c r="AC20" s="118"/>
      <c r="AD20" s="73" t="str">
        <f t="shared" si="0"/>
        <v/>
      </c>
      <c r="AE20" s="73"/>
      <c r="AF20" s="100"/>
      <c r="AG20" s="100"/>
      <c r="AH20" s="100"/>
      <c r="AI20" s="100"/>
      <c r="AJ20" s="100"/>
      <c r="AK20" s="100"/>
      <c r="AL20" s="100"/>
      <c r="AM20" s="100"/>
      <c r="AN20" s="100"/>
      <c r="AO20" s="100"/>
      <c r="AP20" s="100"/>
      <c r="AQ20" s="100"/>
      <c r="AR20" s="100"/>
      <c r="AS20" s="100"/>
      <c r="AT20" s="100"/>
      <c r="AU20" s="100"/>
      <c r="AV20" s="315"/>
      <c r="BC20" s="316" t="s">
        <v>151</v>
      </c>
      <c r="BD20" s="73"/>
      <c r="BE20" s="73"/>
      <c r="BF20" s="73"/>
      <c r="BG20" s="73">
        <v>1982</v>
      </c>
      <c r="BH20" s="73"/>
      <c r="BI20" s="73"/>
      <c r="BJ20" s="76"/>
    </row>
    <row r="21" spans="2:62" ht="15" customHeight="1" x14ac:dyDescent="0.15">
      <c r="B21" s="313"/>
      <c r="C21" s="314"/>
      <c r="D21" s="314"/>
      <c r="E21" s="314"/>
      <c r="F21" s="98"/>
      <c r="G21" s="98"/>
      <c r="H21" s="98"/>
      <c r="I21" s="98"/>
      <c r="J21" s="265"/>
      <c r="K21" s="266"/>
      <c r="L21" s="266"/>
      <c r="M21" s="267"/>
      <c r="N21" s="268"/>
      <c r="O21" s="269"/>
      <c r="P21" s="269"/>
      <c r="Q21" s="269"/>
      <c r="R21" s="269"/>
      <c r="S21" s="269"/>
      <c r="T21" s="269"/>
      <c r="U21" s="269"/>
      <c r="V21" s="269"/>
      <c r="W21" s="269"/>
      <c r="X21" s="269"/>
      <c r="Y21" s="270"/>
      <c r="Z21" s="118"/>
      <c r="AA21" s="118"/>
      <c r="AB21" s="118"/>
      <c r="AC21" s="118"/>
      <c r="AD21" s="73" t="str">
        <f t="shared" si="0"/>
        <v/>
      </c>
      <c r="AE21" s="73"/>
      <c r="AF21" s="100"/>
      <c r="AG21" s="100"/>
      <c r="AH21" s="100"/>
      <c r="AI21" s="100"/>
      <c r="AJ21" s="100"/>
      <c r="AK21" s="100"/>
      <c r="AL21" s="100"/>
      <c r="AM21" s="100"/>
      <c r="AN21" s="100"/>
      <c r="AO21" s="100"/>
      <c r="AP21" s="100"/>
      <c r="AQ21" s="100"/>
      <c r="AR21" s="100"/>
      <c r="AS21" s="100"/>
      <c r="AT21" s="100"/>
      <c r="AU21" s="100"/>
      <c r="AV21" s="315"/>
      <c r="BC21" s="316" t="s">
        <v>152</v>
      </c>
      <c r="BD21" s="73"/>
      <c r="BE21" s="73"/>
      <c r="BF21" s="73"/>
      <c r="BG21" s="73">
        <v>1983</v>
      </c>
      <c r="BH21" s="73"/>
      <c r="BI21" s="73"/>
      <c r="BJ21" s="76"/>
    </row>
    <row r="22" spans="2:62" ht="15" customHeight="1" x14ac:dyDescent="0.15">
      <c r="B22" s="313"/>
      <c r="C22" s="314"/>
      <c r="D22" s="314"/>
      <c r="E22" s="314"/>
      <c r="F22" s="98"/>
      <c r="G22" s="98"/>
      <c r="H22" s="98"/>
      <c r="I22" s="98"/>
      <c r="J22" s="265"/>
      <c r="K22" s="266"/>
      <c r="L22" s="266"/>
      <c r="M22" s="267"/>
      <c r="N22" s="268"/>
      <c r="O22" s="269"/>
      <c r="P22" s="269"/>
      <c r="Q22" s="269"/>
      <c r="R22" s="269"/>
      <c r="S22" s="269"/>
      <c r="T22" s="269"/>
      <c r="U22" s="269"/>
      <c r="V22" s="269"/>
      <c r="W22" s="269"/>
      <c r="X22" s="269"/>
      <c r="Y22" s="270"/>
      <c r="Z22" s="118"/>
      <c r="AA22" s="118"/>
      <c r="AB22" s="118"/>
      <c r="AC22" s="118"/>
      <c r="AD22" s="73" t="str">
        <f t="shared" si="0"/>
        <v/>
      </c>
      <c r="AE22" s="73"/>
      <c r="AF22" s="100"/>
      <c r="AG22" s="100"/>
      <c r="AH22" s="100"/>
      <c r="AI22" s="100"/>
      <c r="AJ22" s="100"/>
      <c r="AK22" s="100"/>
      <c r="AL22" s="100"/>
      <c r="AM22" s="100"/>
      <c r="AN22" s="100"/>
      <c r="AO22" s="100"/>
      <c r="AP22" s="100"/>
      <c r="AQ22" s="100"/>
      <c r="AR22" s="100"/>
      <c r="AS22" s="100"/>
      <c r="AT22" s="100"/>
      <c r="AU22" s="100"/>
      <c r="AV22" s="315"/>
      <c r="BC22" s="316" t="s">
        <v>153</v>
      </c>
      <c r="BD22" s="73"/>
      <c r="BE22" s="73"/>
      <c r="BF22" s="73"/>
      <c r="BG22" s="73">
        <v>1984</v>
      </c>
      <c r="BH22" s="73"/>
      <c r="BI22" s="73"/>
      <c r="BJ22" s="76"/>
    </row>
    <row r="23" spans="2:62" ht="15" customHeight="1" x14ac:dyDescent="0.15">
      <c r="B23" s="313"/>
      <c r="C23" s="314"/>
      <c r="D23" s="314"/>
      <c r="E23" s="314"/>
      <c r="F23" s="98"/>
      <c r="G23" s="98"/>
      <c r="H23" s="98"/>
      <c r="I23" s="98"/>
      <c r="J23" s="265"/>
      <c r="K23" s="266"/>
      <c r="L23" s="266"/>
      <c r="M23" s="267"/>
      <c r="N23" s="268"/>
      <c r="O23" s="269"/>
      <c r="P23" s="269"/>
      <c r="Q23" s="269"/>
      <c r="R23" s="269"/>
      <c r="S23" s="269"/>
      <c r="T23" s="269"/>
      <c r="U23" s="269"/>
      <c r="V23" s="269"/>
      <c r="W23" s="269"/>
      <c r="X23" s="269"/>
      <c r="Y23" s="270"/>
      <c r="Z23" s="118"/>
      <c r="AA23" s="118"/>
      <c r="AB23" s="118"/>
      <c r="AC23" s="118"/>
      <c r="AD23" s="73" t="str">
        <f t="shared" si="0"/>
        <v/>
      </c>
      <c r="AE23" s="73"/>
      <c r="AF23" s="100"/>
      <c r="AG23" s="100"/>
      <c r="AH23" s="100"/>
      <c r="AI23" s="100"/>
      <c r="AJ23" s="100"/>
      <c r="AK23" s="100"/>
      <c r="AL23" s="100"/>
      <c r="AM23" s="100"/>
      <c r="AN23" s="100"/>
      <c r="AO23" s="100"/>
      <c r="AP23" s="100"/>
      <c r="AQ23" s="100"/>
      <c r="AR23" s="100"/>
      <c r="AS23" s="100"/>
      <c r="AT23" s="100"/>
      <c r="AU23" s="100"/>
      <c r="AV23" s="315"/>
      <c r="BC23" s="316" t="s">
        <v>154</v>
      </c>
      <c r="BD23" s="73"/>
      <c r="BE23" s="73"/>
      <c r="BF23" s="73"/>
      <c r="BG23" s="73">
        <v>1985</v>
      </c>
      <c r="BH23" s="73"/>
      <c r="BI23" s="73"/>
      <c r="BJ23" s="76"/>
    </row>
    <row r="24" spans="2:62" ht="15" customHeight="1" x14ac:dyDescent="0.15">
      <c r="B24" s="313"/>
      <c r="C24" s="314"/>
      <c r="D24" s="314"/>
      <c r="E24" s="314"/>
      <c r="F24" s="98"/>
      <c r="G24" s="98"/>
      <c r="H24" s="98"/>
      <c r="I24" s="98"/>
      <c r="J24" s="265"/>
      <c r="K24" s="266"/>
      <c r="L24" s="266"/>
      <c r="M24" s="267"/>
      <c r="N24" s="268"/>
      <c r="O24" s="269"/>
      <c r="P24" s="269"/>
      <c r="Q24" s="269"/>
      <c r="R24" s="269"/>
      <c r="S24" s="269"/>
      <c r="T24" s="269"/>
      <c r="U24" s="269"/>
      <c r="V24" s="269"/>
      <c r="W24" s="269"/>
      <c r="X24" s="269"/>
      <c r="Y24" s="270"/>
      <c r="Z24" s="118"/>
      <c r="AA24" s="118"/>
      <c r="AB24" s="118"/>
      <c r="AC24" s="118"/>
      <c r="AD24" s="73" t="str">
        <f t="shared" si="0"/>
        <v/>
      </c>
      <c r="AE24" s="73"/>
      <c r="AF24" s="100"/>
      <c r="AG24" s="100"/>
      <c r="AH24" s="100"/>
      <c r="AI24" s="100"/>
      <c r="AJ24" s="100"/>
      <c r="AK24" s="100"/>
      <c r="AL24" s="100"/>
      <c r="AM24" s="100"/>
      <c r="AN24" s="100"/>
      <c r="AO24" s="100"/>
      <c r="AP24" s="100"/>
      <c r="AQ24" s="100"/>
      <c r="AR24" s="100"/>
      <c r="AS24" s="100"/>
      <c r="AT24" s="100"/>
      <c r="AU24" s="100"/>
      <c r="AV24" s="315"/>
      <c r="BC24" s="316" t="s">
        <v>155</v>
      </c>
      <c r="BD24" s="73"/>
      <c r="BE24" s="73"/>
      <c r="BF24" s="73"/>
      <c r="BG24" s="73">
        <v>1986</v>
      </c>
      <c r="BH24" s="73"/>
      <c r="BI24" s="73"/>
      <c r="BJ24" s="76"/>
    </row>
    <row r="25" spans="2:62" ht="15" customHeight="1" x14ac:dyDescent="0.15">
      <c r="B25" s="313"/>
      <c r="C25" s="314"/>
      <c r="D25" s="314"/>
      <c r="E25" s="314"/>
      <c r="F25" s="98"/>
      <c r="G25" s="98"/>
      <c r="H25" s="98"/>
      <c r="I25" s="98"/>
      <c r="J25" s="265"/>
      <c r="K25" s="266"/>
      <c r="L25" s="266"/>
      <c r="M25" s="267"/>
      <c r="N25" s="268"/>
      <c r="O25" s="269"/>
      <c r="P25" s="269"/>
      <c r="Q25" s="269"/>
      <c r="R25" s="269"/>
      <c r="S25" s="269"/>
      <c r="T25" s="269"/>
      <c r="U25" s="269"/>
      <c r="V25" s="269"/>
      <c r="W25" s="269"/>
      <c r="X25" s="269"/>
      <c r="Y25" s="270"/>
      <c r="Z25" s="118"/>
      <c r="AA25" s="118"/>
      <c r="AB25" s="118"/>
      <c r="AC25" s="118"/>
      <c r="AD25" s="73" t="str">
        <f t="shared" si="0"/>
        <v/>
      </c>
      <c r="AE25" s="73"/>
      <c r="AF25" s="100"/>
      <c r="AG25" s="100"/>
      <c r="AH25" s="100"/>
      <c r="AI25" s="100"/>
      <c r="AJ25" s="100"/>
      <c r="AK25" s="100"/>
      <c r="AL25" s="100"/>
      <c r="AM25" s="100"/>
      <c r="AN25" s="100"/>
      <c r="AO25" s="100"/>
      <c r="AP25" s="100"/>
      <c r="AQ25" s="100"/>
      <c r="AR25" s="100"/>
      <c r="AS25" s="100"/>
      <c r="AT25" s="100"/>
      <c r="AU25" s="100"/>
      <c r="AV25" s="315"/>
      <c r="BC25" s="316" t="s">
        <v>156</v>
      </c>
      <c r="BD25" s="73"/>
      <c r="BE25" s="73"/>
      <c r="BF25" s="73"/>
      <c r="BG25" s="73">
        <v>1987</v>
      </c>
      <c r="BH25" s="73"/>
      <c r="BI25" s="73"/>
      <c r="BJ25" s="76"/>
    </row>
    <row r="26" spans="2:62" ht="15" customHeight="1" x14ac:dyDescent="0.15">
      <c r="B26" s="313"/>
      <c r="C26" s="314"/>
      <c r="D26" s="314"/>
      <c r="E26" s="314"/>
      <c r="F26" s="98"/>
      <c r="G26" s="98"/>
      <c r="H26" s="98"/>
      <c r="I26" s="98"/>
      <c r="J26" s="265"/>
      <c r="K26" s="266"/>
      <c r="L26" s="266"/>
      <c r="M26" s="267"/>
      <c r="N26" s="268"/>
      <c r="O26" s="269"/>
      <c r="P26" s="269"/>
      <c r="Q26" s="269"/>
      <c r="R26" s="269"/>
      <c r="S26" s="269"/>
      <c r="T26" s="269"/>
      <c r="U26" s="269"/>
      <c r="V26" s="269"/>
      <c r="W26" s="269"/>
      <c r="X26" s="269"/>
      <c r="Y26" s="270"/>
      <c r="Z26" s="118"/>
      <c r="AA26" s="118"/>
      <c r="AB26" s="118"/>
      <c r="AC26" s="118"/>
      <c r="AD26" s="73" t="str">
        <f t="shared" si="0"/>
        <v/>
      </c>
      <c r="AE26" s="73"/>
      <c r="AF26" s="100"/>
      <c r="AG26" s="100"/>
      <c r="AH26" s="100"/>
      <c r="AI26" s="100"/>
      <c r="AJ26" s="100"/>
      <c r="AK26" s="100"/>
      <c r="AL26" s="100"/>
      <c r="AM26" s="100"/>
      <c r="AN26" s="100"/>
      <c r="AO26" s="100"/>
      <c r="AP26" s="100"/>
      <c r="AQ26" s="100"/>
      <c r="AR26" s="100"/>
      <c r="AS26" s="100"/>
      <c r="AT26" s="100"/>
      <c r="AU26" s="100"/>
      <c r="AV26" s="315"/>
      <c r="BC26" s="316" t="s">
        <v>157</v>
      </c>
      <c r="BD26" s="73"/>
      <c r="BE26" s="73"/>
      <c r="BF26" s="73"/>
      <c r="BG26" s="73">
        <v>1988</v>
      </c>
      <c r="BH26" s="73"/>
      <c r="BI26" s="73"/>
      <c r="BJ26" s="76"/>
    </row>
    <row r="27" spans="2:62" ht="15" customHeight="1" x14ac:dyDescent="0.15">
      <c r="B27" s="313"/>
      <c r="C27" s="314"/>
      <c r="D27" s="314"/>
      <c r="E27" s="314"/>
      <c r="F27" s="98"/>
      <c r="G27" s="98"/>
      <c r="H27" s="98"/>
      <c r="I27" s="98"/>
      <c r="J27" s="265"/>
      <c r="K27" s="266"/>
      <c r="L27" s="266"/>
      <c r="M27" s="267"/>
      <c r="N27" s="268"/>
      <c r="O27" s="269"/>
      <c r="P27" s="269"/>
      <c r="Q27" s="269"/>
      <c r="R27" s="269"/>
      <c r="S27" s="269"/>
      <c r="T27" s="269"/>
      <c r="U27" s="269"/>
      <c r="V27" s="269"/>
      <c r="W27" s="269"/>
      <c r="X27" s="269"/>
      <c r="Y27" s="270"/>
      <c r="Z27" s="118"/>
      <c r="AA27" s="118"/>
      <c r="AB27" s="118"/>
      <c r="AC27" s="118"/>
      <c r="AD27" s="73" t="str">
        <f t="shared" si="0"/>
        <v/>
      </c>
      <c r="AE27" s="73"/>
      <c r="AF27" s="100"/>
      <c r="AG27" s="100"/>
      <c r="AH27" s="100"/>
      <c r="AI27" s="100"/>
      <c r="AJ27" s="100"/>
      <c r="AK27" s="100"/>
      <c r="AL27" s="100"/>
      <c r="AM27" s="100"/>
      <c r="AN27" s="100"/>
      <c r="AO27" s="100"/>
      <c r="AP27" s="100"/>
      <c r="AQ27" s="100"/>
      <c r="AR27" s="100"/>
      <c r="AS27" s="100"/>
      <c r="AT27" s="100"/>
      <c r="AU27" s="100"/>
      <c r="AV27" s="315"/>
      <c r="BC27" s="316" t="s">
        <v>158</v>
      </c>
      <c r="BD27" s="73"/>
      <c r="BE27" s="73"/>
      <c r="BF27" s="73"/>
      <c r="BG27" s="73">
        <v>1989</v>
      </c>
      <c r="BH27" s="73"/>
      <c r="BI27" s="73"/>
      <c r="BJ27" s="76"/>
    </row>
    <row r="28" spans="2:62" ht="15" customHeight="1" x14ac:dyDescent="0.15">
      <c r="B28" s="313"/>
      <c r="C28" s="314"/>
      <c r="D28" s="314"/>
      <c r="E28" s="314"/>
      <c r="F28" s="98"/>
      <c r="G28" s="98"/>
      <c r="H28" s="98"/>
      <c r="I28" s="98"/>
      <c r="J28" s="265"/>
      <c r="K28" s="266"/>
      <c r="L28" s="266"/>
      <c r="M28" s="267"/>
      <c r="N28" s="268"/>
      <c r="O28" s="269"/>
      <c r="P28" s="269"/>
      <c r="Q28" s="269"/>
      <c r="R28" s="269"/>
      <c r="S28" s="269"/>
      <c r="T28" s="269"/>
      <c r="U28" s="269"/>
      <c r="V28" s="269"/>
      <c r="W28" s="269"/>
      <c r="X28" s="269"/>
      <c r="Y28" s="270"/>
      <c r="Z28" s="118"/>
      <c r="AA28" s="118"/>
      <c r="AB28" s="118"/>
      <c r="AC28" s="118"/>
      <c r="AD28" s="73" t="str">
        <f t="shared" si="0"/>
        <v/>
      </c>
      <c r="AE28" s="73"/>
      <c r="AF28" s="100"/>
      <c r="AG28" s="100"/>
      <c r="AH28" s="100"/>
      <c r="AI28" s="100"/>
      <c r="AJ28" s="100"/>
      <c r="AK28" s="100"/>
      <c r="AL28" s="100"/>
      <c r="AM28" s="100"/>
      <c r="AN28" s="100"/>
      <c r="AO28" s="100"/>
      <c r="AP28" s="100"/>
      <c r="AQ28" s="100"/>
      <c r="AR28" s="100"/>
      <c r="AS28" s="100"/>
      <c r="AT28" s="100"/>
      <c r="AU28" s="100"/>
      <c r="AV28" s="315"/>
      <c r="BC28" s="316" t="s">
        <v>159</v>
      </c>
      <c r="BD28" s="73"/>
      <c r="BE28" s="73"/>
      <c r="BF28" s="73"/>
      <c r="BG28" s="73">
        <v>1990</v>
      </c>
      <c r="BH28" s="73"/>
      <c r="BI28" s="73"/>
      <c r="BJ28" s="76"/>
    </row>
    <row r="29" spans="2:62" ht="15" customHeight="1" x14ac:dyDescent="0.15">
      <c r="B29" s="313"/>
      <c r="C29" s="314"/>
      <c r="D29" s="314"/>
      <c r="E29" s="314"/>
      <c r="F29" s="98"/>
      <c r="G29" s="98"/>
      <c r="H29" s="98"/>
      <c r="I29" s="98"/>
      <c r="J29" s="265"/>
      <c r="K29" s="266"/>
      <c r="L29" s="266"/>
      <c r="M29" s="267"/>
      <c r="N29" s="268"/>
      <c r="O29" s="269"/>
      <c r="P29" s="269"/>
      <c r="Q29" s="269"/>
      <c r="R29" s="269"/>
      <c r="S29" s="269"/>
      <c r="T29" s="269"/>
      <c r="U29" s="269"/>
      <c r="V29" s="269"/>
      <c r="W29" s="269"/>
      <c r="X29" s="269"/>
      <c r="Y29" s="270"/>
      <c r="Z29" s="118"/>
      <c r="AA29" s="118"/>
      <c r="AB29" s="118"/>
      <c r="AC29" s="118"/>
      <c r="AD29" s="73" t="str">
        <f t="shared" si="0"/>
        <v/>
      </c>
      <c r="AE29" s="73"/>
      <c r="AF29" s="100"/>
      <c r="AG29" s="100"/>
      <c r="AH29" s="100"/>
      <c r="AI29" s="100"/>
      <c r="AJ29" s="100"/>
      <c r="AK29" s="100"/>
      <c r="AL29" s="100"/>
      <c r="AM29" s="100"/>
      <c r="AN29" s="100"/>
      <c r="AO29" s="100"/>
      <c r="AP29" s="100"/>
      <c r="AQ29" s="100"/>
      <c r="AR29" s="100"/>
      <c r="AS29" s="100"/>
      <c r="AT29" s="100"/>
      <c r="AU29" s="100"/>
      <c r="AV29" s="315"/>
      <c r="BC29" s="316" t="s">
        <v>160</v>
      </c>
      <c r="BD29" s="73"/>
      <c r="BE29" s="73"/>
      <c r="BF29" s="73"/>
      <c r="BG29" s="73">
        <v>1991</v>
      </c>
      <c r="BH29" s="73"/>
      <c r="BI29" s="73"/>
      <c r="BJ29" s="76"/>
    </row>
    <row r="30" spans="2:62" ht="15" customHeight="1" x14ac:dyDescent="0.15">
      <c r="B30" s="313"/>
      <c r="C30" s="314"/>
      <c r="D30" s="314"/>
      <c r="E30" s="314"/>
      <c r="F30" s="98"/>
      <c r="G30" s="98"/>
      <c r="H30" s="98"/>
      <c r="I30" s="98"/>
      <c r="J30" s="265"/>
      <c r="K30" s="266"/>
      <c r="L30" s="266"/>
      <c r="M30" s="267"/>
      <c r="N30" s="268"/>
      <c r="O30" s="269"/>
      <c r="P30" s="269"/>
      <c r="Q30" s="269"/>
      <c r="R30" s="269"/>
      <c r="S30" s="269"/>
      <c r="T30" s="269"/>
      <c r="U30" s="269"/>
      <c r="V30" s="269"/>
      <c r="W30" s="269"/>
      <c r="X30" s="269"/>
      <c r="Y30" s="270"/>
      <c r="Z30" s="118"/>
      <c r="AA30" s="118"/>
      <c r="AB30" s="118"/>
      <c r="AC30" s="118"/>
      <c r="AD30" s="73" t="str">
        <f t="shared" si="0"/>
        <v/>
      </c>
      <c r="AE30" s="73"/>
      <c r="AF30" s="100"/>
      <c r="AG30" s="100"/>
      <c r="AH30" s="100"/>
      <c r="AI30" s="100"/>
      <c r="AJ30" s="100"/>
      <c r="AK30" s="100"/>
      <c r="AL30" s="100"/>
      <c r="AM30" s="100"/>
      <c r="AN30" s="100"/>
      <c r="AO30" s="100"/>
      <c r="AP30" s="100"/>
      <c r="AQ30" s="100"/>
      <c r="AR30" s="100"/>
      <c r="AS30" s="100"/>
      <c r="AT30" s="100"/>
      <c r="AU30" s="100"/>
      <c r="AV30" s="315"/>
      <c r="BC30" s="316" t="s">
        <v>161</v>
      </c>
      <c r="BD30" s="73"/>
      <c r="BE30" s="73"/>
      <c r="BF30" s="73"/>
      <c r="BG30" s="73">
        <v>1992</v>
      </c>
      <c r="BH30" s="73"/>
      <c r="BI30" s="73"/>
      <c r="BJ30" s="76"/>
    </row>
    <row r="31" spans="2:62" ht="15" customHeight="1" x14ac:dyDescent="0.15">
      <c r="B31" s="313"/>
      <c r="C31" s="314"/>
      <c r="D31" s="314"/>
      <c r="E31" s="314"/>
      <c r="F31" s="98"/>
      <c r="G31" s="98"/>
      <c r="H31" s="98"/>
      <c r="I31" s="98"/>
      <c r="J31" s="265"/>
      <c r="K31" s="266"/>
      <c r="L31" s="266"/>
      <c r="M31" s="267"/>
      <c r="N31" s="268"/>
      <c r="O31" s="269"/>
      <c r="P31" s="269"/>
      <c r="Q31" s="269"/>
      <c r="R31" s="269"/>
      <c r="S31" s="269"/>
      <c r="T31" s="269"/>
      <c r="U31" s="269"/>
      <c r="V31" s="269"/>
      <c r="W31" s="269"/>
      <c r="X31" s="269"/>
      <c r="Y31" s="270"/>
      <c r="Z31" s="118"/>
      <c r="AA31" s="118"/>
      <c r="AB31" s="118"/>
      <c r="AC31" s="118"/>
      <c r="AD31" s="73" t="str">
        <f t="shared" si="0"/>
        <v/>
      </c>
      <c r="AE31" s="73"/>
      <c r="AF31" s="100"/>
      <c r="AG31" s="100"/>
      <c r="AH31" s="100"/>
      <c r="AI31" s="100"/>
      <c r="AJ31" s="100"/>
      <c r="AK31" s="100"/>
      <c r="AL31" s="100"/>
      <c r="AM31" s="100"/>
      <c r="AN31" s="100"/>
      <c r="AO31" s="100"/>
      <c r="AP31" s="100"/>
      <c r="AQ31" s="100"/>
      <c r="AR31" s="100"/>
      <c r="AS31" s="100"/>
      <c r="AT31" s="100"/>
      <c r="AU31" s="100"/>
      <c r="AV31" s="315"/>
      <c r="BC31" s="316" t="s">
        <v>162</v>
      </c>
      <c r="BD31" s="73"/>
      <c r="BE31" s="73"/>
      <c r="BF31" s="73"/>
      <c r="BG31" s="73">
        <v>1993</v>
      </c>
      <c r="BH31" s="73"/>
      <c r="BI31" s="73"/>
      <c r="BJ31" s="76"/>
    </row>
    <row r="32" spans="2:62" ht="15" customHeight="1" x14ac:dyDescent="0.15">
      <c r="B32" s="313"/>
      <c r="C32" s="314"/>
      <c r="D32" s="314"/>
      <c r="E32" s="314"/>
      <c r="F32" s="98"/>
      <c r="G32" s="98"/>
      <c r="H32" s="98"/>
      <c r="I32" s="98"/>
      <c r="J32" s="265"/>
      <c r="K32" s="266"/>
      <c r="L32" s="266"/>
      <c r="M32" s="267"/>
      <c r="N32" s="268"/>
      <c r="O32" s="269"/>
      <c r="P32" s="269"/>
      <c r="Q32" s="269"/>
      <c r="R32" s="269"/>
      <c r="S32" s="269"/>
      <c r="T32" s="269"/>
      <c r="U32" s="269"/>
      <c r="V32" s="269"/>
      <c r="W32" s="269"/>
      <c r="X32" s="269"/>
      <c r="Y32" s="270"/>
      <c r="Z32" s="118"/>
      <c r="AA32" s="118"/>
      <c r="AB32" s="118"/>
      <c r="AC32" s="118"/>
      <c r="AD32" s="73" t="str">
        <f t="shared" si="0"/>
        <v/>
      </c>
      <c r="AE32" s="73"/>
      <c r="AF32" s="100"/>
      <c r="AG32" s="100"/>
      <c r="AH32" s="100"/>
      <c r="AI32" s="100"/>
      <c r="AJ32" s="100"/>
      <c r="AK32" s="100"/>
      <c r="AL32" s="100"/>
      <c r="AM32" s="100"/>
      <c r="AN32" s="100"/>
      <c r="AO32" s="100"/>
      <c r="AP32" s="100"/>
      <c r="AQ32" s="100"/>
      <c r="AR32" s="100"/>
      <c r="AS32" s="100"/>
      <c r="AT32" s="100"/>
      <c r="AU32" s="100"/>
      <c r="AV32" s="315"/>
      <c r="BC32" s="316" t="s">
        <v>163</v>
      </c>
      <c r="BD32" s="73"/>
      <c r="BE32" s="73"/>
      <c r="BF32" s="73"/>
      <c r="BG32" s="73">
        <v>1994</v>
      </c>
      <c r="BH32" s="73"/>
      <c r="BI32" s="73"/>
      <c r="BJ32" s="76"/>
    </row>
    <row r="33" spans="1:62" ht="15" customHeight="1" x14ac:dyDescent="0.15">
      <c r="B33" s="313"/>
      <c r="C33" s="314"/>
      <c r="D33" s="314"/>
      <c r="E33" s="314"/>
      <c r="F33" s="98"/>
      <c r="G33" s="98"/>
      <c r="H33" s="98"/>
      <c r="I33" s="98"/>
      <c r="J33" s="265"/>
      <c r="K33" s="266"/>
      <c r="L33" s="266"/>
      <c r="M33" s="267"/>
      <c r="N33" s="268"/>
      <c r="O33" s="269"/>
      <c r="P33" s="269"/>
      <c r="Q33" s="269"/>
      <c r="R33" s="269"/>
      <c r="S33" s="269"/>
      <c r="T33" s="269"/>
      <c r="U33" s="269"/>
      <c r="V33" s="269"/>
      <c r="W33" s="269"/>
      <c r="X33" s="269"/>
      <c r="Y33" s="270"/>
      <c r="Z33" s="118"/>
      <c r="AA33" s="118"/>
      <c r="AB33" s="118"/>
      <c r="AC33" s="118"/>
      <c r="AD33" s="73" t="str">
        <f t="shared" si="0"/>
        <v/>
      </c>
      <c r="AE33" s="73"/>
      <c r="AF33" s="100"/>
      <c r="AG33" s="100"/>
      <c r="AH33" s="100"/>
      <c r="AI33" s="100"/>
      <c r="AJ33" s="100"/>
      <c r="AK33" s="100"/>
      <c r="AL33" s="100"/>
      <c r="AM33" s="100"/>
      <c r="AN33" s="100"/>
      <c r="AO33" s="100"/>
      <c r="AP33" s="100"/>
      <c r="AQ33" s="100"/>
      <c r="AR33" s="100"/>
      <c r="AS33" s="100"/>
      <c r="AT33" s="100"/>
      <c r="AU33" s="100"/>
      <c r="AV33" s="315"/>
      <c r="BC33" s="316" t="s">
        <v>164</v>
      </c>
      <c r="BD33" s="73"/>
      <c r="BE33" s="73"/>
      <c r="BF33" s="73"/>
      <c r="BG33" s="73">
        <v>1995</v>
      </c>
      <c r="BH33" s="73"/>
      <c r="BI33" s="73"/>
      <c r="BJ33" s="76"/>
    </row>
    <row r="34" spans="1:62" ht="15" customHeight="1" x14ac:dyDescent="0.15">
      <c r="B34" s="313"/>
      <c r="C34" s="314"/>
      <c r="D34" s="314"/>
      <c r="E34" s="314"/>
      <c r="F34" s="98"/>
      <c r="G34" s="98"/>
      <c r="H34" s="98"/>
      <c r="I34" s="98"/>
      <c r="J34" s="265"/>
      <c r="K34" s="266"/>
      <c r="L34" s="266"/>
      <c r="M34" s="267"/>
      <c r="N34" s="268"/>
      <c r="O34" s="269"/>
      <c r="P34" s="269"/>
      <c r="Q34" s="269"/>
      <c r="R34" s="269"/>
      <c r="S34" s="269"/>
      <c r="T34" s="269"/>
      <c r="U34" s="269"/>
      <c r="V34" s="269"/>
      <c r="W34" s="269"/>
      <c r="X34" s="269"/>
      <c r="Y34" s="270"/>
      <c r="Z34" s="118"/>
      <c r="AA34" s="118"/>
      <c r="AB34" s="118"/>
      <c r="AC34" s="118"/>
      <c r="AD34" s="73" t="str">
        <f t="shared" si="0"/>
        <v/>
      </c>
      <c r="AE34" s="73"/>
      <c r="AF34" s="100"/>
      <c r="AG34" s="100"/>
      <c r="AH34" s="100"/>
      <c r="AI34" s="100"/>
      <c r="AJ34" s="100"/>
      <c r="AK34" s="100"/>
      <c r="AL34" s="100"/>
      <c r="AM34" s="100"/>
      <c r="AN34" s="100"/>
      <c r="AO34" s="100"/>
      <c r="AP34" s="100"/>
      <c r="AQ34" s="100"/>
      <c r="AR34" s="100"/>
      <c r="AS34" s="100"/>
      <c r="AT34" s="100"/>
      <c r="AU34" s="100"/>
      <c r="AV34" s="315"/>
      <c r="BC34" s="316" t="s">
        <v>165</v>
      </c>
      <c r="BD34" s="73"/>
      <c r="BE34" s="73"/>
      <c r="BF34" s="73"/>
      <c r="BG34" s="73">
        <v>1996</v>
      </c>
      <c r="BH34" s="73"/>
      <c r="BI34" s="73"/>
      <c r="BJ34" s="76"/>
    </row>
    <row r="35" spans="1:62" ht="15" customHeight="1" x14ac:dyDescent="0.15">
      <c r="B35" s="313"/>
      <c r="C35" s="314"/>
      <c r="D35" s="314"/>
      <c r="E35" s="314"/>
      <c r="F35" s="98"/>
      <c r="G35" s="98"/>
      <c r="H35" s="98"/>
      <c r="I35" s="98"/>
      <c r="J35" s="265"/>
      <c r="K35" s="266"/>
      <c r="L35" s="266"/>
      <c r="M35" s="267"/>
      <c r="N35" s="268"/>
      <c r="O35" s="269"/>
      <c r="P35" s="269"/>
      <c r="Q35" s="269"/>
      <c r="R35" s="269"/>
      <c r="S35" s="269"/>
      <c r="T35" s="269"/>
      <c r="U35" s="269"/>
      <c r="V35" s="269"/>
      <c r="W35" s="269"/>
      <c r="X35" s="269"/>
      <c r="Y35" s="270"/>
      <c r="Z35" s="118"/>
      <c r="AA35" s="118"/>
      <c r="AB35" s="118"/>
      <c r="AC35" s="118"/>
      <c r="AD35" s="73" t="str">
        <f t="shared" si="0"/>
        <v/>
      </c>
      <c r="AE35" s="73"/>
      <c r="AF35" s="100"/>
      <c r="AG35" s="100"/>
      <c r="AH35" s="100"/>
      <c r="AI35" s="100"/>
      <c r="AJ35" s="100"/>
      <c r="AK35" s="100"/>
      <c r="AL35" s="100"/>
      <c r="AM35" s="100"/>
      <c r="AN35" s="100"/>
      <c r="AO35" s="100"/>
      <c r="AP35" s="100"/>
      <c r="AQ35" s="100"/>
      <c r="AR35" s="100"/>
      <c r="AS35" s="100"/>
      <c r="AT35" s="100"/>
      <c r="AU35" s="100"/>
      <c r="AV35" s="315"/>
      <c r="BC35" s="316" t="s">
        <v>166</v>
      </c>
      <c r="BD35" s="73"/>
      <c r="BE35" s="73"/>
      <c r="BF35" s="73"/>
      <c r="BG35" s="73">
        <v>1997</v>
      </c>
      <c r="BH35" s="73"/>
      <c r="BI35" s="73"/>
      <c r="BJ35" s="76"/>
    </row>
    <row r="36" spans="1:62" ht="15" customHeight="1" x14ac:dyDescent="0.15">
      <c r="B36" s="313"/>
      <c r="C36" s="314"/>
      <c r="D36" s="314"/>
      <c r="E36" s="314"/>
      <c r="F36" s="98"/>
      <c r="G36" s="98"/>
      <c r="H36" s="98"/>
      <c r="I36" s="98"/>
      <c r="J36" s="265"/>
      <c r="K36" s="266"/>
      <c r="L36" s="266"/>
      <c r="M36" s="267"/>
      <c r="N36" s="268"/>
      <c r="O36" s="269"/>
      <c r="P36" s="269"/>
      <c r="Q36" s="269"/>
      <c r="R36" s="269"/>
      <c r="S36" s="269"/>
      <c r="T36" s="269"/>
      <c r="U36" s="269"/>
      <c r="V36" s="269"/>
      <c r="W36" s="269"/>
      <c r="X36" s="269"/>
      <c r="Y36" s="270"/>
      <c r="Z36" s="118"/>
      <c r="AA36" s="118"/>
      <c r="AB36" s="118"/>
      <c r="AC36" s="118"/>
      <c r="AD36" s="73" t="str">
        <f t="shared" si="0"/>
        <v/>
      </c>
      <c r="AE36" s="73"/>
      <c r="AF36" s="100"/>
      <c r="AG36" s="100"/>
      <c r="AH36" s="100"/>
      <c r="AI36" s="100"/>
      <c r="AJ36" s="100"/>
      <c r="AK36" s="100"/>
      <c r="AL36" s="100"/>
      <c r="AM36" s="100"/>
      <c r="AN36" s="100"/>
      <c r="AO36" s="100"/>
      <c r="AP36" s="100"/>
      <c r="AQ36" s="100"/>
      <c r="AR36" s="100"/>
      <c r="AS36" s="100"/>
      <c r="AT36" s="100"/>
      <c r="AU36" s="100"/>
      <c r="AV36" s="315"/>
      <c r="BC36" s="316" t="s">
        <v>167</v>
      </c>
      <c r="BD36" s="73"/>
      <c r="BE36" s="73"/>
      <c r="BF36" s="73"/>
      <c r="BG36" s="73">
        <v>1998</v>
      </c>
      <c r="BH36" s="73"/>
      <c r="BI36" s="73"/>
      <c r="BJ36" s="76"/>
    </row>
    <row r="37" spans="1:62" ht="15" customHeight="1" x14ac:dyDescent="0.15">
      <c r="B37" s="313"/>
      <c r="C37" s="314"/>
      <c r="D37" s="314"/>
      <c r="E37" s="314"/>
      <c r="F37" s="98"/>
      <c r="G37" s="98"/>
      <c r="H37" s="98"/>
      <c r="I37" s="98"/>
      <c r="J37" s="265"/>
      <c r="K37" s="266"/>
      <c r="L37" s="266"/>
      <c r="M37" s="267"/>
      <c r="N37" s="268"/>
      <c r="O37" s="269"/>
      <c r="P37" s="269"/>
      <c r="Q37" s="269"/>
      <c r="R37" s="269"/>
      <c r="S37" s="269"/>
      <c r="T37" s="269"/>
      <c r="U37" s="269"/>
      <c r="V37" s="269"/>
      <c r="W37" s="269"/>
      <c r="X37" s="269"/>
      <c r="Y37" s="270"/>
      <c r="Z37" s="118"/>
      <c r="AA37" s="118"/>
      <c r="AB37" s="118"/>
      <c r="AC37" s="118"/>
      <c r="AD37" s="73" t="str">
        <f t="shared" si="0"/>
        <v/>
      </c>
      <c r="AE37" s="73"/>
      <c r="AF37" s="100"/>
      <c r="AG37" s="100"/>
      <c r="AH37" s="100"/>
      <c r="AI37" s="100"/>
      <c r="AJ37" s="100"/>
      <c r="AK37" s="100"/>
      <c r="AL37" s="100"/>
      <c r="AM37" s="100"/>
      <c r="AN37" s="100"/>
      <c r="AO37" s="100"/>
      <c r="AP37" s="100"/>
      <c r="AQ37" s="100"/>
      <c r="AR37" s="100"/>
      <c r="AS37" s="100"/>
      <c r="AT37" s="100"/>
      <c r="AU37" s="100"/>
      <c r="AV37" s="315"/>
      <c r="BC37" s="316" t="s">
        <v>168</v>
      </c>
      <c r="BD37" s="73"/>
      <c r="BE37" s="73"/>
      <c r="BF37" s="73"/>
      <c r="BG37" s="73">
        <v>1999</v>
      </c>
      <c r="BH37" s="73"/>
      <c r="BI37" s="73"/>
      <c r="BJ37" s="76"/>
    </row>
    <row r="38" spans="1:62" ht="15" customHeight="1" thickBot="1" x14ac:dyDescent="0.2">
      <c r="B38" s="325"/>
      <c r="C38" s="326"/>
      <c r="D38" s="326"/>
      <c r="E38" s="326"/>
      <c r="F38" s="287"/>
      <c r="G38" s="287"/>
      <c r="H38" s="287"/>
      <c r="I38" s="287"/>
      <c r="J38" s="259"/>
      <c r="K38" s="260"/>
      <c r="L38" s="260"/>
      <c r="M38" s="261"/>
      <c r="N38" s="262"/>
      <c r="O38" s="263"/>
      <c r="P38" s="263"/>
      <c r="Q38" s="263"/>
      <c r="R38" s="263"/>
      <c r="S38" s="263"/>
      <c r="T38" s="263"/>
      <c r="U38" s="263"/>
      <c r="V38" s="263"/>
      <c r="W38" s="263"/>
      <c r="X38" s="263"/>
      <c r="Y38" s="264"/>
      <c r="Z38" s="327"/>
      <c r="AA38" s="327"/>
      <c r="AB38" s="327"/>
      <c r="AC38" s="327"/>
      <c r="AD38" s="74" t="str">
        <f t="shared" si="0"/>
        <v/>
      </c>
      <c r="AE38" s="74"/>
      <c r="AF38" s="328"/>
      <c r="AG38" s="328"/>
      <c r="AH38" s="328"/>
      <c r="AI38" s="328"/>
      <c r="AJ38" s="328"/>
      <c r="AK38" s="328"/>
      <c r="AL38" s="328"/>
      <c r="AM38" s="328"/>
      <c r="AN38" s="328"/>
      <c r="AO38" s="328"/>
      <c r="AP38" s="328"/>
      <c r="AQ38" s="328"/>
      <c r="AR38" s="328"/>
      <c r="AS38" s="328"/>
      <c r="AT38" s="328"/>
      <c r="AU38" s="328"/>
      <c r="AV38" s="329"/>
      <c r="BC38" s="316" t="s">
        <v>169</v>
      </c>
      <c r="BD38" s="73"/>
      <c r="BE38" s="73"/>
      <c r="BF38" s="73"/>
      <c r="BG38" s="73">
        <v>2000</v>
      </c>
      <c r="BH38" s="73"/>
      <c r="BI38" s="73"/>
      <c r="BJ38" s="76"/>
    </row>
    <row r="39" spans="1:62" ht="15" customHeight="1" x14ac:dyDescent="0.15">
      <c r="BC39" s="316" t="s">
        <v>170</v>
      </c>
      <c r="BD39" s="73"/>
      <c r="BE39" s="73"/>
      <c r="BF39" s="73"/>
      <c r="BG39" s="73">
        <v>2001</v>
      </c>
      <c r="BH39" s="73"/>
      <c r="BI39" s="73"/>
      <c r="BJ39" s="76"/>
    </row>
    <row r="40" spans="1:62" ht="15" customHeight="1" x14ac:dyDescent="0.15">
      <c r="A40" s="2" t="s">
        <v>456</v>
      </c>
      <c r="BC40" s="316" t="s">
        <v>171</v>
      </c>
      <c r="BD40" s="73"/>
      <c r="BE40" s="73"/>
      <c r="BF40" s="73"/>
      <c r="BG40" s="73">
        <v>2002</v>
      </c>
      <c r="BH40" s="73"/>
      <c r="BI40" s="73"/>
      <c r="BJ40" s="76"/>
    </row>
    <row r="41" spans="1:62" ht="15" customHeight="1" thickBot="1" x14ac:dyDescent="0.2">
      <c r="BC41" s="316" t="s">
        <v>172</v>
      </c>
      <c r="BD41" s="73"/>
      <c r="BE41" s="73"/>
      <c r="BF41" s="73"/>
      <c r="BG41" s="73">
        <v>2003</v>
      </c>
      <c r="BH41" s="73"/>
      <c r="BI41" s="73"/>
      <c r="BJ41" s="76"/>
    </row>
    <row r="42" spans="1:62" ht="15" customHeight="1" x14ac:dyDescent="0.15">
      <c r="B42" s="324" t="s">
        <v>466</v>
      </c>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2"/>
      <c r="BC42" s="316" t="s">
        <v>173</v>
      </c>
      <c r="BD42" s="73"/>
      <c r="BE42" s="73"/>
      <c r="BF42" s="73"/>
      <c r="BG42" s="73">
        <v>2004</v>
      </c>
      <c r="BH42" s="73"/>
      <c r="BI42" s="73"/>
      <c r="BJ42" s="76"/>
    </row>
    <row r="43" spans="1:62" ht="15" customHeight="1" thickBot="1" x14ac:dyDescent="0.2">
      <c r="B43" s="303"/>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5"/>
      <c r="BC43" s="316" t="s">
        <v>174</v>
      </c>
      <c r="BD43" s="73"/>
      <c r="BE43" s="73"/>
      <c r="BF43" s="73"/>
      <c r="BG43" s="73">
        <v>2005</v>
      </c>
      <c r="BH43" s="73"/>
      <c r="BI43" s="73"/>
      <c r="BJ43" s="76"/>
    </row>
    <row r="44" spans="1:62" ht="15" customHeight="1" thickBot="1" x14ac:dyDescent="0.2">
      <c r="BC44" s="316" t="s">
        <v>175</v>
      </c>
      <c r="BD44" s="73"/>
      <c r="BE44" s="73"/>
      <c r="BF44" s="73"/>
      <c r="BG44" s="73">
        <v>2006</v>
      </c>
      <c r="BH44" s="73"/>
      <c r="BI44" s="73"/>
      <c r="BJ44" s="76"/>
    </row>
    <row r="45" spans="1:62" ht="15" customHeight="1" x14ac:dyDescent="0.15">
      <c r="B45" s="306" t="s">
        <v>209</v>
      </c>
      <c r="C45" s="138"/>
      <c r="D45" s="138"/>
      <c r="E45" s="138"/>
      <c r="F45" s="138"/>
      <c r="G45" s="138"/>
      <c r="H45" s="138"/>
      <c r="I45" s="138"/>
      <c r="J45" s="138"/>
      <c r="K45" s="138"/>
      <c r="L45" s="138"/>
      <c r="M45" s="138"/>
      <c r="N45" s="138"/>
      <c r="O45" s="138"/>
      <c r="P45" s="289" t="s">
        <v>210</v>
      </c>
      <c r="Q45" s="138"/>
      <c r="R45" s="138"/>
      <c r="S45" s="138"/>
      <c r="T45" s="138"/>
      <c r="U45" s="138"/>
      <c r="V45" s="138"/>
      <c r="W45" s="138"/>
      <c r="X45" s="289" t="s">
        <v>211</v>
      </c>
      <c r="Y45" s="138"/>
      <c r="Z45" s="138"/>
      <c r="AA45" s="138"/>
      <c r="AB45" s="138"/>
      <c r="AC45" s="138"/>
      <c r="AD45" s="138"/>
      <c r="AE45" s="138"/>
      <c r="AF45" s="289" t="s">
        <v>212</v>
      </c>
      <c r="AG45" s="138"/>
      <c r="AH45" s="138"/>
      <c r="AI45" s="138"/>
      <c r="AJ45" s="289" t="s">
        <v>133</v>
      </c>
      <c r="AK45" s="138"/>
      <c r="AL45" s="138"/>
      <c r="AM45" s="138"/>
      <c r="AN45" s="289" t="s">
        <v>53</v>
      </c>
      <c r="AO45" s="138"/>
      <c r="AP45" s="138"/>
      <c r="AQ45" s="138"/>
      <c r="AR45" s="289" t="s">
        <v>271</v>
      </c>
      <c r="AS45" s="138"/>
      <c r="AT45" s="138"/>
      <c r="AU45" s="139"/>
      <c r="BC45" s="316" t="s">
        <v>176</v>
      </c>
      <c r="BD45" s="73"/>
      <c r="BE45" s="73"/>
      <c r="BF45" s="73"/>
      <c r="BG45" s="73">
        <v>2007</v>
      </c>
      <c r="BH45" s="73"/>
      <c r="BI45" s="73"/>
      <c r="BJ45" s="76"/>
    </row>
    <row r="46" spans="1:62" ht="15" customHeight="1" thickBot="1" x14ac:dyDescent="0.2">
      <c r="B46" s="32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c r="AR46" s="293"/>
      <c r="AS46" s="293"/>
      <c r="AT46" s="293"/>
      <c r="AU46" s="294"/>
      <c r="BC46" s="316" t="s">
        <v>177</v>
      </c>
      <c r="BD46" s="73"/>
      <c r="BE46" s="73"/>
      <c r="BF46" s="73"/>
      <c r="BG46" s="73">
        <v>2008</v>
      </c>
      <c r="BH46" s="73"/>
      <c r="BI46" s="73"/>
      <c r="BJ46" s="76"/>
    </row>
    <row r="47" spans="1:62" ht="15" customHeight="1" thickTop="1" x14ac:dyDescent="0.15">
      <c r="B47" s="335" t="str">
        <f>IF(調書!G43=0,"",調書!G43)</f>
        <v>流入管渠</v>
      </c>
      <c r="C47" s="333"/>
      <c r="D47" s="333"/>
      <c r="E47" s="333"/>
      <c r="F47" s="333"/>
      <c r="G47" s="333"/>
      <c r="H47" s="333"/>
      <c r="I47" s="333"/>
      <c r="J47" s="333"/>
      <c r="K47" s="333"/>
      <c r="L47" s="333"/>
      <c r="M47" s="333"/>
      <c r="N47" s="333"/>
      <c r="O47" s="333"/>
      <c r="P47" s="333" t="str">
        <f>IF(調書!U43=0,"",調書!U43)</f>
        <v>鉄筋コンクリート造り</v>
      </c>
      <c r="Q47" s="333"/>
      <c r="R47" s="333"/>
      <c r="S47" s="333"/>
      <c r="T47" s="333"/>
      <c r="U47" s="333"/>
      <c r="V47" s="333"/>
      <c r="W47" s="333"/>
      <c r="X47" s="333" t="str">
        <f>IF(調書!AE43=0,"",調書!AE43)</f>
        <v/>
      </c>
      <c r="Y47" s="333"/>
      <c r="Z47" s="333"/>
      <c r="AA47" s="333"/>
      <c r="AB47" s="333"/>
      <c r="AC47" s="333"/>
      <c r="AD47" s="333"/>
      <c r="AE47" s="333"/>
      <c r="AF47" s="300" t="s">
        <v>167</v>
      </c>
      <c r="AG47" s="300"/>
      <c r="AH47" s="300"/>
      <c r="AI47" s="300"/>
      <c r="AJ47" s="296">
        <f t="shared" ref="AJ47:AJ74" si="1">IF(AF47="","",$AY$3-VLOOKUP(AF47,$BC$3:$BJ$53,5,FALSE))</f>
        <v>17</v>
      </c>
      <c r="AK47" s="296"/>
      <c r="AL47" s="296"/>
      <c r="AM47" s="296"/>
      <c r="AN47" s="299">
        <v>50</v>
      </c>
      <c r="AO47" s="300"/>
      <c r="AP47" s="300"/>
      <c r="AQ47" s="300"/>
      <c r="AR47" s="295">
        <f>IF(AF47="","",ROUND(+AJ47/AN47,1))</f>
        <v>0.3</v>
      </c>
      <c r="AS47" s="296"/>
      <c r="AT47" s="296"/>
      <c r="AU47" s="297"/>
      <c r="BC47" s="316" t="s">
        <v>178</v>
      </c>
      <c r="BD47" s="73"/>
      <c r="BE47" s="73"/>
      <c r="BF47" s="73"/>
      <c r="BG47" s="73">
        <v>2009</v>
      </c>
      <c r="BH47" s="73"/>
      <c r="BI47" s="73"/>
      <c r="BJ47" s="76"/>
    </row>
    <row r="48" spans="1:62" ht="15" customHeight="1" x14ac:dyDescent="0.15">
      <c r="B48" s="334" t="str">
        <f>IF(調書!G44=0,"",調書!G44)</f>
        <v>水処理躯体</v>
      </c>
      <c r="C48" s="332"/>
      <c r="D48" s="332"/>
      <c r="E48" s="332"/>
      <c r="F48" s="332"/>
      <c r="G48" s="332"/>
      <c r="H48" s="332"/>
      <c r="I48" s="332"/>
      <c r="J48" s="332"/>
      <c r="K48" s="332"/>
      <c r="L48" s="332"/>
      <c r="M48" s="332"/>
      <c r="N48" s="332"/>
      <c r="O48" s="332"/>
      <c r="P48" s="332" t="str">
        <f>IF(調書!U44=0,"",調書!U44)</f>
        <v>鉄筋コンクリート造り</v>
      </c>
      <c r="Q48" s="332"/>
      <c r="R48" s="332"/>
      <c r="S48" s="332"/>
      <c r="T48" s="332"/>
      <c r="U48" s="332"/>
      <c r="V48" s="332"/>
      <c r="W48" s="332"/>
      <c r="X48" s="332" t="str">
        <f>IF(調書!AE44=0,"",調書!AE44)</f>
        <v/>
      </c>
      <c r="Y48" s="332"/>
      <c r="Z48" s="332"/>
      <c r="AA48" s="332"/>
      <c r="AB48" s="332"/>
      <c r="AC48" s="332"/>
      <c r="AD48" s="332"/>
      <c r="AE48" s="332"/>
      <c r="AF48" s="118" t="s">
        <v>168</v>
      </c>
      <c r="AG48" s="118"/>
      <c r="AH48" s="118"/>
      <c r="AI48" s="118"/>
      <c r="AJ48" s="73">
        <f t="shared" si="1"/>
        <v>16</v>
      </c>
      <c r="AK48" s="73"/>
      <c r="AL48" s="73"/>
      <c r="AM48" s="73"/>
      <c r="AN48" s="298">
        <v>50</v>
      </c>
      <c r="AO48" s="118"/>
      <c r="AP48" s="118"/>
      <c r="AQ48" s="118"/>
      <c r="AR48" s="291">
        <f t="shared" ref="AR48:AR62" si="2">IF(AF48="","",ROUND(+AJ48/AN48,1))</f>
        <v>0.3</v>
      </c>
      <c r="AS48" s="73"/>
      <c r="AT48" s="73"/>
      <c r="AU48" s="76"/>
      <c r="BC48" s="316" t="s">
        <v>179</v>
      </c>
      <c r="BD48" s="73"/>
      <c r="BE48" s="73"/>
      <c r="BF48" s="73"/>
      <c r="BG48" s="73">
        <v>2010</v>
      </c>
      <c r="BH48" s="73"/>
      <c r="BI48" s="73"/>
      <c r="BJ48" s="76"/>
    </row>
    <row r="49" spans="2:62" ht="15" customHeight="1" x14ac:dyDescent="0.15">
      <c r="B49" s="334" t="str">
        <f>IF(調書!G45=0,"",調書!G45)</f>
        <v>管理棟躯体</v>
      </c>
      <c r="C49" s="332"/>
      <c r="D49" s="332"/>
      <c r="E49" s="332"/>
      <c r="F49" s="332"/>
      <c r="G49" s="332"/>
      <c r="H49" s="332"/>
      <c r="I49" s="332"/>
      <c r="J49" s="332"/>
      <c r="K49" s="332"/>
      <c r="L49" s="332"/>
      <c r="M49" s="332"/>
      <c r="N49" s="332"/>
      <c r="O49" s="332"/>
      <c r="P49" s="332" t="str">
        <f>IF(調書!U45=0,"",調書!U45)</f>
        <v>鉄筋コンクリート造り</v>
      </c>
      <c r="Q49" s="332"/>
      <c r="R49" s="332"/>
      <c r="S49" s="332"/>
      <c r="T49" s="332"/>
      <c r="U49" s="332"/>
      <c r="V49" s="332"/>
      <c r="W49" s="332"/>
      <c r="X49" s="332" t="str">
        <f>IF(調書!AE45=0,"",調書!AE45)</f>
        <v/>
      </c>
      <c r="Y49" s="332"/>
      <c r="Z49" s="332"/>
      <c r="AA49" s="332"/>
      <c r="AB49" s="332"/>
      <c r="AC49" s="332"/>
      <c r="AD49" s="332"/>
      <c r="AE49" s="332"/>
      <c r="AF49" s="118" t="s">
        <v>169</v>
      </c>
      <c r="AG49" s="118"/>
      <c r="AH49" s="118"/>
      <c r="AI49" s="118"/>
      <c r="AJ49" s="73">
        <f t="shared" si="1"/>
        <v>15</v>
      </c>
      <c r="AK49" s="73"/>
      <c r="AL49" s="73"/>
      <c r="AM49" s="73"/>
      <c r="AN49" s="298">
        <v>50</v>
      </c>
      <c r="AO49" s="118"/>
      <c r="AP49" s="118"/>
      <c r="AQ49" s="118"/>
      <c r="AR49" s="291">
        <f t="shared" si="2"/>
        <v>0.3</v>
      </c>
      <c r="AS49" s="73"/>
      <c r="AT49" s="73"/>
      <c r="AU49" s="76"/>
      <c r="BC49" s="316" t="s">
        <v>180</v>
      </c>
      <c r="BD49" s="73"/>
      <c r="BE49" s="73"/>
      <c r="BF49" s="73"/>
      <c r="BG49" s="73">
        <v>2011</v>
      </c>
      <c r="BH49" s="73"/>
      <c r="BI49" s="73"/>
      <c r="BJ49" s="76"/>
    </row>
    <row r="50" spans="2:62" ht="15" customHeight="1" x14ac:dyDescent="0.15">
      <c r="B50" s="334" t="str">
        <f>IF(調書!G46=0,"",調書!G46)</f>
        <v>汚泥棟躯体</v>
      </c>
      <c r="C50" s="332"/>
      <c r="D50" s="332"/>
      <c r="E50" s="332"/>
      <c r="F50" s="332"/>
      <c r="G50" s="332"/>
      <c r="H50" s="332"/>
      <c r="I50" s="332"/>
      <c r="J50" s="332"/>
      <c r="K50" s="332"/>
      <c r="L50" s="332"/>
      <c r="M50" s="332"/>
      <c r="N50" s="332"/>
      <c r="O50" s="332"/>
      <c r="P50" s="332" t="str">
        <f>IF(調書!U46=0,"",調書!U46)</f>
        <v>鉄筋コンクリート造り</v>
      </c>
      <c r="Q50" s="332"/>
      <c r="R50" s="332"/>
      <c r="S50" s="332"/>
      <c r="T50" s="332"/>
      <c r="U50" s="332"/>
      <c r="V50" s="332"/>
      <c r="W50" s="332"/>
      <c r="X50" s="332" t="str">
        <f>IF(調書!AE46=0,"",調書!AE46)</f>
        <v/>
      </c>
      <c r="Y50" s="332"/>
      <c r="Z50" s="332"/>
      <c r="AA50" s="332"/>
      <c r="AB50" s="332"/>
      <c r="AC50" s="332"/>
      <c r="AD50" s="332"/>
      <c r="AE50" s="332"/>
      <c r="AF50" s="118" t="s">
        <v>169</v>
      </c>
      <c r="AG50" s="118"/>
      <c r="AH50" s="118"/>
      <c r="AI50" s="118"/>
      <c r="AJ50" s="73">
        <f t="shared" si="1"/>
        <v>15</v>
      </c>
      <c r="AK50" s="73"/>
      <c r="AL50" s="73"/>
      <c r="AM50" s="73"/>
      <c r="AN50" s="298">
        <v>50</v>
      </c>
      <c r="AO50" s="118"/>
      <c r="AP50" s="118"/>
      <c r="AQ50" s="118"/>
      <c r="AR50" s="291">
        <f t="shared" si="2"/>
        <v>0.3</v>
      </c>
      <c r="AS50" s="73"/>
      <c r="AT50" s="73"/>
      <c r="AU50" s="76"/>
      <c r="BC50" s="316" t="s">
        <v>181</v>
      </c>
      <c r="BD50" s="73"/>
      <c r="BE50" s="73"/>
      <c r="BF50" s="73"/>
      <c r="BG50" s="73">
        <v>2012</v>
      </c>
      <c r="BH50" s="73"/>
      <c r="BI50" s="73"/>
      <c r="BJ50" s="76"/>
    </row>
    <row r="51" spans="2:62" ht="15" customHeight="1" x14ac:dyDescent="0.15">
      <c r="B51" s="334" t="str">
        <f>IF(調書!G47=0,"",調書!G47)</f>
        <v>主ポンプ設備</v>
      </c>
      <c r="C51" s="332"/>
      <c r="D51" s="332"/>
      <c r="E51" s="332"/>
      <c r="F51" s="332"/>
      <c r="G51" s="332"/>
      <c r="H51" s="332"/>
      <c r="I51" s="332"/>
      <c r="J51" s="332"/>
      <c r="K51" s="332"/>
      <c r="L51" s="332"/>
      <c r="M51" s="332"/>
      <c r="N51" s="332"/>
      <c r="O51" s="332"/>
      <c r="P51" s="332" t="str">
        <f>IF(調書!U47=0,"",調書!U47)</f>
        <v>水中ポンプ</v>
      </c>
      <c r="Q51" s="332"/>
      <c r="R51" s="332"/>
      <c r="S51" s="332"/>
      <c r="T51" s="332"/>
      <c r="U51" s="332"/>
      <c r="V51" s="332"/>
      <c r="W51" s="332"/>
      <c r="X51" s="332" t="str">
        <f>IF(調書!AE47=0,"",調書!AE47)</f>
        <v>1.5m3/分×2.2kW</v>
      </c>
      <c r="Y51" s="332"/>
      <c r="Z51" s="332"/>
      <c r="AA51" s="332"/>
      <c r="AB51" s="332"/>
      <c r="AC51" s="332"/>
      <c r="AD51" s="332"/>
      <c r="AE51" s="332"/>
      <c r="AF51" s="118" t="s">
        <v>170</v>
      </c>
      <c r="AG51" s="118"/>
      <c r="AH51" s="118"/>
      <c r="AI51" s="118"/>
      <c r="AJ51" s="73">
        <f t="shared" si="1"/>
        <v>14</v>
      </c>
      <c r="AK51" s="73"/>
      <c r="AL51" s="73"/>
      <c r="AM51" s="73"/>
      <c r="AN51" s="298">
        <v>15</v>
      </c>
      <c r="AO51" s="118"/>
      <c r="AP51" s="118"/>
      <c r="AQ51" s="118"/>
      <c r="AR51" s="291">
        <f t="shared" si="2"/>
        <v>0.9</v>
      </c>
      <c r="AS51" s="73"/>
      <c r="AT51" s="73"/>
      <c r="AU51" s="76"/>
      <c r="BC51" s="316" t="s">
        <v>182</v>
      </c>
      <c r="BD51" s="73"/>
      <c r="BE51" s="73"/>
      <c r="BF51" s="73"/>
      <c r="BG51" s="73">
        <v>2013</v>
      </c>
      <c r="BH51" s="73"/>
      <c r="BI51" s="73"/>
      <c r="BJ51" s="76"/>
    </row>
    <row r="52" spans="2:62" ht="15" customHeight="1" x14ac:dyDescent="0.15">
      <c r="B52" s="334" t="str">
        <f>IF(調書!G48=0,"",調書!G48)</f>
        <v>機械式エアレーション設備</v>
      </c>
      <c r="C52" s="332"/>
      <c r="D52" s="332"/>
      <c r="E52" s="332"/>
      <c r="F52" s="332"/>
      <c r="G52" s="332"/>
      <c r="H52" s="332"/>
      <c r="I52" s="332"/>
      <c r="J52" s="332"/>
      <c r="K52" s="332"/>
      <c r="L52" s="332"/>
      <c r="M52" s="332"/>
      <c r="N52" s="332"/>
      <c r="O52" s="332"/>
      <c r="P52" s="332" t="str">
        <f>IF(調書!U48=0,"",調書!U48)</f>
        <v>縦型機械式</v>
      </c>
      <c r="Q52" s="332"/>
      <c r="R52" s="332"/>
      <c r="S52" s="332"/>
      <c r="T52" s="332"/>
      <c r="U52" s="332"/>
      <c r="V52" s="332"/>
      <c r="W52" s="332"/>
      <c r="X52" s="332" t="str">
        <f>IF(調書!AE48=0,"",調書!AE48)</f>
        <v>2.2kgO2/kWh</v>
      </c>
      <c r="Y52" s="332"/>
      <c r="Z52" s="332"/>
      <c r="AA52" s="332"/>
      <c r="AB52" s="332"/>
      <c r="AC52" s="332"/>
      <c r="AD52" s="332"/>
      <c r="AE52" s="332"/>
      <c r="AF52" s="118" t="s">
        <v>170</v>
      </c>
      <c r="AG52" s="118"/>
      <c r="AH52" s="118"/>
      <c r="AI52" s="118"/>
      <c r="AJ52" s="73">
        <f t="shared" si="1"/>
        <v>14</v>
      </c>
      <c r="AK52" s="73"/>
      <c r="AL52" s="73"/>
      <c r="AM52" s="73"/>
      <c r="AN52" s="298">
        <v>15</v>
      </c>
      <c r="AO52" s="118"/>
      <c r="AP52" s="118"/>
      <c r="AQ52" s="118"/>
      <c r="AR52" s="291">
        <f t="shared" si="2"/>
        <v>0.9</v>
      </c>
      <c r="AS52" s="73"/>
      <c r="AT52" s="73"/>
      <c r="AU52" s="76"/>
      <c r="BC52" s="316" t="s">
        <v>183</v>
      </c>
      <c r="BD52" s="73"/>
      <c r="BE52" s="73"/>
      <c r="BF52" s="73"/>
      <c r="BG52" s="73">
        <v>2014</v>
      </c>
      <c r="BH52" s="73"/>
      <c r="BI52" s="73"/>
      <c r="BJ52" s="76"/>
    </row>
    <row r="53" spans="2:62" ht="15" customHeight="1" thickBot="1" x14ac:dyDescent="0.2">
      <c r="B53" s="334" t="str">
        <f>IF(調書!G49=0,"",調書!G49)</f>
        <v>最終沈殿池設備</v>
      </c>
      <c r="C53" s="332"/>
      <c r="D53" s="332"/>
      <c r="E53" s="332"/>
      <c r="F53" s="332"/>
      <c r="G53" s="332"/>
      <c r="H53" s="332"/>
      <c r="I53" s="332"/>
      <c r="J53" s="332"/>
      <c r="K53" s="332"/>
      <c r="L53" s="332"/>
      <c r="M53" s="332"/>
      <c r="N53" s="332"/>
      <c r="O53" s="332"/>
      <c r="P53" s="332" t="str">
        <f>IF(調書!U49=0,"",調書!U49)</f>
        <v>中央駆動懸垂式</v>
      </c>
      <c r="Q53" s="332"/>
      <c r="R53" s="332"/>
      <c r="S53" s="332"/>
      <c r="T53" s="332"/>
      <c r="U53" s="332"/>
      <c r="V53" s="332"/>
      <c r="W53" s="332"/>
      <c r="X53" s="332" t="str">
        <f>IF(調書!AE49=0,"",調書!AE49)</f>
        <v>φ6m</v>
      </c>
      <c r="Y53" s="332"/>
      <c r="Z53" s="332"/>
      <c r="AA53" s="332"/>
      <c r="AB53" s="332"/>
      <c r="AC53" s="332"/>
      <c r="AD53" s="332"/>
      <c r="AE53" s="332"/>
      <c r="AF53" s="118" t="s">
        <v>170</v>
      </c>
      <c r="AG53" s="118"/>
      <c r="AH53" s="118"/>
      <c r="AI53" s="118"/>
      <c r="AJ53" s="73">
        <f t="shared" si="1"/>
        <v>14</v>
      </c>
      <c r="AK53" s="73"/>
      <c r="AL53" s="73"/>
      <c r="AM53" s="73"/>
      <c r="AN53" s="298">
        <v>15</v>
      </c>
      <c r="AO53" s="118"/>
      <c r="AP53" s="118"/>
      <c r="AQ53" s="118"/>
      <c r="AR53" s="291">
        <f t="shared" si="2"/>
        <v>0.9</v>
      </c>
      <c r="AS53" s="73"/>
      <c r="AT53" s="73"/>
      <c r="AU53" s="76"/>
      <c r="BC53" s="318" t="s">
        <v>184</v>
      </c>
      <c r="BD53" s="74"/>
      <c r="BE53" s="74"/>
      <c r="BF53" s="74"/>
      <c r="BG53" s="74">
        <v>2015</v>
      </c>
      <c r="BH53" s="74"/>
      <c r="BI53" s="74"/>
      <c r="BJ53" s="106"/>
    </row>
    <row r="54" spans="2:62" ht="15" customHeight="1" x14ac:dyDescent="0.15">
      <c r="B54" s="334" t="str">
        <f>IF(調書!G50=0,"",調書!G50)</f>
        <v>消毒設備</v>
      </c>
      <c r="C54" s="332"/>
      <c r="D54" s="332"/>
      <c r="E54" s="332"/>
      <c r="F54" s="332"/>
      <c r="G54" s="332"/>
      <c r="H54" s="332"/>
      <c r="I54" s="332"/>
      <c r="J54" s="332"/>
      <c r="K54" s="332"/>
      <c r="L54" s="332"/>
      <c r="M54" s="332"/>
      <c r="N54" s="332"/>
      <c r="O54" s="332"/>
      <c r="P54" s="332" t="str">
        <f>IF(調書!U50=0,"",調書!U50)</f>
        <v>充てん等接触型</v>
      </c>
      <c r="Q54" s="332"/>
      <c r="R54" s="332"/>
      <c r="S54" s="332"/>
      <c r="T54" s="332"/>
      <c r="U54" s="332"/>
      <c r="V54" s="332"/>
      <c r="W54" s="332"/>
      <c r="X54" s="332" t="str">
        <f>IF(調書!AE50=0,"",調書!AE50)</f>
        <v>接触時間15分</v>
      </c>
      <c r="Y54" s="332"/>
      <c r="Z54" s="332"/>
      <c r="AA54" s="332"/>
      <c r="AB54" s="332"/>
      <c r="AC54" s="332"/>
      <c r="AD54" s="332"/>
      <c r="AE54" s="332"/>
      <c r="AF54" s="118" t="s">
        <v>170</v>
      </c>
      <c r="AG54" s="118"/>
      <c r="AH54" s="118"/>
      <c r="AI54" s="118"/>
      <c r="AJ54" s="73">
        <f t="shared" si="1"/>
        <v>14</v>
      </c>
      <c r="AK54" s="73"/>
      <c r="AL54" s="73"/>
      <c r="AM54" s="73"/>
      <c r="AN54" s="298">
        <v>15</v>
      </c>
      <c r="AO54" s="118"/>
      <c r="AP54" s="118"/>
      <c r="AQ54" s="118"/>
      <c r="AR54" s="291">
        <f t="shared" si="2"/>
        <v>0.9</v>
      </c>
      <c r="AS54" s="73"/>
      <c r="AT54" s="73"/>
      <c r="AU54" s="76"/>
    </row>
    <row r="55" spans="2:62" ht="15" customHeight="1" x14ac:dyDescent="0.15">
      <c r="B55" s="334" t="str">
        <f>IF(調書!G51=0,"",調書!G51)</f>
        <v>汚泥濃縮設備</v>
      </c>
      <c r="C55" s="332"/>
      <c r="D55" s="332"/>
      <c r="E55" s="332"/>
      <c r="F55" s="332"/>
      <c r="G55" s="332"/>
      <c r="H55" s="332"/>
      <c r="I55" s="332"/>
      <c r="J55" s="332"/>
      <c r="K55" s="332"/>
      <c r="L55" s="332"/>
      <c r="M55" s="332"/>
      <c r="N55" s="332"/>
      <c r="O55" s="332"/>
      <c r="P55" s="332" t="str">
        <f>IF(調書!U51=0,"",調書!U51)</f>
        <v>中央駆動懸垂式</v>
      </c>
      <c r="Q55" s="332"/>
      <c r="R55" s="332"/>
      <c r="S55" s="332"/>
      <c r="T55" s="332"/>
      <c r="U55" s="332"/>
      <c r="V55" s="332"/>
      <c r="W55" s="332"/>
      <c r="X55" s="332" t="str">
        <f>IF(調書!AE51=0,"",調書!AE51)</f>
        <v>φ6m</v>
      </c>
      <c r="Y55" s="332"/>
      <c r="Z55" s="332"/>
      <c r="AA55" s="332"/>
      <c r="AB55" s="332"/>
      <c r="AC55" s="332"/>
      <c r="AD55" s="332"/>
      <c r="AE55" s="332"/>
      <c r="AF55" s="118" t="s">
        <v>171</v>
      </c>
      <c r="AG55" s="118"/>
      <c r="AH55" s="118"/>
      <c r="AI55" s="118"/>
      <c r="AJ55" s="73">
        <f t="shared" si="1"/>
        <v>13</v>
      </c>
      <c r="AK55" s="73"/>
      <c r="AL55" s="73"/>
      <c r="AM55" s="73"/>
      <c r="AN55" s="298">
        <v>15</v>
      </c>
      <c r="AO55" s="118"/>
      <c r="AP55" s="118"/>
      <c r="AQ55" s="118"/>
      <c r="AR55" s="291">
        <f t="shared" si="2"/>
        <v>0.9</v>
      </c>
      <c r="AS55" s="73"/>
      <c r="AT55" s="73"/>
      <c r="AU55" s="76"/>
    </row>
    <row r="56" spans="2:62" ht="15" customHeight="1" x14ac:dyDescent="0.15">
      <c r="B56" s="334" t="str">
        <f>IF(調書!G52=0,"",調書!G52)</f>
        <v>汚泥貯留設備</v>
      </c>
      <c r="C56" s="332"/>
      <c r="D56" s="332"/>
      <c r="E56" s="332"/>
      <c r="F56" s="332"/>
      <c r="G56" s="332"/>
      <c r="H56" s="332"/>
      <c r="I56" s="332"/>
      <c r="J56" s="332"/>
      <c r="K56" s="332"/>
      <c r="L56" s="332"/>
      <c r="M56" s="332"/>
      <c r="N56" s="332"/>
      <c r="O56" s="332"/>
      <c r="P56" s="332" t="str">
        <f>IF(調書!U52=0,"",調書!U52)</f>
        <v>パドル式</v>
      </c>
      <c r="Q56" s="332"/>
      <c r="R56" s="332"/>
      <c r="S56" s="332"/>
      <c r="T56" s="332"/>
      <c r="U56" s="332"/>
      <c r="V56" s="332"/>
      <c r="W56" s="332"/>
      <c r="X56" s="332" t="str">
        <f>IF(調書!AE52=0,"",調書!AE52)</f>
        <v>φ1.5m</v>
      </c>
      <c r="Y56" s="332"/>
      <c r="Z56" s="332"/>
      <c r="AA56" s="332"/>
      <c r="AB56" s="332"/>
      <c r="AC56" s="332"/>
      <c r="AD56" s="332"/>
      <c r="AE56" s="332"/>
      <c r="AF56" s="118" t="s">
        <v>171</v>
      </c>
      <c r="AG56" s="118"/>
      <c r="AH56" s="118"/>
      <c r="AI56" s="118"/>
      <c r="AJ56" s="73">
        <f t="shared" si="1"/>
        <v>13</v>
      </c>
      <c r="AK56" s="73"/>
      <c r="AL56" s="73"/>
      <c r="AM56" s="73"/>
      <c r="AN56" s="298">
        <v>15</v>
      </c>
      <c r="AO56" s="118"/>
      <c r="AP56" s="118"/>
      <c r="AQ56" s="118"/>
      <c r="AR56" s="291">
        <f t="shared" si="2"/>
        <v>0.9</v>
      </c>
      <c r="AS56" s="73"/>
      <c r="AT56" s="73"/>
      <c r="AU56" s="76"/>
    </row>
    <row r="57" spans="2:62" ht="15" customHeight="1" x14ac:dyDescent="0.15">
      <c r="B57" s="334" t="str">
        <f>IF(調書!G53=0,"",調書!G53)</f>
        <v>汚泥脱水機設備</v>
      </c>
      <c r="C57" s="332"/>
      <c r="D57" s="332"/>
      <c r="E57" s="332"/>
      <c r="F57" s="332"/>
      <c r="G57" s="332"/>
      <c r="H57" s="332"/>
      <c r="I57" s="332"/>
      <c r="J57" s="332"/>
      <c r="K57" s="332"/>
      <c r="L57" s="332"/>
      <c r="M57" s="332"/>
      <c r="N57" s="332"/>
      <c r="O57" s="332"/>
      <c r="P57" s="332" t="str">
        <f>IF(調書!U53=0,"",調書!U53)</f>
        <v>遠心脱水機</v>
      </c>
      <c r="Q57" s="332"/>
      <c r="R57" s="332"/>
      <c r="S57" s="332"/>
      <c r="T57" s="332"/>
      <c r="U57" s="332"/>
      <c r="V57" s="332"/>
      <c r="W57" s="332"/>
      <c r="X57" s="332" t="str">
        <f>IF(調書!AE53=0,"",調書!AE53)</f>
        <v>5m3/時</v>
      </c>
      <c r="Y57" s="332"/>
      <c r="Z57" s="332"/>
      <c r="AA57" s="332"/>
      <c r="AB57" s="332"/>
      <c r="AC57" s="332"/>
      <c r="AD57" s="332"/>
      <c r="AE57" s="332"/>
      <c r="AF57" s="118" t="s">
        <v>171</v>
      </c>
      <c r="AG57" s="118"/>
      <c r="AH57" s="118"/>
      <c r="AI57" s="118"/>
      <c r="AJ57" s="73">
        <f t="shared" si="1"/>
        <v>13</v>
      </c>
      <c r="AK57" s="73"/>
      <c r="AL57" s="73"/>
      <c r="AM57" s="73"/>
      <c r="AN57" s="298">
        <v>15</v>
      </c>
      <c r="AO57" s="118"/>
      <c r="AP57" s="118"/>
      <c r="AQ57" s="118"/>
      <c r="AR57" s="291">
        <f t="shared" si="2"/>
        <v>0.9</v>
      </c>
      <c r="AS57" s="73"/>
      <c r="AT57" s="73"/>
      <c r="AU57" s="76"/>
    </row>
    <row r="58" spans="2:62" ht="15" customHeight="1" x14ac:dyDescent="0.15">
      <c r="B58" s="334" t="str">
        <f>IF(調書!G54=0,"",調書!G54)</f>
        <v>自家発電気設備</v>
      </c>
      <c r="C58" s="332"/>
      <c r="D58" s="332"/>
      <c r="E58" s="332"/>
      <c r="F58" s="332"/>
      <c r="G58" s="332"/>
      <c r="H58" s="332"/>
      <c r="I58" s="332"/>
      <c r="J58" s="332"/>
      <c r="K58" s="332"/>
      <c r="L58" s="332"/>
      <c r="M58" s="332"/>
      <c r="N58" s="332"/>
      <c r="O58" s="332"/>
      <c r="P58" s="332" t="str">
        <f>IF(調書!U54=0,"",調書!U54)</f>
        <v>搭載型ディーゼル発電機</v>
      </c>
      <c r="Q58" s="332"/>
      <c r="R58" s="332"/>
      <c r="S58" s="332"/>
      <c r="T58" s="332"/>
      <c r="U58" s="332"/>
      <c r="V58" s="332"/>
      <c r="W58" s="332"/>
      <c r="X58" s="332" t="str">
        <f>IF(調書!AE54=0,"",調書!AE54)</f>
        <v/>
      </c>
      <c r="Y58" s="332"/>
      <c r="Z58" s="332"/>
      <c r="AA58" s="332"/>
      <c r="AB58" s="332"/>
      <c r="AC58" s="332"/>
      <c r="AD58" s="332"/>
      <c r="AE58" s="332"/>
      <c r="AF58" s="118" t="s">
        <v>171</v>
      </c>
      <c r="AG58" s="118"/>
      <c r="AH58" s="118"/>
      <c r="AI58" s="118"/>
      <c r="AJ58" s="73">
        <f t="shared" si="1"/>
        <v>13</v>
      </c>
      <c r="AK58" s="73"/>
      <c r="AL58" s="73"/>
      <c r="AM58" s="73"/>
      <c r="AN58" s="298">
        <v>15</v>
      </c>
      <c r="AO58" s="118"/>
      <c r="AP58" s="118"/>
      <c r="AQ58" s="118"/>
      <c r="AR58" s="291">
        <f t="shared" si="2"/>
        <v>0.9</v>
      </c>
      <c r="AS58" s="73"/>
      <c r="AT58" s="73"/>
      <c r="AU58" s="76"/>
    </row>
    <row r="59" spans="2:62" ht="15" customHeight="1" x14ac:dyDescent="0.15">
      <c r="B59" s="334" t="str">
        <f>IF(調書!G55=0,"",調書!G55)</f>
        <v>中央監視設備</v>
      </c>
      <c r="C59" s="332"/>
      <c r="D59" s="332"/>
      <c r="E59" s="332"/>
      <c r="F59" s="332"/>
      <c r="G59" s="332"/>
      <c r="H59" s="332"/>
      <c r="I59" s="332"/>
      <c r="J59" s="332"/>
      <c r="K59" s="332"/>
      <c r="L59" s="332"/>
      <c r="M59" s="332"/>
      <c r="N59" s="332"/>
      <c r="O59" s="332"/>
      <c r="P59" s="332" t="str">
        <f>IF(調書!U55=0,"",調書!U55)</f>
        <v>屋内自立画型</v>
      </c>
      <c r="Q59" s="332"/>
      <c r="R59" s="332"/>
      <c r="S59" s="332"/>
      <c r="T59" s="332"/>
      <c r="U59" s="332"/>
      <c r="V59" s="332"/>
      <c r="W59" s="332"/>
      <c r="X59" s="332" t="str">
        <f>IF(調書!AE55=0,"",調書!AE55)</f>
        <v/>
      </c>
      <c r="Y59" s="332"/>
      <c r="Z59" s="332"/>
      <c r="AA59" s="332"/>
      <c r="AB59" s="332"/>
      <c r="AC59" s="332"/>
      <c r="AD59" s="332"/>
      <c r="AE59" s="332"/>
      <c r="AF59" s="118" t="s">
        <v>171</v>
      </c>
      <c r="AG59" s="118"/>
      <c r="AH59" s="118"/>
      <c r="AI59" s="118"/>
      <c r="AJ59" s="73">
        <f t="shared" si="1"/>
        <v>13</v>
      </c>
      <c r="AK59" s="73"/>
      <c r="AL59" s="73"/>
      <c r="AM59" s="73"/>
      <c r="AN59" s="298">
        <v>15</v>
      </c>
      <c r="AO59" s="118"/>
      <c r="AP59" s="118"/>
      <c r="AQ59" s="118"/>
      <c r="AR59" s="291">
        <f t="shared" si="2"/>
        <v>0.9</v>
      </c>
      <c r="AS59" s="73"/>
      <c r="AT59" s="73"/>
      <c r="AU59" s="76"/>
    </row>
    <row r="60" spans="2:62" ht="15" customHeight="1" x14ac:dyDescent="0.15">
      <c r="B60" s="334" t="str">
        <f>IF(調書!G56=0,"",調書!G56)</f>
        <v>受変電設備</v>
      </c>
      <c r="C60" s="332"/>
      <c r="D60" s="332"/>
      <c r="E60" s="332"/>
      <c r="F60" s="332"/>
      <c r="G60" s="332"/>
      <c r="H60" s="332"/>
      <c r="I60" s="332"/>
      <c r="J60" s="332"/>
      <c r="K60" s="332"/>
      <c r="L60" s="332"/>
      <c r="M60" s="332"/>
      <c r="N60" s="332"/>
      <c r="O60" s="332"/>
      <c r="P60" s="332" t="str">
        <f>IF(調書!U56=0,"",調書!U56)</f>
        <v>屋内閉鎖自立型</v>
      </c>
      <c r="Q60" s="332"/>
      <c r="R60" s="332"/>
      <c r="S60" s="332"/>
      <c r="T60" s="332"/>
      <c r="U60" s="332"/>
      <c r="V60" s="332"/>
      <c r="W60" s="332"/>
      <c r="X60" s="332" t="str">
        <f>IF(調書!AE56=0,"",調書!AE56)</f>
        <v/>
      </c>
      <c r="Y60" s="332"/>
      <c r="Z60" s="332"/>
      <c r="AA60" s="332"/>
      <c r="AB60" s="332"/>
      <c r="AC60" s="332"/>
      <c r="AD60" s="332"/>
      <c r="AE60" s="332"/>
      <c r="AF60" s="118" t="s">
        <v>171</v>
      </c>
      <c r="AG60" s="118"/>
      <c r="AH60" s="118"/>
      <c r="AI60" s="118"/>
      <c r="AJ60" s="73">
        <f t="shared" si="1"/>
        <v>13</v>
      </c>
      <c r="AK60" s="73"/>
      <c r="AL60" s="73"/>
      <c r="AM60" s="73"/>
      <c r="AN60" s="298">
        <v>20</v>
      </c>
      <c r="AO60" s="118"/>
      <c r="AP60" s="118"/>
      <c r="AQ60" s="118"/>
      <c r="AR60" s="291">
        <f t="shared" si="2"/>
        <v>0.7</v>
      </c>
      <c r="AS60" s="73"/>
      <c r="AT60" s="73"/>
      <c r="AU60" s="76"/>
    </row>
    <row r="61" spans="2:62" ht="15" customHeight="1" x14ac:dyDescent="0.15">
      <c r="B61" s="336" t="str">
        <f>IF(調書!G57=0,"",調書!G57)</f>
        <v/>
      </c>
      <c r="C61" s="337"/>
      <c r="D61" s="337"/>
      <c r="E61" s="337"/>
      <c r="F61" s="337"/>
      <c r="G61" s="337"/>
      <c r="H61" s="337"/>
      <c r="I61" s="337"/>
      <c r="J61" s="337"/>
      <c r="K61" s="337"/>
      <c r="L61" s="337"/>
      <c r="M61" s="337"/>
      <c r="N61" s="337"/>
      <c r="O61" s="337"/>
      <c r="P61" s="331" t="str">
        <f>IF(調書!U57=0,"",調書!U57)</f>
        <v/>
      </c>
      <c r="Q61" s="331"/>
      <c r="R61" s="331"/>
      <c r="S61" s="331"/>
      <c r="T61" s="331"/>
      <c r="U61" s="331"/>
      <c r="V61" s="331"/>
      <c r="W61" s="331"/>
      <c r="X61" s="331" t="str">
        <f>IF(調書!AE57=0,"",調書!AE57)</f>
        <v/>
      </c>
      <c r="Y61" s="331"/>
      <c r="Z61" s="331"/>
      <c r="AA61" s="331"/>
      <c r="AB61" s="331"/>
      <c r="AC61" s="331"/>
      <c r="AD61" s="331"/>
      <c r="AE61" s="331"/>
      <c r="AF61" s="118"/>
      <c r="AG61" s="118"/>
      <c r="AH61" s="118"/>
      <c r="AI61" s="118"/>
      <c r="AJ61" s="73" t="str">
        <f>IF(AF61="","",$AY$3-VLOOKUP(AF61,$BC$3:$BJ$53,5,FALSE))</f>
        <v/>
      </c>
      <c r="AK61" s="73"/>
      <c r="AL61" s="73"/>
      <c r="AM61" s="73"/>
      <c r="AN61" s="298"/>
      <c r="AO61" s="118"/>
      <c r="AP61" s="118"/>
      <c r="AQ61" s="118"/>
      <c r="AR61" s="291" t="str">
        <f t="shared" si="2"/>
        <v/>
      </c>
      <c r="AS61" s="73"/>
      <c r="AT61" s="73"/>
      <c r="AU61" s="76"/>
    </row>
    <row r="62" spans="2:62" ht="15" customHeight="1" x14ac:dyDescent="0.15">
      <c r="B62" s="336"/>
      <c r="C62" s="337"/>
      <c r="D62" s="337"/>
      <c r="E62" s="337"/>
      <c r="F62" s="337"/>
      <c r="G62" s="337"/>
      <c r="H62" s="337"/>
      <c r="I62" s="337"/>
      <c r="J62" s="337"/>
      <c r="K62" s="337"/>
      <c r="L62" s="337"/>
      <c r="M62" s="337"/>
      <c r="N62" s="337"/>
      <c r="O62" s="337"/>
      <c r="P62" s="331"/>
      <c r="Q62" s="331"/>
      <c r="R62" s="331"/>
      <c r="S62" s="331"/>
      <c r="T62" s="331"/>
      <c r="U62" s="331"/>
      <c r="V62" s="331"/>
      <c r="W62" s="331"/>
      <c r="X62" s="331"/>
      <c r="Y62" s="331"/>
      <c r="Z62" s="331"/>
      <c r="AA62" s="331"/>
      <c r="AB62" s="331"/>
      <c r="AC62" s="331"/>
      <c r="AD62" s="331"/>
      <c r="AE62" s="331"/>
      <c r="AF62" s="118"/>
      <c r="AG62" s="118"/>
      <c r="AH62" s="118"/>
      <c r="AI62" s="118"/>
      <c r="AJ62" s="73" t="str">
        <f t="shared" si="1"/>
        <v/>
      </c>
      <c r="AK62" s="73"/>
      <c r="AL62" s="73"/>
      <c r="AM62" s="73"/>
      <c r="AN62" s="298"/>
      <c r="AO62" s="118"/>
      <c r="AP62" s="118"/>
      <c r="AQ62" s="118"/>
      <c r="AR62" s="291" t="str">
        <f t="shared" si="2"/>
        <v/>
      </c>
      <c r="AS62" s="73"/>
      <c r="AT62" s="73"/>
      <c r="AU62" s="76"/>
    </row>
    <row r="63" spans="2:62" ht="15" customHeight="1" x14ac:dyDescent="0.15">
      <c r="B63" s="336"/>
      <c r="C63" s="337"/>
      <c r="D63" s="337"/>
      <c r="E63" s="337"/>
      <c r="F63" s="337"/>
      <c r="G63" s="337"/>
      <c r="H63" s="337"/>
      <c r="I63" s="337"/>
      <c r="J63" s="337"/>
      <c r="K63" s="337"/>
      <c r="L63" s="337"/>
      <c r="M63" s="337"/>
      <c r="N63" s="337"/>
      <c r="O63" s="337"/>
      <c r="P63" s="331"/>
      <c r="Q63" s="331"/>
      <c r="R63" s="331"/>
      <c r="S63" s="331"/>
      <c r="T63" s="331"/>
      <c r="U63" s="331"/>
      <c r="V63" s="331"/>
      <c r="W63" s="331"/>
      <c r="X63" s="331"/>
      <c r="Y63" s="331"/>
      <c r="Z63" s="331"/>
      <c r="AA63" s="331"/>
      <c r="AB63" s="331"/>
      <c r="AC63" s="331"/>
      <c r="AD63" s="331"/>
      <c r="AE63" s="331"/>
      <c r="AF63" s="118"/>
      <c r="AG63" s="118"/>
      <c r="AH63" s="118"/>
      <c r="AI63" s="118"/>
      <c r="AJ63" s="73" t="str">
        <f t="shared" si="1"/>
        <v/>
      </c>
      <c r="AK63" s="73"/>
      <c r="AL63" s="73"/>
      <c r="AM63" s="73"/>
      <c r="AN63" s="298"/>
      <c r="AO63" s="118"/>
      <c r="AP63" s="118"/>
      <c r="AQ63" s="118"/>
      <c r="AR63" s="291" t="str">
        <f t="shared" ref="AR63:AR74" si="3">IF(AF63="","",ROUND(+AJ63/AN63,1))</f>
        <v/>
      </c>
      <c r="AS63" s="73"/>
      <c r="AT63" s="73"/>
      <c r="AU63" s="76"/>
    </row>
    <row r="64" spans="2:62" ht="15" customHeight="1" x14ac:dyDescent="0.15">
      <c r="B64" s="336"/>
      <c r="C64" s="337"/>
      <c r="D64" s="337"/>
      <c r="E64" s="337"/>
      <c r="F64" s="337"/>
      <c r="G64" s="337"/>
      <c r="H64" s="337"/>
      <c r="I64" s="337"/>
      <c r="J64" s="337"/>
      <c r="K64" s="337"/>
      <c r="L64" s="337"/>
      <c r="M64" s="337"/>
      <c r="N64" s="337"/>
      <c r="O64" s="337"/>
      <c r="P64" s="331"/>
      <c r="Q64" s="331"/>
      <c r="R64" s="331"/>
      <c r="S64" s="331"/>
      <c r="T64" s="331"/>
      <c r="U64" s="331"/>
      <c r="V64" s="331"/>
      <c r="W64" s="331"/>
      <c r="X64" s="331"/>
      <c r="Y64" s="331"/>
      <c r="Z64" s="331"/>
      <c r="AA64" s="331"/>
      <c r="AB64" s="331"/>
      <c r="AC64" s="331"/>
      <c r="AD64" s="331"/>
      <c r="AE64" s="331"/>
      <c r="AF64" s="118"/>
      <c r="AG64" s="118"/>
      <c r="AH64" s="118"/>
      <c r="AI64" s="118"/>
      <c r="AJ64" s="73" t="str">
        <f t="shared" si="1"/>
        <v/>
      </c>
      <c r="AK64" s="73"/>
      <c r="AL64" s="73"/>
      <c r="AM64" s="73"/>
      <c r="AN64" s="298"/>
      <c r="AO64" s="118"/>
      <c r="AP64" s="118"/>
      <c r="AQ64" s="118"/>
      <c r="AR64" s="291" t="str">
        <f t="shared" si="3"/>
        <v/>
      </c>
      <c r="AS64" s="73"/>
      <c r="AT64" s="73"/>
      <c r="AU64" s="76"/>
    </row>
    <row r="65" spans="2:47" ht="15" customHeight="1" x14ac:dyDescent="0.15">
      <c r="B65" s="336"/>
      <c r="C65" s="337"/>
      <c r="D65" s="337"/>
      <c r="E65" s="337"/>
      <c r="F65" s="337"/>
      <c r="G65" s="337"/>
      <c r="H65" s="337"/>
      <c r="I65" s="337"/>
      <c r="J65" s="337"/>
      <c r="K65" s="337"/>
      <c r="L65" s="337"/>
      <c r="M65" s="337"/>
      <c r="N65" s="337"/>
      <c r="O65" s="337"/>
      <c r="P65" s="331"/>
      <c r="Q65" s="331"/>
      <c r="R65" s="331"/>
      <c r="S65" s="331"/>
      <c r="T65" s="331"/>
      <c r="U65" s="331"/>
      <c r="V65" s="331"/>
      <c r="W65" s="331"/>
      <c r="X65" s="331"/>
      <c r="Y65" s="331"/>
      <c r="Z65" s="331"/>
      <c r="AA65" s="331"/>
      <c r="AB65" s="331"/>
      <c r="AC65" s="331"/>
      <c r="AD65" s="331"/>
      <c r="AE65" s="331"/>
      <c r="AF65" s="118"/>
      <c r="AG65" s="118"/>
      <c r="AH65" s="118"/>
      <c r="AI65" s="118"/>
      <c r="AJ65" s="73" t="str">
        <f t="shared" si="1"/>
        <v/>
      </c>
      <c r="AK65" s="73"/>
      <c r="AL65" s="73"/>
      <c r="AM65" s="73"/>
      <c r="AN65" s="298"/>
      <c r="AO65" s="118"/>
      <c r="AP65" s="118"/>
      <c r="AQ65" s="118"/>
      <c r="AR65" s="291" t="str">
        <f t="shared" si="3"/>
        <v/>
      </c>
      <c r="AS65" s="73"/>
      <c r="AT65" s="73"/>
      <c r="AU65" s="76"/>
    </row>
    <row r="66" spans="2:47" ht="15" customHeight="1" x14ac:dyDescent="0.15">
      <c r="B66" s="336"/>
      <c r="C66" s="337"/>
      <c r="D66" s="337"/>
      <c r="E66" s="337"/>
      <c r="F66" s="337"/>
      <c r="G66" s="337"/>
      <c r="H66" s="337"/>
      <c r="I66" s="337"/>
      <c r="J66" s="337"/>
      <c r="K66" s="337"/>
      <c r="L66" s="337"/>
      <c r="M66" s="337"/>
      <c r="N66" s="337"/>
      <c r="O66" s="337"/>
      <c r="P66" s="331"/>
      <c r="Q66" s="331"/>
      <c r="R66" s="331"/>
      <c r="S66" s="331"/>
      <c r="T66" s="331"/>
      <c r="U66" s="331"/>
      <c r="V66" s="331"/>
      <c r="W66" s="331"/>
      <c r="X66" s="331"/>
      <c r="Y66" s="331"/>
      <c r="Z66" s="331"/>
      <c r="AA66" s="331"/>
      <c r="AB66" s="331"/>
      <c r="AC66" s="331"/>
      <c r="AD66" s="331"/>
      <c r="AE66" s="331"/>
      <c r="AF66" s="118"/>
      <c r="AG66" s="118"/>
      <c r="AH66" s="118"/>
      <c r="AI66" s="118"/>
      <c r="AJ66" s="73" t="str">
        <f t="shared" si="1"/>
        <v/>
      </c>
      <c r="AK66" s="73"/>
      <c r="AL66" s="73"/>
      <c r="AM66" s="73"/>
      <c r="AN66" s="298"/>
      <c r="AO66" s="118"/>
      <c r="AP66" s="118"/>
      <c r="AQ66" s="118"/>
      <c r="AR66" s="291" t="str">
        <f t="shared" si="3"/>
        <v/>
      </c>
      <c r="AS66" s="73"/>
      <c r="AT66" s="73"/>
      <c r="AU66" s="76"/>
    </row>
    <row r="67" spans="2:47" ht="15" customHeight="1" x14ac:dyDescent="0.15">
      <c r="B67" s="336"/>
      <c r="C67" s="337"/>
      <c r="D67" s="337"/>
      <c r="E67" s="337"/>
      <c r="F67" s="337"/>
      <c r="G67" s="337"/>
      <c r="H67" s="337"/>
      <c r="I67" s="337"/>
      <c r="J67" s="337"/>
      <c r="K67" s="337"/>
      <c r="L67" s="337"/>
      <c r="M67" s="337"/>
      <c r="N67" s="337"/>
      <c r="O67" s="337"/>
      <c r="P67" s="331"/>
      <c r="Q67" s="331"/>
      <c r="R67" s="331"/>
      <c r="S67" s="331"/>
      <c r="T67" s="331"/>
      <c r="U67" s="331"/>
      <c r="V67" s="331"/>
      <c r="W67" s="331"/>
      <c r="X67" s="331"/>
      <c r="Y67" s="331"/>
      <c r="Z67" s="331"/>
      <c r="AA67" s="331"/>
      <c r="AB67" s="331"/>
      <c r="AC67" s="331"/>
      <c r="AD67" s="331"/>
      <c r="AE67" s="331"/>
      <c r="AF67" s="118"/>
      <c r="AG67" s="118"/>
      <c r="AH67" s="118"/>
      <c r="AI67" s="118"/>
      <c r="AJ67" s="73" t="str">
        <f t="shared" si="1"/>
        <v/>
      </c>
      <c r="AK67" s="73"/>
      <c r="AL67" s="73"/>
      <c r="AM67" s="73"/>
      <c r="AN67" s="298"/>
      <c r="AO67" s="118"/>
      <c r="AP67" s="118"/>
      <c r="AQ67" s="118"/>
      <c r="AR67" s="291" t="str">
        <f t="shared" si="3"/>
        <v/>
      </c>
      <c r="AS67" s="73"/>
      <c r="AT67" s="73"/>
      <c r="AU67" s="76"/>
    </row>
    <row r="68" spans="2:47" ht="15" customHeight="1" x14ac:dyDescent="0.15">
      <c r="B68" s="336"/>
      <c r="C68" s="337"/>
      <c r="D68" s="337"/>
      <c r="E68" s="337"/>
      <c r="F68" s="337"/>
      <c r="G68" s="337"/>
      <c r="H68" s="337"/>
      <c r="I68" s="337"/>
      <c r="J68" s="337"/>
      <c r="K68" s="337"/>
      <c r="L68" s="337"/>
      <c r="M68" s="337"/>
      <c r="N68" s="337"/>
      <c r="O68" s="337"/>
      <c r="P68" s="331"/>
      <c r="Q68" s="331"/>
      <c r="R68" s="331"/>
      <c r="S68" s="331"/>
      <c r="T68" s="331"/>
      <c r="U68" s="331"/>
      <c r="V68" s="331"/>
      <c r="W68" s="331"/>
      <c r="X68" s="331"/>
      <c r="Y68" s="331"/>
      <c r="Z68" s="331"/>
      <c r="AA68" s="331"/>
      <c r="AB68" s="331"/>
      <c r="AC68" s="331"/>
      <c r="AD68" s="331"/>
      <c r="AE68" s="331"/>
      <c r="AF68" s="118"/>
      <c r="AG68" s="118"/>
      <c r="AH68" s="118"/>
      <c r="AI68" s="118"/>
      <c r="AJ68" s="73" t="str">
        <f t="shared" si="1"/>
        <v/>
      </c>
      <c r="AK68" s="73"/>
      <c r="AL68" s="73"/>
      <c r="AM68" s="73"/>
      <c r="AN68" s="298"/>
      <c r="AO68" s="118"/>
      <c r="AP68" s="118"/>
      <c r="AQ68" s="118"/>
      <c r="AR68" s="291" t="str">
        <f t="shared" si="3"/>
        <v/>
      </c>
      <c r="AS68" s="73"/>
      <c r="AT68" s="73"/>
      <c r="AU68" s="76"/>
    </row>
    <row r="69" spans="2:47" ht="15" customHeight="1" x14ac:dyDescent="0.15">
      <c r="B69" s="336"/>
      <c r="C69" s="337"/>
      <c r="D69" s="337"/>
      <c r="E69" s="337"/>
      <c r="F69" s="337"/>
      <c r="G69" s="337"/>
      <c r="H69" s="337"/>
      <c r="I69" s="337"/>
      <c r="J69" s="337"/>
      <c r="K69" s="337"/>
      <c r="L69" s="337"/>
      <c r="M69" s="337"/>
      <c r="N69" s="337"/>
      <c r="O69" s="337"/>
      <c r="P69" s="331"/>
      <c r="Q69" s="331"/>
      <c r="R69" s="331"/>
      <c r="S69" s="331"/>
      <c r="T69" s="331"/>
      <c r="U69" s="331"/>
      <c r="V69" s="331"/>
      <c r="W69" s="331"/>
      <c r="X69" s="331"/>
      <c r="Y69" s="331"/>
      <c r="Z69" s="331"/>
      <c r="AA69" s="331"/>
      <c r="AB69" s="331"/>
      <c r="AC69" s="331"/>
      <c r="AD69" s="331"/>
      <c r="AE69" s="331"/>
      <c r="AF69" s="118"/>
      <c r="AG69" s="118"/>
      <c r="AH69" s="118"/>
      <c r="AI69" s="118"/>
      <c r="AJ69" s="73" t="str">
        <f t="shared" si="1"/>
        <v/>
      </c>
      <c r="AK69" s="73"/>
      <c r="AL69" s="73"/>
      <c r="AM69" s="73"/>
      <c r="AN69" s="298"/>
      <c r="AO69" s="118"/>
      <c r="AP69" s="118"/>
      <c r="AQ69" s="118"/>
      <c r="AR69" s="291" t="str">
        <f t="shared" si="3"/>
        <v/>
      </c>
      <c r="AS69" s="73"/>
      <c r="AT69" s="73"/>
      <c r="AU69" s="76"/>
    </row>
    <row r="70" spans="2:47" ht="15" customHeight="1" x14ac:dyDescent="0.15">
      <c r="B70" s="336"/>
      <c r="C70" s="337"/>
      <c r="D70" s="337"/>
      <c r="E70" s="337"/>
      <c r="F70" s="337"/>
      <c r="G70" s="337"/>
      <c r="H70" s="337"/>
      <c r="I70" s="337"/>
      <c r="J70" s="337"/>
      <c r="K70" s="337"/>
      <c r="L70" s="337"/>
      <c r="M70" s="337"/>
      <c r="N70" s="337"/>
      <c r="O70" s="337"/>
      <c r="P70" s="331"/>
      <c r="Q70" s="331"/>
      <c r="R70" s="331"/>
      <c r="S70" s="331"/>
      <c r="T70" s="331"/>
      <c r="U70" s="331"/>
      <c r="V70" s="331"/>
      <c r="W70" s="331"/>
      <c r="X70" s="331"/>
      <c r="Y70" s="331"/>
      <c r="Z70" s="331"/>
      <c r="AA70" s="331"/>
      <c r="AB70" s="331"/>
      <c r="AC70" s="331"/>
      <c r="AD70" s="331"/>
      <c r="AE70" s="331"/>
      <c r="AF70" s="118"/>
      <c r="AG70" s="118"/>
      <c r="AH70" s="118"/>
      <c r="AI70" s="118"/>
      <c r="AJ70" s="73" t="str">
        <f t="shared" si="1"/>
        <v/>
      </c>
      <c r="AK70" s="73"/>
      <c r="AL70" s="73"/>
      <c r="AM70" s="73"/>
      <c r="AN70" s="298"/>
      <c r="AO70" s="118"/>
      <c r="AP70" s="118"/>
      <c r="AQ70" s="118"/>
      <c r="AR70" s="291" t="str">
        <f t="shared" si="3"/>
        <v/>
      </c>
      <c r="AS70" s="73"/>
      <c r="AT70" s="73"/>
      <c r="AU70" s="76"/>
    </row>
    <row r="71" spans="2:47" ht="15" customHeight="1" x14ac:dyDescent="0.15">
      <c r="B71" s="336"/>
      <c r="C71" s="337"/>
      <c r="D71" s="337"/>
      <c r="E71" s="337"/>
      <c r="F71" s="337"/>
      <c r="G71" s="337"/>
      <c r="H71" s="337"/>
      <c r="I71" s="337"/>
      <c r="J71" s="337"/>
      <c r="K71" s="337"/>
      <c r="L71" s="337"/>
      <c r="M71" s="337"/>
      <c r="N71" s="337"/>
      <c r="O71" s="337"/>
      <c r="P71" s="331"/>
      <c r="Q71" s="331"/>
      <c r="R71" s="331"/>
      <c r="S71" s="331"/>
      <c r="T71" s="331"/>
      <c r="U71" s="331"/>
      <c r="V71" s="331"/>
      <c r="W71" s="331"/>
      <c r="X71" s="331"/>
      <c r="Y71" s="331"/>
      <c r="Z71" s="331"/>
      <c r="AA71" s="331"/>
      <c r="AB71" s="331"/>
      <c r="AC71" s="331"/>
      <c r="AD71" s="331"/>
      <c r="AE71" s="331"/>
      <c r="AF71" s="118"/>
      <c r="AG71" s="118"/>
      <c r="AH71" s="118"/>
      <c r="AI71" s="118"/>
      <c r="AJ71" s="73" t="str">
        <f t="shared" si="1"/>
        <v/>
      </c>
      <c r="AK71" s="73"/>
      <c r="AL71" s="73"/>
      <c r="AM71" s="73"/>
      <c r="AN71" s="298"/>
      <c r="AO71" s="118"/>
      <c r="AP71" s="118"/>
      <c r="AQ71" s="118"/>
      <c r="AR71" s="291" t="str">
        <f t="shared" si="3"/>
        <v/>
      </c>
      <c r="AS71" s="73"/>
      <c r="AT71" s="73"/>
      <c r="AU71" s="76"/>
    </row>
    <row r="72" spans="2:47" ht="15" customHeight="1" x14ac:dyDescent="0.15">
      <c r="B72" s="336"/>
      <c r="C72" s="337"/>
      <c r="D72" s="337"/>
      <c r="E72" s="337"/>
      <c r="F72" s="337"/>
      <c r="G72" s="337"/>
      <c r="H72" s="337"/>
      <c r="I72" s="337"/>
      <c r="J72" s="337"/>
      <c r="K72" s="337"/>
      <c r="L72" s="337"/>
      <c r="M72" s="337"/>
      <c r="N72" s="337"/>
      <c r="O72" s="337"/>
      <c r="P72" s="331"/>
      <c r="Q72" s="331"/>
      <c r="R72" s="331"/>
      <c r="S72" s="331"/>
      <c r="T72" s="331"/>
      <c r="U72" s="331"/>
      <c r="V72" s="331"/>
      <c r="W72" s="331"/>
      <c r="X72" s="331"/>
      <c r="Y72" s="331"/>
      <c r="Z72" s="331"/>
      <c r="AA72" s="331"/>
      <c r="AB72" s="331"/>
      <c r="AC72" s="331"/>
      <c r="AD72" s="331"/>
      <c r="AE72" s="331"/>
      <c r="AF72" s="118"/>
      <c r="AG72" s="118"/>
      <c r="AH72" s="118"/>
      <c r="AI72" s="118"/>
      <c r="AJ72" s="73" t="str">
        <f t="shared" si="1"/>
        <v/>
      </c>
      <c r="AK72" s="73"/>
      <c r="AL72" s="73"/>
      <c r="AM72" s="73"/>
      <c r="AN72" s="298"/>
      <c r="AO72" s="118"/>
      <c r="AP72" s="118"/>
      <c r="AQ72" s="118"/>
      <c r="AR72" s="291" t="str">
        <f t="shared" si="3"/>
        <v/>
      </c>
      <c r="AS72" s="73"/>
      <c r="AT72" s="73"/>
      <c r="AU72" s="76"/>
    </row>
    <row r="73" spans="2:47" ht="15" customHeight="1" x14ac:dyDescent="0.15">
      <c r="B73" s="336"/>
      <c r="C73" s="337"/>
      <c r="D73" s="337"/>
      <c r="E73" s="337"/>
      <c r="F73" s="337"/>
      <c r="G73" s="337"/>
      <c r="H73" s="337"/>
      <c r="I73" s="337"/>
      <c r="J73" s="337"/>
      <c r="K73" s="337"/>
      <c r="L73" s="337"/>
      <c r="M73" s="337"/>
      <c r="N73" s="337"/>
      <c r="O73" s="337"/>
      <c r="P73" s="331"/>
      <c r="Q73" s="331"/>
      <c r="R73" s="331"/>
      <c r="S73" s="331"/>
      <c r="T73" s="331"/>
      <c r="U73" s="331"/>
      <c r="V73" s="331"/>
      <c r="W73" s="331"/>
      <c r="X73" s="331"/>
      <c r="Y73" s="331"/>
      <c r="Z73" s="331"/>
      <c r="AA73" s="331"/>
      <c r="AB73" s="331"/>
      <c r="AC73" s="331"/>
      <c r="AD73" s="331"/>
      <c r="AE73" s="331"/>
      <c r="AF73" s="118"/>
      <c r="AG73" s="118"/>
      <c r="AH73" s="118"/>
      <c r="AI73" s="118"/>
      <c r="AJ73" s="73" t="str">
        <f t="shared" si="1"/>
        <v/>
      </c>
      <c r="AK73" s="73"/>
      <c r="AL73" s="73"/>
      <c r="AM73" s="73"/>
      <c r="AN73" s="298"/>
      <c r="AO73" s="118"/>
      <c r="AP73" s="118"/>
      <c r="AQ73" s="118"/>
      <c r="AR73" s="291" t="str">
        <f t="shared" si="3"/>
        <v/>
      </c>
      <c r="AS73" s="73"/>
      <c r="AT73" s="73"/>
      <c r="AU73" s="76"/>
    </row>
    <row r="74" spans="2:47" ht="15" customHeight="1" thickBot="1" x14ac:dyDescent="0.2">
      <c r="B74" s="338"/>
      <c r="C74" s="339"/>
      <c r="D74" s="339"/>
      <c r="E74" s="339"/>
      <c r="F74" s="339"/>
      <c r="G74" s="339"/>
      <c r="H74" s="339"/>
      <c r="I74" s="339"/>
      <c r="J74" s="339"/>
      <c r="K74" s="339"/>
      <c r="L74" s="339"/>
      <c r="M74" s="339"/>
      <c r="N74" s="339"/>
      <c r="O74" s="339"/>
      <c r="P74" s="340"/>
      <c r="Q74" s="340"/>
      <c r="R74" s="340"/>
      <c r="S74" s="340"/>
      <c r="T74" s="340"/>
      <c r="U74" s="340"/>
      <c r="V74" s="340"/>
      <c r="W74" s="340"/>
      <c r="X74" s="340"/>
      <c r="Y74" s="340"/>
      <c r="Z74" s="340"/>
      <c r="AA74" s="340"/>
      <c r="AB74" s="340"/>
      <c r="AC74" s="340"/>
      <c r="AD74" s="340"/>
      <c r="AE74" s="340"/>
      <c r="AF74" s="327"/>
      <c r="AG74" s="327"/>
      <c r="AH74" s="327"/>
      <c r="AI74" s="327"/>
      <c r="AJ74" s="74" t="str">
        <f t="shared" si="1"/>
        <v/>
      </c>
      <c r="AK74" s="74"/>
      <c r="AL74" s="74"/>
      <c r="AM74" s="74"/>
      <c r="AN74" s="330"/>
      <c r="AO74" s="327"/>
      <c r="AP74" s="327"/>
      <c r="AQ74" s="327"/>
      <c r="AR74" s="292" t="str">
        <f t="shared" si="3"/>
        <v/>
      </c>
      <c r="AS74" s="74"/>
      <c r="AT74" s="74"/>
      <c r="AU74" s="106"/>
    </row>
  </sheetData>
  <mergeCells count="562">
    <mergeCell ref="X67:AE67"/>
    <mergeCell ref="P68:W68"/>
    <mergeCell ref="X68:AE68"/>
    <mergeCell ref="P74:W74"/>
    <mergeCell ref="X74:AE74"/>
    <mergeCell ref="P69:W69"/>
    <mergeCell ref="X69:AE69"/>
    <mergeCell ref="P70:W70"/>
    <mergeCell ref="X70:AE70"/>
    <mergeCell ref="P71:W71"/>
    <mergeCell ref="X71:AE71"/>
    <mergeCell ref="P72:W72"/>
    <mergeCell ref="X72:AE72"/>
    <mergeCell ref="P73:W73"/>
    <mergeCell ref="X73:AE73"/>
    <mergeCell ref="P67:W67"/>
    <mergeCell ref="B73:O73"/>
    <mergeCell ref="B74:O74"/>
    <mergeCell ref="B50:O50"/>
    <mergeCell ref="B51:O51"/>
    <mergeCell ref="B52:O52"/>
    <mergeCell ref="B53:O53"/>
    <mergeCell ref="B54:O54"/>
    <mergeCell ref="B55:O55"/>
    <mergeCell ref="AJ56:AM56"/>
    <mergeCell ref="AJ57:AM57"/>
    <mergeCell ref="P51:W51"/>
    <mergeCell ref="X51:AE51"/>
    <mergeCell ref="P52:W52"/>
    <mergeCell ref="X52:AE52"/>
    <mergeCell ref="P53:W53"/>
    <mergeCell ref="P64:W64"/>
    <mergeCell ref="X64:AE64"/>
    <mergeCell ref="X53:AE53"/>
    <mergeCell ref="P54:W54"/>
    <mergeCell ref="X54:AE54"/>
    <mergeCell ref="X61:AE61"/>
    <mergeCell ref="P62:W62"/>
    <mergeCell ref="X62:AE62"/>
    <mergeCell ref="P63:W63"/>
    <mergeCell ref="B48:O48"/>
    <mergeCell ref="B47:O47"/>
    <mergeCell ref="B45:O46"/>
    <mergeCell ref="B49:O49"/>
    <mergeCell ref="B68:O68"/>
    <mergeCell ref="B69:O69"/>
    <mergeCell ref="B70:O70"/>
    <mergeCell ref="B71:O71"/>
    <mergeCell ref="B72:O72"/>
    <mergeCell ref="B61:O61"/>
    <mergeCell ref="B62:O62"/>
    <mergeCell ref="B63:O63"/>
    <mergeCell ref="B64:O64"/>
    <mergeCell ref="B65:O65"/>
    <mergeCell ref="B66:O66"/>
    <mergeCell ref="B67:O67"/>
    <mergeCell ref="B56:O56"/>
    <mergeCell ref="B57:O57"/>
    <mergeCell ref="B58:O58"/>
    <mergeCell ref="B59:O59"/>
    <mergeCell ref="B60:O60"/>
    <mergeCell ref="AJ61:AM61"/>
    <mergeCell ref="AJ62:AM62"/>
    <mergeCell ref="AJ63:AM63"/>
    <mergeCell ref="P47:W47"/>
    <mergeCell ref="P45:W46"/>
    <mergeCell ref="X45:AE46"/>
    <mergeCell ref="X47:AE47"/>
    <mergeCell ref="P48:W48"/>
    <mergeCell ref="X48:AE48"/>
    <mergeCell ref="P49:W49"/>
    <mergeCell ref="X49:AE49"/>
    <mergeCell ref="P50:W50"/>
    <mergeCell ref="X50:AE50"/>
    <mergeCell ref="P55:W55"/>
    <mergeCell ref="X55:AE55"/>
    <mergeCell ref="P65:W65"/>
    <mergeCell ref="X65:AE65"/>
    <mergeCell ref="P66:W66"/>
    <mergeCell ref="X66:AE66"/>
    <mergeCell ref="P56:W56"/>
    <mergeCell ref="X56:AE56"/>
    <mergeCell ref="P57:W57"/>
    <mergeCell ref="X57:AE57"/>
    <mergeCell ref="P58:W58"/>
    <mergeCell ref="X58:AE58"/>
    <mergeCell ref="P59:W59"/>
    <mergeCell ref="X59:AE59"/>
    <mergeCell ref="P60:W60"/>
    <mergeCell ref="X60:AE60"/>
    <mergeCell ref="P61:W61"/>
    <mergeCell ref="X63:AE63"/>
    <mergeCell ref="AN74:AQ74"/>
    <mergeCell ref="AF74:AI74"/>
    <mergeCell ref="AN70:AQ70"/>
    <mergeCell ref="AF70:AI70"/>
    <mergeCell ref="AN71:AQ71"/>
    <mergeCell ref="AF71:AI71"/>
    <mergeCell ref="AN68:AQ68"/>
    <mergeCell ref="AF68:AI68"/>
    <mergeCell ref="AN69:AQ69"/>
    <mergeCell ref="AF69:AI69"/>
    <mergeCell ref="AN72:AQ72"/>
    <mergeCell ref="AF72:AI72"/>
    <mergeCell ref="AN73:AQ73"/>
    <mergeCell ref="AF73:AI73"/>
    <mergeCell ref="AJ68:AM68"/>
    <mergeCell ref="AJ69:AM69"/>
    <mergeCell ref="AJ70:AM70"/>
    <mergeCell ref="AJ71:AM71"/>
    <mergeCell ref="AJ72:AM72"/>
    <mergeCell ref="AJ73:AM73"/>
    <mergeCell ref="AJ74:AM74"/>
    <mergeCell ref="AN67:AQ67"/>
    <mergeCell ref="AF67:AI67"/>
    <mergeCell ref="AJ67:AM67"/>
    <mergeCell ref="AN64:AQ64"/>
    <mergeCell ref="AF64:AI64"/>
    <mergeCell ref="AN65:AQ65"/>
    <mergeCell ref="AF65:AI65"/>
    <mergeCell ref="AN62:AQ62"/>
    <mergeCell ref="AF62:AI62"/>
    <mergeCell ref="AN63:AQ63"/>
    <mergeCell ref="AF63:AI63"/>
    <mergeCell ref="AJ64:AM64"/>
    <mergeCell ref="AJ65:AM65"/>
    <mergeCell ref="AJ66:AM66"/>
    <mergeCell ref="AN66:AQ66"/>
    <mergeCell ref="AF66:AI66"/>
    <mergeCell ref="AY2:BB2"/>
    <mergeCell ref="BC2:BF2"/>
    <mergeCell ref="BG2:BJ2"/>
    <mergeCell ref="B42:AV43"/>
    <mergeCell ref="AN61:AQ61"/>
    <mergeCell ref="AF61:AI61"/>
    <mergeCell ref="B37:E37"/>
    <mergeCell ref="Z37:AA37"/>
    <mergeCell ref="AB37:AC37"/>
    <mergeCell ref="AD37:AE37"/>
    <mergeCell ref="AF37:AV37"/>
    <mergeCell ref="B38:E38"/>
    <mergeCell ref="Z38:AA38"/>
    <mergeCell ref="AB38:AC38"/>
    <mergeCell ref="AD38:AE38"/>
    <mergeCell ref="AF38:AV38"/>
    <mergeCell ref="B35:E35"/>
    <mergeCell ref="Z35:AA35"/>
    <mergeCell ref="AB35:AC35"/>
    <mergeCell ref="AD35:AE35"/>
    <mergeCell ref="AF35:AV35"/>
    <mergeCell ref="AJ58:AM58"/>
    <mergeCell ref="AJ59:AM59"/>
    <mergeCell ref="AJ60:AM60"/>
    <mergeCell ref="B36:E36"/>
    <mergeCell ref="Z36:AA36"/>
    <mergeCell ref="AB36:AC36"/>
    <mergeCell ref="AD36:AE36"/>
    <mergeCell ref="AF36:AV36"/>
    <mergeCell ref="B33:E33"/>
    <mergeCell ref="Z33:AA33"/>
    <mergeCell ref="AB33:AC33"/>
    <mergeCell ref="AD33:AE33"/>
    <mergeCell ref="AF33:AV33"/>
    <mergeCell ref="B34:E34"/>
    <mergeCell ref="Z34:AA34"/>
    <mergeCell ref="AB34:AC34"/>
    <mergeCell ref="AD34:AE34"/>
    <mergeCell ref="AF34:AV34"/>
    <mergeCell ref="F33:I33"/>
    <mergeCell ref="F34:I34"/>
    <mergeCell ref="F35:I35"/>
    <mergeCell ref="F36:I36"/>
    <mergeCell ref="B31:E31"/>
    <mergeCell ref="Z31:AA31"/>
    <mergeCell ref="AB31:AC31"/>
    <mergeCell ref="AD31:AE31"/>
    <mergeCell ref="AF31:AV31"/>
    <mergeCell ref="B32:E32"/>
    <mergeCell ref="Z32:AA32"/>
    <mergeCell ref="AB32:AC32"/>
    <mergeCell ref="AD32:AE32"/>
    <mergeCell ref="AF32:AV32"/>
    <mergeCell ref="F31:I31"/>
    <mergeCell ref="F32:I32"/>
    <mergeCell ref="J31:M31"/>
    <mergeCell ref="N31:Y31"/>
    <mergeCell ref="J32:M32"/>
    <mergeCell ref="N32:Y32"/>
    <mergeCell ref="B29:E29"/>
    <mergeCell ref="Z29:AA29"/>
    <mergeCell ref="AB29:AC29"/>
    <mergeCell ref="AD29:AE29"/>
    <mergeCell ref="AF29:AV29"/>
    <mergeCell ref="B30:E30"/>
    <mergeCell ref="Z30:AA30"/>
    <mergeCell ref="AB30:AC30"/>
    <mergeCell ref="AD30:AE30"/>
    <mergeCell ref="AF30:AV30"/>
    <mergeCell ref="F29:I29"/>
    <mergeCell ref="F30:I30"/>
    <mergeCell ref="J29:M29"/>
    <mergeCell ref="N29:Y29"/>
    <mergeCell ref="J30:M30"/>
    <mergeCell ref="N30:Y30"/>
    <mergeCell ref="B27:E27"/>
    <mergeCell ref="Z27:AA27"/>
    <mergeCell ref="AB27:AC27"/>
    <mergeCell ref="AD27:AE27"/>
    <mergeCell ref="AF27:AV27"/>
    <mergeCell ref="B28:E28"/>
    <mergeCell ref="Z28:AA28"/>
    <mergeCell ref="AB28:AC28"/>
    <mergeCell ref="AD28:AE28"/>
    <mergeCell ref="AF28:AV28"/>
    <mergeCell ref="J27:M27"/>
    <mergeCell ref="N27:Y27"/>
    <mergeCell ref="J28:M28"/>
    <mergeCell ref="N28:Y28"/>
    <mergeCell ref="B25:E25"/>
    <mergeCell ref="Z25:AA25"/>
    <mergeCell ref="AB25:AC25"/>
    <mergeCell ref="AD25:AE25"/>
    <mergeCell ref="AF25:AV25"/>
    <mergeCell ref="B26:E26"/>
    <mergeCell ref="Z26:AA26"/>
    <mergeCell ref="AB26:AC26"/>
    <mergeCell ref="AD26:AE26"/>
    <mergeCell ref="AF26:AV26"/>
    <mergeCell ref="J25:M25"/>
    <mergeCell ref="N25:Y25"/>
    <mergeCell ref="J26:M26"/>
    <mergeCell ref="N26:Y26"/>
    <mergeCell ref="B24:E24"/>
    <mergeCell ref="Z24:AA24"/>
    <mergeCell ref="AB24:AC24"/>
    <mergeCell ref="AD24:AE24"/>
    <mergeCell ref="AF24:AV24"/>
    <mergeCell ref="J23:M23"/>
    <mergeCell ref="N23:Y23"/>
    <mergeCell ref="J24:M24"/>
    <mergeCell ref="N24:Y24"/>
    <mergeCell ref="B22:E22"/>
    <mergeCell ref="Z22:AA22"/>
    <mergeCell ref="AB22:AC22"/>
    <mergeCell ref="AD22:AE22"/>
    <mergeCell ref="AF22:AV22"/>
    <mergeCell ref="J22:M22"/>
    <mergeCell ref="N22:Y22"/>
    <mergeCell ref="B23:E23"/>
    <mergeCell ref="Z23:AA23"/>
    <mergeCell ref="AB23:AC23"/>
    <mergeCell ref="AD23:AE23"/>
    <mergeCell ref="AF23:AV23"/>
    <mergeCell ref="BG50:BJ50"/>
    <mergeCell ref="BG51:BJ51"/>
    <mergeCell ref="BG52:BJ52"/>
    <mergeCell ref="BG53:BJ53"/>
    <mergeCell ref="AY3:BB3"/>
    <mergeCell ref="B18:E18"/>
    <mergeCell ref="Z18:AA18"/>
    <mergeCell ref="AB18:AC18"/>
    <mergeCell ref="AD18:AE18"/>
    <mergeCell ref="AF18:AV18"/>
    <mergeCell ref="B19:E19"/>
    <mergeCell ref="Z19:AA19"/>
    <mergeCell ref="AB19:AC19"/>
    <mergeCell ref="AD19:AE19"/>
    <mergeCell ref="AF19:AV19"/>
    <mergeCell ref="B20:E20"/>
    <mergeCell ref="Z20:AA20"/>
    <mergeCell ref="AB20:AC20"/>
    <mergeCell ref="AD20:AE20"/>
    <mergeCell ref="AF20:AV20"/>
    <mergeCell ref="B21:E21"/>
    <mergeCell ref="Z21:AA21"/>
    <mergeCell ref="AB21:AC21"/>
    <mergeCell ref="AD21:AE21"/>
    <mergeCell ref="BG41:BJ41"/>
    <mergeCell ref="BG42:BJ42"/>
    <mergeCell ref="BG43:BJ43"/>
    <mergeCell ref="BG44:BJ44"/>
    <mergeCell ref="BG45:BJ45"/>
    <mergeCell ref="BG46:BJ46"/>
    <mergeCell ref="BG47:BJ47"/>
    <mergeCell ref="BG48:BJ48"/>
    <mergeCell ref="BG49:BJ49"/>
    <mergeCell ref="BG32:BJ32"/>
    <mergeCell ref="BG33:BJ33"/>
    <mergeCell ref="BG34:BJ34"/>
    <mergeCell ref="BG35:BJ35"/>
    <mergeCell ref="BG36:BJ36"/>
    <mergeCell ref="BG37:BJ37"/>
    <mergeCell ref="BG38:BJ38"/>
    <mergeCell ref="BG39:BJ39"/>
    <mergeCell ref="BG40:BJ40"/>
    <mergeCell ref="BG23:BJ23"/>
    <mergeCell ref="BG24:BJ24"/>
    <mergeCell ref="BG25:BJ25"/>
    <mergeCell ref="BG26:BJ26"/>
    <mergeCell ref="BG27:BJ27"/>
    <mergeCell ref="BG28:BJ28"/>
    <mergeCell ref="BG29:BJ29"/>
    <mergeCell ref="BG30:BJ30"/>
    <mergeCell ref="BG31:BJ31"/>
    <mergeCell ref="BC53:BF53"/>
    <mergeCell ref="AY1:BB1"/>
    <mergeCell ref="BC1:BJ1"/>
    <mergeCell ref="BG3:BJ3"/>
    <mergeCell ref="BG9:BJ9"/>
    <mergeCell ref="BG4:BJ4"/>
    <mergeCell ref="BG5:BJ5"/>
    <mergeCell ref="BG6:BJ6"/>
    <mergeCell ref="BG7:BJ7"/>
    <mergeCell ref="BG8:BJ8"/>
    <mergeCell ref="BG10:BJ10"/>
    <mergeCell ref="BG11:BJ11"/>
    <mergeCell ref="BG12:BJ12"/>
    <mergeCell ref="BG13:BJ13"/>
    <mergeCell ref="BG14:BJ14"/>
    <mergeCell ref="BG15:BJ15"/>
    <mergeCell ref="BG16:BJ16"/>
    <mergeCell ref="BG17:BJ17"/>
    <mergeCell ref="BG18:BJ18"/>
    <mergeCell ref="BG19:BJ19"/>
    <mergeCell ref="BG20:BJ20"/>
    <mergeCell ref="BG21:BJ21"/>
    <mergeCell ref="BG22:BJ22"/>
    <mergeCell ref="BC44:BF44"/>
    <mergeCell ref="BC51:BF51"/>
    <mergeCell ref="BC52:BF52"/>
    <mergeCell ref="BC35:BF35"/>
    <mergeCell ref="BC36:BF36"/>
    <mergeCell ref="BC37:BF37"/>
    <mergeCell ref="BC38:BF38"/>
    <mergeCell ref="BC39:BF39"/>
    <mergeCell ref="BC40:BF40"/>
    <mergeCell ref="BC41:BF41"/>
    <mergeCell ref="BC42:BF42"/>
    <mergeCell ref="BC43:BF43"/>
    <mergeCell ref="BC32:BF32"/>
    <mergeCell ref="BC33:BF33"/>
    <mergeCell ref="BC34:BF34"/>
    <mergeCell ref="BC45:BF45"/>
    <mergeCell ref="BC46:BF46"/>
    <mergeCell ref="BC47:BF47"/>
    <mergeCell ref="BC48:BF48"/>
    <mergeCell ref="BC49:BF49"/>
    <mergeCell ref="BC50:BF50"/>
    <mergeCell ref="BC23:BF23"/>
    <mergeCell ref="BC24:BF24"/>
    <mergeCell ref="BC25:BF25"/>
    <mergeCell ref="BC26:BF26"/>
    <mergeCell ref="BC27:BF27"/>
    <mergeCell ref="BC28:BF28"/>
    <mergeCell ref="BC29:BF29"/>
    <mergeCell ref="BC30:BF30"/>
    <mergeCell ref="BC31:BF31"/>
    <mergeCell ref="BC17:BF17"/>
    <mergeCell ref="BC18:BF18"/>
    <mergeCell ref="BC19:BF19"/>
    <mergeCell ref="F17:I17"/>
    <mergeCell ref="F18:I18"/>
    <mergeCell ref="F19:I19"/>
    <mergeCell ref="BC20:BF20"/>
    <mergeCell ref="BC21:BF21"/>
    <mergeCell ref="BC22:BF22"/>
    <mergeCell ref="AF21:AV21"/>
    <mergeCell ref="J18:M18"/>
    <mergeCell ref="N18:Y18"/>
    <mergeCell ref="J19:M19"/>
    <mergeCell ref="N19:Y19"/>
    <mergeCell ref="J20:M20"/>
    <mergeCell ref="N20:Y20"/>
    <mergeCell ref="J21:M21"/>
    <mergeCell ref="N21:Y21"/>
    <mergeCell ref="BC3:BF3"/>
    <mergeCell ref="BC4:BF4"/>
    <mergeCell ref="BC5:BF5"/>
    <mergeCell ref="BC6:BF6"/>
    <mergeCell ref="BC7:BF7"/>
    <mergeCell ref="BC8:BF8"/>
    <mergeCell ref="BC9:BF9"/>
    <mergeCell ref="BC10:BF10"/>
    <mergeCell ref="BC11:BF11"/>
    <mergeCell ref="BC12:BF12"/>
    <mergeCell ref="BC13:BF13"/>
    <mergeCell ref="BC14:BF14"/>
    <mergeCell ref="BC15:BF15"/>
    <mergeCell ref="B13:E13"/>
    <mergeCell ref="Z13:AA13"/>
    <mergeCell ref="AB13:AC13"/>
    <mergeCell ref="AD13:AE13"/>
    <mergeCell ref="AF13:AV13"/>
    <mergeCell ref="B14:E14"/>
    <mergeCell ref="Z14:AA14"/>
    <mergeCell ref="AB14:AC14"/>
    <mergeCell ref="AD14:AE14"/>
    <mergeCell ref="AF14:AV14"/>
    <mergeCell ref="J13:M13"/>
    <mergeCell ref="J12:M12"/>
    <mergeCell ref="BC16:BF16"/>
    <mergeCell ref="B15:E15"/>
    <mergeCell ref="Z15:AA15"/>
    <mergeCell ref="AB15:AC15"/>
    <mergeCell ref="AD15:AE15"/>
    <mergeCell ref="AF15:AV15"/>
    <mergeCell ref="B16:E16"/>
    <mergeCell ref="Z16:AA16"/>
    <mergeCell ref="AB16:AC16"/>
    <mergeCell ref="AD16:AE16"/>
    <mergeCell ref="AF16:AV16"/>
    <mergeCell ref="Z10:AA10"/>
    <mergeCell ref="AB10:AC10"/>
    <mergeCell ref="AD10:AE10"/>
    <mergeCell ref="AF10:AV10"/>
    <mergeCell ref="B17:E17"/>
    <mergeCell ref="Z17:AA17"/>
    <mergeCell ref="AB17:AC17"/>
    <mergeCell ref="AD17:AE17"/>
    <mergeCell ref="AF17:AV17"/>
    <mergeCell ref="B11:E11"/>
    <mergeCell ref="Z11:AA11"/>
    <mergeCell ref="AB11:AC11"/>
    <mergeCell ref="AD11:AE11"/>
    <mergeCell ref="AF11:AV11"/>
    <mergeCell ref="B12:E12"/>
    <mergeCell ref="Z12:AA12"/>
    <mergeCell ref="AB12:AC12"/>
    <mergeCell ref="AD12:AE12"/>
    <mergeCell ref="AF12:AV12"/>
    <mergeCell ref="F10:I10"/>
    <mergeCell ref="J17:M17"/>
    <mergeCell ref="N17:Y17"/>
    <mergeCell ref="J15:M15"/>
    <mergeCell ref="J14:M14"/>
    <mergeCell ref="B4:AV5"/>
    <mergeCell ref="AB7:AC8"/>
    <mergeCell ref="B7:E8"/>
    <mergeCell ref="AD7:AE8"/>
    <mergeCell ref="Z7:AA8"/>
    <mergeCell ref="AF7:AV8"/>
    <mergeCell ref="AN60:AQ60"/>
    <mergeCell ref="AF60:AI60"/>
    <mergeCell ref="AN58:AQ58"/>
    <mergeCell ref="AF58:AI58"/>
    <mergeCell ref="AN59:AQ59"/>
    <mergeCell ref="AF59:AI59"/>
    <mergeCell ref="AF55:AI55"/>
    <mergeCell ref="AN56:AQ56"/>
    <mergeCell ref="AF56:AI56"/>
    <mergeCell ref="AF57:AI57"/>
    <mergeCell ref="AN57:AQ57"/>
    <mergeCell ref="AN53:AQ53"/>
    <mergeCell ref="B9:E9"/>
    <mergeCell ref="Z9:AA9"/>
    <mergeCell ref="AB9:AC9"/>
    <mergeCell ref="AD9:AE9"/>
    <mergeCell ref="AF9:AV9"/>
    <mergeCell ref="B10:E10"/>
    <mergeCell ref="AN55:AQ55"/>
    <mergeCell ref="AF53:AI53"/>
    <mergeCell ref="AN54:AQ54"/>
    <mergeCell ref="AF54:AI54"/>
    <mergeCell ref="AN51:AQ51"/>
    <mergeCell ref="AF51:AI51"/>
    <mergeCell ref="AN52:AQ52"/>
    <mergeCell ref="AF52:AI52"/>
    <mergeCell ref="AJ51:AM51"/>
    <mergeCell ref="AJ52:AM52"/>
    <mergeCell ref="AJ53:AM53"/>
    <mergeCell ref="AJ54:AM54"/>
    <mergeCell ref="AJ55:AM55"/>
    <mergeCell ref="AR45:AU46"/>
    <mergeCell ref="AR47:AU47"/>
    <mergeCell ref="AR48:AU48"/>
    <mergeCell ref="AR49:AU49"/>
    <mergeCell ref="AR50:AU50"/>
    <mergeCell ref="AR51:AU51"/>
    <mergeCell ref="AR52:AU52"/>
    <mergeCell ref="AF45:AI46"/>
    <mergeCell ref="AN45:AQ46"/>
    <mergeCell ref="AN49:AQ49"/>
    <mergeCell ref="AF49:AI49"/>
    <mergeCell ref="AN50:AQ50"/>
    <mergeCell ref="AF50:AI50"/>
    <mergeCell ref="AN47:AQ47"/>
    <mergeCell ref="AF47:AI47"/>
    <mergeCell ref="AN48:AQ48"/>
    <mergeCell ref="AF48:AI48"/>
    <mergeCell ref="AJ45:AM46"/>
    <mergeCell ref="AJ47:AM47"/>
    <mergeCell ref="AJ48:AM48"/>
    <mergeCell ref="AJ49:AM49"/>
    <mergeCell ref="AJ50:AM50"/>
    <mergeCell ref="AR70:AU70"/>
    <mergeCell ref="AR71:AU71"/>
    <mergeCell ref="AR72:AU72"/>
    <mergeCell ref="AR73:AU73"/>
    <mergeCell ref="AR74:AU74"/>
    <mergeCell ref="AR53:AU53"/>
    <mergeCell ref="AR54:AU54"/>
    <mergeCell ref="AR55:AU55"/>
    <mergeCell ref="AR56:AU56"/>
    <mergeCell ref="AR57:AU57"/>
    <mergeCell ref="AR58:AU58"/>
    <mergeCell ref="AR59:AU59"/>
    <mergeCell ref="AR60:AU60"/>
    <mergeCell ref="AR61:AU61"/>
    <mergeCell ref="AR68:AU68"/>
    <mergeCell ref="AR69:AU69"/>
    <mergeCell ref="AR62:AU62"/>
    <mergeCell ref="AR63:AU63"/>
    <mergeCell ref="AR64:AU64"/>
    <mergeCell ref="AR65:AU65"/>
    <mergeCell ref="AR66:AU66"/>
    <mergeCell ref="AR67:AU67"/>
    <mergeCell ref="F9:I9"/>
    <mergeCell ref="F7:I8"/>
    <mergeCell ref="F11:I11"/>
    <mergeCell ref="F12:I12"/>
    <mergeCell ref="F13:I13"/>
    <mergeCell ref="F14:I14"/>
    <mergeCell ref="F15:I15"/>
    <mergeCell ref="F16:I16"/>
    <mergeCell ref="F37:I37"/>
    <mergeCell ref="F38:I38"/>
    <mergeCell ref="F20:I20"/>
    <mergeCell ref="F21:I21"/>
    <mergeCell ref="F22:I22"/>
    <mergeCell ref="F23:I23"/>
    <mergeCell ref="F24:I24"/>
    <mergeCell ref="F25:I25"/>
    <mergeCell ref="F26:I26"/>
    <mergeCell ref="F27:I27"/>
    <mergeCell ref="F28:I28"/>
    <mergeCell ref="J11:M11"/>
    <mergeCell ref="N13:Y13"/>
    <mergeCell ref="N14:Y14"/>
    <mergeCell ref="N15:Y15"/>
    <mergeCell ref="J16:M16"/>
    <mergeCell ref="N16:Y16"/>
    <mergeCell ref="J10:M10"/>
    <mergeCell ref="J9:M9"/>
    <mergeCell ref="J7:Y7"/>
    <mergeCell ref="J8:M8"/>
    <mergeCell ref="N8:Y8"/>
    <mergeCell ref="N9:Y9"/>
    <mergeCell ref="N10:Y10"/>
    <mergeCell ref="N11:Y11"/>
    <mergeCell ref="N12:Y12"/>
    <mergeCell ref="J38:M38"/>
    <mergeCell ref="N38:Y38"/>
    <mergeCell ref="J33:M33"/>
    <mergeCell ref="N33:Y33"/>
    <mergeCell ref="J34:M34"/>
    <mergeCell ref="N34:Y34"/>
    <mergeCell ref="J35:M35"/>
    <mergeCell ref="N35:Y35"/>
    <mergeCell ref="J36:M36"/>
    <mergeCell ref="N36:Y36"/>
    <mergeCell ref="J37:M37"/>
    <mergeCell ref="N37:Y37"/>
  </mergeCells>
  <phoneticPr fontId="3"/>
  <dataValidations count="2">
    <dataValidation type="list" allowBlank="1" showInputMessage="1" showErrorMessage="1" sqref="AF47:AI74 AB9:AC38">
      <formula1>$BC$3:$BC$42</formula1>
    </dataValidation>
    <dataValidation type="list" allowBlank="1" showInputMessage="1" showErrorMessage="1" sqref="Z9:AA38">
      <formula1>"汚水,雨水,合流"</formula1>
    </dataValidation>
  </dataValidations>
  <pageMargins left="0.78740157480314965" right="0.78740157480314965" top="0.78740157480314965" bottom="0.78740157480314965" header="0.39370078740157483" footer="0.3937007874015748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58"/>
  <sheetViews>
    <sheetView topLeftCell="A28" workbookViewId="0">
      <selection activeCell="G49" sqref="G49:P49"/>
    </sheetView>
  </sheetViews>
  <sheetFormatPr defaultColWidth="2.5" defaultRowHeight="15" customHeight="1" x14ac:dyDescent="0.15"/>
  <cols>
    <col min="1" max="16384" width="2.5" style="2"/>
  </cols>
  <sheetData>
    <row r="1" spans="1:48" ht="15" customHeight="1" x14ac:dyDescent="0.15">
      <c r="A1" s="2" t="s">
        <v>393</v>
      </c>
    </row>
    <row r="2" spans="1:48" ht="15" customHeight="1" x14ac:dyDescent="0.15">
      <c r="A2" s="128" t="s">
        <v>394</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60"/>
    </row>
    <row r="3" spans="1:48" ht="15" customHeight="1" x14ac:dyDescent="0.15">
      <c r="A3" s="73" t="s">
        <v>366</v>
      </c>
      <c r="B3" s="73"/>
      <c r="C3" s="73"/>
      <c r="D3" s="73"/>
      <c r="E3" s="73"/>
      <c r="F3" s="73"/>
      <c r="G3" s="291" t="s">
        <v>395</v>
      </c>
      <c r="H3" s="73"/>
      <c r="I3" s="73"/>
      <c r="J3" s="73"/>
      <c r="K3" s="73"/>
      <c r="L3" s="73"/>
      <c r="M3" s="73"/>
      <c r="N3" s="73"/>
      <c r="O3" s="73"/>
      <c r="P3" s="73"/>
      <c r="Q3" s="291" t="s">
        <v>396</v>
      </c>
      <c r="R3" s="291"/>
      <c r="S3" s="291"/>
      <c r="T3" s="291"/>
      <c r="U3" s="291"/>
      <c r="V3" s="291"/>
      <c r="W3" s="291" t="s">
        <v>397</v>
      </c>
      <c r="X3" s="73"/>
      <c r="Y3" s="73"/>
      <c r="Z3" s="73"/>
      <c r="AA3" s="73" t="s">
        <v>398</v>
      </c>
      <c r="AB3" s="73"/>
      <c r="AC3" s="73"/>
      <c r="AD3" s="73"/>
      <c r="AE3" s="73"/>
      <c r="AF3" s="73"/>
      <c r="AG3" s="73"/>
      <c r="AH3" s="73"/>
      <c r="AI3" s="73"/>
      <c r="AJ3" s="73"/>
      <c r="AK3" s="73"/>
      <c r="AL3" s="73"/>
      <c r="AM3" s="73"/>
      <c r="AN3" s="73"/>
      <c r="AO3" s="73"/>
      <c r="AP3" s="73"/>
      <c r="AQ3" s="73"/>
      <c r="AR3" s="73"/>
      <c r="AS3" s="73"/>
      <c r="AT3" s="73"/>
      <c r="AU3" s="73"/>
      <c r="AV3" s="73"/>
    </row>
    <row r="4" spans="1:48" ht="15" customHeight="1" x14ac:dyDescent="0.15">
      <c r="A4" s="73"/>
      <c r="B4" s="73"/>
      <c r="C4" s="73"/>
      <c r="D4" s="73"/>
      <c r="E4" s="73"/>
      <c r="F4" s="73"/>
      <c r="G4" s="73"/>
      <c r="H4" s="73"/>
      <c r="I4" s="73"/>
      <c r="J4" s="73"/>
      <c r="K4" s="73"/>
      <c r="L4" s="73"/>
      <c r="M4" s="73"/>
      <c r="N4" s="73"/>
      <c r="O4" s="73"/>
      <c r="P4" s="73"/>
      <c r="Q4" s="291"/>
      <c r="R4" s="291"/>
      <c r="S4" s="291"/>
      <c r="T4" s="291"/>
      <c r="U4" s="291"/>
      <c r="V4" s="291"/>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row>
    <row r="5" spans="1:48" ht="15" customHeight="1" x14ac:dyDescent="0.15">
      <c r="A5" s="417" t="s">
        <v>367</v>
      </c>
      <c r="B5" s="400"/>
      <c r="C5" s="400"/>
      <c r="D5" s="400"/>
      <c r="E5" s="400"/>
      <c r="F5" s="401"/>
      <c r="G5" s="434">
        <v>600</v>
      </c>
      <c r="H5" s="435"/>
      <c r="I5" s="435"/>
      <c r="J5" s="435"/>
      <c r="K5" s="435"/>
      <c r="L5" s="435"/>
      <c r="M5" s="435"/>
      <c r="N5" s="435"/>
      <c r="O5" s="435"/>
      <c r="P5" s="436"/>
      <c r="Q5" s="424">
        <v>500</v>
      </c>
      <c r="R5" s="425"/>
      <c r="S5" s="425"/>
      <c r="T5" s="425"/>
      <c r="U5" s="425"/>
      <c r="V5" s="426"/>
      <c r="W5" s="418" t="s">
        <v>439</v>
      </c>
      <c r="X5" s="419"/>
      <c r="Y5" s="419"/>
      <c r="Z5" s="420"/>
      <c r="AA5" s="445"/>
      <c r="AB5" s="446"/>
      <c r="AC5" s="446"/>
      <c r="AD5" s="446"/>
      <c r="AE5" s="446"/>
      <c r="AF5" s="446"/>
      <c r="AG5" s="446"/>
      <c r="AH5" s="446"/>
      <c r="AI5" s="446"/>
      <c r="AJ5" s="446"/>
      <c r="AK5" s="446"/>
      <c r="AL5" s="446"/>
      <c r="AM5" s="446"/>
      <c r="AN5" s="446"/>
      <c r="AO5" s="446"/>
      <c r="AP5" s="446"/>
      <c r="AQ5" s="446"/>
      <c r="AR5" s="446"/>
      <c r="AS5" s="446"/>
      <c r="AT5" s="446"/>
      <c r="AU5" s="446"/>
      <c r="AV5" s="447"/>
    </row>
    <row r="6" spans="1:48" ht="15" customHeight="1" x14ac:dyDescent="0.15">
      <c r="A6" s="402"/>
      <c r="B6" s="403"/>
      <c r="C6" s="403"/>
      <c r="D6" s="403"/>
      <c r="E6" s="403"/>
      <c r="F6" s="404"/>
      <c r="G6" s="434">
        <v>500</v>
      </c>
      <c r="H6" s="435"/>
      <c r="I6" s="435"/>
      <c r="J6" s="435"/>
      <c r="K6" s="435"/>
      <c r="L6" s="435"/>
      <c r="M6" s="435"/>
      <c r="N6" s="435"/>
      <c r="O6" s="435"/>
      <c r="P6" s="436"/>
      <c r="Q6" s="424">
        <v>1000</v>
      </c>
      <c r="R6" s="425"/>
      <c r="S6" s="425"/>
      <c r="T6" s="425"/>
      <c r="U6" s="425"/>
      <c r="V6" s="426"/>
      <c r="W6" s="418">
        <v>2</v>
      </c>
      <c r="X6" s="419"/>
      <c r="Y6" s="419"/>
      <c r="Z6" s="420"/>
      <c r="AA6" s="445" t="s">
        <v>399</v>
      </c>
      <c r="AB6" s="446"/>
      <c r="AC6" s="446"/>
      <c r="AD6" s="446"/>
      <c r="AE6" s="446"/>
      <c r="AF6" s="446"/>
      <c r="AG6" s="446"/>
      <c r="AH6" s="446"/>
      <c r="AI6" s="446"/>
      <c r="AJ6" s="446"/>
      <c r="AK6" s="446"/>
      <c r="AL6" s="446"/>
      <c r="AM6" s="446"/>
      <c r="AN6" s="446"/>
      <c r="AO6" s="446"/>
      <c r="AP6" s="446"/>
      <c r="AQ6" s="446"/>
      <c r="AR6" s="446"/>
      <c r="AS6" s="446"/>
      <c r="AT6" s="446"/>
      <c r="AU6" s="446"/>
      <c r="AV6" s="447"/>
    </row>
    <row r="7" spans="1:48" ht="15" customHeight="1" x14ac:dyDescent="0.15">
      <c r="A7" s="402"/>
      <c r="B7" s="403"/>
      <c r="C7" s="403"/>
      <c r="D7" s="403"/>
      <c r="E7" s="403"/>
      <c r="F7" s="404"/>
      <c r="G7" s="437"/>
      <c r="H7" s="438"/>
      <c r="I7" s="438"/>
      <c r="J7" s="438"/>
      <c r="K7" s="438"/>
      <c r="L7" s="438"/>
      <c r="M7" s="438"/>
      <c r="N7" s="438"/>
      <c r="O7" s="438"/>
      <c r="P7" s="439"/>
      <c r="Q7" s="431"/>
      <c r="R7" s="432"/>
      <c r="S7" s="432"/>
      <c r="T7" s="432"/>
      <c r="U7" s="432"/>
      <c r="V7" s="433"/>
      <c r="W7" s="421"/>
      <c r="X7" s="422"/>
      <c r="Y7" s="422"/>
      <c r="Z7" s="423"/>
      <c r="AA7" s="448"/>
      <c r="AB7" s="449"/>
      <c r="AC7" s="449"/>
      <c r="AD7" s="449"/>
      <c r="AE7" s="449"/>
      <c r="AF7" s="449"/>
      <c r="AG7" s="449"/>
      <c r="AH7" s="449"/>
      <c r="AI7" s="449"/>
      <c r="AJ7" s="449"/>
      <c r="AK7" s="449"/>
      <c r="AL7" s="449"/>
      <c r="AM7" s="449"/>
      <c r="AN7" s="449"/>
      <c r="AO7" s="449"/>
      <c r="AP7" s="449"/>
      <c r="AQ7" s="449"/>
      <c r="AR7" s="449"/>
      <c r="AS7" s="449"/>
      <c r="AT7" s="449"/>
      <c r="AU7" s="449"/>
      <c r="AV7" s="450"/>
    </row>
    <row r="8" spans="1:48" ht="15" customHeight="1" x14ac:dyDescent="0.15">
      <c r="A8" s="402"/>
      <c r="B8" s="403"/>
      <c r="C8" s="403"/>
      <c r="D8" s="403"/>
      <c r="E8" s="403"/>
      <c r="F8" s="404"/>
      <c r="G8" s="434">
        <v>450</v>
      </c>
      <c r="H8" s="435"/>
      <c r="I8" s="435"/>
      <c r="J8" s="435"/>
      <c r="K8" s="435"/>
      <c r="L8" s="435"/>
      <c r="M8" s="435"/>
      <c r="N8" s="435"/>
      <c r="O8" s="435"/>
      <c r="P8" s="436"/>
      <c r="Q8" s="424">
        <v>1500</v>
      </c>
      <c r="R8" s="425"/>
      <c r="S8" s="425"/>
      <c r="T8" s="425"/>
      <c r="U8" s="425"/>
      <c r="V8" s="426"/>
      <c r="W8" s="418">
        <v>1</v>
      </c>
      <c r="X8" s="419"/>
      <c r="Y8" s="419"/>
      <c r="Z8" s="420"/>
      <c r="AA8" s="445" t="s">
        <v>400</v>
      </c>
      <c r="AB8" s="446"/>
      <c r="AC8" s="446"/>
      <c r="AD8" s="446"/>
      <c r="AE8" s="446"/>
      <c r="AF8" s="446"/>
      <c r="AG8" s="446"/>
      <c r="AH8" s="446"/>
      <c r="AI8" s="446"/>
      <c r="AJ8" s="446"/>
      <c r="AK8" s="446"/>
      <c r="AL8" s="446"/>
      <c r="AM8" s="446"/>
      <c r="AN8" s="446"/>
      <c r="AO8" s="446"/>
      <c r="AP8" s="446"/>
      <c r="AQ8" s="446"/>
      <c r="AR8" s="446"/>
      <c r="AS8" s="446"/>
      <c r="AT8" s="446"/>
      <c r="AU8" s="446"/>
      <c r="AV8" s="447"/>
    </row>
    <row r="9" spans="1:48" ht="15" customHeight="1" x14ac:dyDescent="0.15">
      <c r="A9" s="402"/>
      <c r="B9" s="403"/>
      <c r="C9" s="403"/>
      <c r="D9" s="403"/>
      <c r="E9" s="403"/>
      <c r="F9" s="404"/>
      <c r="G9" s="437"/>
      <c r="H9" s="438"/>
      <c r="I9" s="438"/>
      <c r="J9" s="438"/>
      <c r="K9" s="438"/>
      <c r="L9" s="438"/>
      <c r="M9" s="438"/>
      <c r="N9" s="438"/>
      <c r="O9" s="438"/>
      <c r="P9" s="439"/>
      <c r="Q9" s="431"/>
      <c r="R9" s="432"/>
      <c r="S9" s="432"/>
      <c r="T9" s="432"/>
      <c r="U9" s="432"/>
      <c r="V9" s="433"/>
      <c r="W9" s="421"/>
      <c r="X9" s="422"/>
      <c r="Y9" s="422"/>
      <c r="Z9" s="423"/>
      <c r="AA9" s="448"/>
      <c r="AB9" s="449"/>
      <c r="AC9" s="449"/>
      <c r="AD9" s="449"/>
      <c r="AE9" s="449"/>
      <c r="AF9" s="449"/>
      <c r="AG9" s="449"/>
      <c r="AH9" s="449"/>
      <c r="AI9" s="449"/>
      <c r="AJ9" s="449"/>
      <c r="AK9" s="449"/>
      <c r="AL9" s="449"/>
      <c r="AM9" s="449"/>
      <c r="AN9" s="449"/>
      <c r="AO9" s="449"/>
      <c r="AP9" s="449"/>
      <c r="AQ9" s="449"/>
      <c r="AR9" s="449"/>
      <c r="AS9" s="449"/>
      <c r="AT9" s="449"/>
      <c r="AU9" s="449"/>
      <c r="AV9" s="450"/>
    </row>
    <row r="10" spans="1:48" ht="15" customHeight="1" x14ac:dyDescent="0.15">
      <c r="A10" s="402"/>
      <c r="B10" s="403"/>
      <c r="C10" s="403"/>
      <c r="D10" s="403"/>
      <c r="E10" s="403"/>
      <c r="F10" s="404"/>
      <c r="G10" s="434">
        <v>400</v>
      </c>
      <c r="H10" s="435"/>
      <c r="I10" s="435"/>
      <c r="J10" s="435"/>
      <c r="K10" s="435"/>
      <c r="L10" s="435"/>
      <c r="M10" s="435"/>
      <c r="N10" s="435"/>
      <c r="O10" s="435"/>
      <c r="P10" s="436"/>
      <c r="Q10" s="424">
        <v>2000</v>
      </c>
      <c r="R10" s="425"/>
      <c r="S10" s="425"/>
      <c r="T10" s="425"/>
      <c r="U10" s="425"/>
      <c r="V10" s="426"/>
      <c r="W10" s="418" t="s">
        <v>439</v>
      </c>
      <c r="X10" s="419"/>
      <c r="Y10" s="419"/>
      <c r="Z10" s="420"/>
      <c r="AA10" s="445"/>
      <c r="AB10" s="446"/>
      <c r="AC10" s="446"/>
      <c r="AD10" s="446"/>
      <c r="AE10" s="446"/>
      <c r="AF10" s="446"/>
      <c r="AG10" s="446"/>
      <c r="AH10" s="446"/>
      <c r="AI10" s="446"/>
      <c r="AJ10" s="446"/>
      <c r="AK10" s="446"/>
      <c r="AL10" s="446"/>
      <c r="AM10" s="446"/>
      <c r="AN10" s="446"/>
      <c r="AO10" s="446"/>
      <c r="AP10" s="446"/>
      <c r="AQ10" s="446"/>
      <c r="AR10" s="446"/>
      <c r="AS10" s="446"/>
      <c r="AT10" s="446"/>
      <c r="AU10" s="446"/>
      <c r="AV10" s="447"/>
    </row>
    <row r="11" spans="1:48" ht="15" customHeight="1" x14ac:dyDescent="0.15">
      <c r="A11" s="402"/>
      <c r="B11" s="403"/>
      <c r="C11" s="403"/>
      <c r="D11" s="403"/>
      <c r="E11" s="403"/>
      <c r="F11" s="404"/>
      <c r="G11" s="434">
        <v>350</v>
      </c>
      <c r="H11" s="435"/>
      <c r="I11" s="435"/>
      <c r="J11" s="435"/>
      <c r="K11" s="435"/>
      <c r="L11" s="435"/>
      <c r="M11" s="435"/>
      <c r="N11" s="435"/>
      <c r="O11" s="435"/>
      <c r="P11" s="436"/>
      <c r="Q11" s="424">
        <v>2500</v>
      </c>
      <c r="R11" s="425"/>
      <c r="S11" s="425"/>
      <c r="T11" s="425"/>
      <c r="U11" s="425"/>
      <c r="V11" s="426"/>
      <c r="W11" s="418" t="s">
        <v>439</v>
      </c>
      <c r="X11" s="419"/>
      <c r="Y11" s="419"/>
      <c r="Z11" s="420"/>
      <c r="AA11" s="445"/>
      <c r="AB11" s="446"/>
      <c r="AC11" s="446"/>
      <c r="AD11" s="446"/>
      <c r="AE11" s="446"/>
      <c r="AF11" s="446"/>
      <c r="AG11" s="446"/>
      <c r="AH11" s="446"/>
      <c r="AI11" s="446"/>
      <c r="AJ11" s="446"/>
      <c r="AK11" s="446"/>
      <c r="AL11" s="446"/>
      <c r="AM11" s="446"/>
      <c r="AN11" s="446"/>
      <c r="AO11" s="446"/>
      <c r="AP11" s="446"/>
      <c r="AQ11" s="446"/>
      <c r="AR11" s="446"/>
      <c r="AS11" s="446"/>
      <c r="AT11" s="446"/>
      <c r="AU11" s="446"/>
      <c r="AV11" s="447"/>
    </row>
    <row r="12" spans="1:48" ht="15" customHeight="1" x14ac:dyDescent="0.15">
      <c r="A12" s="402"/>
      <c r="B12" s="403"/>
      <c r="C12" s="403"/>
      <c r="D12" s="403"/>
      <c r="E12" s="403"/>
      <c r="F12" s="404"/>
      <c r="G12" s="434">
        <v>300</v>
      </c>
      <c r="H12" s="435"/>
      <c r="I12" s="435"/>
      <c r="J12" s="435"/>
      <c r="K12" s="435"/>
      <c r="L12" s="435"/>
      <c r="M12" s="435"/>
      <c r="N12" s="435"/>
      <c r="O12" s="435"/>
      <c r="P12" s="436"/>
      <c r="Q12" s="424">
        <v>3000</v>
      </c>
      <c r="R12" s="425"/>
      <c r="S12" s="425"/>
      <c r="T12" s="425"/>
      <c r="U12" s="425"/>
      <c r="V12" s="426"/>
      <c r="W12" s="418">
        <v>2</v>
      </c>
      <c r="X12" s="419"/>
      <c r="Y12" s="419"/>
      <c r="Z12" s="420"/>
      <c r="AA12" s="445" t="s">
        <v>401</v>
      </c>
      <c r="AB12" s="446"/>
      <c r="AC12" s="446"/>
      <c r="AD12" s="446"/>
      <c r="AE12" s="446"/>
      <c r="AF12" s="446"/>
      <c r="AG12" s="446"/>
      <c r="AH12" s="446"/>
      <c r="AI12" s="446"/>
      <c r="AJ12" s="446"/>
      <c r="AK12" s="446"/>
      <c r="AL12" s="446"/>
      <c r="AM12" s="446"/>
      <c r="AN12" s="446"/>
      <c r="AO12" s="446"/>
      <c r="AP12" s="446"/>
      <c r="AQ12" s="446"/>
      <c r="AR12" s="446"/>
      <c r="AS12" s="446"/>
      <c r="AT12" s="446"/>
      <c r="AU12" s="446"/>
      <c r="AV12" s="447"/>
    </row>
    <row r="13" spans="1:48" ht="15" customHeight="1" x14ac:dyDescent="0.15">
      <c r="A13" s="402"/>
      <c r="B13" s="403"/>
      <c r="C13" s="403"/>
      <c r="D13" s="403"/>
      <c r="E13" s="403"/>
      <c r="F13" s="404"/>
      <c r="G13" s="437"/>
      <c r="H13" s="438"/>
      <c r="I13" s="438"/>
      <c r="J13" s="438"/>
      <c r="K13" s="438"/>
      <c r="L13" s="438"/>
      <c r="M13" s="438"/>
      <c r="N13" s="438"/>
      <c r="O13" s="438"/>
      <c r="P13" s="439"/>
      <c r="Q13" s="431"/>
      <c r="R13" s="432"/>
      <c r="S13" s="432"/>
      <c r="T13" s="432"/>
      <c r="U13" s="432"/>
      <c r="V13" s="433"/>
      <c r="W13" s="421"/>
      <c r="X13" s="422"/>
      <c r="Y13" s="422"/>
      <c r="Z13" s="423"/>
      <c r="AA13" s="448"/>
      <c r="AB13" s="449"/>
      <c r="AC13" s="449"/>
      <c r="AD13" s="449"/>
      <c r="AE13" s="449"/>
      <c r="AF13" s="449"/>
      <c r="AG13" s="449"/>
      <c r="AH13" s="449"/>
      <c r="AI13" s="449"/>
      <c r="AJ13" s="449"/>
      <c r="AK13" s="449"/>
      <c r="AL13" s="449"/>
      <c r="AM13" s="449"/>
      <c r="AN13" s="449"/>
      <c r="AO13" s="449"/>
      <c r="AP13" s="449"/>
      <c r="AQ13" s="449"/>
      <c r="AR13" s="449"/>
      <c r="AS13" s="449"/>
      <c r="AT13" s="449"/>
      <c r="AU13" s="449"/>
      <c r="AV13" s="450"/>
    </row>
    <row r="14" spans="1:48" ht="15" customHeight="1" x14ac:dyDescent="0.15">
      <c r="A14" s="402"/>
      <c r="B14" s="403"/>
      <c r="C14" s="403"/>
      <c r="D14" s="403"/>
      <c r="E14" s="403"/>
      <c r="F14" s="404"/>
      <c r="G14" s="429" t="str">
        <f>IF('2情報'!B16="","",'2情報'!B16)</f>
        <v/>
      </c>
      <c r="H14" s="429"/>
      <c r="I14" s="429"/>
      <c r="J14" s="429"/>
      <c r="K14" s="429"/>
      <c r="L14" s="429"/>
      <c r="M14" s="429"/>
      <c r="N14" s="429"/>
      <c r="O14" s="429"/>
      <c r="P14" s="429"/>
      <c r="Q14" s="440" t="str">
        <f>IF('2情報'!F16="","",'2情報'!F16)</f>
        <v/>
      </c>
      <c r="R14" s="440"/>
      <c r="S14" s="440"/>
      <c r="T14" s="440"/>
      <c r="U14" s="440"/>
      <c r="V14" s="440"/>
      <c r="W14" s="100" t="str">
        <f>IF('2情報'!J16="","",'2情報'!J16)</f>
        <v/>
      </c>
      <c r="X14" s="100"/>
      <c r="Y14" s="100"/>
      <c r="Z14" s="100"/>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row>
    <row r="15" spans="1:48" ht="15" customHeight="1" x14ac:dyDescent="0.15">
      <c r="A15" s="442" t="s">
        <v>95</v>
      </c>
      <c r="B15" s="443"/>
      <c r="C15" s="443"/>
      <c r="D15" s="443"/>
      <c r="E15" s="443"/>
      <c r="F15" s="443"/>
      <c r="G15" s="443"/>
      <c r="H15" s="443"/>
      <c r="I15" s="443"/>
      <c r="J15" s="443"/>
      <c r="K15" s="443"/>
      <c r="L15" s="443"/>
      <c r="M15" s="443"/>
      <c r="N15" s="443"/>
      <c r="O15" s="443"/>
      <c r="P15" s="444"/>
      <c r="Q15" s="427">
        <f>IF(SUM(Q5:V14)=0,"",SUM(Q5:V14))</f>
        <v>10500</v>
      </c>
      <c r="R15" s="427"/>
      <c r="S15" s="427"/>
      <c r="T15" s="427"/>
      <c r="U15" s="427"/>
      <c r="V15" s="427"/>
      <c r="W15" s="428">
        <f>IF(SUM(W5:Z14)=0,"",SUM(W5:Z14))</f>
        <v>5</v>
      </c>
      <c r="X15" s="428"/>
      <c r="Y15" s="428"/>
      <c r="Z15" s="428"/>
      <c r="AA15" s="441"/>
      <c r="AB15" s="441"/>
      <c r="AC15" s="441"/>
      <c r="AD15" s="441"/>
      <c r="AE15" s="441"/>
      <c r="AF15" s="441"/>
      <c r="AG15" s="441"/>
      <c r="AH15" s="441"/>
      <c r="AI15" s="441"/>
      <c r="AJ15" s="441"/>
      <c r="AK15" s="441"/>
      <c r="AL15" s="441"/>
      <c r="AM15" s="441"/>
      <c r="AN15" s="441"/>
      <c r="AO15" s="441"/>
      <c r="AP15" s="441"/>
      <c r="AQ15" s="441"/>
      <c r="AR15" s="441"/>
      <c r="AS15" s="441"/>
      <c r="AT15" s="441"/>
      <c r="AU15" s="441"/>
      <c r="AV15" s="441"/>
    </row>
    <row r="17" spans="1:48" ht="15" customHeight="1" x14ac:dyDescent="0.15">
      <c r="A17" s="2" t="s">
        <v>393</v>
      </c>
    </row>
    <row r="18" spans="1:48" ht="15" customHeight="1" x14ac:dyDescent="0.15">
      <c r="A18" s="128" t="s">
        <v>369</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60"/>
    </row>
    <row r="19" spans="1:48" ht="15" customHeight="1" x14ac:dyDescent="0.15">
      <c r="A19" s="73" t="s">
        <v>371</v>
      </c>
      <c r="B19" s="73"/>
      <c r="C19" s="73"/>
      <c r="D19" s="73"/>
      <c r="E19" s="73"/>
      <c r="F19" s="73"/>
      <c r="G19" s="291" t="s">
        <v>395</v>
      </c>
      <c r="H19" s="73"/>
      <c r="I19" s="73"/>
      <c r="J19" s="73"/>
      <c r="K19" s="73"/>
      <c r="L19" s="73"/>
      <c r="M19" s="73"/>
      <c r="N19" s="73"/>
      <c r="O19" s="73"/>
      <c r="P19" s="73"/>
      <c r="Q19" s="291" t="s">
        <v>396</v>
      </c>
      <c r="R19" s="291"/>
      <c r="S19" s="291"/>
      <c r="T19" s="291"/>
      <c r="U19" s="291"/>
      <c r="V19" s="291"/>
      <c r="W19" s="291" t="s">
        <v>397</v>
      </c>
      <c r="X19" s="73"/>
      <c r="Y19" s="73"/>
      <c r="Z19" s="73"/>
      <c r="AA19" s="73" t="s">
        <v>398</v>
      </c>
      <c r="AB19" s="73"/>
      <c r="AC19" s="73"/>
      <c r="AD19" s="73"/>
      <c r="AE19" s="73"/>
      <c r="AF19" s="73"/>
      <c r="AG19" s="73"/>
      <c r="AH19" s="73"/>
      <c r="AI19" s="73"/>
      <c r="AJ19" s="73"/>
      <c r="AK19" s="73"/>
      <c r="AL19" s="73"/>
      <c r="AM19" s="73"/>
      <c r="AN19" s="73"/>
      <c r="AO19" s="73"/>
      <c r="AP19" s="73"/>
      <c r="AQ19" s="73"/>
      <c r="AR19" s="73"/>
      <c r="AS19" s="73"/>
      <c r="AT19" s="73"/>
      <c r="AU19" s="73"/>
      <c r="AV19" s="73"/>
    </row>
    <row r="20" spans="1:48" ht="15" customHeight="1" x14ac:dyDescent="0.15">
      <c r="A20" s="73"/>
      <c r="B20" s="73"/>
      <c r="C20" s="73"/>
      <c r="D20" s="73"/>
      <c r="E20" s="73"/>
      <c r="F20" s="73"/>
      <c r="G20" s="73"/>
      <c r="H20" s="73"/>
      <c r="I20" s="73"/>
      <c r="J20" s="73"/>
      <c r="K20" s="73"/>
      <c r="L20" s="73"/>
      <c r="M20" s="73"/>
      <c r="N20" s="73"/>
      <c r="O20" s="73"/>
      <c r="P20" s="73"/>
      <c r="Q20" s="291"/>
      <c r="R20" s="291"/>
      <c r="S20" s="291"/>
      <c r="T20" s="291"/>
      <c r="U20" s="291"/>
      <c r="V20" s="291"/>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row>
    <row r="21" spans="1:48" ht="15" customHeight="1" x14ac:dyDescent="0.15">
      <c r="A21" s="417" t="s">
        <v>370</v>
      </c>
      <c r="B21" s="400"/>
      <c r="C21" s="400"/>
      <c r="D21" s="400"/>
      <c r="E21" s="400"/>
      <c r="F21" s="401"/>
      <c r="G21" s="429">
        <v>1000</v>
      </c>
      <c r="H21" s="429"/>
      <c r="I21" s="429"/>
      <c r="J21" s="429"/>
      <c r="K21" s="429"/>
      <c r="L21" s="429"/>
      <c r="M21" s="429"/>
      <c r="N21" s="429"/>
      <c r="O21" s="429"/>
      <c r="P21" s="429"/>
      <c r="Q21" s="430">
        <v>500</v>
      </c>
      <c r="R21" s="430"/>
      <c r="S21" s="430"/>
      <c r="T21" s="430"/>
      <c r="U21" s="430"/>
      <c r="V21" s="430"/>
      <c r="W21" s="118"/>
      <c r="X21" s="118"/>
      <c r="Y21" s="118"/>
      <c r="Z21" s="118"/>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row>
    <row r="22" spans="1:48" ht="15" customHeight="1" x14ac:dyDescent="0.15">
      <c r="A22" s="402"/>
      <c r="B22" s="403"/>
      <c r="C22" s="403"/>
      <c r="D22" s="403"/>
      <c r="E22" s="403"/>
      <c r="F22" s="404"/>
      <c r="G22" s="429" t="str">
        <f>IF('2情報'!B32="","",'2情報'!B32)</f>
        <v/>
      </c>
      <c r="H22" s="429"/>
      <c r="I22" s="429"/>
      <c r="J22" s="429"/>
      <c r="K22" s="429"/>
      <c r="L22" s="429"/>
      <c r="M22" s="429"/>
      <c r="N22" s="429"/>
      <c r="O22" s="429"/>
      <c r="P22" s="429"/>
      <c r="Q22" s="430" t="str">
        <f>IF('2情報'!F32="","",'2情報'!F32)</f>
        <v/>
      </c>
      <c r="R22" s="430"/>
      <c r="S22" s="430"/>
      <c r="T22" s="430"/>
      <c r="U22" s="430"/>
      <c r="V22" s="430"/>
      <c r="W22" s="118" t="str">
        <f>IF('2情報'!J32="","",'2情報'!J32)</f>
        <v/>
      </c>
      <c r="X22" s="118"/>
      <c r="Y22" s="118"/>
      <c r="Z22" s="118"/>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row>
    <row r="23" spans="1:48" ht="15" customHeight="1" x14ac:dyDescent="0.15">
      <c r="A23" s="442" t="s">
        <v>95</v>
      </c>
      <c r="B23" s="443"/>
      <c r="C23" s="443"/>
      <c r="D23" s="443"/>
      <c r="E23" s="443"/>
      <c r="F23" s="443"/>
      <c r="G23" s="443"/>
      <c r="H23" s="443"/>
      <c r="I23" s="443"/>
      <c r="J23" s="443"/>
      <c r="K23" s="443"/>
      <c r="L23" s="443"/>
      <c r="M23" s="443"/>
      <c r="N23" s="443"/>
      <c r="O23" s="443"/>
      <c r="P23" s="444"/>
      <c r="Q23" s="451">
        <f>IF(SUM(Q21:V22)=0,"",SUM(Q21:V22))</f>
        <v>500</v>
      </c>
      <c r="R23" s="451"/>
      <c r="S23" s="451"/>
      <c r="T23" s="451"/>
      <c r="U23" s="451"/>
      <c r="V23" s="451"/>
      <c r="W23" s="73" t="str">
        <f>IF(SUM(W21:Z22)=0,"",SUM(W21:Z22))</f>
        <v/>
      </c>
      <c r="X23" s="73"/>
      <c r="Y23" s="73"/>
      <c r="Z23" s="73"/>
      <c r="AA23" s="441"/>
      <c r="AB23" s="441"/>
      <c r="AC23" s="441"/>
      <c r="AD23" s="441"/>
      <c r="AE23" s="441"/>
      <c r="AF23" s="441"/>
      <c r="AG23" s="441"/>
      <c r="AH23" s="441"/>
      <c r="AI23" s="441"/>
      <c r="AJ23" s="441"/>
      <c r="AK23" s="441"/>
      <c r="AL23" s="441"/>
      <c r="AM23" s="441"/>
      <c r="AN23" s="441"/>
      <c r="AO23" s="441"/>
      <c r="AP23" s="441"/>
      <c r="AQ23" s="441"/>
      <c r="AR23" s="441"/>
      <c r="AS23" s="441"/>
      <c r="AT23" s="441"/>
      <c r="AU23" s="441"/>
      <c r="AV23" s="441"/>
    </row>
    <row r="25" spans="1:48" ht="15" customHeight="1" x14ac:dyDescent="0.15">
      <c r="A25" s="2" t="s">
        <v>368</v>
      </c>
    </row>
    <row r="26" spans="1:48" ht="15" customHeight="1" x14ac:dyDescent="0.15">
      <c r="A26" s="67" t="s">
        <v>390</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9"/>
    </row>
    <row r="27" spans="1:48" ht="15" customHeight="1" x14ac:dyDescent="0.15">
      <c r="A27" s="122" t="s">
        <v>385</v>
      </c>
      <c r="B27" s="59"/>
      <c r="C27" s="59"/>
      <c r="D27" s="59"/>
      <c r="E27" s="59"/>
      <c r="F27" s="60"/>
      <c r="G27" s="128" t="s">
        <v>403</v>
      </c>
      <c r="H27" s="59"/>
      <c r="I27" s="59"/>
      <c r="J27" s="59"/>
      <c r="K27" s="59"/>
      <c r="L27" s="60"/>
      <c r="M27" s="122" t="s">
        <v>372</v>
      </c>
      <c r="N27" s="123"/>
      <c r="O27" s="123"/>
      <c r="P27" s="455"/>
      <c r="Q27" s="122" t="s">
        <v>373</v>
      </c>
      <c r="R27" s="123"/>
      <c r="S27" s="123"/>
      <c r="T27" s="455"/>
      <c r="U27" s="128" t="s">
        <v>374</v>
      </c>
      <c r="V27" s="59"/>
      <c r="W27" s="59"/>
      <c r="X27" s="59"/>
      <c r="Y27" s="59"/>
      <c r="Z27" s="60"/>
      <c r="AA27" s="67" t="s">
        <v>375</v>
      </c>
      <c r="AB27" s="68"/>
      <c r="AC27" s="68"/>
      <c r="AD27" s="68"/>
      <c r="AE27" s="68"/>
      <c r="AF27" s="68"/>
      <c r="AG27" s="68"/>
      <c r="AH27" s="68"/>
      <c r="AI27" s="68"/>
      <c r="AJ27" s="68"/>
      <c r="AK27" s="68"/>
      <c r="AL27" s="69"/>
      <c r="AM27" s="128" t="s">
        <v>376</v>
      </c>
      <c r="AN27" s="59"/>
      <c r="AO27" s="59"/>
      <c r="AP27" s="59"/>
      <c r="AQ27" s="59"/>
      <c r="AR27" s="59"/>
      <c r="AS27" s="59"/>
      <c r="AT27" s="59"/>
      <c r="AU27" s="59"/>
      <c r="AV27" s="60"/>
    </row>
    <row r="28" spans="1:48" ht="15" customHeight="1" x14ac:dyDescent="0.15">
      <c r="A28" s="129"/>
      <c r="B28" s="62"/>
      <c r="C28" s="62"/>
      <c r="D28" s="62"/>
      <c r="E28" s="62"/>
      <c r="F28" s="63"/>
      <c r="G28" s="129"/>
      <c r="H28" s="62"/>
      <c r="I28" s="62"/>
      <c r="J28" s="62"/>
      <c r="K28" s="62"/>
      <c r="L28" s="63"/>
      <c r="M28" s="124"/>
      <c r="N28" s="125"/>
      <c r="O28" s="125"/>
      <c r="P28" s="456"/>
      <c r="Q28" s="124"/>
      <c r="R28" s="125"/>
      <c r="S28" s="125"/>
      <c r="T28" s="456"/>
      <c r="U28" s="129"/>
      <c r="V28" s="62"/>
      <c r="W28" s="62"/>
      <c r="X28" s="62"/>
      <c r="Y28" s="62"/>
      <c r="Z28" s="63"/>
      <c r="AA28" s="122" t="s">
        <v>441</v>
      </c>
      <c r="AB28" s="59"/>
      <c r="AC28" s="59"/>
      <c r="AD28" s="60"/>
      <c r="AE28" s="122" t="s">
        <v>442</v>
      </c>
      <c r="AF28" s="59"/>
      <c r="AG28" s="59"/>
      <c r="AH28" s="60"/>
      <c r="AI28" s="122" t="s">
        <v>443</v>
      </c>
      <c r="AJ28" s="59"/>
      <c r="AK28" s="59"/>
      <c r="AL28" s="60"/>
      <c r="AM28" s="129"/>
      <c r="AN28" s="62"/>
      <c r="AO28" s="62"/>
      <c r="AP28" s="62"/>
      <c r="AQ28" s="62"/>
      <c r="AR28" s="62"/>
      <c r="AS28" s="62"/>
      <c r="AT28" s="62"/>
      <c r="AU28" s="62"/>
      <c r="AV28" s="63"/>
    </row>
    <row r="29" spans="1:48" ht="15" customHeight="1" x14ac:dyDescent="0.15">
      <c r="A29" s="130"/>
      <c r="B29" s="65"/>
      <c r="C29" s="65"/>
      <c r="D29" s="65"/>
      <c r="E29" s="65"/>
      <c r="F29" s="66"/>
      <c r="G29" s="130"/>
      <c r="H29" s="65"/>
      <c r="I29" s="65"/>
      <c r="J29" s="65"/>
      <c r="K29" s="65"/>
      <c r="L29" s="66"/>
      <c r="M29" s="126"/>
      <c r="N29" s="127"/>
      <c r="O29" s="127"/>
      <c r="P29" s="457"/>
      <c r="Q29" s="126"/>
      <c r="R29" s="127"/>
      <c r="S29" s="127"/>
      <c r="T29" s="457"/>
      <c r="U29" s="130"/>
      <c r="V29" s="65"/>
      <c r="W29" s="65"/>
      <c r="X29" s="65"/>
      <c r="Y29" s="65"/>
      <c r="Z29" s="66"/>
      <c r="AA29" s="130"/>
      <c r="AB29" s="65"/>
      <c r="AC29" s="65"/>
      <c r="AD29" s="66"/>
      <c r="AE29" s="130"/>
      <c r="AF29" s="65"/>
      <c r="AG29" s="65"/>
      <c r="AH29" s="66"/>
      <c r="AI29" s="130"/>
      <c r="AJ29" s="65"/>
      <c r="AK29" s="65"/>
      <c r="AL29" s="66"/>
      <c r="AM29" s="130"/>
      <c r="AN29" s="65"/>
      <c r="AO29" s="65"/>
      <c r="AP29" s="65"/>
      <c r="AQ29" s="65"/>
      <c r="AR29" s="65"/>
      <c r="AS29" s="65"/>
      <c r="AT29" s="65"/>
      <c r="AU29" s="65"/>
      <c r="AV29" s="66"/>
    </row>
    <row r="30" spans="1:48" ht="15" customHeight="1" x14ac:dyDescent="0.15">
      <c r="A30" s="417" t="s">
        <v>392</v>
      </c>
      <c r="B30" s="400"/>
      <c r="C30" s="400"/>
      <c r="D30" s="400"/>
      <c r="E30" s="400"/>
      <c r="F30" s="401"/>
      <c r="G30" s="361" t="s">
        <v>386</v>
      </c>
      <c r="H30" s="400"/>
      <c r="I30" s="400"/>
      <c r="J30" s="400"/>
      <c r="K30" s="400"/>
      <c r="L30" s="401"/>
      <c r="M30" s="408">
        <v>1.2</v>
      </c>
      <c r="N30" s="409"/>
      <c r="O30" s="409"/>
      <c r="P30" s="410"/>
      <c r="Q30" s="417"/>
      <c r="R30" s="400"/>
      <c r="S30" s="400"/>
      <c r="T30" s="401"/>
      <c r="U30" s="361" t="s">
        <v>440</v>
      </c>
      <c r="V30" s="400"/>
      <c r="W30" s="400"/>
      <c r="X30" s="400"/>
      <c r="Y30" s="400"/>
      <c r="Z30" s="401"/>
      <c r="AA30" s="370">
        <v>2000</v>
      </c>
      <c r="AB30" s="371"/>
      <c r="AC30" s="371"/>
      <c r="AD30" s="372"/>
      <c r="AE30" s="379" t="s">
        <v>389</v>
      </c>
      <c r="AF30" s="380"/>
      <c r="AG30" s="380"/>
      <c r="AH30" s="381"/>
      <c r="AI30" s="370">
        <v>7200</v>
      </c>
      <c r="AJ30" s="371"/>
      <c r="AK30" s="371"/>
      <c r="AL30" s="372"/>
      <c r="AM30" s="418" t="s">
        <v>377</v>
      </c>
      <c r="AN30" s="419"/>
      <c r="AO30" s="419"/>
      <c r="AP30" s="419"/>
      <c r="AQ30" s="419"/>
      <c r="AR30" s="419"/>
      <c r="AS30" s="419"/>
      <c r="AT30" s="419"/>
      <c r="AU30" s="419"/>
      <c r="AV30" s="420"/>
    </row>
    <row r="31" spans="1:48" ht="15" customHeight="1" x14ac:dyDescent="0.15">
      <c r="A31" s="402"/>
      <c r="B31" s="403"/>
      <c r="C31" s="403"/>
      <c r="D31" s="403"/>
      <c r="E31" s="403"/>
      <c r="F31" s="404"/>
      <c r="G31" s="402"/>
      <c r="H31" s="403"/>
      <c r="I31" s="403"/>
      <c r="J31" s="403"/>
      <c r="K31" s="403"/>
      <c r="L31" s="404"/>
      <c r="M31" s="411"/>
      <c r="N31" s="412"/>
      <c r="O31" s="412"/>
      <c r="P31" s="413"/>
      <c r="Q31" s="402"/>
      <c r="R31" s="403"/>
      <c r="S31" s="403"/>
      <c r="T31" s="404"/>
      <c r="U31" s="402"/>
      <c r="V31" s="403"/>
      <c r="W31" s="403"/>
      <c r="X31" s="403"/>
      <c r="Y31" s="403"/>
      <c r="Z31" s="404"/>
      <c r="AA31" s="373"/>
      <c r="AB31" s="374"/>
      <c r="AC31" s="374"/>
      <c r="AD31" s="375"/>
      <c r="AE31" s="382"/>
      <c r="AF31" s="383"/>
      <c r="AG31" s="383"/>
      <c r="AH31" s="384"/>
      <c r="AI31" s="373"/>
      <c r="AJ31" s="374"/>
      <c r="AK31" s="374"/>
      <c r="AL31" s="375"/>
      <c r="AM31" s="397" t="s">
        <v>444</v>
      </c>
      <c r="AN31" s="398"/>
      <c r="AO31" s="398"/>
      <c r="AP31" s="398"/>
      <c r="AQ31" s="398"/>
      <c r="AR31" s="398"/>
      <c r="AS31" s="398"/>
      <c r="AT31" s="398"/>
      <c r="AU31" s="398"/>
      <c r="AV31" s="399"/>
    </row>
    <row r="32" spans="1:48" ht="15" customHeight="1" x14ac:dyDescent="0.15">
      <c r="A32" s="402"/>
      <c r="B32" s="403"/>
      <c r="C32" s="403"/>
      <c r="D32" s="403"/>
      <c r="E32" s="403"/>
      <c r="F32" s="404"/>
      <c r="G32" s="402"/>
      <c r="H32" s="403"/>
      <c r="I32" s="403"/>
      <c r="J32" s="403"/>
      <c r="K32" s="403"/>
      <c r="L32" s="404"/>
      <c r="M32" s="411"/>
      <c r="N32" s="412"/>
      <c r="O32" s="412"/>
      <c r="P32" s="413"/>
      <c r="Q32" s="402"/>
      <c r="R32" s="403"/>
      <c r="S32" s="403"/>
      <c r="T32" s="404"/>
      <c r="U32" s="402"/>
      <c r="V32" s="403"/>
      <c r="W32" s="403"/>
      <c r="X32" s="403"/>
      <c r="Y32" s="403"/>
      <c r="Z32" s="404"/>
      <c r="AA32" s="373"/>
      <c r="AB32" s="374"/>
      <c r="AC32" s="374"/>
      <c r="AD32" s="375"/>
      <c r="AE32" s="382"/>
      <c r="AF32" s="383"/>
      <c r="AG32" s="383"/>
      <c r="AH32" s="384"/>
      <c r="AI32" s="373"/>
      <c r="AJ32" s="374"/>
      <c r="AK32" s="374"/>
      <c r="AL32" s="375"/>
      <c r="AM32" s="394" t="s">
        <v>378</v>
      </c>
      <c r="AN32" s="395"/>
      <c r="AO32" s="395"/>
      <c r="AP32" s="395"/>
      <c r="AQ32" s="395"/>
      <c r="AR32" s="395"/>
      <c r="AS32" s="395"/>
      <c r="AT32" s="395"/>
      <c r="AU32" s="395"/>
      <c r="AV32" s="396"/>
    </row>
    <row r="33" spans="1:48" ht="15" customHeight="1" x14ac:dyDescent="0.15">
      <c r="A33" s="402"/>
      <c r="B33" s="403"/>
      <c r="C33" s="403"/>
      <c r="D33" s="403"/>
      <c r="E33" s="403"/>
      <c r="F33" s="404"/>
      <c r="G33" s="402"/>
      <c r="H33" s="403"/>
      <c r="I33" s="403"/>
      <c r="J33" s="403"/>
      <c r="K33" s="403"/>
      <c r="L33" s="404"/>
      <c r="M33" s="411"/>
      <c r="N33" s="412"/>
      <c r="O33" s="412"/>
      <c r="P33" s="413"/>
      <c r="Q33" s="402"/>
      <c r="R33" s="403"/>
      <c r="S33" s="403"/>
      <c r="T33" s="404"/>
      <c r="U33" s="402"/>
      <c r="V33" s="403"/>
      <c r="W33" s="403"/>
      <c r="X33" s="403"/>
      <c r="Y33" s="403"/>
      <c r="Z33" s="404"/>
      <c r="AA33" s="373"/>
      <c r="AB33" s="374"/>
      <c r="AC33" s="374"/>
      <c r="AD33" s="375"/>
      <c r="AE33" s="382"/>
      <c r="AF33" s="383"/>
      <c r="AG33" s="383"/>
      <c r="AH33" s="384"/>
      <c r="AI33" s="373"/>
      <c r="AJ33" s="374"/>
      <c r="AK33" s="374"/>
      <c r="AL33" s="375"/>
      <c r="AM33" s="397" t="s">
        <v>445</v>
      </c>
      <c r="AN33" s="398"/>
      <c r="AO33" s="398"/>
      <c r="AP33" s="398"/>
      <c r="AQ33" s="398"/>
      <c r="AR33" s="398"/>
      <c r="AS33" s="398"/>
      <c r="AT33" s="398"/>
      <c r="AU33" s="398"/>
      <c r="AV33" s="399"/>
    </row>
    <row r="34" spans="1:48" ht="15" customHeight="1" x14ac:dyDescent="0.15">
      <c r="A34" s="402"/>
      <c r="B34" s="403"/>
      <c r="C34" s="403"/>
      <c r="D34" s="403"/>
      <c r="E34" s="403"/>
      <c r="F34" s="404"/>
      <c r="G34" s="402"/>
      <c r="H34" s="403"/>
      <c r="I34" s="403"/>
      <c r="J34" s="403"/>
      <c r="K34" s="403"/>
      <c r="L34" s="404"/>
      <c r="M34" s="411"/>
      <c r="N34" s="412"/>
      <c r="O34" s="412"/>
      <c r="P34" s="413"/>
      <c r="Q34" s="394" t="s">
        <v>387</v>
      </c>
      <c r="R34" s="395"/>
      <c r="S34" s="395"/>
      <c r="T34" s="396"/>
      <c r="U34" s="402"/>
      <c r="V34" s="403"/>
      <c r="W34" s="403"/>
      <c r="X34" s="403"/>
      <c r="Y34" s="403"/>
      <c r="Z34" s="404"/>
      <c r="AA34" s="373"/>
      <c r="AB34" s="374"/>
      <c r="AC34" s="374"/>
      <c r="AD34" s="375"/>
      <c r="AE34" s="382"/>
      <c r="AF34" s="383"/>
      <c r="AG34" s="383"/>
      <c r="AH34" s="384"/>
      <c r="AI34" s="373"/>
      <c r="AJ34" s="374"/>
      <c r="AK34" s="374"/>
      <c r="AL34" s="375"/>
      <c r="AM34" s="394" t="s">
        <v>379</v>
      </c>
      <c r="AN34" s="395"/>
      <c r="AO34" s="395"/>
      <c r="AP34" s="395"/>
      <c r="AQ34" s="395"/>
      <c r="AR34" s="395"/>
      <c r="AS34" s="395"/>
      <c r="AT34" s="395"/>
      <c r="AU34" s="395"/>
      <c r="AV34" s="396"/>
    </row>
    <row r="35" spans="1:48" ht="15" customHeight="1" x14ac:dyDescent="0.15">
      <c r="A35" s="402"/>
      <c r="B35" s="403"/>
      <c r="C35" s="403"/>
      <c r="D35" s="403"/>
      <c r="E35" s="403"/>
      <c r="F35" s="404"/>
      <c r="G35" s="402"/>
      <c r="H35" s="403"/>
      <c r="I35" s="403"/>
      <c r="J35" s="403"/>
      <c r="K35" s="403"/>
      <c r="L35" s="404"/>
      <c r="M35" s="411"/>
      <c r="N35" s="412"/>
      <c r="O35" s="412"/>
      <c r="P35" s="413"/>
      <c r="Q35" s="397" t="s">
        <v>388</v>
      </c>
      <c r="R35" s="398"/>
      <c r="S35" s="398"/>
      <c r="T35" s="399"/>
      <c r="U35" s="402"/>
      <c r="V35" s="403"/>
      <c r="W35" s="403"/>
      <c r="X35" s="403"/>
      <c r="Y35" s="403"/>
      <c r="Z35" s="404"/>
      <c r="AA35" s="373"/>
      <c r="AB35" s="374"/>
      <c r="AC35" s="374"/>
      <c r="AD35" s="375"/>
      <c r="AE35" s="382"/>
      <c r="AF35" s="383"/>
      <c r="AG35" s="383"/>
      <c r="AH35" s="384"/>
      <c r="AI35" s="373"/>
      <c r="AJ35" s="374"/>
      <c r="AK35" s="374"/>
      <c r="AL35" s="375"/>
      <c r="AM35" s="397" t="s">
        <v>380</v>
      </c>
      <c r="AN35" s="398"/>
      <c r="AO35" s="398"/>
      <c r="AP35" s="398"/>
      <c r="AQ35" s="398"/>
      <c r="AR35" s="398"/>
      <c r="AS35" s="398"/>
      <c r="AT35" s="398"/>
      <c r="AU35" s="398"/>
      <c r="AV35" s="399"/>
    </row>
    <row r="36" spans="1:48" ht="15" customHeight="1" x14ac:dyDescent="0.15">
      <c r="A36" s="402"/>
      <c r="B36" s="403"/>
      <c r="C36" s="403"/>
      <c r="D36" s="403"/>
      <c r="E36" s="403"/>
      <c r="F36" s="404"/>
      <c r="G36" s="402"/>
      <c r="H36" s="403"/>
      <c r="I36" s="403"/>
      <c r="J36" s="403"/>
      <c r="K36" s="403"/>
      <c r="L36" s="404"/>
      <c r="M36" s="411"/>
      <c r="N36" s="412"/>
      <c r="O36" s="412"/>
      <c r="P36" s="413"/>
      <c r="Q36" s="402"/>
      <c r="R36" s="403"/>
      <c r="S36" s="403"/>
      <c r="T36" s="404"/>
      <c r="U36" s="402"/>
      <c r="V36" s="403"/>
      <c r="W36" s="403"/>
      <c r="X36" s="403"/>
      <c r="Y36" s="403"/>
      <c r="Z36" s="404"/>
      <c r="AA36" s="373"/>
      <c r="AB36" s="374"/>
      <c r="AC36" s="374"/>
      <c r="AD36" s="375"/>
      <c r="AE36" s="382"/>
      <c r="AF36" s="383"/>
      <c r="AG36" s="383"/>
      <c r="AH36" s="384"/>
      <c r="AI36" s="373"/>
      <c r="AJ36" s="374"/>
      <c r="AK36" s="374"/>
      <c r="AL36" s="375"/>
      <c r="AM36" s="397" t="s">
        <v>381</v>
      </c>
      <c r="AN36" s="398"/>
      <c r="AO36" s="398"/>
      <c r="AP36" s="398"/>
      <c r="AQ36" s="398"/>
      <c r="AR36" s="398"/>
      <c r="AS36" s="398"/>
      <c r="AT36" s="398"/>
      <c r="AU36" s="398"/>
      <c r="AV36" s="399"/>
    </row>
    <row r="37" spans="1:48" ht="15" customHeight="1" x14ac:dyDescent="0.15">
      <c r="A37" s="402"/>
      <c r="B37" s="403"/>
      <c r="C37" s="403"/>
      <c r="D37" s="403"/>
      <c r="E37" s="403"/>
      <c r="F37" s="404"/>
      <c r="G37" s="402"/>
      <c r="H37" s="403"/>
      <c r="I37" s="403"/>
      <c r="J37" s="403"/>
      <c r="K37" s="403"/>
      <c r="L37" s="404"/>
      <c r="M37" s="411"/>
      <c r="N37" s="412"/>
      <c r="O37" s="412"/>
      <c r="P37" s="413"/>
      <c r="Q37" s="402"/>
      <c r="R37" s="403"/>
      <c r="S37" s="403"/>
      <c r="T37" s="404"/>
      <c r="U37" s="402"/>
      <c r="V37" s="403"/>
      <c r="W37" s="403"/>
      <c r="X37" s="403"/>
      <c r="Y37" s="403"/>
      <c r="Z37" s="404"/>
      <c r="AA37" s="373"/>
      <c r="AB37" s="374"/>
      <c r="AC37" s="374"/>
      <c r="AD37" s="375"/>
      <c r="AE37" s="382"/>
      <c r="AF37" s="383"/>
      <c r="AG37" s="383"/>
      <c r="AH37" s="384"/>
      <c r="AI37" s="373"/>
      <c r="AJ37" s="374"/>
      <c r="AK37" s="374"/>
      <c r="AL37" s="375"/>
      <c r="AM37" s="394" t="s">
        <v>382</v>
      </c>
      <c r="AN37" s="395"/>
      <c r="AO37" s="395"/>
      <c r="AP37" s="395"/>
      <c r="AQ37" s="395"/>
      <c r="AR37" s="395"/>
      <c r="AS37" s="395"/>
      <c r="AT37" s="395"/>
      <c r="AU37" s="395"/>
      <c r="AV37" s="396"/>
    </row>
    <row r="38" spans="1:48" ht="15" customHeight="1" x14ac:dyDescent="0.15">
      <c r="A38" s="402"/>
      <c r="B38" s="403"/>
      <c r="C38" s="403"/>
      <c r="D38" s="403"/>
      <c r="E38" s="403"/>
      <c r="F38" s="404"/>
      <c r="G38" s="402"/>
      <c r="H38" s="403"/>
      <c r="I38" s="403"/>
      <c r="J38" s="403"/>
      <c r="K38" s="403"/>
      <c r="L38" s="404"/>
      <c r="M38" s="411"/>
      <c r="N38" s="412"/>
      <c r="O38" s="412"/>
      <c r="P38" s="413"/>
      <c r="Q38" s="402"/>
      <c r="R38" s="403"/>
      <c r="S38" s="403"/>
      <c r="T38" s="404"/>
      <c r="U38" s="402"/>
      <c r="V38" s="403"/>
      <c r="W38" s="403"/>
      <c r="X38" s="403"/>
      <c r="Y38" s="403"/>
      <c r="Z38" s="404"/>
      <c r="AA38" s="373"/>
      <c r="AB38" s="374"/>
      <c r="AC38" s="374"/>
      <c r="AD38" s="375"/>
      <c r="AE38" s="382"/>
      <c r="AF38" s="383"/>
      <c r="AG38" s="383"/>
      <c r="AH38" s="384"/>
      <c r="AI38" s="373"/>
      <c r="AJ38" s="374"/>
      <c r="AK38" s="374"/>
      <c r="AL38" s="375"/>
      <c r="AM38" s="397" t="s">
        <v>383</v>
      </c>
      <c r="AN38" s="398"/>
      <c r="AO38" s="398"/>
      <c r="AP38" s="398"/>
      <c r="AQ38" s="398"/>
      <c r="AR38" s="398"/>
      <c r="AS38" s="398"/>
      <c r="AT38" s="398"/>
      <c r="AU38" s="398"/>
      <c r="AV38" s="399"/>
    </row>
    <row r="39" spans="1:48" ht="15" customHeight="1" x14ac:dyDescent="0.15">
      <c r="A39" s="405"/>
      <c r="B39" s="406"/>
      <c r="C39" s="406"/>
      <c r="D39" s="406"/>
      <c r="E39" s="406"/>
      <c r="F39" s="407"/>
      <c r="G39" s="405"/>
      <c r="H39" s="406"/>
      <c r="I39" s="406"/>
      <c r="J39" s="406"/>
      <c r="K39" s="406"/>
      <c r="L39" s="407"/>
      <c r="M39" s="414"/>
      <c r="N39" s="415"/>
      <c r="O39" s="415"/>
      <c r="P39" s="416"/>
      <c r="Q39" s="405"/>
      <c r="R39" s="406"/>
      <c r="S39" s="406"/>
      <c r="T39" s="407"/>
      <c r="U39" s="405"/>
      <c r="V39" s="406"/>
      <c r="W39" s="406"/>
      <c r="X39" s="406"/>
      <c r="Y39" s="406"/>
      <c r="Z39" s="407"/>
      <c r="AA39" s="376"/>
      <c r="AB39" s="377"/>
      <c r="AC39" s="377"/>
      <c r="AD39" s="378"/>
      <c r="AE39" s="385"/>
      <c r="AF39" s="386"/>
      <c r="AG39" s="386"/>
      <c r="AH39" s="387"/>
      <c r="AI39" s="376"/>
      <c r="AJ39" s="377"/>
      <c r="AK39" s="377"/>
      <c r="AL39" s="378"/>
      <c r="AM39" s="452" t="s">
        <v>384</v>
      </c>
      <c r="AN39" s="453"/>
      <c r="AO39" s="453"/>
      <c r="AP39" s="453"/>
      <c r="AQ39" s="453"/>
      <c r="AR39" s="453"/>
      <c r="AS39" s="453"/>
      <c r="AT39" s="453"/>
      <c r="AU39" s="453"/>
      <c r="AV39" s="454"/>
    </row>
    <row r="40" spans="1:48" ht="15" customHeight="1" x14ac:dyDescent="0.15">
      <c r="A40" s="128" t="s">
        <v>391</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60"/>
    </row>
    <row r="41" spans="1:48" ht="15" customHeight="1" x14ac:dyDescent="0.15">
      <c r="A41" s="122" t="s">
        <v>385</v>
      </c>
      <c r="B41" s="59"/>
      <c r="C41" s="59"/>
      <c r="D41" s="59"/>
      <c r="E41" s="59"/>
      <c r="F41" s="60"/>
      <c r="G41" s="388" t="s">
        <v>402</v>
      </c>
      <c r="H41" s="389"/>
      <c r="I41" s="389"/>
      <c r="J41" s="389"/>
      <c r="K41" s="389"/>
      <c r="L41" s="389"/>
      <c r="M41" s="389"/>
      <c r="N41" s="389"/>
      <c r="O41" s="389"/>
      <c r="P41" s="389"/>
      <c r="Q41" s="388" t="s">
        <v>404</v>
      </c>
      <c r="R41" s="389"/>
      <c r="S41" s="389"/>
      <c r="T41" s="392"/>
      <c r="U41" s="388" t="s">
        <v>405</v>
      </c>
      <c r="V41" s="389"/>
      <c r="W41" s="389"/>
      <c r="X41" s="389"/>
      <c r="Y41" s="389"/>
      <c r="Z41" s="389"/>
      <c r="AA41" s="389"/>
      <c r="AB41" s="389"/>
      <c r="AC41" s="389"/>
      <c r="AD41" s="392"/>
      <c r="AE41" s="388" t="s">
        <v>406</v>
      </c>
      <c r="AF41" s="389"/>
      <c r="AG41" s="389"/>
      <c r="AH41" s="389"/>
      <c r="AI41" s="389"/>
      <c r="AJ41" s="389"/>
      <c r="AK41" s="389"/>
      <c r="AL41" s="392"/>
      <c r="AM41" s="388" t="s">
        <v>407</v>
      </c>
      <c r="AN41" s="389"/>
      <c r="AO41" s="389"/>
      <c r="AP41" s="389"/>
      <c r="AQ41" s="389"/>
      <c r="AR41" s="389"/>
      <c r="AS41" s="389"/>
      <c r="AT41" s="389"/>
      <c r="AU41" s="389"/>
      <c r="AV41" s="392"/>
    </row>
    <row r="42" spans="1:48" ht="15" customHeight="1" x14ac:dyDescent="0.15">
      <c r="A42" s="130"/>
      <c r="B42" s="65"/>
      <c r="C42" s="65"/>
      <c r="D42" s="65"/>
      <c r="E42" s="65"/>
      <c r="F42" s="66"/>
      <c r="G42" s="390"/>
      <c r="H42" s="391"/>
      <c r="I42" s="391"/>
      <c r="J42" s="391"/>
      <c r="K42" s="391"/>
      <c r="L42" s="391"/>
      <c r="M42" s="391"/>
      <c r="N42" s="391"/>
      <c r="O42" s="391"/>
      <c r="P42" s="391"/>
      <c r="Q42" s="390"/>
      <c r="R42" s="391"/>
      <c r="S42" s="391"/>
      <c r="T42" s="393"/>
      <c r="U42" s="390"/>
      <c r="V42" s="391"/>
      <c r="W42" s="391"/>
      <c r="X42" s="391"/>
      <c r="Y42" s="391"/>
      <c r="Z42" s="391"/>
      <c r="AA42" s="391"/>
      <c r="AB42" s="391"/>
      <c r="AC42" s="391"/>
      <c r="AD42" s="393"/>
      <c r="AE42" s="390"/>
      <c r="AF42" s="391"/>
      <c r="AG42" s="391"/>
      <c r="AH42" s="391"/>
      <c r="AI42" s="391"/>
      <c r="AJ42" s="391"/>
      <c r="AK42" s="391"/>
      <c r="AL42" s="393"/>
      <c r="AM42" s="390"/>
      <c r="AN42" s="391"/>
      <c r="AO42" s="391"/>
      <c r="AP42" s="391"/>
      <c r="AQ42" s="391"/>
      <c r="AR42" s="391"/>
      <c r="AS42" s="391"/>
      <c r="AT42" s="391"/>
      <c r="AU42" s="391"/>
      <c r="AV42" s="393"/>
    </row>
    <row r="43" spans="1:48" ht="15" customHeight="1" x14ac:dyDescent="0.15">
      <c r="A43" s="361" t="str">
        <f>A30</f>
        <v>N浄化センター</v>
      </c>
      <c r="B43" s="362"/>
      <c r="C43" s="362"/>
      <c r="D43" s="362"/>
      <c r="E43" s="362"/>
      <c r="F43" s="363"/>
      <c r="G43" s="358" t="s">
        <v>411</v>
      </c>
      <c r="H43" s="359"/>
      <c r="I43" s="359"/>
      <c r="J43" s="359"/>
      <c r="K43" s="359"/>
      <c r="L43" s="359"/>
      <c r="M43" s="359"/>
      <c r="N43" s="359"/>
      <c r="O43" s="359"/>
      <c r="P43" s="359"/>
      <c r="Q43" s="341">
        <v>1</v>
      </c>
      <c r="R43" s="342"/>
      <c r="S43" s="342" t="s">
        <v>409</v>
      </c>
      <c r="T43" s="343"/>
      <c r="U43" s="358" t="s">
        <v>408</v>
      </c>
      <c r="V43" s="359"/>
      <c r="W43" s="359"/>
      <c r="X43" s="359"/>
      <c r="Y43" s="359"/>
      <c r="Z43" s="359"/>
      <c r="AA43" s="359"/>
      <c r="AB43" s="359"/>
      <c r="AC43" s="359"/>
      <c r="AD43" s="360"/>
      <c r="AE43" s="358"/>
      <c r="AF43" s="359"/>
      <c r="AG43" s="359"/>
      <c r="AH43" s="359"/>
      <c r="AI43" s="359"/>
      <c r="AJ43" s="359"/>
      <c r="AK43" s="359"/>
      <c r="AL43" s="360"/>
      <c r="AM43" s="341">
        <v>1</v>
      </c>
      <c r="AN43" s="342"/>
      <c r="AO43" s="342"/>
      <c r="AP43" s="342"/>
      <c r="AQ43" s="344" t="s">
        <v>410</v>
      </c>
      <c r="AR43" s="345"/>
      <c r="AS43" s="346">
        <v>1</v>
      </c>
      <c r="AT43" s="346"/>
      <c r="AU43" s="346"/>
      <c r="AV43" s="347"/>
    </row>
    <row r="44" spans="1:48" ht="15" customHeight="1" x14ac:dyDescent="0.15">
      <c r="A44" s="364"/>
      <c r="B44" s="365"/>
      <c r="C44" s="365"/>
      <c r="D44" s="365"/>
      <c r="E44" s="365"/>
      <c r="F44" s="366"/>
      <c r="G44" s="358" t="s">
        <v>412</v>
      </c>
      <c r="H44" s="359"/>
      <c r="I44" s="359"/>
      <c r="J44" s="359"/>
      <c r="K44" s="359"/>
      <c r="L44" s="359"/>
      <c r="M44" s="359"/>
      <c r="N44" s="359"/>
      <c r="O44" s="359"/>
      <c r="P44" s="359"/>
      <c r="Q44" s="341">
        <v>2</v>
      </c>
      <c r="R44" s="342"/>
      <c r="S44" s="342" t="s">
        <v>409</v>
      </c>
      <c r="T44" s="343"/>
      <c r="U44" s="358" t="s">
        <v>408</v>
      </c>
      <c r="V44" s="359"/>
      <c r="W44" s="359"/>
      <c r="X44" s="359"/>
      <c r="Y44" s="359"/>
      <c r="Z44" s="359"/>
      <c r="AA44" s="359"/>
      <c r="AB44" s="359"/>
      <c r="AC44" s="359"/>
      <c r="AD44" s="360"/>
      <c r="AE44" s="358"/>
      <c r="AF44" s="359"/>
      <c r="AG44" s="359"/>
      <c r="AH44" s="359"/>
      <c r="AI44" s="359"/>
      <c r="AJ44" s="359"/>
      <c r="AK44" s="359"/>
      <c r="AL44" s="360"/>
      <c r="AM44" s="341">
        <v>2</v>
      </c>
      <c r="AN44" s="342"/>
      <c r="AO44" s="342"/>
      <c r="AP44" s="342"/>
      <c r="AQ44" s="344" t="s">
        <v>410</v>
      </c>
      <c r="AR44" s="345"/>
      <c r="AS44" s="346">
        <v>3</v>
      </c>
      <c r="AT44" s="346"/>
      <c r="AU44" s="346"/>
      <c r="AV44" s="347"/>
    </row>
    <row r="45" spans="1:48" ht="15" customHeight="1" x14ac:dyDescent="0.15">
      <c r="A45" s="364"/>
      <c r="B45" s="365"/>
      <c r="C45" s="365"/>
      <c r="D45" s="365"/>
      <c r="E45" s="365"/>
      <c r="F45" s="366"/>
      <c r="G45" s="358" t="s">
        <v>413</v>
      </c>
      <c r="H45" s="359"/>
      <c r="I45" s="359"/>
      <c r="J45" s="359"/>
      <c r="K45" s="359"/>
      <c r="L45" s="359"/>
      <c r="M45" s="359"/>
      <c r="N45" s="359"/>
      <c r="O45" s="359"/>
      <c r="P45" s="359"/>
      <c r="Q45" s="341">
        <v>1</v>
      </c>
      <c r="R45" s="342"/>
      <c r="S45" s="342" t="s">
        <v>409</v>
      </c>
      <c r="T45" s="343"/>
      <c r="U45" s="358" t="s">
        <v>408</v>
      </c>
      <c r="V45" s="359"/>
      <c r="W45" s="359"/>
      <c r="X45" s="359"/>
      <c r="Y45" s="359"/>
      <c r="Z45" s="359"/>
      <c r="AA45" s="359"/>
      <c r="AB45" s="359"/>
      <c r="AC45" s="359"/>
      <c r="AD45" s="360"/>
      <c r="AE45" s="358"/>
      <c r="AF45" s="359"/>
      <c r="AG45" s="359"/>
      <c r="AH45" s="359"/>
      <c r="AI45" s="359"/>
      <c r="AJ45" s="359"/>
      <c r="AK45" s="359"/>
      <c r="AL45" s="360"/>
      <c r="AM45" s="341">
        <v>1</v>
      </c>
      <c r="AN45" s="342"/>
      <c r="AO45" s="342"/>
      <c r="AP45" s="342"/>
      <c r="AQ45" s="344" t="s">
        <v>410</v>
      </c>
      <c r="AR45" s="345"/>
      <c r="AS45" s="346">
        <v>1</v>
      </c>
      <c r="AT45" s="346"/>
      <c r="AU45" s="346"/>
      <c r="AV45" s="347"/>
    </row>
    <row r="46" spans="1:48" ht="15" customHeight="1" x14ac:dyDescent="0.15">
      <c r="A46" s="364"/>
      <c r="B46" s="365"/>
      <c r="C46" s="365"/>
      <c r="D46" s="365"/>
      <c r="E46" s="365"/>
      <c r="F46" s="366"/>
      <c r="G46" s="358" t="s">
        <v>414</v>
      </c>
      <c r="H46" s="359"/>
      <c r="I46" s="359"/>
      <c r="J46" s="359"/>
      <c r="K46" s="359"/>
      <c r="L46" s="359"/>
      <c r="M46" s="359"/>
      <c r="N46" s="359"/>
      <c r="O46" s="359"/>
      <c r="P46" s="359"/>
      <c r="Q46" s="341">
        <v>1</v>
      </c>
      <c r="R46" s="342"/>
      <c r="S46" s="342" t="s">
        <v>409</v>
      </c>
      <c r="T46" s="343"/>
      <c r="U46" s="358" t="s">
        <v>408</v>
      </c>
      <c r="V46" s="359"/>
      <c r="W46" s="359"/>
      <c r="X46" s="359"/>
      <c r="Y46" s="359"/>
      <c r="Z46" s="359"/>
      <c r="AA46" s="359"/>
      <c r="AB46" s="359"/>
      <c r="AC46" s="359"/>
      <c r="AD46" s="360"/>
      <c r="AE46" s="358"/>
      <c r="AF46" s="359"/>
      <c r="AG46" s="359"/>
      <c r="AH46" s="359"/>
      <c r="AI46" s="359"/>
      <c r="AJ46" s="359"/>
      <c r="AK46" s="359"/>
      <c r="AL46" s="360"/>
      <c r="AM46" s="341">
        <v>1</v>
      </c>
      <c r="AN46" s="342"/>
      <c r="AO46" s="342"/>
      <c r="AP46" s="342"/>
      <c r="AQ46" s="344" t="s">
        <v>410</v>
      </c>
      <c r="AR46" s="345"/>
      <c r="AS46" s="346">
        <v>1</v>
      </c>
      <c r="AT46" s="346"/>
      <c r="AU46" s="346"/>
      <c r="AV46" s="347"/>
    </row>
    <row r="47" spans="1:48" ht="15" customHeight="1" x14ac:dyDescent="0.15">
      <c r="A47" s="364"/>
      <c r="B47" s="365"/>
      <c r="C47" s="365"/>
      <c r="D47" s="365"/>
      <c r="E47" s="365"/>
      <c r="F47" s="366"/>
      <c r="G47" s="358" t="s">
        <v>415</v>
      </c>
      <c r="H47" s="359"/>
      <c r="I47" s="359"/>
      <c r="J47" s="359"/>
      <c r="K47" s="359"/>
      <c r="L47" s="359"/>
      <c r="M47" s="359"/>
      <c r="N47" s="359"/>
      <c r="O47" s="359"/>
      <c r="P47" s="359"/>
      <c r="Q47" s="341">
        <v>1</v>
      </c>
      <c r="R47" s="342"/>
      <c r="S47" s="342" t="s">
        <v>409</v>
      </c>
      <c r="T47" s="343"/>
      <c r="U47" s="358" t="s">
        <v>424</v>
      </c>
      <c r="V47" s="359"/>
      <c r="W47" s="359"/>
      <c r="X47" s="359"/>
      <c r="Y47" s="359"/>
      <c r="Z47" s="359"/>
      <c r="AA47" s="359"/>
      <c r="AB47" s="359"/>
      <c r="AC47" s="359"/>
      <c r="AD47" s="360"/>
      <c r="AE47" s="358" t="s">
        <v>433</v>
      </c>
      <c r="AF47" s="359"/>
      <c r="AG47" s="359"/>
      <c r="AH47" s="359"/>
      <c r="AI47" s="359"/>
      <c r="AJ47" s="359"/>
      <c r="AK47" s="359"/>
      <c r="AL47" s="360"/>
      <c r="AM47" s="341">
        <v>1</v>
      </c>
      <c r="AN47" s="342"/>
      <c r="AO47" s="342"/>
      <c r="AP47" s="342"/>
      <c r="AQ47" s="344" t="s">
        <v>410</v>
      </c>
      <c r="AR47" s="345"/>
      <c r="AS47" s="346">
        <v>1</v>
      </c>
      <c r="AT47" s="346"/>
      <c r="AU47" s="346"/>
      <c r="AV47" s="347"/>
    </row>
    <row r="48" spans="1:48" ht="15" customHeight="1" x14ac:dyDescent="0.15">
      <c r="A48" s="364"/>
      <c r="B48" s="365"/>
      <c r="C48" s="365"/>
      <c r="D48" s="365"/>
      <c r="E48" s="365"/>
      <c r="F48" s="366"/>
      <c r="G48" s="358" t="s">
        <v>476</v>
      </c>
      <c r="H48" s="359"/>
      <c r="I48" s="359"/>
      <c r="J48" s="359"/>
      <c r="K48" s="359"/>
      <c r="L48" s="359"/>
      <c r="M48" s="359"/>
      <c r="N48" s="359"/>
      <c r="O48" s="359"/>
      <c r="P48" s="359"/>
      <c r="Q48" s="341">
        <v>2</v>
      </c>
      <c r="R48" s="342"/>
      <c r="S48" s="342" t="s">
        <v>409</v>
      </c>
      <c r="T48" s="343"/>
      <c r="U48" s="358" t="s">
        <v>425</v>
      </c>
      <c r="V48" s="359"/>
      <c r="W48" s="359"/>
      <c r="X48" s="359"/>
      <c r="Y48" s="359"/>
      <c r="Z48" s="359"/>
      <c r="AA48" s="359"/>
      <c r="AB48" s="359"/>
      <c r="AC48" s="359"/>
      <c r="AD48" s="360"/>
      <c r="AE48" s="358" t="s">
        <v>434</v>
      </c>
      <c r="AF48" s="359"/>
      <c r="AG48" s="359"/>
      <c r="AH48" s="359"/>
      <c r="AI48" s="359"/>
      <c r="AJ48" s="359"/>
      <c r="AK48" s="359"/>
      <c r="AL48" s="360"/>
      <c r="AM48" s="341">
        <v>2</v>
      </c>
      <c r="AN48" s="342"/>
      <c r="AO48" s="342"/>
      <c r="AP48" s="342"/>
      <c r="AQ48" s="344" t="s">
        <v>410</v>
      </c>
      <c r="AR48" s="345"/>
      <c r="AS48" s="346">
        <v>3</v>
      </c>
      <c r="AT48" s="346"/>
      <c r="AU48" s="346"/>
      <c r="AV48" s="347"/>
    </row>
    <row r="49" spans="1:48" ht="15" customHeight="1" x14ac:dyDescent="0.15">
      <c r="A49" s="364"/>
      <c r="B49" s="365"/>
      <c r="C49" s="365"/>
      <c r="D49" s="365"/>
      <c r="E49" s="365"/>
      <c r="F49" s="366"/>
      <c r="G49" s="358" t="s">
        <v>416</v>
      </c>
      <c r="H49" s="359"/>
      <c r="I49" s="359"/>
      <c r="J49" s="359"/>
      <c r="K49" s="359"/>
      <c r="L49" s="359"/>
      <c r="M49" s="359"/>
      <c r="N49" s="359"/>
      <c r="O49" s="359"/>
      <c r="P49" s="359"/>
      <c r="Q49" s="341">
        <v>2</v>
      </c>
      <c r="R49" s="342"/>
      <c r="S49" s="342" t="s">
        <v>409</v>
      </c>
      <c r="T49" s="343"/>
      <c r="U49" s="358" t="s">
        <v>426</v>
      </c>
      <c r="V49" s="359"/>
      <c r="W49" s="359"/>
      <c r="X49" s="359"/>
      <c r="Y49" s="359"/>
      <c r="Z49" s="359"/>
      <c r="AA49" s="359"/>
      <c r="AB49" s="359"/>
      <c r="AC49" s="359"/>
      <c r="AD49" s="360"/>
      <c r="AE49" s="358" t="s">
        <v>435</v>
      </c>
      <c r="AF49" s="359"/>
      <c r="AG49" s="359"/>
      <c r="AH49" s="359"/>
      <c r="AI49" s="359"/>
      <c r="AJ49" s="359"/>
      <c r="AK49" s="359"/>
      <c r="AL49" s="360"/>
      <c r="AM49" s="341">
        <v>2</v>
      </c>
      <c r="AN49" s="342"/>
      <c r="AO49" s="342"/>
      <c r="AP49" s="342"/>
      <c r="AQ49" s="344" t="s">
        <v>410</v>
      </c>
      <c r="AR49" s="345"/>
      <c r="AS49" s="346">
        <v>3</v>
      </c>
      <c r="AT49" s="346"/>
      <c r="AU49" s="346"/>
      <c r="AV49" s="347"/>
    </row>
    <row r="50" spans="1:48" ht="15" customHeight="1" x14ac:dyDescent="0.15">
      <c r="A50" s="364"/>
      <c r="B50" s="365"/>
      <c r="C50" s="365"/>
      <c r="D50" s="365"/>
      <c r="E50" s="365"/>
      <c r="F50" s="366"/>
      <c r="G50" s="358" t="s">
        <v>417</v>
      </c>
      <c r="H50" s="359"/>
      <c r="I50" s="359"/>
      <c r="J50" s="359"/>
      <c r="K50" s="359"/>
      <c r="L50" s="359"/>
      <c r="M50" s="359"/>
      <c r="N50" s="359"/>
      <c r="O50" s="359"/>
      <c r="P50" s="359"/>
      <c r="Q50" s="341">
        <v>1</v>
      </c>
      <c r="R50" s="342"/>
      <c r="S50" s="342" t="s">
        <v>409</v>
      </c>
      <c r="T50" s="343"/>
      <c r="U50" s="358" t="s">
        <v>427</v>
      </c>
      <c r="V50" s="359"/>
      <c r="W50" s="359"/>
      <c r="X50" s="359"/>
      <c r="Y50" s="359"/>
      <c r="Z50" s="359"/>
      <c r="AA50" s="359"/>
      <c r="AB50" s="359"/>
      <c r="AC50" s="359"/>
      <c r="AD50" s="360"/>
      <c r="AE50" s="358" t="s">
        <v>436</v>
      </c>
      <c r="AF50" s="359"/>
      <c r="AG50" s="359"/>
      <c r="AH50" s="359"/>
      <c r="AI50" s="359"/>
      <c r="AJ50" s="359"/>
      <c r="AK50" s="359"/>
      <c r="AL50" s="360"/>
      <c r="AM50" s="341">
        <v>1</v>
      </c>
      <c r="AN50" s="342"/>
      <c r="AO50" s="342"/>
      <c r="AP50" s="342"/>
      <c r="AQ50" s="344" t="s">
        <v>410</v>
      </c>
      <c r="AR50" s="345"/>
      <c r="AS50" s="346">
        <v>1</v>
      </c>
      <c r="AT50" s="346"/>
      <c r="AU50" s="346"/>
      <c r="AV50" s="347"/>
    </row>
    <row r="51" spans="1:48" ht="15" customHeight="1" x14ac:dyDescent="0.15">
      <c r="A51" s="364"/>
      <c r="B51" s="365"/>
      <c r="C51" s="365"/>
      <c r="D51" s="365"/>
      <c r="E51" s="365"/>
      <c r="F51" s="366"/>
      <c r="G51" s="358" t="s">
        <v>418</v>
      </c>
      <c r="H51" s="359"/>
      <c r="I51" s="359"/>
      <c r="J51" s="359"/>
      <c r="K51" s="359"/>
      <c r="L51" s="359"/>
      <c r="M51" s="359"/>
      <c r="N51" s="359"/>
      <c r="O51" s="359"/>
      <c r="P51" s="359"/>
      <c r="Q51" s="341">
        <v>1</v>
      </c>
      <c r="R51" s="342"/>
      <c r="S51" s="342" t="s">
        <v>409</v>
      </c>
      <c r="T51" s="343"/>
      <c r="U51" s="358" t="s">
        <v>426</v>
      </c>
      <c r="V51" s="359"/>
      <c r="W51" s="359"/>
      <c r="X51" s="359"/>
      <c r="Y51" s="359"/>
      <c r="Z51" s="359"/>
      <c r="AA51" s="359"/>
      <c r="AB51" s="359"/>
      <c r="AC51" s="359"/>
      <c r="AD51" s="360"/>
      <c r="AE51" s="358" t="s">
        <v>435</v>
      </c>
      <c r="AF51" s="359"/>
      <c r="AG51" s="359"/>
      <c r="AH51" s="359"/>
      <c r="AI51" s="359"/>
      <c r="AJ51" s="359"/>
      <c r="AK51" s="359"/>
      <c r="AL51" s="360"/>
      <c r="AM51" s="341">
        <v>1</v>
      </c>
      <c r="AN51" s="342"/>
      <c r="AO51" s="342"/>
      <c r="AP51" s="342"/>
      <c r="AQ51" s="344" t="s">
        <v>410</v>
      </c>
      <c r="AR51" s="345"/>
      <c r="AS51" s="346">
        <v>1</v>
      </c>
      <c r="AT51" s="346"/>
      <c r="AU51" s="346"/>
      <c r="AV51" s="347"/>
    </row>
    <row r="52" spans="1:48" ht="15" customHeight="1" x14ac:dyDescent="0.15">
      <c r="A52" s="364"/>
      <c r="B52" s="365"/>
      <c r="C52" s="365"/>
      <c r="D52" s="365"/>
      <c r="E52" s="365"/>
      <c r="F52" s="366"/>
      <c r="G52" s="358" t="s">
        <v>419</v>
      </c>
      <c r="H52" s="359"/>
      <c r="I52" s="359"/>
      <c r="J52" s="359"/>
      <c r="K52" s="359"/>
      <c r="L52" s="359"/>
      <c r="M52" s="359"/>
      <c r="N52" s="359"/>
      <c r="O52" s="359"/>
      <c r="P52" s="359"/>
      <c r="Q52" s="341">
        <v>1</v>
      </c>
      <c r="R52" s="342"/>
      <c r="S52" s="342" t="s">
        <v>409</v>
      </c>
      <c r="T52" s="343"/>
      <c r="U52" s="358" t="s">
        <v>428</v>
      </c>
      <c r="V52" s="359"/>
      <c r="W52" s="359"/>
      <c r="X52" s="359"/>
      <c r="Y52" s="359"/>
      <c r="Z52" s="359"/>
      <c r="AA52" s="359"/>
      <c r="AB52" s="359"/>
      <c r="AC52" s="359"/>
      <c r="AD52" s="360"/>
      <c r="AE52" s="358" t="s">
        <v>437</v>
      </c>
      <c r="AF52" s="359"/>
      <c r="AG52" s="359"/>
      <c r="AH52" s="359"/>
      <c r="AI52" s="359"/>
      <c r="AJ52" s="359"/>
      <c r="AK52" s="359"/>
      <c r="AL52" s="360"/>
      <c r="AM52" s="341">
        <v>1</v>
      </c>
      <c r="AN52" s="342"/>
      <c r="AO52" s="342"/>
      <c r="AP52" s="342"/>
      <c r="AQ52" s="344" t="s">
        <v>410</v>
      </c>
      <c r="AR52" s="345"/>
      <c r="AS52" s="346">
        <v>1</v>
      </c>
      <c r="AT52" s="346"/>
      <c r="AU52" s="346"/>
      <c r="AV52" s="347"/>
    </row>
    <row r="53" spans="1:48" ht="15" customHeight="1" x14ac:dyDescent="0.15">
      <c r="A53" s="364"/>
      <c r="B53" s="365"/>
      <c r="C53" s="365"/>
      <c r="D53" s="365"/>
      <c r="E53" s="365"/>
      <c r="F53" s="366"/>
      <c r="G53" s="358" t="s">
        <v>420</v>
      </c>
      <c r="H53" s="359"/>
      <c r="I53" s="359"/>
      <c r="J53" s="359"/>
      <c r="K53" s="359"/>
      <c r="L53" s="359"/>
      <c r="M53" s="359"/>
      <c r="N53" s="359"/>
      <c r="O53" s="359"/>
      <c r="P53" s="359"/>
      <c r="Q53" s="341">
        <v>1</v>
      </c>
      <c r="R53" s="342"/>
      <c r="S53" s="342" t="s">
        <v>409</v>
      </c>
      <c r="T53" s="343"/>
      <c r="U53" s="358" t="s">
        <v>429</v>
      </c>
      <c r="V53" s="359"/>
      <c r="W53" s="359"/>
      <c r="X53" s="359"/>
      <c r="Y53" s="359"/>
      <c r="Z53" s="359"/>
      <c r="AA53" s="359"/>
      <c r="AB53" s="359"/>
      <c r="AC53" s="359"/>
      <c r="AD53" s="360"/>
      <c r="AE53" s="358" t="s">
        <v>438</v>
      </c>
      <c r="AF53" s="359"/>
      <c r="AG53" s="359"/>
      <c r="AH53" s="359"/>
      <c r="AI53" s="359"/>
      <c r="AJ53" s="359"/>
      <c r="AK53" s="359"/>
      <c r="AL53" s="360"/>
      <c r="AM53" s="341">
        <v>1</v>
      </c>
      <c r="AN53" s="342"/>
      <c r="AO53" s="342"/>
      <c r="AP53" s="342"/>
      <c r="AQ53" s="344" t="s">
        <v>410</v>
      </c>
      <c r="AR53" s="345"/>
      <c r="AS53" s="346">
        <v>1</v>
      </c>
      <c r="AT53" s="346"/>
      <c r="AU53" s="346"/>
      <c r="AV53" s="347"/>
    </row>
    <row r="54" spans="1:48" ht="15" customHeight="1" x14ac:dyDescent="0.15">
      <c r="A54" s="364"/>
      <c r="B54" s="365"/>
      <c r="C54" s="365"/>
      <c r="D54" s="365"/>
      <c r="E54" s="365"/>
      <c r="F54" s="366"/>
      <c r="G54" s="348" t="s">
        <v>421</v>
      </c>
      <c r="H54" s="349"/>
      <c r="I54" s="349"/>
      <c r="J54" s="349"/>
      <c r="K54" s="349"/>
      <c r="L54" s="349"/>
      <c r="M54" s="349"/>
      <c r="N54" s="349"/>
      <c r="O54" s="349"/>
      <c r="P54" s="349"/>
      <c r="Q54" s="351">
        <v>1</v>
      </c>
      <c r="R54" s="352"/>
      <c r="S54" s="352" t="s">
        <v>409</v>
      </c>
      <c r="T54" s="353"/>
      <c r="U54" s="348" t="s">
        <v>430</v>
      </c>
      <c r="V54" s="349"/>
      <c r="W54" s="349"/>
      <c r="X54" s="349"/>
      <c r="Y54" s="349"/>
      <c r="Z54" s="349"/>
      <c r="AA54" s="349"/>
      <c r="AB54" s="349"/>
      <c r="AC54" s="349"/>
      <c r="AD54" s="350"/>
      <c r="AE54" s="348"/>
      <c r="AF54" s="349"/>
      <c r="AG54" s="349"/>
      <c r="AH54" s="349"/>
      <c r="AI54" s="349"/>
      <c r="AJ54" s="349"/>
      <c r="AK54" s="349"/>
      <c r="AL54" s="350"/>
      <c r="AM54" s="351">
        <v>1</v>
      </c>
      <c r="AN54" s="352"/>
      <c r="AO54" s="352"/>
      <c r="AP54" s="352"/>
      <c r="AQ54" s="354" t="s">
        <v>410</v>
      </c>
      <c r="AR54" s="355"/>
      <c r="AS54" s="356">
        <v>1</v>
      </c>
      <c r="AT54" s="356"/>
      <c r="AU54" s="356"/>
      <c r="AV54" s="357"/>
    </row>
    <row r="55" spans="1:48" ht="15" customHeight="1" x14ac:dyDescent="0.15">
      <c r="A55" s="364"/>
      <c r="B55" s="365"/>
      <c r="C55" s="365"/>
      <c r="D55" s="365"/>
      <c r="E55" s="365"/>
      <c r="F55" s="366"/>
      <c r="G55" s="348" t="s">
        <v>422</v>
      </c>
      <c r="H55" s="349"/>
      <c r="I55" s="349"/>
      <c r="J55" s="349"/>
      <c r="K55" s="349"/>
      <c r="L55" s="349"/>
      <c r="M55" s="349"/>
      <c r="N55" s="349"/>
      <c r="O55" s="349"/>
      <c r="P55" s="349"/>
      <c r="Q55" s="351">
        <v>1</v>
      </c>
      <c r="R55" s="352"/>
      <c r="S55" s="352" t="s">
        <v>409</v>
      </c>
      <c r="T55" s="353"/>
      <c r="U55" s="348" t="s">
        <v>431</v>
      </c>
      <c r="V55" s="349"/>
      <c r="W55" s="349"/>
      <c r="X55" s="349"/>
      <c r="Y55" s="349"/>
      <c r="Z55" s="349"/>
      <c r="AA55" s="349"/>
      <c r="AB55" s="349"/>
      <c r="AC55" s="349"/>
      <c r="AD55" s="350"/>
      <c r="AE55" s="348"/>
      <c r="AF55" s="349"/>
      <c r="AG55" s="349"/>
      <c r="AH55" s="349"/>
      <c r="AI55" s="349"/>
      <c r="AJ55" s="349"/>
      <c r="AK55" s="349"/>
      <c r="AL55" s="350"/>
      <c r="AM55" s="351">
        <v>1</v>
      </c>
      <c r="AN55" s="352"/>
      <c r="AO55" s="352"/>
      <c r="AP55" s="352"/>
      <c r="AQ55" s="354" t="s">
        <v>410</v>
      </c>
      <c r="AR55" s="355"/>
      <c r="AS55" s="356">
        <v>1</v>
      </c>
      <c r="AT55" s="356"/>
      <c r="AU55" s="356"/>
      <c r="AV55" s="357"/>
    </row>
    <row r="56" spans="1:48" ht="15" customHeight="1" x14ac:dyDescent="0.15">
      <c r="A56" s="364"/>
      <c r="B56" s="365"/>
      <c r="C56" s="365"/>
      <c r="D56" s="365"/>
      <c r="E56" s="365"/>
      <c r="F56" s="366"/>
      <c r="G56" s="348" t="s">
        <v>423</v>
      </c>
      <c r="H56" s="349"/>
      <c r="I56" s="349"/>
      <c r="J56" s="349"/>
      <c r="K56" s="349"/>
      <c r="L56" s="349"/>
      <c r="M56" s="349"/>
      <c r="N56" s="349"/>
      <c r="O56" s="349"/>
      <c r="P56" s="349"/>
      <c r="Q56" s="351">
        <v>1</v>
      </c>
      <c r="R56" s="352"/>
      <c r="S56" s="352" t="s">
        <v>409</v>
      </c>
      <c r="T56" s="353"/>
      <c r="U56" s="348" t="s">
        <v>432</v>
      </c>
      <c r="V56" s="349"/>
      <c r="W56" s="349"/>
      <c r="X56" s="349"/>
      <c r="Y56" s="349"/>
      <c r="Z56" s="349"/>
      <c r="AA56" s="349"/>
      <c r="AB56" s="349"/>
      <c r="AC56" s="349"/>
      <c r="AD56" s="350"/>
      <c r="AE56" s="348"/>
      <c r="AF56" s="349"/>
      <c r="AG56" s="349"/>
      <c r="AH56" s="349"/>
      <c r="AI56" s="349"/>
      <c r="AJ56" s="349"/>
      <c r="AK56" s="349"/>
      <c r="AL56" s="350"/>
      <c r="AM56" s="351">
        <v>1</v>
      </c>
      <c r="AN56" s="352"/>
      <c r="AO56" s="352"/>
      <c r="AP56" s="352"/>
      <c r="AQ56" s="354" t="s">
        <v>410</v>
      </c>
      <c r="AR56" s="355"/>
      <c r="AS56" s="356">
        <v>1</v>
      </c>
      <c r="AT56" s="356"/>
      <c r="AU56" s="356"/>
      <c r="AV56" s="357"/>
    </row>
    <row r="57" spans="1:48" ht="15" customHeight="1" x14ac:dyDescent="0.15">
      <c r="A57" s="367"/>
      <c r="B57" s="368"/>
      <c r="C57" s="368"/>
      <c r="D57" s="368"/>
      <c r="E57" s="368"/>
      <c r="F57" s="369"/>
      <c r="G57" s="341"/>
      <c r="H57" s="342"/>
      <c r="I57" s="342"/>
      <c r="J57" s="342"/>
      <c r="K57" s="342"/>
      <c r="L57" s="342"/>
      <c r="M57" s="342"/>
      <c r="N57" s="342"/>
      <c r="O57" s="342"/>
      <c r="P57" s="342"/>
      <c r="Q57" s="341"/>
      <c r="R57" s="342"/>
      <c r="S57" s="342"/>
      <c r="T57" s="343"/>
      <c r="U57" s="341"/>
      <c r="V57" s="342"/>
      <c r="W57" s="342"/>
      <c r="X57" s="342"/>
      <c r="Y57" s="342"/>
      <c r="Z57" s="342"/>
      <c r="AA57" s="342"/>
      <c r="AB57" s="342"/>
      <c r="AC57" s="342"/>
      <c r="AD57" s="343"/>
      <c r="AE57" s="341"/>
      <c r="AF57" s="342"/>
      <c r="AG57" s="342"/>
      <c r="AH57" s="342"/>
      <c r="AI57" s="342"/>
      <c r="AJ57" s="342"/>
      <c r="AK57" s="342"/>
      <c r="AL57" s="343"/>
      <c r="AM57" s="341"/>
      <c r="AN57" s="342"/>
      <c r="AO57" s="342"/>
      <c r="AP57" s="342"/>
      <c r="AQ57" s="344"/>
      <c r="AR57" s="345"/>
      <c r="AS57" s="346"/>
      <c r="AT57" s="346"/>
      <c r="AU57" s="346"/>
      <c r="AV57" s="347"/>
    </row>
    <row r="58" spans="1:48" ht="15" customHeight="1" x14ac:dyDescent="0.1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row>
  </sheetData>
  <mergeCells count="218">
    <mergeCell ref="A23:P23"/>
    <mergeCell ref="Q23:V23"/>
    <mergeCell ref="W23:Z23"/>
    <mergeCell ref="AA23:AV23"/>
    <mergeCell ref="A26:AV26"/>
    <mergeCell ref="AM39:AV39"/>
    <mergeCell ref="A27:F29"/>
    <mergeCell ref="AM30:AV30"/>
    <mergeCell ref="AM31:AV31"/>
    <mergeCell ref="AM32:AV32"/>
    <mergeCell ref="AM33:AV33"/>
    <mergeCell ref="A30:F39"/>
    <mergeCell ref="AA28:AD29"/>
    <mergeCell ref="AE28:AH29"/>
    <mergeCell ref="AI28:AL29"/>
    <mergeCell ref="AM27:AV29"/>
    <mergeCell ref="AA27:AL27"/>
    <mergeCell ref="U27:Z29"/>
    <mergeCell ref="Q27:T29"/>
    <mergeCell ref="M27:P29"/>
    <mergeCell ref="G27:L29"/>
    <mergeCell ref="AM34:AV34"/>
    <mergeCell ref="AM35:AV35"/>
    <mergeCell ref="AM36:AV36"/>
    <mergeCell ref="AA22:AV22"/>
    <mergeCell ref="AA15:AV15"/>
    <mergeCell ref="AA3:AV4"/>
    <mergeCell ref="A2:AV2"/>
    <mergeCell ref="A5:F14"/>
    <mergeCell ref="A15:P15"/>
    <mergeCell ref="A18:AV18"/>
    <mergeCell ref="A19:F20"/>
    <mergeCell ref="AA19:AV20"/>
    <mergeCell ref="A21:F22"/>
    <mergeCell ref="AA14:AV14"/>
    <mergeCell ref="Q19:V20"/>
    <mergeCell ref="W19:Z20"/>
    <mergeCell ref="AA6:AV7"/>
    <mergeCell ref="AA5:AV5"/>
    <mergeCell ref="AA12:AV13"/>
    <mergeCell ref="AA11:AV11"/>
    <mergeCell ref="AA10:AV10"/>
    <mergeCell ref="AA8:AV9"/>
    <mergeCell ref="AA21:AV21"/>
    <mergeCell ref="A3:F4"/>
    <mergeCell ref="G3:P4"/>
    <mergeCell ref="Q3:V4"/>
    <mergeCell ref="Q6:V7"/>
    <mergeCell ref="Q8:V9"/>
    <mergeCell ref="G8:P9"/>
    <mergeCell ref="G6:P7"/>
    <mergeCell ref="G5:P5"/>
    <mergeCell ref="W14:Z14"/>
    <mergeCell ref="Q14:V14"/>
    <mergeCell ref="G14:P14"/>
    <mergeCell ref="Q10:V10"/>
    <mergeCell ref="Q11:V11"/>
    <mergeCell ref="Q12:V13"/>
    <mergeCell ref="G12:P13"/>
    <mergeCell ref="G11:P11"/>
    <mergeCell ref="G10:P10"/>
    <mergeCell ref="W3:Z4"/>
    <mergeCell ref="G30:L39"/>
    <mergeCell ref="M30:P39"/>
    <mergeCell ref="Q36:T39"/>
    <mergeCell ref="Q30:T33"/>
    <mergeCell ref="Q35:T35"/>
    <mergeCell ref="Q34:T34"/>
    <mergeCell ref="U30:Z39"/>
    <mergeCell ref="W12:Z13"/>
    <mergeCell ref="W11:Z11"/>
    <mergeCell ref="W10:Z10"/>
    <mergeCell ref="W8:Z9"/>
    <mergeCell ref="W6:Z7"/>
    <mergeCell ref="W5:Z5"/>
    <mergeCell ref="Q5:V5"/>
    <mergeCell ref="Q15:V15"/>
    <mergeCell ref="W15:Z15"/>
    <mergeCell ref="G22:P22"/>
    <mergeCell ref="Q22:V22"/>
    <mergeCell ref="W22:Z22"/>
    <mergeCell ref="G21:P21"/>
    <mergeCell ref="Q21:V21"/>
    <mergeCell ref="W21:Z21"/>
    <mergeCell ref="G19:P20"/>
    <mergeCell ref="G43:P43"/>
    <mergeCell ref="U43:AD43"/>
    <mergeCell ref="AE43:AL43"/>
    <mergeCell ref="A43:F57"/>
    <mergeCell ref="AA30:AD39"/>
    <mergeCell ref="AE30:AH39"/>
    <mergeCell ref="AI30:AL39"/>
    <mergeCell ref="A40:AV40"/>
    <mergeCell ref="A41:F42"/>
    <mergeCell ref="G41:P42"/>
    <mergeCell ref="Q41:T42"/>
    <mergeCell ref="U41:AD42"/>
    <mergeCell ref="AE41:AL42"/>
    <mergeCell ref="AM41:AV42"/>
    <mergeCell ref="AM37:AV37"/>
    <mergeCell ref="AM38:AV38"/>
    <mergeCell ref="Q43:R43"/>
    <mergeCell ref="S43:T43"/>
    <mergeCell ref="Q44:R44"/>
    <mergeCell ref="S44:T44"/>
    <mergeCell ref="AQ43:AR43"/>
    <mergeCell ref="AS43:AV43"/>
    <mergeCell ref="AM43:AP43"/>
    <mergeCell ref="AM44:AP44"/>
    <mergeCell ref="AQ44:AR44"/>
    <mergeCell ref="AS44:AV44"/>
    <mergeCell ref="G45:P45"/>
    <mergeCell ref="U45:AD45"/>
    <mergeCell ref="AE45:AL45"/>
    <mergeCell ref="Q45:R45"/>
    <mergeCell ref="S45:T45"/>
    <mergeCell ref="AM45:AP45"/>
    <mergeCell ref="AQ45:AR45"/>
    <mergeCell ref="AS45:AV45"/>
    <mergeCell ref="G44:P44"/>
    <mergeCell ref="U44:AD44"/>
    <mergeCell ref="AE44:AL44"/>
    <mergeCell ref="G47:P47"/>
    <mergeCell ref="U47:AD47"/>
    <mergeCell ref="AE47:AL47"/>
    <mergeCell ref="Q47:R47"/>
    <mergeCell ref="S47:T47"/>
    <mergeCell ref="AM47:AP47"/>
    <mergeCell ref="AQ47:AR47"/>
    <mergeCell ref="AS47:AV47"/>
    <mergeCell ref="G46:P46"/>
    <mergeCell ref="U46:AD46"/>
    <mergeCell ref="AE46:AL46"/>
    <mergeCell ref="Q46:R46"/>
    <mergeCell ref="S46:T46"/>
    <mergeCell ref="AM46:AP46"/>
    <mergeCell ref="AQ46:AR46"/>
    <mergeCell ref="AS46:AV46"/>
    <mergeCell ref="G49:P49"/>
    <mergeCell ref="U49:AD49"/>
    <mergeCell ref="AE49:AL49"/>
    <mergeCell ref="Q49:R49"/>
    <mergeCell ref="S49:T49"/>
    <mergeCell ref="AM49:AP49"/>
    <mergeCell ref="AQ49:AR49"/>
    <mergeCell ref="AS49:AV49"/>
    <mergeCell ref="G48:P48"/>
    <mergeCell ref="U48:AD48"/>
    <mergeCell ref="AE48:AL48"/>
    <mergeCell ref="Q48:R48"/>
    <mergeCell ref="S48:T48"/>
    <mergeCell ref="AM48:AP48"/>
    <mergeCell ref="AQ48:AR48"/>
    <mergeCell ref="AS48:AV48"/>
    <mergeCell ref="G51:P51"/>
    <mergeCell ref="U51:AD51"/>
    <mergeCell ref="AE51:AL51"/>
    <mergeCell ref="Q51:R51"/>
    <mergeCell ref="S51:T51"/>
    <mergeCell ref="AM51:AP51"/>
    <mergeCell ref="AQ51:AR51"/>
    <mergeCell ref="AS51:AV51"/>
    <mergeCell ref="G50:P50"/>
    <mergeCell ref="U50:AD50"/>
    <mergeCell ref="AE50:AL50"/>
    <mergeCell ref="Q50:R50"/>
    <mergeCell ref="S50:T50"/>
    <mergeCell ref="AM50:AP50"/>
    <mergeCell ref="AQ50:AR50"/>
    <mergeCell ref="AS50:AV50"/>
    <mergeCell ref="G53:P53"/>
    <mergeCell ref="U53:AD53"/>
    <mergeCell ref="AE53:AL53"/>
    <mergeCell ref="Q53:R53"/>
    <mergeCell ref="S53:T53"/>
    <mergeCell ref="AM53:AP53"/>
    <mergeCell ref="AQ53:AR53"/>
    <mergeCell ref="AS53:AV53"/>
    <mergeCell ref="G52:P52"/>
    <mergeCell ref="U52:AD52"/>
    <mergeCell ref="AE52:AL52"/>
    <mergeCell ref="Q52:R52"/>
    <mergeCell ref="S52:T52"/>
    <mergeCell ref="AM52:AP52"/>
    <mergeCell ref="AQ52:AR52"/>
    <mergeCell ref="AS52:AV52"/>
    <mergeCell ref="G55:P55"/>
    <mergeCell ref="U55:AD55"/>
    <mergeCell ref="AE55:AL55"/>
    <mergeCell ref="Q55:R55"/>
    <mergeCell ref="S55:T55"/>
    <mergeCell ref="AM55:AP55"/>
    <mergeCell ref="AQ55:AR55"/>
    <mergeCell ref="AS55:AV55"/>
    <mergeCell ref="G54:P54"/>
    <mergeCell ref="U54:AD54"/>
    <mergeCell ref="AE54:AL54"/>
    <mergeCell ref="Q54:R54"/>
    <mergeCell ref="S54:T54"/>
    <mergeCell ref="AM54:AP54"/>
    <mergeCell ref="AQ54:AR54"/>
    <mergeCell ref="AS54:AV54"/>
    <mergeCell ref="G57:P57"/>
    <mergeCell ref="U57:AD57"/>
    <mergeCell ref="AE57:AL57"/>
    <mergeCell ref="Q57:R57"/>
    <mergeCell ref="S57:T57"/>
    <mergeCell ref="AM57:AP57"/>
    <mergeCell ref="AQ57:AR57"/>
    <mergeCell ref="AS57:AV57"/>
    <mergeCell ref="G56:P56"/>
    <mergeCell ref="U56:AD56"/>
    <mergeCell ref="AE56:AL56"/>
    <mergeCell ref="Q56:R56"/>
    <mergeCell ref="S56:T56"/>
    <mergeCell ref="AM56:AP56"/>
    <mergeCell ref="AQ56:AR56"/>
    <mergeCell ref="AS56:AV56"/>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O82"/>
  <sheetViews>
    <sheetView view="pageBreakPreview" zoomScaleNormal="100" zoomScaleSheetLayoutView="100" workbookViewId="0"/>
  </sheetViews>
  <sheetFormatPr defaultColWidth="2.5" defaultRowHeight="15" customHeight="1" x14ac:dyDescent="0.15"/>
  <cols>
    <col min="1" max="1" width="2.5" style="2"/>
    <col min="2" max="25" width="2.5" style="2" customWidth="1"/>
    <col min="26" max="49" width="2.5" style="2"/>
    <col min="50" max="50" width="2.5" style="2" customWidth="1"/>
    <col min="51" max="16384" width="2.5" style="2"/>
  </cols>
  <sheetData>
    <row r="1" spans="1:48" ht="15" customHeight="1" x14ac:dyDescent="0.15">
      <c r="A1" s="1" t="s">
        <v>127</v>
      </c>
      <c r="AV1" s="3" t="s">
        <v>469</v>
      </c>
    </row>
    <row r="2" spans="1:48" ht="15" customHeight="1" x14ac:dyDescent="0.15">
      <c r="A2" s="2" t="s">
        <v>62</v>
      </c>
    </row>
    <row r="3" spans="1:48" ht="15" customHeight="1" x14ac:dyDescent="0.15">
      <c r="A3" s="2" t="s">
        <v>128</v>
      </c>
    </row>
    <row r="4" spans="1:48" ht="15" customHeight="1" thickBot="1" x14ac:dyDescent="0.2"/>
    <row r="5" spans="1:48" ht="15" customHeight="1" x14ac:dyDescent="0.15">
      <c r="B5" s="153" t="s">
        <v>61</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5"/>
    </row>
    <row r="6" spans="1:48" ht="15" customHeight="1" thickBot="1" x14ac:dyDescent="0.2">
      <c r="B6" s="159"/>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1"/>
    </row>
    <row r="8" spans="1:48" ht="15" customHeight="1" x14ac:dyDescent="0.15">
      <c r="A8" s="2" t="s">
        <v>345</v>
      </c>
    </row>
    <row r="9" spans="1:48" ht="15" customHeight="1" thickBot="1" x14ac:dyDescent="0.2"/>
    <row r="10" spans="1:48" ht="15" customHeight="1" thickBot="1" x14ac:dyDescent="0.2">
      <c r="B10" s="153" t="s">
        <v>272</v>
      </c>
      <c r="C10" s="154"/>
      <c r="D10" s="154"/>
      <c r="E10" s="154"/>
      <c r="F10" s="154"/>
      <c r="G10" s="154"/>
      <c r="H10" s="154"/>
      <c r="I10" s="154"/>
      <c r="J10" s="154"/>
      <c r="K10" s="154"/>
      <c r="L10" s="154"/>
      <c r="M10" s="154"/>
      <c r="N10" s="154"/>
      <c r="O10" s="154"/>
      <c r="P10" s="154"/>
      <c r="Q10" s="154"/>
      <c r="R10" s="154"/>
      <c r="S10" s="154"/>
      <c r="T10" s="154"/>
      <c r="U10" s="154"/>
      <c r="V10" s="154"/>
      <c r="W10" s="154"/>
      <c r="X10" s="154"/>
      <c r="Y10" s="155"/>
      <c r="AA10" s="101" t="s">
        <v>69</v>
      </c>
      <c r="AB10" s="102"/>
      <c r="AC10" s="102"/>
      <c r="AD10" s="102"/>
      <c r="AE10" s="102"/>
      <c r="AF10" s="102"/>
      <c r="AG10" s="102"/>
      <c r="AH10" s="102"/>
      <c r="AI10" s="102"/>
      <c r="AJ10" s="102"/>
      <c r="AK10" s="102"/>
      <c r="AL10" s="102"/>
      <c r="AM10" s="102"/>
      <c r="AN10" s="479"/>
      <c r="AO10" s="478" t="s">
        <v>45</v>
      </c>
      <c r="AP10" s="102"/>
      <c r="AQ10" s="102"/>
      <c r="AR10" s="479"/>
      <c r="AS10" s="478" t="s">
        <v>51</v>
      </c>
      <c r="AT10" s="102"/>
      <c r="AU10" s="102"/>
      <c r="AV10" s="103"/>
    </row>
    <row r="11" spans="1:48" ht="15" customHeight="1" thickTop="1" x14ac:dyDescent="0.15">
      <c r="B11" s="156"/>
      <c r="C11" s="157"/>
      <c r="D11" s="157"/>
      <c r="E11" s="157"/>
      <c r="F11" s="157"/>
      <c r="G11" s="157"/>
      <c r="H11" s="157"/>
      <c r="I11" s="157"/>
      <c r="J11" s="157"/>
      <c r="K11" s="157"/>
      <c r="L11" s="157"/>
      <c r="M11" s="157"/>
      <c r="N11" s="157"/>
      <c r="O11" s="157"/>
      <c r="P11" s="157"/>
      <c r="Q11" s="157"/>
      <c r="R11" s="157"/>
      <c r="S11" s="157"/>
      <c r="T11" s="157"/>
      <c r="U11" s="157"/>
      <c r="V11" s="157"/>
      <c r="W11" s="157"/>
      <c r="X11" s="157"/>
      <c r="Y11" s="158"/>
      <c r="AA11" s="460">
        <v>500</v>
      </c>
      <c r="AB11" s="461"/>
      <c r="AC11" s="461"/>
      <c r="AD11" s="462" t="s">
        <v>70</v>
      </c>
      <c r="AE11" s="462"/>
      <c r="AF11" s="462"/>
      <c r="AG11" s="462"/>
      <c r="AH11" s="573"/>
      <c r="AI11" s="573"/>
      <c r="AJ11" s="573"/>
      <c r="AK11" s="462"/>
      <c r="AL11" s="462"/>
      <c r="AM11" s="462"/>
      <c r="AN11" s="574"/>
      <c r="AO11" s="473">
        <v>3</v>
      </c>
      <c r="AP11" s="474"/>
      <c r="AQ11" s="474"/>
      <c r="AR11" s="475"/>
      <c r="AS11" s="464">
        <f>SUMIFS($F$29:$I$58,$AK$29:$AN$58,AO11)</f>
        <v>2000</v>
      </c>
      <c r="AT11" s="465"/>
      <c r="AU11" s="465"/>
      <c r="AV11" s="466"/>
    </row>
    <row r="12" spans="1:48" ht="15" customHeight="1" x14ac:dyDescent="0.15">
      <c r="B12" s="156"/>
      <c r="C12" s="157"/>
      <c r="D12" s="157"/>
      <c r="E12" s="157"/>
      <c r="F12" s="157"/>
      <c r="G12" s="157"/>
      <c r="H12" s="157"/>
      <c r="I12" s="157"/>
      <c r="J12" s="157"/>
      <c r="K12" s="157"/>
      <c r="L12" s="157"/>
      <c r="M12" s="157"/>
      <c r="N12" s="157"/>
      <c r="O12" s="157"/>
      <c r="P12" s="157"/>
      <c r="Q12" s="157"/>
      <c r="R12" s="157"/>
      <c r="S12" s="157"/>
      <c r="T12" s="157"/>
      <c r="U12" s="157"/>
      <c r="V12" s="157"/>
      <c r="W12" s="157"/>
      <c r="X12" s="157"/>
      <c r="Y12" s="158"/>
      <c r="AA12" s="492">
        <v>400</v>
      </c>
      <c r="AB12" s="493"/>
      <c r="AC12" s="493"/>
      <c r="AD12" s="494" t="s">
        <v>70</v>
      </c>
      <c r="AE12" s="494"/>
      <c r="AF12" s="494"/>
      <c r="AG12" s="494"/>
      <c r="AH12" s="495">
        <f>AA11</f>
        <v>500</v>
      </c>
      <c r="AI12" s="495"/>
      <c r="AJ12" s="495"/>
      <c r="AK12" s="494" t="s">
        <v>55</v>
      </c>
      <c r="AL12" s="494"/>
      <c r="AM12" s="494"/>
      <c r="AN12" s="496"/>
      <c r="AO12" s="470">
        <v>2</v>
      </c>
      <c r="AP12" s="471"/>
      <c r="AQ12" s="471"/>
      <c r="AR12" s="472"/>
      <c r="AS12" s="567">
        <f>SUMIFS($F$29:$I$58,$AK$29:$AN$58,AO12)</f>
        <v>3500</v>
      </c>
      <c r="AT12" s="568"/>
      <c r="AU12" s="568"/>
      <c r="AV12" s="569"/>
    </row>
    <row r="13" spans="1:48" ht="15" customHeight="1" thickBot="1" x14ac:dyDescent="0.2">
      <c r="B13" s="159"/>
      <c r="C13" s="160"/>
      <c r="D13" s="160"/>
      <c r="E13" s="160"/>
      <c r="F13" s="160"/>
      <c r="G13" s="160"/>
      <c r="H13" s="160"/>
      <c r="I13" s="160"/>
      <c r="J13" s="160"/>
      <c r="K13" s="160"/>
      <c r="L13" s="160"/>
      <c r="M13" s="160"/>
      <c r="N13" s="160"/>
      <c r="O13" s="160"/>
      <c r="P13" s="160"/>
      <c r="Q13" s="160"/>
      <c r="R13" s="160"/>
      <c r="S13" s="160"/>
      <c r="T13" s="160"/>
      <c r="U13" s="160"/>
      <c r="V13" s="160"/>
      <c r="W13" s="160"/>
      <c r="X13" s="160"/>
      <c r="Y13" s="161"/>
      <c r="AA13" s="497"/>
      <c r="AB13" s="498"/>
      <c r="AC13" s="498"/>
      <c r="AD13" s="499"/>
      <c r="AE13" s="499"/>
      <c r="AF13" s="499"/>
      <c r="AG13" s="499"/>
      <c r="AH13" s="500">
        <f>AA12</f>
        <v>400</v>
      </c>
      <c r="AI13" s="500"/>
      <c r="AJ13" s="500"/>
      <c r="AK13" s="499" t="s">
        <v>55</v>
      </c>
      <c r="AL13" s="499"/>
      <c r="AM13" s="499"/>
      <c r="AN13" s="502"/>
      <c r="AO13" s="467">
        <v>1</v>
      </c>
      <c r="AP13" s="468"/>
      <c r="AQ13" s="468"/>
      <c r="AR13" s="469"/>
      <c r="AS13" s="570">
        <f>SUMIFS($F$29:$I$58,$AK$29:$AN$58,AO13)</f>
        <v>5500</v>
      </c>
      <c r="AT13" s="571"/>
      <c r="AU13" s="571"/>
      <c r="AV13" s="572"/>
    </row>
    <row r="15" spans="1:48" ht="15" customHeight="1" x14ac:dyDescent="0.15">
      <c r="A15" s="2" t="s">
        <v>346</v>
      </c>
    </row>
    <row r="16" spans="1:48" ht="15" customHeight="1" thickBot="1" x14ac:dyDescent="0.2"/>
    <row r="17" spans="1:145" ht="15" customHeight="1" thickBot="1" x14ac:dyDescent="0.2">
      <c r="B17" s="153" t="s">
        <v>273</v>
      </c>
      <c r="C17" s="154"/>
      <c r="D17" s="154"/>
      <c r="E17" s="154"/>
      <c r="F17" s="154"/>
      <c r="G17" s="154"/>
      <c r="H17" s="154"/>
      <c r="I17" s="154"/>
      <c r="J17" s="154"/>
      <c r="K17" s="154"/>
      <c r="L17" s="154"/>
      <c r="M17" s="154"/>
      <c r="N17" s="154"/>
      <c r="O17" s="154"/>
      <c r="P17" s="154"/>
      <c r="Q17" s="154"/>
      <c r="R17" s="154"/>
      <c r="S17" s="154"/>
      <c r="T17" s="154"/>
      <c r="U17" s="154"/>
      <c r="V17" s="154"/>
      <c r="W17" s="154"/>
      <c r="X17" s="154"/>
      <c r="Y17" s="155"/>
      <c r="AA17" s="101" t="s">
        <v>46</v>
      </c>
      <c r="AB17" s="102"/>
      <c r="AC17" s="102"/>
      <c r="AD17" s="102"/>
      <c r="AE17" s="102"/>
      <c r="AF17" s="102"/>
      <c r="AG17" s="102"/>
      <c r="AH17" s="102"/>
      <c r="AI17" s="102"/>
      <c r="AJ17" s="102"/>
      <c r="AK17" s="102"/>
      <c r="AL17" s="102"/>
      <c r="AM17" s="576"/>
      <c r="AN17" s="577"/>
      <c r="AO17" s="478" t="s">
        <v>45</v>
      </c>
      <c r="AP17" s="102"/>
      <c r="AQ17" s="102"/>
      <c r="AR17" s="479"/>
      <c r="AS17" s="478" t="s">
        <v>51</v>
      </c>
      <c r="AT17" s="102"/>
      <c r="AU17" s="102"/>
      <c r="AV17" s="103"/>
    </row>
    <row r="18" spans="1:145" ht="15" customHeight="1" thickTop="1" x14ac:dyDescent="0.15">
      <c r="B18" s="156"/>
      <c r="C18" s="157"/>
      <c r="D18" s="157"/>
      <c r="E18" s="157"/>
      <c r="F18" s="157"/>
      <c r="G18" s="157"/>
      <c r="H18" s="157"/>
      <c r="I18" s="157"/>
      <c r="J18" s="157"/>
      <c r="K18" s="157"/>
      <c r="L18" s="157"/>
      <c r="M18" s="157"/>
      <c r="N18" s="157"/>
      <c r="O18" s="157"/>
      <c r="P18" s="157"/>
      <c r="Q18" s="157"/>
      <c r="R18" s="157"/>
      <c r="S18" s="157"/>
      <c r="T18" s="157"/>
      <c r="U18" s="157"/>
      <c r="V18" s="157"/>
      <c r="W18" s="157"/>
      <c r="X18" s="157"/>
      <c r="Y18" s="158"/>
      <c r="AA18" s="460">
        <v>15</v>
      </c>
      <c r="AB18" s="575"/>
      <c r="AC18" s="575"/>
      <c r="AD18" s="462" t="s">
        <v>56</v>
      </c>
      <c r="AE18" s="462"/>
      <c r="AF18" s="462"/>
      <c r="AG18" s="462"/>
      <c r="AH18" s="573"/>
      <c r="AI18" s="462"/>
      <c r="AJ18" s="462"/>
      <c r="AK18" s="462"/>
      <c r="AL18" s="462"/>
      <c r="AM18" s="462"/>
      <c r="AN18" s="574"/>
      <c r="AO18" s="473">
        <v>3</v>
      </c>
      <c r="AP18" s="474"/>
      <c r="AQ18" s="474"/>
      <c r="AR18" s="475"/>
      <c r="AS18" s="464">
        <f>SUMIFS($F$29:$I$58,$AO$29:$AR$58,AO18)</f>
        <v>500</v>
      </c>
      <c r="AT18" s="465"/>
      <c r="AU18" s="465"/>
      <c r="AV18" s="466"/>
    </row>
    <row r="19" spans="1:145" ht="15" customHeight="1" x14ac:dyDescent="0.15">
      <c r="B19" s="156"/>
      <c r="C19" s="157"/>
      <c r="D19" s="157"/>
      <c r="E19" s="157"/>
      <c r="F19" s="157"/>
      <c r="G19" s="157"/>
      <c r="H19" s="157"/>
      <c r="I19" s="157"/>
      <c r="J19" s="157"/>
      <c r="K19" s="157"/>
      <c r="L19" s="157"/>
      <c r="M19" s="157"/>
      <c r="N19" s="157"/>
      <c r="O19" s="157"/>
      <c r="P19" s="157"/>
      <c r="Q19" s="157"/>
      <c r="R19" s="157"/>
      <c r="S19" s="157"/>
      <c r="T19" s="157"/>
      <c r="U19" s="157"/>
      <c r="V19" s="157"/>
      <c r="W19" s="157"/>
      <c r="X19" s="157"/>
      <c r="Y19" s="158"/>
      <c r="AA19" s="492">
        <v>10</v>
      </c>
      <c r="AB19" s="501"/>
      <c r="AC19" s="501"/>
      <c r="AD19" s="494" t="s">
        <v>56</v>
      </c>
      <c r="AE19" s="494"/>
      <c r="AF19" s="494"/>
      <c r="AG19" s="494"/>
      <c r="AH19" s="495">
        <f>AA18</f>
        <v>15</v>
      </c>
      <c r="AI19" s="494"/>
      <c r="AJ19" s="494"/>
      <c r="AK19" s="494" t="s">
        <v>71</v>
      </c>
      <c r="AL19" s="494"/>
      <c r="AM19" s="494"/>
      <c r="AN19" s="496"/>
      <c r="AO19" s="470">
        <v>2</v>
      </c>
      <c r="AP19" s="471"/>
      <c r="AQ19" s="471"/>
      <c r="AR19" s="472"/>
      <c r="AS19" s="567">
        <f>SUMIFS($F$29:$I$58,$AO$29:$AR$58,AO19)</f>
        <v>3000</v>
      </c>
      <c r="AT19" s="568"/>
      <c r="AU19" s="568"/>
      <c r="AV19" s="569"/>
    </row>
    <row r="20" spans="1:145" ht="15" customHeight="1" thickBot="1" x14ac:dyDescent="0.2">
      <c r="B20" s="159"/>
      <c r="C20" s="160"/>
      <c r="D20" s="160"/>
      <c r="E20" s="160"/>
      <c r="F20" s="160"/>
      <c r="G20" s="160"/>
      <c r="H20" s="160"/>
      <c r="I20" s="160"/>
      <c r="J20" s="160"/>
      <c r="K20" s="160"/>
      <c r="L20" s="160"/>
      <c r="M20" s="160"/>
      <c r="N20" s="160"/>
      <c r="O20" s="160"/>
      <c r="P20" s="160"/>
      <c r="Q20" s="160"/>
      <c r="R20" s="160"/>
      <c r="S20" s="160"/>
      <c r="T20" s="160"/>
      <c r="U20" s="160"/>
      <c r="V20" s="160"/>
      <c r="W20" s="160"/>
      <c r="X20" s="160"/>
      <c r="Y20" s="161"/>
      <c r="AA20" s="497"/>
      <c r="AB20" s="498"/>
      <c r="AC20" s="498"/>
      <c r="AD20" s="499"/>
      <c r="AE20" s="499"/>
      <c r="AF20" s="499"/>
      <c r="AG20" s="499"/>
      <c r="AH20" s="500">
        <f>AA19</f>
        <v>10</v>
      </c>
      <c r="AI20" s="499"/>
      <c r="AJ20" s="499"/>
      <c r="AK20" s="499" t="s">
        <v>57</v>
      </c>
      <c r="AL20" s="499"/>
      <c r="AM20" s="499"/>
      <c r="AN20" s="502"/>
      <c r="AO20" s="467">
        <v>1</v>
      </c>
      <c r="AP20" s="468"/>
      <c r="AQ20" s="468"/>
      <c r="AR20" s="469"/>
      <c r="AS20" s="570">
        <f>SUMIFS($F$29:$I$58,$AO$29:$AR$58,AO20)</f>
        <v>7500</v>
      </c>
      <c r="AT20" s="571"/>
      <c r="AU20" s="571"/>
      <c r="AV20" s="572"/>
    </row>
    <row r="22" spans="1:145" ht="15" customHeight="1" x14ac:dyDescent="0.15">
      <c r="A22" s="2" t="s">
        <v>347</v>
      </c>
      <c r="AH22" s="9"/>
      <c r="AI22" s="9"/>
      <c r="AJ22" s="9"/>
      <c r="AK22" s="9"/>
      <c r="AL22" s="9"/>
      <c r="AM22" s="9"/>
      <c r="AN22" s="9"/>
      <c r="AO22" s="9"/>
      <c r="AP22" s="9"/>
      <c r="AQ22" s="9"/>
      <c r="AR22" s="9"/>
      <c r="AS22" s="9"/>
      <c r="AT22" s="9"/>
      <c r="AU22" s="9"/>
      <c r="AV22" s="9"/>
      <c r="AW22" s="9"/>
      <c r="AX22" s="9"/>
      <c r="AY22" s="9"/>
      <c r="AZ22" s="9"/>
      <c r="BA22" s="9"/>
      <c r="BB22" s="9"/>
      <c r="BC22" s="14"/>
      <c r="BD22" s="9"/>
      <c r="BE22" s="9"/>
      <c r="BF22" s="9"/>
      <c r="BG22" s="9"/>
      <c r="BH22" s="9"/>
      <c r="BI22" s="9"/>
      <c r="BJ22" s="14"/>
      <c r="BK22" s="9"/>
      <c r="BL22" s="9"/>
      <c r="BM22" s="9"/>
      <c r="BN22" s="14"/>
      <c r="BO22" s="9"/>
    </row>
    <row r="23" spans="1:145" ht="15" customHeight="1" thickBot="1" x14ac:dyDescent="0.2">
      <c r="AH23" s="9"/>
      <c r="AI23" s="9"/>
      <c r="AJ23" s="9"/>
      <c r="AK23" s="9"/>
      <c r="AL23" s="9"/>
      <c r="AM23" s="9"/>
      <c r="AN23" s="9"/>
      <c r="AO23" s="9"/>
      <c r="AP23" s="9"/>
      <c r="AQ23" s="9"/>
      <c r="AR23" s="9"/>
      <c r="AS23" s="9"/>
      <c r="AT23" s="9"/>
      <c r="AU23" s="9"/>
      <c r="AV23" s="9"/>
      <c r="AW23" s="9"/>
      <c r="AX23" s="9"/>
      <c r="AY23" s="9"/>
      <c r="AZ23" s="9"/>
      <c r="BA23" s="9"/>
      <c r="BB23" s="9"/>
      <c r="BC23" s="14"/>
      <c r="BD23" s="9"/>
      <c r="BE23" s="9"/>
      <c r="BF23" s="9"/>
      <c r="BG23" s="9"/>
      <c r="BH23" s="9"/>
      <c r="BI23" s="9"/>
      <c r="BJ23" s="14"/>
      <c r="BK23" s="9"/>
      <c r="BL23" s="9"/>
      <c r="BM23" s="9"/>
      <c r="BN23" s="14"/>
      <c r="BO23" s="9"/>
    </row>
    <row r="24" spans="1:145" ht="15" customHeight="1" x14ac:dyDescent="0.15">
      <c r="B24" s="153" t="s">
        <v>331</v>
      </c>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5"/>
    </row>
    <row r="25" spans="1:145" ht="15" customHeight="1" thickBot="1" x14ac:dyDescent="0.2">
      <c r="B25" s="159"/>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1"/>
    </row>
    <row r="26" spans="1:145" ht="15" customHeight="1" thickBot="1" x14ac:dyDescent="0.2">
      <c r="AH26" s="9"/>
      <c r="AI26" s="9"/>
      <c r="AJ26" s="9"/>
      <c r="AK26" s="9"/>
      <c r="AL26" s="9"/>
      <c r="AM26" s="9"/>
      <c r="AN26" s="9"/>
      <c r="AO26" s="9"/>
      <c r="AP26" s="9"/>
      <c r="AQ26" s="9"/>
      <c r="AR26" s="9"/>
      <c r="AS26" s="9"/>
      <c r="AT26" s="9"/>
      <c r="AU26" s="9"/>
      <c r="AV26" s="9"/>
      <c r="AW26" s="9"/>
      <c r="AX26" s="9"/>
      <c r="AY26" s="9"/>
      <c r="AZ26" s="9"/>
      <c r="BA26" s="9"/>
      <c r="BB26" s="9"/>
      <c r="BC26" s="14"/>
      <c r="BD26" s="9"/>
      <c r="BE26" s="9"/>
      <c r="BF26" s="9"/>
      <c r="BG26" s="9"/>
      <c r="BH26" s="9"/>
      <c r="BI26" s="9"/>
      <c r="BJ26" s="14"/>
      <c r="BK26" s="9"/>
      <c r="BL26" s="9"/>
      <c r="BM26" s="9"/>
      <c r="BN26" s="14"/>
      <c r="BO26" s="9"/>
    </row>
    <row r="27" spans="1:145" ht="15" customHeight="1" thickBot="1" x14ac:dyDescent="0.2">
      <c r="B27" s="306" t="s">
        <v>131</v>
      </c>
      <c r="C27" s="289"/>
      <c r="D27" s="289"/>
      <c r="E27" s="289"/>
      <c r="F27" s="289" t="s">
        <v>132</v>
      </c>
      <c r="G27" s="289"/>
      <c r="H27" s="289"/>
      <c r="I27" s="289"/>
      <c r="J27" s="289" t="s">
        <v>363</v>
      </c>
      <c r="K27" s="289"/>
      <c r="L27" s="289"/>
      <c r="M27" s="289"/>
      <c r="N27" s="289" t="s">
        <v>362</v>
      </c>
      <c r="O27" s="289"/>
      <c r="P27" s="289" t="s">
        <v>361</v>
      </c>
      <c r="Q27" s="289"/>
      <c r="R27" s="289" t="s">
        <v>360</v>
      </c>
      <c r="S27" s="289"/>
      <c r="T27" s="289" t="s">
        <v>130</v>
      </c>
      <c r="U27" s="138"/>
      <c r="V27" s="138"/>
      <c r="W27" s="138"/>
      <c r="X27" s="138"/>
      <c r="Y27" s="138"/>
      <c r="Z27" s="138"/>
      <c r="AA27" s="138"/>
      <c r="AB27" s="138"/>
      <c r="AC27" s="138"/>
      <c r="AD27" s="138"/>
      <c r="AE27" s="138"/>
      <c r="AF27" s="138"/>
      <c r="AG27" s="138"/>
      <c r="AH27" s="138"/>
      <c r="AI27" s="138"/>
      <c r="AJ27" s="139"/>
      <c r="AK27" s="143" t="s">
        <v>192</v>
      </c>
      <c r="AL27" s="138"/>
      <c r="AM27" s="138"/>
      <c r="AN27" s="138"/>
      <c r="AO27" s="138"/>
      <c r="AP27" s="138"/>
      <c r="AQ27" s="138"/>
      <c r="AR27" s="138"/>
      <c r="AS27" s="504"/>
      <c r="AT27" s="504"/>
      <c r="AU27" s="504"/>
      <c r="AV27" s="505"/>
      <c r="AY27" s="115" t="s">
        <v>69</v>
      </c>
      <c r="AZ27" s="113"/>
      <c r="BA27" s="113"/>
      <c r="BB27" s="113"/>
      <c r="BC27" s="113"/>
      <c r="BD27" s="113"/>
      <c r="BE27" s="113"/>
      <c r="BF27" s="113"/>
      <c r="BG27" s="113"/>
      <c r="BH27" s="113"/>
      <c r="BI27" s="113"/>
      <c r="BJ27" s="113"/>
      <c r="BK27" s="113"/>
      <c r="BL27" s="113"/>
      <c r="BM27" s="113" t="s">
        <v>45</v>
      </c>
      <c r="BN27" s="113"/>
      <c r="BO27" s="113"/>
      <c r="BP27" s="114"/>
    </row>
    <row r="28" spans="1:145" ht="15" customHeight="1" thickTop="1" thickBot="1" x14ac:dyDescent="0.2">
      <c r="B28" s="307"/>
      <c r="C28" s="290"/>
      <c r="D28" s="290"/>
      <c r="E28" s="290"/>
      <c r="F28" s="290"/>
      <c r="G28" s="290"/>
      <c r="H28" s="290"/>
      <c r="I28" s="290"/>
      <c r="J28" s="290"/>
      <c r="K28" s="290"/>
      <c r="L28" s="290"/>
      <c r="M28" s="290"/>
      <c r="N28" s="290"/>
      <c r="O28" s="290"/>
      <c r="P28" s="290"/>
      <c r="Q28" s="290"/>
      <c r="R28" s="290"/>
      <c r="S28" s="290"/>
      <c r="T28" s="293"/>
      <c r="U28" s="293"/>
      <c r="V28" s="293"/>
      <c r="W28" s="293"/>
      <c r="X28" s="293"/>
      <c r="Y28" s="293"/>
      <c r="Z28" s="293"/>
      <c r="AA28" s="293"/>
      <c r="AB28" s="293"/>
      <c r="AC28" s="293"/>
      <c r="AD28" s="293"/>
      <c r="AE28" s="293"/>
      <c r="AF28" s="293"/>
      <c r="AG28" s="293"/>
      <c r="AH28" s="293"/>
      <c r="AI28" s="293"/>
      <c r="AJ28" s="294"/>
      <c r="AK28" s="323" t="s">
        <v>193</v>
      </c>
      <c r="AL28" s="293"/>
      <c r="AM28" s="293"/>
      <c r="AN28" s="293"/>
      <c r="AO28" s="293" t="s">
        <v>194</v>
      </c>
      <c r="AP28" s="293"/>
      <c r="AQ28" s="293"/>
      <c r="AR28" s="293"/>
      <c r="AS28" s="476" t="s">
        <v>195</v>
      </c>
      <c r="AT28" s="476"/>
      <c r="AU28" s="476"/>
      <c r="AV28" s="477"/>
      <c r="AY28" s="515">
        <v>0</v>
      </c>
      <c r="AZ28" s="516"/>
      <c r="BA28" s="517"/>
      <c r="BB28" s="518" t="str">
        <f>IF(AD13="","",AD13)</f>
        <v/>
      </c>
      <c r="BC28" s="518"/>
      <c r="BD28" s="518"/>
      <c r="BE28" s="518"/>
      <c r="BF28" s="519">
        <f>IF(AH13="","",AH13)</f>
        <v>400</v>
      </c>
      <c r="BG28" s="519"/>
      <c r="BH28" s="519"/>
      <c r="BI28" s="520" t="str">
        <f>IF(AK13="","",AK13)</f>
        <v>mm未満</v>
      </c>
      <c r="BJ28" s="520"/>
      <c r="BK28" s="521"/>
      <c r="BL28" s="521"/>
      <c r="BM28" s="522">
        <f>IF(AO13="","",AO13)</f>
        <v>1</v>
      </c>
      <c r="BN28" s="522"/>
      <c r="BO28" s="523"/>
      <c r="BP28" s="524"/>
    </row>
    <row r="29" spans="1:145" ht="15" customHeight="1" thickTop="1" x14ac:dyDescent="0.15">
      <c r="B29" s="578">
        <f>IF('2情報'!B9="","",'2情報'!B9)</f>
        <v>600</v>
      </c>
      <c r="C29" s="579"/>
      <c r="D29" s="579"/>
      <c r="E29" s="579"/>
      <c r="F29" s="506">
        <f>IF('2情報'!F9="","",'2情報'!F9)</f>
        <v>500</v>
      </c>
      <c r="G29" s="506"/>
      <c r="H29" s="506"/>
      <c r="I29" s="506"/>
      <c r="J29" s="506" t="str">
        <f>IF('2情報'!J9="","",'2情報'!J9)</f>
        <v/>
      </c>
      <c r="K29" s="506"/>
      <c r="L29" s="506"/>
      <c r="M29" s="506"/>
      <c r="N29" s="310" t="str">
        <f>IF('2情報'!Z9="","",'2情報'!Z9)</f>
        <v>汚水</v>
      </c>
      <c r="O29" s="310"/>
      <c r="P29" s="310" t="str">
        <f>IF('2情報'!AB9="","",'2情報'!AB9)</f>
        <v>H11</v>
      </c>
      <c r="Q29" s="310"/>
      <c r="R29" s="310">
        <f>IF('2情報'!AD9="","",'2情報'!AD9)</f>
        <v>16</v>
      </c>
      <c r="S29" s="310"/>
      <c r="T29" s="146" t="str">
        <f>IF('2情報'!AF9="","",'2情報'!AF9)</f>
        <v>中央汚水幹線</v>
      </c>
      <c r="U29" s="146"/>
      <c r="V29" s="146"/>
      <c r="W29" s="146"/>
      <c r="X29" s="146"/>
      <c r="Y29" s="146"/>
      <c r="Z29" s="146"/>
      <c r="AA29" s="146"/>
      <c r="AB29" s="146"/>
      <c r="AC29" s="146"/>
      <c r="AD29" s="146"/>
      <c r="AE29" s="146"/>
      <c r="AF29" s="146"/>
      <c r="AG29" s="146"/>
      <c r="AH29" s="146"/>
      <c r="AI29" s="146"/>
      <c r="AJ29" s="563"/>
      <c r="AK29" s="317">
        <f t="shared" ref="AK29:AK58" si="0">IF(B29="","",VLOOKUP(B29,$AY$28:$BP$30,15))</f>
        <v>3</v>
      </c>
      <c r="AL29" s="310"/>
      <c r="AM29" s="310"/>
      <c r="AN29" s="310"/>
      <c r="AO29" s="564">
        <f t="shared" ref="AO29:AO58" si="1">IF(R29="","",VLOOKUP(R29,$AY$33:$BP$35,15))</f>
        <v>3</v>
      </c>
      <c r="AP29" s="565"/>
      <c r="AQ29" s="565"/>
      <c r="AR29" s="566"/>
      <c r="AS29" s="310">
        <f t="shared" ref="AS29:AS58" si="2">IF(OR(AK29&lt;&gt;"",AO29&lt;&gt;""),INDEX($AQ$62:$AV$67,MATCH(AO29,$AP$62:$AP$67,0),MATCH(AK29,$AQ$68:$AV$68,0)),"")</f>
        <v>9</v>
      </c>
      <c r="AT29" s="310"/>
      <c r="AU29" s="310"/>
      <c r="AV29" s="319"/>
      <c r="AY29" s="532">
        <f>IF(AA12="","",AA12)</f>
        <v>400</v>
      </c>
      <c r="AZ29" s="560"/>
      <c r="BA29" s="561"/>
      <c r="BB29" s="494" t="str">
        <f>IF(AD12="","",AD12)</f>
        <v>mm以上</v>
      </c>
      <c r="BC29" s="494"/>
      <c r="BD29" s="494"/>
      <c r="BE29" s="494"/>
      <c r="BF29" s="495">
        <f>IF(AH12="","",AH12)</f>
        <v>500</v>
      </c>
      <c r="BG29" s="495"/>
      <c r="BH29" s="495"/>
      <c r="BI29" s="496" t="str">
        <f>IF(AK12="","",AK12)</f>
        <v>mm未満</v>
      </c>
      <c r="BJ29" s="496"/>
      <c r="BK29" s="533"/>
      <c r="BL29" s="533"/>
      <c r="BM29" s="512">
        <f>IF(AO12="","",AO12)</f>
        <v>2</v>
      </c>
      <c r="BN29" s="512"/>
      <c r="BO29" s="513"/>
      <c r="BP29" s="514"/>
      <c r="EO29" s="8"/>
    </row>
    <row r="30" spans="1:145" ht="15" customHeight="1" thickBot="1" x14ac:dyDescent="0.2">
      <c r="B30" s="507">
        <f>IF('2情報'!B10="","",'2情報'!B10)</f>
        <v>500</v>
      </c>
      <c r="C30" s="508"/>
      <c r="D30" s="508"/>
      <c r="E30" s="508"/>
      <c r="F30" s="458">
        <f>IF('2情報'!F10="","",'2情報'!F10)</f>
        <v>1000</v>
      </c>
      <c r="G30" s="458"/>
      <c r="H30" s="458"/>
      <c r="I30" s="458"/>
      <c r="J30" s="458">
        <f>IF('2情報'!J10="","",'2情報'!J10)</f>
        <v>2</v>
      </c>
      <c r="K30" s="458"/>
      <c r="L30" s="458"/>
      <c r="M30" s="458"/>
      <c r="N30" s="73" t="str">
        <f>IF('2情報'!Z10="","",'2情報'!Z10)</f>
        <v>汚水</v>
      </c>
      <c r="O30" s="73"/>
      <c r="P30" s="73" t="str">
        <f>IF('2情報'!AB10="","",'2情報'!AB10)</f>
        <v>H15</v>
      </c>
      <c r="Q30" s="73"/>
      <c r="R30" s="73">
        <f>IF('2情報'!AD10="","",'2情報'!AD10)</f>
        <v>12</v>
      </c>
      <c r="S30" s="73"/>
      <c r="T30" s="428" t="str">
        <f>IF('2情報'!AF10="","",'2情報'!AF10)</f>
        <v>中央汚水幹線</v>
      </c>
      <c r="U30" s="428"/>
      <c r="V30" s="428"/>
      <c r="W30" s="428"/>
      <c r="X30" s="428"/>
      <c r="Y30" s="428"/>
      <c r="Z30" s="428"/>
      <c r="AA30" s="428"/>
      <c r="AB30" s="428"/>
      <c r="AC30" s="428"/>
      <c r="AD30" s="428"/>
      <c r="AE30" s="428"/>
      <c r="AF30" s="428"/>
      <c r="AG30" s="428"/>
      <c r="AH30" s="428"/>
      <c r="AI30" s="428"/>
      <c r="AJ30" s="463"/>
      <c r="AK30" s="316">
        <f t="shared" si="0"/>
        <v>3</v>
      </c>
      <c r="AL30" s="73"/>
      <c r="AM30" s="73"/>
      <c r="AN30" s="73"/>
      <c r="AO30" s="73">
        <f t="shared" si="1"/>
        <v>2</v>
      </c>
      <c r="AP30" s="73"/>
      <c r="AQ30" s="73"/>
      <c r="AR30" s="73"/>
      <c r="AS30" s="73">
        <f t="shared" si="2"/>
        <v>8</v>
      </c>
      <c r="AT30" s="73"/>
      <c r="AU30" s="73"/>
      <c r="AV30" s="76"/>
      <c r="AY30" s="525">
        <f>IF(AA11="","",AA11)</f>
        <v>500</v>
      </c>
      <c r="AZ30" s="526"/>
      <c r="BA30" s="527"/>
      <c r="BB30" s="528" t="str">
        <f>IF(AD11="","",AD11)</f>
        <v>mm以上</v>
      </c>
      <c r="BC30" s="528"/>
      <c r="BD30" s="528"/>
      <c r="BE30" s="528"/>
      <c r="BF30" s="529" t="str">
        <f>IF(AH11="","",AH11)</f>
        <v/>
      </c>
      <c r="BG30" s="529"/>
      <c r="BH30" s="529"/>
      <c r="BI30" s="530" t="str">
        <f>IF(AK11="","",AK11)</f>
        <v/>
      </c>
      <c r="BJ30" s="530"/>
      <c r="BK30" s="531"/>
      <c r="BL30" s="531"/>
      <c r="BM30" s="509">
        <f>IF(AO11="","",AO11)</f>
        <v>3</v>
      </c>
      <c r="BN30" s="509"/>
      <c r="BO30" s="510"/>
      <c r="BP30" s="511"/>
    </row>
    <row r="31" spans="1:145" ht="15" customHeight="1" thickBot="1" x14ac:dyDescent="0.2">
      <c r="B31" s="507">
        <f>IF('2情報'!B11="","",'2情報'!B11)</f>
        <v>450</v>
      </c>
      <c r="C31" s="508"/>
      <c r="D31" s="508"/>
      <c r="E31" s="508"/>
      <c r="F31" s="458">
        <f>IF('2情報'!F11="","",'2情報'!F11)</f>
        <v>1500</v>
      </c>
      <c r="G31" s="458"/>
      <c r="H31" s="458"/>
      <c r="I31" s="458"/>
      <c r="J31" s="458">
        <f>IF('2情報'!J11="","",'2情報'!J11)</f>
        <v>1</v>
      </c>
      <c r="K31" s="458"/>
      <c r="L31" s="458"/>
      <c r="M31" s="458"/>
      <c r="N31" s="73" t="str">
        <f>IF('2情報'!Z11="","",'2情報'!Z11)</f>
        <v>汚水</v>
      </c>
      <c r="O31" s="73"/>
      <c r="P31" s="73" t="str">
        <f>IF('2情報'!AB11="","",'2情報'!AB11)</f>
        <v>H17</v>
      </c>
      <c r="Q31" s="73"/>
      <c r="R31" s="73">
        <f>IF('2情報'!AD11="","",'2情報'!AD11)</f>
        <v>10</v>
      </c>
      <c r="S31" s="73"/>
      <c r="T31" s="428" t="str">
        <f>IF('2情報'!AF11="","",'2情報'!AF11)</f>
        <v>中央汚水幹線</v>
      </c>
      <c r="U31" s="428"/>
      <c r="V31" s="428"/>
      <c r="W31" s="428"/>
      <c r="X31" s="428"/>
      <c r="Y31" s="428"/>
      <c r="Z31" s="428"/>
      <c r="AA31" s="428"/>
      <c r="AB31" s="428"/>
      <c r="AC31" s="428"/>
      <c r="AD31" s="428"/>
      <c r="AE31" s="428"/>
      <c r="AF31" s="428"/>
      <c r="AG31" s="428"/>
      <c r="AH31" s="428"/>
      <c r="AI31" s="428"/>
      <c r="AJ31" s="463"/>
      <c r="AK31" s="316">
        <f t="shared" si="0"/>
        <v>2</v>
      </c>
      <c r="AL31" s="73"/>
      <c r="AM31" s="73"/>
      <c r="AN31" s="73"/>
      <c r="AO31" s="73">
        <f t="shared" si="1"/>
        <v>1</v>
      </c>
      <c r="AP31" s="73"/>
      <c r="AQ31" s="73"/>
      <c r="AR31" s="73"/>
      <c r="AS31" s="73">
        <f t="shared" si="2"/>
        <v>3</v>
      </c>
      <c r="AT31" s="73"/>
      <c r="AU31" s="73"/>
      <c r="AV31" s="76"/>
    </row>
    <row r="32" spans="1:145" ht="15" customHeight="1" thickBot="1" x14ac:dyDescent="0.2">
      <c r="B32" s="507">
        <f>IF('2情報'!B12="","",'2情報'!B12)</f>
        <v>400</v>
      </c>
      <c r="C32" s="508"/>
      <c r="D32" s="508"/>
      <c r="E32" s="508"/>
      <c r="F32" s="458">
        <f>IF('2情報'!F12="","",'2情報'!F12)</f>
        <v>2000</v>
      </c>
      <c r="G32" s="458"/>
      <c r="H32" s="458"/>
      <c r="I32" s="458"/>
      <c r="J32" s="458" t="str">
        <f>IF('2情報'!J12="","",'2情報'!J12)</f>
        <v/>
      </c>
      <c r="K32" s="458"/>
      <c r="L32" s="458"/>
      <c r="M32" s="458"/>
      <c r="N32" s="73" t="str">
        <f>IF('2情報'!Z12="","",'2情報'!Z12)</f>
        <v>汚水</v>
      </c>
      <c r="O32" s="73"/>
      <c r="P32" s="73" t="str">
        <f>IF('2情報'!AB12="","",'2情報'!AB12)</f>
        <v>H15</v>
      </c>
      <c r="Q32" s="73"/>
      <c r="R32" s="73">
        <f>IF('2情報'!AD12="","",'2情報'!AD12)</f>
        <v>12</v>
      </c>
      <c r="S32" s="73"/>
      <c r="T32" s="428" t="str">
        <f>IF('2情報'!AF12="","",'2情報'!AF12)</f>
        <v>西部汚水幹線、東部汚水幹線</v>
      </c>
      <c r="U32" s="428"/>
      <c r="V32" s="428"/>
      <c r="W32" s="428"/>
      <c r="X32" s="428"/>
      <c r="Y32" s="428"/>
      <c r="Z32" s="428"/>
      <c r="AA32" s="428"/>
      <c r="AB32" s="428"/>
      <c r="AC32" s="428"/>
      <c r="AD32" s="428"/>
      <c r="AE32" s="428"/>
      <c r="AF32" s="428"/>
      <c r="AG32" s="428"/>
      <c r="AH32" s="428"/>
      <c r="AI32" s="428"/>
      <c r="AJ32" s="463"/>
      <c r="AK32" s="316">
        <f t="shared" si="0"/>
        <v>2</v>
      </c>
      <c r="AL32" s="73"/>
      <c r="AM32" s="73"/>
      <c r="AN32" s="73"/>
      <c r="AO32" s="73">
        <f t="shared" si="1"/>
        <v>2</v>
      </c>
      <c r="AP32" s="73"/>
      <c r="AQ32" s="73"/>
      <c r="AR32" s="73"/>
      <c r="AS32" s="73">
        <f t="shared" si="2"/>
        <v>6</v>
      </c>
      <c r="AT32" s="73"/>
      <c r="AU32" s="73"/>
      <c r="AV32" s="76"/>
      <c r="AY32" s="115" t="s">
        <v>46</v>
      </c>
      <c r="AZ32" s="113"/>
      <c r="BA32" s="113"/>
      <c r="BB32" s="113"/>
      <c r="BC32" s="113"/>
      <c r="BD32" s="113"/>
      <c r="BE32" s="113"/>
      <c r="BF32" s="113"/>
      <c r="BG32" s="113"/>
      <c r="BH32" s="113"/>
      <c r="BI32" s="113"/>
      <c r="BJ32" s="113"/>
      <c r="BK32" s="562"/>
      <c r="BL32" s="562"/>
      <c r="BM32" s="113" t="s">
        <v>45</v>
      </c>
      <c r="BN32" s="113"/>
      <c r="BO32" s="113"/>
      <c r="BP32" s="114"/>
    </row>
    <row r="33" spans="2:68" ht="15" customHeight="1" thickTop="1" x14ac:dyDescent="0.15">
      <c r="B33" s="507">
        <f>IF('2情報'!B13="","",'2情報'!B13)</f>
        <v>350</v>
      </c>
      <c r="C33" s="508"/>
      <c r="D33" s="508"/>
      <c r="E33" s="508"/>
      <c r="F33" s="458">
        <f>IF('2情報'!F13="","",'2情報'!F13)</f>
        <v>2500</v>
      </c>
      <c r="G33" s="458"/>
      <c r="H33" s="458"/>
      <c r="I33" s="458"/>
      <c r="J33" s="458" t="str">
        <f>IF('2情報'!J13="","",'2情報'!J13)</f>
        <v/>
      </c>
      <c r="K33" s="458"/>
      <c r="L33" s="458"/>
      <c r="M33" s="458"/>
      <c r="N33" s="73" t="str">
        <f>IF('2情報'!Z13="","",'2情報'!Z13)</f>
        <v>汚水</v>
      </c>
      <c r="O33" s="73"/>
      <c r="P33" s="73" t="str">
        <f>IF('2情報'!AB13="","",'2情報'!AB13)</f>
        <v>H17</v>
      </c>
      <c r="Q33" s="73"/>
      <c r="R33" s="73">
        <f>IF('2情報'!AD13="","",'2情報'!AD13)</f>
        <v>10</v>
      </c>
      <c r="S33" s="73"/>
      <c r="T33" s="428" t="str">
        <f>IF('2情報'!AF13="","",'2情報'!AF13)</f>
        <v>西部汚水幹線、東部汚水幹線</v>
      </c>
      <c r="U33" s="428"/>
      <c r="V33" s="428"/>
      <c r="W33" s="428"/>
      <c r="X33" s="428"/>
      <c r="Y33" s="428"/>
      <c r="Z33" s="428"/>
      <c r="AA33" s="428"/>
      <c r="AB33" s="428"/>
      <c r="AC33" s="428"/>
      <c r="AD33" s="428"/>
      <c r="AE33" s="428"/>
      <c r="AF33" s="428"/>
      <c r="AG33" s="428"/>
      <c r="AH33" s="428"/>
      <c r="AI33" s="428"/>
      <c r="AJ33" s="463"/>
      <c r="AK33" s="316">
        <f t="shared" si="0"/>
        <v>1</v>
      </c>
      <c r="AL33" s="73"/>
      <c r="AM33" s="73"/>
      <c r="AN33" s="73"/>
      <c r="AO33" s="73">
        <f t="shared" si="1"/>
        <v>1</v>
      </c>
      <c r="AP33" s="73"/>
      <c r="AQ33" s="73"/>
      <c r="AR33" s="73"/>
      <c r="AS33" s="73">
        <f t="shared" si="2"/>
        <v>1</v>
      </c>
      <c r="AT33" s="73"/>
      <c r="AU33" s="73"/>
      <c r="AV33" s="76"/>
      <c r="AY33" s="515">
        <v>0</v>
      </c>
      <c r="AZ33" s="516"/>
      <c r="BA33" s="517"/>
      <c r="BB33" s="518" t="str">
        <f>IF(AD20="","",AD20)</f>
        <v/>
      </c>
      <c r="BC33" s="518"/>
      <c r="BD33" s="518"/>
      <c r="BE33" s="518"/>
      <c r="BF33" s="519">
        <f>IF(AH20="","",AH20)</f>
        <v>10</v>
      </c>
      <c r="BG33" s="518"/>
      <c r="BH33" s="518"/>
      <c r="BI33" s="520" t="str">
        <f>IF(AK20="","",AK20)</f>
        <v>年以下</v>
      </c>
      <c r="BJ33" s="520"/>
      <c r="BK33" s="521"/>
      <c r="BL33" s="521"/>
      <c r="BM33" s="522">
        <f>IF(AO20="","",AO20)</f>
        <v>1</v>
      </c>
      <c r="BN33" s="522"/>
      <c r="BO33" s="523"/>
      <c r="BP33" s="524"/>
    </row>
    <row r="34" spans="2:68" ht="15" customHeight="1" x14ac:dyDescent="0.15">
      <c r="B34" s="507">
        <f>IF('2情報'!B14="","",'2情報'!B14)</f>
        <v>300</v>
      </c>
      <c r="C34" s="508"/>
      <c r="D34" s="508"/>
      <c r="E34" s="508"/>
      <c r="F34" s="458">
        <f>IF('2情報'!F14="","",'2情報'!F14)</f>
        <v>3000</v>
      </c>
      <c r="G34" s="458"/>
      <c r="H34" s="458"/>
      <c r="I34" s="458"/>
      <c r="J34" s="458">
        <f>IF('2情報'!J14="","",'2情報'!J14)</f>
        <v>2</v>
      </c>
      <c r="K34" s="458"/>
      <c r="L34" s="458"/>
      <c r="M34" s="458"/>
      <c r="N34" s="73" t="str">
        <f>IF('2情報'!Z14="","",'2情報'!Z14)</f>
        <v>汚水</v>
      </c>
      <c r="O34" s="73"/>
      <c r="P34" s="73" t="str">
        <f>IF('2情報'!AB14="","",'2情報'!AB14)</f>
        <v>H18</v>
      </c>
      <c r="Q34" s="73"/>
      <c r="R34" s="73">
        <f>IF('2情報'!AD14="","",'2情報'!AD14)</f>
        <v>9</v>
      </c>
      <c r="S34" s="73"/>
      <c r="T34" s="428" t="str">
        <f>IF('2情報'!AF14="","",'2情報'!AF14)</f>
        <v>西部汚水幹線、東部汚水幹線</v>
      </c>
      <c r="U34" s="428"/>
      <c r="V34" s="428"/>
      <c r="W34" s="428"/>
      <c r="X34" s="428"/>
      <c r="Y34" s="428"/>
      <c r="Z34" s="428"/>
      <c r="AA34" s="428"/>
      <c r="AB34" s="428"/>
      <c r="AC34" s="428"/>
      <c r="AD34" s="428"/>
      <c r="AE34" s="428"/>
      <c r="AF34" s="428"/>
      <c r="AG34" s="428"/>
      <c r="AH34" s="428"/>
      <c r="AI34" s="428"/>
      <c r="AJ34" s="463"/>
      <c r="AK34" s="316">
        <f t="shared" si="0"/>
        <v>1</v>
      </c>
      <c r="AL34" s="73"/>
      <c r="AM34" s="73"/>
      <c r="AN34" s="73"/>
      <c r="AO34" s="73">
        <f t="shared" si="1"/>
        <v>1</v>
      </c>
      <c r="AP34" s="73"/>
      <c r="AQ34" s="73"/>
      <c r="AR34" s="73"/>
      <c r="AS34" s="73">
        <f t="shared" si="2"/>
        <v>1</v>
      </c>
      <c r="AT34" s="73"/>
      <c r="AU34" s="73"/>
      <c r="AV34" s="76"/>
      <c r="AY34" s="532">
        <f>IF(AA19="","",AA19)+0.001</f>
        <v>10.000999999999999</v>
      </c>
      <c r="AZ34" s="533"/>
      <c r="BA34" s="534"/>
      <c r="BB34" s="494" t="str">
        <f>IF(AD19="","",AD19)</f>
        <v>年超過</v>
      </c>
      <c r="BC34" s="494"/>
      <c r="BD34" s="494"/>
      <c r="BE34" s="494"/>
      <c r="BF34" s="495">
        <f>IF(AH19="","",AH19)</f>
        <v>15</v>
      </c>
      <c r="BG34" s="494"/>
      <c r="BH34" s="494"/>
      <c r="BI34" s="496" t="str">
        <f>IF(AK19="","",AK19)</f>
        <v>年以下</v>
      </c>
      <c r="BJ34" s="496"/>
      <c r="BK34" s="533"/>
      <c r="BL34" s="533"/>
      <c r="BM34" s="512">
        <f>IF(AO19="","",AO19)</f>
        <v>2</v>
      </c>
      <c r="BN34" s="512"/>
      <c r="BO34" s="513"/>
      <c r="BP34" s="514"/>
    </row>
    <row r="35" spans="2:68" ht="15" customHeight="1" thickBot="1" x14ac:dyDescent="0.2">
      <c r="B35" s="507">
        <f>IF('2情報'!B15="","",'2情報'!B15)</f>
        <v>1000</v>
      </c>
      <c r="C35" s="508"/>
      <c r="D35" s="508"/>
      <c r="E35" s="508"/>
      <c r="F35" s="458">
        <f>IF('2情報'!F15="","",'2情報'!F15)</f>
        <v>500</v>
      </c>
      <c r="G35" s="458"/>
      <c r="H35" s="458"/>
      <c r="I35" s="458"/>
      <c r="J35" s="458" t="str">
        <f>IF('2情報'!J15="","",'2情報'!J15)</f>
        <v/>
      </c>
      <c r="K35" s="458"/>
      <c r="L35" s="458"/>
      <c r="M35" s="458"/>
      <c r="N35" s="73" t="str">
        <f>IF('2情報'!Z15="","",'2情報'!Z15)</f>
        <v>雨水</v>
      </c>
      <c r="O35" s="73"/>
      <c r="P35" s="73" t="str">
        <f>IF('2情報'!AB15="","",'2情報'!AB15)</f>
        <v>H19</v>
      </c>
      <c r="Q35" s="73"/>
      <c r="R35" s="73">
        <f>IF('2情報'!AD15="","",'2情報'!AD15)</f>
        <v>8</v>
      </c>
      <c r="S35" s="73"/>
      <c r="T35" s="428" t="str">
        <f>IF('2情報'!AF15="","",'2情報'!AF15)</f>
        <v>南部雨水幹線</v>
      </c>
      <c r="U35" s="428"/>
      <c r="V35" s="428"/>
      <c r="W35" s="428"/>
      <c r="X35" s="428"/>
      <c r="Y35" s="428"/>
      <c r="Z35" s="428"/>
      <c r="AA35" s="428"/>
      <c r="AB35" s="428"/>
      <c r="AC35" s="428"/>
      <c r="AD35" s="428"/>
      <c r="AE35" s="428"/>
      <c r="AF35" s="428"/>
      <c r="AG35" s="428"/>
      <c r="AH35" s="428"/>
      <c r="AI35" s="428"/>
      <c r="AJ35" s="463"/>
      <c r="AK35" s="316">
        <f t="shared" si="0"/>
        <v>3</v>
      </c>
      <c r="AL35" s="73"/>
      <c r="AM35" s="73"/>
      <c r="AN35" s="73"/>
      <c r="AO35" s="73">
        <f t="shared" si="1"/>
        <v>1</v>
      </c>
      <c r="AP35" s="73"/>
      <c r="AQ35" s="73"/>
      <c r="AR35" s="73"/>
      <c r="AS35" s="73">
        <f t="shared" si="2"/>
        <v>5</v>
      </c>
      <c r="AT35" s="73"/>
      <c r="AU35" s="73"/>
      <c r="AV35" s="76"/>
      <c r="AY35" s="525">
        <f>IF(AA18="","",AA18)+0.001</f>
        <v>15.000999999999999</v>
      </c>
      <c r="AZ35" s="531"/>
      <c r="BA35" s="537"/>
      <c r="BB35" s="528" t="str">
        <f>IF(AD18="","",AD18)</f>
        <v>年超過</v>
      </c>
      <c r="BC35" s="528"/>
      <c r="BD35" s="528"/>
      <c r="BE35" s="528"/>
      <c r="BF35" s="538" t="str">
        <f>IF(AH18="","",AH18)</f>
        <v/>
      </c>
      <c r="BG35" s="528"/>
      <c r="BH35" s="528"/>
      <c r="BI35" s="530" t="str">
        <f>IF(AK18="","",AK18)</f>
        <v/>
      </c>
      <c r="BJ35" s="530"/>
      <c r="BK35" s="531"/>
      <c r="BL35" s="531"/>
      <c r="BM35" s="509">
        <f>IF(AO18="","",AO18)</f>
        <v>3</v>
      </c>
      <c r="BN35" s="509"/>
      <c r="BO35" s="510"/>
      <c r="BP35" s="511"/>
    </row>
    <row r="36" spans="2:68" ht="15" customHeight="1" x14ac:dyDescent="0.15">
      <c r="B36" s="507" t="str">
        <f>IF('2情報'!B16="","",'2情報'!B16)</f>
        <v/>
      </c>
      <c r="C36" s="508"/>
      <c r="D36" s="508"/>
      <c r="E36" s="508"/>
      <c r="F36" s="458" t="str">
        <f>IF('2情報'!F16="","",'2情報'!F16)</f>
        <v/>
      </c>
      <c r="G36" s="458"/>
      <c r="H36" s="458"/>
      <c r="I36" s="458"/>
      <c r="J36" s="458" t="str">
        <f>IF('2情報'!J16="","",'2情報'!J16)</f>
        <v/>
      </c>
      <c r="K36" s="458"/>
      <c r="L36" s="458"/>
      <c r="M36" s="458"/>
      <c r="N36" s="73" t="str">
        <f>IF('2情報'!Z16="","",'2情報'!Z16)</f>
        <v/>
      </c>
      <c r="O36" s="73"/>
      <c r="P36" s="73" t="str">
        <f>IF('2情報'!AB16="","",'2情報'!AB16)</f>
        <v/>
      </c>
      <c r="Q36" s="73"/>
      <c r="R36" s="73" t="str">
        <f>IF('2情報'!AD16="","",'2情報'!AD16)</f>
        <v/>
      </c>
      <c r="S36" s="73"/>
      <c r="T36" s="428" t="str">
        <f>IF('2情報'!AF16="","",'2情報'!AF16)</f>
        <v/>
      </c>
      <c r="U36" s="428"/>
      <c r="V36" s="428"/>
      <c r="W36" s="428"/>
      <c r="X36" s="428"/>
      <c r="Y36" s="428"/>
      <c r="Z36" s="428"/>
      <c r="AA36" s="428"/>
      <c r="AB36" s="428"/>
      <c r="AC36" s="428"/>
      <c r="AD36" s="428"/>
      <c r="AE36" s="428"/>
      <c r="AF36" s="428"/>
      <c r="AG36" s="428"/>
      <c r="AH36" s="428"/>
      <c r="AI36" s="428"/>
      <c r="AJ36" s="463"/>
      <c r="AK36" s="316" t="str">
        <f t="shared" si="0"/>
        <v/>
      </c>
      <c r="AL36" s="73"/>
      <c r="AM36" s="73"/>
      <c r="AN36" s="73"/>
      <c r="AO36" s="73" t="str">
        <f t="shared" si="1"/>
        <v/>
      </c>
      <c r="AP36" s="73"/>
      <c r="AQ36" s="73"/>
      <c r="AR36" s="73"/>
      <c r="AS36" s="73" t="str">
        <f t="shared" si="2"/>
        <v/>
      </c>
      <c r="AT36" s="73"/>
      <c r="AU36" s="73"/>
      <c r="AV36" s="76"/>
    </row>
    <row r="37" spans="2:68" ht="15" customHeight="1" x14ac:dyDescent="0.15">
      <c r="B37" s="507" t="str">
        <f>IF('2情報'!B17="","",'2情報'!B17)</f>
        <v/>
      </c>
      <c r="C37" s="508"/>
      <c r="D37" s="508"/>
      <c r="E37" s="508"/>
      <c r="F37" s="458" t="str">
        <f>IF('2情報'!F17="","",'2情報'!F17)</f>
        <v/>
      </c>
      <c r="G37" s="458"/>
      <c r="H37" s="458"/>
      <c r="I37" s="458"/>
      <c r="J37" s="458" t="str">
        <f>IF('2情報'!J17="","",'2情報'!J17)</f>
        <v/>
      </c>
      <c r="K37" s="458"/>
      <c r="L37" s="458"/>
      <c r="M37" s="458"/>
      <c r="N37" s="73" t="str">
        <f>IF('2情報'!Z17="","",'2情報'!Z17)</f>
        <v/>
      </c>
      <c r="O37" s="73"/>
      <c r="P37" s="73" t="str">
        <f>IF('2情報'!AB17="","",'2情報'!AB17)</f>
        <v/>
      </c>
      <c r="Q37" s="73"/>
      <c r="R37" s="73" t="str">
        <f>IF('2情報'!AD17="","",'2情報'!AD17)</f>
        <v/>
      </c>
      <c r="S37" s="73"/>
      <c r="T37" s="428" t="str">
        <f>IF('2情報'!AF17="","",'2情報'!AF17)</f>
        <v/>
      </c>
      <c r="U37" s="428"/>
      <c r="V37" s="428"/>
      <c r="W37" s="428"/>
      <c r="X37" s="428"/>
      <c r="Y37" s="428"/>
      <c r="Z37" s="428"/>
      <c r="AA37" s="428"/>
      <c r="AB37" s="428"/>
      <c r="AC37" s="428"/>
      <c r="AD37" s="428"/>
      <c r="AE37" s="428"/>
      <c r="AF37" s="428"/>
      <c r="AG37" s="428"/>
      <c r="AH37" s="428"/>
      <c r="AI37" s="428"/>
      <c r="AJ37" s="463"/>
      <c r="AK37" s="316" t="str">
        <f t="shared" si="0"/>
        <v/>
      </c>
      <c r="AL37" s="73"/>
      <c r="AM37" s="73"/>
      <c r="AN37" s="73"/>
      <c r="AO37" s="73" t="str">
        <f t="shared" si="1"/>
        <v/>
      </c>
      <c r="AP37" s="73"/>
      <c r="AQ37" s="73"/>
      <c r="AR37" s="73"/>
      <c r="AS37" s="73" t="str">
        <f t="shared" si="2"/>
        <v/>
      </c>
      <c r="AT37" s="73"/>
      <c r="AU37" s="73"/>
      <c r="AV37" s="76"/>
    </row>
    <row r="38" spans="2:68" ht="15" customHeight="1" x14ac:dyDescent="0.15">
      <c r="B38" s="507" t="str">
        <f>IF('2情報'!B18="","",'2情報'!B18)</f>
        <v/>
      </c>
      <c r="C38" s="508"/>
      <c r="D38" s="508"/>
      <c r="E38" s="508"/>
      <c r="F38" s="458" t="str">
        <f>IF('2情報'!F18="","",'2情報'!F18)</f>
        <v/>
      </c>
      <c r="G38" s="458"/>
      <c r="H38" s="458"/>
      <c r="I38" s="458"/>
      <c r="J38" s="458" t="str">
        <f>IF('2情報'!J18="","",'2情報'!J18)</f>
        <v/>
      </c>
      <c r="K38" s="458"/>
      <c r="L38" s="458"/>
      <c r="M38" s="458"/>
      <c r="N38" s="73" t="str">
        <f>IF('2情報'!Z18="","",'2情報'!Z18)</f>
        <v/>
      </c>
      <c r="O38" s="73"/>
      <c r="P38" s="73" t="str">
        <f>IF('2情報'!AB18="","",'2情報'!AB18)</f>
        <v/>
      </c>
      <c r="Q38" s="73"/>
      <c r="R38" s="73" t="str">
        <f>IF('2情報'!AD18="","",'2情報'!AD18)</f>
        <v/>
      </c>
      <c r="S38" s="73"/>
      <c r="T38" s="428" t="str">
        <f>IF('2情報'!AF18="","",'2情報'!AF18)</f>
        <v/>
      </c>
      <c r="U38" s="428"/>
      <c r="V38" s="428"/>
      <c r="W38" s="428"/>
      <c r="X38" s="428"/>
      <c r="Y38" s="428"/>
      <c r="Z38" s="428"/>
      <c r="AA38" s="428"/>
      <c r="AB38" s="428"/>
      <c r="AC38" s="428"/>
      <c r="AD38" s="428"/>
      <c r="AE38" s="428"/>
      <c r="AF38" s="428"/>
      <c r="AG38" s="428"/>
      <c r="AH38" s="428"/>
      <c r="AI38" s="428"/>
      <c r="AJ38" s="463"/>
      <c r="AK38" s="316" t="str">
        <f t="shared" si="0"/>
        <v/>
      </c>
      <c r="AL38" s="73"/>
      <c r="AM38" s="73"/>
      <c r="AN38" s="73"/>
      <c r="AO38" s="73" t="str">
        <f t="shared" si="1"/>
        <v/>
      </c>
      <c r="AP38" s="73"/>
      <c r="AQ38" s="73"/>
      <c r="AR38" s="73"/>
      <c r="AS38" s="73" t="str">
        <f t="shared" si="2"/>
        <v/>
      </c>
      <c r="AT38" s="73"/>
      <c r="AU38" s="73"/>
      <c r="AV38" s="76"/>
    </row>
    <row r="39" spans="2:68" ht="15" customHeight="1" x14ac:dyDescent="0.15">
      <c r="B39" s="507" t="str">
        <f>IF('2情報'!B19="","",'2情報'!B19)</f>
        <v/>
      </c>
      <c r="C39" s="508"/>
      <c r="D39" s="508"/>
      <c r="E39" s="508"/>
      <c r="F39" s="458" t="str">
        <f>IF('2情報'!F19="","",'2情報'!F19)</f>
        <v/>
      </c>
      <c r="G39" s="458"/>
      <c r="H39" s="458"/>
      <c r="I39" s="458"/>
      <c r="J39" s="458" t="str">
        <f>IF('2情報'!J19="","",'2情報'!J19)</f>
        <v/>
      </c>
      <c r="K39" s="458"/>
      <c r="L39" s="458"/>
      <c r="M39" s="458"/>
      <c r="N39" s="73" t="str">
        <f>IF('2情報'!Z19="","",'2情報'!Z19)</f>
        <v/>
      </c>
      <c r="O39" s="73"/>
      <c r="P39" s="73" t="str">
        <f>IF('2情報'!AB19="","",'2情報'!AB19)</f>
        <v/>
      </c>
      <c r="Q39" s="73"/>
      <c r="R39" s="73" t="str">
        <f>IF('2情報'!AD19="","",'2情報'!AD19)</f>
        <v/>
      </c>
      <c r="S39" s="73"/>
      <c r="T39" s="428" t="str">
        <f>IF('2情報'!AF19="","",'2情報'!AF19)</f>
        <v/>
      </c>
      <c r="U39" s="428"/>
      <c r="V39" s="428"/>
      <c r="W39" s="428"/>
      <c r="X39" s="428"/>
      <c r="Y39" s="428"/>
      <c r="Z39" s="428"/>
      <c r="AA39" s="428"/>
      <c r="AB39" s="428"/>
      <c r="AC39" s="428"/>
      <c r="AD39" s="428"/>
      <c r="AE39" s="428"/>
      <c r="AF39" s="428"/>
      <c r="AG39" s="428"/>
      <c r="AH39" s="428"/>
      <c r="AI39" s="428"/>
      <c r="AJ39" s="463"/>
      <c r="AK39" s="316" t="str">
        <f t="shared" si="0"/>
        <v/>
      </c>
      <c r="AL39" s="73"/>
      <c r="AM39" s="73"/>
      <c r="AN39" s="73"/>
      <c r="AO39" s="73" t="str">
        <f t="shared" si="1"/>
        <v/>
      </c>
      <c r="AP39" s="73"/>
      <c r="AQ39" s="73"/>
      <c r="AR39" s="73"/>
      <c r="AS39" s="73" t="str">
        <f t="shared" si="2"/>
        <v/>
      </c>
      <c r="AT39" s="73"/>
      <c r="AU39" s="73"/>
      <c r="AV39" s="76"/>
    </row>
    <row r="40" spans="2:68" ht="15" customHeight="1" x14ac:dyDescent="0.15">
      <c r="B40" s="507" t="str">
        <f>IF('2情報'!B20="","",'2情報'!B20)</f>
        <v/>
      </c>
      <c r="C40" s="508"/>
      <c r="D40" s="508"/>
      <c r="E40" s="508"/>
      <c r="F40" s="458" t="str">
        <f>IF('2情報'!F20="","",'2情報'!F20)</f>
        <v/>
      </c>
      <c r="G40" s="458"/>
      <c r="H40" s="458"/>
      <c r="I40" s="458"/>
      <c r="J40" s="458" t="str">
        <f>IF('2情報'!J20="","",'2情報'!J20)</f>
        <v/>
      </c>
      <c r="K40" s="458"/>
      <c r="L40" s="458"/>
      <c r="M40" s="458"/>
      <c r="N40" s="73" t="str">
        <f>IF('2情報'!Z20="","",'2情報'!Z20)</f>
        <v/>
      </c>
      <c r="O40" s="73"/>
      <c r="P40" s="73" t="str">
        <f>IF('2情報'!AB20="","",'2情報'!AB20)</f>
        <v/>
      </c>
      <c r="Q40" s="73"/>
      <c r="R40" s="73" t="str">
        <f>IF('2情報'!AD20="","",'2情報'!AD20)</f>
        <v/>
      </c>
      <c r="S40" s="73"/>
      <c r="T40" s="428" t="str">
        <f>IF('2情報'!AF20="","",'2情報'!AF20)</f>
        <v/>
      </c>
      <c r="U40" s="428"/>
      <c r="V40" s="428"/>
      <c r="W40" s="428"/>
      <c r="X40" s="428"/>
      <c r="Y40" s="428"/>
      <c r="Z40" s="428"/>
      <c r="AA40" s="428"/>
      <c r="AB40" s="428"/>
      <c r="AC40" s="428"/>
      <c r="AD40" s="428"/>
      <c r="AE40" s="428"/>
      <c r="AF40" s="428"/>
      <c r="AG40" s="428"/>
      <c r="AH40" s="428"/>
      <c r="AI40" s="428"/>
      <c r="AJ40" s="463"/>
      <c r="AK40" s="316" t="str">
        <f t="shared" si="0"/>
        <v/>
      </c>
      <c r="AL40" s="73"/>
      <c r="AM40" s="73"/>
      <c r="AN40" s="73"/>
      <c r="AO40" s="73" t="str">
        <f t="shared" si="1"/>
        <v/>
      </c>
      <c r="AP40" s="73"/>
      <c r="AQ40" s="73"/>
      <c r="AR40" s="73"/>
      <c r="AS40" s="73" t="str">
        <f t="shared" si="2"/>
        <v/>
      </c>
      <c r="AT40" s="73"/>
      <c r="AU40" s="73"/>
      <c r="AV40" s="76"/>
    </row>
    <row r="41" spans="2:68" ht="15" customHeight="1" x14ac:dyDescent="0.15">
      <c r="B41" s="507" t="str">
        <f>IF('2情報'!B21="","",'2情報'!B21)</f>
        <v/>
      </c>
      <c r="C41" s="508"/>
      <c r="D41" s="508"/>
      <c r="E41" s="508"/>
      <c r="F41" s="458" t="str">
        <f>IF('2情報'!F21="","",'2情報'!F21)</f>
        <v/>
      </c>
      <c r="G41" s="458"/>
      <c r="H41" s="458"/>
      <c r="I41" s="458"/>
      <c r="J41" s="458" t="str">
        <f>IF('2情報'!J21="","",'2情報'!J21)</f>
        <v/>
      </c>
      <c r="K41" s="458"/>
      <c r="L41" s="458"/>
      <c r="M41" s="458"/>
      <c r="N41" s="73" t="str">
        <f>IF('2情報'!Z21="","",'2情報'!Z21)</f>
        <v/>
      </c>
      <c r="O41" s="73"/>
      <c r="P41" s="73" t="str">
        <f>IF('2情報'!AB21="","",'2情報'!AB21)</f>
        <v/>
      </c>
      <c r="Q41" s="73"/>
      <c r="R41" s="73" t="str">
        <f>IF('2情報'!AD21="","",'2情報'!AD21)</f>
        <v/>
      </c>
      <c r="S41" s="73"/>
      <c r="T41" s="428" t="str">
        <f>IF('2情報'!AF21="","",'2情報'!AF21)</f>
        <v/>
      </c>
      <c r="U41" s="428"/>
      <c r="V41" s="428"/>
      <c r="W41" s="428"/>
      <c r="X41" s="428"/>
      <c r="Y41" s="428"/>
      <c r="Z41" s="428"/>
      <c r="AA41" s="428"/>
      <c r="AB41" s="428"/>
      <c r="AC41" s="428"/>
      <c r="AD41" s="428"/>
      <c r="AE41" s="428"/>
      <c r="AF41" s="428"/>
      <c r="AG41" s="428"/>
      <c r="AH41" s="428"/>
      <c r="AI41" s="428"/>
      <c r="AJ41" s="463"/>
      <c r="AK41" s="316" t="str">
        <f t="shared" si="0"/>
        <v/>
      </c>
      <c r="AL41" s="73"/>
      <c r="AM41" s="73"/>
      <c r="AN41" s="73"/>
      <c r="AO41" s="73" t="str">
        <f t="shared" si="1"/>
        <v/>
      </c>
      <c r="AP41" s="73"/>
      <c r="AQ41" s="73"/>
      <c r="AR41" s="73"/>
      <c r="AS41" s="73" t="str">
        <f t="shared" si="2"/>
        <v/>
      </c>
      <c r="AT41" s="73"/>
      <c r="AU41" s="73"/>
      <c r="AV41" s="76"/>
    </row>
    <row r="42" spans="2:68" ht="15" customHeight="1" x14ac:dyDescent="0.15">
      <c r="B42" s="507" t="str">
        <f>IF('2情報'!B22="","",'2情報'!B22)</f>
        <v/>
      </c>
      <c r="C42" s="508"/>
      <c r="D42" s="508"/>
      <c r="E42" s="508"/>
      <c r="F42" s="458" t="str">
        <f>IF('2情報'!F22="","",'2情報'!F22)</f>
        <v/>
      </c>
      <c r="G42" s="458"/>
      <c r="H42" s="458"/>
      <c r="I42" s="458"/>
      <c r="J42" s="458" t="str">
        <f>IF('2情報'!J22="","",'2情報'!J22)</f>
        <v/>
      </c>
      <c r="K42" s="458"/>
      <c r="L42" s="458"/>
      <c r="M42" s="458"/>
      <c r="N42" s="73" t="str">
        <f>IF('2情報'!Z22="","",'2情報'!Z22)</f>
        <v/>
      </c>
      <c r="O42" s="73"/>
      <c r="P42" s="73" t="str">
        <f>IF('2情報'!AB22="","",'2情報'!AB22)</f>
        <v/>
      </c>
      <c r="Q42" s="73"/>
      <c r="R42" s="73" t="str">
        <f>IF('2情報'!AD22="","",'2情報'!AD22)</f>
        <v/>
      </c>
      <c r="S42" s="73"/>
      <c r="T42" s="428" t="str">
        <f>IF('2情報'!AF22="","",'2情報'!AF22)</f>
        <v/>
      </c>
      <c r="U42" s="428"/>
      <c r="V42" s="428"/>
      <c r="W42" s="428"/>
      <c r="X42" s="428"/>
      <c r="Y42" s="428"/>
      <c r="Z42" s="428"/>
      <c r="AA42" s="428"/>
      <c r="AB42" s="428"/>
      <c r="AC42" s="428"/>
      <c r="AD42" s="428"/>
      <c r="AE42" s="428"/>
      <c r="AF42" s="428"/>
      <c r="AG42" s="428"/>
      <c r="AH42" s="428"/>
      <c r="AI42" s="428"/>
      <c r="AJ42" s="463"/>
      <c r="AK42" s="316" t="str">
        <f t="shared" si="0"/>
        <v/>
      </c>
      <c r="AL42" s="73"/>
      <c r="AM42" s="73"/>
      <c r="AN42" s="73"/>
      <c r="AO42" s="73" t="str">
        <f t="shared" si="1"/>
        <v/>
      </c>
      <c r="AP42" s="73"/>
      <c r="AQ42" s="73"/>
      <c r="AR42" s="73"/>
      <c r="AS42" s="73" t="str">
        <f t="shared" si="2"/>
        <v/>
      </c>
      <c r="AT42" s="73"/>
      <c r="AU42" s="73"/>
      <c r="AV42" s="76"/>
    </row>
    <row r="43" spans="2:68" ht="15" customHeight="1" x14ac:dyDescent="0.15">
      <c r="B43" s="507" t="str">
        <f>IF('2情報'!B23="","",'2情報'!B23)</f>
        <v/>
      </c>
      <c r="C43" s="508"/>
      <c r="D43" s="508"/>
      <c r="E43" s="508"/>
      <c r="F43" s="458" t="str">
        <f>IF('2情報'!F23="","",'2情報'!F23)</f>
        <v/>
      </c>
      <c r="G43" s="458"/>
      <c r="H43" s="458"/>
      <c r="I43" s="458"/>
      <c r="J43" s="458" t="str">
        <f>IF('2情報'!J23="","",'2情報'!J23)</f>
        <v/>
      </c>
      <c r="K43" s="458"/>
      <c r="L43" s="458"/>
      <c r="M43" s="458"/>
      <c r="N43" s="73" t="str">
        <f>IF('2情報'!Z23="","",'2情報'!Z23)</f>
        <v/>
      </c>
      <c r="O43" s="73"/>
      <c r="P43" s="73" t="str">
        <f>IF('2情報'!AB23="","",'2情報'!AB23)</f>
        <v/>
      </c>
      <c r="Q43" s="73"/>
      <c r="R43" s="73" t="str">
        <f>IF('2情報'!AD23="","",'2情報'!AD23)</f>
        <v/>
      </c>
      <c r="S43" s="73"/>
      <c r="T43" s="428" t="str">
        <f>IF('2情報'!AF23="","",'2情報'!AF23)</f>
        <v/>
      </c>
      <c r="U43" s="428"/>
      <c r="V43" s="428"/>
      <c r="W43" s="428"/>
      <c r="X43" s="428"/>
      <c r="Y43" s="428"/>
      <c r="Z43" s="428"/>
      <c r="AA43" s="428"/>
      <c r="AB43" s="428"/>
      <c r="AC43" s="428"/>
      <c r="AD43" s="428"/>
      <c r="AE43" s="428"/>
      <c r="AF43" s="428"/>
      <c r="AG43" s="428"/>
      <c r="AH43" s="428"/>
      <c r="AI43" s="428"/>
      <c r="AJ43" s="463"/>
      <c r="AK43" s="316" t="str">
        <f t="shared" si="0"/>
        <v/>
      </c>
      <c r="AL43" s="73"/>
      <c r="AM43" s="73"/>
      <c r="AN43" s="73"/>
      <c r="AO43" s="73" t="str">
        <f t="shared" si="1"/>
        <v/>
      </c>
      <c r="AP43" s="73"/>
      <c r="AQ43" s="73"/>
      <c r="AR43" s="73"/>
      <c r="AS43" s="73" t="str">
        <f t="shared" si="2"/>
        <v/>
      </c>
      <c r="AT43" s="73"/>
      <c r="AU43" s="73"/>
      <c r="AV43" s="76"/>
    </row>
    <row r="44" spans="2:68" ht="15" customHeight="1" x14ac:dyDescent="0.15">
      <c r="B44" s="507" t="str">
        <f>IF('2情報'!B24="","",'2情報'!B24)</f>
        <v/>
      </c>
      <c r="C44" s="508"/>
      <c r="D44" s="508"/>
      <c r="E44" s="508"/>
      <c r="F44" s="458" t="str">
        <f>IF('2情報'!F24="","",'2情報'!F24)</f>
        <v/>
      </c>
      <c r="G44" s="458"/>
      <c r="H44" s="458"/>
      <c r="I44" s="458"/>
      <c r="J44" s="458" t="str">
        <f>IF('2情報'!J24="","",'2情報'!J24)</f>
        <v/>
      </c>
      <c r="K44" s="458"/>
      <c r="L44" s="458"/>
      <c r="M44" s="458"/>
      <c r="N44" s="73" t="str">
        <f>IF('2情報'!Z24="","",'2情報'!Z24)</f>
        <v/>
      </c>
      <c r="O44" s="73"/>
      <c r="P44" s="73" t="str">
        <f>IF('2情報'!AB24="","",'2情報'!AB24)</f>
        <v/>
      </c>
      <c r="Q44" s="73"/>
      <c r="R44" s="73" t="str">
        <f>IF('2情報'!AD24="","",'2情報'!AD24)</f>
        <v/>
      </c>
      <c r="S44" s="73"/>
      <c r="T44" s="428" t="str">
        <f>IF('2情報'!AF24="","",'2情報'!AF24)</f>
        <v/>
      </c>
      <c r="U44" s="428"/>
      <c r="V44" s="428"/>
      <c r="W44" s="428"/>
      <c r="X44" s="428"/>
      <c r="Y44" s="428"/>
      <c r="Z44" s="428"/>
      <c r="AA44" s="428"/>
      <c r="AB44" s="428"/>
      <c r="AC44" s="428"/>
      <c r="AD44" s="428"/>
      <c r="AE44" s="428"/>
      <c r="AF44" s="428"/>
      <c r="AG44" s="428"/>
      <c r="AH44" s="428"/>
      <c r="AI44" s="428"/>
      <c r="AJ44" s="463"/>
      <c r="AK44" s="316" t="str">
        <f t="shared" si="0"/>
        <v/>
      </c>
      <c r="AL44" s="73"/>
      <c r="AM44" s="73"/>
      <c r="AN44" s="73"/>
      <c r="AO44" s="73" t="str">
        <f t="shared" si="1"/>
        <v/>
      </c>
      <c r="AP44" s="73"/>
      <c r="AQ44" s="73"/>
      <c r="AR44" s="73"/>
      <c r="AS44" s="73" t="str">
        <f t="shared" si="2"/>
        <v/>
      </c>
      <c r="AT44" s="73"/>
      <c r="AU44" s="73"/>
      <c r="AV44" s="76"/>
    </row>
    <row r="45" spans="2:68" ht="15" customHeight="1" x14ac:dyDescent="0.15">
      <c r="B45" s="507" t="str">
        <f>IF('2情報'!B25="","",'2情報'!B25)</f>
        <v/>
      </c>
      <c r="C45" s="508"/>
      <c r="D45" s="508"/>
      <c r="E45" s="508"/>
      <c r="F45" s="458" t="str">
        <f>IF('2情報'!F25="","",'2情報'!F25)</f>
        <v/>
      </c>
      <c r="G45" s="458"/>
      <c r="H45" s="458"/>
      <c r="I45" s="458"/>
      <c r="J45" s="458" t="str">
        <f>IF('2情報'!J25="","",'2情報'!J25)</f>
        <v/>
      </c>
      <c r="K45" s="458"/>
      <c r="L45" s="458"/>
      <c r="M45" s="458"/>
      <c r="N45" s="73" t="str">
        <f>IF('2情報'!Z25="","",'2情報'!Z25)</f>
        <v/>
      </c>
      <c r="O45" s="73"/>
      <c r="P45" s="73" t="str">
        <f>IF('2情報'!AB25="","",'2情報'!AB25)</f>
        <v/>
      </c>
      <c r="Q45" s="73"/>
      <c r="R45" s="73" t="str">
        <f>IF('2情報'!AD25="","",'2情報'!AD25)</f>
        <v/>
      </c>
      <c r="S45" s="73"/>
      <c r="T45" s="428" t="str">
        <f>IF('2情報'!AF25="","",'2情報'!AF25)</f>
        <v/>
      </c>
      <c r="U45" s="428"/>
      <c r="V45" s="428"/>
      <c r="W45" s="428"/>
      <c r="X45" s="428"/>
      <c r="Y45" s="428"/>
      <c r="Z45" s="428"/>
      <c r="AA45" s="428"/>
      <c r="AB45" s="428"/>
      <c r="AC45" s="428"/>
      <c r="AD45" s="428"/>
      <c r="AE45" s="428"/>
      <c r="AF45" s="428"/>
      <c r="AG45" s="428"/>
      <c r="AH45" s="428"/>
      <c r="AI45" s="428"/>
      <c r="AJ45" s="463"/>
      <c r="AK45" s="316" t="str">
        <f t="shared" si="0"/>
        <v/>
      </c>
      <c r="AL45" s="73"/>
      <c r="AM45" s="73"/>
      <c r="AN45" s="73"/>
      <c r="AO45" s="73" t="str">
        <f t="shared" si="1"/>
        <v/>
      </c>
      <c r="AP45" s="73"/>
      <c r="AQ45" s="73"/>
      <c r="AR45" s="73"/>
      <c r="AS45" s="73" t="str">
        <f t="shared" si="2"/>
        <v/>
      </c>
      <c r="AT45" s="73"/>
      <c r="AU45" s="73"/>
      <c r="AV45" s="76"/>
    </row>
    <row r="46" spans="2:68" ht="15" customHeight="1" x14ac:dyDescent="0.15">
      <c r="B46" s="507" t="str">
        <f>IF('2情報'!B26="","",'2情報'!B26)</f>
        <v/>
      </c>
      <c r="C46" s="508"/>
      <c r="D46" s="508"/>
      <c r="E46" s="508"/>
      <c r="F46" s="458" t="str">
        <f>IF('2情報'!F26="","",'2情報'!F26)</f>
        <v/>
      </c>
      <c r="G46" s="458"/>
      <c r="H46" s="458"/>
      <c r="I46" s="458"/>
      <c r="J46" s="458" t="str">
        <f>IF('2情報'!J26="","",'2情報'!J26)</f>
        <v/>
      </c>
      <c r="K46" s="458"/>
      <c r="L46" s="458"/>
      <c r="M46" s="458"/>
      <c r="N46" s="73" t="str">
        <f>IF('2情報'!Z26="","",'2情報'!Z26)</f>
        <v/>
      </c>
      <c r="O46" s="73"/>
      <c r="P46" s="73" t="str">
        <f>IF('2情報'!AB26="","",'2情報'!AB26)</f>
        <v/>
      </c>
      <c r="Q46" s="73"/>
      <c r="R46" s="73" t="str">
        <f>IF('2情報'!AD26="","",'2情報'!AD26)</f>
        <v/>
      </c>
      <c r="S46" s="73"/>
      <c r="T46" s="428" t="str">
        <f>IF('2情報'!AF26="","",'2情報'!AF26)</f>
        <v/>
      </c>
      <c r="U46" s="428"/>
      <c r="V46" s="428"/>
      <c r="W46" s="428"/>
      <c r="X46" s="428"/>
      <c r="Y46" s="428"/>
      <c r="Z46" s="428"/>
      <c r="AA46" s="428"/>
      <c r="AB46" s="428"/>
      <c r="AC46" s="428"/>
      <c r="AD46" s="428"/>
      <c r="AE46" s="428"/>
      <c r="AF46" s="428"/>
      <c r="AG46" s="428"/>
      <c r="AH46" s="428"/>
      <c r="AI46" s="428"/>
      <c r="AJ46" s="463"/>
      <c r="AK46" s="316" t="str">
        <f t="shared" si="0"/>
        <v/>
      </c>
      <c r="AL46" s="73"/>
      <c r="AM46" s="73"/>
      <c r="AN46" s="73"/>
      <c r="AO46" s="73" t="str">
        <f t="shared" si="1"/>
        <v/>
      </c>
      <c r="AP46" s="73"/>
      <c r="AQ46" s="73"/>
      <c r="AR46" s="73"/>
      <c r="AS46" s="73" t="str">
        <f t="shared" si="2"/>
        <v/>
      </c>
      <c r="AT46" s="73"/>
      <c r="AU46" s="73"/>
      <c r="AV46" s="76"/>
    </row>
    <row r="47" spans="2:68" ht="15" customHeight="1" x14ac:dyDescent="0.15">
      <c r="B47" s="507" t="str">
        <f>IF('2情報'!B27="","",'2情報'!B27)</f>
        <v/>
      </c>
      <c r="C47" s="508"/>
      <c r="D47" s="508"/>
      <c r="E47" s="508"/>
      <c r="F47" s="458" t="str">
        <f>IF('2情報'!F27="","",'2情報'!F27)</f>
        <v/>
      </c>
      <c r="G47" s="458"/>
      <c r="H47" s="458"/>
      <c r="I47" s="458"/>
      <c r="J47" s="458" t="str">
        <f>IF('2情報'!J27="","",'2情報'!J27)</f>
        <v/>
      </c>
      <c r="K47" s="458"/>
      <c r="L47" s="458"/>
      <c r="M47" s="458"/>
      <c r="N47" s="73" t="str">
        <f>IF('2情報'!Z27="","",'2情報'!Z27)</f>
        <v/>
      </c>
      <c r="O47" s="73"/>
      <c r="P47" s="73" t="str">
        <f>IF('2情報'!AB27="","",'2情報'!AB27)</f>
        <v/>
      </c>
      <c r="Q47" s="73"/>
      <c r="R47" s="73" t="str">
        <f>IF('2情報'!AD27="","",'2情報'!AD27)</f>
        <v/>
      </c>
      <c r="S47" s="73"/>
      <c r="T47" s="428" t="str">
        <f>IF('2情報'!AF27="","",'2情報'!AF27)</f>
        <v/>
      </c>
      <c r="U47" s="428"/>
      <c r="V47" s="428"/>
      <c r="W47" s="428"/>
      <c r="X47" s="428"/>
      <c r="Y47" s="428"/>
      <c r="Z47" s="428"/>
      <c r="AA47" s="428"/>
      <c r="AB47" s="428"/>
      <c r="AC47" s="428"/>
      <c r="AD47" s="428"/>
      <c r="AE47" s="428"/>
      <c r="AF47" s="428"/>
      <c r="AG47" s="428"/>
      <c r="AH47" s="428"/>
      <c r="AI47" s="428"/>
      <c r="AJ47" s="463"/>
      <c r="AK47" s="316" t="str">
        <f t="shared" si="0"/>
        <v/>
      </c>
      <c r="AL47" s="73"/>
      <c r="AM47" s="73"/>
      <c r="AN47" s="73"/>
      <c r="AO47" s="73" t="str">
        <f t="shared" si="1"/>
        <v/>
      </c>
      <c r="AP47" s="73"/>
      <c r="AQ47" s="73"/>
      <c r="AR47" s="73"/>
      <c r="AS47" s="73" t="str">
        <f t="shared" si="2"/>
        <v/>
      </c>
      <c r="AT47" s="73"/>
      <c r="AU47" s="73"/>
      <c r="AV47" s="76"/>
    </row>
    <row r="48" spans="2:68" ht="15" customHeight="1" x14ac:dyDescent="0.15">
      <c r="B48" s="507" t="str">
        <f>IF('2情報'!B28="","",'2情報'!B28)</f>
        <v/>
      </c>
      <c r="C48" s="508"/>
      <c r="D48" s="508"/>
      <c r="E48" s="508"/>
      <c r="F48" s="458" t="str">
        <f>IF('2情報'!F28="","",'2情報'!F28)</f>
        <v/>
      </c>
      <c r="G48" s="458"/>
      <c r="H48" s="458"/>
      <c r="I48" s="458"/>
      <c r="J48" s="458" t="str">
        <f>IF('2情報'!J28="","",'2情報'!J28)</f>
        <v/>
      </c>
      <c r="K48" s="458"/>
      <c r="L48" s="458"/>
      <c r="M48" s="458"/>
      <c r="N48" s="73" t="str">
        <f>IF('2情報'!Z28="","",'2情報'!Z28)</f>
        <v/>
      </c>
      <c r="O48" s="73"/>
      <c r="P48" s="73" t="str">
        <f>IF('2情報'!AB28="","",'2情報'!AB28)</f>
        <v/>
      </c>
      <c r="Q48" s="73"/>
      <c r="R48" s="73" t="str">
        <f>IF('2情報'!AD28="","",'2情報'!AD28)</f>
        <v/>
      </c>
      <c r="S48" s="73"/>
      <c r="T48" s="428" t="str">
        <f>IF('2情報'!AF28="","",'2情報'!AF28)</f>
        <v/>
      </c>
      <c r="U48" s="428"/>
      <c r="V48" s="428"/>
      <c r="W48" s="428"/>
      <c r="X48" s="428"/>
      <c r="Y48" s="428"/>
      <c r="Z48" s="428"/>
      <c r="AA48" s="428"/>
      <c r="AB48" s="428"/>
      <c r="AC48" s="428"/>
      <c r="AD48" s="428"/>
      <c r="AE48" s="428"/>
      <c r="AF48" s="428"/>
      <c r="AG48" s="428"/>
      <c r="AH48" s="428"/>
      <c r="AI48" s="428"/>
      <c r="AJ48" s="463"/>
      <c r="AK48" s="316" t="str">
        <f t="shared" si="0"/>
        <v/>
      </c>
      <c r="AL48" s="73"/>
      <c r="AM48" s="73"/>
      <c r="AN48" s="73"/>
      <c r="AO48" s="73" t="str">
        <f t="shared" si="1"/>
        <v/>
      </c>
      <c r="AP48" s="73"/>
      <c r="AQ48" s="73"/>
      <c r="AR48" s="73"/>
      <c r="AS48" s="73" t="str">
        <f t="shared" si="2"/>
        <v/>
      </c>
      <c r="AT48" s="73"/>
      <c r="AU48" s="73"/>
      <c r="AV48" s="76"/>
    </row>
    <row r="49" spans="2:56" ht="15" customHeight="1" x14ac:dyDescent="0.15">
      <c r="B49" s="507" t="str">
        <f>IF('2情報'!B29="","",'2情報'!B29)</f>
        <v/>
      </c>
      <c r="C49" s="508"/>
      <c r="D49" s="508"/>
      <c r="E49" s="508"/>
      <c r="F49" s="458" t="str">
        <f>IF('2情報'!F29="","",'2情報'!F29)</f>
        <v/>
      </c>
      <c r="G49" s="458"/>
      <c r="H49" s="458"/>
      <c r="I49" s="458"/>
      <c r="J49" s="458" t="str">
        <f>IF('2情報'!J29="","",'2情報'!J29)</f>
        <v/>
      </c>
      <c r="K49" s="458"/>
      <c r="L49" s="458"/>
      <c r="M49" s="458"/>
      <c r="N49" s="73" t="str">
        <f>IF('2情報'!Z29="","",'2情報'!Z29)</f>
        <v/>
      </c>
      <c r="O49" s="73"/>
      <c r="P49" s="73" t="str">
        <f>IF('2情報'!AB29="","",'2情報'!AB29)</f>
        <v/>
      </c>
      <c r="Q49" s="73"/>
      <c r="R49" s="73" t="str">
        <f>IF('2情報'!AD29="","",'2情報'!AD29)</f>
        <v/>
      </c>
      <c r="S49" s="73"/>
      <c r="T49" s="428" t="str">
        <f>IF('2情報'!AF29="","",'2情報'!AF29)</f>
        <v/>
      </c>
      <c r="U49" s="428"/>
      <c r="V49" s="428"/>
      <c r="W49" s="428"/>
      <c r="X49" s="428"/>
      <c r="Y49" s="428"/>
      <c r="Z49" s="428"/>
      <c r="AA49" s="428"/>
      <c r="AB49" s="428"/>
      <c r="AC49" s="428"/>
      <c r="AD49" s="428"/>
      <c r="AE49" s="428"/>
      <c r="AF49" s="428"/>
      <c r="AG49" s="428"/>
      <c r="AH49" s="428"/>
      <c r="AI49" s="428"/>
      <c r="AJ49" s="463"/>
      <c r="AK49" s="316" t="str">
        <f t="shared" si="0"/>
        <v/>
      </c>
      <c r="AL49" s="73"/>
      <c r="AM49" s="73"/>
      <c r="AN49" s="73"/>
      <c r="AO49" s="73" t="str">
        <f t="shared" si="1"/>
        <v/>
      </c>
      <c r="AP49" s="73"/>
      <c r="AQ49" s="73"/>
      <c r="AR49" s="73"/>
      <c r="AS49" s="73" t="str">
        <f t="shared" si="2"/>
        <v/>
      </c>
      <c r="AT49" s="73"/>
      <c r="AU49" s="73"/>
      <c r="AV49" s="76"/>
    </row>
    <row r="50" spans="2:56" ht="15" customHeight="1" x14ac:dyDescent="0.15">
      <c r="B50" s="507" t="str">
        <f>IF('2情報'!B30="","",'2情報'!B30)</f>
        <v/>
      </c>
      <c r="C50" s="508"/>
      <c r="D50" s="508"/>
      <c r="E50" s="508"/>
      <c r="F50" s="458" t="str">
        <f>IF('2情報'!F30="","",'2情報'!F30)</f>
        <v/>
      </c>
      <c r="G50" s="458"/>
      <c r="H50" s="458"/>
      <c r="I50" s="458"/>
      <c r="J50" s="458" t="str">
        <f>IF('2情報'!J30="","",'2情報'!J30)</f>
        <v/>
      </c>
      <c r="K50" s="458"/>
      <c r="L50" s="458"/>
      <c r="M50" s="458"/>
      <c r="N50" s="73" t="str">
        <f>IF('2情報'!Z30="","",'2情報'!Z30)</f>
        <v/>
      </c>
      <c r="O50" s="73"/>
      <c r="P50" s="73" t="str">
        <f>IF('2情報'!AB30="","",'2情報'!AB30)</f>
        <v/>
      </c>
      <c r="Q50" s="73"/>
      <c r="R50" s="73" t="str">
        <f>IF('2情報'!AD30="","",'2情報'!AD30)</f>
        <v/>
      </c>
      <c r="S50" s="73"/>
      <c r="T50" s="428" t="str">
        <f>IF('2情報'!AF30="","",'2情報'!AF30)</f>
        <v/>
      </c>
      <c r="U50" s="428"/>
      <c r="V50" s="428"/>
      <c r="W50" s="428"/>
      <c r="X50" s="428"/>
      <c r="Y50" s="428"/>
      <c r="Z50" s="428"/>
      <c r="AA50" s="428"/>
      <c r="AB50" s="428"/>
      <c r="AC50" s="428"/>
      <c r="AD50" s="428"/>
      <c r="AE50" s="428"/>
      <c r="AF50" s="428"/>
      <c r="AG50" s="428"/>
      <c r="AH50" s="428"/>
      <c r="AI50" s="428"/>
      <c r="AJ50" s="463"/>
      <c r="AK50" s="316" t="str">
        <f t="shared" si="0"/>
        <v/>
      </c>
      <c r="AL50" s="73"/>
      <c r="AM50" s="73"/>
      <c r="AN50" s="73"/>
      <c r="AO50" s="73" t="str">
        <f t="shared" si="1"/>
        <v/>
      </c>
      <c r="AP50" s="73"/>
      <c r="AQ50" s="73"/>
      <c r="AR50" s="73"/>
      <c r="AS50" s="73" t="str">
        <f t="shared" si="2"/>
        <v/>
      </c>
      <c r="AT50" s="73"/>
      <c r="AU50" s="73"/>
      <c r="AV50" s="76"/>
    </row>
    <row r="51" spans="2:56" ht="15" customHeight="1" x14ac:dyDescent="0.15">
      <c r="B51" s="507" t="str">
        <f>IF('2情報'!B31="","",'2情報'!B31)</f>
        <v/>
      </c>
      <c r="C51" s="508"/>
      <c r="D51" s="508"/>
      <c r="E51" s="508"/>
      <c r="F51" s="458" t="str">
        <f>IF('2情報'!F31="","",'2情報'!F31)</f>
        <v/>
      </c>
      <c r="G51" s="458"/>
      <c r="H51" s="458"/>
      <c r="I51" s="458"/>
      <c r="J51" s="458" t="str">
        <f>IF('2情報'!J31="","",'2情報'!J31)</f>
        <v/>
      </c>
      <c r="K51" s="458"/>
      <c r="L51" s="458"/>
      <c r="M51" s="458"/>
      <c r="N51" s="73" t="str">
        <f>IF('2情報'!Z31="","",'2情報'!Z31)</f>
        <v/>
      </c>
      <c r="O51" s="73"/>
      <c r="P51" s="73" t="str">
        <f>IF('2情報'!AB31="","",'2情報'!AB31)</f>
        <v/>
      </c>
      <c r="Q51" s="73"/>
      <c r="R51" s="73" t="str">
        <f>IF('2情報'!AD31="","",'2情報'!AD31)</f>
        <v/>
      </c>
      <c r="S51" s="73"/>
      <c r="T51" s="428" t="str">
        <f>IF('2情報'!AF31="","",'2情報'!AF31)</f>
        <v/>
      </c>
      <c r="U51" s="428"/>
      <c r="V51" s="428"/>
      <c r="W51" s="428"/>
      <c r="X51" s="428"/>
      <c r="Y51" s="428"/>
      <c r="Z51" s="428"/>
      <c r="AA51" s="428"/>
      <c r="AB51" s="428"/>
      <c r="AC51" s="428"/>
      <c r="AD51" s="428"/>
      <c r="AE51" s="428"/>
      <c r="AF51" s="428"/>
      <c r="AG51" s="428"/>
      <c r="AH51" s="428"/>
      <c r="AI51" s="428"/>
      <c r="AJ51" s="463"/>
      <c r="AK51" s="316" t="str">
        <f t="shared" si="0"/>
        <v/>
      </c>
      <c r="AL51" s="73"/>
      <c r="AM51" s="73"/>
      <c r="AN51" s="73"/>
      <c r="AO51" s="73" t="str">
        <f t="shared" si="1"/>
        <v/>
      </c>
      <c r="AP51" s="73"/>
      <c r="AQ51" s="73"/>
      <c r="AR51" s="73"/>
      <c r="AS51" s="73" t="str">
        <f t="shared" si="2"/>
        <v/>
      </c>
      <c r="AT51" s="73"/>
      <c r="AU51" s="73"/>
      <c r="AV51" s="76"/>
    </row>
    <row r="52" spans="2:56" ht="15" customHeight="1" x14ac:dyDescent="0.15">
      <c r="B52" s="507" t="str">
        <f>IF('2情報'!B32="","",'2情報'!B32)</f>
        <v/>
      </c>
      <c r="C52" s="508"/>
      <c r="D52" s="508"/>
      <c r="E52" s="508"/>
      <c r="F52" s="458" t="str">
        <f>IF('2情報'!F32="","",'2情報'!F32)</f>
        <v/>
      </c>
      <c r="G52" s="458"/>
      <c r="H52" s="458"/>
      <c r="I52" s="458"/>
      <c r="J52" s="458" t="str">
        <f>IF('2情報'!J32="","",'2情報'!J32)</f>
        <v/>
      </c>
      <c r="K52" s="458"/>
      <c r="L52" s="458"/>
      <c r="M52" s="458"/>
      <c r="N52" s="73" t="str">
        <f>IF('2情報'!Z32="","",'2情報'!Z32)</f>
        <v/>
      </c>
      <c r="O52" s="73"/>
      <c r="P52" s="73" t="str">
        <f>IF('2情報'!AB32="","",'2情報'!AB32)</f>
        <v/>
      </c>
      <c r="Q52" s="73"/>
      <c r="R52" s="73" t="str">
        <f>IF('2情報'!AD32="","",'2情報'!AD32)</f>
        <v/>
      </c>
      <c r="S52" s="73"/>
      <c r="T52" s="428" t="str">
        <f>IF('2情報'!AF32="","",'2情報'!AF32)</f>
        <v/>
      </c>
      <c r="U52" s="428"/>
      <c r="V52" s="428"/>
      <c r="W52" s="428"/>
      <c r="X52" s="428"/>
      <c r="Y52" s="428"/>
      <c r="Z52" s="428"/>
      <c r="AA52" s="428"/>
      <c r="AB52" s="428"/>
      <c r="AC52" s="428"/>
      <c r="AD52" s="428"/>
      <c r="AE52" s="428"/>
      <c r="AF52" s="428"/>
      <c r="AG52" s="428"/>
      <c r="AH52" s="428"/>
      <c r="AI52" s="428"/>
      <c r="AJ52" s="463"/>
      <c r="AK52" s="316" t="str">
        <f t="shared" si="0"/>
        <v/>
      </c>
      <c r="AL52" s="73"/>
      <c r="AM52" s="73"/>
      <c r="AN52" s="73"/>
      <c r="AO52" s="73" t="str">
        <f t="shared" si="1"/>
        <v/>
      </c>
      <c r="AP52" s="73"/>
      <c r="AQ52" s="73"/>
      <c r="AR52" s="73"/>
      <c r="AS52" s="73" t="str">
        <f t="shared" si="2"/>
        <v/>
      </c>
      <c r="AT52" s="73"/>
      <c r="AU52" s="73"/>
      <c r="AV52" s="76"/>
    </row>
    <row r="53" spans="2:56" ht="15" customHeight="1" x14ac:dyDescent="0.15">
      <c r="B53" s="507" t="str">
        <f>IF('2情報'!B33="","",'2情報'!B33)</f>
        <v/>
      </c>
      <c r="C53" s="508"/>
      <c r="D53" s="508"/>
      <c r="E53" s="508"/>
      <c r="F53" s="458" t="str">
        <f>IF('2情報'!F33="","",'2情報'!F33)</f>
        <v/>
      </c>
      <c r="G53" s="458"/>
      <c r="H53" s="458"/>
      <c r="I53" s="458"/>
      <c r="J53" s="458" t="str">
        <f>IF('2情報'!J33="","",'2情報'!J33)</f>
        <v/>
      </c>
      <c r="K53" s="458"/>
      <c r="L53" s="458"/>
      <c r="M53" s="458"/>
      <c r="N53" s="73" t="str">
        <f>IF('2情報'!Z33="","",'2情報'!Z33)</f>
        <v/>
      </c>
      <c r="O53" s="73"/>
      <c r="P53" s="73" t="str">
        <f>IF('2情報'!AB33="","",'2情報'!AB33)</f>
        <v/>
      </c>
      <c r="Q53" s="73"/>
      <c r="R53" s="73" t="str">
        <f>IF('2情報'!AD33="","",'2情報'!AD33)</f>
        <v/>
      </c>
      <c r="S53" s="73"/>
      <c r="T53" s="428" t="str">
        <f>IF('2情報'!AF33="","",'2情報'!AF33)</f>
        <v/>
      </c>
      <c r="U53" s="428"/>
      <c r="V53" s="428"/>
      <c r="W53" s="428"/>
      <c r="X53" s="428"/>
      <c r="Y53" s="428"/>
      <c r="Z53" s="428"/>
      <c r="AA53" s="428"/>
      <c r="AB53" s="428"/>
      <c r="AC53" s="428"/>
      <c r="AD53" s="428"/>
      <c r="AE53" s="428"/>
      <c r="AF53" s="428"/>
      <c r="AG53" s="428"/>
      <c r="AH53" s="428"/>
      <c r="AI53" s="428"/>
      <c r="AJ53" s="463"/>
      <c r="AK53" s="316" t="str">
        <f t="shared" si="0"/>
        <v/>
      </c>
      <c r="AL53" s="73"/>
      <c r="AM53" s="73"/>
      <c r="AN53" s="73"/>
      <c r="AO53" s="73" t="str">
        <f t="shared" si="1"/>
        <v/>
      </c>
      <c r="AP53" s="73"/>
      <c r="AQ53" s="73"/>
      <c r="AR53" s="73"/>
      <c r="AS53" s="73" t="str">
        <f t="shared" si="2"/>
        <v/>
      </c>
      <c r="AT53" s="73"/>
      <c r="AU53" s="73"/>
      <c r="AV53" s="76"/>
    </row>
    <row r="54" spans="2:56" ht="15" customHeight="1" x14ac:dyDescent="0.15">
      <c r="B54" s="507" t="str">
        <f>IF('2情報'!B34="","",'2情報'!B34)</f>
        <v/>
      </c>
      <c r="C54" s="508"/>
      <c r="D54" s="508"/>
      <c r="E54" s="508"/>
      <c r="F54" s="458" t="str">
        <f>IF('2情報'!F34="","",'2情報'!F34)</f>
        <v/>
      </c>
      <c r="G54" s="458"/>
      <c r="H54" s="458"/>
      <c r="I54" s="458"/>
      <c r="J54" s="458" t="str">
        <f>IF('2情報'!J34="","",'2情報'!J34)</f>
        <v/>
      </c>
      <c r="K54" s="458"/>
      <c r="L54" s="458"/>
      <c r="M54" s="458"/>
      <c r="N54" s="73" t="str">
        <f>IF('2情報'!Z34="","",'2情報'!Z34)</f>
        <v/>
      </c>
      <c r="O54" s="73"/>
      <c r="P54" s="73" t="str">
        <f>IF('2情報'!AB34="","",'2情報'!AB34)</f>
        <v/>
      </c>
      <c r="Q54" s="73"/>
      <c r="R54" s="73" t="str">
        <f>IF('2情報'!AD34="","",'2情報'!AD34)</f>
        <v/>
      </c>
      <c r="S54" s="73"/>
      <c r="T54" s="428" t="str">
        <f>IF('2情報'!AF34="","",'2情報'!AF34)</f>
        <v/>
      </c>
      <c r="U54" s="428"/>
      <c r="V54" s="428"/>
      <c r="W54" s="428"/>
      <c r="X54" s="428"/>
      <c r="Y54" s="428"/>
      <c r="Z54" s="428"/>
      <c r="AA54" s="428"/>
      <c r="AB54" s="428"/>
      <c r="AC54" s="428"/>
      <c r="AD54" s="428"/>
      <c r="AE54" s="428"/>
      <c r="AF54" s="428"/>
      <c r="AG54" s="428"/>
      <c r="AH54" s="428"/>
      <c r="AI54" s="428"/>
      <c r="AJ54" s="463"/>
      <c r="AK54" s="316" t="str">
        <f t="shared" si="0"/>
        <v/>
      </c>
      <c r="AL54" s="73"/>
      <c r="AM54" s="73"/>
      <c r="AN54" s="73"/>
      <c r="AO54" s="73" t="str">
        <f t="shared" si="1"/>
        <v/>
      </c>
      <c r="AP54" s="73"/>
      <c r="AQ54" s="73"/>
      <c r="AR54" s="73"/>
      <c r="AS54" s="73" t="str">
        <f t="shared" si="2"/>
        <v/>
      </c>
      <c r="AT54" s="73"/>
      <c r="AU54" s="73"/>
      <c r="AV54" s="76"/>
    </row>
    <row r="55" spans="2:56" ht="15" customHeight="1" x14ac:dyDescent="0.15">
      <c r="B55" s="507" t="str">
        <f>IF('2情報'!B35="","",'2情報'!B35)</f>
        <v/>
      </c>
      <c r="C55" s="508"/>
      <c r="D55" s="508"/>
      <c r="E55" s="508"/>
      <c r="F55" s="458" t="str">
        <f>IF('2情報'!F35="","",'2情報'!F35)</f>
        <v/>
      </c>
      <c r="G55" s="458"/>
      <c r="H55" s="458"/>
      <c r="I55" s="458"/>
      <c r="J55" s="458" t="str">
        <f>IF('2情報'!J35="","",'2情報'!J35)</f>
        <v/>
      </c>
      <c r="K55" s="458"/>
      <c r="L55" s="458"/>
      <c r="M55" s="458"/>
      <c r="N55" s="73" t="str">
        <f>IF('2情報'!Z35="","",'2情報'!Z35)</f>
        <v/>
      </c>
      <c r="O55" s="73"/>
      <c r="P55" s="73" t="str">
        <f>IF('2情報'!AB35="","",'2情報'!AB35)</f>
        <v/>
      </c>
      <c r="Q55" s="73"/>
      <c r="R55" s="73" t="str">
        <f>IF('2情報'!AD35="","",'2情報'!AD35)</f>
        <v/>
      </c>
      <c r="S55" s="73"/>
      <c r="T55" s="428" t="str">
        <f>IF('2情報'!AF35="","",'2情報'!AF35)</f>
        <v/>
      </c>
      <c r="U55" s="428"/>
      <c r="V55" s="428"/>
      <c r="W55" s="428"/>
      <c r="X55" s="428"/>
      <c r="Y55" s="428"/>
      <c r="Z55" s="428"/>
      <c r="AA55" s="428"/>
      <c r="AB55" s="428"/>
      <c r="AC55" s="428"/>
      <c r="AD55" s="428"/>
      <c r="AE55" s="428"/>
      <c r="AF55" s="428"/>
      <c r="AG55" s="428"/>
      <c r="AH55" s="428"/>
      <c r="AI55" s="428"/>
      <c r="AJ55" s="463"/>
      <c r="AK55" s="316" t="str">
        <f t="shared" si="0"/>
        <v/>
      </c>
      <c r="AL55" s="73"/>
      <c r="AM55" s="73"/>
      <c r="AN55" s="73"/>
      <c r="AO55" s="73" t="str">
        <f t="shared" si="1"/>
        <v/>
      </c>
      <c r="AP55" s="73"/>
      <c r="AQ55" s="73"/>
      <c r="AR55" s="73"/>
      <c r="AS55" s="73" t="str">
        <f t="shared" si="2"/>
        <v/>
      </c>
      <c r="AT55" s="73"/>
      <c r="AU55" s="73"/>
      <c r="AV55" s="76"/>
    </row>
    <row r="56" spans="2:56" ht="15" customHeight="1" x14ac:dyDescent="0.15">
      <c r="B56" s="507" t="str">
        <f>IF('2情報'!B36="","",'2情報'!B36)</f>
        <v/>
      </c>
      <c r="C56" s="508"/>
      <c r="D56" s="508"/>
      <c r="E56" s="508"/>
      <c r="F56" s="458" t="str">
        <f>IF('2情報'!F36="","",'2情報'!F36)</f>
        <v/>
      </c>
      <c r="G56" s="458"/>
      <c r="H56" s="458"/>
      <c r="I56" s="458"/>
      <c r="J56" s="458" t="str">
        <f>IF('2情報'!J36="","",'2情報'!J36)</f>
        <v/>
      </c>
      <c r="K56" s="458"/>
      <c r="L56" s="458"/>
      <c r="M56" s="458"/>
      <c r="N56" s="73" t="str">
        <f>IF('2情報'!Z36="","",'2情報'!Z36)</f>
        <v/>
      </c>
      <c r="O56" s="73"/>
      <c r="P56" s="73" t="str">
        <f>IF('2情報'!AB36="","",'2情報'!AB36)</f>
        <v/>
      </c>
      <c r="Q56" s="73"/>
      <c r="R56" s="73" t="str">
        <f>IF('2情報'!AD36="","",'2情報'!AD36)</f>
        <v/>
      </c>
      <c r="S56" s="73"/>
      <c r="T56" s="428" t="str">
        <f>IF('2情報'!AF36="","",'2情報'!AF36)</f>
        <v/>
      </c>
      <c r="U56" s="428"/>
      <c r="V56" s="428"/>
      <c r="W56" s="428"/>
      <c r="X56" s="428"/>
      <c r="Y56" s="428"/>
      <c r="Z56" s="428"/>
      <c r="AA56" s="428"/>
      <c r="AB56" s="428"/>
      <c r="AC56" s="428"/>
      <c r="AD56" s="428"/>
      <c r="AE56" s="428"/>
      <c r="AF56" s="428"/>
      <c r="AG56" s="428"/>
      <c r="AH56" s="428"/>
      <c r="AI56" s="428"/>
      <c r="AJ56" s="463"/>
      <c r="AK56" s="316" t="str">
        <f t="shared" si="0"/>
        <v/>
      </c>
      <c r="AL56" s="73"/>
      <c r="AM56" s="73"/>
      <c r="AN56" s="73"/>
      <c r="AO56" s="73" t="str">
        <f t="shared" si="1"/>
        <v/>
      </c>
      <c r="AP56" s="73"/>
      <c r="AQ56" s="73"/>
      <c r="AR56" s="73"/>
      <c r="AS56" s="73" t="str">
        <f t="shared" si="2"/>
        <v/>
      </c>
      <c r="AT56" s="73"/>
      <c r="AU56" s="73"/>
      <c r="AV56" s="76"/>
    </row>
    <row r="57" spans="2:56" ht="15" customHeight="1" x14ac:dyDescent="0.15">
      <c r="B57" s="507" t="str">
        <f>IF('2情報'!B37="","",'2情報'!B37)</f>
        <v/>
      </c>
      <c r="C57" s="508"/>
      <c r="D57" s="508"/>
      <c r="E57" s="508"/>
      <c r="F57" s="458" t="str">
        <f>IF('2情報'!F37="","",'2情報'!F37)</f>
        <v/>
      </c>
      <c r="G57" s="458"/>
      <c r="H57" s="458"/>
      <c r="I57" s="458"/>
      <c r="J57" s="458" t="str">
        <f>IF('2情報'!J37="","",'2情報'!J37)</f>
        <v/>
      </c>
      <c r="K57" s="458"/>
      <c r="L57" s="458"/>
      <c r="M57" s="458"/>
      <c r="N57" s="73" t="str">
        <f>IF('2情報'!Z37="","",'2情報'!Z37)</f>
        <v/>
      </c>
      <c r="O57" s="73"/>
      <c r="P57" s="73" t="str">
        <f>IF('2情報'!AB37="","",'2情報'!AB37)</f>
        <v/>
      </c>
      <c r="Q57" s="73"/>
      <c r="R57" s="73" t="str">
        <f>IF('2情報'!AD37="","",'2情報'!AD37)</f>
        <v/>
      </c>
      <c r="S57" s="73"/>
      <c r="T57" s="428" t="str">
        <f>IF('2情報'!AF37="","",'2情報'!AF37)</f>
        <v/>
      </c>
      <c r="U57" s="428"/>
      <c r="V57" s="428"/>
      <c r="W57" s="428"/>
      <c r="X57" s="428"/>
      <c r="Y57" s="428"/>
      <c r="Z57" s="428"/>
      <c r="AA57" s="428"/>
      <c r="AB57" s="428"/>
      <c r="AC57" s="428"/>
      <c r="AD57" s="428"/>
      <c r="AE57" s="428"/>
      <c r="AF57" s="428"/>
      <c r="AG57" s="428"/>
      <c r="AH57" s="428"/>
      <c r="AI57" s="428"/>
      <c r="AJ57" s="463"/>
      <c r="AK57" s="316" t="str">
        <f t="shared" si="0"/>
        <v/>
      </c>
      <c r="AL57" s="73"/>
      <c r="AM57" s="73"/>
      <c r="AN57" s="73"/>
      <c r="AO57" s="73" t="str">
        <f t="shared" si="1"/>
        <v/>
      </c>
      <c r="AP57" s="73"/>
      <c r="AQ57" s="73"/>
      <c r="AR57" s="73"/>
      <c r="AS57" s="73" t="str">
        <f t="shared" si="2"/>
        <v/>
      </c>
      <c r="AT57" s="73"/>
      <c r="AU57" s="73"/>
      <c r="AV57" s="76"/>
    </row>
    <row r="58" spans="2:56" ht="15" customHeight="1" thickBot="1" x14ac:dyDescent="0.2">
      <c r="B58" s="582" t="str">
        <f>IF('2情報'!B38="","",'2情報'!B38)</f>
        <v/>
      </c>
      <c r="C58" s="583"/>
      <c r="D58" s="583"/>
      <c r="E58" s="583"/>
      <c r="F58" s="459" t="str">
        <f>IF('2情報'!F38="","",'2情報'!F38)</f>
        <v/>
      </c>
      <c r="G58" s="459"/>
      <c r="H58" s="459"/>
      <c r="I58" s="459"/>
      <c r="J58" s="459" t="str">
        <f>IF('2情報'!J38="","",'2情報'!J38)</f>
        <v/>
      </c>
      <c r="K58" s="459"/>
      <c r="L58" s="459"/>
      <c r="M58" s="459"/>
      <c r="N58" s="74" t="str">
        <f>IF('2情報'!Z38="","",'2情報'!Z38)</f>
        <v/>
      </c>
      <c r="O58" s="74"/>
      <c r="P58" s="74" t="str">
        <f>IF('2情報'!AB38="","",'2情報'!AB38)</f>
        <v/>
      </c>
      <c r="Q58" s="74"/>
      <c r="R58" s="74" t="str">
        <f>IF('2情報'!AD38="","",'2情報'!AD38)</f>
        <v/>
      </c>
      <c r="S58" s="74"/>
      <c r="T58" s="584" t="str">
        <f>IF('2情報'!AF38="","",'2情報'!AF38)</f>
        <v/>
      </c>
      <c r="U58" s="584"/>
      <c r="V58" s="584"/>
      <c r="W58" s="584"/>
      <c r="X58" s="584"/>
      <c r="Y58" s="584"/>
      <c r="Z58" s="584"/>
      <c r="AA58" s="584"/>
      <c r="AB58" s="584"/>
      <c r="AC58" s="584"/>
      <c r="AD58" s="584"/>
      <c r="AE58" s="584"/>
      <c r="AF58" s="584"/>
      <c r="AG58" s="584"/>
      <c r="AH58" s="584"/>
      <c r="AI58" s="584"/>
      <c r="AJ58" s="585"/>
      <c r="AK58" s="318" t="str">
        <f t="shared" si="0"/>
        <v/>
      </c>
      <c r="AL58" s="74"/>
      <c r="AM58" s="74"/>
      <c r="AN58" s="74"/>
      <c r="AO58" s="74" t="str">
        <f t="shared" si="1"/>
        <v/>
      </c>
      <c r="AP58" s="74"/>
      <c r="AQ58" s="74"/>
      <c r="AR58" s="74"/>
      <c r="AS58" s="74" t="str">
        <f t="shared" si="2"/>
        <v/>
      </c>
      <c r="AT58" s="74"/>
      <c r="AU58" s="74"/>
      <c r="AV58" s="106"/>
    </row>
    <row r="59" spans="2:56" ht="15" customHeight="1" thickBot="1" x14ac:dyDescent="0.2"/>
    <row r="60" spans="2:56" ht="15" customHeight="1" x14ac:dyDescent="0.15">
      <c r="B60" s="143" t="s">
        <v>197</v>
      </c>
      <c r="C60" s="138"/>
      <c r="D60" s="138"/>
      <c r="E60" s="138"/>
      <c r="F60" s="504"/>
      <c r="G60" s="504"/>
      <c r="H60" s="504"/>
      <c r="I60" s="505"/>
      <c r="J60" s="503" t="s">
        <v>50</v>
      </c>
      <c r="K60" s="138"/>
      <c r="L60" s="138"/>
      <c r="M60" s="138"/>
      <c r="N60" s="138"/>
      <c r="O60" s="138"/>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5"/>
      <c r="AN60" s="608" t="s">
        <v>338</v>
      </c>
      <c r="AO60" s="608"/>
      <c r="AP60" s="608"/>
      <c r="AQ60" s="608"/>
      <c r="AR60" s="608"/>
      <c r="AS60" s="608"/>
      <c r="AT60" s="608"/>
      <c r="AU60" s="608"/>
      <c r="AV60" s="608"/>
      <c r="AW60" s="9"/>
      <c r="AX60" s="9"/>
      <c r="AY60" s="9"/>
      <c r="AZ60" s="9"/>
      <c r="BA60" s="9"/>
      <c r="BB60" s="9"/>
      <c r="BC60" s="14"/>
      <c r="BD60" s="9"/>
    </row>
    <row r="61" spans="2:56" ht="15" customHeight="1" thickBot="1" x14ac:dyDescent="0.2">
      <c r="B61" s="490" t="s">
        <v>48</v>
      </c>
      <c r="C61" s="491"/>
      <c r="D61" s="491"/>
      <c r="E61" s="491"/>
      <c r="F61" s="586" t="s">
        <v>198</v>
      </c>
      <c r="G61" s="586"/>
      <c r="H61" s="586"/>
      <c r="I61" s="587"/>
      <c r="J61" s="547" t="s">
        <v>49</v>
      </c>
      <c r="K61" s="491"/>
      <c r="L61" s="491"/>
      <c r="M61" s="491"/>
      <c r="N61" s="491"/>
      <c r="O61" s="491"/>
      <c r="P61" s="610" t="s">
        <v>365</v>
      </c>
      <c r="Q61" s="610"/>
      <c r="R61" s="610"/>
      <c r="S61" s="610"/>
      <c r="T61" s="610"/>
      <c r="U61" s="610"/>
      <c r="V61" s="491" t="s">
        <v>196</v>
      </c>
      <c r="W61" s="491"/>
      <c r="X61" s="491"/>
      <c r="Y61" s="491"/>
      <c r="Z61" s="491"/>
      <c r="AA61" s="491"/>
      <c r="AB61" s="491"/>
      <c r="AC61" s="491"/>
      <c r="AD61" s="491"/>
      <c r="AE61" s="491"/>
      <c r="AF61" s="491"/>
      <c r="AG61" s="491"/>
      <c r="AH61" s="491"/>
      <c r="AI61" s="491"/>
      <c r="AJ61" s="491"/>
      <c r="AK61" s="491"/>
      <c r="AL61" s="558"/>
    </row>
    <row r="62" spans="2:56" ht="15" customHeight="1" x14ac:dyDescent="0.15">
      <c r="B62" s="580" t="s">
        <v>199</v>
      </c>
      <c r="C62" s="581"/>
      <c r="D62" s="581"/>
      <c r="E62" s="581"/>
      <c r="F62" s="604">
        <v>9</v>
      </c>
      <c r="G62" s="604"/>
      <c r="H62" s="604"/>
      <c r="I62" s="605"/>
      <c r="J62" s="545">
        <f>IF(SUMIFS($F$29:$I$58,$AS$29:$AV$58,F62)=0,"",SUMIFS($F$29:$I$58,$AS$29:$AV$58,F62))</f>
        <v>500</v>
      </c>
      <c r="K62" s="546"/>
      <c r="L62" s="546"/>
      <c r="M62" s="546"/>
      <c r="N62" s="546"/>
      <c r="O62" s="546"/>
      <c r="P62" s="611" t="str">
        <f>IF(SUMIFS($J$29:$M$58,$AS$29:$AV$58,F62)=0,"",SUMIFS($J$29:$M$58,$AS$29:$AV$58,F62))</f>
        <v/>
      </c>
      <c r="Q62" s="546"/>
      <c r="R62" s="546"/>
      <c r="S62" s="546"/>
      <c r="T62" s="546"/>
      <c r="U62" s="546"/>
      <c r="V62" s="332" t="s">
        <v>332</v>
      </c>
      <c r="W62" s="332"/>
      <c r="X62" s="332"/>
      <c r="Y62" s="332"/>
      <c r="Z62" s="332"/>
      <c r="AA62" s="332"/>
      <c r="AB62" s="332"/>
      <c r="AC62" s="332"/>
      <c r="AD62" s="332"/>
      <c r="AE62" s="332"/>
      <c r="AF62" s="332"/>
      <c r="AG62" s="332"/>
      <c r="AH62" s="332"/>
      <c r="AI62" s="332"/>
      <c r="AJ62" s="332"/>
      <c r="AK62" s="332"/>
      <c r="AL62" s="559"/>
      <c r="AP62" s="132">
        <v>3</v>
      </c>
      <c r="AQ62" s="484">
        <v>4</v>
      </c>
      <c r="AR62" s="485"/>
      <c r="AS62" s="548">
        <v>7</v>
      </c>
      <c r="AT62" s="549"/>
      <c r="AU62" s="548">
        <v>9</v>
      </c>
      <c r="AV62" s="552"/>
    </row>
    <row r="63" spans="2:56" ht="15" customHeight="1" x14ac:dyDescent="0.15">
      <c r="B63" s="580"/>
      <c r="C63" s="581"/>
      <c r="D63" s="581"/>
      <c r="E63" s="581"/>
      <c r="F63" s="604">
        <f t="shared" ref="F63:F70" si="3">F62-1</f>
        <v>8</v>
      </c>
      <c r="G63" s="604"/>
      <c r="H63" s="604"/>
      <c r="I63" s="605"/>
      <c r="J63" s="545">
        <f t="shared" ref="J63:J70" si="4">IF(SUMIFS($F$29:$I$58,$AS$29:$AV$58,F63)=0,"",SUMIFS($F$29:$I$58,$AS$29:$AV$58,F63))</f>
        <v>1000</v>
      </c>
      <c r="K63" s="546"/>
      <c r="L63" s="546"/>
      <c r="M63" s="546"/>
      <c r="N63" s="546"/>
      <c r="O63" s="546"/>
      <c r="P63" s="611">
        <f t="shared" ref="P63:P70" si="5">IF(SUMIFS($J$29:$M$58,$AS$29:$AV$58,F63)=0,"",SUMIFS($J$29:$M$58,$AS$29:$AV$58,F63))</f>
        <v>2</v>
      </c>
      <c r="Q63" s="546"/>
      <c r="R63" s="546"/>
      <c r="S63" s="546"/>
      <c r="T63" s="546"/>
      <c r="U63" s="546"/>
      <c r="V63" s="332" t="s">
        <v>333</v>
      </c>
      <c r="W63" s="332"/>
      <c r="X63" s="332"/>
      <c r="Y63" s="332"/>
      <c r="Z63" s="332"/>
      <c r="AA63" s="332"/>
      <c r="AB63" s="332"/>
      <c r="AC63" s="332"/>
      <c r="AD63" s="332"/>
      <c r="AE63" s="332"/>
      <c r="AF63" s="332"/>
      <c r="AG63" s="332"/>
      <c r="AH63" s="332"/>
      <c r="AI63" s="332"/>
      <c r="AJ63" s="332"/>
      <c r="AK63" s="332"/>
      <c r="AL63" s="559"/>
      <c r="AP63" s="132"/>
      <c r="AQ63" s="486"/>
      <c r="AR63" s="487"/>
      <c r="AS63" s="550"/>
      <c r="AT63" s="551"/>
      <c r="AU63" s="550"/>
      <c r="AV63" s="553"/>
    </row>
    <row r="64" spans="2:56" ht="15" customHeight="1" x14ac:dyDescent="0.15">
      <c r="B64" s="580"/>
      <c r="C64" s="581"/>
      <c r="D64" s="581"/>
      <c r="E64" s="581"/>
      <c r="F64" s="604">
        <f t="shared" si="3"/>
        <v>7</v>
      </c>
      <c r="G64" s="604"/>
      <c r="H64" s="604"/>
      <c r="I64" s="605"/>
      <c r="J64" s="545" t="str">
        <f t="shared" si="4"/>
        <v/>
      </c>
      <c r="K64" s="546"/>
      <c r="L64" s="546"/>
      <c r="M64" s="546"/>
      <c r="N64" s="546"/>
      <c r="O64" s="546"/>
      <c r="P64" s="611" t="str">
        <f t="shared" si="5"/>
        <v/>
      </c>
      <c r="Q64" s="546"/>
      <c r="R64" s="546"/>
      <c r="S64" s="546"/>
      <c r="T64" s="546"/>
      <c r="U64" s="546"/>
      <c r="V64" s="332"/>
      <c r="W64" s="332"/>
      <c r="X64" s="332"/>
      <c r="Y64" s="332"/>
      <c r="Z64" s="332"/>
      <c r="AA64" s="332"/>
      <c r="AB64" s="332"/>
      <c r="AC64" s="332"/>
      <c r="AD64" s="332"/>
      <c r="AE64" s="332"/>
      <c r="AF64" s="332"/>
      <c r="AG64" s="332"/>
      <c r="AH64" s="332"/>
      <c r="AI64" s="332"/>
      <c r="AJ64" s="332"/>
      <c r="AK64" s="332"/>
      <c r="AL64" s="559"/>
      <c r="AP64" s="132">
        <v>2</v>
      </c>
      <c r="AQ64" s="480">
        <v>2</v>
      </c>
      <c r="AR64" s="481"/>
      <c r="AS64" s="541">
        <v>6</v>
      </c>
      <c r="AT64" s="554"/>
      <c r="AU64" s="556">
        <v>8</v>
      </c>
      <c r="AV64" s="557"/>
    </row>
    <row r="65" spans="2:48" ht="15" customHeight="1" x14ac:dyDescent="0.15">
      <c r="B65" s="596" t="s">
        <v>200</v>
      </c>
      <c r="C65" s="597"/>
      <c r="D65" s="597"/>
      <c r="E65" s="597"/>
      <c r="F65" s="602">
        <f t="shared" si="3"/>
        <v>6</v>
      </c>
      <c r="G65" s="602"/>
      <c r="H65" s="602"/>
      <c r="I65" s="603"/>
      <c r="J65" s="535">
        <f t="shared" si="4"/>
        <v>2000</v>
      </c>
      <c r="K65" s="536"/>
      <c r="L65" s="536"/>
      <c r="M65" s="536"/>
      <c r="N65" s="536"/>
      <c r="O65" s="536"/>
      <c r="P65" s="612" t="str">
        <f t="shared" si="5"/>
        <v/>
      </c>
      <c r="Q65" s="536"/>
      <c r="R65" s="536"/>
      <c r="S65" s="536"/>
      <c r="T65" s="536"/>
      <c r="U65" s="536"/>
      <c r="V65" s="332" t="s">
        <v>334</v>
      </c>
      <c r="W65" s="332"/>
      <c r="X65" s="332"/>
      <c r="Y65" s="332"/>
      <c r="Z65" s="332"/>
      <c r="AA65" s="332"/>
      <c r="AB65" s="332"/>
      <c r="AC65" s="332"/>
      <c r="AD65" s="332"/>
      <c r="AE65" s="332"/>
      <c r="AF65" s="332"/>
      <c r="AG65" s="332"/>
      <c r="AH65" s="332"/>
      <c r="AI65" s="332"/>
      <c r="AJ65" s="332"/>
      <c r="AK65" s="332"/>
      <c r="AL65" s="559"/>
      <c r="AP65" s="132"/>
      <c r="AQ65" s="482"/>
      <c r="AR65" s="483"/>
      <c r="AS65" s="555"/>
      <c r="AT65" s="487"/>
      <c r="AU65" s="550"/>
      <c r="AV65" s="553"/>
    </row>
    <row r="66" spans="2:48" ht="15" customHeight="1" x14ac:dyDescent="0.15">
      <c r="B66" s="596"/>
      <c r="C66" s="597"/>
      <c r="D66" s="597"/>
      <c r="E66" s="597"/>
      <c r="F66" s="602">
        <f t="shared" si="3"/>
        <v>5</v>
      </c>
      <c r="G66" s="602"/>
      <c r="H66" s="602"/>
      <c r="I66" s="603"/>
      <c r="J66" s="535">
        <f t="shared" si="4"/>
        <v>500</v>
      </c>
      <c r="K66" s="536"/>
      <c r="L66" s="536"/>
      <c r="M66" s="536"/>
      <c r="N66" s="536"/>
      <c r="O66" s="536"/>
      <c r="P66" s="612" t="str">
        <f t="shared" si="5"/>
        <v/>
      </c>
      <c r="Q66" s="536"/>
      <c r="R66" s="536"/>
      <c r="S66" s="536"/>
      <c r="T66" s="536"/>
      <c r="U66" s="536"/>
      <c r="V66" s="332" t="s">
        <v>335</v>
      </c>
      <c r="W66" s="332"/>
      <c r="X66" s="332"/>
      <c r="Y66" s="332"/>
      <c r="Z66" s="332"/>
      <c r="AA66" s="332"/>
      <c r="AB66" s="332"/>
      <c r="AC66" s="332"/>
      <c r="AD66" s="332"/>
      <c r="AE66" s="332"/>
      <c r="AF66" s="332"/>
      <c r="AG66" s="332"/>
      <c r="AH66" s="332"/>
      <c r="AI66" s="332"/>
      <c r="AJ66" s="332"/>
      <c r="AK66" s="332"/>
      <c r="AL66" s="559"/>
      <c r="AP66" s="132">
        <v>1</v>
      </c>
      <c r="AQ66" s="480">
        <v>1</v>
      </c>
      <c r="AR66" s="481"/>
      <c r="AS66" s="539">
        <v>3</v>
      </c>
      <c r="AT66" s="481"/>
      <c r="AU66" s="541">
        <v>5</v>
      </c>
      <c r="AV66" s="542"/>
    </row>
    <row r="67" spans="2:48" ht="15" customHeight="1" thickBot="1" x14ac:dyDescent="0.2">
      <c r="B67" s="596"/>
      <c r="C67" s="597"/>
      <c r="D67" s="597"/>
      <c r="E67" s="597"/>
      <c r="F67" s="602">
        <f t="shared" si="3"/>
        <v>4</v>
      </c>
      <c r="G67" s="602"/>
      <c r="H67" s="602"/>
      <c r="I67" s="603"/>
      <c r="J67" s="535" t="str">
        <f t="shared" si="4"/>
        <v/>
      </c>
      <c r="K67" s="536"/>
      <c r="L67" s="536"/>
      <c r="M67" s="536"/>
      <c r="N67" s="536"/>
      <c r="O67" s="536"/>
      <c r="P67" s="612" t="str">
        <f t="shared" si="5"/>
        <v/>
      </c>
      <c r="Q67" s="536"/>
      <c r="R67" s="536"/>
      <c r="S67" s="536"/>
      <c r="T67" s="536"/>
      <c r="U67" s="536"/>
      <c r="V67" s="332"/>
      <c r="W67" s="332"/>
      <c r="X67" s="332"/>
      <c r="Y67" s="332"/>
      <c r="Z67" s="332"/>
      <c r="AA67" s="332"/>
      <c r="AB67" s="332"/>
      <c r="AC67" s="332"/>
      <c r="AD67" s="332"/>
      <c r="AE67" s="332"/>
      <c r="AF67" s="332"/>
      <c r="AG67" s="332"/>
      <c r="AH67" s="332"/>
      <c r="AI67" s="332"/>
      <c r="AJ67" s="332"/>
      <c r="AK67" s="332"/>
      <c r="AL67" s="559"/>
      <c r="AP67" s="132"/>
      <c r="AQ67" s="488"/>
      <c r="AR67" s="489"/>
      <c r="AS67" s="540"/>
      <c r="AT67" s="489"/>
      <c r="AU67" s="543"/>
      <c r="AV67" s="544"/>
    </row>
    <row r="68" spans="2:48" ht="15" customHeight="1" x14ac:dyDescent="0.15">
      <c r="B68" s="588" t="s">
        <v>201</v>
      </c>
      <c r="C68" s="589"/>
      <c r="D68" s="589"/>
      <c r="E68" s="589"/>
      <c r="F68" s="600">
        <f t="shared" si="3"/>
        <v>3</v>
      </c>
      <c r="G68" s="600"/>
      <c r="H68" s="600"/>
      <c r="I68" s="601"/>
      <c r="J68" s="592">
        <f t="shared" si="4"/>
        <v>1500</v>
      </c>
      <c r="K68" s="593"/>
      <c r="L68" s="593"/>
      <c r="M68" s="593"/>
      <c r="N68" s="593"/>
      <c r="O68" s="593"/>
      <c r="P68" s="613">
        <f t="shared" si="5"/>
        <v>1</v>
      </c>
      <c r="Q68" s="593"/>
      <c r="R68" s="593"/>
      <c r="S68" s="593"/>
      <c r="T68" s="593"/>
      <c r="U68" s="593"/>
      <c r="V68" s="332" t="s">
        <v>336</v>
      </c>
      <c r="W68" s="332"/>
      <c r="X68" s="332"/>
      <c r="Y68" s="332"/>
      <c r="Z68" s="332"/>
      <c r="AA68" s="332"/>
      <c r="AB68" s="332"/>
      <c r="AC68" s="332"/>
      <c r="AD68" s="332"/>
      <c r="AE68" s="332"/>
      <c r="AF68" s="332"/>
      <c r="AG68" s="332"/>
      <c r="AH68" s="332"/>
      <c r="AI68" s="332"/>
      <c r="AJ68" s="332"/>
      <c r="AK68" s="332"/>
      <c r="AL68" s="559"/>
      <c r="AQ68" s="132">
        <v>1</v>
      </c>
      <c r="AR68" s="132"/>
      <c r="AS68" s="132">
        <v>2</v>
      </c>
      <c r="AT68" s="132"/>
      <c r="AU68" s="132">
        <v>3</v>
      </c>
      <c r="AV68" s="132"/>
    </row>
    <row r="69" spans="2:48" ht="15" customHeight="1" x14ac:dyDescent="0.15">
      <c r="B69" s="588"/>
      <c r="C69" s="589"/>
      <c r="D69" s="589"/>
      <c r="E69" s="589"/>
      <c r="F69" s="600">
        <f t="shared" si="3"/>
        <v>2</v>
      </c>
      <c r="G69" s="600"/>
      <c r="H69" s="600"/>
      <c r="I69" s="601"/>
      <c r="J69" s="592" t="str">
        <f t="shared" si="4"/>
        <v/>
      </c>
      <c r="K69" s="593"/>
      <c r="L69" s="593"/>
      <c r="M69" s="593"/>
      <c r="N69" s="593"/>
      <c r="O69" s="593"/>
      <c r="P69" s="613" t="str">
        <f t="shared" si="5"/>
        <v/>
      </c>
      <c r="Q69" s="593"/>
      <c r="R69" s="593"/>
      <c r="S69" s="593"/>
      <c r="T69" s="593"/>
      <c r="U69" s="593"/>
      <c r="V69" s="332"/>
      <c r="W69" s="332"/>
      <c r="X69" s="332"/>
      <c r="Y69" s="332"/>
      <c r="Z69" s="332"/>
      <c r="AA69" s="332"/>
      <c r="AB69" s="332"/>
      <c r="AC69" s="332"/>
      <c r="AD69" s="332"/>
      <c r="AE69" s="332"/>
      <c r="AF69" s="332"/>
      <c r="AG69" s="332"/>
      <c r="AH69" s="332"/>
      <c r="AI69" s="332"/>
      <c r="AJ69" s="332"/>
      <c r="AK69" s="332"/>
      <c r="AL69" s="559"/>
    </row>
    <row r="70" spans="2:48" ht="15" customHeight="1" thickBot="1" x14ac:dyDescent="0.2">
      <c r="B70" s="590"/>
      <c r="C70" s="591"/>
      <c r="D70" s="591"/>
      <c r="E70" s="591"/>
      <c r="F70" s="598">
        <f t="shared" si="3"/>
        <v>1</v>
      </c>
      <c r="G70" s="598"/>
      <c r="H70" s="598"/>
      <c r="I70" s="599"/>
      <c r="J70" s="594">
        <f t="shared" si="4"/>
        <v>5500</v>
      </c>
      <c r="K70" s="595"/>
      <c r="L70" s="595"/>
      <c r="M70" s="595"/>
      <c r="N70" s="595"/>
      <c r="O70" s="595"/>
      <c r="P70" s="609">
        <f t="shared" si="5"/>
        <v>2</v>
      </c>
      <c r="Q70" s="595"/>
      <c r="R70" s="595"/>
      <c r="S70" s="595"/>
      <c r="T70" s="595"/>
      <c r="U70" s="595"/>
      <c r="V70" s="606" t="s">
        <v>337</v>
      </c>
      <c r="W70" s="606"/>
      <c r="X70" s="606"/>
      <c r="Y70" s="606"/>
      <c r="Z70" s="606"/>
      <c r="AA70" s="606"/>
      <c r="AB70" s="606"/>
      <c r="AC70" s="606"/>
      <c r="AD70" s="606"/>
      <c r="AE70" s="606"/>
      <c r="AF70" s="606"/>
      <c r="AG70" s="606"/>
      <c r="AH70" s="606"/>
      <c r="AI70" s="606"/>
      <c r="AJ70" s="606"/>
      <c r="AK70" s="606"/>
      <c r="AL70" s="607"/>
    </row>
    <row r="82" spans="120:124" ht="15" customHeight="1" x14ac:dyDescent="0.15">
      <c r="DP82" s="8"/>
      <c r="DQ82" s="8"/>
      <c r="DR82" s="8"/>
      <c r="DS82" s="8"/>
      <c r="DT82" s="8"/>
    </row>
  </sheetData>
  <mergeCells count="453">
    <mergeCell ref="P70:U70"/>
    <mergeCell ref="P61:U61"/>
    <mergeCell ref="P62:U62"/>
    <mergeCell ref="P63:U63"/>
    <mergeCell ref="P64:U64"/>
    <mergeCell ref="P65:U65"/>
    <mergeCell ref="P66:U66"/>
    <mergeCell ref="P67:U67"/>
    <mergeCell ref="P68:U68"/>
    <mergeCell ref="P69:U69"/>
    <mergeCell ref="AN60:AV60"/>
    <mergeCell ref="B17:Y20"/>
    <mergeCell ref="AK58:AN58"/>
    <mergeCell ref="AO58:AR58"/>
    <mergeCell ref="AS58:AV58"/>
    <mergeCell ref="B24:AV25"/>
    <mergeCell ref="AO20:AR20"/>
    <mergeCell ref="AO19:AR19"/>
    <mergeCell ref="AO18:AR18"/>
    <mergeCell ref="AO17:AR17"/>
    <mergeCell ref="AK55:AN55"/>
    <mergeCell ref="AO55:AR55"/>
    <mergeCell ref="AS55:AV55"/>
    <mergeCell ref="AK56:AN56"/>
    <mergeCell ref="AO56:AR56"/>
    <mergeCell ref="AS56:AV56"/>
    <mergeCell ref="AK57:AN57"/>
    <mergeCell ref="AO57:AR57"/>
    <mergeCell ref="AS57:AV57"/>
    <mergeCell ref="AK52:AN52"/>
    <mergeCell ref="AO52:AR52"/>
    <mergeCell ref="AS52:AV52"/>
    <mergeCell ref="AK53:AN53"/>
    <mergeCell ref="AO53:AR53"/>
    <mergeCell ref="AS53:AV53"/>
    <mergeCell ref="F61:I61"/>
    <mergeCell ref="B60:I60"/>
    <mergeCell ref="B68:E70"/>
    <mergeCell ref="J68:O68"/>
    <mergeCell ref="J69:O69"/>
    <mergeCell ref="J70:O70"/>
    <mergeCell ref="J66:O66"/>
    <mergeCell ref="B65:E67"/>
    <mergeCell ref="V65:AL65"/>
    <mergeCell ref="V66:AL66"/>
    <mergeCell ref="V67:AL67"/>
    <mergeCell ref="F70:I70"/>
    <mergeCell ref="F69:I69"/>
    <mergeCell ref="F68:I68"/>
    <mergeCell ref="F67:I67"/>
    <mergeCell ref="F66:I66"/>
    <mergeCell ref="F65:I65"/>
    <mergeCell ref="F64:I64"/>
    <mergeCell ref="F63:I63"/>
    <mergeCell ref="F62:I62"/>
    <mergeCell ref="V68:AL68"/>
    <mergeCell ref="V69:AL69"/>
    <mergeCell ref="V70:AL70"/>
    <mergeCell ref="B62:E64"/>
    <mergeCell ref="AK54:AN54"/>
    <mergeCell ref="AO54:AR54"/>
    <mergeCell ref="AS54:AV54"/>
    <mergeCell ref="AK49:AN49"/>
    <mergeCell ref="AO49:AR49"/>
    <mergeCell ref="AS49:AV49"/>
    <mergeCell ref="AK50:AN50"/>
    <mergeCell ref="AO50:AR50"/>
    <mergeCell ref="AS50:AV50"/>
    <mergeCell ref="AK51:AN51"/>
    <mergeCell ref="AO51:AR51"/>
    <mergeCell ref="AS51:AV51"/>
    <mergeCell ref="B58:E58"/>
    <mergeCell ref="F58:I58"/>
    <mergeCell ref="N58:O58"/>
    <mergeCell ref="P58:Q58"/>
    <mergeCell ref="R58:S58"/>
    <mergeCell ref="T58:AJ58"/>
    <mergeCell ref="B57:E57"/>
    <mergeCell ref="F57:I57"/>
    <mergeCell ref="N57:O57"/>
    <mergeCell ref="P57:Q57"/>
    <mergeCell ref="R57:S57"/>
    <mergeCell ref="AK46:AN46"/>
    <mergeCell ref="AO46:AR46"/>
    <mergeCell ref="AS46:AV46"/>
    <mergeCell ref="AK47:AN47"/>
    <mergeCell ref="AO47:AR47"/>
    <mergeCell ref="AS47:AV47"/>
    <mergeCell ref="AK48:AN48"/>
    <mergeCell ref="AO48:AR48"/>
    <mergeCell ref="AS48:AV48"/>
    <mergeCell ref="AK43:AN43"/>
    <mergeCell ref="AO43:AR43"/>
    <mergeCell ref="AS43:AV43"/>
    <mergeCell ref="AK44:AN44"/>
    <mergeCell ref="AO44:AR44"/>
    <mergeCell ref="AS44:AV44"/>
    <mergeCell ref="AK45:AN45"/>
    <mergeCell ref="AO45:AR45"/>
    <mergeCell ref="AS45:AV45"/>
    <mergeCell ref="AK40:AN40"/>
    <mergeCell ref="AO40:AR40"/>
    <mergeCell ref="AS40:AV40"/>
    <mergeCell ref="AK41:AN41"/>
    <mergeCell ref="AO41:AR41"/>
    <mergeCell ref="AS41:AV41"/>
    <mergeCell ref="AK42:AN42"/>
    <mergeCell ref="AO42:AR42"/>
    <mergeCell ref="AS42:AV42"/>
    <mergeCell ref="B56:E56"/>
    <mergeCell ref="F56:I56"/>
    <mergeCell ref="N56:O56"/>
    <mergeCell ref="P56:Q56"/>
    <mergeCell ref="R56:S56"/>
    <mergeCell ref="T56:AJ56"/>
    <mergeCell ref="B52:E52"/>
    <mergeCell ref="F52:I52"/>
    <mergeCell ref="N52:O52"/>
    <mergeCell ref="P52:Q52"/>
    <mergeCell ref="R52:S52"/>
    <mergeCell ref="T52:AJ52"/>
    <mergeCell ref="B53:E53"/>
    <mergeCell ref="F53:I53"/>
    <mergeCell ref="N53:O53"/>
    <mergeCell ref="P53:Q53"/>
    <mergeCell ref="R53:S53"/>
    <mergeCell ref="T53:AJ53"/>
    <mergeCell ref="B54:E54"/>
    <mergeCell ref="F54:I54"/>
    <mergeCell ref="N54:O54"/>
    <mergeCell ref="P54:Q54"/>
    <mergeCell ref="R54:S54"/>
    <mergeCell ref="T54:AJ54"/>
    <mergeCell ref="B55:E55"/>
    <mergeCell ref="F55:I55"/>
    <mergeCell ref="N55:O55"/>
    <mergeCell ref="P55:Q55"/>
    <mergeCell ref="R55:S55"/>
    <mergeCell ref="T55:AJ55"/>
    <mergeCell ref="B50:E50"/>
    <mergeCell ref="F50:I50"/>
    <mergeCell ref="N50:O50"/>
    <mergeCell ref="P50:Q50"/>
    <mergeCell ref="R50:S50"/>
    <mergeCell ref="T50:AJ50"/>
    <mergeCell ref="B51:E51"/>
    <mergeCell ref="F51:I51"/>
    <mergeCell ref="N51:O51"/>
    <mergeCell ref="P51:Q51"/>
    <mergeCell ref="R51:S51"/>
    <mergeCell ref="T51:AJ51"/>
    <mergeCell ref="J50:M50"/>
    <mergeCell ref="J51:M51"/>
    <mergeCell ref="B48:E48"/>
    <mergeCell ref="F48:I48"/>
    <mergeCell ref="N48:O48"/>
    <mergeCell ref="P48:Q48"/>
    <mergeCell ref="R48:S48"/>
    <mergeCell ref="T48:AJ48"/>
    <mergeCell ref="B49:E49"/>
    <mergeCell ref="F49:I49"/>
    <mergeCell ref="N49:O49"/>
    <mergeCell ref="P49:Q49"/>
    <mergeCell ref="R49:S49"/>
    <mergeCell ref="T49:AJ49"/>
    <mergeCell ref="J48:M48"/>
    <mergeCell ref="J49:M49"/>
    <mergeCell ref="B46:E46"/>
    <mergeCell ref="F46:I46"/>
    <mergeCell ref="N46:O46"/>
    <mergeCell ref="P46:Q46"/>
    <mergeCell ref="R46:S46"/>
    <mergeCell ref="T46:AJ46"/>
    <mergeCell ref="B47:E47"/>
    <mergeCell ref="F47:I47"/>
    <mergeCell ref="N47:O47"/>
    <mergeCell ref="P47:Q47"/>
    <mergeCell ref="R47:S47"/>
    <mergeCell ref="T47:AJ47"/>
    <mergeCell ref="J46:M46"/>
    <mergeCell ref="J47:M47"/>
    <mergeCell ref="B44:E44"/>
    <mergeCell ref="F44:I44"/>
    <mergeCell ref="N44:O44"/>
    <mergeCell ref="P44:Q44"/>
    <mergeCell ref="R44:S44"/>
    <mergeCell ref="T44:AJ44"/>
    <mergeCell ref="B45:E45"/>
    <mergeCell ref="F45:I45"/>
    <mergeCell ref="N45:O45"/>
    <mergeCell ref="P45:Q45"/>
    <mergeCell ref="R45:S45"/>
    <mergeCell ref="T45:AJ45"/>
    <mergeCell ref="J44:M44"/>
    <mergeCell ref="J45:M45"/>
    <mergeCell ref="B42:E42"/>
    <mergeCell ref="F42:I42"/>
    <mergeCell ref="N42:O42"/>
    <mergeCell ref="P42:Q42"/>
    <mergeCell ref="R42:S42"/>
    <mergeCell ref="T42:AJ42"/>
    <mergeCell ref="B43:E43"/>
    <mergeCell ref="F43:I43"/>
    <mergeCell ref="N43:O43"/>
    <mergeCell ref="P43:Q43"/>
    <mergeCell ref="R43:S43"/>
    <mergeCell ref="T43:AJ43"/>
    <mergeCell ref="J42:M42"/>
    <mergeCell ref="J43:M43"/>
    <mergeCell ref="B40:E40"/>
    <mergeCell ref="F40:I40"/>
    <mergeCell ref="N40:O40"/>
    <mergeCell ref="P40:Q40"/>
    <mergeCell ref="R40:S40"/>
    <mergeCell ref="T40:AJ40"/>
    <mergeCell ref="B41:E41"/>
    <mergeCell ref="F41:I41"/>
    <mergeCell ref="N41:O41"/>
    <mergeCell ref="P41:Q41"/>
    <mergeCell ref="R41:S41"/>
    <mergeCell ref="T41:AJ41"/>
    <mergeCell ref="J40:M40"/>
    <mergeCell ref="J41:M41"/>
    <mergeCell ref="B38:E38"/>
    <mergeCell ref="F38:I38"/>
    <mergeCell ref="N38:O38"/>
    <mergeCell ref="P38:Q38"/>
    <mergeCell ref="R38:S38"/>
    <mergeCell ref="T38:AJ38"/>
    <mergeCell ref="B39:E39"/>
    <mergeCell ref="F39:I39"/>
    <mergeCell ref="N39:O39"/>
    <mergeCell ref="P39:Q39"/>
    <mergeCell ref="R39:S39"/>
    <mergeCell ref="T39:AJ39"/>
    <mergeCell ref="J38:M38"/>
    <mergeCell ref="J39:M39"/>
    <mergeCell ref="B36:E36"/>
    <mergeCell ref="F36:I36"/>
    <mergeCell ref="N36:O36"/>
    <mergeCell ref="P36:Q36"/>
    <mergeCell ref="R36:S36"/>
    <mergeCell ref="T36:AJ36"/>
    <mergeCell ref="B37:E37"/>
    <mergeCell ref="F37:I37"/>
    <mergeCell ref="N37:O37"/>
    <mergeCell ref="P37:Q37"/>
    <mergeCell ref="R37:S37"/>
    <mergeCell ref="T37:AJ37"/>
    <mergeCell ref="J36:M36"/>
    <mergeCell ref="J37:M37"/>
    <mergeCell ref="B34:E34"/>
    <mergeCell ref="F34:I34"/>
    <mergeCell ref="N34:O34"/>
    <mergeCell ref="P34:Q34"/>
    <mergeCell ref="R34:S34"/>
    <mergeCell ref="T34:AJ34"/>
    <mergeCell ref="B35:E35"/>
    <mergeCell ref="F35:I35"/>
    <mergeCell ref="N35:O35"/>
    <mergeCell ref="P35:Q35"/>
    <mergeCell ref="R35:S35"/>
    <mergeCell ref="T35:AJ35"/>
    <mergeCell ref="J34:M34"/>
    <mergeCell ref="J35:M35"/>
    <mergeCell ref="B32:E32"/>
    <mergeCell ref="F32:I32"/>
    <mergeCell ref="N32:O32"/>
    <mergeCell ref="P32:Q32"/>
    <mergeCell ref="R32:S32"/>
    <mergeCell ref="T32:AJ32"/>
    <mergeCell ref="B33:E33"/>
    <mergeCell ref="F33:I33"/>
    <mergeCell ref="N33:O33"/>
    <mergeCell ref="P33:Q33"/>
    <mergeCell ref="R33:S33"/>
    <mergeCell ref="T33:AJ33"/>
    <mergeCell ref="J32:M32"/>
    <mergeCell ref="J33:M33"/>
    <mergeCell ref="F31:I31"/>
    <mergeCell ref="N31:O31"/>
    <mergeCell ref="P31:Q31"/>
    <mergeCell ref="R31:S31"/>
    <mergeCell ref="J31:M31"/>
    <mergeCell ref="B29:E29"/>
    <mergeCell ref="F29:I29"/>
    <mergeCell ref="N29:O29"/>
    <mergeCell ref="P29:Q29"/>
    <mergeCell ref="R29:S29"/>
    <mergeCell ref="B30:E30"/>
    <mergeCell ref="F30:I30"/>
    <mergeCell ref="N30:O30"/>
    <mergeCell ref="B5:AV6"/>
    <mergeCell ref="AY33:BA33"/>
    <mergeCell ref="BB33:BE33"/>
    <mergeCell ref="BF33:BH33"/>
    <mergeCell ref="BI33:BL33"/>
    <mergeCell ref="BM33:BP33"/>
    <mergeCell ref="AS19:AV19"/>
    <mergeCell ref="AS12:AV12"/>
    <mergeCell ref="AS20:AV20"/>
    <mergeCell ref="AS13:AV13"/>
    <mergeCell ref="AS17:AV17"/>
    <mergeCell ref="AH11:AJ11"/>
    <mergeCell ref="AK11:AN11"/>
    <mergeCell ref="AS11:AV11"/>
    <mergeCell ref="AA18:AC18"/>
    <mergeCell ref="AA10:AN10"/>
    <mergeCell ref="AS10:AV10"/>
    <mergeCell ref="AA17:AN17"/>
    <mergeCell ref="AD18:AG18"/>
    <mergeCell ref="AH18:AJ18"/>
    <mergeCell ref="AK18:AN18"/>
    <mergeCell ref="B27:E28"/>
    <mergeCell ref="F27:I28"/>
    <mergeCell ref="N27:O28"/>
    <mergeCell ref="AY27:BL27"/>
    <mergeCell ref="BM27:BP27"/>
    <mergeCell ref="AY29:BA29"/>
    <mergeCell ref="BB29:BE29"/>
    <mergeCell ref="BF29:BH29"/>
    <mergeCell ref="BI29:BL29"/>
    <mergeCell ref="AY32:BL32"/>
    <mergeCell ref="BM32:BP32"/>
    <mergeCell ref="P30:Q30"/>
    <mergeCell ref="R30:S30"/>
    <mergeCell ref="T30:AJ30"/>
    <mergeCell ref="P27:Q28"/>
    <mergeCell ref="R27:S28"/>
    <mergeCell ref="T31:AJ31"/>
    <mergeCell ref="T29:AJ29"/>
    <mergeCell ref="AK32:AN32"/>
    <mergeCell ref="AO32:AR32"/>
    <mergeCell ref="AS32:AV32"/>
    <mergeCell ref="AK27:AV27"/>
    <mergeCell ref="AK29:AN29"/>
    <mergeCell ref="AO29:AR29"/>
    <mergeCell ref="AS29:AV29"/>
    <mergeCell ref="AK30:AN30"/>
    <mergeCell ref="AO30:AR30"/>
    <mergeCell ref="AQ68:AR68"/>
    <mergeCell ref="AS68:AT68"/>
    <mergeCell ref="AU68:AV68"/>
    <mergeCell ref="J67:O67"/>
    <mergeCell ref="AP66:AP67"/>
    <mergeCell ref="AY35:BA35"/>
    <mergeCell ref="BB35:BE35"/>
    <mergeCell ref="BF35:BH35"/>
    <mergeCell ref="BI35:BL35"/>
    <mergeCell ref="AS66:AT67"/>
    <mergeCell ref="AU66:AV67"/>
    <mergeCell ref="J63:O63"/>
    <mergeCell ref="J64:O64"/>
    <mergeCell ref="J61:O61"/>
    <mergeCell ref="J65:O65"/>
    <mergeCell ref="AS62:AT63"/>
    <mergeCell ref="AU62:AV63"/>
    <mergeCell ref="AS64:AT65"/>
    <mergeCell ref="AU64:AV65"/>
    <mergeCell ref="V61:AL61"/>
    <mergeCell ref="V62:AL62"/>
    <mergeCell ref="V63:AL63"/>
    <mergeCell ref="V64:AL64"/>
    <mergeCell ref="J62:O62"/>
    <mergeCell ref="BM35:BP35"/>
    <mergeCell ref="BM29:BP29"/>
    <mergeCell ref="AY28:BA28"/>
    <mergeCell ref="BB28:BE28"/>
    <mergeCell ref="BF28:BH28"/>
    <mergeCell ref="BI28:BL28"/>
    <mergeCell ref="BM28:BP28"/>
    <mergeCell ref="AY30:BA30"/>
    <mergeCell ref="BB30:BE30"/>
    <mergeCell ref="BF30:BH30"/>
    <mergeCell ref="BI30:BL30"/>
    <mergeCell ref="BM30:BP30"/>
    <mergeCell ref="AY34:BA34"/>
    <mergeCell ref="BB34:BE34"/>
    <mergeCell ref="BF34:BH34"/>
    <mergeCell ref="BI34:BL34"/>
    <mergeCell ref="BM34:BP34"/>
    <mergeCell ref="AQ66:AR67"/>
    <mergeCell ref="B61:E61"/>
    <mergeCell ref="AA12:AC12"/>
    <mergeCell ref="AD12:AG12"/>
    <mergeCell ref="AH12:AJ12"/>
    <mergeCell ref="AK12:AN12"/>
    <mergeCell ref="AA13:AC13"/>
    <mergeCell ref="AD13:AG13"/>
    <mergeCell ref="AH13:AJ13"/>
    <mergeCell ref="AA19:AC19"/>
    <mergeCell ref="AD19:AG19"/>
    <mergeCell ref="AH19:AJ19"/>
    <mergeCell ref="AK19:AN19"/>
    <mergeCell ref="AH20:AJ20"/>
    <mergeCell ref="AK20:AN20"/>
    <mergeCell ref="AK13:AN13"/>
    <mergeCell ref="AA20:AC20"/>
    <mergeCell ref="AD20:AG20"/>
    <mergeCell ref="J60:AL60"/>
    <mergeCell ref="B10:Y13"/>
    <mergeCell ref="J27:M28"/>
    <mergeCell ref="J29:M29"/>
    <mergeCell ref="J30:M30"/>
    <mergeCell ref="B31:E31"/>
    <mergeCell ref="AO10:AR10"/>
    <mergeCell ref="J52:M52"/>
    <mergeCell ref="J53:M53"/>
    <mergeCell ref="J54:M54"/>
    <mergeCell ref="J55:M55"/>
    <mergeCell ref="AP64:AP65"/>
    <mergeCell ref="AQ64:AR65"/>
    <mergeCell ref="AP62:AP63"/>
    <mergeCell ref="AQ62:AR63"/>
    <mergeCell ref="AK35:AN35"/>
    <mergeCell ref="AO35:AR35"/>
    <mergeCell ref="AK36:AN36"/>
    <mergeCell ref="AO36:AR36"/>
    <mergeCell ref="AK33:AN33"/>
    <mergeCell ref="AO33:AR33"/>
    <mergeCell ref="AK34:AN34"/>
    <mergeCell ref="AO34:AR34"/>
    <mergeCell ref="AK31:AN31"/>
    <mergeCell ref="AO31:AR31"/>
    <mergeCell ref="AO28:AR28"/>
    <mergeCell ref="AK28:AN28"/>
    <mergeCell ref="AK37:AN37"/>
    <mergeCell ref="AO37:AR37"/>
    <mergeCell ref="AK38:AN38"/>
    <mergeCell ref="J56:M56"/>
    <mergeCell ref="J57:M57"/>
    <mergeCell ref="J58:M58"/>
    <mergeCell ref="AA11:AC11"/>
    <mergeCell ref="AD11:AG11"/>
    <mergeCell ref="T27:AJ28"/>
    <mergeCell ref="T57:AJ57"/>
    <mergeCell ref="AS18:AV18"/>
    <mergeCell ref="AO13:AR13"/>
    <mergeCell ref="AO12:AR12"/>
    <mergeCell ref="AO11:AR11"/>
    <mergeCell ref="AS35:AV35"/>
    <mergeCell ref="AS36:AV36"/>
    <mergeCell ref="AS33:AV33"/>
    <mergeCell ref="AS34:AV34"/>
    <mergeCell ref="AS30:AV30"/>
    <mergeCell ref="AS31:AV31"/>
    <mergeCell ref="AS28:AV28"/>
    <mergeCell ref="AS37:AV37"/>
    <mergeCell ref="AO38:AR38"/>
    <mergeCell ref="AS38:AV38"/>
    <mergeCell ref="AK39:AN39"/>
    <mergeCell ref="AO39:AR39"/>
    <mergeCell ref="AS39:AV39"/>
  </mergeCells>
  <phoneticPr fontId="3"/>
  <conditionalFormatting sqref="AK29:AN29">
    <cfRule type="cellIs" dxfId="34" priority="25" operator="equal">
      <formula>$AO$11</formula>
    </cfRule>
    <cfRule type="cellIs" dxfId="33" priority="26" operator="equal">
      <formula>$AO$12</formula>
    </cfRule>
    <cfRule type="cellIs" dxfId="32" priority="27" operator="equal">
      <formula>$AO$13</formula>
    </cfRule>
  </conditionalFormatting>
  <conditionalFormatting sqref="AK30:AN35">
    <cfRule type="cellIs" dxfId="31" priority="16" operator="equal">
      <formula>$AO$11</formula>
    </cfRule>
    <cfRule type="cellIs" dxfId="30" priority="17" operator="equal">
      <formula>$AO$12</formula>
    </cfRule>
    <cfRule type="cellIs" dxfId="29" priority="18" operator="equal">
      <formula>$AO$13</formula>
    </cfRule>
  </conditionalFormatting>
  <conditionalFormatting sqref="AK36:AN58">
    <cfRule type="cellIs" dxfId="28" priority="7" operator="equal">
      <formula>$AO$11</formula>
    </cfRule>
    <cfRule type="cellIs" dxfId="27" priority="8" operator="equal">
      <formula>$AO$12</formula>
    </cfRule>
    <cfRule type="cellIs" dxfId="26" priority="9" operator="equal">
      <formula>$AO$13</formula>
    </cfRule>
  </conditionalFormatting>
  <conditionalFormatting sqref="AO29:AR58">
    <cfRule type="cellIs" dxfId="25" priority="31" operator="equal">
      <formula>$AO$18</formula>
    </cfRule>
    <cfRule type="cellIs" dxfId="24" priority="32" operator="equal">
      <formula>$AO$19</formula>
    </cfRule>
    <cfRule type="cellIs" dxfId="23" priority="33" operator="equal">
      <formula>$AO$20</formula>
    </cfRule>
  </conditionalFormatting>
  <conditionalFormatting sqref="AS29:AV58">
    <cfRule type="cellIs" dxfId="22" priority="37" operator="between">
      <formula>$F$64</formula>
      <formula>$F$62</formula>
    </cfRule>
    <cfRule type="cellIs" dxfId="21" priority="38" operator="between">
      <formula>$F$67</formula>
      <formula>$F$65</formula>
    </cfRule>
    <cfRule type="cellIs" dxfId="20" priority="39" operator="between">
      <formula>$F$70</formula>
      <formula>$F$68</formula>
    </cfRule>
  </conditionalFormatting>
  <pageMargins left="0.78740157480314965" right="0.78740157480314965" top="0.78740157480314965" bottom="0.78740157480314965" header="0.39370078740157483" footer="0.3937007874015748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X81"/>
  <sheetViews>
    <sheetView view="pageBreakPreview" zoomScaleNormal="100" zoomScaleSheetLayoutView="100" workbookViewId="0"/>
  </sheetViews>
  <sheetFormatPr defaultColWidth="2.375" defaultRowHeight="15" customHeight="1" x14ac:dyDescent="0.15"/>
  <cols>
    <col min="1" max="60" width="2.5" style="2" customWidth="1"/>
    <col min="61" max="16384" width="2.375" style="2"/>
  </cols>
  <sheetData>
    <row r="1" spans="1:76" ht="15" customHeight="1" x14ac:dyDescent="0.15">
      <c r="A1" s="2" t="s">
        <v>457</v>
      </c>
      <c r="AV1" s="3" t="s">
        <v>470</v>
      </c>
    </row>
    <row r="2" spans="1:76" ht="15" customHeight="1" x14ac:dyDescent="0.15">
      <c r="A2" s="2" t="s">
        <v>202</v>
      </c>
    </row>
    <row r="3" spans="1:76" ht="15" customHeight="1" thickBot="1" x14ac:dyDescent="0.2"/>
    <row r="4" spans="1:76" ht="15" customHeight="1" x14ac:dyDescent="0.15">
      <c r="B4" s="153" t="s">
        <v>76</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5"/>
    </row>
    <row r="5" spans="1:76" ht="15" customHeight="1" thickBot="1" x14ac:dyDescent="0.2">
      <c r="B5" s="159"/>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1"/>
    </row>
    <row r="7" spans="1:76" ht="15" customHeight="1" x14ac:dyDescent="0.15">
      <c r="A7" s="2" t="s">
        <v>203</v>
      </c>
    </row>
    <row r="8" spans="1:76" ht="15" customHeight="1" thickBot="1" x14ac:dyDescent="0.2"/>
    <row r="9" spans="1:76" ht="15" customHeight="1" x14ac:dyDescent="0.15">
      <c r="B9" s="713" t="s">
        <v>274</v>
      </c>
      <c r="C9" s="714"/>
      <c r="D9" s="714"/>
      <c r="E9" s="714"/>
      <c r="F9" s="714"/>
      <c r="G9" s="714"/>
      <c r="H9" s="714"/>
      <c r="I9" s="714"/>
      <c r="J9" s="714"/>
      <c r="K9" s="714"/>
      <c r="L9" s="714"/>
      <c r="M9" s="714"/>
      <c r="N9" s="714"/>
      <c r="O9" s="714"/>
      <c r="P9" s="714"/>
      <c r="Q9" s="714"/>
      <c r="R9" s="714"/>
      <c r="S9" s="714"/>
      <c r="T9" s="714"/>
      <c r="U9" s="714"/>
      <c r="V9" s="714"/>
      <c r="W9" s="714"/>
      <c r="X9" s="714"/>
      <c r="Y9" s="714"/>
      <c r="Z9" s="714"/>
      <c r="AA9" s="714"/>
      <c r="AB9" s="715"/>
      <c r="AD9" s="628" t="s">
        <v>77</v>
      </c>
      <c r="AE9" s="629"/>
      <c r="AF9" s="629"/>
      <c r="AG9" s="629"/>
      <c r="AH9" s="641" t="s">
        <v>206</v>
      </c>
      <c r="AI9" s="642"/>
      <c r="AJ9" s="642"/>
      <c r="AK9" s="642"/>
      <c r="AL9" s="642"/>
      <c r="AM9" s="642"/>
      <c r="AN9" s="642"/>
      <c r="AO9" s="642"/>
      <c r="AP9" s="642"/>
      <c r="AQ9" s="642"/>
      <c r="AR9" s="642"/>
      <c r="AS9" s="642"/>
      <c r="AT9" s="642"/>
      <c r="AU9" s="642"/>
      <c r="AV9" s="643"/>
      <c r="AZ9" s="711"/>
      <c r="BA9" s="711"/>
      <c r="BB9" s="711"/>
      <c r="BC9" s="711"/>
      <c r="BD9" s="711"/>
      <c r="BE9" s="711"/>
      <c r="BF9" s="711"/>
      <c r="BG9" s="711"/>
      <c r="BH9" s="711"/>
      <c r="BI9" s="711"/>
      <c r="BJ9" s="711"/>
      <c r="BK9" s="711"/>
      <c r="BL9" s="711"/>
      <c r="BM9" s="711"/>
      <c r="BN9" s="711"/>
      <c r="BO9" s="711"/>
      <c r="BP9" s="711"/>
      <c r="BQ9" s="711"/>
      <c r="BR9" s="711"/>
      <c r="BS9" s="711"/>
      <c r="BT9" s="711"/>
      <c r="BU9" s="711"/>
      <c r="BV9" s="711"/>
      <c r="BW9" s="711"/>
      <c r="BX9" s="711"/>
    </row>
    <row r="10" spans="1:76" ht="15" customHeight="1" thickBot="1" x14ac:dyDescent="0.2">
      <c r="B10" s="716"/>
      <c r="C10" s="71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7"/>
      <c r="AB10" s="718"/>
      <c r="AD10" s="630"/>
      <c r="AE10" s="631"/>
      <c r="AF10" s="631"/>
      <c r="AG10" s="631"/>
      <c r="AH10" s="644"/>
      <c r="AI10" s="644"/>
      <c r="AJ10" s="644"/>
      <c r="AK10" s="644"/>
      <c r="AL10" s="644"/>
      <c r="AM10" s="644"/>
      <c r="AN10" s="644"/>
      <c r="AO10" s="644"/>
      <c r="AP10" s="644"/>
      <c r="AQ10" s="644"/>
      <c r="AR10" s="644"/>
      <c r="AS10" s="644"/>
      <c r="AT10" s="644"/>
      <c r="AU10" s="644"/>
      <c r="AV10" s="645"/>
      <c r="AZ10" s="711"/>
      <c r="BA10" s="711"/>
      <c r="BB10" s="711"/>
      <c r="BC10" s="711"/>
      <c r="BD10" s="711"/>
      <c r="BE10" s="711"/>
      <c r="BF10" s="711"/>
      <c r="BG10" s="711"/>
      <c r="BH10" s="711"/>
      <c r="BI10" s="711"/>
      <c r="BJ10" s="711"/>
      <c r="BK10" s="711"/>
      <c r="BL10" s="711"/>
      <c r="BM10" s="711"/>
      <c r="BN10" s="711"/>
      <c r="BO10" s="711"/>
      <c r="BP10" s="711"/>
      <c r="BQ10" s="711"/>
      <c r="BR10" s="711"/>
      <c r="BS10" s="711"/>
      <c r="BT10" s="711"/>
      <c r="BU10" s="711"/>
      <c r="BV10" s="711"/>
      <c r="BW10" s="711"/>
      <c r="BX10" s="711"/>
    </row>
    <row r="11" spans="1:76" ht="15" customHeight="1" thickTop="1" x14ac:dyDescent="0.15">
      <c r="B11" s="716"/>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8"/>
      <c r="AD11" s="636">
        <v>5</v>
      </c>
      <c r="AE11" s="637"/>
      <c r="AF11" s="637"/>
      <c r="AG11" s="637"/>
      <c r="AH11" s="646" t="s">
        <v>78</v>
      </c>
      <c r="AI11" s="647"/>
      <c r="AJ11" s="647"/>
      <c r="AK11" s="647"/>
      <c r="AL11" s="647"/>
      <c r="AM11" s="647"/>
      <c r="AN11" s="647"/>
      <c r="AO11" s="647"/>
      <c r="AP11" s="647"/>
      <c r="AQ11" s="647"/>
      <c r="AR11" s="647"/>
      <c r="AS11" s="647"/>
      <c r="AT11" s="647"/>
      <c r="AU11" s="647"/>
      <c r="AV11" s="648"/>
      <c r="AZ11" s="711"/>
      <c r="BA11" s="711"/>
      <c r="BB11" s="711"/>
      <c r="BC11" s="711"/>
      <c r="BD11" s="711"/>
      <c r="BE11" s="711"/>
      <c r="BF11" s="711"/>
      <c r="BG11" s="711"/>
      <c r="BH11" s="711"/>
      <c r="BI11" s="711"/>
      <c r="BJ11" s="711"/>
      <c r="BK11" s="711"/>
      <c r="BL11" s="711"/>
      <c r="BM11" s="711"/>
      <c r="BN11" s="711"/>
      <c r="BO11" s="711"/>
      <c r="BP11" s="711"/>
      <c r="BQ11" s="711"/>
      <c r="BR11" s="711"/>
      <c r="BS11" s="711"/>
      <c r="BT11" s="711"/>
      <c r="BU11" s="711"/>
      <c r="BV11" s="711"/>
      <c r="BW11" s="711"/>
      <c r="BX11" s="711"/>
    </row>
    <row r="12" spans="1:76" ht="15" customHeight="1" x14ac:dyDescent="0.15">
      <c r="B12" s="716"/>
      <c r="C12" s="717"/>
      <c r="D12" s="717"/>
      <c r="E12" s="717"/>
      <c r="F12" s="717"/>
      <c r="G12" s="717"/>
      <c r="H12" s="717"/>
      <c r="I12" s="717"/>
      <c r="J12" s="717"/>
      <c r="K12" s="717"/>
      <c r="L12" s="717"/>
      <c r="M12" s="717"/>
      <c r="N12" s="717"/>
      <c r="O12" s="717"/>
      <c r="P12" s="717"/>
      <c r="Q12" s="717"/>
      <c r="R12" s="717"/>
      <c r="S12" s="717"/>
      <c r="T12" s="717"/>
      <c r="U12" s="717"/>
      <c r="V12" s="717"/>
      <c r="W12" s="717"/>
      <c r="X12" s="717"/>
      <c r="Y12" s="717"/>
      <c r="Z12" s="717"/>
      <c r="AA12" s="717"/>
      <c r="AB12" s="718"/>
      <c r="AD12" s="634">
        <v>4</v>
      </c>
      <c r="AE12" s="635"/>
      <c r="AF12" s="635"/>
      <c r="AG12" s="635"/>
      <c r="AH12" s="638" t="s">
        <v>79</v>
      </c>
      <c r="AI12" s="639"/>
      <c r="AJ12" s="639"/>
      <c r="AK12" s="639"/>
      <c r="AL12" s="639"/>
      <c r="AM12" s="639"/>
      <c r="AN12" s="639"/>
      <c r="AO12" s="639"/>
      <c r="AP12" s="639"/>
      <c r="AQ12" s="639"/>
      <c r="AR12" s="639"/>
      <c r="AS12" s="639"/>
      <c r="AT12" s="639"/>
      <c r="AU12" s="639"/>
      <c r="AV12" s="640"/>
      <c r="AZ12" s="711"/>
      <c r="BA12" s="711"/>
      <c r="BB12" s="711"/>
      <c r="BC12" s="711"/>
      <c r="BD12" s="711"/>
      <c r="BE12" s="711"/>
      <c r="BF12" s="711"/>
      <c r="BG12" s="711"/>
      <c r="BH12" s="711"/>
      <c r="BI12" s="711"/>
      <c r="BJ12" s="711"/>
      <c r="BK12" s="711"/>
      <c r="BL12" s="711"/>
      <c r="BM12" s="711"/>
      <c r="BN12" s="711"/>
      <c r="BO12" s="711"/>
      <c r="BP12" s="711"/>
      <c r="BQ12" s="711"/>
      <c r="BR12" s="711"/>
      <c r="BS12" s="711"/>
      <c r="BT12" s="711"/>
      <c r="BU12" s="711"/>
      <c r="BV12" s="711"/>
      <c r="BW12" s="711"/>
      <c r="BX12" s="711"/>
    </row>
    <row r="13" spans="1:76" ht="15" customHeight="1" x14ac:dyDescent="0.15">
      <c r="B13" s="716"/>
      <c r="C13" s="717"/>
      <c r="D13" s="717"/>
      <c r="E13" s="717"/>
      <c r="F13" s="717"/>
      <c r="G13" s="717"/>
      <c r="H13" s="717"/>
      <c r="I13" s="717"/>
      <c r="J13" s="717"/>
      <c r="K13" s="717"/>
      <c r="L13" s="717"/>
      <c r="M13" s="717"/>
      <c r="N13" s="717"/>
      <c r="O13" s="717"/>
      <c r="P13" s="717"/>
      <c r="Q13" s="717"/>
      <c r="R13" s="717"/>
      <c r="S13" s="717"/>
      <c r="T13" s="717"/>
      <c r="U13" s="717"/>
      <c r="V13" s="717"/>
      <c r="W13" s="717"/>
      <c r="X13" s="717"/>
      <c r="Y13" s="717"/>
      <c r="Z13" s="717"/>
      <c r="AA13" s="717"/>
      <c r="AB13" s="718"/>
      <c r="AD13" s="658">
        <v>3</v>
      </c>
      <c r="AE13" s="659"/>
      <c r="AF13" s="659"/>
      <c r="AG13" s="659"/>
      <c r="AH13" s="649" t="s">
        <v>41</v>
      </c>
      <c r="AI13" s="650"/>
      <c r="AJ13" s="650"/>
      <c r="AK13" s="650"/>
      <c r="AL13" s="650"/>
      <c r="AM13" s="650"/>
      <c r="AN13" s="650"/>
      <c r="AO13" s="650"/>
      <c r="AP13" s="650"/>
      <c r="AQ13" s="650"/>
      <c r="AR13" s="650"/>
      <c r="AS13" s="650"/>
      <c r="AT13" s="650"/>
      <c r="AU13" s="650"/>
      <c r="AV13" s="651"/>
      <c r="AZ13" s="711"/>
      <c r="BA13" s="711"/>
      <c r="BB13" s="711"/>
      <c r="BC13" s="711"/>
      <c r="BD13" s="711"/>
      <c r="BE13" s="711"/>
      <c r="BF13" s="711"/>
      <c r="BG13" s="711"/>
      <c r="BH13" s="711"/>
      <c r="BI13" s="711"/>
      <c r="BJ13" s="711"/>
      <c r="BK13" s="711"/>
      <c r="BL13" s="711"/>
      <c r="BM13" s="711"/>
      <c r="BN13" s="711"/>
      <c r="BO13" s="711"/>
      <c r="BP13" s="711"/>
      <c r="BQ13" s="711"/>
      <c r="BR13" s="711"/>
      <c r="BS13" s="711"/>
      <c r="BT13" s="711"/>
      <c r="BU13" s="711"/>
      <c r="BV13" s="711"/>
      <c r="BW13" s="711"/>
      <c r="BX13" s="711"/>
    </row>
    <row r="14" spans="1:76" ht="15" customHeight="1" x14ac:dyDescent="0.15">
      <c r="B14" s="716"/>
      <c r="C14" s="717"/>
      <c r="D14" s="717"/>
      <c r="E14" s="717"/>
      <c r="F14" s="717"/>
      <c r="G14" s="717"/>
      <c r="H14" s="717"/>
      <c r="I14" s="717"/>
      <c r="J14" s="717"/>
      <c r="K14" s="717"/>
      <c r="L14" s="717"/>
      <c r="M14" s="717"/>
      <c r="N14" s="717"/>
      <c r="O14" s="717"/>
      <c r="P14" s="717"/>
      <c r="Q14" s="717"/>
      <c r="R14" s="717"/>
      <c r="S14" s="717"/>
      <c r="T14" s="717"/>
      <c r="U14" s="717"/>
      <c r="V14" s="717"/>
      <c r="W14" s="717"/>
      <c r="X14" s="717"/>
      <c r="Y14" s="717"/>
      <c r="Z14" s="717"/>
      <c r="AA14" s="717"/>
      <c r="AB14" s="718"/>
      <c r="AD14" s="660">
        <v>2</v>
      </c>
      <c r="AE14" s="661"/>
      <c r="AF14" s="661"/>
      <c r="AG14" s="661"/>
      <c r="AH14" s="652" t="s">
        <v>42</v>
      </c>
      <c r="AI14" s="653"/>
      <c r="AJ14" s="653"/>
      <c r="AK14" s="653"/>
      <c r="AL14" s="653"/>
      <c r="AM14" s="653"/>
      <c r="AN14" s="653"/>
      <c r="AO14" s="653"/>
      <c r="AP14" s="653"/>
      <c r="AQ14" s="653"/>
      <c r="AR14" s="653"/>
      <c r="AS14" s="653"/>
      <c r="AT14" s="653"/>
      <c r="AU14" s="653"/>
      <c r="AV14" s="654"/>
      <c r="AZ14" s="711"/>
      <c r="BA14" s="711"/>
      <c r="BB14" s="711"/>
      <c r="BC14" s="711"/>
      <c r="BD14" s="711"/>
      <c r="BE14" s="711"/>
      <c r="BF14" s="711"/>
      <c r="BG14" s="711"/>
      <c r="BH14" s="711"/>
      <c r="BI14" s="711"/>
      <c r="BJ14" s="711"/>
      <c r="BK14" s="711"/>
      <c r="BL14" s="711"/>
      <c r="BM14" s="711"/>
      <c r="BN14" s="711"/>
      <c r="BO14" s="711"/>
      <c r="BP14" s="711"/>
      <c r="BQ14" s="711"/>
      <c r="BR14" s="711"/>
      <c r="BS14" s="711"/>
      <c r="BT14" s="711"/>
      <c r="BU14" s="711"/>
      <c r="BV14" s="711"/>
      <c r="BW14" s="711"/>
      <c r="BX14" s="711"/>
    </row>
    <row r="15" spans="1:76" ht="15" customHeight="1" thickBot="1" x14ac:dyDescent="0.2">
      <c r="B15" s="719"/>
      <c r="C15" s="720"/>
      <c r="D15" s="720"/>
      <c r="E15" s="720"/>
      <c r="F15" s="720"/>
      <c r="G15" s="720"/>
      <c r="H15" s="720"/>
      <c r="I15" s="720"/>
      <c r="J15" s="720"/>
      <c r="K15" s="720"/>
      <c r="L15" s="720"/>
      <c r="M15" s="720"/>
      <c r="N15" s="720"/>
      <c r="O15" s="720"/>
      <c r="P15" s="720"/>
      <c r="Q15" s="720"/>
      <c r="R15" s="720"/>
      <c r="S15" s="720"/>
      <c r="T15" s="720"/>
      <c r="U15" s="720"/>
      <c r="V15" s="720"/>
      <c r="W15" s="720"/>
      <c r="X15" s="720"/>
      <c r="Y15" s="720"/>
      <c r="Z15" s="720"/>
      <c r="AA15" s="720"/>
      <c r="AB15" s="721"/>
      <c r="AD15" s="662">
        <v>1</v>
      </c>
      <c r="AE15" s="663"/>
      <c r="AF15" s="663"/>
      <c r="AG15" s="663"/>
      <c r="AH15" s="655" t="s">
        <v>43</v>
      </c>
      <c r="AI15" s="656"/>
      <c r="AJ15" s="656"/>
      <c r="AK15" s="656"/>
      <c r="AL15" s="656"/>
      <c r="AM15" s="656"/>
      <c r="AN15" s="656"/>
      <c r="AO15" s="656"/>
      <c r="AP15" s="656"/>
      <c r="AQ15" s="656"/>
      <c r="AR15" s="656"/>
      <c r="AS15" s="656"/>
      <c r="AT15" s="656"/>
      <c r="AU15" s="656"/>
      <c r="AV15" s="657"/>
      <c r="AZ15" s="711"/>
      <c r="BA15" s="711"/>
      <c r="BB15" s="711"/>
      <c r="BC15" s="711"/>
      <c r="BD15" s="711"/>
      <c r="BE15" s="711"/>
      <c r="BF15" s="711"/>
      <c r="BG15" s="711"/>
      <c r="BH15" s="711"/>
      <c r="BI15" s="711"/>
      <c r="BJ15" s="711"/>
      <c r="BK15" s="711"/>
      <c r="BL15" s="711"/>
      <c r="BM15" s="711"/>
      <c r="BN15" s="711"/>
      <c r="BO15" s="711"/>
      <c r="BP15" s="711"/>
      <c r="BQ15" s="711"/>
      <c r="BR15" s="711"/>
      <c r="BS15" s="711"/>
      <c r="BT15" s="711"/>
      <c r="BU15" s="711"/>
      <c r="BV15" s="711"/>
      <c r="BW15" s="711"/>
      <c r="BX15" s="711"/>
    </row>
    <row r="16" spans="1:76" ht="15" customHeight="1" x14ac:dyDescent="0.15">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19"/>
      <c r="AD16" s="19"/>
      <c r="AE16" s="19"/>
      <c r="AF16" s="19"/>
      <c r="AG16" s="19"/>
      <c r="AH16" s="19"/>
      <c r="AI16" s="19"/>
      <c r="AJ16" s="19"/>
      <c r="AK16" s="19"/>
      <c r="AL16" s="19"/>
      <c r="AM16" s="19"/>
      <c r="AN16" s="19"/>
      <c r="AZ16" s="712"/>
      <c r="BA16" s="712"/>
      <c r="BB16" s="712"/>
      <c r="BC16" s="712"/>
      <c r="BD16" s="712"/>
      <c r="BE16" s="712"/>
      <c r="BF16" s="712"/>
      <c r="BG16" s="712"/>
      <c r="BH16" s="712"/>
      <c r="BI16" s="712"/>
      <c r="BJ16" s="712"/>
      <c r="BK16" s="712"/>
      <c r="BL16" s="712"/>
      <c r="BM16" s="712"/>
      <c r="BN16" s="712"/>
      <c r="BO16" s="712"/>
      <c r="BP16" s="712"/>
      <c r="BQ16" s="712"/>
      <c r="BR16" s="712"/>
      <c r="BS16" s="712"/>
      <c r="BT16" s="712"/>
      <c r="BU16" s="712"/>
      <c r="BV16" s="712"/>
      <c r="BW16" s="712"/>
      <c r="BX16" s="712"/>
    </row>
    <row r="17" spans="1:48" ht="15" customHeight="1" x14ac:dyDescent="0.15">
      <c r="A17" s="2" t="s">
        <v>204</v>
      </c>
      <c r="Y17" s="19"/>
      <c r="Z17" s="19"/>
      <c r="AA17" s="19"/>
      <c r="AB17" s="19"/>
      <c r="AC17" s="19"/>
      <c r="AD17" s="19"/>
      <c r="AE17" s="19"/>
      <c r="AF17" s="19"/>
      <c r="AG17" s="19"/>
      <c r="AH17" s="19"/>
      <c r="AI17" s="19"/>
      <c r="AJ17" s="19"/>
      <c r="AK17" s="19"/>
      <c r="AL17" s="19"/>
      <c r="AM17" s="19"/>
      <c r="AN17" s="19"/>
    </row>
    <row r="18" spans="1:48" ht="15" customHeight="1" thickBot="1" x14ac:dyDescent="0.2">
      <c r="Y18" s="19"/>
      <c r="Z18" s="19"/>
      <c r="AA18" s="19"/>
      <c r="AB18" s="19"/>
      <c r="AC18" s="19"/>
      <c r="AD18" s="19"/>
      <c r="AE18" s="19"/>
      <c r="AF18" s="19"/>
      <c r="AG18" s="19"/>
      <c r="AH18" s="19"/>
      <c r="AI18" s="19"/>
      <c r="AJ18" s="19"/>
      <c r="AK18" s="19"/>
      <c r="AL18" s="19"/>
      <c r="AM18" s="19"/>
      <c r="AN18" s="19"/>
    </row>
    <row r="19" spans="1:48" ht="15" customHeight="1" x14ac:dyDescent="0.15">
      <c r="A19" s="5"/>
      <c r="B19" s="713" t="s">
        <v>275</v>
      </c>
      <c r="C19" s="714"/>
      <c r="D19" s="714"/>
      <c r="E19" s="714"/>
      <c r="F19" s="714"/>
      <c r="G19" s="714"/>
      <c r="H19" s="714"/>
      <c r="I19" s="714"/>
      <c r="J19" s="714"/>
      <c r="K19" s="714"/>
      <c r="L19" s="714"/>
      <c r="M19" s="714"/>
      <c r="N19" s="714"/>
      <c r="O19" s="714"/>
      <c r="P19" s="714"/>
      <c r="Q19" s="714"/>
      <c r="R19" s="714"/>
      <c r="S19" s="714"/>
      <c r="T19" s="714"/>
      <c r="U19" s="714"/>
      <c r="V19" s="714"/>
      <c r="W19" s="714"/>
      <c r="X19" s="714"/>
      <c r="Y19" s="714"/>
      <c r="Z19" s="714"/>
      <c r="AA19" s="714"/>
      <c r="AB19" s="715"/>
      <c r="AD19" s="628" t="s">
        <v>52</v>
      </c>
      <c r="AE19" s="629"/>
      <c r="AF19" s="629"/>
      <c r="AG19" s="629"/>
      <c r="AH19" s="629" t="s">
        <v>91</v>
      </c>
      <c r="AI19" s="629"/>
      <c r="AJ19" s="629"/>
      <c r="AK19" s="629"/>
      <c r="AL19" s="629"/>
      <c r="AM19" s="629"/>
      <c r="AN19" s="629"/>
      <c r="AO19" s="629"/>
      <c r="AP19" s="629"/>
      <c r="AQ19" s="629"/>
      <c r="AR19" s="629"/>
      <c r="AS19" s="629"/>
      <c r="AT19" s="629"/>
      <c r="AU19" s="629"/>
      <c r="AV19" s="667"/>
    </row>
    <row r="20" spans="1:48" ht="15" customHeight="1" thickBot="1" x14ac:dyDescent="0.2">
      <c r="B20" s="716"/>
      <c r="C20" s="717"/>
      <c r="D20" s="717"/>
      <c r="E20" s="717"/>
      <c r="F20" s="717"/>
      <c r="G20" s="717"/>
      <c r="H20" s="717"/>
      <c r="I20" s="717"/>
      <c r="J20" s="717"/>
      <c r="K20" s="717"/>
      <c r="L20" s="717"/>
      <c r="M20" s="717"/>
      <c r="N20" s="717"/>
      <c r="O20" s="717"/>
      <c r="P20" s="717"/>
      <c r="Q20" s="717"/>
      <c r="R20" s="717"/>
      <c r="S20" s="717"/>
      <c r="T20" s="717"/>
      <c r="U20" s="717"/>
      <c r="V20" s="717"/>
      <c r="W20" s="717"/>
      <c r="X20" s="717"/>
      <c r="Y20" s="717"/>
      <c r="Z20" s="717"/>
      <c r="AA20" s="717"/>
      <c r="AB20" s="718"/>
      <c r="AD20" s="630"/>
      <c r="AE20" s="631"/>
      <c r="AF20" s="631"/>
      <c r="AG20" s="631"/>
      <c r="AH20" s="631"/>
      <c r="AI20" s="631"/>
      <c r="AJ20" s="631"/>
      <c r="AK20" s="631"/>
      <c r="AL20" s="631"/>
      <c r="AM20" s="631"/>
      <c r="AN20" s="631"/>
      <c r="AO20" s="631"/>
      <c r="AP20" s="631"/>
      <c r="AQ20" s="631"/>
      <c r="AR20" s="631"/>
      <c r="AS20" s="631"/>
      <c r="AT20" s="631"/>
      <c r="AU20" s="631"/>
      <c r="AV20" s="668"/>
    </row>
    <row r="21" spans="1:48" ht="15" customHeight="1" thickTop="1" x14ac:dyDescent="0.15">
      <c r="B21" s="716"/>
      <c r="C21" s="717"/>
      <c r="D21" s="717"/>
      <c r="E21" s="717"/>
      <c r="F21" s="717"/>
      <c r="G21" s="717"/>
      <c r="H21" s="717"/>
      <c r="I21" s="717"/>
      <c r="J21" s="717"/>
      <c r="K21" s="717"/>
      <c r="L21" s="717"/>
      <c r="M21" s="717"/>
      <c r="N21" s="717"/>
      <c r="O21" s="717"/>
      <c r="P21" s="717"/>
      <c r="Q21" s="717"/>
      <c r="R21" s="717"/>
      <c r="S21" s="717"/>
      <c r="T21" s="717"/>
      <c r="U21" s="717"/>
      <c r="V21" s="717"/>
      <c r="W21" s="717"/>
      <c r="X21" s="717"/>
      <c r="Y21" s="717"/>
      <c r="Z21" s="717"/>
      <c r="AA21" s="717"/>
      <c r="AB21" s="718"/>
      <c r="AD21" s="632">
        <v>5</v>
      </c>
      <c r="AE21" s="633"/>
      <c r="AF21" s="633"/>
      <c r="AG21" s="633"/>
      <c r="AH21" s="669">
        <v>1</v>
      </c>
      <c r="AI21" s="670"/>
      <c r="AJ21" s="671" t="s">
        <v>207</v>
      </c>
      <c r="AK21" s="671"/>
      <c r="AL21" s="672"/>
      <c r="AM21" s="672"/>
      <c r="AN21" s="671"/>
      <c r="AO21" s="671"/>
      <c r="AP21" s="671"/>
      <c r="AQ21" s="671"/>
      <c r="AR21" s="671"/>
      <c r="AS21" s="671"/>
      <c r="AT21" s="671"/>
      <c r="AU21" s="671"/>
      <c r="AV21" s="673"/>
    </row>
    <row r="22" spans="1:48" ht="15" customHeight="1" x14ac:dyDescent="0.15">
      <c r="B22" s="716"/>
      <c r="C22" s="717"/>
      <c r="D22" s="717"/>
      <c r="E22" s="717"/>
      <c r="F22" s="717"/>
      <c r="G22" s="717"/>
      <c r="H22" s="717"/>
      <c r="I22" s="717"/>
      <c r="J22" s="717"/>
      <c r="K22" s="717"/>
      <c r="L22" s="717"/>
      <c r="M22" s="717"/>
      <c r="N22" s="717"/>
      <c r="O22" s="717"/>
      <c r="P22" s="717"/>
      <c r="Q22" s="717"/>
      <c r="R22" s="717"/>
      <c r="S22" s="717"/>
      <c r="T22" s="717"/>
      <c r="U22" s="717"/>
      <c r="V22" s="717"/>
      <c r="W22" s="717"/>
      <c r="X22" s="717"/>
      <c r="Y22" s="717"/>
      <c r="Z22" s="717"/>
      <c r="AA22" s="717"/>
      <c r="AB22" s="718"/>
      <c r="AD22" s="683">
        <v>4</v>
      </c>
      <c r="AE22" s="684"/>
      <c r="AF22" s="684"/>
      <c r="AG22" s="684"/>
      <c r="AH22" s="677">
        <v>0.8</v>
      </c>
      <c r="AI22" s="676"/>
      <c r="AJ22" s="674" t="s">
        <v>207</v>
      </c>
      <c r="AK22" s="674"/>
      <c r="AL22" s="676">
        <f>AH21</f>
        <v>1</v>
      </c>
      <c r="AM22" s="676"/>
      <c r="AN22" s="674" t="s">
        <v>208</v>
      </c>
      <c r="AO22" s="674"/>
      <c r="AP22" s="674"/>
      <c r="AQ22" s="674"/>
      <c r="AR22" s="674"/>
      <c r="AS22" s="674"/>
      <c r="AT22" s="674"/>
      <c r="AU22" s="674"/>
      <c r="AV22" s="675"/>
    </row>
    <row r="23" spans="1:48" ht="15" customHeight="1" x14ac:dyDescent="0.15">
      <c r="B23" s="716"/>
      <c r="C23" s="717"/>
      <c r="D23" s="717"/>
      <c r="E23" s="717"/>
      <c r="F23" s="717"/>
      <c r="G23" s="717"/>
      <c r="H23" s="717"/>
      <c r="I23" s="717"/>
      <c r="J23" s="717"/>
      <c r="K23" s="717"/>
      <c r="L23" s="717"/>
      <c r="M23" s="717"/>
      <c r="N23" s="717"/>
      <c r="O23" s="717"/>
      <c r="P23" s="717"/>
      <c r="Q23" s="717"/>
      <c r="R23" s="717"/>
      <c r="S23" s="717"/>
      <c r="T23" s="717"/>
      <c r="U23" s="717"/>
      <c r="V23" s="717"/>
      <c r="W23" s="717"/>
      <c r="X23" s="717"/>
      <c r="Y23" s="717"/>
      <c r="Z23" s="717"/>
      <c r="AA23" s="717"/>
      <c r="AB23" s="718"/>
      <c r="AD23" s="736">
        <v>3</v>
      </c>
      <c r="AE23" s="513"/>
      <c r="AF23" s="513"/>
      <c r="AG23" s="513"/>
      <c r="AH23" s="734">
        <v>0.6</v>
      </c>
      <c r="AI23" s="680"/>
      <c r="AJ23" s="678" t="s">
        <v>207</v>
      </c>
      <c r="AK23" s="678"/>
      <c r="AL23" s="680">
        <f>AH22</f>
        <v>0.8</v>
      </c>
      <c r="AM23" s="680"/>
      <c r="AN23" s="678" t="s">
        <v>208</v>
      </c>
      <c r="AO23" s="678"/>
      <c r="AP23" s="678"/>
      <c r="AQ23" s="678"/>
      <c r="AR23" s="678"/>
      <c r="AS23" s="678"/>
      <c r="AT23" s="678"/>
      <c r="AU23" s="678"/>
      <c r="AV23" s="679"/>
    </row>
    <row r="24" spans="1:48" ht="15" customHeight="1" x14ac:dyDescent="0.15">
      <c r="B24" s="716"/>
      <c r="C24" s="717"/>
      <c r="D24" s="717"/>
      <c r="E24" s="717"/>
      <c r="F24" s="717"/>
      <c r="G24" s="717"/>
      <c r="H24" s="717"/>
      <c r="I24" s="717"/>
      <c r="J24" s="717"/>
      <c r="K24" s="717"/>
      <c r="L24" s="717"/>
      <c r="M24" s="717"/>
      <c r="N24" s="717"/>
      <c r="O24" s="717"/>
      <c r="P24" s="717"/>
      <c r="Q24" s="717"/>
      <c r="R24" s="717"/>
      <c r="S24" s="717"/>
      <c r="T24" s="717"/>
      <c r="U24" s="717"/>
      <c r="V24" s="717"/>
      <c r="W24" s="717"/>
      <c r="X24" s="717"/>
      <c r="Y24" s="717"/>
      <c r="Z24" s="717"/>
      <c r="AA24" s="717"/>
      <c r="AB24" s="718"/>
      <c r="AD24" s="737">
        <v>2</v>
      </c>
      <c r="AE24" s="707"/>
      <c r="AF24" s="707"/>
      <c r="AG24" s="707"/>
      <c r="AH24" s="692">
        <v>0.4</v>
      </c>
      <c r="AI24" s="691"/>
      <c r="AJ24" s="689" t="s">
        <v>207</v>
      </c>
      <c r="AK24" s="689"/>
      <c r="AL24" s="691">
        <f>AH23</f>
        <v>0.6</v>
      </c>
      <c r="AM24" s="691"/>
      <c r="AN24" s="689" t="s">
        <v>208</v>
      </c>
      <c r="AO24" s="689"/>
      <c r="AP24" s="689"/>
      <c r="AQ24" s="689"/>
      <c r="AR24" s="689"/>
      <c r="AS24" s="689"/>
      <c r="AT24" s="689"/>
      <c r="AU24" s="689"/>
      <c r="AV24" s="690"/>
    </row>
    <row r="25" spans="1:48" ht="15" customHeight="1" thickBot="1" x14ac:dyDescent="0.2">
      <c r="B25" s="716"/>
      <c r="C25" s="717"/>
      <c r="D25" s="717"/>
      <c r="E25" s="717"/>
      <c r="F25" s="717"/>
      <c r="G25" s="717"/>
      <c r="H25" s="717"/>
      <c r="I25" s="717"/>
      <c r="J25" s="717"/>
      <c r="K25" s="717"/>
      <c r="L25" s="717"/>
      <c r="M25" s="717"/>
      <c r="N25" s="717"/>
      <c r="O25" s="717"/>
      <c r="P25" s="717"/>
      <c r="Q25" s="717"/>
      <c r="R25" s="717"/>
      <c r="S25" s="717"/>
      <c r="T25" s="717"/>
      <c r="U25" s="717"/>
      <c r="V25" s="717"/>
      <c r="W25" s="717"/>
      <c r="X25" s="717"/>
      <c r="Y25" s="717"/>
      <c r="Z25" s="717"/>
      <c r="AA25" s="717"/>
      <c r="AB25" s="718"/>
      <c r="AD25" s="681">
        <v>1</v>
      </c>
      <c r="AE25" s="682"/>
      <c r="AF25" s="682"/>
      <c r="AG25" s="682"/>
      <c r="AH25" s="735"/>
      <c r="AI25" s="730"/>
      <c r="AJ25" s="693"/>
      <c r="AK25" s="693"/>
      <c r="AL25" s="730">
        <f>AH24</f>
        <v>0.4</v>
      </c>
      <c r="AM25" s="730"/>
      <c r="AN25" s="693" t="s">
        <v>208</v>
      </c>
      <c r="AO25" s="693"/>
      <c r="AP25" s="693"/>
      <c r="AQ25" s="693"/>
      <c r="AR25" s="693"/>
      <c r="AS25" s="693"/>
      <c r="AT25" s="693"/>
      <c r="AU25" s="693"/>
      <c r="AV25" s="731"/>
    </row>
    <row r="26" spans="1:48" ht="15" customHeight="1" x14ac:dyDescent="0.15">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L26" s="42"/>
      <c r="AM26" s="43"/>
      <c r="AN26" s="20"/>
    </row>
    <row r="27" spans="1:48" ht="15" customHeight="1" x14ac:dyDescent="0.15">
      <c r="A27" s="5" t="s">
        <v>205</v>
      </c>
      <c r="G27" s="16"/>
      <c r="H27" s="16"/>
      <c r="W27" s="16"/>
      <c r="AG27" s="17"/>
      <c r="AH27" s="17"/>
      <c r="AI27" s="608" t="s">
        <v>338</v>
      </c>
      <c r="AJ27" s="608"/>
      <c r="AK27" s="608"/>
      <c r="AL27" s="608"/>
      <c r="AM27" s="608"/>
      <c r="AN27" s="608"/>
      <c r="AO27" s="608"/>
      <c r="AP27" s="608"/>
    </row>
    <row r="28" spans="1:48" ht="15" customHeight="1" thickBot="1" x14ac:dyDescent="0.2">
      <c r="AG28" s="17"/>
      <c r="AH28" s="18"/>
      <c r="AI28" s="18"/>
      <c r="AJ28" s="18"/>
      <c r="AK28" s="18"/>
      <c r="AL28" s="18"/>
      <c r="AM28" s="18"/>
      <c r="AN28" s="18"/>
    </row>
    <row r="29" spans="1:48" ht="15" customHeight="1" x14ac:dyDescent="0.15">
      <c r="B29" s="153" t="s">
        <v>276</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5"/>
      <c r="AK29" s="35">
        <v>5</v>
      </c>
      <c r="AL29" s="26">
        <v>11</v>
      </c>
      <c r="AM29" s="37">
        <v>16</v>
      </c>
      <c r="AN29" s="22">
        <v>20</v>
      </c>
      <c r="AO29" s="22">
        <v>23</v>
      </c>
      <c r="AP29" s="23">
        <v>25</v>
      </c>
    </row>
    <row r="30" spans="1:48" ht="15" customHeight="1" x14ac:dyDescent="0.15">
      <c r="B30" s="156"/>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8"/>
      <c r="AK30" s="35">
        <v>4</v>
      </c>
      <c r="AL30" s="29">
        <v>7</v>
      </c>
      <c r="AM30" s="27">
        <v>13</v>
      </c>
      <c r="AN30" s="38">
        <v>18</v>
      </c>
      <c r="AO30" s="24">
        <v>22</v>
      </c>
      <c r="AP30" s="25">
        <v>24</v>
      </c>
    </row>
    <row r="31" spans="1:48" ht="15" customHeight="1" x14ac:dyDescent="0.15">
      <c r="B31" s="156"/>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8"/>
      <c r="AK31" s="35">
        <v>3</v>
      </c>
      <c r="AL31" s="32">
        <v>4</v>
      </c>
      <c r="AM31" s="30">
        <v>9</v>
      </c>
      <c r="AN31" s="27">
        <v>15</v>
      </c>
      <c r="AO31" s="38">
        <v>19</v>
      </c>
      <c r="AP31" s="25">
        <v>21</v>
      </c>
    </row>
    <row r="32" spans="1:48" ht="15" customHeight="1" x14ac:dyDescent="0.15">
      <c r="B32" s="156"/>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8"/>
      <c r="AK32" s="35">
        <v>2</v>
      </c>
      <c r="AL32" s="32">
        <v>2</v>
      </c>
      <c r="AM32" s="30">
        <v>6</v>
      </c>
      <c r="AN32" s="30">
        <v>10</v>
      </c>
      <c r="AO32" s="27">
        <v>14</v>
      </c>
      <c r="AP32" s="39">
        <v>17</v>
      </c>
    </row>
    <row r="33" spans="2:69" ht="15" customHeight="1" thickBot="1" x14ac:dyDescent="0.2">
      <c r="B33" s="156"/>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8"/>
      <c r="AK33" s="35">
        <v>1</v>
      </c>
      <c r="AL33" s="33">
        <v>1</v>
      </c>
      <c r="AM33" s="34">
        <v>3</v>
      </c>
      <c r="AN33" s="34">
        <v>5</v>
      </c>
      <c r="AO33" s="31">
        <v>8</v>
      </c>
      <c r="AP33" s="28">
        <v>12</v>
      </c>
    </row>
    <row r="34" spans="2:69" ht="15" customHeight="1" x14ac:dyDescent="0.15">
      <c r="B34" s="156"/>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8"/>
      <c r="AL34" s="35">
        <v>1</v>
      </c>
      <c r="AM34" s="35">
        <v>2</v>
      </c>
      <c r="AN34" s="35">
        <v>3</v>
      </c>
      <c r="AO34" s="35">
        <v>4</v>
      </c>
      <c r="AP34" s="35">
        <v>5</v>
      </c>
    </row>
    <row r="35" spans="2:69" ht="15" customHeight="1" x14ac:dyDescent="0.15">
      <c r="B35" s="156"/>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8"/>
    </row>
    <row r="36" spans="2:69" ht="15" customHeight="1" thickBot="1" x14ac:dyDescent="0.2">
      <c r="B36" s="722"/>
      <c r="C36" s="723"/>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4"/>
    </row>
    <row r="37" spans="2:69" ht="15" customHeight="1" thickBot="1" x14ac:dyDescent="0.2"/>
    <row r="38" spans="2:69" ht="15" customHeight="1" x14ac:dyDescent="0.15">
      <c r="B38" s="620" t="s">
        <v>213</v>
      </c>
      <c r="C38" s="276"/>
      <c r="D38" s="276"/>
      <c r="E38" s="276"/>
      <c r="F38" s="276"/>
      <c r="G38" s="276"/>
      <c r="H38" s="276"/>
      <c r="I38" s="276"/>
      <c r="J38" s="276"/>
      <c r="K38" s="276"/>
      <c r="L38" s="276"/>
      <c r="M38" s="276"/>
      <c r="N38" s="276"/>
      <c r="O38" s="276"/>
      <c r="P38" s="276"/>
      <c r="Q38" s="276"/>
      <c r="R38" s="276"/>
      <c r="S38" s="277"/>
      <c r="T38" s="289" t="s">
        <v>214</v>
      </c>
      <c r="U38" s="289"/>
      <c r="V38" s="289"/>
      <c r="W38" s="289"/>
      <c r="X38" s="289" t="s">
        <v>133</v>
      </c>
      <c r="Y38" s="138"/>
      <c r="Z38" s="138"/>
      <c r="AA38" s="138"/>
      <c r="AB38" s="289" t="s">
        <v>53</v>
      </c>
      <c r="AC38" s="289"/>
      <c r="AD38" s="289"/>
      <c r="AE38" s="289"/>
      <c r="AF38" s="289" t="s">
        <v>54</v>
      </c>
      <c r="AG38" s="289"/>
      <c r="AH38" s="289"/>
      <c r="AI38" s="289"/>
      <c r="AJ38" s="289"/>
      <c r="AK38" s="138" t="s">
        <v>192</v>
      </c>
      <c r="AL38" s="138"/>
      <c r="AM38" s="138"/>
      <c r="AN38" s="138"/>
      <c r="AO38" s="138"/>
      <c r="AP38" s="138"/>
      <c r="AQ38" s="138"/>
      <c r="AR38" s="138"/>
      <c r="AS38" s="504"/>
      <c r="AT38" s="504"/>
      <c r="AU38" s="504"/>
      <c r="AV38" s="505"/>
      <c r="AY38" s="628" t="s">
        <v>91</v>
      </c>
      <c r="AZ38" s="629"/>
      <c r="BA38" s="629"/>
      <c r="BB38" s="629"/>
      <c r="BC38" s="629"/>
      <c r="BD38" s="629"/>
      <c r="BE38" s="629"/>
      <c r="BF38" s="629"/>
      <c r="BG38" s="629"/>
      <c r="BH38" s="629"/>
      <c r="BI38" s="629"/>
      <c r="BJ38" s="629"/>
      <c r="BK38" s="629"/>
      <c r="BL38" s="629"/>
      <c r="BM38" s="732"/>
      <c r="BN38" s="629" t="s">
        <v>52</v>
      </c>
      <c r="BO38" s="629"/>
      <c r="BP38" s="629"/>
      <c r="BQ38" s="667"/>
    </row>
    <row r="39" spans="2:69" ht="15" customHeight="1" thickBot="1" x14ac:dyDescent="0.2">
      <c r="B39" s="621"/>
      <c r="C39" s="282"/>
      <c r="D39" s="282"/>
      <c r="E39" s="282"/>
      <c r="F39" s="282"/>
      <c r="G39" s="282"/>
      <c r="H39" s="282"/>
      <c r="I39" s="282"/>
      <c r="J39" s="282"/>
      <c r="K39" s="282"/>
      <c r="L39" s="282"/>
      <c r="M39" s="282"/>
      <c r="N39" s="282"/>
      <c r="O39" s="282"/>
      <c r="P39" s="282"/>
      <c r="Q39" s="282"/>
      <c r="R39" s="282"/>
      <c r="S39" s="283"/>
      <c r="T39" s="290"/>
      <c r="U39" s="290"/>
      <c r="V39" s="290"/>
      <c r="W39" s="290"/>
      <c r="X39" s="293"/>
      <c r="Y39" s="293"/>
      <c r="Z39" s="293"/>
      <c r="AA39" s="293"/>
      <c r="AB39" s="290"/>
      <c r="AC39" s="290"/>
      <c r="AD39" s="290"/>
      <c r="AE39" s="290"/>
      <c r="AF39" s="290"/>
      <c r="AG39" s="290"/>
      <c r="AH39" s="290"/>
      <c r="AI39" s="290"/>
      <c r="AJ39" s="290"/>
      <c r="AK39" s="293" t="s">
        <v>47</v>
      </c>
      <c r="AL39" s="293"/>
      <c r="AM39" s="293"/>
      <c r="AN39" s="293"/>
      <c r="AO39" s="293" t="s">
        <v>44</v>
      </c>
      <c r="AP39" s="293"/>
      <c r="AQ39" s="293"/>
      <c r="AR39" s="293"/>
      <c r="AS39" s="476" t="s">
        <v>195</v>
      </c>
      <c r="AT39" s="476"/>
      <c r="AU39" s="476"/>
      <c r="AV39" s="477"/>
      <c r="AY39" s="630"/>
      <c r="AZ39" s="631"/>
      <c r="BA39" s="631"/>
      <c r="BB39" s="631"/>
      <c r="BC39" s="631"/>
      <c r="BD39" s="631"/>
      <c r="BE39" s="631"/>
      <c r="BF39" s="631"/>
      <c r="BG39" s="631"/>
      <c r="BH39" s="631"/>
      <c r="BI39" s="631"/>
      <c r="BJ39" s="631"/>
      <c r="BK39" s="631"/>
      <c r="BL39" s="631"/>
      <c r="BM39" s="733"/>
      <c r="BN39" s="631"/>
      <c r="BO39" s="631"/>
      <c r="BP39" s="631"/>
      <c r="BQ39" s="668"/>
    </row>
    <row r="40" spans="2:69" ht="15" customHeight="1" thickTop="1" x14ac:dyDescent="0.15">
      <c r="B40" s="622" t="str">
        <f>IF('2情報'!B47="","",'2情報'!B47)</f>
        <v>流入管渠</v>
      </c>
      <c r="C40" s="623"/>
      <c r="D40" s="623"/>
      <c r="E40" s="623"/>
      <c r="F40" s="623"/>
      <c r="G40" s="623"/>
      <c r="H40" s="623"/>
      <c r="I40" s="623"/>
      <c r="J40" s="623"/>
      <c r="K40" s="623"/>
      <c r="L40" s="623"/>
      <c r="M40" s="623"/>
      <c r="N40" s="623"/>
      <c r="O40" s="623"/>
      <c r="P40" s="623"/>
      <c r="Q40" s="623"/>
      <c r="R40" s="623"/>
      <c r="S40" s="624"/>
      <c r="T40" s="626" t="str">
        <f>IF('2情報'!AF47="","",'2情報'!AF47)</f>
        <v>H10</v>
      </c>
      <c r="U40" s="626"/>
      <c r="V40" s="626"/>
      <c r="W40" s="626"/>
      <c r="X40" s="626">
        <f>IF('2情報'!AJ47="","",'2情報'!AJ47)</f>
        <v>17</v>
      </c>
      <c r="Y40" s="626"/>
      <c r="Z40" s="626"/>
      <c r="AA40" s="626"/>
      <c r="AB40" s="626">
        <f>IF('2情報'!AN47="","",'2情報'!AN47)</f>
        <v>50</v>
      </c>
      <c r="AC40" s="626"/>
      <c r="AD40" s="626"/>
      <c r="AE40" s="626"/>
      <c r="AF40" s="686">
        <f t="shared" ref="AF40:AF67" si="0">IF(AB40="","",X40/AB40)</f>
        <v>0.34</v>
      </c>
      <c r="AG40" s="686"/>
      <c r="AH40" s="686"/>
      <c r="AI40" s="686"/>
      <c r="AJ40" s="686"/>
      <c r="AK40" s="95">
        <v>1</v>
      </c>
      <c r="AL40" s="95"/>
      <c r="AM40" s="95"/>
      <c r="AN40" s="95"/>
      <c r="AO40" s="685">
        <f t="shared" ref="AO40:AO46" si="1">IF(AF40="","",VLOOKUP(AF40,$AY$40:$BQ$44,16))</f>
        <v>1</v>
      </c>
      <c r="AP40" s="685"/>
      <c r="AQ40" s="685"/>
      <c r="AR40" s="685"/>
      <c r="AS40" s="687">
        <f t="shared" ref="AS40:AS53" si="2">IF(OR(AK40&lt;&gt;"",AO40&lt;&gt;""),INDEX($AL$29:$AP$33,MATCH(AO40,$AK$29:$AK$33,0),MATCH(AK40,$AL$34:$AP$34,0)),"")</f>
        <v>1</v>
      </c>
      <c r="AT40" s="687"/>
      <c r="AU40" s="687"/>
      <c r="AV40" s="688"/>
      <c r="AY40" s="727">
        <v>0</v>
      </c>
      <c r="AZ40" s="728"/>
      <c r="BA40" s="729" t="s">
        <v>207</v>
      </c>
      <c r="BB40" s="729"/>
      <c r="BC40" s="728">
        <f>IF(AL25="","",AL25)</f>
        <v>0.4</v>
      </c>
      <c r="BD40" s="728"/>
      <c r="BE40" s="729" t="s">
        <v>208</v>
      </c>
      <c r="BF40" s="729"/>
      <c r="BG40" s="729"/>
      <c r="BH40" s="729"/>
      <c r="BI40" s="729"/>
      <c r="BJ40" s="729"/>
      <c r="BK40" s="729"/>
      <c r="BL40" s="729"/>
      <c r="BM40" s="729"/>
      <c r="BN40" s="725">
        <f>IF(AD25="","",AD25)</f>
        <v>1</v>
      </c>
      <c r="BO40" s="725"/>
      <c r="BP40" s="725"/>
      <c r="BQ40" s="726"/>
    </row>
    <row r="41" spans="2:69" ht="15" customHeight="1" x14ac:dyDescent="0.15">
      <c r="B41" s="614" t="str">
        <f>IF('2情報'!B48="","",'2情報'!B48)</f>
        <v>水処理躯体</v>
      </c>
      <c r="C41" s="615"/>
      <c r="D41" s="615"/>
      <c r="E41" s="615"/>
      <c r="F41" s="615"/>
      <c r="G41" s="615"/>
      <c r="H41" s="615"/>
      <c r="I41" s="615"/>
      <c r="J41" s="615"/>
      <c r="K41" s="615"/>
      <c r="L41" s="615"/>
      <c r="M41" s="615"/>
      <c r="N41" s="615"/>
      <c r="O41" s="615"/>
      <c r="P41" s="615"/>
      <c r="Q41" s="615"/>
      <c r="R41" s="615"/>
      <c r="S41" s="616"/>
      <c r="T41" s="625" t="str">
        <f>IF('2情報'!AF48="","",'2情報'!AF48)</f>
        <v>H11</v>
      </c>
      <c r="U41" s="625"/>
      <c r="V41" s="625"/>
      <c r="W41" s="625"/>
      <c r="X41" s="625">
        <f>IF('2情報'!AJ48="","",'2情報'!AJ48)</f>
        <v>16</v>
      </c>
      <c r="Y41" s="625"/>
      <c r="Z41" s="625"/>
      <c r="AA41" s="625"/>
      <c r="AB41" s="625">
        <f>IF('2情報'!AN48="","",'2情報'!AN48)</f>
        <v>50</v>
      </c>
      <c r="AC41" s="625"/>
      <c r="AD41" s="625"/>
      <c r="AE41" s="625"/>
      <c r="AF41" s="664">
        <f t="shared" si="0"/>
        <v>0.32</v>
      </c>
      <c r="AG41" s="664"/>
      <c r="AH41" s="664"/>
      <c r="AI41" s="664"/>
      <c r="AJ41" s="664"/>
      <c r="AK41" s="118">
        <v>4</v>
      </c>
      <c r="AL41" s="118"/>
      <c r="AM41" s="118"/>
      <c r="AN41" s="118"/>
      <c r="AO41" s="627">
        <f t="shared" si="1"/>
        <v>1</v>
      </c>
      <c r="AP41" s="627"/>
      <c r="AQ41" s="627"/>
      <c r="AR41" s="627"/>
      <c r="AS41" s="665">
        <f t="shared" si="2"/>
        <v>8</v>
      </c>
      <c r="AT41" s="665"/>
      <c r="AU41" s="665"/>
      <c r="AV41" s="666"/>
      <c r="AY41" s="709">
        <f>IF(AH24="","",AH24)</f>
        <v>0.4</v>
      </c>
      <c r="AZ41" s="710"/>
      <c r="BA41" s="689" t="s">
        <v>207</v>
      </c>
      <c r="BB41" s="689"/>
      <c r="BC41" s="710">
        <f>IF(AL24="","",AL24)</f>
        <v>0.6</v>
      </c>
      <c r="BD41" s="710"/>
      <c r="BE41" s="689" t="s">
        <v>208</v>
      </c>
      <c r="BF41" s="689"/>
      <c r="BG41" s="689"/>
      <c r="BH41" s="689"/>
      <c r="BI41" s="689"/>
      <c r="BJ41" s="689"/>
      <c r="BK41" s="689"/>
      <c r="BL41" s="689"/>
      <c r="BM41" s="689"/>
      <c r="BN41" s="707">
        <f>IF(AD24="","",AD24)</f>
        <v>2</v>
      </c>
      <c r="BO41" s="707"/>
      <c r="BP41" s="707"/>
      <c r="BQ41" s="708"/>
    </row>
    <row r="42" spans="2:69" ht="15" customHeight="1" x14ac:dyDescent="0.15">
      <c r="B42" s="614" t="str">
        <f>IF('2情報'!B49="","",'2情報'!B49)</f>
        <v>管理棟躯体</v>
      </c>
      <c r="C42" s="615"/>
      <c r="D42" s="615"/>
      <c r="E42" s="615"/>
      <c r="F42" s="615"/>
      <c r="G42" s="615"/>
      <c r="H42" s="615"/>
      <c r="I42" s="615"/>
      <c r="J42" s="615"/>
      <c r="K42" s="615"/>
      <c r="L42" s="615"/>
      <c r="M42" s="615"/>
      <c r="N42" s="615"/>
      <c r="O42" s="615"/>
      <c r="P42" s="615"/>
      <c r="Q42" s="615"/>
      <c r="R42" s="615"/>
      <c r="S42" s="616"/>
      <c r="T42" s="625" t="str">
        <f>IF('2情報'!AF49="","",'2情報'!AF49)</f>
        <v>H12</v>
      </c>
      <c r="U42" s="625"/>
      <c r="V42" s="625"/>
      <c r="W42" s="625"/>
      <c r="X42" s="625">
        <f>IF('2情報'!AJ49="","",'2情報'!AJ49)</f>
        <v>15</v>
      </c>
      <c r="Y42" s="625"/>
      <c r="Z42" s="625"/>
      <c r="AA42" s="625"/>
      <c r="AB42" s="625">
        <f>IF('2情報'!AN49="","",'2情報'!AN49)</f>
        <v>50</v>
      </c>
      <c r="AC42" s="625"/>
      <c r="AD42" s="625"/>
      <c r="AE42" s="625"/>
      <c r="AF42" s="664">
        <f t="shared" si="0"/>
        <v>0.3</v>
      </c>
      <c r="AG42" s="664"/>
      <c r="AH42" s="664"/>
      <c r="AI42" s="664"/>
      <c r="AJ42" s="664"/>
      <c r="AK42" s="118">
        <v>4</v>
      </c>
      <c r="AL42" s="118"/>
      <c r="AM42" s="118"/>
      <c r="AN42" s="118"/>
      <c r="AO42" s="627">
        <f t="shared" si="1"/>
        <v>1</v>
      </c>
      <c r="AP42" s="627"/>
      <c r="AQ42" s="627"/>
      <c r="AR42" s="627"/>
      <c r="AS42" s="665">
        <f t="shared" si="2"/>
        <v>8</v>
      </c>
      <c r="AT42" s="665"/>
      <c r="AU42" s="665"/>
      <c r="AV42" s="666"/>
      <c r="AY42" s="705">
        <f>IF(AH23="","",AH23)</f>
        <v>0.6</v>
      </c>
      <c r="AZ42" s="706"/>
      <c r="BA42" s="678" t="s">
        <v>207</v>
      </c>
      <c r="BB42" s="678"/>
      <c r="BC42" s="706">
        <f>IF(AL23="","",AL23)</f>
        <v>0.8</v>
      </c>
      <c r="BD42" s="706"/>
      <c r="BE42" s="678" t="s">
        <v>208</v>
      </c>
      <c r="BF42" s="678"/>
      <c r="BG42" s="678"/>
      <c r="BH42" s="678"/>
      <c r="BI42" s="678"/>
      <c r="BJ42" s="678"/>
      <c r="BK42" s="678"/>
      <c r="BL42" s="678"/>
      <c r="BM42" s="678"/>
      <c r="BN42" s="513">
        <f>IF(AD23="","",AD23)</f>
        <v>3</v>
      </c>
      <c r="BO42" s="513"/>
      <c r="BP42" s="513"/>
      <c r="BQ42" s="514"/>
    </row>
    <row r="43" spans="2:69" ht="15" customHeight="1" x14ac:dyDescent="0.15">
      <c r="B43" s="614" t="str">
        <f>IF('2情報'!B50="","",'2情報'!B50)</f>
        <v>汚泥棟躯体</v>
      </c>
      <c r="C43" s="615"/>
      <c r="D43" s="615"/>
      <c r="E43" s="615"/>
      <c r="F43" s="615"/>
      <c r="G43" s="615"/>
      <c r="H43" s="615"/>
      <c r="I43" s="615"/>
      <c r="J43" s="615"/>
      <c r="K43" s="615"/>
      <c r="L43" s="615"/>
      <c r="M43" s="615"/>
      <c r="N43" s="615"/>
      <c r="O43" s="615"/>
      <c r="P43" s="615"/>
      <c r="Q43" s="615"/>
      <c r="R43" s="615"/>
      <c r="S43" s="616"/>
      <c r="T43" s="625" t="str">
        <f>IF('2情報'!AF50="","",'2情報'!AF50)</f>
        <v>H12</v>
      </c>
      <c r="U43" s="625"/>
      <c r="V43" s="625"/>
      <c r="W43" s="625"/>
      <c r="X43" s="625">
        <f>IF('2情報'!AJ50="","",'2情報'!AJ50)</f>
        <v>15</v>
      </c>
      <c r="Y43" s="625"/>
      <c r="Z43" s="625"/>
      <c r="AA43" s="625"/>
      <c r="AB43" s="625">
        <f>IF('2情報'!AN50="","",'2情報'!AN50)</f>
        <v>50</v>
      </c>
      <c r="AC43" s="625"/>
      <c r="AD43" s="625"/>
      <c r="AE43" s="625"/>
      <c r="AF43" s="664">
        <f t="shared" si="0"/>
        <v>0.3</v>
      </c>
      <c r="AG43" s="664"/>
      <c r="AH43" s="664"/>
      <c r="AI43" s="664"/>
      <c r="AJ43" s="664"/>
      <c r="AK43" s="118">
        <v>1</v>
      </c>
      <c r="AL43" s="118"/>
      <c r="AM43" s="118"/>
      <c r="AN43" s="118"/>
      <c r="AO43" s="627">
        <f t="shared" si="1"/>
        <v>1</v>
      </c>
      <c r="AP43" s="627"/>
      <c r="AQ43" s="627"/>
      <c r="AR43" s="627"/>
      <c r="AS43" s="665">
        <f t="shared" si="2"/>
        <v>1</v>
      </c>
      <c r="AT43" s="665"/>
      <c r="AU43" s="665"/>
      <c r="AV43" s="666"/>
      <c r="AY43" s="703">
        <f>IF(AH22="","",AH22)</f>
        <v>0.8</v>
      </c>
      <c r="AZ43" s="704"/>
      <c r="BA43" s="674" t="s">
        <v>207</v>
      </c>
      <c r="BB43" s="674"/>
      <c r="BC43" s="704">
        <f>IF(AL22="","",AL22)</f>
        <v>1</v>
      </c>
      <c r="BD43" s="704"/>
      <c r="BE43" s="674" t="s">
        <v>208</v>
      </c>
      <c r="BF43" s="674"/>
      <c r="BG43" s="674"/>
      <c r="BH43" s="674"/>
      <c r="BI43" s="674"/>
      <c r="BJ43" s="674"/>
      <c r="BK43" s="674"/>
      <c r="BL43" s="674"/>
      <c r="BM43" s="674"/>
      <c r="BN43" s="684">
        <f>IF(AD22="","",AD22)</f>
        <v>4</v>
      </c>
      <c r="BO43" s="684"/>
      <c r="BP43" s="684"/>
      <c r="BQ43" s="702"/>
    </row>
    <row r="44" spans="2:69" ht="15" customHeight="1" thickBot="1" x14ac:dyDescent="0.2">
      <c r="B44" s="614" t="str">
        <f>IF('2情報'!B51="","",'2情報'!B51)</f>
        <v>主ポンプ設備</v>
      </c>
      <c r="C44" s="615"/>
      <c r="D44" s="615"/>
      <c r="E44" s="615"/>
      <c r="F44" s="615"/>
      <c r="G44" s="615"/>
      <c r="H44" s="615"/>
      <c r="I44" s="615"/>
      <c r="J44" s="615"/>
      <c r="K44" s="615"/>
      <c r="L44" s="615"/>
      <c r="M44" s="615"/>
      <c r="N44" s="615"/>
      <c r="O44" s="615"/>
      <c r="P44" s="615"/>
      <c r="Q44" s="615"/>
      <c r="R44" s="615"/>
      <c r="S44" s="616"/>
      <c r="T44" s="625" t="str">
        <f>IF('2情報'!AF51="","",'2情報'!AF51)</f>
        <v>H13</v>
      </c>
      <c r="U44" s="625"/>
      <c r="V44" s="625"/>
      <c r="W44" s="625"/>
      <c r="X44" s="625">
        <f>IF('2情報'!AJ51="","",'2情報'!AJ51)</f>
        <v>14</v>
      </c>
      <c r="Y44" s="625"/>
      <c r="Z44" s="625"/>
      <c r="AA44" s="625"/>
      <c r="AB44" s="625">
        <f>IF('2情報'!AN51="","",'2情報'!AN51)</f>
        <v>15</v>
      </c>
      <c r="AC44" s="625"/>
      <c r="AD44" s="625"/>
      <c r="AE44" s="625"/>
      <c r="AF44" s="664">
        <f t="shared" si="0"/>
        <v>0.93333333333333335</v>
      </c>
      <c r="AG44" s="664"/>
      <c r="AH44" s="664"/>
      <c r="AI44" s="664"/>
      <c r="AJ44" s="664"/>
      <c r="AK44" s="118">
        <v>1</v>
      </c>
      <c r="AL44" s="118"/>
      <c r="AM44" s="118"/>
      <c r="AN44" s="118"/>
      <c r="AO44" s="627">
        <f t="shared" si="1"/>
        <v>4</v>
      </c>
      <c r="AP44" s="627"/>
      <c r="AQ44" s="627"/>
      <c r="AR44" s="627"/>
      <c r="AS44" s="665">
        <f t="shared" si="2"/>
        <v>7</v>
      </c>
      <c r="AT44" s="665"/>
      <c r="AU44" s="665"/>
      <c r="AV44" s="666"/>
      <c r="AY44" s="699">
        <f>IF(AH21="","",AH21)</f>
        <v>1</v>
      </c>
      <c r="AZ44" s="700"/>
      <c r="BA44" s="701" t="s">
        <v>207</v>
      </c>
      <c r="BB44" s="701"/>
      <c r="BC44" s="700" t="str">
        <f>IF(AL21="","",AL21)</f>
        <v/>
      </c>
      <c r="BD44" s="700"/>
      <c r="BE44" s="701"/>
      <c r="BF44" s="701"/>
      <c r="BG44" s="701"/>
      <c r="BH44" s="701"/>
      <c r="BI44" s="701"/>
      <c r="BJ44" s="701"/>
      <c r="BK44" s="701"/>
      <c r="BL44" s="701"/>
      <c r="BM44" s="701"/>
      <c r="BN44" s="510">
        <f>IF(AD21="","",AD21)</f>
        <v>5</v>
      </c>
      <c r="BO44" s="510"/>
      <c r="BP44" s="510"/>
      <c r="BQ44" s="511"/>
    </row>
    <row r="45" spans="2:69" ht="15" customHeight="1" x14ac:dyDescent="0.15">
      <c r="B45" s="614" t="str">
        <f>IF('2情報'!B52="","",'2情報'!B52)</f>
        <v>機械式エアレーション設備</v>
      </c>
      <c r="C45" s="615"/>
      <c r="D45" s="615"/>
      <c r="E45" s="615"/>
      <c r="F45" s="615"/>
      <c r="G45" s="615"/>
      <c r="H45" s="615"/>
      <c r="I45" s="615"/>
      <c r="J45" s="615"/>
      <c r="K45" s="615"/>
      <c r="L45" s="615"/>
      <c r="M45" s="615"/>
      <c r="N45" s="615"/>
      <c r="O45" s="615"/>
      <c r="P45" s="615"/>
      <c r="Q45" s="615"/>
      <c r="R45" s="615"/>
      <c r="S45" s="616"/>
      <c r="T45" s="625" t="str">
        <f>IF('2情報'!AF52="","",'2情報'!AF52)</f>
        <v>H13</v>
      </c>
      <c r="U45" s="625"/>
      <c r="V45" s="625"/>
      <c r="W45" s="625"/>
      <c r="X45" s="625">
        <f>IF('2情報'!AJ52="","",'2情報'!AJ52)</f>
        <v>14</v>
      </c>
      <c r="Y45" s="625"/>
      <c r="Z45" s="625"/>
      <c r="AA45" s="625"/>
      <c r="AB45" s="625">
        <f>IF('2情報'!AN52="","",'2情報'!AN52)</f>
        <v>15</v>
      </c>
      <c r="AC45" s="625"/>
      <c r="AD45" s="625"/>
      <c r="AE45" s="625"/>
      <c r="AF45" s="664">
        <f t="shared" si="0"/>
        <v>0.93333333333333335</v>
      </c>
      <c r="AG45" s="664"/>
      <c r="AH45" s="664"/>
      <c r="AI45" s="664"/>
      <c r="AJ45" s="664"/>
      <c r="AK45" s="118">
        <v>1</v>
      </c>
      <c r="AL45" s="118"/>
      <c r="AM45" s="118"/>
      <c r="AN45" s="118"/>
      <c r="AO45" s="627">
        <f t="shared" si="1"/>
        <v>4</v>
      </c>
      <c r="AP45" s="627"/>
      <c r="AQ45" s="627"/>
      <c r="AR45" s="627"/>
      <c r="AS45" s="665">
        <f t="shared" si="2"/>
        <v>7</v>
      </c>
      <c r="AT45" s="665"/>
      <c r="AU45" s="665"/>
      <c r="AV45" s="666"/>
    </row>
    <row r="46" spans="2:69" ht="15" customHeight="1" x14ac:dyDescent="0.15">
      <c r="B46" s="614" t="str">
        <f>IF('2情報'!B53="","",'2情報'!B53)</f>
        <v>最終沈殿池設備</v>
      </c>
      <c r="C46" s="615"/>
      <c r="D46" s="615"/>
      <c r="E46" s="615"/>
      <c r="F46" s="615"/>
      <c r="G46" s="615"/>
      <c r="H46" s="615"/>
      <c r="I46" s="615"/>
      <c r="J46" s="615"/>
      <c r="K46" s="615"/>
      <c r="L46" s="615"/>
      <c r="M46" s="615"/>
      <c r="N46" s="615"/>
      <c r="O46" s="615"/>
      <c r="P46" s="615"/>
      <c r="Q46" s="615"/>
      <c r="R46" s="615"/>
      <c r="S46" s="616"/>
      <c r="T46" s="625" t="str">
        <f>IF('2情報'!AF53="","",'2情報'!AF53)</f>
        <v>H13</v>
      </c>
      <c r="U46" s="625"/>
      <c r="V46" s="625"/>
      <c r="W46" s="625"/>
      <c r="X46" s="625">
        <f>IF('2情報'!AJ53="","",'2情報'!AJ53)</f>
        <v>14</v>
      </c>
      <c r="Y46" s="625"/>
      <c r="Z46" s="625"/>
      <c r="AA46" s="625"/>
      <c r="AB46" s="625">
        <f>IF('2情報'!AN53="","",'2情報'!AN53)</f>
        <v>15</v>
      </c>
      <c r="AC46" s="625"/>
      <c r="AD46" s="625"/>
      <c r="AE46" s="625"/>
      <c r="AF46" s="664">
        <f t="shared" si="0"/>
        <v>0.93333333333333335</v>
      </c>
      <c r="AG46" s="664"/>
      <c r="AH46" s="664"/>
      <c r="AI46" s="664"/>
      <c r="AJ46" s="664"/>
      <c r="AK46" s="118">
        <v>1</v>
      </c>
      <c r="AL46" s="118"/>
      <c r="AM46" s="118"/>
      <c r="AN46" s="118"/>
      <c r="AO46" s="627">
        <f t="shared" si="1"/>
        <v>4</v>
      </c>
      <c r="AP46" s="627"/>
      <c r="AQ46" s="627"/>
      <c r="AR46" s="627"/>
      <c r="AS46" s="665">
        <f t="shared" si="2"/>
        <v>7</v>
      </c>
      <c r="AT46" s="665"/>
      <c r="AU46" s="665"/>
      <c r="AV46" s="666"/>
    </row>
    <row r="47" spans="2:69" ht="15" customHeight="1" x14ac:dyDescent="0.15">
      <c r="B47" s="614" t="str">
        <f>IF('2情報'!B54="","",'2情報'!B54)</f>
        <v>消毒設備</v>
      </c>
      <c r="C47" s="615"/>
      <c r="D47" s="615"/>
      <c r="E47" s="615"/>
      <c r="F47" s="615"/>
      <c r="G47" s="615"/>
      <c r="H47" s="615"/>
      <c r="I47" s="615"/>
      <c r="J47" s="615"/>
      <c r="K47" s="615"/>
      <c r="L47" s="615"/>
      <c r="M47" s="615"/>
      <c r="N47" s="615"/>
      <c r="O47" s="615"/>
      <c r="P47" s="615"/>
      <c r="Q47" s="615"/>
      <c r="R47" s="615"/>
      <c r="S47" s="616"/>
      <c r="T47" s="625" t="str">
        <f>IF('2情報'!AF54="","",'2情報'!AF54)</f>
        <v>H13</v>
      </c>
      <c r="U47" s="625"/>
      <c r="V47" s="625"/>
      <c r="W47" s="625"/>
      <c r="X47" s="625">
        <f>IF('2情報'!AJ54="","",'2情報'!AJ54)</f>
        <v>14</v>
      </c>
      <c r="Y47" s="625"/>
      <c r="Z47" s="625"/>
      <c r="AA47" s="625"/>
      <c r="AB47" s="625">
        <f>IF('2情報'!AN54="","",'2情報'!AN54)</f>
        <v>15</v>
      </c>
      <c r="AC47" s="625"/>
      <c r="AD47" s="625"/>
      <c r="AE47" s="625"/>
      <c r="AF47" s="664">
        <f t="shared" si="0"/>
        <v>0.93333333333333335</v>
      </c>
      <c r="AG47" s="664"/>
      <c r="AH47" s="664"/>
      <c r="AI47" s="664"/>
      <c r="AJ47" s="664"/>
      <c r="AK47" s="118">
        <v>3</v>
      </c>
      <c r="AL47" s="118"/>
      <c r="AM47" s="118"/>
      <c r="AN47" s="118"/>
      <c r="AO47" s="627">
        <f t="shared" ref="AO47:AO53" si="3">IF(AF47="","",VLOOKUP(AF47,$AY$40:$BQ$44,16))</f>
        <v>4</v>
      </c>
      <c r="AP47" s="627"/>
      <c r="AQ47" s="627"/>
      <c r="AR47" s="627"/>
      <c r="AS47" s="665">
        <f t="shared" si="2"/>
        <v>18</v>
      </c>
      <c r="AT47" s="665"/>
      <c r="AU47" s="665"/>
      <c r="AV47" s="666"/>
    </row>
    <row r="48" spans="2:69" ht="15" customHeight="1" x14ac:dyDescent="0.15">
      <c r="B48" s="614" t="str">
        <f>IF('2情報'!B55="","",'2情報'!B55)</f>
        <v>汚泥濃縮設備</v>
      </c>
      <c r="C48" s="615"/>
      <c r="D48" s="615"/>
      <c r="E48" s="615"/>
      <c r="F48" s="615"/>
      <c r="G48" s="615"/>
      <c r="H48" s="615"/>
      <c r="I48" s="615"/>
      <c r="J48" s="615"/>
      <c r="K48" s="615"/>
      <c r="L48" s="615"/>
      <c r="M48" s="615"/>
      <c r="N48" s="615"/>
      <c r="O48" s="615"/>
      <c r="P48" s="615"/>
      <c r="Q48" s="615"/>
      <c r="R48" s="615"/>
      <c r="S48" s="616"/>
      <c r="T48" s="625" t="str">
        <f>IF('2情報'!AF55="","",'2情報'!AF55)</f>
        <v>H14</v>
      </c>
      <c r="U48" s="625"/>
      <c r="V48" s="625"/>
      <c r="W48" s="625"/>
      <c r="X48" s="625">
        <f>IF('2情報'!AJ55="","",'2情報'!AJ55)</f>
        <v>13</v>
      </c>
      <c r="Y48" s="625"/>
      <c r="Z48" s="625"/>
      <c r="AA48" s="625"/>
      <c r="AB48" s="625">
        <f>IF('2情報'!AN55="","",'2情報'!AN55)</f>
        <v>15</v>
      </c>
      <c r="AC48" s="625"/>
      <c r="AD48" s="625"/>
      <c r="AE48" s="625"/>
      <c r="AF48" s="664">
        <f t="shared" si="0"/>
        <v>0.8666666666666667</v>
      </c>
      <c r="AG48" s="664"/>
      <c r="AH48" s="664"/>
      <c r="AI48" s="664"/>
      <c r="AJ48" s="664"/>
      <c r="AK48" s="118">
        <v>3</v>
      </c>
      <c r="AL48" s="118"/>
      <c r="AM48" s="118"/>
      <c r="AN48" s="118"/>
      <c r="AO48" s="627">
        <f>IF(AF48="","",VLOOKUP(AF48,$AY$40:$BQ$44,16))</f>
        <v>4</v>
      </c>
      <c r="AP48" s="627"/>
      <c r="AQ48" s="627"/>
      <c r="AR48" s="627"/>
      <c r="AS48" s="665">
        <f t="shared" si="2"/>
        <v>18</v>
      </c>
      <c r="AT48" s="665"/>
      <c r="AU48" s="665"/>
      <c r="AV48" s="666"/>
    </row>
    <row r="49" spans="2:54" ht="15" customHeight="1" x14ac:dyDescent="0.15">
      <c r="B49" s="614" t="str">
        <f>IF('2情報'!B56="","",'2情報'!B56)</f>
        <v>汚泥貯留設備</v>
      </c>
      <c r="C49" s="615"/>
      <c r="D49" s="615"/>
      <c r="E49" s="615"/>
      <c r="F49" s="615"/>
      <c r="G49" s="615"/>
      <c r="H49" s="615"/>
      <c r="I49" s="615"/>
      <c r="J49" s="615"/>
      <c r="K49" s="615"/>
      <c r="L49" s="615"/>
      <c r="M49" s="615"/>
      <c r="N49" s="615"/>
      <c r="O49" s="615"/>
      <c r="P49" s="615"/>
      <c r="Q49" s="615"/>
      <c r="R49" s="615"/>
      <c r="S49" s="616"/>
      <c r="T49" s="625" t="str">
        <f>IF('2情報'!AF56="","",'2情報'!AF56)</f>
        <v>H14</v>
      </c>
      <c r="U49" s="625"/>
      <c r="V49" s="625"/>
      <c r="W49" s="625"/>
      <c r="X49" s="625">
        <f>IF('2情報'!AJ56="","",'2情報'!AJ56)</f>
        <v>13</v>
      </c>
      <c r="Y49" s="625"/>
      <c r="Z49" s="625"/>
      <c r="AA49" s="625"/>
      <c r="AB49" s="625">
        <f>IF('2情報'!AN56="","",'2情報'!AN56)</f>
        <v>15</v>
      </c>
      <c r="AC49" s="625"/>
      <c r="AD49" s="625"/>
      <c r="AE49" s="625"/>
      <c r="AF49" s="664">
        <f t="shared" si="0"/>
        <v>0.8666666666666667</v>
      </c>
      <c r="AG49" s="664"/>
      <c r="AH49" s="664"/>
      <c r="AI49" s="664"/>
      <c r="AJ49" s="664"/>
      <c r="AK49" s="118">
        <v>2</v>
      </c>
      <c r="AL49" s="118"/>
      <c r="AM49" s="118"/>
      <c r="AN49" s="118"/>
      <c r="AO49" s="627">
        <f t="shared" si="3"/>
        <v>4</v>
      </c>
      <c r="AP49" s="627"/>
      <c r="AQ49" s="627"/>
      <c r="AR49" s="627"/>
      <c r="AS49" s="665">
        <f t="shared" si="2"/>
        <v>13</v>
      </c>
      <c r="AT49" s="665"/>
      <c r="AU49" s="665"/>
      <c r="AV49" s="666"/>
    </row>
    <row r="50" spans="2:54" ht="15" customHeight="1" x14ac:dyDescent="0.15">
      <c r="B50" s="614" t="str">
        <f>IF('2情報'!B57="","",'2情報'!B57)</f>
        <v>汚泥脱水機設備</v>
      </c>
      <c r="C50" s="615"/>
      <c r="D50" s="615"/>
      <c r="E50" s="615"/>
      <c r="F50" s="615"/>
      <c r="G50" s="615"/>
      <c r="H50" s="615"/>
      <c r="I50" s="615"/>
      <c r="J50" s="615"/>
      <c r="K50" s="615"/>
      <c r="L50" s="615"/>
      <c r="M50" s="615"/>
      <c r="N50" s="615"/>
      <c r="O50" s="615"/>
      <c r="P50" s="615"/>
      <c r="Q50" s="615"/>
      <c r="R50" s="615"/>
      <c r="S50" s="616"/>
      <c r="T50" s="625" t="str">
        <f>IF('2情報'!AF57="","",'2情報'!AF57)</f>
        <v>H14</v>
      </c>
      <c r="U50" s="625"/>
      <c r="V50" s="625"/>
      <c r="W50" s="625"/>
      <c r="X50" s="625">
        <f>IF('2情報'!AJ57="","",'2情報'!AJ57)</f>
        <v>13</v>
      </c>
      <c r="Y50" s="625"/>
      <c r="Z50" s="625"/>
      <c r="AA50" s="625"/>
      <c r="AB50" s="625">
        <f>IF('2情報'!AN57="","",'2情報'!AN57)</f>
        <v>15</v>
      </c>
      <c r="AC50" s="625"/>
      <c r="AD50" s="625"/>
      <c r="AE50" s="625"/>
      <c r="AF50" s="664">
        <f t="shared" si="0"/>
        <v>0.8666666666666667</v>
      </c>
      <c r="AG50" s="664"/>
      <c r="AH50" s="664"/>
      <c r="AI50" s="664"/>
      <c r="AJ50" s="664"/>
      <c r="AK50" s="118">
        <v>2</v>
      </c>
      <c r="AL50" s="118"/>
      <c r="AM50" s="118"/>
      <c r="AN50" s="118"/>
      <c r="AO50" s="627">
        <f t="shared" si="3"/>
        <v>4</v>
      </c>
      <c r="AP50" s="627"/>
      <c r="AQ50" s="627"/>
      <c r="AR50" s="627"/>
      <c r="AS50" s="665">
        <f t="shared" si="2"/>
        <v>13</v>
      </c>
      <c r="AT50" s="665"/>
      <c r="AU50" s="665"/>
      <c r="AV50" s="666"/>
    </row>
    <row r="51" spans="2:54" ht="15" customHeight="1" x14ac:dyDescent="0.15">
      <c r="B51" s="614" t="str">
        <f>IF('2情報'!B58="","",'2情報'!B58)</f>
        <v>自家発電気設備</v>
      </c>
      <c r="C51" s="615"/>
      <c r="D51" s="615"/>
      <c r="E51" s="615"/>
      <c r="F51" s="615"/>
      <c r="G51" s="615"/>
      <c r="H51" s="615"/>
      <c r="I51" s="615"/>
      <c r="J51" s="615"/>
      <c r="K51" s="615"/>
      <c r="L51" s="615"/>
      <c r="M51" s="615"/>
      <c r="N51" s="615"/>
      <c r="O51" s="615"/>
      <c r="P51" s="615"/>
      <c r="Q51" s="615"/>
      <c r="R51" s="615"/>
      <c r="S51" s="616"/>
      <c r="T51" s="625" t="str">
        <f>IF('2情報'!AF58="","",'2情報'!AF58)</f>
        <v>H14</v>
      </c>
      <c r="U51" s="625"/>
      <c r="V51" s="625"/>
      <c r="W51" s="625"/>
      <c r="X51" s="625">
        <f>IF('2情報'!AJ58="","",'2情報'!AJ58)</f>
        <v>13</v>
      </c>
      <c r="Y51" s="625"/>
      <c r="Z51" s="625"/>
      <c r="AA51" s="625"/>
      <c r="AB51" s="625">
        <f>IF('2情報'!AN58="","",'2情報'!AN58)</f>
        <v>15</v>
      </c>
      <c r="AC51" s="625"/>
      <c r="AD51" s="625"/>
      <c r="AE51" s="625"/>
      <c r="AF51" s="664">
        <f t="shared" si="0"/>
        <v>0.8666666666666667</v>
      </c>
      <c r="AG51" s="664"/>
      <c r="AH51" s="664"/>
      <c r="AI51" s="664"/>
      <c r="AJ51" s="664"/>
      <c r="AK51" s="118">
        <v>4</v>
      </c>
      <c r="AL51" s="118"/>
      <c r="AM51" s="118"/>
      <c r="AN51" s="118"/>
      <c r="AO51" s="627">
        <f t="shared" si="3"/>
        <v>4</v>
      </c>
      <c r="AP51" s="627"/>
      <c r="AQ51" s="627"/>
      <c r="AR51" s="627"/>
      <c r="AS51" s="665">
        <f t="shared" si="2"/>
        <v>22</v>
      </c>
      <c r="AT51" s="665"/>
      <c r="AU51" s="665"/>
      <c r="AV51" s="666"/>
    </row>
    <row r="52" spans="2:54" ht="15" customHeight="1" x14ac:dyDescent="0.15">
      <c r="B52" s="614" t="str">
        <f>IF('2情報'!B59="","",'2情報'!B59)</f>
        <v>中央監視設備</v>
      </c>
      <c r="C52" s="615"/>
      <c r="D52" s="615"/>
      <c r="E52" s="615"/>
      <c r="F52" s="615"/>
      <c r="G52" s="615"/>
      <c r="H52" s="615"/>
      <c r="I52" s="615"/>
      <c r="J52" s="615"/>
      <c r="K52" s="615"/>
      <c r="L52" s="615"/>
      <c r="M52" s="615"/>
      <c r="N52" s="615"/>
      <c r="O52" s="615"/>
      <c r="P52" s="615"/>
      <c r="Q52" s="615"/>
      <c r="R52" s="615"/>
      <c r="S52" s="616"/>
      <c r="T52" s="625" t="str">
        <f>IF('2情報'!AF59="","",'2情報'!AF59)</f>
        <v>H14</v>
      </c>
      <c r="U52" s="625"/>
      <c r="V52" s="625"/>
      <c r="W52" s="625"/>
      <c r="X52" s="625">
        <f>IF('2情報'!AJ59="","",'2情報'!AJ59)</f>
        <v>13</v>
      </c>
      <c r="Y52" s="625"/>
      <c r="Z52" s="625"/>
      <c r="AA52" s="625"/>
      <c r="AB52" s="625">
        <f>IF('2情報'!AN59="","",'2情報'!AN59)</f>
        <v>15</v>
      </c>
      <c r="AC52" s="625"/>
      <c r="AD52" s="625"/>
      <c r="AE52" s="625"/>
      <c r="AF52" s="664">
        <f t="shared" si="0"/>
        <v>0.8666666666666667</v>
      </c>
      <c r="AG52" s="664"/>
      <c r="AH52" s="664"/>
      <c r="AI52" s="664"/>
      <c r="AJ52" s="664"/>
      <c r="AK52" s="118">
        <v>4</v>
      </c>
      <c r="AL52" s="118"/>
      <c r="AM52" s="118"/>
      <c r="AN52" s="118"/>
      <c r="AO52" s="627">
        <f t="shared" si="3"/>
        <v>4</v>
      </c>
      <c r="AP52" s="627"/>
      <c r="AQ52" s="627"/>
      <c r="AR52" s="627"/>
      <c r="AS52" s="665">
        <f t="shared" si="2"/>
        <v>22</v>
      </c>
      <c r="AT52" s="665"/>
      <c r="AU52" s="665"/>
      <c r="AV52" s="666"/>
    </row>
    <row r="53" spans="2:54" ht="15" customHeight="1" x14ac:dyDescent="0.15">
      <c r="B53" s="614" t="str">
        <f>IF('2情報'!B60="","",'2情報'!B60)</f>
        <v>受変電設備</v>
      </c>
      <c r="C53" s="615"/>
      <c r="D53" s="615"/>
      <c r="E53" s="615"/>
      <c r="F53" s="615"/>
      <c r="G53" s="615"/>
      <c r="H53" s="615"/>
      <c r="I53" s="615"/>
      <c r="J53" s="615"/>
      <c r="K53" s="615"/>
      <c r="L53" s="615"/>
      <c r="M53" s="615"/>
      <c r="N53" s="615"/>
      <c r="O53" s="615"/>
      <c r="P53" s="615"/>
      <c r="Q53" s="615"/>
      <c r="R53" s="615"/>
      <c r="S53" s="616"/>
      <c r="T53" s="625" t="str">
        <f>IF('2情報'!AF60="","",'2情報'!AF60)</f>
        <v>H14</v>
      </c>
      <c r="U53" s="625"/>
      <c r="V53" s="625"/>
      <c r="W53" s="625"/>
      <c r="X53" s="625">
        <f>IF('2情報'!AJ60="","",'2情報'!AJ60)</f>
        <v>13</v>
      </c>
      <c r="Y53" s="625"/>
      <c r="Z53" s="625"/>
      <c r="AA53" s="625"/>
      <c r="AB53" s="625">
        <f>IF('2情報'!AN60="","",'2情報'!AN60)</f>
        <v>20</v>
      </c>
      <c r="AC53" s="625"/>
      <c r="AD53" s="625"/>
      <c r="AE53" s="625"/>
      <c r="AF53" s="664">
        <f t="shared" si="0"/>
        <v>0.65</v>
      </c>
      <c r="AG53" s="664"/>
      <c r="AH53" s="664"/>
      <c r="AI53" s="664"/>
      <c r="AJ53" s="664"/>
      <c r="AK53" s="118">
        <v>4</v>
      </c>
      <c r="AL53" s="118"/>
      <c r="AM53" s="118"/>
      <c r="AN53" s="118"/>
      <c r="AO53" s="627">
        <f t="shared" si="3"/>
        <v>3</v>
      </c>
      <c r="AP53" s="627"/>
      <c r="AQ53" s="627"/>
      <c r="AR53" s="627"/>
      <c r="AS53" s="665">
        <f t="shared" si="2"/>
        <v>19</v>
      </c>
      <c r="AT53" s="665"/>
      <c r="AU53" s="665"/>
      <c r="AV53" s="666"/>
    </row>
    <row r="54" spans="2:54" ht="15" customHeight="1" x14ac:dyDescent="0.15">
      <c r="B54" s="614" t="str">
        <f>IF('2情報'!B61="","",'2情報'!B61)</f>
        <v/>
      </c>
      <c r="C54" s="615"/>
      <c r="D54" s="615"/>
      <c r="E54" s="615"/>
      <c r="F54" s="615"/>
      <c r="G54" s="615"/>
      <c r="H54" s="615"/>
      <c r="I54" s="615"/>
      <c r="J54" s="615"/>
      <c r="K54" s="615"/>
      <c r="L54" s="615"/>
      <c r="M54" s="615"/>
      <c r="N54" s="615"/>
      <c r="O54" s="615"/>
      <c r="P54" s="615"/>
      <c r="Q54" s="615"/>
      <c r="R54" s="615"/>
      <c r="S54" s="616"/>
      <c r="T54" s="625" t="str">
        <f>IF('2情報'!AF61="","",'2情報'!AF61)</f>
        <v/>
      </c>
      <c r="U54" s="625"/>
      <c r="V54" s="625"/>
      <c r="W54" s="625"/>
      <c r="X54" s="625" t="str">
        <f>IF('2情報'!AJ61="","",'2情報'!AJ61)</f>
        <v/>
      </c>
      <c r="Y54" s="625"/>
      <c r="Z54" s="625"/>
      <c r="AA54" s="625"/>
      <c r="AB54" s="625" t="str">
        <f>IF('2情報'!AN61="","",'2情報'!AN61)</f>
        <v/>
      </c>
      <c r="AC54" s="625"/>
      <c r="AD54" s="625"/>
      <c r="AE54" s="625"/>
      <c r="AF54" s="664" t="str">
        <f t="shared" si="0"/>
        <v/>
      </c>
      <c r="AG54" s="664"/>
      <c r="AH54" s="664"/>
      <c r="AI54" s="664"/>
      <c r="AJ54" s="664"/>
      <c r="AK54" s="118"/>
      <c r="AL54" s="118"/>
      <c r="AM54" s="118"/>
      <c r="AN54" s="118"/>
      <c r="AO54" s="627" t="str">
        <f t="shared" ref="AO54:AO67" si="4">IF(AF54="","",VLOOKUP(AF54,$AY$40:$BQ$44,16))</f>
        <v/>
      </c>
      <c r="AP54" s="627"/>
      <c r="AQ54" s="627"/>
      <c r="AR54" s="627"/>
      <c r="AS54" s="665" t="str">
        <f t="shared" ref="AS54:AS67" si="5">IF(OR(AK54&lt;&gt;"",AO54&lt;&gt;""),INDEX($AL$29:$AP$33,MATCH(AO54,$AK$29:$AK$33,0),MATCH(AK54,$AL$34:$AP$34,0)),"")</f>
        <v/>
      </c>
      <c r="AT54" s="665"/>
      <c r="AU54" s="665"/>
      <c r="AV54" s="666"/>
    </row>
    <row r="55" spans="2:54" ht="15" customHeight="1" x14ac:dyDescent="0.15">
      <c r="B55" s="614" t="str">
        <f>IF('2情報'!B62="","",'2情報'!B62)</f>
        <v/>
      </c>
      <c r="C55" s="615"/>
      <c r="D55" s="615"/>
      <c r="E55" s="615"/>
      <c r="F55" s="615"/>
      <c r="G55" s="615"/>
      <c r="H55" s="615"/>
      <c r="I55" s="615"/>
      <c r="J55" s="615"/>
      <c r="K55" s="615"/>
      <c r="L55" s="615"/>
      <c r="M55" s="615"/>
      <c r="N55" s="615"/>
      <c r="O55" s="615"/>
      <c r="P55" s="615"/>
      <c r="Q55" s="615"/>
      <c r="R55" s="615"/>
      <c r="S55" s="616"/>
      <c r="T55" s="625" t="str">
        <f>IF('2情報'!AF62="","",'2情報'!AF62)</f>
        <v/>
      </c>
      <c r="U55" s="625"/>
      <c r="V55" s="625"/>
      <c r="W55" s="625"/>
      <c r="X55" s="625" t="str">
        <f>IF('2情報'!AJ62="","",'2情報'!AJ62)</f>
        <v/>
      </c>
      <c r="Y55" s="625"/>
      <c r="Z55" s="625"/>
      <c r="AA55" s="625"/>
      <c r="AB55" s="625" t="str">
        <f>IF('2情報'!AN62="","",'2情報'!AN62)</f>
        <v/>
      </c>
      <c r="AC55" s="625"/>
      <c r="AD55" s="625"/>
      <c r="AE55" s="625"/>
      <c r="AF55" s="664" t="str">
        <f t="shared" si="0"/>
        <v/>
      </c>
      <c r="AG55" s="664"/>
      <c r="AH55" s="664"/>
      <c r="AI55" s="664"/>
      <c r="AJ55" s="664"/>
      <c r="AK55" s="118"/>
      <c r="AL55" s="118"/>
      <c r="AM55" s="118"/>
      <c r="AN55" s="118"/>
      <c r="AO55" s="627" t="str">
        <f t="shared" si="4"/>
        <v/>
      </c>
      <c r="AP55" s="627"/>
      <c r="AQ55" s="627"/>
      <c r="AR55" s="627"/>
      <c r="AS55" s="665" t="str">
        <f t="shared" si="5"/>
        <v/>
      </c>
      <c r="AT55" s="665"/>
      <c r="AU55" s="665"/>
      <c r="AV55" s="666"/>
    </row>
    <row r="56" spans="2:54" ht="15" customHeight="1" x14ac:dyDescent="0.15">
      <c r="B56" s="614" t="str">
        <f>IF('2情報'!B63="","",'2情報'!B63)</f>
        <v/>
      </c>
      <c r="C56" s="615"/>
      <c r="D56" s="615"/>
      <c r="E56" s="615"/>
      <c r="F56" s="615"/>
      <c r="G56" s="615"/>
      <c r="H56" s="615"/>
      <c r="I56" s="615"/>
      <c r="J56" s="615"/>
      <c r="K56" s="615"/>
      <c r="L56" s="615"/>
      <c r="M56" s="615"/>
      <c r="N56" s="615"/>
      <c r="O56" s="615"/>
      <c r="P56" s="615"/>
      <c r="Q56" s="615"/>
      <c r="R56" s="615"/>
      <c r="S56" s="616"/>
      <c r="T56" s="625" t="str">
        <f>IF('2情報'!AF63="","",'2情報'!AF63)</f>
        <v/>
      </c>
      <c r="U56" s="625"/>
      <c r="V56" s="625"/>
      <c r="W56" s="625"/>
      <c r="X56" s="625" t="str">
        <f>IF('2情報'!AJ63="","",'2情報'!AJ63)</f>
        <v/>
      </c>
      <c r="Y56" s="625"/>
      <c r="Z56" s="625"/>
      <c r="AA56" s="625"/>
      <c r="AB56" s="625" t="str">
        <f>IF('2情報'!AN63="","",'2情報'!AN63)</f>
        <v/>
      </c>
      <c r="AC56" s="625"/>
      <c r="AD56" s="625"/>
      <c r="AE56" s="625"/>
      <c r="AF56" s="664" t="str">
        <f t="shared" si="0"/>
        <v/>
      </c>
      <c r="AG56" s="664"/>
      <c r="AH56" s="664"/>
      <c r="AI56" s="664"/>
      <c r="AJ56" s="664"/>
      <c r="AK56" s="118"/>
      <c r="AL56" s="118"/>
      <c r="AM56" s="118"/>
      <c r="AN56" s="118"/>
      <c r="AO56" s="627" t="str">
        <f t="shared" si="4"/>
        <v/>
      </c>
      <c r="AP56" s="627"/>
      <c r="AQ56" s="627"/>
      <c r="AR56" s="627"/>
      <c r="AS56" s="665" t="str">
        <f t="shared" si="5"/>
        <v/>
      </c>
      <c r="AT56" s="665"/>
      <c r="AU56" s="665"/>
      <c r="AV56" s="666"/>
    </row>
    <row r="57" spans="2:54" ht="15" customHeight="1" x14ac:dyDescent="0.15">
      <c r="B57" s="614" t="str">
        <f>IF('2情報'!B64="","",'2情報'!B64)</f>
        <v/>
      </c>
      <c r="C57" s="615"/>
      <c r="D57" s="615"/>
      <c r="E57" s="615"/>
      <c r="F57" s="615"/>
      <c r="G57" s="615"/>
      <c r="H57" s="615"/>
      <c r="I57" s="615"/>
      <c r="J57" s="615"/>
      <c r="K57" s="615"/>
      <c r="L57" s="615"/>
      <c r="M57" s="615"/>
      <c r="N57" s="615"/>
      <c r="O57" s="615"/>
      <c r="P57" s="615"/>
      <c r="Q57" s="615"/>
      <c r="R57" s="615"/>
      <c r="S57" s="616"/>
      <c r="T57" s="625" t="str">
        <f>IF('2情報'!AF64="","",'2情報'!AF64)</f>
        <v/>
      </c>
      <c r="U57" s="625"/>
      <c r="V57" s="625"/>
      <c r="W57" s="625"/>
      <c r="X57" s="625" t="str">
        <f>IF('2情報'!AJ64="","",'2情報'!AJ64)</f>
        <v/>
      </c>
      <c r="Y57" s="625"/>
      <c r="Z57" s="625"/>
      <c r="AA57" s="625"/>
      <c r="AB57" s="625" t="str">
        <f>IF('2情報'!AN64="","",'2情報'!AN64)</f>
        <v/>
      </c>
      <c r="AC57" s="625"/>
      <c r="AD57" s="625"/>
      <c r="AE57" s="625"/>
      <c r="AF57" s="664" t="str">
        <f t="shared" si="0"/>
        <v/>
      </c>
      <c r="AG57" s="664"/>
      <c r="AH57" s="664"/>
      <c r="AI57" s="664"/>
      <c r="AJ57" s="664"/>
      <c r="AK57" s="118"/>
      <c r="AL57" s="118"/>
      <c r="AM57" s="118"/>
      <c r="AN57" s="118"/>
      <c r="AO57" s="627" t="str">
        <f t="shared" si="4"/>
        <v/>
      </c>
      <c r="AP57" s="627"/>
      <c r="AQ57" s="627"/>
      <c r="AR57" s="627"/>
      <c r="AS57" s="665" t="str">
        <f t="shared" si="5"/>
        <v/>
      </c>
      <c r="AT57" s="665"/>
      <c r="AU57" s="665"/>
      <c r="AV57" s="666"/>
    </row>
    <row r="58" spans="2:54" ht="15" customHeight="1" x14ac:dyDescent="0.15">
      <c r="B58" s="614" t="str">
        <f>IF('2情報'!B65="","",'2情報'!B65)</f>
        <v/>
      </c>
      <c r="C58" s="615"/>
      <c r="D58" s="615"/>
      <c r="E58" s="615"/>
      <c r="F58" s="615"/>
      <c r="G58" s="615"/>
      <c r="H58" s="615"/>
      <c r="I58" s="615"/>
      <c r="J58" s="615"/>
      <c r="K58" s="615"/>
      <c r="L58" s="615"/>
      <c r="M58" s="615"/>
      <c r="N58" s="615"/>
      <c r="O58" s="615"/>
      <c r="P58" s="615"/>
      <c r="Q58" s="615"/>
      <c r="R58" s="615"/>
      <c r="S58" s="616"/>
      <c r="T58" s="625" t="str">
        <f>IF('2情報'!AF65="","",'2情報'!AF65)</f>
        <v/>
      </c>
      <c r="U58" s="625"/>
      <c r="V58" s="625"/>
      <c r="W58" s="625"/>
      <c r="X58" s="625" t="str">
        <f>IF('2情報'!AJ65="","",'2情報'!AJ65)</f>
        <v/>
      </c>
      <c r="Y58" s="625"/>
      <c r="Z58" s="625"/>
      <c r="AA58" s="625"/>
      <c r="AB58" s="625" t="str">
        <f>IF('2情報'!AN65="","",'2情報'!AN65)</f>
        <v/>
      </c>
      <c r="AC58" s="625"/>
      <c r="AD58" s="625"/>
      <c r="AE58" s="625"/>
      <c r="AF58" s="664" t="str">
        <f t="shared" si="0"/>
        <v/>
      </c>
      <c r="AG58" s="664"/>
      <c r="AH58" s="664"/>
      <c r="AI58" s="664"/>
      <c r="AJ58" s="664"/>
      <c r="AK58" s="118"/>
      <c r="AL58" s="118"/>
      <c r="AM58" s="118"/>
      <c r="AN58" s="118"/>
      <c r="AO58" s="627" t="str">
        <f t="shared" si="4"/>
        <v/>
      </c>
      <c r="AP58" s="627"/>
      <c r="AQ58" s="627"/>
      <c r="AR58" s="627"/>
      <c r="AS58" s="665" t="str">
        <f t="shared" si="5"/>
        <v/>
      </c>
      <c r="AT58" s="665"/>
      <c r="AU58" s="665"/>
      <c r="AV58" s="666"/>
    </row>
    <row r="59" spans="2:54" ht="15" customHeight="1" x14ac:dyDescent="0.15">
      <c r="B59" s="614" t="str">
        <f>IF('2情報'!B66="","",'2情報'!B66)</f>
        <v/>
      </c>
      <c r="C59" s="615"/>
      <c r="D59" s="615"/>
      <c r="E59" s="615"/>
      <c r="F59" s="615"/>
      <c r="G59" s="615"/>
      <c r="H59" s="615"/>
      <c r="I59" s="615"/>
      <c r="J59" s="615"/>
      <c r="K59" s="615"/>
      <c r="L59" s="615"/>
      <c r="M59" s="615"/>
      <c r="N59" s="615"/>
      <c r="O59" s="615"/>
      <c r="P59" s="615"/>
      <c r="Q59" s="615"/>
      <c r="R59" s="615"/>
      <c r="S59" s="616"/>
      <c r="T59" s="625" t="str">
        <f>IF('2情報'!AF66="","",'2情報'!AF66)</f>
        <v/>
      </c>
      <c r="U59" s="625"/>
      <c r="V59" s="625"/>
      <c r="W59" s="625"/>
      <c r="X59" s="625" t="str">
        <f>IF('2情報'!AJ66="","",'2情報'!AJ66)</f>
        <v/>
      </c>
      <c r="Y59" s="625"/>
      <c r="Z59" s="625"/>
      <c r="AA59" s="625"/>
      <c r="AB59" s="625" t="str">
        <f>IF('2情報'!AN66="","",'2情報'!AN66)</f>
        <v/>
      </c>
      <c r="AC59" s="625"/>
      <c r="AD59" s="625"/>
      <c r="AE59" s="625"/>
      <c r="AF59" s="664" t="str">
        <f t="shared" si="0"/>
        <v/>
      </c>
      <c r="AG59" s="664"/>
      <c r="AH59" s="664"/>
      <c r="AI59" s="664"/>
      <c r="AJ59" s="664"/>
      <c r="AK59" s="118"/>
      <c r="AL59" s="118"/>
      <c r="AM59" s="118"/>
      <c r="AN59" s="118"/>
      <c r="AO59" s="627" t="str">
        <f t="shared" si="4"/>
        <v/>
      </c>
      <c r="AP59" s="627"/>
      <c r="AQ59" s="627"/>
      <c r="AR59" s="627"/>
      <c r="AS59" s="665" t="str">
        <f t="shared" si="5"/>
        <v/>
      </c>
      <c r="AT59" s="665"/>
      <c r="AU59" s="665"/>
      <c r="AV59" s="666"/>
    </row>
    <row r="60" spans="2:54" ht="15" customHeight="1" x14ac:dyDescent="0.15">
      <c r="B60" s="614" t="str">
        <f>IF('2情報'!B67="","",'2情報'!B67)</f>
        <v/>
      </c>
      <c r="C60" s="615"/>
      <c r="D60" s="615"/>
      <c r="E60" s="615"/>
      <c r="F60" s="615"/>
      <c r="G60" s="615"/>
      <c r="H60" s="615"/>
      <c r="I60" s="615"/>
      <c r="J60" s="615"/>
      <c r="K60" s="615"/>
      <c r="L60" s="615"/>
      <c r="M60" s="615"/>
      <c r="N60" s="615"/>
      <c r="O60" s="615"/>
      <c r="P60" s="615"/>
      <c r="Q60" s="615"/>
      <c r="R60" s="615"/>
      <c r="S60" s="616"/>
      <c r="T60" s="625" t="str">
        <f>IF('2情報'!AF67="","",'2情報'!AF67)</f>
        <v/>
      </c>
      <c r="U60" s="625"/>
      <c r="V60" s="625"/>
      <c r="W60" s="625"/>
      <c r="X60" s="625" t="str">
        <f>IF('2情報'!AJ67="","",'2情報'!AJ67)</f>
        <v/>
      </c>
      <c r="Y60" s="625"/>
      <c r="Z60" s="625"/>
      <c r="AA60" s="625"/>
      <c r="AB60" s="625" t="str">
        <f>IF('2情報'!AN67="","",'2情報'!AN67)</f>
        <v/>
      </c>
      <c r="AC60" s="625"/>
      <c r="AD60" s="625"/>
      <c r="AE60" s="625"/>
      <c r="AF60" s="664" t="str">
        <f t="shared" si="0"/>
        <v/>
      </c>
      <c r="AG60" s="664"/>
      <c r="AH60" s="664"/>
      <c r="AI60" s="664"/>
      <c r="AJ60" s="664"/>
      <c r="AK60" s="118"/>
      <c r="AL60" s="118"/>
      <c r="AM60" s="118"/>
      <c r="AN60" s="118"/>
      <c r="AO60" s="627" t="str">
        <f t="shared" si="4"/>
        <v/>
      </c>
      <c r="AP60" s="627"/>
      <c r="AQ60" s="627"/>
      <c r="AR60" s="627"/>
      <c r="AS60" s="665" t="str">
        <f t="shared" si="5"/>
        <v/>
      </c>
      <c r="AT60" s="665"/>
      <c r="AU60" s="665"/>
      <c r="AV60" s="666"/>
    </row>
    <row r="61" spans="2:54" ht="15" customHeight="1" x14ac:dyDescent="0.15">
      <c r="B61" s="614" t="str">
        <f>IF('2情報'!B68="","",'2情報'!B68)</f>
        <v/>
      </c>
      <c r="C61" s="615"/>
      <c r="D61" s="615"/>
      <c r="E61" s="615"/>
      <c r="F61" s="615"/>
      <c r="G61" s="615"/>
      <c r="H61" s="615"/>
      <c r="I61" s="615"/>
      <c r="J61" s="615"/>
      <c r="K61" s="615"/>
      <c r="L61" s="615"/>
      <c r="M61" s="615"/>
      <c r="N61" s="615"/>
      <c r="O61" s="615"/>
      <c r="P61" s="615"/>
      <c r="Q61" s="615"/>
      <c r="R61" s="615"/>
      <c r="S61" s="616"/>
      <c r="T61" s="625" t="str">
        <f>IF('2情報'!AF68="","",'2情報'!AF68)</f>
        <v/>
      </c>
      <c r="U61" s="625"/>
      <c r="V61" s="625"/>
      <c r="W61" s="625"/>
      <c r="X61" s="625" t="str">
        <f>IF('2情報'!AJ68="","",'2情報'!AJ68)</f>
        <v/>
      </c>
      <c r="Y61" s="625"/>
      <c r="Z61" s="625"/>
      <c r="AA61" s="625"/>
      <c r="AB61" s="625" t="str">
        <f>IF('2情報'!AN68="","",'2情報'!AN68)</f>
        <v/>
      </c>
      <c r="AC61" s="625"/>
      <c r="AD61" s="625"/>
      <c r="AE61" s="625"/>
      <c r="AF61" s="664" t="str">
        <f t="shared" si="0"/>
        <v/>
      </c>
      <c r="AG61" s="664"/>
      <c r="AH61" s="664"/>
      <c r="AI61" s="664"/>
      <c r="AJ61" s="664"/>
      <c r="AK61" s="118"/>
      <c r="AL61" s="118"/>
      <c r="AM61" s="118"/>
      <c r="AN61" s="118"/>
      <c r="AO61" s="627" t="str">
        <f t="shared" si="4"/>
        <v/>
      </c>
      <c r="AP61" s="627"/>
      <c r="AQ61" s="627"/>
      <c r="AR61" s="627"/>
      <c r="AS61" s="665" t="str">
        <f t="shared" si="5"/>
        <v/>
      </c>
      <c r="AT61" s="665"/>
      <c r="AU61" s="665"/>
      <c r="AV61" s="666"/>
    </row>
    <row r="62" spans="2:54" ht="15" customHeight="1" x14ac:dyDescent="0.15">
      <c r="B62" s="614" t="str">
        <f>IF('2情報'!B69="","",'2情報'!B69)</f>
        <v/>
      </c>
      <c r="C62" s="615"/>
      <c r="D62" s="615"/>
      <c r="E62" s="615"/>
      <c r="F62" s="615"/>
      <c r="G62" s="615"/>
      <c r="H62" s="615"/>
      <c r="I62" s="615"/>
      <c r="J62" s="615"/>
      <c r="K62" s="615"/>
      <c r="L62" s="615"/>
      <c r="M62" s="615"/>
      <c r="N62" s="615"/>
      <c r="O62" s="615"/>
      <c r="P62" s="615"/>
      <c r="Q62" s="615"/>
      <c r="R62" s="615"/>
      <c r="S62" s="616"/>
      <c r="T62" s="625" t="str">
        <f>IF('2情報'!AF69="","",'2情報'!AF69)</f>
        <v/>
      </c>
      <c r="U62" s="625"/>
      <c r="V62" s="625"/>
      <c r="W62" s="625"/>
      <c r="X62" s="625" t="str">
        <f>IF('2情報'!AJ69="","",'2情報'!AJ69)</f>
        <v/>
      </c>
      <c r="Y62" s="625"/>
      <c r="Z62" s="625"/>
      <c r="AA62" s="625"/>
      <c r="AB62" s="625" t="str">
        <f>IF('2情報'!AN69="","",'2情報'!AN69)</f>
        <v/>
      </c>
      <c r="AC62" s="625"/>
      <c r="AD62" s="625"/>
      <c r="AE62" s="625"/>
      <c r="AF62" s="664" t="str">
        <f t="shared" si="0"/>
        <v/>
      </c>
      <c r="AG62" s="664"/>
      <c r="AH62" s="664"/>
      <c r="AI62" s="664"/>
      <c r="AJ62" s="664"/>
      <c r="AK62" s="118"/>
      <c r="AL62" s="118"/>
      <c r="AM62" s="118"/>
      <c r="AN62" s="118"/>
      <c r="AO62" s="627" t="str">
        <f t="shared" si="4"/>
        <v/>
      </c>
      <c r="AP62" s="627"/>
      <c r="AQ62" s="627"/>
      <c r="AR62" s="627"/>
      <c r="AS62" s="665" t="str">
        <f t="shared" si="5"/>
        <v/>
      </c>
      <c r="AT62" s="665"/>
      <c r="AU62" s="665"/>
      <c r="AV62" s="666"/>
    </row>
    <row r="63" spans="2:54" ht="15" customHeight="1" x14ac:dyDescent="0.15">
      <c r="B63" s="614" t="str">
        <f>IF('2情報'!B70="","",'2情報'!B70)</f>
        <v/>
      </c>
      <c r="C63" s="615"/>
      <c r="D63" s="615"/>
      <c r="E63" s="615"/>
      <c r="F63" s="615"/>
      <c r="G63" s="615"/>
      <c r="H63" s="615"/>
      <c r="I63" s="615"/>
      <c r="J63" s="615"/>
      <c r="K63" s="615"/>
      <c r="L63" s="615"/>
      <c r="M63" s="615"/>
      <c r="N63" s="615"/>
      <c r="O63" s="615"/>
      <c r="P63" s="615"/>
      <c r="Q63" s="615"/>
      <c r="R63" s="615"/>
      <c r="S63" s="616"/>
      <c r="T63" s="625" t="str">
        <f>IF('2情報'!AF70="","",'2情報'!AF70)</f>
        <v/>
      </c>
      <c r="U63" s="625"/>
      <c r="V63" s="625"/>
      <c r="W63" s="625"/>
      <c r="X63" s="625" t="str">
        <f>IF('2情報'!AJ70="","",'2情報'!AJ70)</f>
        <v/>
      </c>
      <c r="Y63" s="625"/>
      <c r="Z63" s="625"/>
      <c r="AA63" s="625"/>
      <c r="AB63" s="625" t="str">
        <f>IF('2情報'!AN70="","",'2情報'!AN70)</f>
        <v/>
      </c>
      <c r="AC63" s="625"/>
      <c r="AD63" s="625"/>
      <c r="AE63" s="625"/>
      <c r="AF63" s="664" t="str">
        <f t="shared" si="0"/>
        <v/>
      </c>
      <c r="AG63" s="664"/>
      <c r="AH63" s="664"/>
      <c r="AI63" s="664"/>
      <c r="AJ63" s="664"/>
      <c r="AK63" s="118"/>
      <c r="AL63" s="118"/>
      <c r="AM63" s="118"/>
      <c r="AN63" s="118"/>
      <c r="AO63" s="627" t="str">
        <f t="shared" si="4"/>
        <v/>
      </c>
      <c r="AP63" s="627"/>
      <c r="AQ63" s="627"/>
      <c r="AR63" s="627"/>
      <c r="AS63" s="665" t="str">
        <f t="shared" si="5"/>
        <v/>
      </c>
      <c r="AT63" s="665"/>
      <c r="AU63" s="665"/>
      <c r="AV63" s="666"/>
      <c r="AX63" s="36"/>
      <c r="AY63" s="21"/>
      <c r="AZ63" s="21"/>
      <c r="BA63" s="21"/>
      <c r="BB63" s="36"/>
    </row>
    <row r="64" spans="2:54" ht="15" customHeight="1" x14ac:dyDescent="0.15">
      <c r="B64" s="614" t="str">
        <f>IF('2情報'!B71="","",'2情報'!B71)</f>
        <v/>
      </c>
      <c r="C64" s="615"/>
      <c r="D64" s="615"/>
      <c r="E64" s="615"/>
      <c r="F64" s="615"/>
      <c r="G64" s="615"/>
      <c r="H64" s="615"/>
      <c r="I64" s="615"/>
      <c r="J64" s="615"/>
      <c r="K64" s="615"/>
      <c r="L64" s="615"/>
      <c r="M64" s="615"/>
      <c r="N64" s="615"/>
      <c r="O64" s="615"/>
      <c r="P64" s="615"/>
      <c r="Q64" s="615"/>
      <c r="R64" s="615"/>
      <c r="S64" s="616"/>
      <c r="T64" s="625" t="str">
        <f>IF('2情報'!AF71="","",'2情報'!AF71)</f>
        <v/>
      </c>
      <c r="U64" s="625"/>
      <c r="V64" s="625"/>
      <c r="W64" s="625"/>
      <c r="X64" s="625" t="str">
        <f>IF('2情報'!AJ71="","",'2情報'!AJ71)</f>
        <v/>
      </c>
      <c r="Y64" s="625"/>
      <c r="Z64" s="625"/>
      <c r="AA64" s="625"/>
      <c r="AB64" s="625" t="str">
        <f>IF('2情報'!AN71="","",'2情報'!AN71)</f>
        <v/>
      </c>
      <c r="AC64" s="625"/>
      <c r="AD64" s="625"/>
      <c r="AE64" s="625"/>
      <c r="AF64" s="664" t="str">
        <f t="shared" si="0"/>
        <v/>
      </c>
      <c r="AG64" s="664"/>
      <c r="AH64" s="664"/>
      <c r="AI64" s="664"/>
      <c r="AJ64" s="664"/>
      <c r="AK64" s="118"/>
      <c r="AL64" s="118"/>
      <c r="AM64" s="118"/>
      <c r="AN64" s="118"/>
      <c r="AO64" s="627" t="str">
        <f t="shared" si="4"/>
        <v/>
      </c>
      <c r="AP64" s="627"/>
      <c r="AQ64" s="627"/>
      <c r="AR64" s="627"/>
      <c r="AS64" s="665" t="str">
        <f t="shared" si="5"/>
        <v/>
      </c>
      <c r="AT64" s="665"/>
      <c r="AU64" s="665"/>
      <c r="AV64" s="666"/>
      <c r="AX64" s="36"/>
      <c r="AY64" s="21"/>
      <c r="AZ64" s="21"/>
      <c r="BA64" s="21"/>
      <c r="BB64" s="36"/>
    </row>
    <row r="65" spans="2:58" ht="15" customHeight="1" x14ac:dyDescent="0.15">
      <c r="B65" s="614" t="str">
        <f>IF('2情報'!B72="","",'2情報'!B72)</f>
        <v/>
      </c>
      <c r="C65" s="615"/>
      <c r="D65" s="615"/>
      <c r="E65" s="615"/>
      <c r="F65" s="615"/>
      <c r="G65" s="615"/>
      <c r="H65" s="615"/>
      <c r="I65" s="615"/>
      <c r="J65" s="615"/>
      <c r="K65" s="615"/>
      <c r="L65" s="615"/>
      <c r="M65" s="615"/>
      <c r="N65" s="615"/>
      <c r="O65" s="615"/>
      <c r="P65" s="615"/>
      <c r="Q65" s="615"/>
      <c r="R65" s="615"/>
      <c r="S65" s="616"/>
      <c r="T65" s="625" t="str">
        <f>IF('2情報'!AF72="","",'2情報'!AF72)</f>
        <v/>
      </c>
      <c r="U65" s="625"/>
      <c r="V65" s="625"/>
      <c r="W65" s="625"/>
      <c r="X65" s="625" t="str">
        <f>IF('2情報'!AJ72="","",'2情報'!AJ72)</f>
        <v/>
      </c>
      <c r="Y65" s="625"/>
      <c r="Z65" s="625"/>
      <c r="AA65" s="625"/>
      <c r="AB65" s="625" t="str">
        <f>IF('2情報'!AN72="","",'2情報'!AN72)</f>
        <v/>
      </c>
      <c r="AC65" s="625"/>
      <c r="AD65" s="625"/>
      <c r="AE65" s="625"/>
      <c r="AF65" s="664" t="str">
        <f t="shared" si="0"/>
        <v/>
      </c>
      <c r="AG65" s="664"/>
      <c r="AH65" s="664"/>
      <c r="AI65" s="664"/>
      <c r="AJ65" s="664"/>
      <c r="AK65" s="118"/>
      <c r="AL65" s="118"/>
      <c r="AM65" s="118"/>
      <c r="AN65" s="118"/>
      <c r="AO65" s="627" t="str">
        <f t="shared" si="4"/>
        <v/>
      </c>
      <c r="AP65" s="627"/>
      <c r="AQ65" s="627"/>
      <c r="AR65" s="627"/>
      <c r="AS65" s="665" t="str">
        <f t="shared" si="5"/>
        <v/>
      </c>
      <c r="AT65" s="665"/>
      <c r="AU65" s="665"/>
      <c r="AV65" s="666"/>
      <c r="AX65" s="36"/>
      <c r="AY65" s="21"/>
      <c r="AZ65" s="21"/>
      <c r="BA65" s="21"/>
      <c r="BB65" s="36"/>
    </row>
    <row r="66" spans="2:58" ht="15" customHeight="1" x14ac:dyDescent="0.15">
      <c r="B66" s="614" t="str">
        <f>IF('2情報'!B73="","",'2情報'!B73)</f>
        <v/>
      </c>
      <c r="C66" s="615"/>
      <c r="D66" s="615"/>
      <c r="E66" s="615"/>
      <c r="F66" s="615"/>
      <c r="G66" s="615"/>
      <c r="H66" s="615"/>
      <c r="I66" s="615"/>
      <c r="J66" s="615"/>
      <c r="K66" s="615"/>
      <c r="L66" s="615"/>
      <c r="M66" s="615"/>
      <c r="N66" s="615"/>
      <c r="O66" s="615"/>
      <c r="P66" s="615"/>
      <c r="Q66" s="615"/>
      <c r="R66" s="615"/>
      <c r="S66" s="616"/>
      <c r="T66" s="625" t="str">
        <f>IF('2情報'!AF73="","",'2情報'!AF73)</f>
        <v/>
      </c>
      <c r="U66" s="625"/>
      <c r="V66" s="625"/>
      <c r="W66" s="625"/>
      <c r="X66" s="625" t="str">
        <f>IF('2情報'!AJ73="","",'2情報'!AJ73)</f>
        <v/>
      </c>
      <c r="Y66" s="625"/>
      <c r="Z66" s="625"/>
      <c r="AA66" s="625"/>
      <c r="AB66" s="625" t="str">
        <f>IF('2情報'!AN73="","",'2情報'!AN73)</f>
        <v/>
      </c>
      <c r="AC66" s="625"/>
      <c r="AD66" s="625"/>
      <c r="AE66" s="625"/>
      <c r="AF66" s="664" t="str">
        <f t="shared" si="0"/>
        <v/>
      </c>
      <c r="AG66" s="664"/>
      <c r="AH66" s="664"/>
      <c r="AI66" s="664"/>
      <c r="AJ66" s="664"/>
      <c r="AK66" s="118"/>
      <c r="AL66" s="118"/>
      <c r="AM66" s="118"/>
      <c r="AN66" s="118"/>
      <c r="AO66" s="627" t="str">
        <f t="shared" si="4"/>
        <v/>
      </c>
      <c r="AP66" s="627"/>
      <c r="AQ66" s="627"/>
      <c r="AR66" s="627"/>
      <c r="AS66" s="665" t="str">
        <f t="shared" si="5"/>
        <v/>
      </c>
      <c r="AT66" s="665"/>
      <c r="AU66" s="665"/>
      <c r="AV66" s="666"/>
      <c r="AX66" s="36"/>
      <c r="AY66" s="21"/>
      <c r="AZ66" s="21"/>
      <c r="BA66" s="21"/>
      <c r="BB66" s="36"/>
    </row>
    <row r="67" spans="2:58" ht="15" customHeight="1" thickBot="1" x14ac:dyDescent="0.2">
      <c r="B67" s="617" t="str">
        <f>IF('2情報'!B74="","",'2情報'!B74)</f>
        <v/>
      </c>
      <c r="C67" s="618"/>
      <c r="D67" s="618"/>
      <c r="E67" s="618"/>
      <c r="F67" s="618"/>
      <c r="G67" s="618"/>
      <c r="H67" s="618"/>
      <c r="I67" s="618"/>
      <c r="J67" s="618"/>
      <c r="K67" s="618"/>
      <c r="L67" s="618"/>
      <c r="M67" s="618"/>
      <c r="N67" s="618"/>
      <c r="O67" s="618"/>
      <c r="P67" s="618"/>
      <c r="Q67" s="618"/>
      <c r="R67" s="618"/>
      <c r="S67" s="619"/>
      <c r="T67" s="694" t="str">
        <f>IF('2情報'!AF74="","",'2情報'!AF74)</f>
        <v/>
      </c>
      <c r="U67" s="694"/>
      <c r="V67" s="694"/>
      <c r="W67" s="694"/>
      <c r="X67" s="694" t="str">
        <f>IF('2情報'!AJ74="","",'2情報'!AJ74)</f>
        <v/>
      </c>
      <c r="Y67" s="694"/>
      <c r="Z67" s="694"/>
      <c r="AA67" s="694"/>
      <c r="AB67" s="694" t="str">
        <f>IF('2情報'!AN74="","",'2情報'!AN74)</f>
        <v/>
      </c>
      <c r="AC67" s="694"/>
      <c r="AD67" s="694"/>
      <c r="AE67" s="694"/>
      <c r="AF67" s="695" t="str">
        <f t="shared" si="0"/>
        <v/>
      </c>
      <c r="AG67" s="695"/>
      <c r="AH67" s="695"/>
      <c r="AI67" s="695"/>
      <c r="AJ67" s="695"/>
      <c r="AK67" s="327"/>
      <c r="AL67" s="327"/>
      <c r="AM67" s="327"/>
      <c r="AN67" s="327"/>
      <c r="AO67" s="696" t="str">
        <f t="shared" si="4"/>
        <v/>
      </c>
      <c r="AP67" s="696"/>
      <c r="AQ67" s="696"/>
      <c r="AR67" s="696"/>
      <c r="AS67" s="697" t="str">
        <f t="shared" si="5"/>
        <v/>
      </c>
      <c r="AT67" s="697"/>
      <c r="AU67" s="697"/>
      <c r="AV67" s="698"/>
      <c r="AX67" s="36"/>
      <c r="AY67" s="21"/>
      <c r="AZ67" s="21"/>
      <c r="BA67" s="21"/>
      <c r="BB67" s="36"/>
    </row>
    <row r="68" spans="2:58" ht="15" customHeight="1" x14ac:dyDescent="0.15">
      <c r="AX68" s="36"/>
      <c r="AY68" s="21"/>
      <c r="AZ68" s="21"/>
      <c r="BA68" s="21"/>
      <c r="BB68" s="36"/>
    </row>
    <row r="69" spans="2:58" ht="15" customHeight="1" x14ac:dyDescent="0.15">
      <c r="AX69" s="36"/>
      <c r="AY69" s="21"/>
      <c r="AZ69" s="21"/>
      <c r="BA69" s="21"/>
      <c r="BB69" s="36"/>
    </row>
    <row r="70" spans="2:58" ht="15" customHeight="1" x14ac:dyDescent="0.15">
      <c r="AX70" s="36"/>
      <c r="AY70" s="21"/>
      <c r="AZ70" s="21"/>
      <c r="BA70" s="21"/>
      <c r="BB70" s="21"/>
      <c r="BC70" s="21"/>
      <c r="BD70" s="21"/>
      <c r="BE70" s="21"/>
      <c r="BF70" s="36"/>
    </row>
    <row r="71" spans="2:58" ht="15" customHeight="1" x14ac:dyDescent="0.15">
      <c r="AX71" s="36"/>
      <c r="AY71" s="21"/>
      <c r="AZ71" s="21"/>
      <c r="BA71" s="21"/>
      <c r="BB71" s="21"/>
      <c r="BC71" s="21"/>
      <c r="BD71" s="21"/>
      <c r="BE71" s="21"/>
      <c r="BF71" s="36"/>
    </row>
    <row r="72" spans="2:58" ht="15" customHeight="1" x14ac:dyDescent="0.15">
      <c r="AX72" s="36"/>
      <c r="AY72" s="21"/>
      <c r="AZ72" s="21"/>
      <c r="BA72" s="21"/>
      <c r="BB72" s="21"/>
      <c r="BC72" s="21"/>
      <c r="BD72" s="21"/>
      <c r="BE72" s="21"/>
      <c r="BF72" s="36"/>
    </row>
    <row r="73" spans="2:58" ht="15" customHeight="1" x14ac:dyDescent="0.15">
      <c r="AX73" s="36"/>
      <c r="AY73" s="36"/>
    </row>
    <row r="74" spans="2:58" ht="15" customHeight="1" x14ac:dyDescent="0.15">
      <c r="AX74" s="36"/>
      <c r="AY74" s="36"/>
    </row>
    <row r="75" spans="2:58" ht="15" customHeight="1" x14ac:dyDescent="0.15">
      <c r="AX75" s="36"/>
      <c r="AY75" s="36"/>
    </row>
    <row r="76" spans="2:58" ht="15" customHeight="1" x14ac:dyDescent="0.15">
      <c r="AX76" s="36"/>
      <c r="AY76" s="36"/>
    </row>
    <row r="77" spans="2:58" ht="15" customHeight="1" x14ac:dyDescent="0.15">
      <c r="AX77" s="36"/>
      <c r="AY77" s="36"/>
    </row>
    <row r="78" spans="2:58" ht="15" customHeight="1" x14ac:dyDescent="0.15">
      <c r="AX78" s="36"/>
      <c r="AY78" s="36"/>
    </row>
    <row r="79" spans="2:58" ht="15" customHeight="1" x14ac:dyDescent="0.15">
      <c r="AX79" s="36"/>
      <c r="AY79" s="36"/>
      <c r="AZ79" s="36"/>
      <c r="BA79" s="36"/>
      <c r="BB79" s="36"/>
      <c r="BC79" s="36"/>
      <c r="BD79" s="36"/>
      <c r="BE79" s="36"/>
      <c r="BF79" s="36"/>
    </row>
    <row r="80" spans="2:58" ht="15" customHeight="1" x14ac:dyDescent="0.15">
      <c r="AX80" s="36"/>
      <c r="AY80" s="36"/>
      <c r="AZ80" s="36"/>
      <c r="BA80" s="36"/>
      <c r="BB80" s="36"/>
      <c r="BC80" s="36"/>
      <c r="BD80" s="36"/>
      <c r="BE80" s="36"/>
      <c r="BF80" s="36"/>
    </row>
    <row r="81" spans="50:58" ht="15" customHeight="1" x14ac:dyDescent="0.15">
      <c r="AX81" s="36"/>
      <c r="AY81" s="36"/>
      <c r="AZ81" s="36"/>
      <c r="BA81" s="36"/>
      <c r="BB81" s="36"/>
      <c r="BC81" s="36"/>
      <c r="BD81" s="36"/>
      <c r="BE81" s="36"/>
      <c r="BF81" s="36"/>
    </row>
  </sheetData>
  <mergeCells count="315">
    <mergeCell ref="AZ9:BX16"/>
    <mergeCell ref="B9:AB15"/>
    <mergeCell ref="B19:AB25"/>
    <mergeCell ref="B29:AB36"/>
    <mergeCell ref="BN40:BQ40"/>
    <mergeCell ref="AY40:AZ40"/>
    <mergeCell ref="BA40:BB40"/>
    <mergeCell ref="BC40:BD40"/>
    <mergeCell ref="BE40:BF40"/>
    <mergeCell ref="BG40:BM40"/>
    <mergeCell ref="AL25:AM25"/>
    <mergeCell ref="AN25:AO25"/>
    <mergeCell ref="AP25:AV25"/>
    <mergeCell ref="BN38:BQ39"/>
    <mergeCell ref="AY38:BM39"/>
    <mergeCell ref="AB38:AE39"/>
    <mergeCell ref="AK38:AV38"/>
    <mergeCell ref="AK39:AN39"/>
    <mergeCell ref="AH23:AI23"/>
    <mergeCell ref="AH25:AI25"/>
    <mergeCell ref="AO39:AR39"/>
    <mergeCell ref="AI27:AP27"/>
    <mergeCell ref="AD23:AG23"/>
    <mergeCell ref="AD24:AG24"/>
    <mergeCell ref="BN42:BQ42"/>
    <mergeCell ref="AY42:AZ42"/>
    <mergeCell ref="BA42:BB42"/>
    <mergeCell ref="BC42:BD42"/>
    <mergeCell ref="BE42:BF42"/>
    <mergeCell ref="BG42:BM42"/>
    <mergeCell ref="BN41:BQ41"/>
    <mergeCell ref="AY41:AZ41"/>
    <mergeCell ref="BA41:BB41"/>
    <mergeCell ref="BC41:BD41"/>
    <mergeCell ref="BE41:BF41"/>
    <mergeCell ref="BG41:BM41"/>
    <mergeCell ref="BN44:BQ44"/>
    <mergeCell ref="AY44:AZ44"/>
    <mergeCell ref="BA44:BB44"/>
    <mergeCell ref="BC44:BD44"/>
    <mergeCell ref="BE44:BF44"/>
    <mergeCell ref="BG44:BM44"/>
    <mergeCell ref="BN43:BQ43"/>
    <mergeCell ref="AY43:AZ43"/>
    <mergeCell ref="BA43:BB43"/>
    <mergeCell ref="BC43:BD43"/>
    <mergeCell ref="BE43:BF43"/>
    <mergeCell ref="BG43:BM43"/>
    <mergeCell ref="AS66:AV66"/>
    <mergeCell ref="AB67:AE67"/>
    <mergeCell ref="T67:W67"/>
    <mergeCell ref="X67:AA67"/>
    <mergeCell ref="AF67:AJ67"/>
    <mergeCell ref="AO67:AR67"/>
    <mergeCell ref="AK67:AN67"/>
    <mergeCell ref="AS67:AV67"/>
    <mergeCell ref="AB66:AE66"/>
    <mergeCell ref="T66:W66"/>
    <mergeCell ref="X66:AA66"/>
    <mergeCell ref="AF66:AJ66"/>
    <mergeCell ref="AO66:AR66"/>
    <mergeCell ref="AK66:AN66"/>
    <mergeCell ref="AS64:AV64"/>
    <mergeCell ref="AB65:AE65"/>
    <mergeCell ref="T65:W65"/>
    <mergeCell ref="X65:AA65"/>
    <mergeCell ref="AF65:AJ65"/>
    <mergeCell ref="AO65:AR65"/>
    <mergeCell ref="AK65:AN65"/>
    <mergeCell ref="AS65:AV65"/>
    <mergeCell ref="AB64:AE64"/>
    <mergeCell ref="T64:W64"/>
    <mergeCell ref="X64:AA64"/>
    <mergeCell ref="AF64:AJ64"/>
    <mergeCell ref="AO64:AR64"/>
    <mergeCell ref="AK64:AN64"/>
    <mergeCell ref="AS62:AV62"/>
    <mergeCell ref="AB63:AE63"/>
    <mergeCell ref="T63:W63"/>
    <mergeCell ref="X63:AA63"/>
    <mergeCell ref="AF63:AJ63"/>
    <mergeCell ref="AO63:AR63"/>
    <mergeCell ref="AK63:AN63"/>
    <mergeCell ref="AS63:AV63"/>
    <mergeCell ref="AB62:AE62"/>
    <mergeCell ref="T62:W62"/>
    <mergeCell ref="X62:AA62"/>
    <mergeCell ref="AF62:AJ62"/>
    <mergeCell ref="AO62:AR62"/>
    <mergeCell ref="AK62:AN62"/>
    <mergeCell ref="AS60:AV60"/>
    <mergeCell ref="AB61:AE61"/>
    <mergeCell ref="T61:W61"/>
    <mergeCell ref="X61:AA61"/>
    <mergeCell ref="AF61:AJ61"/>
    <mergeCell ref="AO61:AR61"/>
    <mergeCell ref="AK61:AN61"/>
    <mergeCell ref="AS61:AV61"/>
    <mergeCell ref="AB60:AE60"/>
    <mergeCell ref="T60:W60"/>
    <mergeCell ref="X60:AA60"/>
    <mergeCell ref="AF60:AJ60"/>
    <mergeCell ref="AO60:AR60"/>
    <mergeCell ref="AK60:AN60"/>
    <mergeCell ref="AS58:AV58"/>
    <mergeCell ref="AB59:AE59"/>
    <mergeCell ref="T59:W59"/>
    <mergeCell ref="X59:AA59"/>
    <mergeCell ref="AF59:AJ59"/>
    <mergeCell ref="AO59:AR59"/>
    <mergeCell ref="AK59:AN59"/>
    <mergeCell ref="AS59:AV59"/>
    <mergeCell ref="AB58:AE58"/>
    <mergeCell ref="T58:W58"/>
    <mergeCell ref="X58:AA58"/>
    <mergeCell ref="AF58:AJ58"/>
    <mergeCell ref="AO58:AR58"/>
    <mergeCell ref="AK58:AN58"/>
    <mergeCell ref="AS56:AV56"/>
    <mergeCell ref="AB57:AE57"/>
    <mergeCell ref="T57:W57"/>
    <mergeCell ref="X57:AA57"/>
    <mergeCell ref="AF57:AJ57"/>
    <mergeCell ref="AO57:AR57"/>
    <mergeCell ref="AK57:AN57"/>
    <mergeCell ref="AS57:AV57"/>
    <mergeCell ref="AB56:AE56"/>
    <mergeCell ref="T56:W56"/>
    <mergeCell ref="X56:AA56"/>
    <mergeCell ref="AF56:AJ56"/>
    <mergeCell ref="AO56:AR56"/>
    <mergeCell ref="AK56:AN56"/>
    <mergeCell ref="AS54:AV54"/>
    <mergeCell ref="AB55:AE55"/>
    <mergeCell ref="T55:W55"/>
    <mergeCell ref="X55:AA55"/>
    <mergeCell ref="AF55:AJ55"/>
    <mergeCell ref="AO55:AR55"/>
    <mergeCell ref="AK55:AN55"/>
    <mergeCell ref="AS55:AV55"/>
    <mergeCell ref="AB54:AE54"/>
    <mergeCell ref="T54:W54"/>
    <mergeCell ref="X54:AA54"/>
    <mergeCell ref="AF54:AJ54"/>
    <mergeCell ref="AO54:AR54"/>
    <mergeCell ref="AK54:AN54"/>
    <mergeCell ref="AF47:AJ47"/>
    <mergeCell ref="AF46:AJ46"/>
    <mergeCell ref="AF45:AJ45"/>
    <mergeCell ref="AF44:AJ44"/>
    <mergeCell ref="AF43:AJ43"/>
    <mergeCell ref="AF42:AJ42"/>
    <mergeCell ref="AF41:AJ41"/>
    <mergeCell ref="AS47:AV47"/>
    <mergeCell ref="AS46:AV46"/>
    <mergeCell ref="AS45:AV45"/>
    <mergeCell ref="AS44:AV44"/>
    <mergeCell ref="AS43:AV43"/>
    <mergeCell ref="AS42:AV42"/>
    <mergeCell ref="AS41:AV41"/>
    <mergeCell ref="AK47:AN47"/>
    <mergeCell ref="AK46:AN46"/>
    <mergeCell ref="AK45:AN45"/>
    <mergeCell ref="AK44:AN44"/>
    <mergeCell ref="AO47:AR47"/>
    <mergeCell ref="AO46:AR46"/>
    <mergeCell ref="AO45:AR45"/>
    <mergeCell ref="AK43:AN43"/>
    <mergeCell ref="AK42:AN42"/>
    <mergeCell ref="AK41:AN41"/>
    <mergeCell ref="AS39:AV39"/>
    <mergeCell ref="AO40:AR40"/>
    <mergeCell ref="AF40:AJ40"/>
    <mergeCell ref="AF38:AJ39"/>
    <mergeCell ref="AS40:AV40"/>
    <mergeCell ref="AK40:AN40"/>
    <mergeCell ref="AP24:AV24"/>
    <mergeCell ref="AN24:AO24"/>
    <mergeCell ref="AL24:AM24"/>
    <mergeCell ref="AJ24:AK24"/>
    <mergeCell ref="AH24:AI24"/>
    <mergeCell ref="AJ25:AK25"/>
    <mergeCell ref="AB53:AE53"/>
    <mergeCell ref="AK50:AN50"/>
    <mergeCell ref="AK49:AN49"/>
    <mergeCell ref="AK48:AN48"/>
    <mergeCell ref="X48:AA48"/>
    <mergeCell ref="AH19:AV20"/>
    <mergeCell ref="X38:AA39"/>
    <mergeCell ref="T38:W39"/>
    <mergeCell ref="AH21:AI21"/>
    <mergeCell ref="AJ21:AK21"/>
    <mergeCell ref="AL21:AM21"/>
    <mergeCell ref="AN21:AO21"/>
    <mergeCell ref="AP21:AV21"/>
    <mergeCell ref="AP22:AV22"/>
    <mergeCell ref="AN22:AO22"/>
    <mergeCell ref="AL22:AM22"/>
    <mergeCell ref="AJ22:AK22"/>
    <mergeCell ref="AH22:AI22"/>
    <mergeCell ref="AP23:AV23"/>
    <mergeCell ref="AN23:AO23"/>
    <mergeCell ref="AL23:AM23"/>
    <mergeCell ref="AJ23:AK23"/>
    <mergeCell ref="AD25:AG25"/>
    <mergeCell ref="AD22:AG22"/>
    <mergeCell ref="AF53:AJ53"/>
    <mergeCell ref="AF52:AJ52"/>
    <mergeCell ref="AF51:AJ51"/>
    <mergeCell ref="AF50:AJ50"/>
    <mergeCell ref="AF49:AJ49"/>
    <mergeCell ref="AF48:AJ48"/>
    <mergeCell ref="AS53:AV53"/>
    <mergeCell ref="AS52:AV52"/>
    <mergeCell ref="AS51:AV51"/>
    <mergeCell ref="AS50:AV50"/>
    <mergeCell ref="AS49:AV49"/>
    <mergeCell ref="AS48:AV48"/>
    <mergeCell ref="AK53:AN53"/>
    <mergeCell ref="AK52:AN52"/>
    <mergeCell ref="AK51:AN51"/>
    <mergeCell ref="AO53:AR53"/>
    <mergeCell ref="AO52:AR52"/>
    <mergeCell ref="AO51:AR51"/>
    <mergeCell ref="AO50:AR50"/>
    <mergeCell ref="AO49:AR49"/>
    <mergeCell ref="AO48:AR48"/>
    <mergeCell ref="B4:AV5"/>
    <mergeCell ref="AH12:AV12"/>
    <mergeCell ref="AH9:AV10"/>
    <mergeCell ref="AH11:AV11"/>
    <mergeCell ref="AH13:AV13"/>
    <mergeCell ref="AH14:AV14"/>
    <mergeCell ref="AH15:AV15"/>
    <mergeCell ref="AD13:AG13"/>
    <mergeCell ref="AD14:AG14"/>
    <mergeCell ref="AD15:AG15"/>
    <mergeCell ref="AO44:AR44"/>
    <mergeCell ref="AO43:AR43"/>
    <mergeCell ref="AO42:AR42"/>
    <mergeCell ref="AO41:AR41"/>
    <mergeCell ref="AD9:AG10"/>
    <mergeCell ref="AD21:AG21"/>
    <mergeCell ref="AD12:AG12"/>
    <mergeCell ref="AD11:AG11"/>
    <mergeCell ref="AD19:AG20"/>
    <mergeCell ref="AB44:AE44"/>
    <mergeCell ref="AB40:AE40"/>
    <mergeCell ref="AB41:AE41"/>
    <mergeCell ref="AB42:AE42"/>
    <mergeCell ref="AB43:AE43"/>
    <mergeCell ref="AB45:AE45"/>
    <mergeCell ref="AB50:AE50"/>
    <mergeCell ref="AB51:AE51"/>
    <mergeCell ref="AB46:AE46"/>
    <mergeCell ref="AB47:AE47"/>
    <mergeCell ref="AB48:AE48"/>
    <mergeCell ref="AB49:AE49"/>
    <mergeCell ref="AB52:AE52"/>
    <mergeCell ref="T52:W52"/>
    <mergeCell ref="T47:W47"/>
    <mergeCell ref="T48:W48"/>
    <mergeCell ref="T49:W49"/>
    <mergeCell ref="T50:W50"/>
    <mergeCell ref="T51:W51"/>
    <mergeCell ref="X49:AA49"/>
    <mergeCell ref="T45:W45"/>
    <mergeCell ref="T46:W46"/>
    <mergeCell ref="X45:AA45"/>
    <mergeCell ref="X46:AA46"/>
    <mergeCell ref="X52:AA52"/>
    <mergeCell ref="X50:AA50"/>
    <mergeCell ref="B58:S58"/>
    <mergeCell ref="B59:S59"/>
    <mergeCell ref="B60:S60"/>
    <mergeCell ref="B38:S39"/>
    <mergeCell ref="B40:S40"/>
    <mergeCell ref="X51:AA51"/>
    <mergeCell ref="T42:W42"/>
    <mergeCell ref="T43:W43"/>
    <mergeCell ref="T44:W44"/>
    <mergeCell ref="X47:AA47"/>
    <mergeCell ref="T41:W41"/>
    <mergeCell ref="T53:W53"/>
    <mergeCell ref="X53:AA53"/>
    <mergeCell ref="T40:W40"/>
    <mergeCell ref="X40:AA40"/>
    <mergeCell ref="X41:AA41"/>
    <mergeCell ref="X42:AA42"/>
    <mergeCell ref="X43:AA43"/>
    <mergeCell ref="X44:AA44"/>
    <mergeCell ref="B65:S65"/>
    <mergeCell ref="B66:S66"/>
    <mergeCell ref="B67:S67"/>
    <mergeCell ref="B41:S41"/>
    <mergeCell ref="B42:S42"/>
    <mergeCell ref="B43:S43"/>
    <mergeCell ref="B44:S44"/>
    <mergeCell ref="B45:S45"/>
    <mergeCell ref="B46:S46"/>
    <mergeCell ref="B47:S47"/>
    <mergeCell ref="B48:S48"/>
    <mergeCell ref="B49:S49"/>
    <mergeCell ref="B50:S50"/>
    <mergeCell ref="B51:S51"/>
    <mergeCell ref="B61:S61"/>
    <mergeCell ref="B62:S62"/>
    <mergeCell ref="B63:S63"/>
    <mergeCell ref="B64:S64"/>
    <mergeCell ref="B52:S52"/>
    <mergeCell ref="B53:S53"/>
    <mergeCell ref="B54:S54"/>
    <mergeCell ref="B55:S55"/>
    <mergeCell ref="B56:S56"/>
    <mergeCell ref="B57:S57"/>
  </mergeCells>
  <phoneticPr fontId="3"/>
  <conditionalFormatting sqref="AK40:AN67">
    <cfRule type="cellIs" dxfId="19" priority="26" operator="equal">
      <formula>$AD$11</formula>
    </cfRule>
    <cfRule type="cellIs" dxfId="18" priority="27" operator="equal">
      <formula>$AD$12</formula>
    </cfRule>
    <cfRule type="cellIs" dxfId="17" priority="28" operator="equal">
      <formula>$AD$13</formula>
    </cfRule>
    <cfRule type="cellIs" dxfId="16" priority="29" operator="equal">
      <formula>$AD$14</formula>
    </cfRule>
    <cfRule type="cellIs" dxfId="15" priority="30" operator="equal">
      <formula>$AD$15</formula>
    </cfRule>
  </conditionalFormatting>
  <conditionalFormatting sqref="AO40:AR53">
    <cfRule type="cellIs" dxfId="14" priority="21" operator="equal">
      <formula>$AD$21</formula>
    </cfRule>
    <cfRule type="cellIs" dxfId="13" priority="22" operator="equal">
      <formula>$AD$22</formula>
    </cfRule>
    <cfRule type="cellIs" dxfId="12" priority="23" operator="equal">
      <formula>$AD$23</formula>
    </cfRule>
    <cfRule type="cellIs" dxfId="11" priority="24" operator="equal">
      <formula>$AD$24</formula>
    </cfRule>
    <cfRule type="cellIs" dxfId="10" priority="25" operator="equal">
      <formula>$AD$25</formula>
    </cfRule>
  </conditionalFormatting>
  <conditionalFormatting sqref="AS40:AV67">
    <cfRule type="cellIs" dxfId="9" priority="11" operator="between">
      <formula>$AP$31</formula>
      <formula>$AP$29</formula>
    </cfRule>
    <cfRule type="cellIs" dxfId="8" priority="12" operator="between">
      <formula>$AM$29</formula>
      <formula>$AN$29</formula>
    </cfRule>
    <cfRule type="cellIs" dxfId="7" priority="13" operator="between">
      <formula>$AL$29</formula>
      <formula>$AN$31</formula>
    </cfRule>
    <cfRule type="cellIs" dxfId="6" priority="14" operator="between">
      <formula>$AM$32</formula>
      <formula>$AN$32</formula>
    </cfRule>
    <cfRule type="cellIs" dxfId="5" priority="15" operator="between">
      <formula>$AL$33</formula>
      <formula>$AN$33</formula>
    </cfRule>
  </conditionalFormatting>
  <conditionalFormatting sqref="AO54:AR67">
    <cfRule type="cellIs" dxfId="4" priority="1" operator="equal">
      <formula>$AD$21</formula>
    </cfRule>
    <cfRule type="cellIs" dxfId="3" priority="2" operator="equal">
      <formula>$AD$22</formula>
    </cfRule>
    <cfRule type="cellIs" dxfId="2" priority="3" operator="equal">
      <formula>$AD$23</formula>
    </cfRule>
    <cfRule type="cellIs" dxfId="1" priority="4" operator="equal">
      <formula>$AD$24</formula>
    </cfRule>
    <cfRule type="cellIs" dxfId="0" priority="5" operator="equal">
      <formula>$AD$25</formula>
    </cfRule>
  </conditionalFormatting>
  <dataValidations count="1">
    <dataValidation type="list" allowBlank="1" showInputMessage="1" showErrorMessage="1" sqref="AK40:AN67">
      <formula1>$AD$11:$AD$15</formula1>
    </dataValidation>
  </dataValidations>
  <pageMargins left="0.78740157480314965" right="0.78740157480314965" top="0.78740157480314965" bottom="0.78740157480314965" header="0.39370078740157483" footer="0.39370078740157483"/>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H124"/>
  <sheetViews>
    <sheetView view="pageBreakPreview" zoomScaleNormal="100" zoomScaleSheetLayoutView="100" workbookViewId="0"/>
  </sheetViews>
  <sheetFormatPr defaultColWidth="2.5" defaultRowHeight="15" customHeight="1" x14ac:dyDescent="0.15"/>
  <cols>
    <col min="1" max="50" width="2.5" style="2"/>
    <col min="51" max="51" width="10" style="2" customWidth="1"/>
    <col min="52" max="52" width="7.5" style="2" customWidth="1"/>
    <col min="53" max="54" width="10" style="2" customWidth="1"/>
    <col min="55" max="55" width="2.5" style="2"/>
    <col min="56" max="56" width="10" style="2" customWidth="1"/>
    <col min="57" max="57" width="7.5" style="2" customWidth="1"/>
    <col min="58" max="60" width="10" style="2" customWidth="1"/>
    <col min="61" max="16384" width="2.5" style="2"/>
  </cols>
  <sheetData>
    <row r="1" spans="1:60" ht="15" customHeight="1" x14ac:dyDescent="0.15">
      <c r="A1" s="1" t="s">
        <v>216</v>
      </c>
      <c r="AV1" s="3" t="s">
        <v>471</v>
      </c>
      <c r="AY1" s="2" t="s">
        <v>289</v>
      </c>
      <c r="BD1" s="2" t="s">
        <v>450</v>
      </c>
    </row>
    <row r="2" spans="1:60" ht="15" customHeight="1" x14ac:dyDescent="0.15">
      <c r="A2" s="2" t="s">
        <v>217</v>
      </c>
      <c r="AY2" s="48" t="s">
        <v>446</v>
      </c>
      <c r="BD2" s="48" t="s">
        <v>446</v>
      </c>
    </row>
    <row r="3" spans="1:60" ht="15" customHeight="1" thickBot="1" x14ac:dyDescent="0.2">
      <c r="AY3" s="144" t="s">
        <v>285</v>
      </c>
      <c r="AZ3" s="144" t="s">
        <v>286</v>
      </c>
      <c r="BA3" s="164" t="s">
        <v>287</v>
      </c>
      <c r="BB3" s="164" t="s">
        <v>288</v>
      </c>
      <c r="BD3" s="144" t="s">
        <v>285</v>
      </c>
      <c r="BE3" s="144" t="s">
        <v>286</v>
      </c>
      <c r="BF3" s="150" t="s">
        <v>291</v>
      </c>
      <c r="BG3" s="151"/>
      <c r="BH3" s="152"/>
    </row>
    <row r="4" spans="1:60" ht="15" customHeight="1" x14ac:dyDescent="0.15">
      <c r="B4" s="153" t="s">
        <v>340</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5"/>
      <c r="AY4" s="162"/>
      <c r="AZ4" s="162"/>
      <c r="BA4" s="162"/>
      <c r="BB4" s="162"/>
      <c r="BD4" s="145"/>
      <c r="BE4" s="145"/>
      <c r="BF4" s="149" t="s">
        <v>448</v>
      </c>
      <c r="BG4" s="149" t="s">
        <v>449</v>
      </c>
      <c r="BH4" s="147" t="s">
        <v>290</v>
      </c>
    </row>
    <row r="5" spans="1:60" ht="15" customHeight="1" x14ac:dyDescent="0.15">
      <c r="B5" s="156"/>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8"/>
      <c r="AY5" s="163"/>
      <c r="AZ5" s="163"/>
      <c r="BA5" s="163"/>
      <c r="BB5" s="163"/>
      <c r="BD5" s="146"/>
      <c r="BE5" s="146"/>
      <c r="BF5" s="148"/>
      <c r="BG5" s="148"/>
      <c r="BH5" s="148"/>
    </row>
    <row r="6" spans="1:60" ht="15" customHeight="1" x14ac:dyDescent="0.15">
      <c r="B6" s="156"/>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8"/>
      <c r="AY6" s="49">
        <v>0</v>
      </c>
      <c r="AZ6" s="50">
        <v>2015</v>
      </c>
      <c r="BA6" s="51">
        <v>0</v>
      </c>
      <c r="BB6" s="52">
        <v>0</v>
      </c>
      <c r="BD6" s="49">
        <v>0</v>
      </c>
      <c r="BE6" s="50">
        <v>2015</v>
      </c>
      <c r="BF6" s="53">
        <v>0</v>
      </c>
      <c r="BG6" s="52"/>
      <c r="BH6" s="54" t="str">
        <f>IF(BF6+BG6=0,"",BF6+BG6)</f>
        <v/>
      </c>
    </row>
    <row r="7" spans="1:60" ht="15" customHeight="1" x14ac:dyDescent="0.15">
      <c r="B7" s="156"/>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8"/>
      <c r="AY7" s="49">
        <f>AY6+1</f>
        <v>1</v>
      </c>
      <c r="AZ7" s="50">
        <v>2016</v>
      </c>
      <c r="BA7" s="51">
        <v>0</v>
      </c>
      <c r="BB7" s="52">
        <v>0</v>
      </c>
      <c r="BD7" s="49">
        <f>BD6+1</f>
        <v>1</v>
      </c>
      <c r="BE7" s="50">
        <v>2016</v>
      </c>
      <c r="BF7" s="53">
        <v>0</v>
      </c>
      <c r="BG7" s="52"/>
      <c r="BH7" s="54" t="str">
        <f t="shared" ref="BH7:BH70" si="0">IF(BF7+BG7=0,"",BF7+BG7)</f>
        <v/>
      </c>
    </row>
    <row r="8" spans="1:60" ht="15" customHeight="1" x14ac:dyDescent="0.15">
      <c r="B8" s="156"/>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8"/>
      <c r="AY8" s="49">
        <f t="shared" ref="AY8:AY23" si="1">AY7+1</f>
        <v>2</v>
      </c>
      <c r="AZ8" s="50">
        <v>2017</v>
      </c>
      <c r="BA8" s="51">
        <v>0</v>
      </c>
      <c r="BB8" s="52">
        <v>0</v>
      </c>
      <c r="BD8" s="49">
        <f t="shared" ref="BD8:BD71" si="2">BD7+1</f>
        <v>2</v>
      </c>
      <c r="BE8" s="50">
        <v>2017</v>
      </c>
      <c r="BF8" s="53">
        <v>0</v>
      </c>
      <c r="BG8" s="52"/>
      <c r="BH8" s="54" t="str">
        <f t="shared" si="0"/>
        <v/>
      </c>
    </row>
    <row r="9" spans="1:60" ht="15" customHeight="1" thickBot="1" x14ac:dyDescent="0.2">
      <c r="B9" s="159"/>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1"/>
      <c r="AY9" s="49">
        <f t="shared" si="1"/>
        <v>3</v>
      </c>
      <c r="AZ9" s="50">
        <v>2018</v>
      </c>
      <c r="BA9" s="51">
        <v>0</v>
      </c>
      <c r="BB9" s="52">
        <v>0</v>
      </c>
      <c r="BD9" s="49">
        <f t="shared" si="2"/>
        <v>3</v>
      </c>
      <c r="BE9" s="50">
        <v>2018</v>
      </c>
      <c r="BF9" s="53">
        <v>0</v>
      </c>
      <c r="BG9" s="52"/>
      <c r="BH9" s="54" t="str">
        <f t="shared" si="0"/>
        <v/>
      </c>
    </row>
    <row r="10" spans="1:60" ht="15" customHeight="1" x14ac:dyDescent="0.15">
      <c r="AY10" s="49">
        <f t="shared" si="1"/>
        <v>4</v>
      </c>
      <c r="AZ10" s="50">
        <v>2019</v>
      </c>
      <c r="BA10" s="51">
        <v>0</v>
      </c>
      <c r="BB10" s="52">
        <v>0</v>
      </c>
      <c r="BD10" s="49">
        <f t="shared" si="2"/>
        <v>4</v>
      </c>
      <c r="BE10" s="50">
        <v>2019</v>
      </c>
      <c r="BF10" s="53">
        <v>0</v>
      </c>
      <c r="BG10" s="52"/>
      <c r="BH10" s="54" t="str">
        <f t="shared" si="0"/>
        <v/>
      </c>
    </row>
    <row r="11" spans="1:60" ht="15" customHeight="1" x14ac:dyDescent="0.15">
      <c r="AY11" s="49">
        <f t="shared" si="1"/>
        <v>5</v>
      </c>
      <c r="AZ11" s="50">
        <v>2020</v>
      </c>
      <c r="BA11" s="51">
        <v>0</v>
      </c>
      <c r="BB11" s="52">
        <v>0</v>
      </c>
      <c r="BD11" s="49">
        <f t="shared" si="2"/>
        <v>5</v>
      </c>
      <c r="BE11" s="50">
        <v>2020</v>
      </c>
      <c r="BF11" s="53">
        <v>0</v>
      </c>
      <c r="BG11" s="52"/>
      <c r="BH11" s="54" t="str">
        <f t="shared" si="0"/>
        <v/>
      </c>
    </row>
    <row r="12" spans="1:60" ht="15" customHeight="1" x14ac:dyDescent="0.15">
      <c r="AY12" s="49">
        <f t="shared" si="1"/>
        <v>6</v>
      </c>
      <c r="AZ12" s="50">
        <v>2021</v>
      </c>
      <c r="BA12" s="51">
        <v>0</v>
      </c>
      <c r="BB12" s="52">
        <v>0</v>
      </c>
      <c r="BD12" s="49">
        <f t="shared" si="2"/>
        <v>6</v>
      </c>
      <c r="BE12" s="50">
        <v>2021</v>
      </c>
      <c r="BF12" s="53">
        <v>0</v>
      </c>
      <c r="BG12" s="52"/>
      <c r="BH12" s="54" t="str">
        <f t="shared" si="0"/>
        <v/>
      </c>
    </row>
    <row r="13" spans="1:60" ht="15" customHeight="1" x14ac:dyDescent="0.15">
      <c r="AY13" s="49">
        <f t="shared" si="1"/>
        <v>7</v>
      </c>
      <c r="AZ13" s="50">
        <v>2022</v>
      </c>
      <c r="BA13" s="51">
        <v>0</v>
      </c>
      <c r="BB13" s="52">
        <v>0</v>
      </c>
      <c r="BD13" s="49">
        <f t="shared" si="2"/>
        <v>7</v>
      </c>
      <c r="BE13" s="50">
        <v>2022</v>
      </c>
      <c r="BF13" s="53">
        <v>0</v>
      </c>
      <c r="BG13" s="52"/>
      <c r="BH13" s="54" t="str">
        <f t="shared" si="0"/>
        <v/>
      </c>
    </row>
    <row r="14" spans="1:60" ht="15" customHeight="1" x14ac:dyDescent="0.15">
      <c r="AY14" s="49">
        <f t="shared" si="1"/>
        <v>8</v>
      </c>
      <c r="AZ14" s="50">
        <v>2023</v>
      </c>
      <c r="BA14" s="51">
        <v>0</v>
      </c>
      <c r="BB14" s="52">
        <v>0</v>
      </c>
      <c r="BD14" s="49">
        <f t="shared" si="2"/>
        <v>8</v>
      </c>
      <c r="BE14" s="50">
        <v>2023</v>
      </c>
      <c r="BF14" s="53">
        <v>0</v>
      </c>
      <c r="BG14" s="52"/>
      <c r="BH14" s="54" t="str">
        <f t="shared" si="0"/>
        <v/>
      </c>
    </row>
    <row r="15" spans="1:60" ht="15" customHeight="1" x14ac:dyDescent="0.15">
      <c r="AY15" s="49">
        <f t="shared" si="1"/>
        <v>9</v>
      </c>
      <c r="AZ15" s="50">
        <v>2024</v>
      </c>
      <c r="BA15" s="51">
        <v>0</v>
      </c>
      <c r="BB15" s="52">
        <v>0</v>
      </c>
      <c r="BD15" s="49">
        <f t="shared" si="2"/>
        <v>9</v>
      </c>
      <c r="BE15" s="50">
        <v>2024</v>
      </c>
      <c r="BF15" s="53">
        <v>159.51680244399185</v>
      </c>
      <c r="BG15" s="52"/>
      <c r="BH15" s="54">
        <f t="shared" si="0"/>
        <v>159.51680244399185</v>
      </c>
    </row>
    <row r="16" spans="1:60" ht="15" customHeight="1" x14ac:dyDescent="0.15">
      <c r="AY16" s="49">
        <f t="shared" si="1"/>
        <v>10</v>
      </c>
      <c r="AZ16" s="50">
        <v>2025</v>
      </c>
      <c r="BA16" s="51">
        <v>0</v>
      </c>
      <c r="BB16" s="52">
        <v>0</v>
      </c>
      <c r="BD16" s="49">
        <f t="shared" si="2"/>
        <v>10</v>
      </c>
      <c r="BE16" s="50">
        <v>2025</v>
      </c>
      <c r="BF16" s="53">
        <v>374.39403152492463</v>
      </c>
      <c r="BG16" s="52"/>
      <c r="BH16" s="54">
        <f t="shared" si="0"/>
        <v>374.39403152492463</v>
      </c>
    </row>
    <row r="17" spans="1:60" ht="15" customHeight="1" x14ac:dyDescent="0.15">
      <c r="AY17" s="49">
        <f t="shared" si="1"/>
        <v>11</v>
      </c>
      <c r="AZ17" s="50">
        <v>2026</v>
      </c>
      <c r="BA17" s="51">
        <v>0</v>
      </c>
      <c r="BB17" s="52">
        <v>0</v>
      </c>
      <c r="BD17" s="49">
        <f t="shared" si="2"/>
        <v>11</v>
      </c>
      <c r="BE17" s="50">
        <v>2026</v>
      </c>
      <c r="BF17" s="53">
        <v>214.87722908093278</v>
      </c>
      <c r="BG17" s="52"/>
      <c r="BH17" s="54">
        <f t="shared" si="0"/>
        <v>214.87722908093278</v>
      </c>
    </row>
    <row r="18" spans="1:60" ht="15" customHeight="1" x14ac:dyDescent="0.15">
      <c r="AY18" s="49">
        <f t="shared" si="1"/>
        <v>12</v>
      </c>
      <c r="AZ18" s="50">
        <v>2027</v>
      </c>
      <c r="BA18" s="51">
        <v>0</v>
      </c>
      <c r="BB18" s="52">
        <v>0</v>
      </c>
      <c r="BD18" s="49">
        <f t="shared" si="2"/>
        <v>12</v>
      </c>
      <c r="BE18" s="50">
        <v>2027</v>
      </c>
      <c r="BF18" s="53">
        <v>0</v>
      </c>
      <c r="BG18" s="52"/>
      <c r="BH18" s="54" t="str">
        <f t="shared" si="0"/>
        <v/>
      </c>
    </row>
    <row r="19" spans="1:60" ht="15" customHeight="1" x14ac:dyDescent="0.15">
      <c r="AY19" s="49">
        <f t="shared" si="1"/>
        <v>13</v>
      </c>
      <c r="AZ19" s="50">
        <v>2028</v>
      </c>
      <c r="BA19" s="51">
        <v>0</v>
      </c>
      <c r="BB19" s="52">
        <v>0</v>
      </c>
      <c r="BD19" s="49">
        <f t="shared" si="2"/>
        <v>13</v>
      </c>
      <c r="BE19" s="50">
        <v>2028</v>
      </c>
      <c r="BF19" s="53">
        <v>0</v>
      </c>
      <c r="BG19" s="52"/>
      <c r="BH19" s="54" t="str">
        <f t="shared" si="0"/>
        <v/>
      </c>
    </row>
    <row r="20" spans="1:60" ht="15" customHeight="1" x14ac:dyDescent="0.15">
      <c r="AY20" s="49">
        <f t="shared" si="1"/>
        <v>14</v>
      </c>
      <c r="AZ20" s="50">
        <v>2029</v>
      </c>
      <c r="BA20" s="51">
        <v>0</v>
      </c>
      <c r="BB20" s="52">
        <v>0</v>
      </c>
      <c r="BD20" s="49">
        <f t="shared" si="2"/>
        <v>14</v>
      </c>
      <c r="BE20" s="50">
        <v>2029</v>
      </c>
      <c r="BF20" s="53">
        <v>0</v>
      </c>
      <c r="BG20" s="52"/>
      <c r="BH20" s="54" t="str">
        <f t="shared" si="0"/>
        <v/>
      </c>
    </row>
    <row r="21" spans="1:60" ht="15" customHeight="1" x14ac:dyDescent="0.15">
      <c r="AY21" s="49">
        <f t="shared" si="1"/>
        <v>15</v>
      </c>
      <c r="AZ21" s="50">
        <v>2030</v>
      </c>
      <c r="BA21" s="51">
        <v>0</v>
      </c>
      <c r="BB21" s="52">
        <v>0</v>
      </c>
      <c r="BD21" s="49">
        <f t="shared" si="2"/>
        <v>15</v>
      </c>
      <c r="BE21" s="50">
        <v>2030</v>
      </c>
      <c r="BF21" s="53">
        <v>0</v>
      </c>
      <c r="BG21" s="52"/>
      <c r="BH21" s="54" t="str">
        <f t="shared" si="0"/>
        <v/>
      </c>
    </row>
    <row r="22" spans="1:60" ht="15" customHeight="1" x14ac:dyDescent="0.15">
      <c r="AY22" s="49">
        <f t="shared" si="1"/>
        <v>16</v>
      </c>
      <c r="AZ22" s="50">
        <v>2031</v>
      </c>
      <c r="BA22" s="51">
        <v>0</v>
      </c>
      <c r="BB22" s="52">
        <v>0</v>
      </c>
      <c r="BD22" s="49">
        <f t="shared" si="2"/>
        <v>16</v>
      </c>
      <c r="BE22" s="50">
        <v>2031</v>
      </c>
      <c r="BF22" s="53">
        <v>0</v>
      </c>
      <c r="BG22" s="52"/>
      <c r="BH22" s="54" t="str">
        <f t="shared" si="0"/>
        <v/>
      </c>
    </row>
    <row r="23" spans="1:60" ht="15" customHeight="1" x14ac:dyDescent="0.15">
      <c r="AY23" s="49">
        <f t="shared" si="1"/>
        <v>17</v>
      </c>
      <c r="AZ23" s="50">
        <v>2032</v>
      </c>
      <c r="BA23" s="51">
        <v>0</v>
      </c>
      <c r="BB23" s="52">
        <v>0</v>
      </c>
      <c r="BD23" s="49">
        <f t="shared" si="2"/>
        <v>17</v>
      </c>
      <c r="BE23" s="50">
        <v>2032</v>
      </c>
      <c r="BF23" s="53">
        <v>0</v>
      </c>
      <c r="BG23" s="52"/>
      <c r="BH23" s="54" t="str">
        <f t="shared" si="0"/>
        <v/>
      </c>
    </row>
    <row r="24" spans="1:60" ht="15" customHeight="1" x14ac:dyDescent="0.15">
      <c r="AY24" s="49">
        <f t="shared" ref="AY24:AY39" si="3">AY23+1</f>
        <v>18</v>
      </c>
      <c r="AZ24" s="50">
        <v>2033</v>
      </c>
      <c r="BA24" s="51">
        <v>0</v>
      </c>
      <c r="BB24" s="52">
        <v>0</v>
      </c>
      <c r="BD24" s="49">
        <f t="shared" si="2"/>
        <v>18</v>
      </c>
      <c r="BE24" s="50">
        <v>2033</v>
      </c>
      <c r="BF24" s="53">
        <v>0</v>
      </c>
      <c r="BG24" s="52"/>
      <c r="BH24" s="54" t="str">
        <f t="shared" si="0"/>
        <v/>
      </c>
    </row>
    <row r="25" spans="1:60" ht="15" customHeight="1" x14ac:dyDescent="0.15">
      <c r="AY25" s="49">
        <f t="shared" si="3"/>
        <v>19</v>
      </c>
      <c r="AZ25" s="50">
        <v>2034</v>
      </c>
      <c r="BA25" s="51">
        <v>0</v>
      </c>
      <c r="BB25" s="52">
        <v>0</v>
      </c>
      <c r="BD25" s="49">
        <f t="shared" si="2"/>
        <v>19</v>
      </c>
      <c r="BE25" s="50">
        <v>2034</v>
      </c>
      <c r="BF25" s="53">
        <v>0</v>
      </c>
      <c r="BG25" s="52"/>
      <c r="BH25" s="54" t="str">
        <f t="shared" si="0"/>
        <v/>
      </c>
    </row>
    <row r="26" spans="1:60" ht="15" customHeight="1" x14ac:dyDescent="0.15">
      <c r="A26" s="2" t="s">
        <v>458</v>
      </c>
      <c r="AY26" s="49">
        <f t="shared" si="3"/>
        <v>20</v>
      </c>
      <c r="AZ26" s="50">
        <v>2035</v>
      </c>
      <c r="BA26" s="51">
        <v>0</v>
      </c>
      <c r="BB26" s="52">
        <v>0</v>
      </c>
      <c r="BD26" s="49">
        <f t="shared" si="2"/>
        <v>20</v>
      </c>
      <c r="BE26" s="50">
        <v>2035</v>
      </c>
      <c r="BF26" s="53">
        <v>0</v>
      </c>
      <c r="BG26" s="52"/>
      <c r="BH26" s="54" t="str">
        <f t="shared" si="0"/>
        <v/>
      </c>
    </row>
    <row r="27" spans="1:60" ht="15" customHeight="1" thickBot="1" x14ac:dyDescent="0.2">
      <c r="AY27" s="49">
        <f t="shared" si="3"/>
        <v>21</v>
      </c>
      <c r="AZ27" s="50">
        <v>2036</v>
      </c>
      <c r="BA27" s="51">
        <v>0</v>
      </c>
      <c r="BB27" s="52">
        <v>0</v>
      </c>
      <c r="BD27" s="49">
        <f t="shared" si="2"/>
        <v>21</v>
      </c>
      <c r="BE27" s="50">
        <v>2036</v>
      </c>
      <c r="BF27" s="53">
        <v>0</v>
      </c>
      <c r="BG27" s="52"/>
      <c r="BH27" s="54" t="str">
        <f t="shared" si="0"/>
        <v/>
      </c>
    </row>
    <row r="28" spans="1:60" ht="15" customHeight="1" x14ac:dyDescent="0.15">
      <c r="B28" s="153" t="s">
        <v>453</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5"/>
      <c r="AY28" s="49">
        <f t="shared" si="3"/>
        <v>22</v>
      </c>
      <c r="AZ28" s="50">
        <v>2037</v>
      </c>
      <c r="BA28" s="51">
        <v>0</v>
      </c>
      <c r="BB28" s="52">
        <v>0</v>
      </c>
      <c r="BD28" s="49">
        <f t="shared" si="2"/>
        <v>22</v>
      </c>
      <c r="BE28" s="50">
        <v>2037</v>
      </c>
      <c r="BF28" s="53">
        <v>0</v>
      </c>
      <c r="BG28" s="52"/>
      <c r="BH28" s="54" t="str">
        <f t="shared" si="0"/>
        <v/>
      </c>
    </row>
    <row r="29" spans="1:60" ht="15" customHeight="1" x14ac:dyDescent="0.15">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8"/>
      <c r="AY29" s="49">
        <f t="shared" si="3"/>
        <v>23</v>
      </c>
      <c r="AZ29" s="50">
        <v>2038</v>
      </c>
      <c r="BA29" s="51">
        <v>0</v>
      </c>
      <c r="BB29" s="52">
        <v>0</v>
      </c>
      <c r="BD29" s="49">
        <f t="shared" si="2"/>
        <v>23</v>
      </c>
      <c r="BE29" s="50">
        <v>2038</v>
      </c>
      <c r="BF29" s="53">
        <v>0</v>
      </c>
      <c r="BG29" s="52"/>
      <c r="BH29" s="54" t="str">
        <f t="shared" si="0"/>
        <v/>
      </c>
    </row>
    <row r="30" spans="1:60" ht="15" customHeight="1" x14ac:dyDescent="0.15">
      <c r="B30" s="156"/>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8"/>
      <c r="AY30" s="49">
        <f t="shared" si="3"/>
        <v>24</v>
      </c>
      <c r="AZ30" s="50">
        <v>2039</v>
      </c>
      <c r="BA30" s="51">
        <v>0</v>
      </c>
      <c r="BB30" s="52">
        <v>0</v>
      </c>
      <c r="BD30" s="49">
        <f t="shared" si="2"/>
        <v>24</v>
      </c>
      <c r="BE30" s="50">
        <v>2039</v>
      </c>
      <c r="BF30" s="53">
        <v>0</v>
      </c>
      <c r="BG30" s="52"/>
      <c r="BH30" s="54" t="str">
        <f t="shared" si="0"/>
        <v/>
      </c>
    </row>
    <row r="31" spans="1:60" ht="15" customHeight="1" x14ac:dyDescent="0.15">
      <c r="B31" s="156"/>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8"/>
      <c r="AY31" s="49">
        <f t="shared" si="3"/>
        <v>25</v>
      </c>
      <c r="AZ31" s="50">
        <v>2040</v>
      </c>
      <c r="BA31" s="51">
        <v>0</v>
      </c>
      <c r="BB31" s="52">
        <v>0</v>
      </c>
      <c r="BD31" s="49">
        <f t="shared" si="2"/>
        <v>25</v>
      </c>
      <c r="BE31" s="50">
        <v>2040</v>
      </c>
      <c r="BF31" s="53">
        <v>0</v>
      </c>
      <c r="BG31" s="52"/>
      <c r="BH31" s="54" t="str">
        <f t="shared" si="0"/>
        <v/>
      </c>
    </row>
    <row r="32" spans="1:60" ht="15" customHeight="1" x14ac:dyDescent="0.15">
      <c r="B32" s="156"/>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8"/>
      <c r="AY32" s="49">
        <f t="shared" si="3"/>
        <v>26</v>
      </c>
      <c r="AZ32" s="50">
        <v>2041</v>
      </c>
      <c r="BA32" s="51">
        <v>0</v>
      </c>
      <c r="BB32" s="52">
        <v>0</v>
      </c>
      <c r="BD32" s="49">
        <f t="shared" si="2"/>
        <v>26</v>
      </c>
      <c r="BE32" s="50">
        <v>2041</v>
      </c>
      <c r="BF32" s="53">
        <v>0</v>
      </c>
      <c r="BG32" s="52"/>
      <c r="BH32" s="54" t="str">
        <f t="shared" si="0"/>
        <v/>
      </c>
    </row>
    <row r="33" spans="2:60" ht="15" customHeight="1" thickBot="1" x14ac:dyDescent="0.2">
      <c r="B33" s="159"/>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1"/>
      <c r="AY33" s="49">
        <f t="shared" si="3"/>
        <v>27</v>
      </c>
      <c r="AZ33" s="50">
        <v>2042</v>
      </c>
      <c r="BA33" s="51">
        <v>0</v>
      </c>
      <c r="BB33" s="52">
        <v>0</v>
      </c>
      <c r="BD33" s="49">
        <f t="shared" si="2"/>
        <v>27</v>
      </c>
      <c r="BE33" s="50">
        <v>2042</v>
      </c>
      <c r="BF33" s="53">
        <v>0</v>
      </c>
      <c r="BG33" s="52"/>
      <c r="BH33" s="54" t="str">
        <f t="shared" si="0"/>
        <v/>
      </c>
    </row>
    <row r="34" spans="2:60" ht="15" customHeight="1" x14ac:dyDescent="0.15">
      <c r="AY34" s="49">
        <f t="shared" si="3"/>
        <v>28</v>
      </c>
      <c r="AZ34" s="50">
        <v>2043</v>
      </c>
      <c r="BA34" s="51">
        <v>0</v>
      </c>
      <c r="BB34" s="52">
        <v>0</v>
      </c>
      <c r="BD34" s="49">
        <f t="shared" si="2"/>
        <v>28</v>
      </c>
      <c r="BE34" s="50">
        <v>2043</v>
      </c>
      <c r="BF34" s="53">
        <v>0</v>
      </c>
      <c r="BG34" s="52"/>
      <c r="BH34" s="54" t="str">
        <f t="shared" si="0"/>
        <v/>
      </c>
    </row>
    <row r="35" spans="2:60" ht="15" customHeight="1" x14ac:dyDescent="0.15">
      <c r="AY35" s="49">
        <f t="shared" si="3"/>
        <v>29</v>
      </c>
      <c r="AZ35" s="50">
        <v>2044</v>
      </c>
      <c r="BA35" s="51">
        <v>0</v>
      </c>
      <c r="BB35" s="52">
        <v>0</v>
      </c>
      <c r="BD35" s="49">
        <f t="shared" si="2"/>
        <v>29</v>
      </c>
      <c r="BE35" s="50">
        <v>2044</v>
      </c>
      <c r="BF35" s="53">
        <v>0</v>
      </c>
      <c r="BG35" s="52"/>
      <c r="BH35" s="54" t="str">
        <f t="shared" si="0"/>
        <v/>
      </c>
    </row>
    <row r="36" spans="2:60" ht="15" customHeight="1" x14ac:dyDescent="0.15">
      <c r="AY36" s="49">
        <f t="shared" si="3"/>
        <v>30</v>
      </c>
      <c r="AZ36" s="50">
        <v>2045</v>
      </c>
      <c r="BA36" s="51">
        <v>0</v>
      </c>
      <c r="BB36" s="52">
        <v>0</v>
      </c>
      <c r="BD36" s="49">
        <f t="shared" si="2"/>
        <v>30</v>
      </c>
      <c r="BE36" s="50">
        <v>2045</v>
      </c>
      <c r="BF36" s="53">
        <v>0</v>
      </c>
      <c r="BG36" s="52"/>
      <c r="BH36" s="54" t="str">
        <f t="shared" si="0"/>
        <v/>
      </c>
    </row>
    <row r="37" spans="2:60" ht="15" customHeight="1" x14ac:dyDescent="0.15">
      <c r="AY37" s="49">
        <f t="shared" si="3"/>
        <v>31</v>
      </c>
      <c r="AZ37" s="50">
        <v>2046</v>
      </c>
      <c r="BA37" s="51">
        <v>0</v>
      </c>
      <c r="BB37" s="52">
        <v>0</v>
      </c>
      <c r="BD37" s="49">
        <f t="shared" si="2"/>
        <v>31</v>
      </c>
      <c r="BE37" s="50">
        <v>2046</v>
      </c>
      <c r="BF37" s="53">
        <v>0</v>
      </c>
      <c r="BG37" s="52"/>
      <c r="BH37" s="54" t="str">
        <f t="shared" si="0"/>
        <v/>
      </c>
    </row>
    <row r="38" spans="2:60" ht="15" customHeight="1" x14ac:dyDescent="0.15">
      <c r="AY38" s="49">
        <f t="shared" si="3"/>
        <v>32</v>
      </c>
      <c r="AZ38" s="50">
        <v>2047</v>
      </c>
      <c r="BA38" s="51">
        <v>0</v>
      </c>
      <c r="BB38" s="52">
        <v>0</v>
      </c>
      <c r="BD38" s="49">
        <f t="shared" si="2"/>
        <v>32</v>
      </c>
      <c r="BE38" s="50">
        <v>2047</v>
      </c>
      <c r="BF38" s="53">
        <v>0</v>
      </c>
      <c r="BG38" s="52"/>
      <c r="BH38" s="54" t="str">
        <f t="shared" si="0"/>
        <v/>
      </c>
    </row>
    <row r="39" spans="2:60" ht="15" customHeight="1" x14ac:dyDescent="0.15">
      <c r="AY39" s="49">
        <f t="shared" si="3"/>
        <v>33</v>
      </c>
      <c r="AZ39" s="50">
        <v>2048</v>
      </c>
      <c r="BA39" s="51">
        <v>0</v>
      </c>
      <c r="BB39" s="52">
        <v>0</v>
      </c>
      <c r="BD39" s="49">
        <f t="shared" si="2"/>
        <v>33</v>
      </c>
      <c r="BE39" s="50">
        <v>2048</v>
      </c>
      <c r="BF39" s="53">
        <v>0</v>
      </c>
      <c r="BG39" s="52"/>
      <c r="BH39" s="54" t="str">
        <f t="shared" si="0"/>
        <v/>
      </c>
    </row>
    <row r="40" spans="2:60" ht="15" customHeight="1" x14ac:dyDescent="0.15">
      <c r="AY40" s="49">
        <f t="shared" ref="AY40:AY55" si="4">AY39+1</f>
        <v>34</v>
      </c>
      <c r="AZ40" s="50">
        <v>2049</v>
      </c>
      <c r="BA40" s="51">
        <v>0</v>
      </c>
      <c r="BB40" s="52">
        <v>0</v>
      </c>
      <c r="BD40" s="49">
        <f t="shared" si="2"/>
        <v>34</v>
      </c>
      <c r="BE40" s="50">
        <v>2049</v>
      </c>
      <c r="BF40" s="53">
        <v>159.51680244399185</v>
      </c>
      <c r="BG40" s="52"/>
      <c r="BH40" s="54">
        <f t="shared" si="0"/>
        <v>159.51680244399185</v>
      </c>
    </row>
    <row r="41" spans="2:60" ht="15" customHeight="1" x14ac:dyDescent="0.15">
      <c r="AY41" s="49">
        <f t="shared" si="4"/>
        <v>35</v>
      </c>
      <c r="AZ41" s="50">
        <v>2050</v>
      </c>
      <c r="BA41" s="51">
        <v>0</v>
      </c>
      <c r="BB41" s="52">
        <v>0</v>
      </c>
      <c r="BD41" s="49">
        <f t="shared" si="2"/>
        <v>35</v>
      </c>
      <c r="BE41" s="50">
        <v>2050</v>
      </c>
      <c r="BF41" s="53">
        <v>374.39403152492463</v>
      </c>
      <c r="BG41" s="52"/>
      <c r="BH41" s="54">
        <f t="shared" si="0"/>
        <v>374.39403152492463</v>
      </c>
    </row>
    <row r="42" spans="2:60" ht="15" customHeight="1" x14ac:dyDescent="0.15">
      <c r="AY42" s="49">
        <f t="shared" si="4"/>
        <v>36</v>
      </c>
      <c r="AZ42" s="50">
        <v>2051</v>
      </c>
      <c r="BA42" s="51">
        <v>0</v>
      </c>
      <c r="BB42" s="52">
        <v>0</v>
      </c>
      <c r="BD42" s="49">
        <f t="shared" si="2"/>
        <v>36</v>
      </c>
      <c r="BE42" s="50">
        <v>2051</v>
      </c>
      <c r="BF42" s="53">
        <v>214.87722908093278</v>
      </c>
      <c r="BG42" s="52"/>
      <c r="BH42" s="54">
        <f t="shared" si="0"/>
        <v>214.87722908093278</v>
      </c>
    </row>
    <row r="43" spans="2:60" ht="15" customHeight="1" x14ac:dyDescent="0.15">
      <c r="AY43" s="49">
        <f t="shared" si="4"/>
        <v>37</v>
      </c>
      <c r="AZ43" s="50">
        <v>2052</v>
      </c>
      <c r="BA43" s="51">
        <v>0</v>
      </c>
      <c r="BB43" s="52">
        <v>0</v>
      </c>
      <c r="BD43" s="49">
        <f t="shared" si="2"/>
        <v>37</v>
      </c>
      <c r="BE43" s="50">
        <v>2052</v>
      </c>
      <c r="BF43" s="53">
        <v>0</v>
      </c>
      <c r="BG43" s="52"/>
      <c r="BH43" s="54" t="str">
        <f t="shared" si="0"/>
        <v/>
      </c>
    </row>
    <row r="44" spans="2:60" ht="15" customHeight="1" x14ac:dyDescent="0.15">
      <c r="AY44" s="49">
        <f t="shared" si="4"/>
        <v>38</v>
      </c>
      <c r="AZ44" s="50">
        <v>2053</v>
      </c>
      <c r="BA44" s="51">
        <v>0</v>
      </c>
      <c r="BB44" s="52">
        <v>0</v>
      </c>
      <c r="BD44" s="49">
        <f t="shared" si="2"/>
        <v>38</v>
      </c>
      <c r="BE44" s="50">
        <v>2053</v>
      </c>
      <c r="BF44" s="53">
        <v>0</v>
      </c>
      <c r="BG44" s="52"/>
      <c r="BH44" s="54" t="str">
        <f t="shared" si="0"/>
        <v/>
      </c>
    </row>
    <row r="45" spans="2:60" ht="15" customHeight="1" x14ac:dyDescent="0.15">
      <c r="AY45" s="49">
        <f t="shared" si="4"/>
        <v>39</v>
      </c>
      <c r="AZ45" s="50">
        <v>2054</v>
      </c>
      <c r="BA45" s="51">
        <v>0</v>
      </c>
      <c r="BB45" s="52">
        <v>0</v>
      </c>
      <c r="BD45" s="49">
        <f t="shared" si="2"/>
        <v>39</v>
      </c>
      <c r="BE45" s="50">
        <v>2054</v>
      </c>
      <c r="BF45" s="53">
        <v>0</v>
      </c>
      <c r="BG45" s="52"/>
      <c r="BH45" s="54" t="str">
        <f t="shared" si="0"/>
        <v/>
      </c>
    </row>
    <row r="46" spans="2:60" ht="15" customHeight="1" x14ac:dyDescent="0.15">
      <c r="AY46" s="49">
        <f t="shared" si="4"/>
        <v>40</v>
      </c>
      <c r="AZ46" s="50">
        <v>2055</v>
      </c>
      <c r="BA46" s="51">
        <v>0</v>
      </c>
      <c r="BB46" s="52">
        <v>0</v>
      </c>
      <c r="BD46" s="49">
        <f t="shared" si="2"/>
        <v>40</v>
      </c>
      <c r="BE46" s="50">
        <v>2055</v>
      </c>
      <c r="BF46" s="53">
        <v>0</v>
      </c>
      <c r="BG46" s="52"/>
      <c r="BH46" s="54" t="str">
        <f t="shared" si="0"/>
        <v/>
      </c>
    </row>
    <row r="47" spans="2:60" ht="15" customHeight="1" x14ac:dyDescent="0.15">
      <c r="AY47" s="49">
        <f t="shared" si="4"/>
        <v>41</v>
      </c>
      <c r="AZ47" s="50">
        <v>2056</v>
      </c>
      <c r="BA47" s="51">
        <v>0</v>
      </c>
      <c r="BB47" s="52">
        <v>0</v>
      </c>
      <c r="BD47" s="49">
        <f t="shared" si="2"/>
        <v>41</v>
      </c>
      <c r="BE47" s="50">
        <v>2056</v>
      </c>
      <c r="BF47" s="53">
        <v>0</v>
      </c>
      <c r="BG47" s="52"/>
      <c r="BH47" s="54" t="str">
        <f t="shared" si="0"/>
        <v/>
      </c>
    </row>
    <row r="48" spans="2:60" ht="15" customHeight="1" x14ac:dyDescent="0.15">
      <c r="AY48" s="49">
        <f t="shared" si="4"/>
        <v>42</v>
      </c>
      <c r="AZ48" s="50">
        <v>2057</v>
      </c>
      <c r="BA48" s="51">
        <v>0</v>
      </c>
      <c r="BB48" s="52">
        <v>0</v>
      </c>
      <c r="BD48" s="49">
        <f t="shared" si="2"/>
        <v>42</v>
      </c>
      <c r="BE48" s="50">
        <v>2057</v>
      </c>
      <c r="BF48" s="53">
        <v>0</v>
      </c>
      <c r="BG48" s="52"/>
      <c r="BH48" s="54" t="str">
        <f t="shared" si="0"/>
        <v/>
      </c>
    </row>
    <row r="49" spans="1:60" ht="15" customHeight="1" x14ac:dyDescent="0.15">
      <c r="AY49" s="49">
        <f t="shared" si="4"/>
        <v>43</v>
      </c>
      <c r="AZ49" s="50">
        <v>2058</v>
      </c>
      <c r="BA49" s="51">
        <v>0</v>
      </c>
      <c r="BB49" s="52">
        <v>0</v>
      </c>
      <c r="BD49" s="49">
        <f t="shared" si="2"/>
        <v>43</v>
      </c>
      <c r="BE49" s="50">
        <v>2058</v>
      </c>
      <c r="BF49" s="53">
        <v>0</v>
      </c>
      <c r="BG49" s="52"/>
      <c r="BH49" s="54" t="str">
        <f t="shared" si="0"/>
        <v/>
      </c>
    </row>
    <row r="50" spans="1:60" ht="15" customHeight="1" x14ac:dyDescent="0.15">
      <c r="A50" s="2" t="s">
        <v>218</v>
      </c>
      <c r="AY50" s="49">
        <f t="shared" si="4"/>
        <v>44</v>
      </c>
      <c r="AZ50" s="50">
        <v>2059</v>
      </c>
      <c r="BA50" s="51">
        <v>0</v>
      </c>
      <c r="BB50" s="52">
        <v>0</v>
      </c>
      <c r="BD50" s="49">
        <f t="shared" si="2"/>
        <v>44</v>
      </c>
      <c r="BE50" s="50">
        <v>2059</v>
      </c>
      <c r="BF50" s="53">
        <v>0</v>
      </c>
      <c r="BG50" s="52"/>
      <c r="BH50" s="54" t="str">
        <f t="shared" si="0"/>
        <v/>
      </c>
    </row>
    <row r="51" spans="1:60" ht="15" customHeight="1" thickBot="1" x14ac:dyDescent="0.2">
      <c r="AY51" s="49">
        <f t="shared" si="4"/>
        <v>45</v>
      </c>
      <c r="AZ51" s="50">
        <v>2060</v>
      </c>
      <c r="BA51" s="51">
        <v>0</v>
      </c>
      <c r="BB51" s="52">
        <v>0</v>
      </c>
      <c r="BD51" s="49">
        <f t="shared" si="2"/>
        <v>45</v>
      </c>
      <c r="BE51" s="50">
        <v>2060</v>
      </c>
      <c r="BF51" s="53">
        <v>0</v>
      </c>
      <c r="BG51" s="52"/>
      <c r="BH51" s="54" t="str">
        <f t="shared" si="0"/>
        <v/>
      </c>
    </row>
    <row r="52" spans="1:60" ht="15" customHeight="1" x14ac:dyDescent="0.15">
      <c r="B52" s="153" t="str">
        <f>"管路施設及び処理場施設の長期的な改築事業のシナリオ設定の結果から、下水道施設全体の長期的な改築事業のシナリオを設定した。その結果、評価期間"&amp;FIXED(I71,0)&amp;"年において約"&amp;FIXED(Z76/100,0,FALSE)&amp;"億円、年平均で約"&amp;FIXED(AH76,0,FALSE)&amp;"百万円のコスト縮減効果が期待できる。"</f>
        <v>管路施設及び処理場施設の長期的な改築事業のシナリオ設定の結果から、下水道施設全体の長期的な改築事業のシナリオを設定した。その結果、評価期間100年において約34億円、年平均で約34百万円のコスト縮減効果が期待できる。</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5"/>
      <c r="AY52" s="49">
        <f t="shared" si="4"/>
        <v>46</v>
      </c>
      <c r="AZ52" s="50">
        <v>2061</v>
      </c>
      <c r="BA52" s="51">
        <v>0</v>
      </c>
      <c r="BB52" s="52">
        <v>0</v>
      </c>
      <c r="BD52" s="49">
        <f t="shared" si="2"/>
        <v>46</v>
      </c>
      <c r="BE52" s="50">
        <v>2061</v>
      </c>
      <c r="BF52" s="53">
        <v>0</v>
      </c>
      <c r="BG52" s="52"/>
      <c r="BH52" s="54" t="str">
        <f t="shared" si="0"/>
        <v/>
      </c>
    </row>
    <row r="53" spans="1:60" ht="15" customHeight="1" x14ac:dyDescent="0.15">
      <c r="B53" s="156"/>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8"/>
      <c r="AY53" s="49">
        <f t="shared" si="4"/>
        <v>47</v>
      </c>
      <c r="AZ53" s="50">
        <v>2062</v>
      </c>
      <c r="BA53" s="51">
        <v>0</v>
      </c>
      <c r="BB53" s="52">
        <v>0</v>
      </c>
      <c r="BD53" s="49">
        <f t="shared" si="2"/>
        <v>47</v>
      </c>
      <c r="BE53" s="50">
        <v>2062</v>
      </c>
      <c r="BF53" s="53">
        <v>0</v>
      </c>
      <c r="BG53" s="52"/>
      <c r="BH53" s="54" t="str">
        <f t="shared" si="0"/>
        <v/>
      </c>
    </row>
    <row r="54" spans="1:60" ht="15" customHeight="1" thickBot="1" x14ac:dyDescent="0.2">
      <c r="B54" s="159"/>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1"/>
      <c r="AY54" s="49">
        <f t="shared" si="4"/>
        <v>48</v>
      </c>
      <c r="AZ54" s="50">
        <v>2063</v>
      </c>
      <c r="BA54" s="51">
        <v>0</v>
      </c>
      <c r="BB54" s="52">
        <v>0</v>
      </c>
      <c r="BD54" s="49">
        <f t="shared" si="2"/>
        <v>48</v>
      </c>
      <c r="BE54" s="50">
        <v>2063</v>
      </c>
      <c r="BF54" s="53">
        <v>0</v>
      </c>
      <c r="BG54" s="52"/>
      <c r="BH54" s="54" t="str">
        <f t="shared" si="0"/>
        <v/>
      </c>
    </row>
    <row r="55" spans="1:60" ht="15" customHeight="1" x14ac:dyDescent="0.15">
      <c r="AY55" s="49">
        <f t="shared" si="4"/>
        <v>49</v>
      </c>
      <c r="AZ55" s="50">
        <v>2064</v>
      </c>
      <c r="BA55" s="51">
        <v>0</v>
      </c>
      <c r="BB55" s="52">
        <v>0</v>
      </c>
      <c r="BD55" s="49">
        <f t="shared" si="2"/>
        <v>49</v>
      </c>
      <c r="BE55" s="50">
        <v>2064</v>
      </c>
      <c r="BF55" s="53">
        <v>0</v>
      </c>
      <c r="BG55" s="52"/>
      <c r="BH55" s="54" t="str">
        <f t="shared" si="0"/>
        <v/>
      </c>
    </row>
    <row r="56" spans="1:60" ht="15" customHeight="1" x14ac:dyDescent="0.15">
      <c r="AY56" s="49">
        <f t="shared" ref="AY56:AY71" si="5">AY55+1</f>
        <v>50</v>
      </c>
      <c r="AZ56" s="50">
        <v>2065</v>
      </c>
      <c r="BA56" s="51">
        <v>0</v>
      </c>
      <c r="BB56" s="52">
        <v>0</v>
      </c>
      <c r="BD56" s="49">
        <f t="shared" si="2"/>
        <v>50</v>
      </c>
      <c r="BE56" s="50">
        <v>2065</v>
      </c>
      <c r="BF56" s="53">
        <v>0</v>
      </c>
      <c r="BG56" s="52"/>
      <c r="BH56" s="54" t="str">
        <f t="shared" si="0"/>
        <v/>
      </c>
    </row>
    <row r="57" spans="1:60" ht="15" customHeight="1" x14ac:dyDescent="0.15">
      <c r="AY57" s="49">
        <f t="shared" si="5"/>
        <v>51</v>
      </c>
      <c r="AZ57" s="50">
        <v>2066</v>
      </c>
      <c r="BA57" s="51">
        <v>0</v>
      </c>
      <c r="BB57" s="52">
        <v>0</v>
      </c>
      <c r="BD57" s="49">
        <f t="shared" si="2"/>
        <v>51</v>
      </c>
      <c r="BE57" s="50">
        <v>2066</v>
      </c>
      <c r="BF57" s="53">
        <v>0</v>
      </c>
      <c r="BG57" s="52"/>
      <c r="BH57" s="54" t="str">
        <f t="shared" si="0"/>
        <v/>
      </c>
    </row>
    <row r="58" spans="1:60" ht="15" customHeight="1" x14ac:dyDescent="0.15">
      <c r="AY58" s="49">
        <f t="shared" si="5"/>
        <v>52</v>
      </c>
      <c r="AZ58" s="50">
        <v>2067</v>
      </c>
      <c r="BA58" s="51">
        <v>0</v>
      </c>
      <c r="BB58" s="52">
        <v>0</v>
      </c>
      <c r="BD58" s="49">
        <f t="shared" si="2"/>
        <v>52</v>
      </c>
      <c r="BE58" s="50">
        <v>2067</v>
      </c>
      <c r="BF58" s="53">
        <v>0</v>
      </c>
      <c r="BG58" s="52"/>
      <c r="BH58" s="54" t="str">
        <f t="shared" si="0"/>
        <v/>
      </c>
    </row>
    <row r="59" spans="1:60" ht="15" customHeight="1" x14ac:dyDescent="0.15">
      <c r="AY59" s="49">
        <f t="shared" si="5"/>
        <v>53</v>
      </c>
      <c r="AZ59" s="50">
        <v>2068</v>
      </c>
      <c r="BA59" s="51">
        <v>0</v>
      </c>
      <c r="BB59" s="52">
        <v>0</v>
      </c>
      <c r="BD59" s="49">
        <f t="shared" si="2"/>
        <v>53</v>
      </c>
      <c r="BE59" s="50">
        <v>2068</v>
      </c>
      <c r="BF59" s="53">
        <v>0</v>
      </c>
      <c r="BG59" s="52"/>
      <c r="BH59" s="54" t="str">
        <f t="shared" si="0"/>
        <v/>
      </c>
    </row>
    <row r="60" spans="1:60" ht="15" customHeight="1" x14ac:dyDescent="0.15">
      <c r="AY60" s="49">
        <f t="shared" si="5"/>
        <v>54</v>
      </c>
      <c r="AZ60" s="50">
        <v>2069</v>
      </c>
      <c r="BA60" s="51">
        <v>0</v>
      </c>
      <c r="BB60" s="52">
        <v>0</v>
      </c>
      <c r="BD60" s="49">
        <f t="shared" si="2"/>
        <v>54</v>
      </c>
      <c r="BE60" s="50">
        <v>2069</v>
      </c>
      <c r="BF60" s="53">
        <v>0</v>
      </c>
      <c r="BG60" s="52"/>
      <c r="BH60" s="54" t="str">
        <f t="shared" si="0"/>
        <v/>
      </c>
    </row>
    <row r="61" spans="1:60" ht="15" customHeight="1" x14ac:dyDescent="0.15">
      <c r="AY61" s="49">
        <f t="shared" si="5"/>
        <v>55</v>
      </c>
      <c r="AZ61" s="50">
        <v>2070</v>
      </c>
      <c r="BA61" s="51">
        <v>0</v>
      </c>
      <c r="BB61" s="52">
        <v>0</v>
      </c>
      <c r="BD61" s="49">
        <f t="shared" si="2"/>
        <v>55</v>
      </c>
      <c r="BE61" s="50">
        <v>2070</v>
      </c>
      <c r="BF61" s="53">
        <v>0</v>
      </c>
      <c r="BG61" s="52"/>
      <c r="BH61" s="54" t="str">
        <f t="shared" si="0"/>
        <v/>
      </c>
    </row>
    <row r="62" spans="1:60" ht="15" customHeight="1" x14ac:dyDescent="0.15">
      <c r="AY62" s="49">
        <f t="shared" si="5"/>
        <v>56</v>
      </c>
      <c r="AZ62" s="50">
        <v>2071</v>
      </c>
      <c r="BA62" s="51">
        <v>0</v>
      </c>
      <c r="BB62" s="52">
        <v>0</v>
      </c>
      <c r="BD62" s="49">
        <f t="shared" si="2"/>
        <v>56</v>
      </c>
      <c r="BE62" s="50">
        <v>2071</v>
      </c>
      <c r="BF62" s="53">
        <v>0</v>
      </c>
      <c r="BG62" s="52"/>
      <c r="BH62" s="54" t="str">
        <f t="shared" si="0"/>
        <v/>
      </c>
    </row>
    <row r="63" spans="1:60" ht="15" customHeight="1" x14ac:dyDescent="0.15">
      <c r="AY63" s="49">
        <f t="shared" si="5"/>
        <v>57</v>
      </c>
      <c r="AZ63" s="50">
        <v>2072</v>
      </c>
      <c r="BA63" s="51">
        <v>0</v>
      </c>
      <c r="BB63" s="52">
        <v>0</v>
      </c>
      <c r="BD63" s="49">
        <f t="shared" si="2"/>
        <v>57</v>
      </c>
      <c r="BE63" s="50">
        <v>2072</v>
      </c>
      <c r="BF63" s="53">
        <v>0</v>
      </c>
      <c r="BG63" s="52"/>
      <c r="BH63" s="54" t="str">
        <f t="shared" si="0"/>
        <v/>
      </c>
    </row>
    <row r="64" spans="1:60" ht="15" customHeight="1" x14ac:dyDescent="0.15">
      <c r="AY64" s="49">
        <f t="shared" si="5"/>
        <v>58</v>
      </c>
      <c r="AZ64" s="50">
        <v>2073</v>
      </c>
      <c r="BA64" s="51">
        <v>0</v>
      </c>
      <c r="BB64" s="52">
        <v>0</v>
      </c>
      <c r="BD64" s="49">
        <f t="shared" si="2"/>
        <v>58</v>
      </c>
      <c r="BE64" s="50">
        <v>2073</v>
      </c>
      <c r="BF64" s="53">
        <v>20.76855511288959</v>
      </c>
      <c r="BG64" s="52"/>
      <c r="BH64" s="54">
        <f t="shared" si="0"/>
        <v>20.76855511288959</v>
      </c>
    </row>
    <row r="65" spans="1:60" ht="15" customHeight="1" x14ac:dyDescent="0.15">
      <c r="AY65" s="49">
        <f t="shared" si="5"/>
        <v>59</v>
      </c>
      <c r="AZ65" s="50">
        <v>2074</v>
      </c>
      <c r="BA65" s="51">
        <v>0.5</v>
      </c>
      <c r="BB65" s="52">
        <v>53</v>
      </c>
      <c r="BD65" s="49">
        <f t="shared" si="2"/>
        <v>59</v>
      </c>
      <c r="BE65" s="50">
        <v>2074</v>
      </c>
      <c r="BF65" s="53">
        <v>285.07712917197705</v>
      </c>
      <c r="BG65" s="52"/>
      <c r="BH65" s="54">
        <f t="shared" si="0"/>
        <v>285.07712917197705</v>
      </c>
    </row>
    <row r="66" spans="1:60" ht="15" customHeight="1" x14ac:dyDescent="0.15">
      <c r="AY66" s="49">
        <f t="shared" si="5"/>
        <v>60</v>
      </c>
      <c r="AZ66" s="50">
        <v>2075</v>
      </c>
      <c r="BA66" s="51">
        <v>0</v>
      </c>
      <c r="BB66" s="52">
        <v>0</v>
      </c>
      <c r="BD66" s="49">
        <f t="shared" si="2"/>
        <v>60</v>
      </c>
      <c r="BE66" s="50">
        <v>2075</v>
      </c>
      <c r="BF66" s="53">
        <v>604.38469158624321</v>
      </c>
      <c r="BG66" s="52"/>
      <c r="BH66" s="54">
        <f t="shared" si="0"/>
        <v>604.38469158624321</v>
      </c>
    </row>
    <row r="67" spans="1:60" ht="15" customHeight="1" x14ac:dyDescent="0.15">
      <c r="AY67" s="49">
        <f t="shared" si="5"/>
        <v>61</v>
      </c>
      <c r="AZ67" s="50">
        <v>2076</v>
      </c>
      <c r="BA67" s="51">
        <v>0</v>
      </c>
      <c r="BB67" s="52">
        <v>0</v>
      </c>
      <c r="BD67" s="49">
        <f t="shared" si="2"/>
        <v>61</v>
      </c>
      <c r="BE67" s="50">
        <v>2076</v>
      </c>
      <c r="BF67" s="53">
        <v>424.09933402936173</v>
      </c>
      <c r="BG67" s="52"/>
      <c r="BH67" s="54">
        <f t="shared" si="0"/>
        <v>424.09933402936173</v>
      </c>
    </row>
    <row r="68" spans="1:60" ht="15" customHeight="1" x14ac:dyDescent="0.15">
      <c r="AY68" s="49">
        <f t="shared" si="5"/>
        <v>62</v>
      </c>
      <c r="AZ68" s="50">
        <v>2077</v>
      </c>
      <c r="BA68" s="51">
        <v>0</v>
      </c>
      <c r="BB68" s="52">
        <v>0</v>
      </c>
      <c r="BD68" s="49">
        <f t="shared" si="2"/>
        <v>62</v>
      </c>
      <c r="BE68" s="50">
        <v>2077</v>
      </c>
      <c r="BF68" s="53">
        <v>104.43033333333331</v>
      </c>
      <c r="BG68" s="52"/>
      <c r="BH68" s="54">
        <f t="shared" si="0"/>
        <v>104.43033333333331</v>
      </c>
    </row>
    <row r="69" spans="1:60" ht="15" customHeight="1" x14ac:dyDescent="0.15">
      <c r="AY69" s="49">
        <f t="shared" si="5"/>
        <v>63</v>
      </c>
      <c r="AZ69" s="50">
        <v>2078</v>
      </c>
      <c r="BA69" s="51">
        <v>3</v>
      </c>
      <c r="BB69" s="52">
        <v>318</v>
      </c>
      <c r="BD69" s="49">
        <f t="shared" si="2"/>
        <v>63</v>
      </c>
      <c r="BE69" s="50">
        <v>2078</v>
      </c>
      <c r="BF69" s="53">
        <v>0</v>
      </c>
      <c r="BG69" s="52"/>
      <c r="BH69" s="54" t="str">
        <f t="shared" si="0"/>
        <v/>
      </c>
    </row>
    <row r="70" spans="1:60" ht="15" customHeight="1" x14ac:dyDescent="0.15">
      <c r="AY70" s="49">
        <f t="shared" si="5"/>
        <v>64</v>
      </c>
      <c r="AZ70" s="50">
        <v>2079</v>
      </c>
      <c r="BA70" s="51">
        <v>0</v>
      </c>
      <c r="BB70" s="52">
        <v>0</v>
      </c>
      <c r="BD70" s="49">
        <f t="shared" si="2"/>
        <v>64</v>
      </c>
      <c r="BE70" s="50">
        <v>2079</v>
      </c>
      <c r="BF70" s="53">
        <v>0</v>
      </c>
      <c r="BG70" s="52"/>
      <c r="BH70" s="54" t="str">
        <f t="shared" si="0"/>
        <v/>
      </c>
    </row>
    <row r="71" spans="1:60" ht="15" customHeight="1" x14ac:dyDescent="0.15">
      <c r="B71" s="15"/>
      <c r="C71" s="15"/>
      <c r="D71" s="15"/>
      <c r="E71" s="15"/>
      <c r="F71" s="15"/>
      <c r="G71" s="15"/>
      <c r="H71" s="7" t="s">
        <v>72</v>
      </c>
      <c r="I71" s="137">
        <f>'1需要'!I71:J71</f>
        <v>100</v>
      </c>
      <c r="J71" s="137"/>
      <c r="K71" s="15" t="s">
        <v>73</v>
      </c>
      <c r="L71" s="15"/>
      <c r="M71" s="15"/>
      <c r="AY71" s="49">
        <f t="shared" si="5"/>
        <v>65</v>
      </c>
      <c r="AZ71" s="50">
        <v>2080</v>
      </c>
      <c r="BA71" s="51">
        <v>4</v>
      </c>
      <c r="BB71" s="52">
        <v>424</v>
      </c>
      <c r="BD71" s="49">
        <f t="shared" si="2"/>
        <v>65</v>
      </c>
      <c r="BE71" s="50">
        <v>2080</v>
      </c>
      <c r="BF71" s="53">
        <v>0</v>
      </c>
      <c r="BG71" s="52"/>
      <c r="BH71" s="54" t="str">
        <f t="shared" ref="BH71:BH106" si="6">IF(BF71+BG71=0,"",BF71+BG71)</f>
        <v/>
      </c>
    </row>
    <row r="72" spans="1:60" ht="15" customHeight="1" thickBot="1" x14ac:dyDescent="0.2">
      <c r="AO72" s="3" t="s">
        <v>75</v>
      </c>
      <c r="AY72" s="49">
        <f t="shared" ref="AY72:AY87" si="7">AY71+1</f>
        <v>66</v>
      </c>
      <c r="AZ72" s="50">
        <v>2081</v>
      </c>
      <c r="BA72" s="51">
        <v>3</v>
      </c>
      <c r="BB72" s="52">
        <v>318</v>
      </c>
      <c r="BD72" s="49">
        <f t="shared" ref="BD72:BD87" si="8">BD71+1</f>
        <v>66</v>
      </c>
      <c r="BE72" s="50">
        <v>2081</v>
      </c>
      <c r="BF72" s="53">
        <v>0</v>
      </c>
      <c r="BG72" s="52"/>
      <c r="BH72" s="54" t="str">
        <f t="shared" si="6"/>
        <v/>
      </c>
    </row>
    <row r="73" spans="1:60" ht="15" customHeight="1" x14ac:dyDescent="0.15">
      <c r="B73" s="143" t="s">
        <v>60</v>
      </c>
      <c r="C73" s="138"/>
      <c r="D73" s="138"/>
      <c r="E73" s="138"/>
      <c r="F73" s="138"/>
      <c r="G73" s="138"/>
      <c r="H73" s="138"/>
      <c r="I73" s="138"/>
      <c r="J73" s="138" t="s">
        <v>93</v>
      </c>
      <c r="K73" s="138"/>
      <c r="L73" s="138"/>
      <c r="M73" s="138"/>
      <c r="N73" s="138"/>
      <c r="O73" s="138"/>
      <c r="P73" s="138"/>
      <c r="Q73" s="138"/>
      <c r="R73" s="138" t="s">
        <v>94</v>
      </c>
      <c r="S73" s="138"/>
      <c r="T73" s="138"/>
      <c r="U73" s="138"/>
      <c r="V73" s="138"/>
      <c r="W73" s="138"/>
      <c r="X73" s="138"/>
      <c r="Y73" s="138"/>
      <c r="Z73" s="138" t="s">
        <v>95</v>
      </c>
      <c r="AA73" s="138"/>
      <c r="AB73" s="138"/>
      <c r="AC73" s="138"/>
      <c r="AD73" s="138"/>
      <c r="AE73" s="138"/>
      <c r="AF73" s="138"/>
      <c r="AG73" s="138"/>
      <c r="AH73" s="138" t="s">
        <v>124</v>
      </c>
      <c r="AI73" s="138"/>
      <c r="AJ73" s="138"/>
      <c r="AK73" s="138"/>
      <c r="AL73" s="138"/>
      <c r="AM73" s="138"/>
      <c r="AN73" s="138"/>
      <c r="AO73" s="139"/>
      <c r="AY73" s="49">
        <f t="shared" si="7"/>
        <v>67</v>
      </c>
      <c r="AZ73" s="50">
        <v>2082</v>
      </c>
      <c r="BA73" s="51">
        <v>0.5</v>
      </c>
      <c r="BB73" s="52">
        <v>53</v>
      </c>
      <c r="BD73" s="49">
        <f t="shared" si="8"/>
        <v>67</v>
      </c>
      <c r="BE73" s="50">
        <v>2082</v>
      </c>
      <c r="BF73" s="53">
        <v>0</v>
      </c>
      <c r="BG73" s="52"/>
      <c r="BH73" s="54" t="str">
        <f t="shared" si="6"/>
        <v/>
      </c>
    </row>
    <row r="74" spans="1:60" ht="15" customHeight="1" x14ac:dyDescent="0.15">
      <c r="B74" s="757" t="s">
        <v>292</v>
      </c>
      <c r="C74" s="758"/>
      <c r="D74" s="758"/>
      <c r="E74" s="758"/>
      <c r="F74" s="758"/>
      <c r="G74" s="758"/>
      <c r="H74" s="758"/>
      <c r="I74" s="758"/>
      <c r="J74" s="759">
        <f>'1需要'!J74</f>
        <v>2332</v>
      </c>
      <c r="K74" s="759"/>
      <c r="L74" s="759"/>
      <c r="M74" s="759"/>
      <c r="N74" s="759"/>
      <c r="O74" s="759"/>
      <c r="P74" s="759"/>
      <c r="Q74" s="759"/>
      <c r="R74" s="759">
        <f>'1需要'!R74</f>
        <v>5872.6723386670064</v>
      </c>
      <c r="S74" s="759"/>
      <c r="T74" s="759"/>
      <c r="U74" s="759"/>
      <c r="V74" s="759"/>
      <c r="W74" s="759"/>
      <c r="X74" s="759"/>
      <c r="Y74" s="759"/>
      <c r="Z74" s="759">
        <f>J74+R74</f>
        <v>8204.6723386670055</v>
      </c>
      <c r="AA74" s="759"/>
      <c r="AB74" s="759"/>
      <c r="AC74" s="759"/>
      <c r="AD74" s="759"/>
      <c r="AE74" s="759"/>
      <c r="AF74" s="759"/>
      <c r="AG74" s="759"/>
      <c r="AH74" s="759">
        <f>Z74/I71</f>
        <v>82.046723386670052</v>
      </c>
      <c r="AI74" s="759"/>
      <c r="AJ74" s="759"/>
      <c r="AK74" s="759"/>
      <c r="AL74" s="759"/>
      <c r="AM74" s="759"/>
      <c r="AN74" s="759"/>
      <c r="AO74" s="760"/>
      <c r="AY74" s="49">
        <f t="shared" si="7"/>
        <v>68</v>
      </c>
      <c r="AZ74" s="50">
        <v>2083</v>
      </c>
      <c r="BA74" s="51">
        <v>0</v>
      </c>
      <c r="BB74" s="52">
        <v>0</v>
      </c>
      <c r="BD74" s="49">
        <f t="shared" si="8"/>
        <v>68</v>
      </c>
      <c r="BE74" s="50">
        <v>2083</v>
      </c>
      <c r="BF74" s="53">
        <v>0</v>
      </c>
      <c r="BG74" s="52"/>
      <c r="BH74" s="54" t="str">
        <f t="shared" si="6"/>
        <v/>
      </c>
    </row>
    <row r="75" spans="1:60" ht="15" customHeight="1" x14ac:dyDescent="0.15">
      <c r="B75" s="779" t="s">
        <v>352</v>
      </c>
      <c r="C75" s="73"/>
      <c r="D75" s="73"/>
      <c r="E75" s="73"/>
      <c r="F75" s="73"/>
      <c r="G75" s="73"/>
      <c r="H75" s="73"/>
      <c r="I75" s="73"/>
      <c r="J75" s="458">
        <f>SUM(BB6:BB106)</f>
        <v>1166</v>
      </c>
      <c r="K75" s="458"/>
      <c r="L75" s="458"/>
      <c r="M75" s="458"/>
      <c r="N75" s="458"/>
      <c r="O75" s="458"/>
      <c r="P75" s="458"/>
      <c r="Q75" s="458"/>
      <c r="R75" s="458">
        <f>SUM(BH6:BH106)</f>
        <v>3685.1242323833526</v>
      </c>
      <c r="S75" s="458"/>
      <c r="T75" s="458"/>
      <c r="U75" s="458"/>
      <c r="V75" s="458"/>
      <c r="W75" s="458"/>
      <c r="X75" s="458"/>
      <c r="Y75" s="458"/>
      <c r="Z75" s="786">
        <f>J75+R75</f>
        <v>4851.1242323833521</v>
      </c>
      <c r="AA75" s="786"/>
      <c r="AB75" s="786"/>
      <c r="AC75" s="786"/>
      <c r="AD75" s="786"/>
      <c r="AE75" s="786"/>
      <c r="AF75" s="786"/>
      <c r="AG75" s="786"/>
      <c r="AH75" s="786">
        <f>Z75/I71</f>
        <v>48.511242323833521</v>
      </c>
      <c r="AI75" s="786"/>
      <c r="AJ75" s="786"/>
      <c r="AK75" s="786"/>
      <c r="AL75" s="786"/>
      <c r="AM75" s="786"/>
      <c r="AN75" s="786"/>
      <c r="AO75" s="787"/>
      <c r="AY75" s="49">
        <f t="shared" si="7"/>
        <v>69</v>
      </c>
      <c r="AZ75" s="50">
        <v>2084</v>
      </c>
      <c r="BA75" s="51">
        <v>0</v>
      </c>
      <c r="BB75" s="52">
        <v>0</v>
      </c>
      <c r="BD75" s="49">
        <f t="shared" si="8"/>
        <v>69</v>
      </c>
      <c r="BE75" s="50">
        <v>2084</v>
      </c>
      <c r="BF75" s="53">
        <v>0</v>
      </c>
      <c r="BG75" s="52"/>
      <c r="BH75" s="54" t="str">
        <f t="shared" si="6"/>
        <v/>
      </c>
    </row>
    <row r="76" spans="1:60" ht="15" customHeight="1" thickBot="1" x14ac:dyDescent="0.2">
      <c r="B76" s="140" t="s">
        <v>215</v>
      </c>
      <c r="C76" s="141"/>
      <c r="D76" s="141"/>
      <c r="E76" s="141"/>
      <c r="F76" s="141"/>
      <c r="G76" s="141"/>
      <c r="H76" s="141"/>
      <c r="I76" s="141"/>
      <c r="J76" s="135">
        <f>J74-J75</f>
        <v>1166</v>
      </c>
      <c r="K76" s="135"/>
      <c r="L76" s="135"/>
      <c r="M76" s="135"/>
      <c r="N76" s="135"/>
      <c r="O76" s="135"/>
      <c r="P76" s="135"/>
      <c r="Q76" s="135"/>
      <c r="R76" s="135">
        <f>R74-R75</f>
        <v>2187.5481062836539</v>
      </c>
      <c r="S76" s="135"/>
      <c r="T76" s="135"/>
      <c r="U76" s="135"/>
      <c r="V76" s="135"/>
      <c r="W76" s="135"/>
      <c r="X76" s="135"/>
      <c r="Y76" s="135"/>
      <c r="Z76" s="135">
        <f>Z74-Z75</f>
        <v>3353.5481062836534</v>
      </c>
      <c r="AA76" s="135"/>
      <c r="AB76" s="135"/>
      <c r="AC76" s="135"/>
      <c r="AD76" s="135"/>
      <c r="AE76" s="135"/>
      <c r="AF76" s="135"/>
      <c r="AG76" s="135"/>
      <c r="AH76" s="135">
        <f>AH74-AH75</f>
        <v>33.535481062836531</v>
      </c>
      <c r="AI76" s="135"/>
      <c r="AJ76" s="135"/>
      <c r="AK76" s="135"/>
      <c r="AL76" s="135"/>
      <c r="AM76" s="135"/>
      <c r="AN76" s="135"/>
      <c r="AO76" s="136"/>
      <c r="AY76" s="49">
        <f t="shared" si="7"/>
        <v>70</v>
      </c>
      <c r="AZ76" s="50">
        <v>2085</v>
      </c>
      <c r="BA76" s="51">
        <v>0</v>
      </c>
      <c r="BB76" s="52">
        <v>0</v>
      </c>
      <c r="BD76" s="49">
        <f t="shared" si="8"/>
        <v>70</v>
      </c>
      <c r="BE76" s="50">
        <v>2085</v>
      </c>
      <c r="BF76" s="53">
        <v>0</v>
      </c>
      <c r="BG76" s="52"/>
      <c r="BH76" s="54" t="str">
        <f t="shared" si="6"/>
        <v/>
      </c>
    </row>
    <row r="77" spans="1:60" ht="15" customHeight="1" x14ac:dyDescent="0.15">
      <c r="A77" s="2" t="s">
        <v>219</v>
      </c>
      <c r="AY77" s="49">
        <f t="shared" si="7"/>
        <v>71</v>
      </c>
      <c r="AZ77" s="50">
        <v>2086</v>
      </c>
      <c r="BA77" s="51">
        <v>0</v>
      </c>
      <c r="BB77" s="52">
        <v>0</v>
      </c>
      <c r="BD77" s="49">
        <f t="shared" si="8"/>
        <v>71</v>
      </c>
      <c r="BE77" s="50">
        <v>2086</v>
      </c>
      <c r="BF77" s="53">
        <v>0</v>
      </c>
      <c r="BG77" s="52"/>
      <c r="BH77" s="54" t="str">
        <f t="shared" si="6"/>
        <v/>
      </c>
    </row>
    <row r="78" spans="1:60" ht="15" customHeight="1" thickBot="1" x14ac:dyDescent="0.2">
      <c r="AY78" s="49">
        <f t="shared" si="7"/>
        <v>72</v>
      </c>
      <c r="AZ78" s="50">
        <v>2087</v>
      </c>
      <c r="BA78" s="51">
        <v>0</v>
      </c>
      <c r="BB78" s="52">
        <v>0</v>
      </c>
      <c r="BD78" s="49">
        <f t="shared" si="8"/>
        <v>72</v>
      </c>
      <c r="BE78" s="50">
        <v>2087</v>
      </c>
      <c r="BF78" s="53">
        <v>0</v>
      </c>
      <c r="BG78" s="52"/>
      <c r="BH78" s="54" t="str">
        <f t="shared" si="6"/>
        <v/>
      </c>
    </row>
    <row r="79" spans="1:60" ht="15" customHeight="1" x14ac:dyDescent="0.15">
      <c r="B79" s="143" t="s">
        <v>220</v>
      </c>
      <c r="C79" s="138"/>
      <c r="D79" s="138"/>
      <c r="E79" s="138"/>
      <c r="F79" s="138"/>
      <c r="G79" s="138"/>
      <c r="H79" s="138"/>
      <c r="I79" s="138"/>
      <c r="J79" s="138"/>
      <c r="K79" s="139"/>
      <c r="L79" s="143" t="s">
        <v>224</v>
      </c>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t="s">
        <v>229</v>
      </c>
      <c r="AK79" s="138"/>
      <c r="AL79" s="138"/>
      <c r="AM79" s="138"/>
      <c r="AN79" s="138"/>
      <c r="AO79" s="138"/>
      <c r="AP79" s="138"/>
      <c r="AQ79" s="138"/>
      <c r="AR79" s="138"/>
      <c r="AS79" s="138"/>
      <c r="AT79" s="138"/>
      <c r="AU79" s="139"/>
      <c r="AY79" s="49">
        <f t="shared" si="7"/>
        <v>73</v>
      </c>
      <c r="AZ79" s="50">
        <v>2088</v>
      </c>
      <c r="BA79" s="51">
        <v>0</v>
      </c>
      <c r="BB79" s="52">
        <v>0</v>
      </c>
      <c r="BD79" s="49">
        <f t="shared" si="8"/>
        <v>73</v>
      </c>
      <c r="BE79" s="50">
        <v>2088</v>
      </c>
      <c r="BF79" s="53">
        <v>0</v>
      </c>
      <c r="BG79" s="52"/>
      <c r="BH79" s="54" t="str">
        <f t="shared" si="6"/>
        <v/>
      </c>
    </row>
    <row r="80" spans="1:60" ht="15" customHeight="1" thickBot="1" x14ac:dyDescent="0.2">
      <c r="B80" s="323"/>
      <c r="C80" s="293"/>
      <c r="D80" s="293"/>
      <c r="E80" s="293"/>
      <c r="F80" s="293"/>
      <c r="G80" s="293"/>
      <c r="H80" s="293"/>
      <c r="I80" s="293"/>
      <c r="J80" s="293"/>
      <c r="K80" s="294"/>
      <c r="L80" s="323" t="s">
        <v>226</v>
      </c>
      <c r="M80" s="293"/>
      <c r="N80" s="293"/>
      <c r="O80" s="293"/>
      <c r="P80" s="293"/>
      <c r="Q80" s="293"/>
      <c r="R80" s="293"/>
      <c r="S80" s="293"/>
      <c r="T80" s="293"/>
      <c r="U80" s="293"/>
      <c r="V80" s="293"/>
      <c r="W80" s="293"/>
      <c r="X80" s="293" t="s">
        <v>228</v>
      </c>
      <c r="Y80" s="293"/>
      <c r="Z80" s="293"/>
      <c r="AA80" s="293"/>
      <c r="AB80" s="293"/>
      <c r="AC80" s="293"/>
      <c r="AD80" s="293"/>
      <c r="AE80" s="293"/>
      <c r="AF80" s="293"/>
      <c r="AG80" s="293"/>
      <c r="AH80" s="293"/>
      <c r="AI80" s="293"/>
      <c r="AJ80" s="293"/>
      <c r="AK80" s="293"/>
      <c r="AL80" s="293"/>
      <c r="AM80" s="293"/>
      <c r="AN80" s="293"/>
      <c r="AO80" s="293"/>
      <c r="AP80" s="293"/>
      <c r="AQ80" s="293"/>
      <c r="AR80" s="293"/>
      <c r="AS80" s="293"/>
      <c r="AT80" s="293"/>
      <c r="AU80" s="294"/>
      <c r="AY80" s="49">
        <f t="shared" si="7"/>
        <v>74</v>
      </c>
      <c r="AZ80" s="50">
        <v>2089</v>
      </c>
      <c r="BA80" s="51">
        <v>0</v>
      </c>
      <c r="BB80" s="52">
        <v>0</v>
      </c>
      <c r="BD80" s="49">
        <f t="shared" si="8"/>
        <v>74</v>
      </c>
      <c r="BE80" s="50">
        <v>2089</v>
      </c>
      <c r="BF80" s="53">
        <v>0</v>
      </c>
      <c r="BG80" s="52"/>
      <c r="BH80" s="54" t="str">
        <f t="shared" si="6"/>
        <v/>
      </c>
    </row>
    <row r="81" spans="2:60" ht="15" customHeight="1" thickTop="1" x14ac:dyDescent="0.15">
      <c r="B81" s="317" t="s">
        <v>221</v>
      </c>
      <c r="C81" s="310"/>
      <c r="D81" s="310"/>
      <c r="E81" s="310"/>
      <c r="F81" s="310"/>
      <c r="G81" s="310"/>
      <c r="H81" s="310"/>
      <c r="I81" s="310"/>
      <c r="J81" s="310"/>
      <c r="K81" s="319"/>
      <c r="L81" s="780" t="s">
        <v>230</v>
      </c>
      <c r="M81" s="781"/>
      <c r="N81" s="781"/>
      <c r="O81" s="781"/>
      <c r="P81" s="781"/>
      <c r="Q81" s="781"/>
      <c r="R81" s="781"/>
      <c r="S81" s="781"/>
      <c r="T81" s="781"/>
      <c r="U81" s="781"/>
      <c r="V81" s="781"/>
      <c r="W81" s="781"/>
      <c r="X81" s="781" t="s">
        <v>231</v>
      </c>
      <c r="Y81" s="781"/>
      <c r="Z81" s="781"/>
      <c r="AA81" s="781"/>
      <c r="AB81" s="781"/>
      <c r="AC81" s="781"/>
      <c r="AD81" s="781"/>
      <c r="AE81" s="781"/>
      <c r="AF81" s="781"/>
      <c r="AG81" s="781"/>
      <c r="AH81" s="781"/>
      <c r="AI81" s="781"/>
      <c r="AJ81" s="781" t="s">
        <v>232</v>
      </c>
      <c r="AK81" s="781"/>
      <c r="AL81" s="781"/>
      <c r="AM81" s="781"/>
      <c r="AN81" s="781"/>
      <c r="AO81" s="781"/>
      <c r="AP81" s="781"/>
      <c r="AQ81" s="781"/>
      <c r="AR81" s="781"/>
      <c r="AS81" s="781"/>
      <c r="AT81" s="781"/>
      <c r="AU81" s="784"/>
      <c r="AY81" s="49">
        <f t="shared" si="7"/>
        <v>75</v>
      </c>
      <c r="AZ81" s="50">
        <v>2090</v>
      </c>
      <c r="BA81" s="51">
        <v>0</v>
      </c>
      <c r="BB81" s="52">
        <v>0</v>
      </c>
      <c r="BD81" s="49">
        <f t="shared" si="8"/>
        <v>75</v>
      </c>
      <c r="BE81" s="50">
        <v>2090</v>
      </c>
      <c r="BF81" s="53">
        <v>0</v>
      </c>
      <c r="BG81" s="52"/>
      <c r="BH81" s="54" t="str">
        <f t="shared" si="6"/>
        <v/>
      </c>
    </row>
    <row r="82" spans="2:60" ht="15" customHeight="1" x14ac:dyDescent="0.15">
      <c r="B82" s="317"/>
      <c r="C82" s="310"/>
      <c r="D82" s="310"/>
      <c r="E82" s="310"/>
      <c r="F82" s="310"/>
      <c r="G82" s="310"/>
      <c r="H82" s="310"/>
      <c r="I82" s="310"/>
      <c r="J82" s="310"/>
      <c r="K82" s="319"/>
      <c r="L82" s="780"/>
      <c r="M82" s="781"/>
      <c r="N82" s="781"/>
      <c r="O82" s="781"/>
      <c r="P82" s="781"/>
      <c r="Q82" s="781"/>
      <c r="R82" s="781"/>
      <c r="S82" s="781"/>
      <c r="T82" s="781"/>
      <c r="U82" s="781"/>
      <c r="V82" s="781"/>
      <c r="W82" s="781"/>
      <c r="X82" s="781"/>
      <c r="Y82" s="781"/>
      <c r="Z82" s="781"/>
      <c r="AA82" s="781"/>
      <c r="AB82" s="781"/>
      <c r="AC82" s="781"/>
      <c r="AD82" s="781"/>
      <c r="AE82" s="781"/>
      <c r="AF82" s="781"/>
      <c r="AG82" s="781"/>
      <c r="AH82" s="781"/>
      <c r="AI82" s="781"/>
      <c r="AJ82" s="781"/>
      <c r="AK82" s="781"/>
      <c r="AL82" s="781"/>
      <c r="AM82" s="781"/>
      <c r="AN82" s="781"/>
      <c r="AO82" s="781"/>
      <c r="AP82" s="781"/>
      <c r="AQ82" s="781"/>
      <c r="AR82" s="781"/>
      <c r="AS82" s="781"/>
      <c r="AT82" s="781"/>
      <c r="AU82" s="784"/>
      <c r="AY82" s="49">
        <f t="shared" si="7"/>
        <v>76</v>
      </c>
      <c r="AZ82" s="50">
        <v>2091</v>
      </c>
      <c r="BA82" s="51">
        <v>0</v>
      </c>
      <c r="BB82" s="52">
        <v>0</v>
      </c>
      <c r="BD82" s="49">
        <f t="shared" si="8"/>
        <v>76</v>
      </c>
      <c r="BE82" s="50">
        <v>2091</v>
      </c>
      <c r="BF82" s="53">
        <v>0</v>
      </c>
      <c r="BG82" s="52"/>
      <c r="BH82" s="54" t="str">
        <f t="shared" si="6"/>
        <v/>
      </c>
    </row>
    <row r="83" spans="2:60" ht="15" customHeight="1" x14ac:dyDescent="0.15">
      <c r="B83" s="316"/>
      <c r="C83" s="73"/>
      <c r="D83" s="73"/>
      <c r="E83" s="73"/>
      <c r="F83" s="73"/>
      <c r="G83" s="73"/>
      <c r="H83" s="73"/>
      <c r="I83" s="73"/>
      <c r="J83" s="73"/>
      <c r="K83" s="76"/>
      <c r="L83" s="782"/>
      <c r="M83" s="783"/>
      <c r="N83" s="783"/>
      <c r="O83" s="783"/>
      <c r="P83" s="783"/>
      <c r="Q83" s="783"/>
      <c r="R83" s="783"/>
      <c r="S83" s="783"/>
      <c r="T83" s="783"/>
      <c r="U83" s="783"/>
      <c r="V83" s="783"/>
      <c r="W83" s="783"/>
      <c r="X83" s="783"/>
      <c r="Y83" s="783"/>
      <c r="Z83" s="783"/>
      <c r="AA83" s="783"/>
      <c r="AB83" s="783"/>
      <c r="AC83" s="783"/>
      <c r="AD83" s="783"/>
      <c r="AE83" s="783"/>
      <c r="AF83" s="783"/>
      <c r="AG83" s="783"/>
      <c r="AH83" s="783"/>
      <c r="AI83" s="783"/>
      <c r="AJ83" s="783"/>
      <c r="AK83" s="783"/>
      <c r="AL83" s="783"/>
      <c r="AM83" s="783"/>
      <c r="AN83" s="783"/>
      <c r="AO83" s="783"/>
      <c r="AP83" s="783"/>
      <c r="AQ83" s="783"/>
      <c r="AR83" s="783"/>
      <c r="AS83" s="783"/>
      <c r="AT83" s="783"/>
      <c r="AU83" s="785"/>
      <c r="AY83" s="49">
        <f t="shared" si="7"/>
        <v>77</v>
      </c>
      <c r="AZ83" s="50">
        <v>2092</v>
      </c>
      <c r="BA83" s="51">
        <v>0</v>
      </c>
      <c r="BB83" s="52">
        <v>0</v>
      </c>
      <c r="BD83" s="49">
        <f t="shared" si="8"/>
        <v>77</v>
      </c>
      <c r="BE83" s="50">
        <v>2092</v>
      </c>
      <c r="BF83" s="53">
        <v>0</v>
      </c>
      <c r="BG83" s="52"/>
      <c r="BH83" s="54" t="str">
        <f t="shared" si="6"/>
        <v/>
      </c>
    </row>
    <row r="84" spans="2:60" ht="15" customHeight="1" x14ac:dyDescent="0.15">
      <c r="B84" s="316"/>
      <c r="C84" s="73"/>
      <c r="D84" s="73"/>
      <c r="E84" s="73"/>
      <c r="F84" s="73"/>
      <c r="G84" s="73"/>
      <c r="H84" s="73"/>
      <c r="I84" s="73"/>
      <c r="J84" s="73"/>
      <c r="K84" s="76"/>
      <c r="L84" s="782"/>
      <c r="M84" s="783"/>
      <c r="N84" s="783"/>
      <c r="O84" s="783"/>
      <c r="P84" s="783"/>
      <c r="Q84" s="783"/>
      <c r="R84" s="783"/>
      <c r="S84" s="783"/>
      <c r="T84" s="783"/>
      <c r="U84" s="783"/>
      <c r="V84" s="783"/>
      <c r="W84" s="783"/>
      <c r="X84" s="783"/>
      <c r="Y84" s="783"/>
      <c r="Z84" s="783"/>
      <c r="AA84" s="783"/>
      <c r="AB84" s="783"/>
      <c r="AC84" s="783"/>
      <c r="AD84" s="783"/>
      <c r="AE84" s="783"/>
      <c r="AF84" s="783"/>
      <c r="AG84" s="783"/>
      <c r="AH84" s="783"/>
      <c r="AI84" s="783"/>
      <c r="AJ84" s="783"/>
      <c r="AK84" s="783"/>
      <c r="AL84" s="783"/>
      <c r="AM84" s="783"/>
      <c r="AN84" s="783"/>
      <c r="AO84" s="783"/>
      <c r="AP84" s="783"/>
      <c r="AQ84" s="783"/>
      <c r="AR84" s="783"/>
      <c r="AS84" s="783"/>
      <c r="AT84" s="783"/>
      <c r="AU84" s="785"/>
      <c r="AY84" s="49">
        <f t="shared" si="7"/>
        <v>78</v>
      </c>
      <c r="AZ84" s="50">
        <v>2093</v>
      </c>
      <c r="BA84" s="51">
        <v>0</v>
      </c>
      <c r="BB84" s="52">
        <v>0</v>
      </c>
      <c r="BD84" s="49">
        <f t="shared" si="8"/>
        <v>78</v>
      </c>
      <c r="BE84" s="50">
        <v>2093</v>
      </c>
      <c r="BF84" s="53">
        <v>0</v>
      </c>
      <c r="BG84" s="52"/>
      <c r="BH84" s="54" t="str">
        <f t="shared" si="6"/>
        <v/>
      </c>
    </row>
    <row r="85" spans="2:60" ht="15" customHeight="1" x14ac:dyDescent="0.15">
      <c r="B85" s="58" t="s">
        <v>222</v>
      </c>
      <c r="C85" s="59"/>
      <c r="D85" s="59"/>
      <c r="E85" s="59"/>
      <c r="F85" s="60"/>
      <c r="G85" s="128" t="s">
        <v>223</v>
      </c>
      <c r="H85" s="59"/>
      <c r="I85" s="59"/>
      <c r="J85" s="59"/>
      <c r="K85" s="775"/>
      <c r="L85" s="761" t="s">
        <v>341</v>
      </c>
      <c r="M85" s="762"/>
      <c r="N85" s="762"/>
      <c r="O85" s="762"/>
      <c r="P85" s="762"/>
      <c r="Q85" s="762"/>
      <c r="R85" s="762"/>
      <c r="S85" s="762"/>
      <c r="T85" s="762"/>
      <c r="U85" s="762"/>
      <c r="V85" s="762"/>
      <c r="W85" s="763"/>
      <c r="X85" s="766"/>
      <c r="Y85" s="762"/>
      <c r="Z85" s="762"/>
      <c r="AA85" s="762"/>
      <c r="AB85" s="762"/>
      <c r="AC85" s="762"/>
      <c r="AD85" s="762"/>
      <c r="AE85" s="762"/>
      <c r="AF85" s="762"/>
      <c r="AG85" s="762"/>
      <c r="AH85" s="762"/>
      <c r="AI85" s="763"/>
      <c r="AJ85" s="766" t="s">
        <v>342</v>
      </c>
      <c r="AK85" s="762"/>
      <c r="AL85" s="762"/>
      <c r="AM85" s="762"/>
      <c r="AN85" s="762"/>
      <c r="AO85" s="762"/>
      <c r="AP85" s="762"/>
      <c r="AQ85" s="762"/>
      <c r="AR85" s="762"/>
      <c r="AS85" s="762"/>
      <c r="AT85" s="762"/>
      <c r="AU85" s="769"/>
      <c r="AY85" s="49">
        <f t="shared" si="7"/>
        <v>79</v>
      </c>
      <c r="AZ85" s="50">
        <v>2094</v>
      </c>
      <c r="BA85" s="51">
        <v>0</v>
      </c>
      <c r="BB85" s="52">
        <v>0</v>
      </c>
      <c r="BD85" s="49">
        <f t="shared" si="8"/>
        <v>79</v>
      </c>
      <c r="BE85" s="50">
        <v>2094</v>
      </c>
      <c r="BF85" s="53">
        <v>0</v>
      </c>
      <c r="BG85" s="52"/>
      <c r="BH85" s="54" t="str">
        <f t="shared" si="6"/>
        <v/>
      </c>
    </row>
    <row r="86" spans="2:60" ht="15" customHeight="1" x14ac:dyDescent="0.15">
      <c r="B86" s="61"/>
      <c r="C86" s="62"/>
      <c r="D86" s="62"/>
      <c r="E86" s="62"/>
      <c r="F86" s="63"/>
      <c r="G86" s="129"/>
      <c r="H86" s="62"/>
      <c r="I86" s="62"/>
      <c r="J86" s="62"/>
      <c r="K86" s="776"/>
      <c r="L86" s="156"/>
      <c r="M86" s="157"/>
      <c r="N86" s="157"/>
      <c r="O86" s="157"/>
      <c r="P86" s="157"/>
      <c r="Q86" s="157"/>
      <c r="R86" s="157"/>
      <c r="S86" s="157"/>
      <c r="T86" s="157"/>
      <c r="U86" s="157"/>
      <c r="V86" s="157"/>
      <c r="W86" s="764"/>
      <c r="X86" s="767"/>
      <c r="Y86" s="157"/>
      <c r="Z86" s="157"/>
      <c r="AA86" s="157"/>
      <c r="AB86" s="157"/>
      <c r="AC86" s="157"/>
      <c r="AD86" s="157"/>
      <c r="AE86" s="157"/>
      <c r="AF86" s="157"/>
      <c r="AG86" s="157"/>
      <c r="AH86" s="157"/>
      <c r="AI86" s="764"/>
      <c r="AJ86" s="767"/>
      <c r="AK86" s="157"/>
      <c r="AL86" s="157"/>
      <c r="AM86" s="157"/>
      <c r="AN86" s="157"/>
      <c r="AO86" s="157"/>
      <c r="AP86" s="157"/>
      <c r="AQ86" s="157"/>
      <c r="AR86" s="157"/>
      <c r="AS86" s="157"/>
      <c r="AT86" s="157"/>
      <c r="AU86" s="158"/>
      <c r="AY86" s="49">
        <f t="shared" si="7"/>
        <v>80</v>
      </c>
      <c r="AZ86" s="50">
        <v>2095</v>
      </c>
      <c r="BA86" s="51">
        <v>0</v>
      </c>
      <c r="BB86" s="52">
        <v>0</v>
      </c>
      <c r="BD86" s="49">
        <f t="shared" si="8"/>
        <v>80</v>
      </c>
      <c r="BE86" s="50">
        <v>2095</v>
      </c>
      <c r="BF86" s="53">
        <v>0</v>
      </c>
      <c r="BG86" s="52"/>
      <c r="BH86" s="54" t="str">
        <f t="shared" si="6"/>
        <v/>
      </c>
    </row>
    <row r="87" spans="2:60" ht="15" customHeight="1" x14ac:dyDescent="0.15">
      <c r="B87" s="61"/>
      <c r="C87" s="62"/>
      <c r="D87" s="62"/>
      <c r="E87" s="62"/>
      <c r="F87" s="63"/>
      <c r="G87" s="129"/>
      <c r="H87" s="62"/>
      <c r="I87" s="62"/>
      <c r="J87" s="62"/>
      <c r="K87" s="776"/>
      <c r="L87" s="156"/>
      <c r="M87" s="157"/>
      <c r="N87" s="157"/>
      <c r="O87" s="157"/>
      <c r="P87" s="157"/>
      <c r="Q87" s="157"/>
      <c r="R87" s="157"/>
      <c r="S87" s="157"/>
      <c r="T87" s="157"/>
      <c r="U87" s="157"/>
      <c r="V87" s="157"/>
      <c r="W87" s="764"/>
      <c r="X87" s="767"/>
      <c r="Y87" s="157"/>
      <c r="Z87" s="157"/>
      <c r="AA87" s="157"/>
      <c r="AB87" s="157"/>
      <c r="AC87" s="157"/>
      <c r="AD87" s="157"/>
      <c r="AE87" s="157"/>
      <c r="AF87" s="157"/>
      <c r="AG87" s="157"/>
      <c r="AH87" s="157"/>
      <c r="AI87" s="764"/>
      <c r="AJ87" s="767"/>
      <c r="AK87" s="157"/>
      <c r="AL87" s="157"/>
      <c r="AM87" s="157"/>
      <c r="AN87" s="157"/>
      <c r="AO87" s="157"/>
      <c r="AP87" s="157"/>
      <c r="AQ87" s="157"/>
      <c r="AR87" s="157"/>
      <c r="AS87" s="157"/>
      <c r="AT87" s="157"/>
      <c r="AU87" s="158"/>
      <c r="AY87" s="49">
        <f t="shared" si="7"/>
        <v>81</v>
      </c>
      <c r="AZ87" s="50">
        <v>2096</v>
      </c>
      <c r="BA87" s="51">
        <v>0</v>
      </c>
      <c r="BB87" s="52">
        <v>0</v>
      </c>
      <c r="BD87" s="49">
        <f t="shared" si="8"/>
        <v>81</v>
      </c>
      <c r="BE87" s="50">
        <v>2096</v>
      </c>
      <c r="BF87" s="53">
        <v>0</v>
      </c>
      <c r="BG87" s="52"/>
      <c r="BH87" s="54" t="str">
        <f t="shared" si="6"/>
        <v/>
      </c>
    </row>
    <row r="88" spans="2:60" ht="15" customHeight="1" x14ac:dyDescent="0.15">
      <c r="B88" s="61"/>
      <c r="C88" s="62"/>
      <c r="D88" s="62"/>
      <c r="E88" s="62"/>
      <c r="F88" s="63"/>
      <c r="G88" s="130"/>
      <c r="H88" s="65"/>
      <c r="I88" s="65"/>
      <c r="J88" s="65"/>
      <c r="K88" s="131"/>
      <c r="L88" s="774"/>
      <c r="M88" s="771"/>
      <c r="N88" s="771"/>
      <c r="O88" s="771"/>
      <c r="P88" s="771"/>
      <c r="Q88" s="771"/>
      <c r="R88" s="771"/>
      <c r="S88" s="771"/>
      <c r="T88" s="771"/>
      <c r="U88" s="771"/>
      <c r="V88" s="771"/>
      <c r="W88" s="773"/>
      <c r="X88" s="770"/>
      <c r="Y88" s="771"/>
      <c r="Z88" s="771"/>
      <c r="AA88" s="771"/>
      <c r="AB88" s="771"/>
      <c r="AC88" s="771"/>
      <c r="AD88" s="771"/>
      <c r="AE88" s="771"/>
      <c r="AF88" s="771"/>
      <c r="AG88" s="771"/>
      <c r="AH88" s="771"/>
      <c r="AI88" s="773"/>
      <c r="AJ88" s="770"/>
      <c r="AK88" s="771"/>
      <c r="AL88" s="771"/>
      <c r="AM88" s="771"/>
      <c r="AN88" s="771"/>
      <c r="AO88" s="771"/>
      <c r="AP88" s="771"/>
      <c r="AQ88" s="771"/>
      <c r="AR88" s="771"/>
      <c r="AS88" s="771"/>
      <c r="AT88" s="771"/>
      <c r="AU88" s="772"/>
      <c r="AY88" s="49">
        <f t="shared" ref="AY88:AY103" si="9">AY87+1</f>
        <v>82</v>
      </c>
      <c r="AZ88" s="50">
        <v>2097</v>
      </c>
      <c r="BA88" s="51">
        <v>0</v>
      </c>
      <c r="BB88" s="52">
        <v>0</v>
      </c>
      <c r="BD88" s="49">
        <f t="shared" ref="BD88:BD103" si="10">BD87+1</f>
        <v>82</v>
      </c>
      <c r="BE88" s="50">
        <v>2097</v>
      </c>
      <c r="BF88" s="53">
        <v>0</v>
      </c>
      <c r="BG88" s="52"/>
      <c r="BH88" s="54" t="str">
        <f t="shared" si="6"/>
        <v/>
      </c>
    </row>
    <row r="89" spans="2:60" ht="15" customHeight="1" x14ac:dyDescent="0.15">
      <c r="B89" s="61"/>
      <c r="C89" s="62"/>
      <c r="D89" s="62"/>
      <c r="E89" s="62"/>
      <c r="F89" s="63"/>
      <c r="G89" s="122" t="s">
        <v>461</v>
      </c>
      <c r="H89" s="59"/>
      <c r="I89" s="59"/>
      <c r="J89" s="59"/>
      <c r="K89" s="775"/>
      <c r="L89" s="761" t="s">
        <v>354</v>
      </c>
      <c r="M89" s="762"/>
      <c r="N89" s="762"/>
      <c r="O89" s="762"/>
      <c r="P89" s="762"/>
      <c r="Q89" s="762"/>
      <c r="R89" s="762"/>
      <c r="S89" s="762"/>
      <c r="T89" s="762"/>
      <c r="U89" s="762"/>
      <c r="V89" s="762"/>
      <c r="W89" s="763"/>
      <c r="X89" s="766" t="s">
        <v>353</v>
      </c>
      <c r="Y89" s="762"/>
      <c r="Z89" s="762"/>
      <c r="AA89" s="762"/>
      <c r="AB89" s="762"/>
      <c r="AC89" s="762"/>
      <c r="AD89" s="762"/>
      <c r="AE89" s="762"/>
      <c r="AF89" s="762"/>
      <c r="AG89" s="762"/>
      <c r="AH89" s="762"/>
      <c r="AI89" s="763"/>
      <c r="AJ89" s="766" t="s">
        <v>355</v>
      </c>
      <c r="AK89" s="762"/>
      <c r="AL89" s="762"/>
      <c r="AM89" s="762"/>
      <c r="AN89" s="762"/>
      <c r="AO89" s="762"/>
      <c r="AP89" s="762"/>
      <c r="AQ89" s="762"/>
      <c r="AR89" s="762"/>
      <c r="AS89" s="762"/>
      <c r="AT89" s="762"/>
      <c r="AU89" s="769"/>
      <c r="AY89" s="49">
        <f t="shared" si="9"/>
        <v>83</v>
      </c>
      <c r="AZ89" s="50">
        <v>2098</v>
      </c>
      <c r="BA89" s="51">
        <v>0</v>
      </c>
      <c r="BB89" s="52">
        <v>0</v>
      </c>
      <c r="BD89" s="49">
        <f t="shared" si="10"/>
        <v>83</v>
      </c>
      <c r="BE89" s="50">
        <v>2098</v>
      </c>
      <c r="BF89" s="53">
        <v>0</v>
      </c>
      <c r="BG89" s="52"/>
      <c r="BH89" s="54" t="str">
        <f t="shared" si="6"/>
        <v/>
      </c>
    </row>
    <row r="90" spans="2:60" ht="15" customHeight="1" x14ac:dyDescent="0.15">
      <c r="B90" s="61"/>
      <c r="C90" s="62"/>
      <c r="D90" s="62"/>
      <c r="E90" s="62"/>
      <c r="F90" s="63"/>
      <c r="G90" s="129"/>
      <c r="H90" s="62"/>
      <c r="I90" s="62"/>
      <c r="J90" s="62"/>
      <c r="K90" s="776"/>
      <c r="L90" s="156"/>
      <c r="M90" s="157"/>
      <c r="N90" s="157"/>
      <c r="O90" s="157"/>
      <c r="P90" s="157"/>
      <c r="Q90" s="157"/>
      <c r="R90" s="157"/>
      <c r="S90" s="157"/>
      <c r="T90" s="157"/>
      <c r="U90" s="157"/>
      <c r="V90" s="157"/>
      <c r="W90" s="764"/>
      <c r="X90" s="767"/>
      <c r="Y90" s="157"/>
      <c r="Z90" s="157"/>
      <c r="AA90" s="157"/>
      <c r="AB90" s="157"/>
      <c r="AC90" s="157"/>
      <c r="AD90" s="157"/>
      <c r="AE90" s="157"/>
      <c r="AF90" s="157"/>
      <c r="AG90" s="157"/>
      <c r="AH90" s="157"/>
      <c r="AI90" s="764"/>
      <c r="AJ90" s="767"/>
      <c r="AK90" s="157"/>
      <c r="AL90" s="157"/>
      <c r="AM90" s="157"/>
      <c r="AN90" s="157"/>
      <c r="AO90" s="157"/>
      <c r="AP90" s="157"/>
      <c r="AQ90" s="157"/>
      <c r="AR90" s="157"/>
      <c r="AS90" s="157"/>
      <c r="AT90" s="157"/>
      <c r="AU90" s="158"/>
      <c r="AY90" s="49">
        <f t="shared" si="9"/>
        <v>84</v>
      </c>
      <c r="AZ90" s="50">
        <v>2099</v>
      </c>
      <c r="BA90" s="51">
        <v>0</v>
      </c>
      <c r="BB90" s="52">
        <v>0</v>
      </c>
      <c r="BD90" s="49">
        <f t="shared" si="10"/>
        <v>84</v>
      </c>
      <c r="BE90" s="50">
        <v>2099</v>
      </c>
      <c r="BF90" s="53">
        <v>159.51680244399185</v>
      </c>
      <c r="BG90" s="52"/>
      <c r="BH90" s="54">
        <f t="shared" si="6"/>
        <v>159.51680244399185</v>
      </c>
    </row>
    <row r="91" spans="2:60" ht="15" customHeight="1" x14ac:dyDescent="0.15">
      <c r="B91" s="61"/>
      <c r="C91" s="62"/>
      <c r="D91" s="62"/>
      <c r="E91" s="62"/>
      <c r="F91" s="63"/>
      <c r="G91" s="129"/>
      <c r="H91" s="62"/>
      <c r="I91" s="62"/>
      <c r="J91" s="62"/>
      <c r="K91" s="776"/>
      <c r="L91" s="156"/>
      <c r="M91" s="157"/>
      <c r="N91" s="157"/>
      <c r="O91" s="157"/>
      <c r="P91" s="157"/>
      <c r="Q91" s="157"/>
      <c r="R91" s="157"/>
      <c r="S91" s="157"/>
      <c r="T91" s="157"/>
      <c r="U91" s="157"/>
      <c r="V91" s="157"/>
      <c r="W91" s="764"/>
      <c r="X91" s="767"/>
      <c r="Y91" s="157"/>
      <c r="Z91" s="157"/>
      <c r="AA91" s="157"/>
      <c r="AB91" s="157"/>
      <c r="AC91" s="157"/>
      <c r="AD91" s="157"/>
      <c r="AE91" s="157"/>
      <c r="AF91" s="157"/>
      <c r="AG91" s="157"/>
      <c r="AH91" s="157"/>
      <c r="AI91" s="764"/>
      <c r="AJ91" s="767"/>
      <c r="AK91" s="157"/>
      <c r="AL91" s="157"/>
      <c r="AM91" s="157"/>
      <c r="AN91" s="157"/>
      <c r="AO91" s="157"/>
      <c r="AP91" s="157"/>
      <c r="AQ91" s="157"/>
      <c r="AR91" s="157"/>
      <c r="AS91" s="157"/>
      <c r="AT91" s="157"/>
      <c r="AU91" s="158"/>
      <c r="AY91" s="49">
        <f t="shared" si="9"/>
        <v>85</v>
      </c>
      <c r="AZ91" s="50">
        <v>2100</v>
      </c>
      <c r="BA91" s="51">
        <v>0</v>
      </c>
      <c r="BB91" s="52">
        <v>0</v>
      </c>
      <c r="BD91" s="49">
        <f t="shared" si="10"/>
        <v>85</v>
      </c>
      <c r="BE91" s="50">
        <v>2100</v>
      </c>
      <c r="BF91" s="53">
        <v>374.39403152492463</v>
      </c>
      <c r="BG91" s="52"/>
      <c r="BH91" s="54">
        <f t="shared" si="6"/>
        <v>374.39403152492463</v>
      </c>
    </row>
    <row r="92" spans="2:60" ht="15" customHeight="1" thickBot="1" x14ac:dyDescent="0.2">
      <c r="B92" s="70"/>
      <c r="C92" s="71"/>
      <c r="D92" s="71"/>
      <c r="E92" s="71"/>
      <c r="F92" s="72"/>
      <c r="G92" s="777"/>
      <c r="H92" s="71"/>
      <c r="I92" s="71"/>
      <c r="J92" s="71"/>
      <c r="K92" s="778"/>
      <c r="L92" s="159"/>
      <c r="M92" s="160"/>
      <c r="N92" s="160"/>
      <c r="O92" s="160"/>
      <c r="P92" s="160"/>
      <c r="Q92" s="160"/>
      <c r="R92" s="160"/>
      <c r="S92" s="160"/>
      <c r="T92" s="160"/>
      <c r="U92" s="160"/>
      <c r="V92" s="160"/>
      <c r="W92" s="765"/>
      <c r="X92" s="768"/>
      <c r="Y92" s="160"/>
      <c r="Z92" s="160"/>
      <c r="AA92" s="160"/>
      <c r="AB92" s="160"/>
      <c r="AC92" s="160"/>
      <c r="AD92" s="160"/>
      <c r="AE92" s="160"/>
      <c r="AF92" s="160"/>
      <c r="AG92" s="160"/>
      <c r="AH92" s="160"/>
      <c r="AI92" s="765"/>
      <c r="AJ92" s="768"/>
      <c r="AK92" s="160"/>
      <c r="AL92" s="160"/>
      <c r="AM92" s="160"/>
      <c r="AN92" s="160"/>
      <c r="AO92" s="160"/>
      <c r="AP92" s="160"/>
      <c r="AQ92" s="160"/>
      <c r="AR92" s="160"/>
      <c r="AS92" s="160"/>
      <c r="AT92" s="160"/>
      <c r="AU92" s="161"/>
      <c r="AY92" s="49">
        <f t="shared" si="9"/>
        <v>86</v>
      </c>
      <c r="AZ92" s="50">
        <v>2101</v>
      </c>
      <c r="BA92" s="51">
        <v>0</v>
      </c>
      <c r="BB92" s="52">
        <v>0</v>
      </c>
      <c r="BD92" s="49">
        <f t="shared" si="10"/>
        <v>86</v>
      </c>
      <c r="BE92" s="50">
        <v>2101</v>
      </c>
      <c r="BF92" s="53">
        <v>214.87722908093278</v>
      </c>
      <c r="BG92" s="52"/>
      <c r="BH92" s="54">
        <f t="shared" si="6"/>
        <v>214.87722908093278</v>
      </c>
    </row>
    <row r="93" spans="2:60" ht="15" customHeight="1" thickBot="1" x14ac:dyDescent="0.2">
      <c r="AY93" s="49">
        <f t="shared" si="9"/>
        <v>87</v>
      </c>
      <c r="AZ93" s="50">
        <v>2102</v>
      </c>
      <c r="BA93" s="51">
        <v>0</v>
      </c>
      <c r="BB93" s="52">
        <v>0</v>
      </c>
      <c r="BD93" s="49">
        <f t="shared" si="10"/>
        <v>87</v>
      </c>
      <c r="BE93" s="50">
        <v>2102</v>
      </c>
      <c r="BF93" s="53">
        <v>0</v>
      </c>
      <c r="BG93" s="52"/>
      <c r="BH93" s="54" t="str">
        <f t="shared" si="6"/>
        <v/>
      </c>
    </row>
    <row r="94" spans="2:60" ht="15" customHeight="1" x14ac:dyDescent="0.15">
      <c r="G94" s="306" t="s">
        <v>213</v>
      </c>
      <c r="H94" s="138"/>
      <c r="I94" s="138"/>
      <c r="J94" s="138"/>
      <c r="K94" s="138"/>
      <c r="L94" s="138"/>
      <c r="M94" s="138"/>
      <c r="N94" s="138"/>
      <c r="O94" s="138"/>
      <c r="P94" s="138"/>
      <c r="Q94" s="138"/>
      <c r="R94" s="138"/>
      <c r="S94" s="138"/>
      <c r="T94" s="138"/>
      <c r="U94" s="289" t="s">
        <v>214</v>
      </c>
      <c r="V94" s="289"/>
      <c r="W94" s="289"/>
      <c r="X94" s="289"/>
      <c r="Y94" s="289" t="s">
        <v>133</v>
      </c>
      <c r="Z94" s="138"/>
      <c r="AA94" s="138"/>
      <c r="AB94" s="138"/>
      <c r="AC94" s="289" t="s">
        <v>53</v>
      </c>
      <c r="AD94" s="289"/>
      <c r="AE94" s="289"/>
      <c r="AF94" s="289"/>
      <c r="AG94" s="744" t="s">
        <v>233</v>
      </c>
      <c r="AH94" s="745"/>
      <c r="AI94" s="745"/>
      <c r="AJ94" s="745"/>
      <c r="AK94" s="745"/>
      <c r="AL94" s="745"/>
      <c r="AM94" s="745"/>
      <c r="AN94" s="745"/>
      <c r="AO94" s="745"/>
      <c r="AP94" s="746"/>
      <c r="AY94" s="49">
        <f t="shared" si="9"/>
        <v>88</v>
      </c>
      <c r="AZ94" s="50">
        <v>2103</v>
      </c>
      <c r="BA94" s="51">
        <v>0</v>
      </c>
      <c r="BB94" s="52">
        <v>0</v>
      </c>
      <c r="BD94" s="49">
        <f t="shared" si="10"/>
        <v>88</v>
      </c>
      <c r="BE94" s="50">
        <v>2103</v>
      </c>
      <c r="BF94" s="53">
        <v>0</v>
      </c>
      <c r="BG94" s="52"/>
      <c r="BH94" s="54" t="str">
        <f t="shared" si="6"/>
        <v/>
      </c>
    </row>
    <row r="95" spans="2:60" ht="15" customHeight="1" thickBot="1" x14ac:dyDescent="0.2">
      <c r="G95" s="323"/>
      <c r="H95" s="293"/>
      <c r="I95" s="293"/>
      <c r="J95" s="293"/>
      <c r="K95" s="293"/>
      <c r="L95" s="293"/>
      <c r="M95" s="293"/>
      <c r="N95" s="293"/>
      <c r="O95" s="293"/>
      <c r="P95" s="293"/>
      <c r="Q95" s="293"/>
      <c r="R95" s="293"/>
      <c r="S95" s="293"/>
      <c r="T95" s="293"/>
      <c r="U95" s="290"/>
      <c r="V95" s="290"/>
      <c r="W95" s="290"/>
      <c r="X95" s="290"/>
      <c r="Y95" s="293"/>
      <c r="Z95" s="293"/>
      <c r="AA95" s="293"/>
      <c r="AB95" s="293"/>
      <c r="AC95" s="290"/>
      <c r="AD95" s="290"/>
      <c r="AE95" s="290"/>
      <c r="AF95" s="290"/>
      <c r="AG95" s="747"/>
      <c r="AH95" s="748"/>
      <c r="AI95" s="748"/>
      <c r="AJ95" s="748"/>
      <c r="AK95" s="748"/>
      <c r="AL95" s="748"/>
      <c r="AM95" s="748"/>
      <c r="AN95" s="748"/>
      <c r="AO95" s="748"/>
      <c r="AP95" s="749"/>
      <c r="AY95" s="49">
        <f t="shared" si="9"/>
        <v>89</v>
      </c>
      <c r="AZ95" s="50">
        <v>2104</v>
      </c>
      <c r="BA95" s="51">
        <v>0</v>
      </c>
      <c r="BB95" s="52">
        <v>0</v>
      </c>
      <c r="BD95" s="49">
        <f t="shared" si="10"/>
        <v>89</v>
      </c>
      <c r="BE95" s="50">
        <v>2104</v>
      </c>
      <c r="BF95" s="53">
        <v>0</v>
      </c>
      <c r="BG95" s="52"/>
      <c r="BH95" s="54" t="str">
        <f t="shared" si="6"/>
        <v/>
      </c>
    </row>
    <row r="96" spans="2:60" ht="15" customHeight="1" thickTop="1" x14ac:dyDescent="0.15">
      <c r="G96" s="750" t="str">
        <f>IF('2情報'!B47="","",'2情報'!B47)</f>
        <v>流入管渠</v>
      </c>
      <c r="H96" s="751"/>
      <c r="I96" s="751"/>
      <c r="J96" s="751"/>
      <c r="K96" s="751"/>
      <c r="L96" s="751"/>
      <c r="M96" s="751"/>
      <c r="N96" s="751"/>
      <c r="O96" s="751"/>
      <c r="P96" s="751"/>
      <c r="Q96" s="751"/>
      <c r="R96" s="751"/>
      <c r="S96" s="751"/>
      <c r="T96" s="751"/>
      <c r="U96" s="626" t="str">
        <f>IF('2情報'!AF47="","",'2情報'!AF47)</f>
        <v>H10</v>
      </c>
      <c r="V96" s="626"/>
      <c r="W96" s="626"/>
      <c r="X96" s="626"/>
      <c r="Y96" s="626">
        <f>IF('2情報'!AJ47="","",'2情報'!AJ47)</f>
        <v>17</v>
      </c>
      <c r="Z96" s="626"/>
      <c r="AA96" s="626"/>
      <c r="AB96" s="626"/>
      <c r="AC96" s="626">
        <f>IF('2情報'!AN47="","",'2情報'!AN47)</f>
        <v>50</v>
      </c>
      <c r="AD96" s="626"/>
      <c r="AE96" s="626"/>
      <c r="AF96" s="626"/>
      <c r="AG96" s="421" t="s">
        <v>225</v>
      </c>
      <c r="AH96" s="422"/>
      <c r="AI96" s="422"/>
      <c r="AJ96" s="422"/>
      <c r="AK96" s="422"/>
      <c r="AL96" s="422"/>
      <c r="AM96" s="422"/>
      <c r="AN96" s="422"/>
      <c r="AO96" s="422"/>
      <c r="AP96" s="754"/>
      <c r="AY96" s="49">
        <f t="shared" si="9"/>
        <v>90</v>
      </c>
      <c r="AZ96" s="50">
        <v>2105</v>
      </c>
      <c r="BA96" s="51">
        <v>0</v>
      </c>
      <c r="BB96" s="52">
        <v>0</v>
      </c>
      <c r="BD96" s="49">
        <f t="shared" si="10"/>
        <v>90</v>
      </c>
      <c r="BE96" s="50">
        <v>2105</v>
      </c>
      <c r="BF96" s="53">
        <v>0</v>
      </c>
      <c r="BG96" s="52"/>
      <c r="BH96" s="54" t="str">
        <f t="shared" si="6"/>
        <v/>
      </c>
    </row>
    <row r="97" spans="7:60" ht="15" customHeight="1" x14ac:dyDescent="0.15">
      <c r="G97" s="752" t="str">
        <f>IF('2情報'!B48="","",'2情報'!B48)</f>
        <v>水処理躯体</v>
      </c>
      <c r="H97" s="753"/>
      <c r="I97" s="753"/>
      <c r="J97" s="753"/>
      <c r="K97" s="753"/>
      <c r="L97" s="753"/>
      <c r="M97" s="753"/>
      <c r="N97" s="753"/>
      <c r="O97" s="753"/>
      <c r="P97" s="753"/>
      <c r="Q97" s="753"/>
      <c r="R97" s="753"/>
      <c r="S97" s="753"/>
      <c r="T97" s="753"/>
      <c r="U97" s="625" t="str">
        <f>IF('2情報'!AF48="","",'2情報'!AF48)</f>
        <v>H11</v>
      </c>
      <c r="V97" s="625"/>
      <c r="W97" s="625"/>
      <c r="X97" s="625"/>
      <c r="Y97" s="625">
        <f>IF('2情報'!AJ48="","",'2情報'!AJ48)</f>
        <v>16</v>
      </c>
      <c r="Z97" s="625"/>
      <c r="AA97" s="625"/>
      <c r="AB97" s="625"/>
      <c r="AC97" s="625">
        <f>IF('2情報'!AN48="","",'2情報'!AN48)</f>
        <v>50</v>
      </c>
      <c r="AD97" s="625"/>
      <c r="AE97" s="625"/>
      <c r="AF97" s="625"/>
      <c r="AG97" s="738" t="s">
        <v>225</v>
      </c>
      <c r="AH97" s="739"/>
      <c r="AI97" s="739"/>
      <c r="AJ97" s="739"/>
      <c r="AK97" s="739"/>
      <c r="AL97" s="739"/>
      <c r="AM97" s="739"/>
      <c r="AN97" s="739"/>
      <c r="AO97" s="739"/>
      <c r="AP97" s="740"/>
      <c r="AY97" s="49">
        <f t="shared" si="9"/>
        <v>91</v>
      </c>
      <c r="AZ97" s="50">
        <v>2106</v>
      </c>
      <c r="BA97" s="51">
        <v>0</v>
      </c>
      <c r="BB97" s="52">
        <v>0</v>
      </c>
      <c r="BD97" s="49">
        <f t="shared" si="10"/>
        <v>91</v>
      </c>
      <c r="BE97" s="50">
        <v>2106</v>
      </c>
      <c r="BF97" s="53">
        <v>0</v>
      </c>
      <c r="BG97" s="52"/>
      <c r="BH97" s="54" t="str">
        <f t="shared" si="6"/>
        <v/>
      </c>
    </row>
    <row r="98" spans="7:60" ht="15" customHeight="1" x14ac:dyDescent="0.15">
      <c r="G98" s="752" t="str">
        <f>IF('2情報'!B49="","",'2情報'!B49)</f>
        <v>管理棟躯体</v>
      </c>
      <c r="H98" s="753"/>
      <c r="I98" s="753"/>
      <c r="J98" s="753"/>
      <c r="K98" s="753"/>
      <c r="L98" s="753"/>
      <c r="M98" s="753"/>
      <c r="N98" s="753"/>
      <c r="O98" s="753"/>
      <c r="P98" s="753"/>
      <c r="Q98" s="753"/>
      <c r="R98" s="753"/>
      <c r="S98" s="753"/>
      <c r="T98" s="753"/>
      <c r="U98" s="625" t="str">
        <f>IF('2情報'!AF49="","",'2情報'!AF49)</f>
        <v>H12</v>
      </c>
      <c r="V98" s="625"/>
      <c r="W98" s="625"/>
      <c r="X98" s="625"/>
      <c r="Y98" s="625">
        <f>IF('2情報'!AJ49="","",'2情報'!AJ49)</f>
        <v>15</v>
      </c>
      <c r="Z98" s="625"/>
      <c r="AA98" s="625"/>
      <c r="AB98" s="625"/>
      <c r="AC98" s="625">
        <f>IF('2情報'!AN49="","",'2情報'!AN49)</f>
        <v>50</v>
      </c>
      <c r="AD98" s="625"/>
      <c r="AE98" s="625"/>
      <c r="AF98" s="625"/>
      <c r="AG98" s="738" t="s">
        <v>225</v>
      </c>
      <c r="AH98" s="739"/>
      <c r="AI98" s="739"/>
      <c r="AJ98" s="739"/>
      <c r="AK98" s="739"/>
      <c r="AL98" s="739"/>
      <c r="AM98" s="739"/>
      <c r="AN98" s="739"/>
      <c r="AO98" s="739"/>
      <c r="AP98" s="740"/>
      <c r="AY98" s="49">
        <f t="shared" si="9"/>
        <v>92</v>
      </c>
      <c r="AZ98" s="50">
        <v>2107</v>
      </c>
      <c r="BA98" s="51">
        <v>0</v>
      </c>
      <c r="BB98" s="52">
        <v>0</v>
      </c>
      <c r="BD98" s="49">
        <f t="shared" si="10"/>
        <v>92</v>
      </c>
      <c r="BE98" s="50">
        <v>2107</v>
      </c>
      <c r="BF98" s="53">
        <v>0</v>
      </c>
      <c r="BG98" s="52"/>
      <c r="BH98" s="54" t="str">
        <f t="shared" si="6"/>
        <v/>
      </c>
    </row>
    <row r="99" spans="7:60" ht="15" customHeight="1" x14ac:dyDescent="0.15">
      <c r="G99" s="752" t="str">
        <f>IF('2情報'!B50="","",'2情報'!B50)</f>
        <v>汚泥棟躯体</v>
      </c>
      <c r="H99" s="753"/>
      <c r="I99" s="753"/>
      <c r="J99" s="753"/>
      <c r="K99" s="753"/>
      <c r="L99" s="753"/>
      <c r="M99" s="753"/>
      <c r="N99" s="753"/>
      <c r="O99" s="753"/>
      <c r="P99" s="753"/>
      <c r="Q99" s="753"/>
      <c r="R99" s="753"/>
      <c r="S99" s="753"/>
      <c r="T99" s="753"/>
      <c r="U99" s="625" t="str">
        <f>IF('2情報'!AF50="","",'2情報'!AF50)</f>
        <v>H12</v>
      </c>
      <c r="V99" s="625"/>
      <c r="W99" s="625"/>
      <c r="X99" s="625"/>
      <c r="Y99" s="625">
        <f>IF('2情報'!AJ50="","",'2情報'!AJ50)</f>
        <v>15</v>
      </c>
      <c r="Z99" s="625"/>
      <c r="AA99" s="625"/>
      <c r="AB99" s="625"/>
      <c r="AC99" s="625">
        <f>IF('2情報'!AN50="","",'2情報'!AN50)</f>
        <v>50</v>
      </c>
      <c r="AD99" s="625"/>
      <c r="AE99" s="625"/>
      <c r="AF99" s="625"/>
      <c r="AG99" s="738" t="s">
        <v>225</v>
      </c>
      <c r="AH99" s="739"/>
      <c r="AI99" s="739"/>
      <c r="AJ99" s="739"/>
      <c r="AK99" s="739"/>
      <c r="AL99" s="739"/>
      <c r="AM99" s="739"/>
      <c r="AN99" s="739"/>
      <c r="AO99" s="739"/>
      <c r="AP99" s="740"/>
      <c r="AY99" s="49">
        <f t="shared" si="9"/>
        <v>93</v>
      </c>
      <c r="AZ99" s="50">
        <v>2108</v>
      </c>
      <c r="BA99" s="51">
        <v>0</v>
      </c>
      <c r="BB99" s="52">
        <v>0</v>
      </c>
      <c r="BD99" s="49">
        <f t="shared" si="10"/>
        <v>93</v>
      </c>
      <c r="BE99" s="50">
        <v>2108</v>
      </c>
      <c r="BF99" s="53">
        <v>0</v>
      </c>
      <c r="BG99" s="52"/>
      <c r="BH99" s="54" t="str">
        <f t="shared" si="6"/>
        <v/>
      </c>
    </row>
    <row r="100" spans="7:60" ht="15" customHeight="1" x14ac:dyDescent="0.15">
      <c r="G100" s="752" t="str">
        <f>IF('2情報'!B51="","",'2情報'!B51)</f>
        <v>主ポンプ設備</v>
      </c>
      <c r="H100" s="753"/>
      <c r="I100" s="753"/>
      <c r="J100" s="753"/>
      <c r="K100" s="753"/>
      <c r="L100" s="753"/>
      <c r="M100" s="753"/>
      <c r="N100" s="753"/>
      <c r="O100" s="753"/>
      <c r="P100" s="753"/>
      <c r="Q100" s="753"/>
      <c r="R100" s="753"/>
      <c r="S100" s="753"/>
      <c r="T100" s="753"/>
      <c r="U100" s="625" t="str">
        <f>IF('2情報'!AF51="","",'2情報'!AF51)</f>
        <v>H13</v>
      </c>
      <c r="V100" s="625"/>
      <c r="W100" s="625"/>
      <c r="X100" s="625"/>
      <c r="Y100" s="625">
        <f>IF('2情報'!AJ51="","",'2情報'!AJ51)</f>
        <v>14</v>
      </c>
      <c r="Z100" s="625"/>
      <c r="AA100" s="625"/>
      <c r="AB100" s="625"/>
      <c r="AC100" s="625">
        <f>IF('2情報'!AN51="","",'2情報'!AN51)</f>
        <v>15</v>
      </c>
      <c r="AD100" s="625"/>
      <c r="AE100" s="625"/>
      <c r="AF100" s="625"/>
      <c r="AG100" s="738" t="s">
        <v>225</v>
      </c>
      <c r="AH100" s="739"/>
      <c r="AI100" s="739"/>
      <c r="AJ100" s="739"/>
      <c r="AK100" s="739"/>
      <c r="AL100" s="739"/>
      <c r="AM100" s="739"/>
      <c r="AN100" s="739"/>
      <c r="AO100" s="739"/>
      <c r="AP100" s="740"/>
      <c r="AY100" s="49">
        <f t="shared" si="9"/>
        <v>94</v>
      </c>
      <c r="AZ100" s="50">
        <v>2109</v>
      </c>
      <c r="BA100" s="51">
        <v>0</v>
      </c>
      <c r="BB100" s="52">
        <v>0</v>
      </c>
      <c r="BD100" s="49">
        <f t="shared" si="10"/>
        <v>94</v>
      </c>
      <c r="BE100" s="50">
        <v>2109</v>
      </c>
      <c r="BF100" s="53">
        <v>0</v>
      </c>
      <c r="BG100" s="52"/>
      <c r="BH100" s="54" t="str">
        <f t="shared" si="6"/>
        <v/>
      </c>
    </row>
    <row r="101" spans="7:60" ht="15" customHeight="1" x14ac:dyDescent="0.15">
      <c r="G101" s="752" t="str">
        <f>IF('2情報'!B52="","",'2情報'!B52)</f>
        <v>機械式エアレーション設備</v>
      </c>
      <c r="H101" s="753"/>
      <c r="I101" s="753"/>
      <c r="J101" s="753"/>
      <c r="K101" s="753"/>
      <c r="L101" s="753"/>
      <c r="M101" s="753"/>
      <c r="N101" s="753"/>
      <c r="O101" s="753"/>
      <c r="P101" s="753"/>
      <c r="Q101" s="753"/>
      <c r="R101" s="753"/>
      <c r="S101" s="753"/>
      <c r="T101" s="753"/>
      <c r="U101" s="625" t="str">
        <f>IF('2情報'!AF52="","",'2情報'!AF52)</f>
        <v>H13</v>
      </c>
      <c r="V101" s="625"/>
      <c r="W101" s="625"/>
      <c r="X101" s="625"/>
      <c r="Y101" s="625">
        <f>IF('2情報'!AJ52="","",'2情報'!AJ52)</f>
        <v>14</v>
      </c>
      <c r="Z101" s="625"/>
      <c r="AA101" s="625"/>
      <c r="AB101" s="625"/>
      <c r="AC101" s="625">
        <f>IF('2情報'!AN52="","",'2情報'!AN52)</f>
        <v>15</v>
      </c>
      <c r="AD101" s="625"/>
      <c r="AE101" s="625"/>
      <c r="AF101" s="625"/>
      <c r="AG101" s="738" t="s">
        <v>225</v>
      </c>
      <c r="AH101" s="739"/>
      <c r="AI101" s="739"/>
      <c r="AJ101" s="739"/>
      <c r="AK101" s="739"/>
      <c r="AL101" s="739"/>
      <c r="AM101" s="739"/>
      <c r="AN101" s="739"/>
      <c r="AO101" s="739"/>
      <c r="AP101" s="740"/>
      <c r="AY101" s="49">
        <f t="shared" si="9"/>
        <v>95</v>
      </c>
      <c r="AZ101" s="50">
        <v>2110</v>
      </c>
      <c r="BA101" s="51">
        <v>0</v>
      </c>
      <c r="BB101" s="52">
        <v>0</v>
      </c>
      <c r="BD101" s="49">
        <f t="shared" si="10"/>
        <v>95</v>
      </c>
      <c r="BE101" s="50">
        <v>2110</v>
      </c>
      <c r="BF101" s="53">
        <v>0</v>
      </c>
      <c r="BG101" s="52"/>
      <c r="BH101" s="54" t="str">
        <f t="shared" si="6"/>
        <v/>
      </c>
    </row>
    <row r="102" spans="7:60" ht="15" customHeight="1" x14ac:dyDescent="0.15">
      <c r="G102" s="752" t="str">
        <f>IF('2情報'!B53="","",'2情報'!B53)</f>
        <v>最終沈殿池設備</v>
      </c>
      <c r="H102" s="753"/>
      <c r="I102" s="753"/>
      <c r="J102" s="753"/>
      <c r="K102" s="753"/>
      <c r="L102" s="753"/>
      <c r="M102" s="753"/>
      <c r="N102" s="753"/>
      <c r="O102" s="753"/>
      <c r="P102" s="753"/>
      <c r="Q102" s="753"/>
      <c r="R102" s="753"/>
      <c r="S102" s="753"/>
      <c r="T102" s="753"/>
      <c r="U102" s="625" t="str">
        <f>IF('2情報'!AF53="","",'2情報'!AF53)</f>
        <v>H13</v>
      </c>
      <c r="V102" s="625"/>
      <c r="W102" s="625"/>
      <c r="X102" s="625"/>
      <c r="Y102" s="625">
        <f>IF('2情報'!AJ53="","",'2情報'!AJ53)</f>
        <v>14</v>
      </c>
      <c r="Z102" s="625"/>
      <c r="AA102" s="625"/>
      <c r="AB102" s="625"/>
      <c r="AC102" s="625">
        <f>IF('2情報'!AN53="","",'2情報'!AN53)</f>
        <v>15</v>
      </c>
      <c r="AD102" s="625"/>
      <c r="AE102" s="625"/>
      <c r="AF102" s="625"/>
      <c r="AG102" s="738" t="s">
        <v>225</v>
      </c>
      <c r="AH102" s="739"/>
      <c r="AI102" s="739"/>
      <c r="AJ102" s="739"/>
      <c r="AK102" s="739"/>
      <c r="AL102" s="739"/>
      <c r="AM102" s="739"/>
      <c r="AN102" s="739"/>
      <c r="AO102" s="739"/>
      <c r="AP102" s="740"/>
      <c r="AY102" s="49">
        <f t="shared" si="9"/>
        <v>96</v>
      </c>
      <c r="AZ102" s="50">
        <v>2111</v>
      </c>
      <c r="BA102" s="51">
        <v>0</v>
      </c>
      <c r="BB102" s="52">
        <v>0</v>
      </c>
      <c r="BD102" s="49">
        <f t="shared" si="10"/>
        <v>96</v>
      </c>
      <c r="BE102" s="50">
        <v>2111</v>
      </c>
      <c r="BF102" s="53">
        <v>0</v>
      </c>
      <c r="BG102" s="52"/>
      <c r="BH102" s="54" t="str">
        <f t="shared" si="6"/>
        <v/>
      </c>
    </row>
    <row r="103" spans="7:60" ht="15" customHeight="1" x14ac:dyDescent="0.15">
      <c r="G103" s="752" t="str">
        <f>IF('2情報'!B54="","",'2情報'!B54)</f>
        <v>消毒設備</v>
      </c>
      <c r="H103" s="753"/>
      <c r="I103" s="753"/>
      <c r="J103" s="753"/>
      <c r="K103" s="753"/>
      <c r="L103" s="753"/>
      <c r="M103" s="753"/>
      <c r="N103" s="753"/>
      <c r="O103" s="753"/>
      <c r="P103" s="753"/>
      <c r="Q103" s="753"/>
      <c r="R103" s="753"/>
      <c r="S103" s="753"/>
      <c r="T103" s="753"/>
      <c r="U103" s="625" t="str">
        <f>IF('2情報'!AF54="","",'2情報'!AF54)</f>
        <v>H13</v>
      </c>
      <c r="V103" s="625"/>
      <c r="W103" s="625"/>
      <c r="X103" s="625"/>
      <c r="Y103" s="625">
        <f>IF('2情報'!AJ54="","",'2情報'!AJ54)</f>
        <v>14</v>
      </c>
      <c r="Z103" s="625"/>
      <c r="AA103" s="625"/>
      <c r="AB103" s="625"/>
      <c r="AC103" s="625">
        <f>IF('2情報'!AN54="","",'2情報'!AN54)</f>
        <v>15</v>
      </c>
      <c r="AD103" s="625"/>
      <c r="AE103" s="625"/>
      <c r="AF103" s="625"/>
      <c r="AG103" s="738" t="s">
        <v>225</v>
      </c>
      <c r="AH103" s="739"/>
      <c r="AI103" s="739"/>
      <c r="AJ103" s="739"/>
      <c r="AK103" s="739"/>
      <c r="AL103" s="739"/>
      <c r="AM103" s="739"/>
      <c r="AN103" s="739"/>
      <c r="AO103" s="739"/>
      <c r="AP103" s="740"/>
      <c r="AY103" s="49">
        <f t="shared" si="9"/>
        <v>97</v>
      </c>
      <c r="AZ103" s="50">
        <v>2112</v>
      </c>
      <c r="BA103" s="51">
        <v>0</v>
      </c>
      <c r="BB103" s="52">
        <v>0</v>
      </c>
      <c r="BD103" s="49">
        <f t="shared" si="10"/>
        <v>97</v>
      </c>
      <c r="BE103" s="50">
        <v>2112</v>
      </c>
      <c r="BF103" s="53">
        <v>0</v>
      </c>
      <c r="BG103" s="52"/>
      <c r="BH103" s="54" t="str">
        <f t="shared" si="6"/>
        <v/>
      </c>
    </row>
    <row r="104" spans="7:60" ht="15" customHeight="1" x14ac:dyDescent="0.15">
      <c r="G104" s="752" t="str">
        <f>IF('2情報'!B55="","",'2情報'!B55)</f>
        <v>汚泥濃縮設備</v>
      </c>
      <c r="H104" s="753"/>
      <c r="I104" s="753"/>
      <c r="J104" s="753"/>
      <c r="K104" s="753"/>
      <c r="L104" s="753"/>
      <c r="M104" s="753"/>
      <c r="N104" s="753"/>
      <c r="O104" s="753"/>
      <c r="P104" s="753"/>
      <c r="Q104" s="753"/>
      <c r="R104" s="753"/>
      <c r="S104" s="753"/>
      <c r="T104" s="753"/>
      <c r="U104" s="625" t="str">
        <f>IF('2情報'!AF55="","",'2情報'!AF55)</f>
        <v>H14</v>
      </c>
      <c r="V104" s="625"/>
      <c r="W104" s="625"/>
      <c r="X104" s="625"/>
      <c r="Y104" s="625">
        <f>IF('2情報'!AJ55="","",'2情報'!AJ55)</f>
        <v>13</v>
      </c>
      <c r="Z104" s="625"/>
      <c r="AA104" s="625"/>
      <c r="AB104" s="625"/>
      <c r="AC104" s="625">
        <f>IF('2情報'!AN55="","",'2情報'!AN55)</f>
        <v>15</v>
      </c>
      <c r="AD104" s="625"/>
      <c r="AE104" s="625"/>
      <c r="AF104" s="625"/>
      <c r="AG104" s="738" t="s">
        <v>225</v>
      </c>
      <c r="AH104" s="739"/>
      <c r="AI104" s="739"/>
      <c r="AJ104" s="739"/>
      <c r="AK104" s="739"/>
      <c r="AL104" s="739"/>
      <c r="AM104" s="739"/>
      <c r="AN104" s="739"/>
      <c r="AO104" s="739"/>
      <c r="AP104" s="740"/>
      <c r="AY104" s="49">
        <f>AY103+1</f>
        <v>98</v>
      </c>
      <c r="AZ104" s="50">
        <v>2113</v>
      </c>
      <c r="BA104" s="51">
        <v>0</v>
      </c>
      <c r="BB104" s="52">
        <v>0</v>
      </c>
      <c r="BD104" s="49">
        <f>BD103+1</f>
        <v>98</v>
      </c>
      <c r="BE104" s="50">
        <v>2113</v>
      </c>
      <c r="BF104" s="53">
        <v>0</v>
      </c>
      <c r="BG104" s="52"/>
      <c r="BH104" s="54" t="str">
        <f t="shared" si="6"/>
        <v/>
      </c>
    </row>
    <row r="105" spans="7:60" ht="15" customHeight="1" x14ac:dyDescent="0.15">
      <c r="G105" s="752" t="str">
        <f>IF('2情報'!B56="","",'2情報'!B56)</f>
        <v>汚泥貯留設備</v>
      </c>
      <c r="H105" s="753"/>
      <c r="I105" s="753"/>
      <c r="J105" s="753"/>
      <c r="K105" s="753"/>
      <c r="L105" s="753"/>
      <c r="M105" s="753"/>
      <c r="N105" s="753"/>
      <c r="O105" s="753"/>
      <c r="P105" s="753"/>
      <c r="Q105" s="753"/>
      <c r="R105" s="753"/>
      <c r="S105" s="753"/>
      <c r="T105" s="753"/>
      <c r="U105" s="625" t="str">
        <f>IF('2情報'!AF56="","",'2情報'!AF56)</f>
        <v>H14</v>
      </c>
      <c r="V105" s="625"/>
      <c r="W105" s="625"/>
      <c r="X105" s="625"/>
      <c r="Y105" s="625">
        <f>IF('2情報'!AJ56="","",'2情報'!AJ56)</f>
        <v>13</v>
      </c>
      <c r="Z105" s="625"/>
      <c r="AA105" s="625"/>
      <c r="AB105" s="625"/>
      <c r="AC105" s="625">
        <f>IF('2情報'!AN56="","",'2情報'!AN56)</f>
        <v>15</v>
      </c>
      <c r="AD105" s="625"/>
      <c r="AE105" s="625"/>
      <c r="AF105" s="625"/>
      <c r="AG105" s="738" t="s">
        <v>225</v>
      </c>
      <c r="AH105" s="739"/>
      <c r="AI105" s="739"/>
      <c r="AJ105" s="739"/>
      <c r="AK105" s="739"/>
      <c r="AL105" s="739"/>
      <c r="AM105" s="739"/>
      <c r="AN105" s="739"/>
      <c r="AO105" s="739"/>
      <c r="AP105" s="740"/>
      <c r="AY105" s="49">
        <f>AY104+1</f>
        <v>99</v>
      </c>
      <c r="AZ105" s="50">
        <v>2114</v>
      </c>
      <c r="BA105" s="51">
        <v>0</v>
      </c>
      <c r="BB105" s="52">
        <v>0</v>
      </c>
      <c r="BD105" s="49">
        <f>BD104+1</f>
        <v>99</v>
      </c>
      <c r="BE105" s="50">
        <v>2114</v>
      </c>
      <c r="BF105" s="53">
        <v>0</v>
      </c>
      <c r="BG105" s="52"/>
      <c r="BH105" s="54" t="str">
        <f t="shared" si="6"/>
        <v/>
      </c>
    </row>
    <row r="106" spans="7:60" ht="15" customHeight="1" x14ac:dyDescent="0.15">
      <c r="G106" s="752" t="str">
        <f>IF('2情報'!B57="","",'2情報'!B57)</f>
        <v>汚泥脱水機設備</v>
      </c>
      <c r="H106" s="753"/>
      <c r="I106" s="753"/>
      <c r="J106" s="753"/>
      <c r="K106" s="753"/>
      <c r="L106" s="753"/>
      <c r="M106" s="753"/>
      <c r="N106" s="753"/>
      <c r="O106" s="753"/>
      <c r="P106" s="753"/>
      <c r="Q106" s="753"/>
      <c r="R106" s="753"/>
      <c r="S106" s="753"/>
      <c r="T106" s="753"/>
      <c r="U106" s="625" t="str">
        <f>IF('2情報'!AF57="","",'2情報'!AF57)</f>
        <v>H14</v>
      </c>
      <c r="V106" s="625"/>
      <c r="W106" s="625"/>
      <c r="X106" s="625"/>
      <c r="Y106" s="625">
        <f>IF('2情報'!AJ57="","",'2情報'!AJ57)</f>
        <v>13</v>
      </c>
      <c r="Z106" s="625"/>
      <c r="AA106" s="625"/>
      <c r="AB106" s="625"/>
      <c r="AC106" s="625">
        <f>IF('2情報'!AN57="","",'2情報'!AN57)</f>
        <v>15</v>
      </c>
      <c r="AD106" s="625"/>
      <c r="AE106" s="625"/>
      <c r="AF106" s="625"/>
      <c r="AG106" s="738" t="s">
        <v>225</v>
      </c>
      <c r="AH106" s="739"/>
      <c r="AI106" s="739"/>
      <c r="AJ106" s="739"/>
      <c r="AK106" s="739"/>
      <c r="AL106" s="739"/>
      <c r="AM106" s="739"/>
      <c r="AN106" s="739"/>
      <c r="AO106" s="739"/>
      <c r="AP106" s="740"/>
      <c r="AY106" s="49">
        <f>AY105+1</f>
        <v>100</v>
      </c>
      <c r="AZ106" s="50">
        <v>2115</v>
      </c>
      <c r="BA106" s="51">
        <v>0</v>
      </c>
      <c r="BB106" s="52">
        <v>0</v>
      </c>
      <c r="BD106" s="49">
        <f>BD105+1</f>
        <v>100</v>
      </c>
      <c r="BE106" s="50">
        <v>2115</v>
      </c>
      <c r="BF106" s="53">
        <v>0</v>
      </c>
      <c r="BG106" s="52"/>
      <c r="BH106" s="54" t="str">
        <f t="shared" si="6"/>
        <v/>
      </c>
    </row>
    <row r="107" spans="7:60" ht="15" customHeight="1" x14ac:dyDescent="0.15">
      <c r="G107" s="752" t="str">
        <f>IF('2情報'!B58="","",'2情報'!B58)</f>
        <v>自家発電気設備</v>
      </c>
      <c r="H107" s="753"/>
      <c r="I107" s="753"/>
      <c r="J107" s="753"/>
      <c r="K107" s="753"/>
      <c r="L107" s="753"/>
      <c r="M107" s="753"/>
      <c r="N107" s="753"/>
      <c r="O107" s="753"/>
      <c r="P107" s="753"/>
      <c r="Q107" s="753"/>
      <c r="R107" s="753"/>
      <c r="S107" s="753"/>
      <c r="T107" s="753"/>
      <c r="U107" s="625" t="str">
        <f>IF('2情報'!AF58="","",'2情報'!AF58)</f>
        <v>H14</v>
      </c>
      <c r="V107" s="625"/>
      <c r="W107" s="625"/>
      <c r="X107" s="625"/>
      <c r="Y107" s="625">
        <f>IF('2情報'!AJ58="","",'2情報'!AJ58)</f>
        <v>13</v>
      </c>
      <c r="Z107" s="625"/>
      <c r="AA107" s="625"/>
      <c r="AB107" s="625"/>
      <c r="AC107" s="625">
        <f>IF('2情報'!AN58="","",'2情報'!AN58)</f>
        <v>15</v>
      </c>
      <c r="AD107" s="625"/>
      <c r="AE107" s="625"/>
      <c r="AF107" s="625"/>
      <c r="AG107" s="738" t="s">
        <v>227</v>
      </c>
      <c r="AH107" s="739"/>
      <c r="AI107" s="739"/>
      <c r="AJ107" s="739"/>
      <c r="AK107" s="739"/>
      <c r="AL107" s="739"/>
      <c r="AM107" s="739"/>
      <c r="AN107" s="739"/>
      <c r="AO107" s="739"/>
      <c r="AP107" s="740"/>
    </row>
    <row r="108" spans="7:60" ht="15" customHeight="1" x14ac:dyDescent="0.15">
      <c r="G108" s="752" t="str">
        <f>IF('2情報'!B59="","",'2情報'!B59)</f>
        <v>中央監視設備</v>
      </c>
      <c r="H108" s="753"/>
      <c r="I108" s="753"/>
      <c r="J108" s="753"/>
      <c r="K108" s="753"/>
      <c r="L108" s="753"/>
      <c r="M108" s="753"/>
      <c r="N108" s="753"/>
      <c r="O108" s="753"/>
      <c r="P108" s="753"/>
      <c r="Q108" s="753"/>
      <c r="R108" s="753"/>
      <c r="S108" s="753"/>
      <c r="T108" s="753"/>
      <c r="U108" s="625" t="str">
        <f>IF('2情報'!AF59="","",'2情報'!AF59)</f>
        <v>H14</v>
      </c>
      <c r="V108" s="625"/>
      <c r="W108" s="625"/>
      <c r="X108" s="625"/>
      <c r="Y108" s="625">
        <f>IF('2情報'!AJ59="","",'2情報'!AJ59)</f>
        <v>13</v>
      </c>
      <c r="Z108" s="625"/>
      <c r="AA108" s="625"/>
      <c r="AB108" s="625"/>
      <c r="AC108" s="625">
        <f>IF('2情報'!AN59="","",'2情報'!AN59)</f>
        <v>15</v>
      </c>
      <c r="AD108" s="625"/>
      <c r="AE108" s="625"/>
      <c r="AF108" s="625"/>
      <c r="AG108" s="738" t="s">
        <v>227</v>
      </c>
      <c r="AH108" s="739"/>
      <c r="AI108" s="739"/>
      <c r="AJ108" s="739"/>
      <c r="AK108" s="739"/>
      <c r="AL108" s="739"/>
      <c r="AM108" s="739"/>
      <c r="AN108" s="739"/>
      <c r="AO108" s="739"/>
      <c r="AP108" s="740"/>
    </row>
    <row r="109" spans="7:60" ht="15" customHeight="1" x14ac:dyDescent="0.15">
      <c r="G109" s="752" t="str">
        <f>IF('2情報'!B60="","",'2情報'!B60)</f>
        <v>受変電設備</v>
      </c>
      <c r="H109" s="753"/>
      <c r="I109" s="753"/>
      <c r="J109" s="753"/>
      <c r="K109" s="753"/>
      <c r="L109" s="753"/>
      <c r="M109" s="753"/>
      <c r="N109" s="753"/>
      <c r="O109" s="753"/>
      <c r="P109" s="753"/>
      <c r="Q109" s="753"/>
      <c r="R109" s="753"/>
      <c r="S109" s="753"/>
      <c r="T109" s="753"/>
      <c r="U109" s="625" t="str">
        <f>IF('2情報'!AF60="","",'2情報'!AF60)</f>
        <v>H14</v>
      </c>
      <c r="V109" s="625"/>
      <c r="W109" s="625"/>
      <c r="X109" s="625"/>
      <c r="Y109" s="625">
        <f>IF('2情報'!AJ60="","",'2情報'!AJ60)</f>
        <v>13</v>
      </c>
      <c r="Z109" s="625"/>
      <c r="AA109" s="625"/>
      <c r="AB109" s="625"/>
      <c r="AC109" s="625">
        <f>IF('2情報'!AN60="","",'2情報'!AN60)</f>
        <v>20</v>
      </c>
      <c r="AD109" s="625"/>
      <c r="AE109" s="625"/>
      <c r="AF109" s="625"/>
      <c r="AG109" s="738" t="s">
        <v>227</v>
      </c>
      <c r="AH109" s="739"/>
      <c r="AI109" s="739"/>
      <c r="AJ109" s="739"/>
      <c r="AK109" s="739"/>
      <c r="AL109" s="739"/>
      <c r="AM109" s="739"/>
      <c r="AN109" s="739"/>
      <c r="AO109" s="739"/>
      <c r="AP109" s="740"/>
    </row>
    <row r="110" spans="7:60" ht="15" customHeight="1" x14ac:dyDescent="0.15">
      <c r="G110" s="752" t="str">
        <f>IF('2情報'!B61="","",'2情報'!B61)</f>
        <v/>
      </c>
      <c r="H110" s="753"/>
      <c r="I110" s="753"/>
      <c r="J110" s="753"/>
      <c r="K110" s="753"/>
      <c r="L110" s="753"/>
      <c r="M110" s="753"/>
      <c r="N110" s="753"/>
      <c r="O110" s="753"/>
      <c r="P110" s="753"/>
      <c r="Q110" s="753"/>
      <c r="R110" s="753"/>
      <c r="S110" s="753"/>
      <c r="T110" s="753"/>
      <c r="U110" s="625" t="str">
        <f>IF('2情報'!AF61="","",'2情報'!AF61)</f>
        <v/>
      </c>
      <c r="V110" s="625"/>
      <c r="W110" s="625"/>
      <c r="X110" s="625"/>
      <c r="Y110" s="625" t="str">
        <f>IF('2情報'!AJ61="","",'2情報'!AJ61)</f>
        <v/>
      </c>
      <c r="Z110" s="625"/>
      <c r="AA110" s="625"/>
      <c r="AB110" s="625"/>
      <c r="AC110" s="625" t="str">
        <f>IF('2情報'!AN61="","",'2情報'!AN61)</f>
        <v/>
      </c>
      <c r="AD110" s="625"/>
      <c r="AE110" s="625"/>
      <c r="AF110" s="625"/>
      <c r="AG110" s="738"/>
      <c r="AH110" s="739"/>
      <c r="AI110" s="739"/>
      <c r="AJ110" s="739"/>
      <c r="AK110" s="739"/>
      <c r="AL110" s="739"/>
      <c r="AM110" s="739"/>
      <c r="AN110" s="739"/>
      <c r="AO110" s="739"/>
      <c r="AP110" s="740"/>
    </row>
    <row r="111" spans="7:60" ht="15" customHeight="1" x14ac:dyDescent="0.15">
      <c r="G111" s="752" t="str">
        <f>IF('2情報'!B62="","",'2情報'!B62)</f>
        <v/>
      </c>
      <c r="H111" s="753"/>
      <c r="I111" s="753"/>
      <c r="J111" s="753"/>
      <c r="K111" s="753"/>
      <c r="L111" s="753"/>
      <c r="M111" s="753"/>
      <c r="N111" s="753"/>
      <c r="O111" s="753"/>
      <c r="P111" s="753"/>
      <c r="Q111" s="753"/>
      <c r="R111" s="753"/>
      <c r="S111" s="753"/>
      <c r="T111" s="753"/>
      <c r="U111" s="625" t="str">
        <f>IF('2情報'!AF62="","",'2情報'!AF62)</f>
        <v/>
      </c>
      <c r="V111" s="625"/>
      <c r="W111" s="625"/>
      <c r="X111" s="625"/>
      <c r="Y111" s="625" t="str">
        <f>IF('2情報'!AJ62="","",'2情報'!AJ62)</f>
        <v/>
      </c>
      <c r="Z111" s="625"/>
      <c r="AA111" s="625"/>
      <c r="AB111" s="625"/>
      <c r="AC111" s="625" t="str">
        <f>IF('2情報'!AN62="","",'2情報'!AN62)</f>
        <v/>
      </c>
      <c r="AD111" s="625"/>
      <c r="AE111" s="625"/>
      <c r="AF111" s="625"/>
      <c r="AG111" s="738"/>
      <c r="AH111" s="739"/>
      <c r="AI111" s="739"/>
      <c r="AJ111" s="739"/>
      <c r="AK111" s="739"/>
      <c r="AL111" s="739"/>
      <c r="AM111" s="739"/>
      <c r="AN111" s="739"/>
      <c r="AO111" s="739"/>
      <c r="AP111" s="740"/>
    </row>
    <row r="112" spans="7:60" ht="15" customHeight="1" x14ac:dyDescent="0.15">
      <c r="G112" s="752" t="str">
        <f>IF('2情報'!B63="","",'2情報'!B63)</f>
        <v/>
      </c>
      <c r="H112" s="753"/>
      <c r="I112" s="753"/>
      <c r="J112" s="753"/>
      <c r="K112" s="753"/>
      <c r="L112" s="753"/>
      <c r="M112" s="753"/>
      <c r="N112" s="753"/>
      <c r="O112" s="753"/>
      <c r="P112" s="753"/>
      <c r="Q112" s="753"/>
      <c r="R112" s="753"/>
      <c r="S112" s="753"/>
      <c r="T112" s="753"/>
      <c r="U112" s="625" t="str">
        <f>IF('2情報'!AF63="","",'2情報'!AF63)</f>
        <v/>
      </c>
      <c r="V112" s="625"/>
      <c r="W112" s="625"/>
      <c r="X112" s="625"/>
      <c r="Y112" s="625" t="str">
        <f>IF('2情報'!AJ63="","",'2情報'!AJ63)</f>
        <v/>
      </c>
      <c r="Z112" s="625"/>
      <c r="AA112" s="625"/>
      <c r="AB112" s="625"/>
      <c r="AC112" s="625" t="str">
        <f>IF('2情報'!AN63="","",'2情報'!AN63)</f>
        <v/>
      </c>
      <c r="AD112" s="625"/>
      <c r="AE112" s="625"/>
      <c r="AF112" s="625"/>
      <c r="AG112" s="738"/>
      <c r="AH112" s="739"/>
      <c r="AI112" s="739"/>
      <c r="AJ112" s="739"/>
      <c r="AK112" s="739"/>
      <c r="AL112" s="739"/>
      <c r="AM112" s="739"/>
      <c r="AN112" s="739"/>
      <c r="AO112" s="739"/>
      <c r="AP112" s="740"/>
    </row>
    <row r="113" spans="7:60" ht="15" customHeight="1" x14ac:dyDescent="0.15">
      <c r="G113" s="752" t="str">
        <f>IF('2情報'!B64="","",'2情報'!B64)</f>
        <v/>
      </c>
      <c r="H113" s="753"/>
      <c r="I113" s="753"/>
      <c r="J113" s="753"/>
      <c r="K113" s="753"/>
      <c r="L113" s="753"/>
      <c r="M113" s="753"/>
      <c r="N113" s="753"/>
      <c r="O113" s="753"/>
      <c r="P113" s="753"/>
      <c r="Q113" s="753"/>
      <c r="R113" s="753"/>
      <c r="S113" s="753"/>
      <c r="T113" s="753"/>
      <c r="U113" s="625" t="str">
        <f>IF('2情報'!AF64="","",'2情報'!AF64)</f>
        <v/>
      </c>
      <c r="V113" s="625"/>
      <c r="W113" s="625"/>
      <c r="X113" s="625"/>
      <c r="Y113" s="625" t="str">
        <f>IF('2情報'!AJ64="","",'2情報'!AJ64)</f>
        <v/>
      </c>
      <c r="Z113" s="625"/>
      <c r="AA113" s="625"/>
      <c r="AB113" s="625"/>
      <c r="AC113" s="625" t="str">
        <f>IF('2情報'!AN64="","",'2情報'!AN64)</f>
        <v/>
      </c>
      <c r="AD113" s="625"/>
      <c r="AE113" s="625"/>
      <c r="AF113" s="625"/>
      <c r="AG113" s="738"/>
      <c r="AH113" s="739"/>
      <c r="AI113" s="739"/>
      <c r="AJ113" s="739"/>
      <c r="AK113" s="739"/>
      <c r="AL113" s="739"/>
      <c r="AM113" s="739"/>
      <c r="AN113" s="739"/>
      <c r="AO113" s="739"/>
      <c r="AP113" s="740"/>
    </row>
    <row r="114" spans="7:60" ht="15" customHeight="1" x14ac:dyDescent="0.15">
      <c r="G114" s="752" t="str">
        <f>IF('2情報'!B65="","",'2情報'!B65)</f>
        <v/>
      </c>
      <c r="H114" s="753"/>
      <c r="I114" s="753"/>
      <c r="J114" s="753"/>
      <c r="K114" s="753"/>
      <c r="L114" s="753"/>
      <c r="M114" s="753"/>
      <c r="N114" s="753"/>
      <c r="O114" s="753"/>
      <c r="P114" s="753"/>
      <c r="Q114" s="753"/>
      <c r="R114" s="753"/>
      <c r="S114" s="753"/>
      <c r="T114" s="753"/>
      <c r="U114" s="625" t="str">
        <f>IF('2情報'!AF65="","",'2情報'!AF65)</f>
        <v/>
      </c>
      <c r="V114" s="625"/>
      <c r="W114" s="625"/>
      <c r="X114" s="625"/>
      <c r="Y114" s="625" t="str">
        <f>IF('2情報'!AJ65="","",'2情報'!AJ65)</f>
        <v/>
      </c>
      <c r="Z114" s="625"/>
      <c r="AA114" s="625"/>
      <c r="AB114" s="625"/>
      <c r="AC114" s="625" t="str">
        <f>IF('2情報'!AN65="","",'2情報'!AN65)</f>
        <v/>
      </c>
      <c r="AD114" s="625"/>
      <c r="AE114" s="625"/>
      <c r="AF114" s="625"/>
      <c r="AG114" s="738"/>
      <c r="AH114" s="739"/>
      <c r="AI114" s="739"/>
      <c r="AJ114" s="739"/>
      <c r="AK114" s="739"/>
      <c r="AL114" s="739"/>
      <c r="AM114" s="739"/>
      <c r="AN114" s="739"/>
      <c r="AO114" s="739"/>
      <c r="AP114" s="740"/>
    </row>
    <row r="115" spans="7:60" ht="15" customHeight="1" x14ac:dyDescent="0.15">
      <c r="G115" s="752" t="str">
        <f>IF('2情報'!B66="","",'2情報'!B66)</f>
        <v/>
      </c>
      <c r="H115" s="753"/>
      <c r="I115" s="753"/>
      <c r="J115" s="753"/>
      <c r="K115" s="753"/>
      <c r="L115" s="753"/>
      <c r="M115" s="753"/>
      <c r="N115" s="753"/>
      <c r="O115" s="753"/>
      <c r="P115" s="753"/>
      <c r="Q115" s="753"/>
      <c r="R115" s="753"/>
      <c r="S115" s="753"/>
      <c r="T115" s="753"/>
      <c r="U115" s="625" t="str">
        <f>IF('2情報'!AF66="","",'2情報'!AF66)</f>
        <v/>
      </c>
      <c r="V115" s="625"/>
      <c r="W115" s="625"/>
      <c r="X115" s="625"/>
      <c r="Y115" s="625" t="str">
        <f>IF('2情報'!AJ66="","",'2情報'!AJ66)</f>
        <v/>
      </c>
      <c r="Z115" s="625"/>
      <c r="AA115" s="625"/>
      <c r="AB115" s="625"/>
      <c r="AC115" s="625" t="str">
        <f>IF('2情報'!AN66="","",'2情報'!AN66)</f>
        <v/>
      </c>
      <c r="AD115" s="625"/>
      <c r="AE115" s="625"/>
      <c r="AF115" s="625"/>
      <c r="AG115" s="738"/>
      <c r="AH115" s="739"/>
      <c r="AI115" s="739"/>
      <c r="AJ115" s="739"/>
      <c r="AK115" s="739"/>
      <c r="AL115" s="739"/>
      <c r="AM115" s="739"/>
      <c r="AN115" s="739"/>
      <c r="AO115" s="739"/>
      <c r="AP115" s="740"/>
    </row>
    <row r="116" spans="7:60" ht="15" customHeight="1" x14ac:dyDescent="0.15">
      <c r="G116" s="752" t="str">
        <f>IF('2情報'!B67="","",'2情報'!B67)</f>
        <v/>
      </c>
      <c r="H116" s="753"/>
      <c r="I116" s="753"/>
      <c r="J116" s="753"/>
      <c r="K116" s="753"/>
      <c r="L116" s="753"/>
      <c r="M116" s="753"/>
      <c r="N116" s="753"/>
      <c r="O116" s="753"/>
      <c r="P116" s="753"/>
      <c r="Q116" s="753"/>
      <c r="R116" s="753"/>
      <c r="S116" s="753"/>
      <c r="T116" s="753"/>
      <c r="U116" s="625" t="str">
        <f>IF('2情報'!AF67="","",'2情報'!AF67)</f>
        <v/>
      </c>
      <c r="V116" s="625"/>
      <c r="W116" s="625"/>
      <c r="X116" s="625"/>
      <c r="Y116" s="625" t="str">
        <f>IF('2情報'!AJ67="","",'2情報'!AJ67)</f>
        <v/>
      </c>
      <c r="Z116" s="625"/>
      <c r="AA116" s="625"/>
      <c r="AB116" s="625"/>
      <c r="AC116" s="625" t="str">
        <f>IF('2情報'!AN67="","",'2情報'!AN67)</f>
        <v/>
      </c>
      <c r="AD116" s="625"/>
      <c r="AE116" s="625"/>
      <c r="AF116" s="625"/>
      <c r="AG116" s="738"/>
      <c r="AH116" s="739"/>
      <c r="AI116" s="739"/>
      <c r="AJ116" s="739"/>
      <c r="AK116" s="739"/>
      <c r="AL116" s="739"/>
      <c r="AM116" s="739"/>
      <c r="AN116" s="739"/>
      <c r="AO116" s="739"/>
      <c r="AP116" s="740"/>
    </row>
    <row r="117" spans="7:60" ht="15" customHeight="1" x14ac:dyDescent="0.15">
      <c r="G117" s="752" t="str">
        <f>IF('2情報'!B68="","",'2情報'!B68)</f>
        <v/>
      </c>
      <c r="H117" s="753"/>
      <c r="I117" s="753"/>
      <c r="J117" s="753"/>
      <c r="K117" s="753"/>
      <c r="L117" s="753"/>
      <c r="M117" s="753"/>
      <c r="N117" s="753"/>
      <c r="O117" s="753"/>
      <c r="P117" s="753"/>
      <c r="Q117" s="753"/>
      <c r="R117" s="753"/>
      <c r="S117" s="753"/>
      <c r="T117" s="753"/>
      <c r="U117" s="625" t="str">
        <f>IF('2情報'!AF68="","",'2情報'!AF68)</f>
        <v/>
      </c>
      <c r="V117" s="625"/>
      <c r="W117" s="625"/>
      <c r="X117" s="625"/>
      <c r="Y117" s="625" t="str">
        <f>IF('2情報'!AJ68="","",'2情報'!AJ68)</f>
        <v/>
      </c>
      <c r="Z117" s="625"/>
      <c r="AA117" s="625"/>
      <c r="AB117" s="625"/>
      <c r="AC117" s="625" t="str">
        <f>IF('2情報'!AN68="","",'2情報'!AN68)</f>
        <v/>
      </c>
      <c r="AD117" s="625"/>
      <c r="AE117" s="625"/>
      <c r="AF117" s="625"/>
      <c r="AG117" s="738"/>
      <c r="AH117" s="739"/>
      <c r="AI117" s="739"/>
      <c r="AJ117" s="739"/>
      <c r="AK117" s="739"/>
      <c r="AL117" s="739"/>
      <c r="AM117" s="739"/>
      <c r="AN117" s="739"/>
      <c r="AO117" s="739"/>
      <c r="AP117" s="740"/>
    </row>
    <row r="118" spans="7:60" ht="15" customHeight="1" x14ac:dyDescent="0.15">
      <c r="G118" s="752" t="str">
        <f>IF('2情報'!B69="","",'2情報'!B69)</f>
        <v/>
      </c>
      <c r="H118" s="753"/>
      <c r="I118" s="753"/>
      <c r="J118" s="753"/>
      <c r="K118" s="753"/>
      <c r="L118" s="753"/>
      <c r="M118" s="753"/>
      <c r="N118" s="753"/>
      <c r="O118" s="753"/>
      <c r="P118" s="753"/>
      <c r="Q118" s="753"/>
      <c r="R118" s="753"/>
      <c r="S118" s="753"/>
      <c r="T118" s="753"/>
      <c r="U118" s="625" t="str">
        <f>IF('2情報'!AF69="","",'2情報'!AF69)</f>
        <v/>
      </c>
      <c r="V118" s="625"/>
      <c r="W118" s="625"/>
      <c r="X118" s="625"/>
      <c r="Y118" s="625" t="str">
        <f>IF('2情報'!AJ69="","",'2情報'!AJ69)</f>
        <v/>
      </c>
      <c r="Z118" s="625"/>
      <c r="AA118" s="625"/>
      <c r="AB118" s="625"/>
      <c r="AC118" s="625" t="str">
        <f>IF('2情報'!AN69="","",'2情報'!AN69)</f>
        <v/>
      </c>
      <c r="AD118" s="625"/>
      <c r="AE118" s="625"/>
      <c r="AF118" s="625"/>
      <c r="AG118" s="738"/>
      <c r="AH118" s="739"/>
      <c r="AI118" s="739"/>
      <c r="AJ118" s="739"/>
      <c r="AK118" s="739"/>
      <c r="AL118" s="739"/>
      <c r="AM118" s="739"/>
      <c r="AN118" s="739"/>
      <c r="AO118" s="739"/>
      <c r="AP118" s="740"/>
    </row>
    <row r="119" spans="7:60" ht="15" customHeight="1" x14ac:dyDescent="0.15">
      <c r="G119" s="752" t="str">
        <f>IF('2情報'!B70="","",'2情報'!B70)</f>
        <v/>
      </c>
      <c r="H119" s="753"/>
      <c r="I119" s="753"/>
      <c r="J119" s="753"/>
      <c r="K119" s="753"/>
      <c r="L119" s="753"/>
      <c r="M119" s="753"/>
      <c r="N119" s="753"/>
      <c r="O119" s="753"/>
      <c r="P119" s="753"/>
      <c r="Q119" s="753"/>
      <c r="R119" s="753"/>
      <c r="S119" s="753"/>
      <c r="T119" s="753"/>
      <c r="U119" s="625" t="str">
        <f>IF('2情報'!AF70="","",'2情報'!AF70)</f>
        <v/>
      </c>
      <c r="V119" s="625"/>
      <c r="W119" s="625"/>
      <c r="X119" s="625"/>
      <c r="Y119" s="625" t="str">
        <f>IF('2情報'!AJ70="","",'2情報'!AJ70)</f>
        <v/>
      </c>
      <c r="Z119" s="625"/>
      <c r="AA119" s="625"/>
      <c r="AB119" s="625"/>
      <c r="AC119" s="625" t="str">
        <f>IF('2情報'!AN70="","",'2情報'!AN70)</f>
        <v/>
      </c>
      <c r="AD119" s="625"/>
      <c r="AE119" s="625"/>
      <c r="AF119" s="625"/>
      <c r="AG119" s="738"/>
      <c r="AH119" s="739"/>
      <c r="AI119" s="739"/>
      <c r="AJ119" s="739"/>
      <c r="AK119" s="739"/>
      <c r="AL119" s="739"/>
      <c r="AM119" s="739"/>
      <c r="AN119" s="739"/>
      <c r="AO119" s="739"/>
      <c r="AP119" s="740"/>
    </row>
    <row r="120" spans="7:60" ht="15" customHeight="1" x14ac:dyDescent="0.15">
      <c r="G120" s="752" t="str">
        <f>IF('2情報'!B71="","",'2情報'!B71)</f>
        <v/>
      </c>
      <c r="H120" s="753"/>
      <c r="I120" s="753"/>
      <c r="J120" s="753"/>
      <c r="K120" s="753"/>
      <c r="L120" s="753"/>
      <c r="M120" s="753"/>
      <c r="N120" s="753"/>
      <c r="O120" s="753"/>
      <c r="P120" s="753"/>
      <c r="Q120" s="753"/>
      <c r="R120" s="753"/>
      <c r="S120" s="753"/>
      <c r="T120" s="753"/>
      <c r="U120" s="625" t="str">
        <f>IF('2情報'!AF71="","",'2情報'!AF71)</f>
        <v/>
      </c>
      <c r="V120" s="625"/>
      <c r="W120" s="625"/>
      <c r="X120" s="625"/>
      <c r="Y120" s="625" t="str">
        <f>IF('2情報'!AJ71="","",'2情報'!AJ71)</f>
        <v/>
      </c>
      <c r="Z120" s="625"/>
      <c r="AA120" s="625"/>
      <c r="AB120" s="625"/>
      <c r="AC120" s="625" t="str">
        <f>IF('2情報'!AN71="","",'2情報'!AN71)</f>
        <v/>
      </c>
      <c r="AD120" s="625"/>
      <c r="AE120" s="625"/>
      <c r="AF120" s="625"/>
      <c r="AG120" s="738"/>
      <c r="AH120" s="739"/>
      <c r="AI120" s="739"/>
      <c r="AJ120" s="739"/>
      <c r="AK120" s="739"/>
      <c r="AL120" s="739"/>
      <c r="AM120" s="739"/>
      <c r="AN120" s="739"/>
      <c r="AO120" s="739"/>
      <c r="AP120" s="740"/>
    </row>
    <row r="121" spans="7:60" ht="15" customHeight="1" x14ac:dyDescent="0.15">
      <c r="G121" s="752" t="str">
        <f>IF('2情報'!B72="","",'2情報'!B72)</f>
        <v/>
      </c>
      <c r="H121" s="753"/>
      <c r="I121" s="753"/>
      <c r="J121" s="753"/>
      <c r="K121" s="753"/>
      <c r="L121" s="753"/>
      <c r="M121" s="753"/>
      <c r="N121" s="753"/>
      <c r="O121" s="753"/>
      <c r="P121" s="753"/>
      <c r="Q121" s="753"/>
      <c r="R121" s="753"/>
      <c r="S121" s="753"/>
      <c r="T121" s="753"/>
      <c r="U121" s="625" t="str">
        <f>IF('2情報'!AF72="","",'2情報'!AF72)</f>
        <v/>
      </c>
      <c r="V121" s="625"/>
      <c r="W121" s="625"/>
      <c r="X121" s="625"/>
      <c r="Y121" s="625" t="str">
        <f>IF('2情報'!AJ72="","",'2情報'!AJ72)</f>
        <v/>
      </c>
      <c r="Z121" s="625"/>
      <c r="AA121" s="625"/>
      <c r="AB121" s="625"/>
      <c r="AC121" s="625" t="str">
        <f>IF('2情報'!AN72="","",'2情報'!AN72)</f>
        <v/>
      </c>
      <c r="AD121" s="625"/>
      <c r="AE121" s="625"/>
      <c r="AF121" s="625"/>
      <c r="AG121" s="738"/>
      <c r="AH121" s="739"/>
      <c r="AI121" s="739"/>
      <c r="AJ121" s="739"/>
      <c r="AK121" s="739"/>
      <c r="AL121" s="739"/>
      <c r="AM121" s="739"/>
      <c r="AN121" s="739"/>
      <c r="AO121" s="739"/>
      <c r="AP121" s="740"/>
    </row>
    <row r="122" spans="7:60" ht="15" customHeight="1" x14ac:dyDescent="0.15">
      <c r="G122" s="752" t="str">
        <f>IF('2情報'!B73="","",'2情報'!B73)</f>
        <v/>
      </c>
      <c r="H122" s="753"/>
      <c r="I122" s="753"/>
      <c r="J122" s="753"/>
      <c r="K122" s="753"/>
      <c r="L122" s="753"/>
      <c r="M122" s="753"/>
      <c r="N122" s="753"/>
      <c r="O122" s="753"/>
      <c r="P122" s="753"/>
      <c r="Q122" s="753"/>
      <c r="R122" s="753"/>
      <c r="S122" s="753"/>
      <c r="T122" s="753"/>
      <c r="U122" s="625" t="str">
        <f>IF('2情報'!AF73="","",'2情報'!AF73)</f>
        <v/>
      </c>
      <c r="V122" s="625"/>
      <c r="W122" s="625"/>
      <c r="X122" s="625"/>
      <c r="Y122" s="625" t="str">
        <f>IF('2情報'!AJ73="","",'2情報'!AJ73)</f>
        <v/>
      </c>
      <c r="Z122" s="625"/>
      <c r="AA122" s="625"/>
      <c r="AB122" s="625"/>
      <c r="AC122" s="625" t="str">
        <f>IF('2情報'!AN73="","",'2情報'!AN73)</f>
        <v/>
      </c>
      <c r="AD122" s="625"/>
      <c r="AE122" s="625"/>
      <c r="AF122" s="625"/>
      <c r="AG122" s="738"/>
      <c r="AH122" s="739"/>
      <c r="AI122" s="739"/>
      <c r="AJ122" s="739"/>
      <c r="AK122" s="739"/>
      <c r="AL122" s="739"/>
      <c r="AM122" s="739"/>
      <c r="AN122" s="739"/>
      <c r="AO122" s="739"/>
      <c r="AP122" s="740"/>
    </row>
    <row r="123" spans="7:60" ht="15" customHeight="1" thickBot="1" x14ac:dyDescent="0.2">
      <c r="G123" s="755" t="str">
        <f>IF('2情報'!B74="","",'2情報'!B74)</f>
        <v/>
      </c>
      <c r="H123" s="756"/>
      <c r="I123" s="756"/>
      <c r="J123" s="756"/>
      <c r="K123" s="756"/>
      <c r="L123" s="756"/>
      <c r="M123" s="756"/>
      <c r="N123" s="756"/>
      <c r="O123" s="756"/>
      <c r="P123" s="756"/>
      <c r="Q123" s="756"/>
      <c r="R123" s="756"/>
      <c r="S123" s="756"/>
      <c r="T123" s="756"/>
      <c r="U123" s="694" t="str">
        <f>IF('2情報'!AF74="","",'2情報'!AF74)</f>
        <v/>
      </c>
      <c r="V123" s="694"/>
      <c r="W123" s="694"/>
      <c r="X123" s="694"/>
      <c r="Y123" s="694" t="str">
        <f>IF('2情報'!AJ74="","",'2情報'!AJ74)</f>
        <v/>
      </c>
      <c r="Z123" s="694"/>
      <c r="AA123" s="694"/>
      <c r="AB123" s="694"/>
      <c r="AC123" s="694" t="str">
        <f>IF('2情報'!AN74="","",'2情報'!AN74)</f>
        <v/>
      </c>
      <c r="AD123" s="694"/>
      <c r="AE123" s="694"/>
      <c r="AF123" s="694"/>
      <c r="AG123" s="741"/>
      <c r="AH123" s="742"/>
      <c r="AI123" s="742"/>
      <c r="AJ123" s="742"/>
      <c r="AK123" s="742"/>
      <c r="AL123" s="742"/>
      <c r="AM123" s="742"/>
      <c r="AN123" s="742"/>
      <c r="AO123" s="742"/>
      <c r="AP123" s="743"/>
    </row>
    <row r="124" spans="7:60" ht="15" customHeight="1" x14ac:dyDescent="0.15">
      <c r="AY124" s="48"/>
      <c r="AZ124" s="48"/>
      <c r="BA124" s="48"/>
      <c r="BB124" s="48"/>
      <c r="BD124" s="48"/>
      <c r="BE124" s="48"/>
      <c r="BF124" s="48"/>
      <c r="BH124" s="48"/>
    </row>
  </sheetData>
  <mergeCells count="197">
    <mergeCell ref="B28:AV33"/>
    <mergeCell ref="B4:AV9"/>
    <mergeCell ref="B52:AV54"/>
    <mergeCell ref="L89:W92"/>
    <mergeCell ref="X89:AI92"/>
    <mergeCell ref="AJ89:AU92"/>
    <mergeCell ref="AJ85:AU88"/>
    <mergeCell ref="X85:AI88"/>
    <mergeCell ref="L85:W88"/>
    <mergeCell ref="G89:K92"/>
    <mergeCell ref="G85:K88"/>
    <mergeCell ref="B85:F92"/>
    <mergeCell ref="B75:I75"/>
    <mergeCell ref="B79:K80"/>
    <mergeCell ref="L81:W84"/>
    <mergeCell ref="X81:AI84"/>
    <mergeCell ref="AJ81:AU84"/>
    <mergeCell ref="R76:Y76"/>
    <mergeCell ref="Z76:AG76"/>
    <mergeCell ref="AH76:AO76"/>
    <mergeCell ref="J75:Q75"/>
    <mergeCell ref="R75:Y75"/>
    <mergeCell ref="Z75:AG75"/>
    <mergeCell ref="AH75:AO75"/>
    <mergeCell ref="AY3:AY5"/>
    <mergeCell ref="AZ3:AZ5"/>
    <mergeCell ref="BA3:BA5"/>
    <mergeCell ref="BB3:BB5"/>
    <mergeCell ref="BD3:BD5"/>
    <mergeCell ref="BE3:BE5"/>
    <mergeCell ref="BF3:BH3"/>
    <mergeCell ref="BF4:BF5"/>
    <mergeCell ref="BG4:BG5"/>
    <mergeCell ref="BH4:BH5"/>
    <mergeCell ref="B76:I76"/>
    <mergeCell ref="J76:Q76"/>
    <mergeCell ref="B81:K84"/>
    <mergeCell ref="L80:W80"/>
    <mergeCell ref="X80:AI80"/>
    <mergeCell ref="L79:AI79"/>
    <mergeCell ref="AJ79:AU80"/>
    <mergeCell ref="I71:J71"/>
    <mergeCell ref="B73:I73"/>
    <mergeCell ref="J73:Q73"/>
    <mergeCell ref="R73:Y73"/>
    <mergeCell ref="Z73:AG73"/>
    <mergeCell ref="AH73:AO73"/>
    <mergeCell ref="B74:I74"/>
    <mergeCell ref="J74:Q74"/>
    <mergeCell ref="R74:Y74"/>
    <mergeCell ref="Z74:AG74"/>
    <mergeCell ref="AH74:AO74"/>
    <mergeCell ref="AC118:AF118"/>
    <mergeCell ref="AC116:AF116"/>
    <mergeCell ref="AC115:AF115"/>
    <mergeCell ref="AC113:AF113"/>
    <mergeCell ref="AC112:AF112"/>
    <mergeCell ref="AC110:AF110"/>
    <mergeCell ref="AC109:AF109"/>
    <mergeCell ref="AC107:AF107"/>
    <mergeCell ref="AC117:AF117"/>
    <mergeCell ref="AC114:AF114"/>
    <mergeCell ref="AC111:AF111"/>
    <mergeCell ref="AC108:AF108"/>
    <mergeCell ref="AC123:AF123"/>
    <mergeCell ref="G123:T123"/>
    <mergeCell ref="U123:X123"/>
    <mergeCell ref="Y123:AB123"/>
    <mergeCell ref="AC122:AF122"/>
    <mergeCell ref="AC121:AF121"/>
    <mergeCell ref="G122:T122"/>
    <mergeCell ref="U122:X122"/>
    <mergeCell ref="Y122:AB122"/>
    <mergeCell ref="AC120:AF120"/>
    <mergeCell ref="G121:T121"/>
    <mergeCell ref="U121:X121"/>
    <mergeCell ref="Y121:AB121"/>
    <mergeCell ref="G120:T120"/>
    <mergeCell ref="U120:X120"/>
    <mergeCell ref="Y120:AB120"/>
    <mergeCell ref="G119:T119"/>
    <mergeCell ref="U119:X119"/>
    <mergeCell ref="Y119:AB119"/>
    <mergeCell ref="AC119:AF119"/>
    <mergeCell ref="G118:T118"/>
    <mergeCell ref="U118:X118"/>
    <mergeCell ref="Y118:AB118"/>
    <mergeCell ref="G117:T117"/>
    <mergeCell ref="U117:X117"/>
    <mergeCell ref="Y117:AB117"/>
    <mergeCell ref="G116:T116"/>
    <mergeCell ref="U116:X116"/>
    <mergeCell ref="Y116:AB116"/>
    <mergeCell ref="G115:T115"/>
    <mergeCell ref="U115:X115"/>
    <mergeCell ref="Y115:AB115"/>
    <mergeCell ref="G114:T114"/>
    <mergeCell ref="U114:X114"/>
    <mergeCell ref="Y114:AB114"/>
    <mergeCell ref="G113:T113"/>
    <mergeCell ref="U113:X113"/>
    <mergeCell ref="Y113:AB113"/>
    <mergeCell ref="G112:T112"/>
    <mergeCell ref="U112:X112"/>
    <mergeCell ref="Y112:AB112"/>
    <mergeCell ref="G111:T111"/>
    <mergeCell ref="U111:X111"/>
    <mergeCell ref="Y111:AB111"/>
    <mergeCell ref="G110:T110"/>
    <mergeCell ref="U110:X110"/>
    <mergeCell ref="Y110:AB110"/>
    <mergeCell ref="G109:T109"/>
    <mergeCell ref="U109:X109"/>
    <mergeCell ref="Y109:AB109"/>
    <mergeCell ref="G108:T108"/>
    <mergeCell ref="U108:X108"/>
    <mergeCell ref="Y108:AB108"/>
    <mergeCell ref="G106:T106"/>
    <mergeCell ref="U106:X106"/>
    <mergeCell ref="Y106:AB106"/>
    <mergeCell ref="G103:T103"/>
    <mergeCell ref="U103:X103"/>
    <mergeCell ref="Y103:AB103"/>
    <mergeCell ref="AC103:AF103"/>
    <mergeCell ref="G101:T101"/>
    <mergeCell ref="U101:X101"/>
    <mergeCell ref="Y101:AB101"/>
    <mergeCell ref="AC106:AF106"/>
    <mergeCell ref="G107:T107"/>
    <mergeCell ref="U107:X107"/>
    <mergeCell ref="Y107:AB107"/>
    <mergeCell ref="G104:T104"/>
    <mergeCell ref="U104:X104"/>
    <mergeCell ref="Y104:AB104"/>
    <mergeCell ref="AC104:AF104"/>
    <mergeCell ref="G105:T105"/>
    <mergeCell ref="U105:X105"/>
    <mergeCell ref="Y105:AB105"/>
    <mergeCell ref="AC105:AF105"/>
    <mergeCell ref="G94:T95"/>
    <mergeCell ref="U94:X95"/>
    <mergeCell ref="Y94:AB95"/>
    <mergeCell ref="AC94:AF95"/>
    <mergeCell ref="AG96:AP96"/>
    <mergeCell ref="AC96:AF96"/>
    <mergeCell ref="G97:T97"/>
    <mergeCell ref="U97:X97"/>
    <mergeCell ref="Y97:AB97"/>
    <mergeCell ref="AC97:AF97"/>
    <mergeCell ref="AG100:AP100"/>
    <mergeCell ref="AG101:AP101"/>
    <mergeCell ref="AG102:AP102"/>
    <mergeCell ref="AG103:AP103"/>
    <mergeCell ref="G96:T96"/>
    <mergeCell ref="U96:X96"/>
    <mergeCell ref="Y96:AB96"/>
    <mergeCell ref="G99:T99"/>
    <mergeCell ref="U99:X99"/>
    <mergeCell ref="Y99:AB99"/>
    <mergeCell ref="G98:T98"/>
    <mergeCell ref="U98:X98"/>
    <mergeCell ref="Y98:AB98"/>
    <mergeCell ref="G100:T100"/>
    <mergeCell ref="U100:X100"/>
    <mergeCell ref="Y100:AB100"/>
    <mergeCell ref="AC98:AF98"/>
    <mergeCell ref="AC99:AF99"/>
    <mergeCell ref="AC100:AF100"/>
    <mergeCell ref="AC101:AF101"/>
    <mergeCell ref="G102:T102"/>
    <mergeCell ref="U102:X102"/>
    <mergeCell ref="Y102:AB102"/>
    <mergeCell ref="AC102:AF102"/>
    <mergeCell ref="AG122:AP122"/>
    <mergeCell ref="AG123:AP123"/>
    <mergeCell ref="AG94:AP95"/>
    <mergeCell ref="AG113:AP113"/>
    <mergeCell ref="AG114:AP114"/>
    <mergeCell ref="AG115:AP115"/>
    <mergeCell ref="AG116:AP116"/>
    <mergeCell ref="AG117:AP117"/>
    <mergeCell ref="AG118:AP118"/>
    <mergeCell ref="AG119:AP119"/>
    <mergeCell ref="AG120:AP120"/>
    <mergeCell ref="AG121:AP121"/>
    <mergeCell ref="AG104:AP104"/>
    <mergeCell ref="AG105:AP105"/>
    <mergeCell ref="AG106:AP106"/>
    <mergeCell ref="AG107:AP107"/>
    <mergeCell ref="AG108:AP108"/>
    <mergeCell ref="AG109:AP109"/>
    <mergeCell ref="AG110:AP110"/>
    <mergeCell ref="AG111:AP111"/>
    <mergeCell ref="AG112:AP112"/>
    <mergeCell ref="AG97:AP97"/>
    <mergeCell ref="AG98:AP98"/>
    <mergeCell ref="AG99:AP99"/>
  </mergeCells>
  <phoneticPr fontId="3"/>
  <dataValidations disablePrompts="1" count="1">
    <dataValidation type="list" allowBlank="1" showInputMessage="1" showErrorMessage="1" sqref="AG96:AP123">
      <formula1>"状態監視保全,時間計画保全,事後保全"</formula1>
    </dataValidation>
  </dataValidations>
  <pageMargins left="0.78740157480314965" right="0.78740157480314965" top="0.78740157480314965" bottom="0.78740157480314965" header="0.39370078740157483" footer="0.39370078740157483"/>
  <pageSetup paperSize="9" scale="70"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V46"/>
  <sheetViews>
    <sheetView view="pageBreakPreview" zoomScaleNormal="100" zoomScaleSheetLayoutView="100" workbookViewId="0"/>
  </sheetViews>
  <sheetFormatPr defaultColWidth="2.5" defaultRowHeight="15" customHeight="1" x14ac:dyDescent="0.15"/>
  <cols>
    <col min="1" max="1" width="2.5" style="2" customWidth="1"/>
    <col min="2" max="16384" width="2.5" style="2"/>
  </cols>
  <sheetData>
    <row r="1" spans="1:48" ht="15" customHeight="1" x14ac:dyDescent="0.15">
      <c r="A1" s="1" t="s">
        <v>244</v>
      </c>
      <c r="AV1" s="3" t="s">
        <v>472</v>
      </c>
    </row>
    <row r="2" spans="1:48" ht="15" customHeight="1" x14ac:dyDescent="0.15">
      <c r="A2" s="4" t="s">
        <v>245</v>
      </c>
    </row>
    <row r="3" spans="1:48" ht="15" customHeight="1" x14ac:dyDescent="0.15">
      <c r="A3" s="5" t="s">
        <v>246</v>
      </c>
    </row>
    <row r="4" spans="1:48" ht="15" customHeight="1" thickBot="1" x14ac:dyDescent="0.2">
      <c r="A4" s="5"/>
    </row>
    <row r="5" spans="1:48" ht="15" customHeight="1" x14ac:dyDescent="0.15">
      <c r="A5" s="5"/>
      <c r="B5" s="801" t="s">
        <v>479</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3"/>
    </row>
    <row r="6" spans="1:48" ht="15" customHeight="1" x14ac:dyDescent="0.15">
      <c r="A6" s="5"/>
      <c r="B6" s="804"/>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805"/>
    </row>
    <row r="7" spans="1:48" ht="15" customHeight="1" x14ac:dyDescent="0.15">
      <c r="A7" s="5"/>
      <c r="B7" s="804"/>
      <c r="C7" s="711"/>
      <c r="D7" s="711"/>
      <c r="E7" s="711"/>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c r="AG7" s="711"/>
      <c r="AH7" s="711"/>
      <c r="AI7" s="711"/>
      <c r="AJ7" s="711"/>
      <c r="AK7" s="711"/>
      <c r="AL7" s="711"/>
      <c r="AM7" s="711"/>
      <c r="AN7" s="711"/>
      <c r="AO7" s="711"/>
      <c r="AP7" s="711"/>
      <c r="AQ7" s="711"/>
      <c r="AR7" s="711"/>
      <c r="AS7" s="711"/>
      <c r="AT7" s="711"/>
      <c r="AU7" s="711"/>
      <c r="AV7" s="805"/>
    </row>
    <row r="8" spans="1:48" ht="15" customHeight="1" x14ac:dyDescent="0.15">
      <c r="A8" s="5"/>
      <c r="B8" s="804"/>
      <c r="C8" s="711"/>
      <c r="D8" s="711"/>
      <c r="E8" s="711"/>
      <c r="F8" s="711"/>
      <c r="G8" s="711"/>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c r="AR8" s="711"/>
      <c r="AS8" s="711"/>
      <c r="AT8" s="711"/>
      <c r="AU8" s="711"/>
      <c r="AV8" s="805"/>
    </row>
    <row r="9" spans="1:48" ht="15" customHeight="1" thickBot="1" x14ac:dyDescent="0.2">
      <c r="A9" s="5"/>
      <c r="B9" s="806"/>
      <c r="C9" s="807"/>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807"/>
      <c r="AN9" s="807"/>
      <c r="AO9" s="807"/>
      <c r="AP9" s="807"/>
      <c r="AQ9" s="807"/>
      <c r="AR9" s="807"/>
      <c r="AS9" s="807"/>
      <c r="AT9" s="807"/>
      <c r="AU9" s="807"/>
      <c r="AV9" s="808"/>
    </row>
    <row r="10" spans="1:48" ht="15" customHeight="1" thickBot="1" x14ac:dyDescent="0.2">
      <c r="A10" s="5"/>
    </row>
    <row r="11" spans="1:48" ht="15" customHeight="1" x14ac:dyDescent="0.15">
      <c r="B11" s="143"/>
      <c r="C11" s="138"/>
      <c r="D11" s="138"/>
      <c r="E11" s="138"/>
      <c r="F11" s="138"/>
      <c r="G11" s="139"/>
      <c r="H11" s="143" t="s">
        <v>240</v>
      </c>
      <c r="I11" s="138"/>
      <c r="J11" s="138"/>
      <c r="K11" s="138"/>
      <c r="L11" s="138"/>
      <c r="M11" s="138"/>
      <c r="N11" s="138"/>
      <c r="O11" s="138"/>
      <c r="P11" s="138"/>
      <c r="Q11" s="138"/>
      <c r="R11" s="138"/>
      <c r="S11" s="138"/>
      <c r="T11" s="138" t="s">
        <v>241</v>
      </c>
      <c r="U11" s="138"/>
      <c r="V11" s="138"/>
      <c r="W11" s="138"/>
      <c r="X11" s="138"/>
      <c r="Y11" s="138"/>
      <c r="Z11" s="138"/>
      <c r="AA11" s="138"/>
      <c r="AB11" s="138"/>
      <c r="AC11" s="138"/>
      <c r="AD11" s="138"/>
      <c r="AE11" s="138"/>
      <c r="AF11" s="138" t="s">
        <v>243</v>
      </c>
      <c r="AG11" s="138"/>
      <c r="AH11" s="138"/>
      <c r="AI11" s="138"/>
      <c r="AJ11" s="138"/>
      <c r="AK11" s="138"/>
      <c r="AL11" s="138"/>
      <c r="AM11" s="138"/>
      <c r="AN11" s="138"/>
      <c r="AO11" s="138"/>
      <c r="AP11" s="138"/>
      <c r="AQ11" s="138"/>
      <c r="AR11" s="138"/>
      <c r="AS11" s="138"/>
      <c r="AT11" s="138"/>
      <c r="AU11" s="138"/>
      <c r="AV11" s="139"/>
    </row>
    <row r="12" spans="1:48" ht="15" customHeight="1" thickBot="1" x14ac:dyDescent="0.2">
      <c r="B12" s="323"/>
      <c r="C12" s="293"/>
      <c r="D12" s="293"/>
      <c r="E12" s="293"/>
      <c r="F12" s="293"/>
      <c r="G12" s="294"/>
      <c r="H12" s="32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4"/>
    </row>
    <row r="13" spans="1:48" ht="15" customHeight="1" thickTop="1" x14ac:dyDescent="0.15">
      <c r="B13" s="317" t="s">
        <v>236</v>
      </c>
      <c r="C13" s="310"/>
      <c r="D13" s="310"/>
      <c r="E13" s="310"/>
      <c r="F13" s="310"/>
      <c r="G13" s="319"/>
      <c r="H13" s="828" t="s">
        <v>343</v>
      </c>
      <c r="I13" s="825"/>
      <c r="J13" s="825"/>
      <c r="K13" s="825"/>
      <c r="L13" s="825"/>
      <c r="M13" s="825"/>
      <c r="N13" s="825"/>
      <c r="O13" s="825"/>
      <c r="P13" s="825"/>
      <c r="Q13" s="825"/>
      <c r="R13" s="825"/>
      <c r="S13" s="825"/>
      <c r="T13" s="825" t="s">
        <v>344</v>
      </c>
      <c r="U13" s="825"/>
      <c r="V13" s="825"/>
      <c r="W13" s="825"/>
      <c r="X13" s="825"/>
      <c r="Y13" s="825"/>
      <c r="Z13" s="825"/>
      <c r="AA13" s="825"/>
      <c r="AB13" s="825"/>
      <c r="AC13" s="825"/>
      <c r="AD13" s="825"/>
      <c r="AE13" s="825"/>
      <c r="AF13" s="791" t="s">
        <v>348</v>
      </c>
      <c r="AG13" s="311"/>
      <c r="AH13" s="311"/>
      <c r="AI13" s="311"/>
      <c r="AJ13" s="311"/>
      <c r="AK13" s="311"/>
      <c r="AL13" s="311"/>
      <c r="AM13" s="311"/>
      <c r="AN13" s="311"/>
      <c r="AO13" s="311"/>
      <c r="AP13" s="311"/>
      <c r="AQ13" s="311"/>
      <c r="AR13" s="311"/>
      <c r="AS13" s="311"/>
      <c r="AT13" s="311"/>
      <c r="AU13" s="311"/>
      <c r="AV13" s="312"/>
    </row>
    <row r="14" spans="1:48" ht="15" customHeight="1" x14ac:dyDescent="0.15">
      <c r="B14" s="316"/>
      <c r="C14" s="73"/>
      <c r="D14" s="73"/>
      <c r="E14" s="73"/>
      <c r="F14" s="73"/>
      <c r="G14" s="76"/>
      <c r="H14" s="826"/>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51"/>
      <c r="AG14" s="100"/>
      <c r="AH14" s="100"/>
      <c r="AI14" s="100"/>
      <c r="AJ14" s="100"/>
      <c r="AK14" s="100"/>
      <c r="AL14" s="100"/>
      <c r="AM14" s="100"/>
      <c r="AN14" s="100"/>
      <c r="AO14" s="100"/>
      <c r="AP14" s="100"/>
      <c r="AQ14" s="100"/>
      <c r="AR14" s="100"/>
      <c r="AS14" s="100"/>
      <c r="AT14" s="100"/>
      <c r="AU14" s="100"/>
      <c r="AV14" s="315"/>
    </row>
    <row r="15" spans="1:48" ht="15" customHeight="1" x14ac:dyDescent="0.15">
      <c r="B15" s="316"/>
      <c r="C15" s="73"/>
      <c r="D15" s="73"/>
      <c r="E15" s="73"/>
      <c r="F15" s="73"/>
      <c r="G15" s="76"/>
      <c r="H15" s="826"/>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51"/>
      <c r="AG15" s="100"/>
      <c r="AH15" s="100"/>
      <c r="AI15" s="100"/>
      <c r="AJ15" s="100"/>
      <c r="AK15" s="100"/>
      <c r="AL15" s="100"/>
      <c r="AM15" s="100"/>
      <c r="AN15" s="100"/>
      <c r="AO15" s="100"/>
      <c r="AP15" s="100"/>
      <c r="AQ15" s="100"/>
      <c r="AR15" s="100"/>
      <c r="AS15" s="100"/>
      <c r="AT15" s="100"/>
      <c r="AU15" s="100"/>
      <c r="AV15" s="315"/>
    </row>
    <row r="16" spans="1:48" ht="15" customHeight="1" x14ac:dyDescent="0.15">
      <c r="B16" s="316"/>
      <c r="C16" s="73"/>
      <c r="D16" s="73"/>
      <c r="E16" s="73"/>
      <c r="F16" s="73"/>
      <c r="G16" s="76"/>
      <c r="H16" s="826"/>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51"/>
      <c r="AG16" s="100"/>
      <c r="AH16" s="100"/>
      <c r="AI16" s="100"/>
      <c r="AJ16" s="100"/>
      <c r="AK16" s="100"/>
      <c r="AL16" s="100"/>
      <c r="AM16" s="100"/>
      <c r="AN16" s="100"/>
      <c r="AO16" s="100"/>
      <c r="AP16" s="100"/>
      <c r="AQ16" s="100"/>
      <c r="AR16" s="100"/>
      <c r="AS16" s="100"/>
      <c r="AT16" s="100"/>
      <c r="AU16" s="100"/>
      <c r="AV16" s="315"/>
    </row>
    <row r="17" spans="1:48" ht="15" customHeight="1" x14ac:dyDescent="0.15">
      <c r="B17" s="316"/>
      <c r="C17" s="73"/>
      <c r="D17" s="73"/>
      <c r="E17" s="73"/>
      <c r="F17" s="73"/>
      <c r="G17" s="76"/>
      <c r="H17" s="826"/>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100"/>
      <c r="AG17" s="100"/>
      <c r="AH17" s="100"/>
      <c r="AI17" s="100"/>
      <c r="AJ17" s="100"/>
      <c r="AK17" s="100"/>
      <c r="AL17" s="100"/>
      <c r="AM17" s="100"/>
      <c r="AN17" s="100"/>
      <c r="AO17" s="100"/>
      <c r="AP17" s="100"/>
      <c r="AQ17" s="100"/>
      <c r="AR17" s="100"/>
      <c r="AS17" s="100"/>
      <c r="AT17" s="100"/>
      <c r="AU17" s="100"/>
      <c r="AV17" s="315"/>
    </row>
    <row r="18" spans="1:48" ht="15" customHeight="1" x14ac:dyDescent="0.15">
      <c r="B18" s="316"/>
      <c r="C18" s="73"/>
      <c r="D18" s="73"/>
      <c r="E18" s="73"/>
      <c r="F18" s="73"/>
      <c r="G18" s="76"/>
      <c r="H18" s="826"/>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100"/>
      <c r="AG18" s="100"/>
      <c r="AH18" s="100"/>
      <c r="AI18" s="100"/>
      <c r="AJ18" s="100"/>
      <c r="AK18" s="100"/>
      <c r="AL18" s="100"/>
      <c r="AM18" s="100"/>
      <c r="AN18" s="100"/>
      <c r="AO18" s="100"/>
      <c r="AP18" s="100"/>
      <c r="AQ18" s="100"/>
      <c r="AR18" s="100"/>
      <c r="AS18" s="100"/>
      <c r="AT18" s="100"/>
      <c r="AU18" s="100"/>
      <c r="AV18" s="315"/>
    </row>
    <row r="19" spans="1:48" ht="15" customHeight="1" x14ac:dyDescent="0.15">
      <c r="B19" s="316" t="s">
        <v>237</v>
      </c>
      <c r="C19" s="73"/>
      <c r="D19" s="73"/>
      <c r="E19" s="73"/>
      <c r="F19" s="73"/>
      <c r="G19" s="76"/>
      <c r="H19" s="826" t="s">
        <v>238</v>
      </c>
      <c r="I19" s="298"/>
      <c r="J19" s="298"/>
      <c r="K19" s="298"/>
      <c r="L19" s="298"/>
      <c r="M19" s="298"/>
      <c r="N19" s="298"/>
      <c r="O19" s="298"/>
      <c r="P19" s="298"/>
      <c r="Q19" s="298"/>
      <c r="R19" s="298"/>
      <c r="S19" s="298"/>
      <c r="T19" s="298" t="s">
        <v>239</v>
      </c>
      <c r="U19" s="298"/>
      <c r="V19" s="298"/>
      <c r="W19" s="298"/>
      <c r="X19" s="298"/>
      <c r="Y19" s="298"/>
      <c r="Z19" s="298"/>
      <c r="AA19" s="298"/>
      <c r="AB19" s="298"/>
      <c r="AC19" s="298"/>
      <c r="AD19" s="298"/>
      <c r="AE19" s="298"/>
      <c r="AF19" s="251" t="s">
        <v>364</v>
      </c>
      <c r="AG19" s="100"/>
      <c r="AH19" s="100"/>
      <c r="AI19" s="100"/>
      <c r="AJ19" s="100"/>
      <c r="AK19" s="100"/>
      <c r="AL19" s="100"/>
      <c r="AM19" s="100"/>
      <c r="AN19" s="100"/>
      <c r="AO19" s="100"/>
      <c r="AP19" s="100"/>
      <c r="AQ19" s="100"/>
      <c r="AR19" s="100"/>
      <c r="AS19" s="100"/>
      <c r="AT19" s="100"/>
      <c r="AU19" s="100"/>
      <c r="AV19" s="315"/>
    </row>
    <row r="20" spans="1:48" ht="15" customHeight="1" x14ac:dyDescent="0.15">
      <c r="B20" s="316"/>
      <c r="C20" s="73"/>
      <c r="D20" s="73"/>
      <c r="E20" s="73"/>
      <c r="F20" s="73"/>
      <c r="G20" s="76"/>
      <c r="H20" s="826"/>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51"/>
      <c r="AG20" s="100"/>
      <c r="AH20" s="100"/>
      <c r="AI20" s="100"/>
      <c r="AJ20" s="100"/>
      <c r="AK20" s="100"/>
      <c r="AL20" s="100"/>
      <c r="AM20" s="100"/>
      <c r="AN20" s="100"/>
      <c r="AO20" s="100"/>
      <c r="AP20" s="100"/>
      <c r="AQ20" s="100"/>
      <c r="AR20" s="100"/>
      <c r="AS20" s="100"/>
      <c r="AT20" s="100"/>
      <c r="AU20" s="100"/>
      <c r="AV20" s="315"/>
    </row>
    <row r="21" spans="1:48" ht="15" customHeight="1" x14ac:dyDescent="0.15">
      <c r="B21" s="316"/>
      <c r="C21" s="73"/>
      <c r="D21" s="73"/>
      <c r="E21" s="73"/>
      <c r="F21" s="73"/>
      <c r="G21" s="76"/>
      <c r="H21" s="826"/>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51"/>
      <c r="AG21" s="100"/>
      <c r="AH21" s="100"/>
      <c r="AI21" s="100"/>
      <c r="AJ21" s="100"/>
      <c r="AK21" s="100"/>
      <c r="AL21" s="100"/>
      <c r="AM21" s="100"/>
      <c r="AN21" s="100"/>
      <c r="AO21" s="100"/>
      <c r="AP21" s="100"/>
      <c r="AQ21" s="100"/>
      <c r="AR21" s="100"/>
      <c r="AS21" s="100"/>
      <c r="AT21" s="100"/>
      <c r="AU21" s="100"/>
      <c r="AV21" s="315"/>
    </row>
    <row r="22" spans="1:48" ht="15" customHeight="1" x14ac:dyDescent="0.15">
      <c r="B22" s="316"/>
      <c r="C22" s="73"/>
      <c r="D22" s="73"/>
      <c r="E22" s="73"/>
      <c r="F22" s="73"/>
      <c r="G22" s="76"/>
      <c r="H22" s="826"/>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51"/>
      <c r="AG22" s="100"/>
      <c r="AH22" s="100"/>
      <c r="AI22" s="100"/>
      <c r="AJ22" s="100"/>
      <c r="AK22" s="100"/>
      <c r="AL22" s="100"/>
      <c r="AM22" s="100"/>
      <c r="AN22" s="100"/>
      <c r="AO22" s="100"/>
      <c r="AP22" s="100"/>
      <c r="AQ22" s="100"/>
      <c r="AR22" s="100"/>
      <c r="AS22" s="100"/>
      <c r="AT22" s="100"/>
      <c r="AU22" s="100"/>
      <c r="AV22" s="315"/>
    </row>
    <row r="23" spans="1:48" ht="15" customHeight="1" x14ac:dyDescent="0.15">
      <c r="B23" s="316"/>
      <c r="C23" s="73"/>
      <c r="D23" s="73"/>
      <c r="E23" s="73"/>
      <c r="F23" s="73"/>
      <c r="G23" s="76"/>
      <c r="H23" s="826"/>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100"/>
      <c r="AG23" s="100"/>
      <c r="AH23" s="100"/>
      <c r="AI23" s="100"/>
      <c r="AJ23" s="100"/>
      <c r="AK23" s="100"/>
      <c r="AL23" s="100"/>
      <c r="AM23" s="100"/>
      <c r="AN23" s="100"/>
      <c r="AO23" s="100"/>
      <c r="AP23" s="100"/>
      <c r="AQ23" s="100"/>
      <c r="AR23" s="100"/>
      <c r="AS23" s="100"/>
      <c r="AT23" s="100"/>
      <c r="AU23" s="100"/>
      <c r="AV23" s="315"/>
    </row>
    <row r="24" spans="1:48" ht="15" customHeight="1" thickBot="1" x14ac:dyDescent="0.2">
      <c r="B24" s="318"/>
      <c r="C24" s="74"/>
      <c r="D24" s="74"/>
      <c r="E24" s="74"/>
      <c r="F24" s="74"/>
      <c r="G24" s="106"/>
      <c r="H24" s="827"/>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28"/>
      <c r="AG24" s="328"/>
      <c r="AH24" s="328"/>
      <c r="AI24" s="328"/>
      <c r="AJ24" s="328"/>
      <c r="AK24" s="328"/>
      <c r="AL24" s="328"/>
      <c r="AM24" s="328"/>
      <c r="AN24" s="328"/>
      <c r="AO24" s="328"/>
      <c r="AP24" s="328"/>
      <c r="AQ24" s="328"/>
      <c r="AR24" s="328"/>
      <c r="AS24" s="328"/>
      <c r="AT24" s="328"/>
      <c r="AU24" s="328"/>
      <c r="AV24" s="329"/>
    </row>
    <row r="26" spans="1:48" ht="15" customHeight="1" x14ac:dyDescent="0.15">
      <c r="A26" s="4" t="s">
        <v>459</v>
      </c>
    </row>
    <row r="27" spans="1:48" ht="15" customHeight="1" x14ac:dyDescent="0.15">
      <c r="A27" s="5" t="s">
        <v>247</v>
      </c>
    </row>
    <row r="28" spans="1:48" ht="15" customHeight="1" thickBot="1" x14ac:dyDescent="0.2">
      <c r="A28" s="5"/>
    </row>
    <row r="29" spans="1:48" ht="15" customHeight="1" x14ac:dyDescent="0.15">
      <c r="A29" s="5"/>
      <c r="B29" s="816" t="s">
        <v>477</v>
      </c>
      <c r="C29" s="817"/>
      <c r="D29" s="817"/>
      <c r="E29" s="817"/>
      <c r="F29" s="817"/>
      <c r="G29" s="817"/>
      <c r="H29" s="817"/>
      <c r="I29" s="817"/>
      <c r="J29" s="817"/>
      <c r="K29" s="817"/>
      <c r="L29" s="817"/>
      <c r="M29" s="817"/>
      <c r="N29" s="817"/>
      <c r="O29" s="817"/>
      <c r="P29" s="817"/>
      <c r="Q29" s="817"/>
      <c r="R29" s="817"/>
      <c r="S29" s="817"/>
      <c r="T29" s="817"/>
      <c r="U29" s="817"/>
      <c r="V29" s="817"/>
      <c r="W29" s="817"/>
      <c r="X29" s="817"/>
      <c r="Y29" s="817"/>
      <c r="Z29" s="817"/>
      <c r="AA29" s="817"/>
      <c r="AB29" s="817"/>
      <c r="AC29" s="817"/>
      <c r="AD29" s="817"/>
      <c r="AE29" s="817"/>
      <c r="AF29" s="817"/>
      <c r="AG29" s="817"/>
      <c r="AH29" s="817"/>
      <c r="AI29" s="817"/>
      <c r="AJ29" s="817"/>
      <c r="AK29" s="817"/>
      <c r="AL29" s="817"/>
      <c r="AM29" s="817"/>
      <c r="AN29" s="817"/>
      <c r="AO29" s="817"/>
      <c r="AP29" s="817"/>
      <c r="AQ29" s="817"/>
      <c r="AR29" s="817"/>
      <c r="AS29" s="817"/>
      <c r="AT29" s="817"/>
      <c r="AU29" s="817"/>
      <c r="AV29" s="818"/>
    </row>
    <row r="30" spans="1:48" ht="15" customHeight="1" x14ac:dyDescent="0.15">
      <c r="A30" s="5"/>
      <c r="B30" s="819"/>
      <c r="C30" s="820"/>
      <c r="D30" s="820"/>
      <c r="E30" s="820"/>
      <c r="F30" s="820"/>
      <c r="G30" s="820"/>
      <c r="H30" s="820"/>
      <c r="I30" s="820"/>
      <c r="J30" s="820"/>
      <c r="K30" s="820"/>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M30" s="820"/>
      <c r="AN30" s="820"/>
      <c r="AO30" s="820"/>
      <c r="AP30" s="820"/>
      <c r="AQ30" s="820"/>
      <c r="AR30" s="820"/>
      <c r="AS30" s="820"/>
      <c r="AT30" s="820"/>
      <c r="AU30" s="820"/>
      <c r="AV30" s="821"/>
    </row>
    <row r="31" spans="1:48" ht="15" customHeight="1" x14ac:dyDescent="0.15">
      <c r="A31" s="5"/>
      <c r="B31" s="819"/>
      <c r="C31" s="820"/>
      <c r="D31" s="820"/>
      <c r="E31" s="820"/>
      <c r="F31" s="820"/>
      <c r="G31" s="820"/>
      <c r="H31" s="820"/>
      <c r="I31" s="820"/>
      <c r="J31" s="820"/>
      <c r="K31" s="820"/>
      <c r="L31" s="820"/>
      <c r="M31" s="820"/>
      <c r="N31" s="820"/>
      <c r="O31" s="820"/>
      <c r="P31" s="820"/>
      <c r="Q31" s="820"/>
      <c r="R31" s="820"/>
      <c r="S31" s="820"/>
      <c r="T31" s="820"/>
      <c r="U31" s="820"/>
      <c r="V31" s="820"/>
      <c r="W31" s="820"/>
      <c r="X31" s="820"/>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1"/>
    </row>
    <row r="32" spans="1:48" ht="15" customHeight="1" x14ac:dyDescent="0.15">
      <c r="A32" s="5"/>
      <c r="B32" s="819"/>
      <c r="C32" s="820"/>
      <c r="D32" s="820"/>
      <c r="E32" s="820"/>
      <c r="F32" s="820"/>
      <c r="G32" s="820"/>
      <c r="H32" s="820"/>
      <c r="I32" s="820"/>
      <c r="J32" s="820"/>
      <c r="K32" s="820"/>
      <c r="L32" s="820"/>
      <c r="M32" s="820"/>
      <c r="N32" s="820"/>
      <c r="O32" s="820"/>
      <c r="P32" s="820"/>
      <c r="Q32" s="820"/>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c r="AR32" s="820"/>
      <c r="AS32" s="820"/>
      <c r="AT32" s="820"/>
      <c r="AU32" s="820"/>
      <c r="AV32" s="821"/>
    </row>
    <row r="33" spans="1:48" ht="15" customHeight="1" thickBot="1" x14ac:dyDescent="0.2">
      <c r="A33" s="5"/>
      <c r="B33" s="822"/>
      <c r="C33" s="823"/>
      <c r="D33" s="823"/>
      <c r="E33" s="823"/>
      <c r="F33" s="823"/>
      <c r="G33" s="823"/>
      <c r="H33" s="823"/>
      <c r="I33" s="823"/>
      <c r="J33" s="823"/>
      <c r="K33" s="823"/>
      <c r="L33" s="823"/>
      <c r="M33" s="823"/>
      <c r="N33" s="823"/>
      <c r="O33" s="823"/>
      <c r="P33" s="823"/>
      <c r="Q33" s="823"/>
      <c r="R33" s="823"/>
      <c r="S33" s="823"/>
      <c r="T33" s="823"/>
      <c r="U33" s="823"/>
      <c r="V33" s="823"/>
      <c r="W33" s="823"/>
      <c r="X33" s="823"/>
      <c r="Y33" s="823"/>
      <c r="Z33" s="823"/>
      <c r="AA33" s="823"/>
      <c r="AB33" s="823"/>
      <c r="AC33" s="823"/>
      <c r="AD33" s="823"/>
      <c r="AE33" s="823"/>
      <c r="AF33" s="823"/>
      <c r="AG33" s="823"/>
      <c r="AH33" s="823"/>
      <c r="AI33" s="823"/>
      <c r="AJ33" s="823"/>
      <c r="AK33" s="823"/>
      <c r="AL33" s="823"/>
      <c r="AM33" s="823"/>
      <c r="AN33" s="823"/>
      <c r="AO33" s="823"/>
      <c r="AP33" s="823"/>
      <c r="AQ33" s="823"/>
      <c r="AR33" s="823"/>
      <c r="AS33" s="823"/>
      <c r="AT33" s="823"/>
      <c r="AU33" s="823"/>
      <c r="AV33" s="824"/>
    </row>
    <row r="34" spans="1:48" ht="15" customHeight="1" thickBot="1" x14ac:dyDescent="0.2">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row>
    <row r="35" spans="1:48" ht="15" customHeight="1" thickBot="1" x14ac:dyDescent="0.2">
      <c r="B35" s="45"/>
      <c r="C35" s="45"/>
      <c r="D35" s="45"/>
      <c r="E35" s="809" t="s">
        <v>349</v>
      </c>
      <c r="F35" s="810"/>
      <c r="G35" s="810"/>
      <c r="H35" s="810"/>
      <c r="I35" s="810"/>
      <c r="J35" s="810"/>
      <c r="K35" s="810"/>
      <c r="L35" s="810"/>
      <c r="M35" s="810"/>
      <c r="N35" s="810"/>
      <c r="O35" s="810"/>
      <c r="P35" s="810"/>
      <c r="Q35" s="810"/>
      <c r="R35" s="811"/>
      <c r="S35" s="812" t="s">
        <v>58</v>
      </c>
      <c r="T35" s="813"/>
      <c r="U35" s="813"/>
      <c r="V35" s="813"/>
      <c r="W35" s="813"/>
      <c r="X35" s="813"/>
      <c r="Y35" s="813"/>
      <c r="Z35" s="813"/>
      <c r="AA35" s="813"/>
      <c r="AB35" s="814"/>
      <c r="AC35" s="811" t="s">
        <v>350</v>
      </c>
      <c r="AD35" s="813"/>
      <c r="AE35" s="813"/>
      <c r="AF35" s="813"/>
      <c r="AG35" s="813"/>
      <c r="AH35" s="813"/>
      <c r="AI35" s="813"/>
      <c r="AJ35" s="813"/>
      <c r="AK35" s="813"/>
      <c r="AL35" s="813"/>
      <c r="AM35" s="813"/>
      <c r="AN35" s="813"/>
      <c r="AO35" s="813"/>
      <c r="AP35" s="813"/>
      <c r="AQ35" s="813"/>
      <c r="AR35" s="815"/>
      <c r="AS35" s="45"/>
      <c r="AT35" s="45"/>
      <c r="AU35" s="45"/>
      <c r="AV35" s="45"/>
    </row>
    <row r="36" spans="1:48" ht="15" customHeight="1" thickTop="1" x14ac:dyDescent="0.15">
      <c r="B36" s="45"/>
      <c r="C36" s="45"/>
      <c r="D36" s="45"/>
      <c r="E36" s="798" t="s">
        <v>59</v>
      </c>
      <c r="F36" s="799"/>
      <c r="G36" s="799"/>
      <c r="H36" s="799"/>
      <c r="I36" s="799"/>
      <c r="J36" s="799"/>
      <c r="K36" s="799"/>
      <c r="L36" s="799"/>
      <c r="M36" s="799"/>
      <c r="N36" s="799"/>
      <c r="O36" s="799"/>
      <c r="P36" s="799"/>
      <c r="Q36" s="799"/>
      <c r="R36" s="800"/>
      <c r="S36" s="792" t="s">
        <v>88</v>
      </c>
      <c r="T36" s="793"/>
      <c r="U36" s="793"/>
      <c r="V36" s="793"/>
      <c r="W36" s="793"/>
      <c r="X36" s="794"/>
      <c r="Y36" s="794"/>
      <c r="Z36" s="794"/>
      <c r="AA36" s="794"/>
      <c r="AB36" s="794"/>
      <c r="AC36" s="794"/>
      <c r="AD36" s="794"/>
      <c r="AE36" s="794"/>
      <c r="AF36" s="794"/>
      <c r="AG36" s="794"/>
      <c r="AH36" s="794"/>
      <c r="AI36" s="794"/>
      <c r="AJ36" s="794"/>
      <c r="AK36" s="794"/>
      <c r="AL36" s="794"/>
      <c r="AM36" s="794"/>
      <c r="AN36" s="794"/>
      <c r="AO36" s="794"/>
      <c r="AP36" s="794"/>
      <c r="AQ36" s="794"/>
      <c r="AR36" s="795"/>
      <c r="AS36" s="45"/>
      <c r="AT36" s="45"/>
      <c r="AU36" s="45"/>
      <c r="AV36" s="45"/>
    </row>
    <row r="37" spans="1:48" ht="15" customHeight="1" x14ac:dyDescent="0.15">
      <c r="B37" s="45"/>
      <c r="C37" s="45"/>
      <c r="D37" s="45"/>
      <c r="E37" s="796" t="s">
        <v>351</v>
      </c>
      <c r="F37" s="342"/>
      <c r="G37" s="342"/>
      <c r="H37" s="342"/>
      <c r="I37" s="342"/>
      <c r="J37" s="342"/>
      <c r="K37" s="342"/>
      <c r="L37" s="342"/>
      <c r="M37" s="342"/>
      <c r="N37" s="342"/>
      <c r="O37" s="342"/>
      <c r="P37" s="342"/>
      <c r="Q37" s="342"/>
      <c r="R37" s="797"/>
      <c r="S37" s="788" t="s">
        <v>89</v>
      </c>
      <c r="T37" s="343"/>
      <c r="U37" s="343"/>
      <c r="V37" s="343"/>
      <c r="W37" s="343"/>
      <c r="X37" s="789"/>
      <c r="Y37" s="789"/>
      <c r="Z37" s="789"/>
      <c r="AA37" s="789"/>
      <c r="AB37" s="789"/>
      <c r="AC37" s="789" t="s">
        <v>90</v>
      </c>
      <c r="AD37" s="789"/>
      <c r="AE37" s="789"/>
      <c r="AF37" s="789"/>
      <c r="AG37" s="789"/>
      <c r="AH37" s="789"/>
      <c r="AI37" s="789"/>
      <c r="AJ37" s="789"/>
      <c r="AK37" s="789"/>
      <c r="AL37" s="789"/>
      <c r="AM37" s="789"/>
      <c r="AN37" s="789"/>
      <c r="AO37" s="789"/>
      <c r="AP37" s="789"/>
      <c r="AQ37" s="789"/>
      <c r="AR37" s="790"/>
      <c r="AS37" s="45"/>
      <c r="AT37" s="45"/>
      <c r="AU37" s="45"/>
      <c r="AV37" s="45"/>
    </row>
    <row r="38" spans="1:48" ht="15" customHeight="1" x14ac:dyDescent="0.15">
      <c r="B38" s="45"/>
      <c r="C38" s="45"/>
      <c r="D38" s="45"/>
      <c r="E38" s="829" t="s">
        <v>96</v>
      </c>
      <c r="F38" s="830"/>
      <c r="G38" s="830"/>
      <c r="H38" s="830"/>
      <c r="I38" s="830"/>
      <c r="J38" s="830"/>
      <c r="K38" s="830"/>
      <c r="L38" s="830"/>
      <c r="M38" s="830"/>
      <c r="N38" s="830"/>
      <c r="O38" s="830"/>
      <c r="P38" s="830"/>
      <c r="Q38" s="830"/>
      <c r="R38" s="831"/>
      <c r="S38" s="788" t="s">
        <v>83</v>
      </c>
      <c r="T38" s="343"/>
      <c r="U38" s="343"/>
      <c r="V38" s="343"/>
      <c r="W38" s="343"/>
      <c r="X38" s="789"/>
      <c r="Y38" s="789"/>
      <c r="Z38" s="789"/>
      <c r="AA38" s="789"/>
      <c r="AB38" s="789"/>
      <c r="AC38" s="789" t="s">
        <v>84</v>
      </c>
      <c r="AD38" s="789"/>
      <c r="AE38" s="789"/>
      <c r="AF38" s="789"/>
      <c r="AG38" s="789"/>
      <c r="AH38" s="789"/>
      <c r="AI38" s="789"/>
      <c r="AJ38" s="789"/>
      <c r="AK38" s="789"/>
      <c r="AL38" s="789"/>
      <c r="AM38" s="789"/>
      <c r="AN38" s="789"/>
      <c r="AO38" s="789"/>
      <c r="AP38" s="789"/>
      <c r="AQ38" s="789"/>
      <c r="AR38" s="790"/>
      <c r="AS38" s="45"/>
      <c r="AT38" s="45"/>
      <c r="AU38" s="45"/>
      <c r="AV38" s="45"/>
    </row>
    <row r="39" spans="1:48" ht="15" customHeight="1" x14ac:dyDescent="0.15">
      <c r="B39" s="45"/>
      <c r="C39" s="45"/>
      <c r="D39" s="45"/>
      <c r="E39" s="829" t="s">
        <v>478</v>
      </c>
      <c r="F39" s="830"/>
      <c r="G39" s="830"/>
      <c r="H39" s="830"/>
      <c r="I39" s="830"/>
      <c r="J39" s="830"/>
      <c r="K39" s="830"/>
      <c r="L39" s="830"/>
      <c r="M39" s="830"/>
      <c r="N39" s="830"/>
      <c r="O39" s="830"/>
      <c r="P39" s="830"/>
      <c r="Q39" s="830"/>
      <c r="R39" s="831"/>
      <c r="S39" s="788" t="s">
        <v>85</v>
      </c>
      <c r="T39" s="343"/>
      <c r="U39" s="343"/>
      <c r="V39" s="343"/>
      <c r="W39" s="343"/>
      <c r="X39" s="789"/>
      <c r="Y39" s="789"/>
      <c r="Z39" s="789"/>
      <c r="AA39" s="789"/>
      <c r="AB39" s="789"/>
      <c r="AC39" s="789" t="s">
        <v>86</v>
      </c>
      <c r="AD39" s="789"/>
      <c r="AE39" s="789"/>
      <c r="AF39" s="789"/>
      <c r="AG39" s="789"/>
      <c r="AH39" s="789"/>
      <c r="AI39" s="789"/>
      <c r="AJ39" s="789"/>
      <c r="AK39" s="789"/>
      <c r="AL39" s="789"/>
      <c r="AM39" s="789"/>
      <c r="AN39" s="789"/>
      <c r="AO39" s="789"/>
      <c r="AP39" s="789"/>
      <c r="AQ39" s="789"/>
      <c r="AR39" s="790"/>
      <c r="AS39" s="45"/>
      <c r="AT39" s="45"/>
      <c r="AU39" s="45"/>
      <c r="AV39" s="45"/>
    </row>
    <row r="40" spans="1:48" ht="15" customHeight="1" x14ac:dyDescent="0.15">
      <c r="B40" s="45"/>
      <c r="C40" s="45"/>
      <c r="D40" s="45"/>
      <c r="E40" s="796" t="s">
        <v>351</v>
      </c>
      <c r="F40" s="342"/>
      <c r="G40" s="342"/>
      <c r="H40" s="342"/>
      <c r="I40" s="342"/>
      <c r="J40" s="342"/>
      <c r="K40" s="342"/>
      <c r="L40" s="342"/>
      <c r="M40" s="342"/>
      <c r="N40" s="342"/>
      <c r="O40" s="342"/>
      <c r="P40" s="342"/>
      <c r="Q40" s="342"/>
      <c r="R40" s="797"/>
      <c r="S40" s="788" t="s">
        <v>82</v>
      </c>
      <c r="T40" s="343"/>
      <c r="U40" s="343"/>
      <c r="V40" s="343"/>
      <c r="W40" s="343"/>
      <c r="X40" s="789"/>
      <c r="Y40" s="789"/>
      <c r="Z40" s="789"/>
      <c r="AA40" s="789"/>
      <c r="AB40" s="789"/>
      <c r="AC40" s="789" t="s">
        <v>84</v>
      </c>
      <c r="AD40" s="789"/>
      <c r="AE40" s="789"/>
      <c r="AF40" s="789"/>
      <c r="AG40" s="789"/>
      <c r="AH40" s="789"/>
      <c r="AI40" s="789"/>
      <c r="AJ40" s="789"/>
      <c r="AK40" s="789"/>
      <c r="AL40" s="789"/>
      <c r="AM40" s="789"/>
      <c r="AN40" s="789"/>
      <c r="AO40" s="789"/>
      <c r="AP40" s="789"/>
      <c r="AQ40" s="789"/>
      <c r="AR40" s="790"/>
      <c r="AS40" s="45"/>
      <c r="AT40" s="45"/>
      <c r="AU40" s="45"/>
      <c r="AV40" s="45"/>
    </row>
    <row r="41" spans="1:48" ht="15" customHeight="1" x14ac:dyDescent="0.15">
      <c r="B41" s="45"/>
      <c r="C41" s="45"/>
      <c r="D41" s="45"/>
      <c r="E41" s="829" t="s">
        <v>97</v>
      </c>
      <c r="F41" s="830"/>
      <c r="G41" s="830"/>
      <c r="H41" s="830"/>
      <c r="I41" s="830"/>
      <c r="J41" s="830"/>
      <c r="K41" s="830"/>
      <c r="L41" s="830"/>
      <c r="M41" s="830"/>
      <c r="N41" s="830"/>
      <c r="O41" s="830"/>
      <c r="P41" s="830"/>
      <c r="Q41" s="830"/>
      <c r="R41" s="831"/>
      <c r="S41" s="788" t="s">
        <v>82</v>
      </c>
      <c r="T41" s="343"/>
      <c r="U41" s="343"/>
      <c r="V41" s="343"/>
      <c r="W41" s="343"/>
      <c r="X41" s="789"/>
      <c r="Y41" s="789"/>
      <c r="Z41" s="789"/>
      <c r="AA41" s="789"/>
      <c r="AB41" s="789"/>
      <c r="AC41" s="789"/>
      <c r="AD41" s="789"/>
      <c r="AE41" s="789"/>
      <c r="AF41" s="789"/>
      <c r="AG41" s="789"/>
      <c r="AH41" s="789"/>
      <c r="AI41" s="789"/>
      <c r="AJ41" s="789"/>
      <c r="AK41" s="789"/>
      <c r="AL41" s="789"/>
      <c r="AM41" s="789"/>
      <c r="AN41" s="789"/>
      <c r="AO41" s="789"/>
      <c r="AP41" s="789"/>
      <c r="AQ41" s="789"/>
      <c r="AR41" s="790"/>
      <c r="AS41" s="45"/>
      <c r="AT41" s="45"/>
      <c r="AU41" s="45"/>
      <c r="AV41" s="45"/>
    </row>
    <row r="42" spans="1:48" ht="15" customHeight="1" x14ac:dyDescent="0.15">
      <c r="B42" s="45"/>
      <c r="C42" s="45"/>
      <c r="D42" s="45"/>
      <c r="E42" s="829" t="s">
        <v>98</v>
      </c>
      <c r="F42" s="830"/>
      <c r="G42" s="830"/>
      <c r="H42" s="830"/>
      <c r="I42" s="830"/>
      <c r="J42" s="830"/>
      <c r="K42" s="830"/>
      <c r="L42" s="830"/>
      <c r="M42" s="830"/>
      <c r="N42" s="830"/>
      <c r="O42" s="830"/>
      <c r="P42" s="830"/>
      <c r="Q42" s="830"/>
      <c r="R42" s="831"/>
      <c r="S42" s="788" t="s">
        <v>82</v>
      </c>
      <c r="T42" s="343"/>
      <c r="U42" s="343"/>
      <c r="V42" s="343"/>
      <c r="W42" s="343"/>
      <c r="X42" s="789"/>
      <c r="Y42" s="789"/>
      <c r="Z42" s="789"/>
      <c r="AA42" s="789"/>
      <c r="AB42" s="789"/>
      <c r="AC42" s="789"/>
      <c r="AD42" s="789"/>
      <c r="AE42" s="789"/>
      <c r="AF42" s="789"/>
      <c r="AG42" s="789"/>
      <c r="AH42" s="789"/>
      <c r="AI42" s="789"/>
      <c r="AJ42" s="789"/>
      <c r="AK42" s="789"/>
      <c r="AL42" s="789"/>
      <c r="AM42" s="789"/>
      <c r="AN42" s="789"/>
      <c r="AO42" s="789"/>
      <c r="AP42" s="789"/>
      <c r="AQ42" s="789"/>
      <c r="AR42" s="790"/>
      <c r="AS42" s="45"/>
      <c r="AT42" s="45"/>
      <c r="AU42" s="45"/>
      <c r="AV42" s="45"/>
    </row>
    <row r="43" spans="1:48" ht="15" customHeight="1" x14ac:dyDescent="0.15">
      <c r="B43" s="45"/>
      <c r="C43" s="45"/>
      <c r="D43" s="45"/>
      <c r="E43" s="829" t="s">
        <v>99</v>
      </c>
      <c r="F43" s="830"/>
      <c r="G43" s="830"/>
      <c r="H43" s="830"/>
      <c r="I43" s="830"/>
      <c r="J43" s="830"/>
      <c r="K43" s="830"/>
      <c r="L43" s="830"/>
      <c r="M43" s="830"/>
      <c r="N43" s="830"/>
      <c r="O43" s="830"/>
      <c r="P43" s="830"/>
      <c r="Q43" s="830"/>
      <c r="R43" s="831"/>
      <c r="S43" s="788" t="s">
        <v>82</v>
      </c>
      <c r="T43" s="343"/>
      <c r="U43" s="343"/>
      <c r="V43" s="343"/>
      <c r="W43" s="343"/>
      <c r="X43" s="789"/>
      <c r="Y43" s="789"/>
      <c r="Z43" s="789"/>
      <c r="AA43" s="789"/>
      <c r="AB43" s="789"/>
      <c r="AC43" s="789"/>
      <c r="AD43" s="789"/>
      <c r="AE43" s="789"/>
      <c r="AF43" s="789"/>
      <c r="AG43" s="789"/>
      <c r="AH43" s="789"/>
      <c r="AI43" s="789"/>
      <c r="AJ43" s="789"/>
      <c r="AK43" s="789"/>
      <c r="AL43" s="789"/>
      <c r="AM43" s="789"/>
      <c r="AN43" s="789"/>
      <c r="AO43" s="789"/>
      <c r="AP43" s="789"/>
      <c r="AQ43" s="789"/>
      <c r="AR43" s="790"/>
      <c r="AS43" s="45"/>
      <c r="AT43" s="45"/>
      <c r="AU43" s="45"/>
      <c r="AV43" s="45"/>
    </row>
    <row r="44" spans="1:48" ht="15" customHeight="1" x14ac:dyDescent="0.15">
      <c r="B44" s="45"/>
      <c r="C44" s="45"/>
      <c r="D44" s="45"/>
      <c r="E44" s="829" t="s">
        <v>100</v>
      </c>
      <c r="F44" s="830"/>
      <c r="G44" s="830"/>
      <c r="H44" s="830"/>
      <c r="I44" s="830"/>
      <c r="J44" s="830"/>
      <c r="K44" s="830"/>
      <c r="L44" s="830"/>
      <c r="M44" s="830"/>
      <c r="N44" s="830"/>
      <c r="O44" s="830"/>
      <c r="P44" s="830"/>
      <c r="Q44" s="830"/>
      <c r="R44" s="831"/>
      <c r="S44" s="788" t="s">
        <v>82</v>
      </c>
      <c r="T44" s="343"/>
      <c r="U44" s="343"/>
      <c r="V44" s="343"/>
      <c r="W44" s="343"/>
      <c r="X44" s="789"/>
      <c r="Y44" s="789"/>
      <c r="Z44" s="789"/>
      <c r="AA44" s="789"/>
      <c r="AB44" s="789"/>
      <c r="AC44" s="789"/>
      <c r="AD44" s="789"/>
      <c r="AE44" s="789"/>
      <c r="AF44" s="789"/>
      <c r="AG44" s="789"/>
      <c r="AH44" s="789"/>
      <c r="AI44" s="789"/>
      <c r="AJ44" s="789"/>
      <c r="AK44" s="789"/>
      <c r="AL44" s="789"/>
      <c r="AM44" s="789"/>
      <c r="AN44" s="789"/>
      <c r="AO44" s="789"/>
      <c r="AP44" s="789"/>
      <c r="AQ44" s="789"/>
      <c r="AR44" s="790"/>
      <c r="AS44" s="45"/>
      <c r="AT44" s="45"/>
      <c r="AU44" s="45"/>
      <c r="AV44" s="45"/>
    </row>
    <row r="45" spans="1:48" ht="15" customHeight="1" x14ac:dyDescent="0.15">
      <c r="B45" s="45"/>
      <c r="C45" s="45"/>
      <c r="D45" s="45"/>
      <c r="E45" s="829" t="s">
        <v>101</v>
      </c>
      <c r="F45" s="830"/>
      <c r="G45" s="830"/>
      <c r="H45" s="830"/>
      <c r="I45" s="830"/>
      <c r="J45" s="830"/>
      <c r="K45" s="830"/>
      <c r="L45" s="830"/>
      <c r="M45" s="830"/>
      <c r="N45" s="830"/>
      <c r="O45" s="830"/>
      <c r="P45" s="830"/>
      <c r="Q45" s="830"/>
      <c r="R45" s="831"/>
      <c r="S45" s="788" t="s">
        <v>85</v>
      </c>
      <c r="T45" s="343"/>
      <c r="U45" s="343"/>
      <c r="V45" s="343"/>
      <c r="W45" s="343"/>
      <c r="X45" s="789"/>
      <c r="Y45" s="789"/>
      <c r="Z45" s="789"/>
      <c r="AA45" s="789"/>
      <c r="AB45" s="789"/>
      <c r="AC45" s="789" t="s">
        <v>87</v>
      </c>
      <c r="AD45" s="789"/>
      <c r="AE45" s="789"/>
      <c r="AF45" s="789"/>
      <c r="AG45" s="789"/>
      <c r="AH45" s="789"/>
      <c r="AI45" s="789"/>
      <c r="AJ45" s="789"/>
      <c r="AK45" s="789"/>
      <c r="AL45" s="789"/>
      <c r="AM45" s="789"/>
      <c r="AN45" s="789"/>
      <c r="AO45" s="789"/>
      <c r="AP45" s="789"/>
      <c r="AQ45" s="789"/>
      <c r="AR45" s="790"/>
      <c r="AS45" s="45"/>
      <c r="AT45" s="45"/>
      <c r="AU45" s="45"/>
      <c r="AV45" s="45"/>
    </row>
    <row r="46" spans="1:48" ht="15" customHeight="1" thickBot="1" x14ac:dyDescent="0.2">
      <c r="B46" s="45"/>
      <c r="C46" s="45"/>
      <c r="D46" s="45"/>
      <c r="E46" s="836" t="s">
        <v>351</v>
      </c>
      <c r="F46" s="837"/>
      <c r="G46" s="837"/>
      <c r="H46" s="837"/>
      <c r="I46" s="837"/>
      <c r="J46" s="837"/>
      <c r="K46" s="837"/>
      <c r="L46" s="837"/>
      <c r="M46" s="837"/>
      <c r="N46" s="837"/>
      <c r="O46" s="837"/>
      <c r="P46" s="837"/>
      <c r="Q46" s="837"/>
      <c r="R46" s="838"/>
      <c r="S46" s="832" t="s">
        <v>82</v>
      </c>
      <c r="T46" s="833"/>
      <c r="U46" s="833"/>
      <c r="V46" s="833"/>
      <c r="W46" s="833"/>
      <c r="X46" s="834"/>
      <c r="Y46" s="834"/>
      <c r="Z46" s="834"/>
      <c r="AA46" s="834"/>
      <c r="AB46" s="834"/>
      <c r="AC46" s="834" t="s">
        <v>84</v>
      </c>
      <c r="AD46" s="834"/>
      <c r="AE46" s="834"/>
      <c r="AF46" s="834"/>
      <c r="AG46" s="834"/>
      <c r="AH46" s="834"/>
      <c r="AI46" s="834"/>
      <c r="AJ46" s="834"/>
      <c r="AK46" s="834"/>
      <c r="AL46" s="834"/>
      <c r="AM46" s="834"/>
      <c r="AN46" s="834"/>
      <c r="AO46" s="834"/>
      <c r="AP46" s="834"/>
      <c r="AQ46" s="834"/>
      <c r="AR46" s="835"/>
      <c r="AS46" s="45"/>
      <c r="AT46" s="45"/>
      <c r="AU46" s="45"/>
      <c r="AV46" s="45"/>
    </row>
  </sheetData>
  <mergeCells count="50">
    <mergeCell ref="E41:R41"/>
    <mergeCell ref="E38:R38"/>
    <mergeCell ref="E46:R46"/>
    <mergeCell ref="E45:R45"/>
    <mergeCell ref="E40:R40"/>
    <mergeCell ref="E39:R39"/>
    <mergeCell ref="E44:R44"/>
    <mergeCell ref="S44:AB44"/>
    <mergeCell ref="AC44:AR44"/>
    <mergeCell ref="S45:AB45"/>
    <mergeCell ref="AC45:AR45"/>
    <mergeCell ref="S46:AB46"/>
    <mergeCell ref="AC46:AR46"/>
    <mergeCell ref="S43:AB43"/>
    <mergeCell ref="AC43:AR43"/>
    <mergeCell ref="S42:AB42"/>
    <mergeCell ref="AC42:AR42"/>
    <mergeCell ref="E43:R43"/>
    <mergeCell ref="E42:R42"/>
    <mergeCell ref="S40:AB40"/>
    <mergeCell ref="AC40:AR40"/>
    <mergeCell ref="S41:AB41"/>
    <mergeCell ref="AC41:AR41"/>
    <mergeCell ref="B5:AV9"/>
    <mergeCell ref="E35:R35"/>
    <mergeCell ref="S35:AB35"/>
    <mergeCell ref="AC35:AR35"/>
    <mergeCell ref="S38:AB38"/>
    <mergeCell ref="AC38:AR38"/>
    <mergeCell ref="B29:AV33"/>
    <mergeCell ref="T19:AE24"/>
    <mergeCell ref="T13:AE18"/>
    <mergeCell ref="T11:AE12"/>
    <mergeCell ref="H19:S24"/>
    <mergeCell ref="H13:S18"/>
    <mergeCell ref="AF19:AV24"/>
    <mergeCell ref="AF11:AV12"/>
    <mergeCell ref="B11:G12"/>
    <mergeCell ref="S39:AB39"/>
    <mergeCell ref="AC39:AR39"/>
    <mergeCell ref="H11:S12"/>
    <mergeCell ref="B19:G24"/>
    <mergeCell ref="B13:G18"/>
    <mergeCell ref="AF13:AV18"/>
    <mergeCell ref="S36:AB36"/>
    <mergeCell ref="AC36:AR36"/>
    <mergeCell ref="S37:AB37"/>
    <mergeCell ref="AC37:AR37"/>
    <mergeCell ref="E37:R37"/>
    <mergeCell ref="E36:R36"/>
  </mergeCells>
  <phoneticPr fontId="3"/>
  <pageMargins left="0.78740157480314965" right="0.78740157480314965" top="0.78740157480314965" bottom="0.78740157480314965" header="0.39370078740157483" footer="0.3937007874015748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表紙</vt:lpstr>
      <vt:lpstr>1需要</vt:lpstr>
      <vt:lpstr>1課題</vt:lpstr>
      <vt:lpstr>2情報</vt:lpstr>
      <vt:lpstr>調書</vt:lpstr>
      <vt:lpstr>3リ管</vt:lpstr>
      <vt:lpstr>3リ処</vt:lpstr>
      <vt:lpstr>4長期</vt:lpstr>
      <vt:lpstr>5点調</vt:lpstr>
      <vt:lpstr>6修改</vt:lpstr>
      <vt:lpstr>7見直</vt:lpstr>
      <vt:lpstr>'1課題'!Print_Area</vt:lpstr>
      <vt:lpstr>'1需要'!Print_Area</vt:lpstr>
      <vt:lpstr>'2情報'!Print_Area</vt:lpstr>
      <vt:lpstr>'3リ管'!Print_Area</vt:lpstr>
      <vt:lpstr>'3リ処'!Print_Area</vt:lpstr>
      <vt:lpstr>'4長期'!Print_Area</vt:lpstr>
      <vt:lpstr>'5点調'!Print_Area</vt:lpstr>
      <vt:lpstr>'6修改'!Print_Area</vt:lpstr>
      <vt:lpstr>'7見直'!Print_Area</vt:lpstr>
      <vt:lpstr>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2016-10-31T10:39:24Z</dcterms:modified>
</cp:coreProperties>
</file>