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'Sheet1'!$B$2:$N$74</definedName>
  </definedNames>
  <calcPr fullCalcOnLoad="1"/>
</workbook>
</file>

<file path=xl/sharedStrings.xml><?xml version="1.0" encoding="utf-8"?>
<sst xmlns="http://schemas.openxmlformats.org/spreadsheetml/2006/main" count="121" uniqueCount="93">
  <si>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</si>
  <si>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</si>
  <si>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</si>
  <si>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</si>
  <si>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</si>
  <si>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</si>
  <si>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</si>
  <si>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</si>
  <si>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</si>
  <si>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倉</t>
  </si>
  <si>
    <t>庫</t>
  </si>
  <si>
    <t>合　　　　　　　　　計</t>
  </si>
  <si>
    <t>（年間調査　単位：トン，％）</t>
  </si>
  <si>
    <t>産　業　業　種</t>
  </si>
  <si>
    <t>年　　間　　出　　荷　　量</t>
  </si>
  <si>
    <t>2000年</t>
  </si>
  <si>
    <t>構　　　　成　　　　比</t>
  </si>
  <si>
    <t>倍　率</t>
  </si>
  <si>
    <t>表Ⅰ－５－１　産業業種別年間出荷量の推移　－重量－</t>
  </si>
  <si>
    <t>2000年調査</t>
  </si>
  <si>
    <t>2005年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</si>
  <si>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</si>
  <si>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</si>
  <si>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</si>
  <si>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</si>
  <si>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</si>
  <si>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</si>
  <si>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繊維</t>
  </si>
  <si>
    <t>木材・木製品</t>
  </si>
  <si>
    <t>家具・装備品</t>
  </si>
  <si>
    <t>パルプ・紙・紙加工品</t>
  </si>
  <si>
    <t>印刷・同関連</t>
  </si>
  <si>
    <t>化学</t>
  </si>
  <si>
    <t>プラスチック製品</t>
  </si>
  <si>
    <t>ゴム製品</t>
  </si>
  <si>
    <t>窯業・土石製品</t>
  </si>
  <si>
    <t>鉄鋼</t>
  </si>
  <si>
    <t>非鉄金属</t>
  </si>
  <si>
    <t>金属製品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</si>
  <si>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</si>
  <si>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</si>
  <si>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</si>
  <si>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</si>
  <si>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</si>
  <si>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t>各種商品</t>
  </si>
  <si>
    <t>繊維品</t>
  </si>
  <si>
    <t>衣服･身の回り品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</si>
  <si>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</si>
  <si>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</si>
  <si>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</si>
  <si>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</si>
  <si>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</si>
  <si>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</si>
  <si>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自動車</t>
  </si>
  <si>
    <t>電気機械器具</t>
  </si>
  <si>
    <t>その他の機械器具</t>
  </si>
  <si>
    <t>家具・建具･じゅう器</t>
  </si>
  <si>
    <t>その他の卸売業</t>
  </si>
  <si>
    <t>非金属</t>
  </si>
  <si>
    <t>衣服・その他繊維製品</t>
  </si>
  <si>
    <t xml:space="preserve">繊維 　  </t>
  </si>
  <si>
    <t>機械器具</t>
  </si>
  <si>
    <t>１・２・３類</t>
  </si>
  <si>
    <t>野積</t>
  </si>
  <si>
    <t>貯蔵そう</t>
  </si>
  <si>
    <t>危険品（建屋）</t>
  </si>
  <si>
    <t>危険品（タンク）</t>
  </si>
  <si>
    <t>水面</t>
  </si>
  <si>
    <t>冷蔵</t>
  </si>
  <si>
    <t xml:space="preserve">- </t>
  </si>
  <si>
    <t>2010年</t>
  </si>
  <si>
    <t>10/05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</si>
  <si>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</si>
  <si>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</si>
  <si>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</si>
  <si>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</si>
  <si>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</si>
  <si>
    <t>-</t>
  </si>
  <si>
    <t>-</t>
  </si>
  <si>
    <t>注）１．2005年調査以前の「印刷・同関連」製造業には、「新聞業」「出版業」を含む。</t>
  </si>
  <si>
    <t>2005年調査</t>
  </si>
  <si>
    <t>2010年調査</t>
  </si>
  <si>
    <t>15/10</t>
  </si>
  <si>
    <t>2015年調査</t>
  </si>
  <si>
    <t>2015年</t>
  </si>
  <si>
    <t>一般機械器具</t>
  </si>
  <si>
    <t>産業機械器具</t>
  </si>
  <si>
    <t>はん用機械器具</t>
  </si>
  <si>
    <t>生産用機械器具</t>
  </si>
  <si>
    <t>業務用機械器具</t>
  </si>
  <si>
    <t>鉱業（業種格付不能）</t>
  </si>
  <si>
    <t>卸売業（業種格付不能）</t>
  </si>
  <si>
    <t>　　２．2005年調査以前の「一般機械器具」製造業は、「一般機械器具」と「精密機械器具」の合計値である。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</si>
</sst>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  <numFmt numFmtId="181" formatCode="#,##0;[Red]\-#,##0;&quot;-&quot;"/>
    <numFmt numFmtId="182" formatCode="0.00_;\-0.00_;"/>
    <numFmt numFmtId="183" formatCode="0.00\ "/>
    <numFmt numFmtId="184" formatCode="0.00\ ;\-0.00\ ;0.00\ ;@\ "/>
    <numFmt numFmtId="185" formatCode="0.0%;\-0.0%;&quot;-&quot;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38" fontId="3" fillId="0" borderId="0" xfId="49" applyNumberFormat="1" applyFont="1" applyFill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17" xfId="49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81" fontId="3" fillId="0" borderId="16" xfId="49" applyNumberFormat="1" applyFont="1" applyFill="1" applyBorder="1" applyAlignment="1">
      <alignment horizontal="right" vertical="center"/>
    </xf>
    <xf numFmtId="181" fontId="3" fillId="0" borderId="19" xfId="49" applyNumberFormat="1" applyFont="1" applyFill="1" applyBorder="1" applyAlignment="1">
      <alignment vertical="center"/>
    </xf>
    <xf numFmtId="181" fontId="3" fillId="0" borderId="20" xfId="49" applyNumberFormat="1" applyFont="1" applyFill="1" applyBorder="1" applyAlignment="1">
      <alignment horizontal="right" vertical="center"/>
    </xf>
    <xf numFmtId="181" fontId="3" fillId="0" borderId="14" xfId="49" applyNumberFormat="1" applyFont="1" applyFill="1" applyBorder="1" applyAlignment="1">
      <alignment vertical="center"/>
    </xf>
    <xf numFmtId="181" fontId="3" fillId="0" borderId="21" xfId="49" applyNumberFormat="1" applyFont="1" applyFill="1" applyBorder="1" applyAlignment="1">
      <alignment horizontal="right" vertical="center"/>
    </xf>
    <xf numFmtId="181" fontId="3" fillId="0" borderId="21" xfId="49" applyNumberFormat="1" applyFont="1" applyFill="1" applyBorder="1" applyAlignment="1">
      <alignment vertical="center"/>
    </xf>
    <xf numFmtId="181" fontId="3" fillId="0" borderId="18" xfId="49" applyNumberFormat="1" applyFont="1" applyFill="1" applyBorder="1" applyAlignment="1">
      <alignment horizontal="right" vertical="center"/>
    </xf>
    <xf numFmtId="181" fontId="3" fillId="0" borderId="18" xfId="49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22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3" xfId="49" applyNumberFormat="1" applyFont="1" applyFill="1" applyBorder="1" applyAlignment="1">
      <alignment horizontal="right" vertical="center"/>
    </xf>
    <xf numFmtId="184" fontId="3" fillId="0" borderId="24" xfId="0" applyNumberFormat="1" applyFont="1" applyFill="1" applyBorder="1" applyAlignment="1">
      <alignment horizontal="right" vertical="center"/>
    </xf>
    <xf numFmtId="184" fontId="3" fillId="0" borderId="25" xfId="49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26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5" fontId="3" fillId="0" borderId="19" xfId="42" applyNumberFormat="1" applyFont="1" applyFill="1" applyBorder="1" applyAlignment="1">
      <alignment horizontal="right" vertical="center"/>
    </xf>
    <xf numFmtId="185" fontId="3" fillId="0" borderId="19" xfId="0" applyNumberFormat="1" applyFont="1" applyFill="1" applyBorder="1" applyAlignment="1">
      <alignment horizontal="right" vertical="center"/>
    </xf>
    <xf numFmtId="185" fontId="3" fillId="0" borderId="14" xfId="42" applyNumberFormat="1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5" fontId="3" fillId="0" borderId="21" xfId="42" applyNumberFormat="1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5" fontId="3" fillId="0" borderId="18" xfId="42" applyNumberFormat="1" applyFont="1" applyFill="1" applyBorder="1" applyAlignment="1">
      <alignment horizontal="right" vertical="center"/>
    </xf>
    <xf numFmtId="185" fontId="3" fillId="0" borderId="18" xfId="0" applyNumberFormat="1" applyFont="1" applyFill="1" applyBorder="1" applyAlignment="1">
      <alignment horizontal="right" vertical="center"/>
    </xf>
    <xf numFmtId="56" fontId="3" fillId="0" borderId="27" xfId="49" applyNumberFormat="1" applyFont="1" applyFill="1" applyBorder="1" applyAlignment="1" quotePrefix="1">
      <alignment horizontal="center" vertical="center"/>
    </xf>
    <xf numFmtId="56" fontId="3" fillId="0" borderId="18" xfId="49" applyNumberFormat="1" applyFont="1" applyFill="1" applyBorder="1" applyAlignment="1" quotePrefix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38" fontId="3" fillId="0" borderId="33" xfId="49" applyNumberFormat="1" applyFont="1" applyFill="1" applyBorder="1" applyAlignment="1">
      <alignment horizontal="center" vertical="center"/>
    </xf>
    <xf numFmtId="38" fontId="3" fillId="0" borderId="34" xfId="49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8" fontId="3" fillId="0" borderId="36" xfId="49" applyNumberFormat="1" applyFont="1" applyFill="1" applyBorder="1" applyAlignment="1">
      <alignment horizontal="center" vertical="center"/>
    </xf>
    <xf numFmtId="38" fontId="3" fillId="0" borderId="37" xfId="49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tabSelected="1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E7" sqref="E7"/>
    </sheetView>
  </sheetViews>
  <sheetFormatPr defaultColWidth="8.796875" defaultRowHeight="14.25"/>
  <cols>
    <col min="1" max="1" width="2.59765625" style="2" customWidth="1"/>
    <col min="2" max="2" width="3.59765625" style="1" customWidth="1"/>
    <col min="3" max="3" width="3.09765625" style="2" customWidth="1"/>
    <col min="4" max="4" width="23.59765625" style="2" customWidth="1"/>
    <col min="5" max="6" width="11.59765625" style="9" customWidth="1"/>
    <col min="7" max="7" width="11.59765625" style="2" customWidth="1"/>
    <col min="8" max="8" width="11.59765625" style="3" customWidth="1"/>
    <col min="9" max="11" width="6.59765625" style="3" customWidth="1"/>
    <col min="12" max="13" width="6.59765625" style="2" customWidth="1"/>
    <col min="14" max="14" width="6.59765625" style="3" customWidth="1"/>
    <col min="15" max="15" width="6.59765625" style="2" customWidth="1"/>
    <col min="16" max="16" width="11" style="2" bestFit="1" customWidth="1"/>
    <col min="17" max="16384" width="9" style="2" customWidth="1"/>
  </cols>
  <sheetData>
    <row r="1" spans="5:14" ht="12">
      <c r="E1" s="3"/>
      <c r="F1" s="2"/>
      <c r="I1" s="2"/>
      <c r="J1" s="2"/>
      <c r="K1" s="2"/>
      <c r="N1" s="2"/>
    </row>
    <row r="2" spans="2:14" s="11" customFormat="1" ht="13.5"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3:14" ht="13.5" customHeight="1">
      <c r="C4" s="4"/>
      <c r="D4" s="4"/>
      <c r="G4" s="4"/>
      <c r="N4" s="8" t="s">
        <v>12</v>
      </c>
    </row>
    <row r="5" spans="2:14" ht="13.5" customHeight="1">
      <c r="B5" s="5"/>
      <c r="C5" s="6"/>
      <c r="D5" s="6"/>
      <c r="E5" s="54" t="s">
        <v>14</v>
      </c>
      <c r="F5" s="58"/>
      <c r="G5" s="58"/>
      <c r="H5" s="59"/>
      <c r="I5" s="54" t="s">
        <v>16</v>
      </c>
      <c r="J5" s="58"/>
      <c r="K5" s="58"/>
      <c r="L5" s="58"/>
      <c r="M5" s="54" t="s">
        <v>17</v>
      </c>
      <c r="N5" s="55"/>
    </row>
    <row r="6" spans="2:14" ht="13.5" customHeight="1">
      <c r="B6" s="56" t="s">
        <v>13</v>
      </c>
      <c r="C6" s="57"/>
      <c r="D6" s="57"/>
      <c r="E6" s="17" t="s">
        <v>19</v>
      </c>
      <c r="F6" s="17" t="s">
        <v>80</v>
      </c>
      <c r="G6" s="18" t="s">
        <v>81</v>
      </c>
      <c r="H6" s="18" t="s">
        <v>83</v>
      </c>
      <c r="I6" s="18" t="s">
        <v>15</v>
      </c>
      <c r="J6" s="19" t="s">
        <v>20</v>
      </c>
      <c r="K6" s="19" t="s">
        <v>70</v>
      </c>
      <c r="L6" s="19" t="s">
        <v>84</v>
      </c>
      <c r="M6" s="46" t="s">
        <v>71</v>
      </c>
      <c r="N6" s="45" t="s">
        <v>82</v>
      </c>
    </row>
    <row r="7" spans="2:17" ht="13.5" customHeight="1">
      <c r="B7" s="7"/>
      <c r="C7" s="52" t="s">
        <v>21</v>
      </c>
      <c r="D7" s="53"/>
      <c r="E7" s="20">
        <v>971681</v>
      </c>
      <c r="F7" s="20">
        <v>872872</v>
      </c>
      <c r="G7" s="21">
        <v>621279.193</v>
      </c>
      <c r="H7" s="21">
        <v>441682</v>
      </c>
      <c r="I7" s="37">
        <f aca="true" t="shared" si="0" ref="I7:I42">+E7/E$72</f>
        <v>0.00029429640369801343</v>
      </c>
      <c r="J7" s="37">
        <f aca="true" t="shared" si="1" ref="J7:J42">+F7/F$72</f>
        <v>0.00028508992858786863</v>
      </c>
      <c r="K7" s="37">
        <f aca="true" t="shared" si="2" ref="K7:K42">+G7/G$72</f>
        <v>0.00023986581502615312</v>
      </c>
      <c r="L7" s="38">
        <f aca="true" t="shared" si="3" ref="L7:L48">+H7/$H$72</f>
        <v>0.0001747231944394899</v>
      </c>
      <c r="M7" s="28">
        <f>G7/F7</f>
        <v>0.7117643743870807</v>
      </c>
      <c r="N7" s="29">
        <f aca="true" t="shared" si="4" ref="N7:N72">H7/G7</f>
        <v>0.710923534823739</v>
      </c>
      <c r="P7" s="3"/>
      <c r="Q7" s="10"/>
    </row>
    <row r="8" spans="2:17" ht="13.5" customHeight="1">
      <c r="B8" s="7" t="s">
        <v>0</v>
      </c>
      <c r="C8" s="47" t="s">
        <v>22</v>
      </c>
      <c r="D8" s="48"/>
      <c r="E8" s="22">
        <v>3814282</v>
      </c>
      <c r="F8" s="22">
        <v>1043890</v>
      </c>
      <c r="G8" s="23">
        <v>395142</v>
      </c>
      <c r="H8" s="23">
        <v>1480116.039</v>
      </c>
      <c r="I8" s="39">
        <f t="shared" si="0"/>
        <v>0.0011552448543195413</v>
      </c>
      <c r="J8" s="39">
        <f t="shared" si="1"/>
        <v>0.00034094635359318453</v>
      </c>
      <c r="K8" s="39">
        <f t="shared" si="2"/>
        <v>0.00015255791429838564</v>
      </c>
      <c r="L8" s="40">
        <f t="shared" si="3"/>
        <v>0.0005855131123188281</v>
      </c>
      <c r="M8" s="30">
        <f aca="true" t="shared" si="5" ref="M8:M72">G8/F8</f>
        <v>0.37852838900650454</v>
      </c>
      <c r="N8" s="31">
        <f t="shared" si="4"/>
        <v>3.745782627511123</v>
      </c>
      <c r="P8" s="3"/>
      <c r="Q8" s="10"/>
    </row>
    <row r="9" spans="2:17" ht="13.5" customHeight="1">
      <c r="B9" s="7"/>
      <c r="C9" s="47" t="s">
        <v>23</v>
      </c>
      <c r="D9" s="48"/>
      <c r="E9" s="22">
        <v>832357</v>
      </c>
      <c r="F9" s="22">
        <v>1070459</v>
      </c>
      <c r="G9" s="23">
        <v>1010931.146</v>
      </c>
      <c r="H9" s="23">
        <v>1297907.404</v>
      </c>
      <c r="I9" s="39">
        <f t="shared" si="0"/>
        <v>0.0002520988592890747</v>
      </c>
      <c r="J9" s="39">
        <f t="shared" si="1"/>
        <v>0.0003496240913515856</v>
      </c>
      <c r="K9" s="39">
        <f t="shared" si="2"/>
        <v>0.00039030411126389193</v>
      </c>
      <c r="L9" s="40">
        <f t="shared" si="3"/>
        <v>0.0005134339359845897</v>
      </c>
      <c r="M9" s="30">
        <f t="shared" si="5"/>
        <v>0.9443903465709569</v>
      </c>
      <c r="N9" s="31">
        <f t="shared" si="4"/>
        <v>1.2838731986203937</v>
      </c>
      <c r="P9" s="3"/>
      <c r="Q9" s="10"/>
    </row>
    <row r="10" spans="2:17" ht="13.5" customHeight="1">
      <c r="B10" s="7"/>
      <c r="C10" s="49" t="s">
        <v>58</v>
      </c>
      <c r="D10" s="48"/>
      <c r="E10" s="22">
        <v>457997994</v>
      </c>
      <c r="F10" s="22">
        <f>SUM(F11:F13)</f>
        <v>390822738</v>
      </c>
      <c r="G10" s="23">
        <f>SUM(G11:G13)</f>
        <v>254811022.194</v>
      </c>
      <c r="H10" s="23">
        <f>SUM(H11:H13)</f>
        <v>230425039.016</v>
      </c>
      <c r="I10" s="39">
        <f t="shared" si="0"/>
        <v>0.1387154452285311</v>
      </c>
      <c r="J10" s="39">
        <f t="shared" si="1"/>
        <v>0.1276471538403515</v>
      </c>
      <c r="K10" s="39">
        <f t="shared" si="2"/>
        <v>0.09837840089425143</v>
      </c>
      <c r="L10" s="40">
        <f t="shared" si="3"/>
        <v>0.09115290841763897</v>
      </c>
      <c r="M10" s="30">
        <f t="shared" si="5"/>
        <v>0.651986175364239</v>
      </c>
      <c r="N10" s="31">
        <f t="shared" si="4"/>
        <v>0.9042977695076558</v>
      </c>
      <c r="P10" s="3"/>
      <c r="Q10" s="10"/>
    </row>
    <row r="11" spans="2:17" ht="13.5" customHeight="1">
      <c r="B11" s="7"/>
      <c r="C11" s="15"/>
      <c r="D11" s="14" t="s">
        <v>72</v>
      </c>
      <c r="E11" s="22">
        <v>0</v>
      </c>
      <c r="F11" s="22">
        <v>284671813</v>
      </c>
      <c r="G11" s="23">
        <v>174244875.241</v>
      </c>
      <c r="H11" s="23">
        <v>127455552.826</v>
      </c>
      <c r="I11" s="39" t="s">
        <v>78</v>
      </c>
      <c r="J11" s="39">
        <f t="shared" si="1"/>
        <v>0.09297705372511558</v>
      </c>
      <c r="K11" s="39">
        <f t="shared" si="2"/>
        <v>0.06727311888877764</v>
      </c>
      <c r="L11" s="40">
        <f t="shared" si="3"/>
        <v>0.05041962619896186</v>
      </c>
      <c r="M11" s="30">
        <f t="shared" si="5"/>
        <v>0.612090369625039</v>
      </c>
      <c r="N11" s="31">
        <f t="shared" si="4"/>
        <v>0.7314737529566642</v>
      </c>
      <c r="P11" s="3"/>
      <c r="Q11" s="10"/>
    </row>
    <row r="12" spans="2:17" ht="13.5" customHeight="1">
      <c r="B12" s="7" t="s">
        <v>1</v>
      </c>
      <c r="C12" s="15"/>
      <c r="D12" s="14" t="s">
        <v>24</v>
      </c>
      <c r="E12" s="22">
        <v>0</v>
      </c>
      <c r="F12" s="22">
        <v>105195417</v>
      </c>
      <c r="G12" s="23">
        <v>79910826.248</v>
      </c>
      <c r="H12" s="23">
        <v>102455296.173</v>
      </c>
      <c r="I12" s="39" t="s">
        <v>77</v>
      </c>
      <c r="J12" s="39">
        <f t="shared" si="1"/>
        <v>0.034358020328640465</v>
      </c>
      <c r="K12" s="39">
        <f t="shared" si="2"/>
        <v>0.030852273315050208</v>
      </c>
      <c r="L12" s="40">
        <f t="shared" si="3"/>
        <v>0.040529875871306964</v>
      </c>
      <c r="M12" s="30">
        <f t="shared" si="5"/>
        <v>0.7596417080413304</v>
      </c>
      <c r="N12" s="31">
        <f t="shared" si="4"/>
        <v>1.2821203456842525</v>
      </c>
      <c r="P12" s="3"/>
      <c r="Q12" s="10"/>
    </row>
    <row r="13" spans="2:17" ht="13.5" customHeight="1">
      <c r="B13" s="7"/>
      <c r="C13" s="16"/>
      <c r="D13" s="14" t="s">
        <v>25</v>
      </c>
      <c r="E13" s="22">
        <v>0</v>
      </c>
      <c r="F13" s="22">
        <v>955508</v>
      </c>
      <c r="G13" s="23">
        <v>655320.705</v>
      </c>
      <c r="H13" s="23">
        <v>514190.017</v>
      </c>
      <c r="I13" s="39" t="s">
        <v>77</v>
      </c>
      <c r="J13" s="39">
        <f t="shared" si="1"/>
        <v>0.0003120797865954426</v>
      </c>
      <c r="K13" s="39">
        <f t="shared" si="2"/>
        <v>0.0002530086904235633</v>
      </c>
      <c r="L13" s="40">
        <f t="shared" si="3"/>
        <v>0.0002034063473701342</v>
      </c>
      <c r="M13" s="30">
        <f t="shared" si="5"/>
        <v>0.6858348700377181</v>
      </c>
      <c r="N13" s="31">
        <f t="shared" si="4"/>
        <v>0.7846387472222475</v>
      </c>
      <c r="P13" s="3"/>
      <c r="Q13" s="10"/>
    </row>
    <row r="14" spans="2:17" ht="13.5" customHeight="1">
      <c r="B14" s="7"/>
      <c r="C14" s="47" t="s">
        <v>90</v>
      </c>
      <c r="D14" s="48"/>
      <c r="E14" s="22">
        <v>0</v>
      </c>
      <c r="F14" s="22">
        <v>0</v>
      </c>
      <c r="G14" s="23">
        <v>0</v>
      </c>
      <c r="H14" s="23">
        <v>31410515.853</v>
      </c>
      <c r="I14" s="39">
        <f>+E14/E$72</f>
        <v>0</v>
      </c>
      <c r="J14" s="39">
        <f>+F14/F$72</f>
        <v>0</v>
      </c>
      <c r="K14" s="39">
        <f>+G14/G$72</f>
        <v>0</v>
      </c>
      <c r="L14" s="40">
        <f>+H14/$H$72</f>
        <v>0.012425558815682775</v>
      </c>
      <c r="M14" s="30" t="s">
        <v>69</v>
      </c>
      <c r="N14" s="31" t="s">
        <v>69</v>
      </c>
      <c r="P14" s="3"/>
      <c r="Q14" s="10"/>
    </row>
    <row r="15" spans="2:17" ht="13.5" customHeight="1">
      <c r="B15" s="13"/>
      <c r="C15" s="50" t="s">
        <v>2</v>
      </c>
      <c r="D15" s="51"/>
      <c r="E15" s="24">
        <f>SUM(E7:E10,E14)</f>
        <v>463616314</v>
      </c>
      <c r="F15" s="25">
        <f>SUM(F7:F10,F14)</f>
        <v>393809959</v>
      </c>
      <c r="G15" s="25">
        <f>SUM(G7:G10,G14)</f>
        <v>256838374.533</v>
      </c>
      <c r="H15" s="25">
        <f>SUM(H7:H10,H14)</f>
        <v>265055260.31199998</v>
      </c>
      <c r="I15" s="41">
        <f t="shared" si="0"/>
        <v>0.14041708534583774</v>
      </c>
      <c r="J15" s="41">
        <f t="shared" si="1"/>
        <v>0.12862281421388413</v>
      </c>
      <c r="K15" s="41">
        <f t="shared" si="2"/>
        <v>0.09916112873483986</v>
      </c>
      <c r="L15" s="42">
        <f t="shared" si="3"/>
        <v>0.10485213747606464</v>
      </c>
      <c r="M15" s="32">
        <f t="shared" si="5"/>
        <v>0.6521886221089701</v>
      </c>
      <c r="N15" s="33">
        <f t="shared" si="4"/>
        <v>1.0319924380223184</v>
      </c>
      <c r="P15" s="3"/>
      <c r="Q15" s="10"/>
    </row>
    <row r="16" spans="2:17" ht="13.5" customHeight="1">
      <c r="B16" s="7"/>
      <c r="C16" s="52" t="s">
        <v>26</v>
      </c>
      <c r="D16" s="53"/>
      <c r="E16" s="20">
        <v>102959138</v>
      </c>
      <c r="F16" s="20">
        <v>96832095</v>
      </c>
      <c r="G16" s="21">
        <v>94524416.305</v>
      </c>
      <c r="H16" s="21">
        <v>90990041.872</v>
      </c>
      <c r="I16" s="37">
        <f t="shared" si="0"/>
        <v>0.031183592188431673</v>
      </c>
      <c r="J16" s="37">
        <f t="shared" si="1"/>
        <v>0.03162646418783477</v>
      </c>
      <c r="K16" s="37">
        <f t="shared" si="2"/>
        <v>0.036494343303832846</v>
      </c>
      <c r="L16" s="38">
        <f t="shared" si="3"/>
        <v>0.03599438233402942</v>
      </c>
      <c r="M16" s="28">
        <f t="shared" si="5"/>
        <v>0.9761682457143988</v>
      </c>
      <c r="N16" s="29">
        <f t="shared" si="4"/>
        <v>0.9626088732291589</v>
      </c>
      <c r="P16" s="3"/>
      <c r="Q16" s="10"/>
    </row>
    <row r="17" spans="2:17" ht="13.5" customHeight="1">
      <c r="B17" s="7"/>
      <c r="C17" s="47" t="s">
        <v>75</v>
      </c>
      <c r="D17" s="48"/>
      <c r="E17" s="22">
        <v>69246083</v>
      </c>
      <c r="F17" s="22">
        <v>68378244</v>
      </c>
      <c r="G17" s="23">
        <v>67249775.512</v>
      </c>
      <c r="H17" s="23">
        <v>62572459.96</v>
      </c>
      <c r="I17" s="39">
        <f t="shared" si="0"/>
        <v>0.020972801976239266</v>
      </c>
      <c r="J17" s="39">
        <f t="shared" si="1"/>
        <v>0.02233311264300362</v>
      </c>
      <c r="K17" s="39">
        <f t="shared" si="2"/>
        <v>0.02596404707458425</v>
      </c>
      <c r="L17" s="40">
        <f t="shared" si="3"/>
        <v>0.02475278614059046</v>
      </c>
      <c r="M17" s="30">
        <f t="shared" si="5"/>
        <v>0.983496673474095</v>
      </c>
      <c r="N17" s="31">
        <f t="shared" si="4"/>
        <v>0.930448607205159</v>
      </c>
      <c r="P17" s="3"/>
      <c r="Q17" s="10"/>
    </row>
    <row r="18" spans="2:17" ht="13.5" customHeight="1">
      <c r="B18" s="7"/>
      <c r="C18" s="49" t="s">
        <v>27</v>
      </c>
      <c r="D18" s="48"/>
      <c r="E18" s="22">
        <f>SUM(E19:E20)</f>
        <v>6686220</v>
      </c>
      <c r="F18" s="22">
        <f>SUM(F19:F20)</f>
        <v>4660488</v>
      </c>
      <c r="G18" s="23">
        <v>3707842.61</v>
      </c>
      <c r="H18" s="23">
        <v>4366173.075</v>
      </c>
      <c r="I18" s="39">
        <f t="shared" si="0"/>
        <v>0.0020250787041567464</v>
      </c>
      <c r="J18" s="39">
        <f t="shared" si="1"/>
        <v>0.0015221684177114383</v>
      </c>
      <c r="K18" s="39">
        <f t="shared" si="2"/>
        <v>0.0014315378651934812</v>
      </c>
      <c r="L18" s="40">
        <f t="shared" si="3"/>
        <v>0.0017271967323542515</v>
      </c>
      <c r="M18" s="30">
        <f t="shared" si="5"/>
        <v>0.7955910647125365</v>
      </c>
      <c r="N18" s="31">
        <f t="shared" si="4"/>
        <v>1.177550811683455</v>
      </c>
      <c r="P18" s="3"/>
      <c r="Q18" s="10"/>
    </row>
    <row r="19" spans="2:17" ht="13.5" customHeight="1">
      <c r="B19" s="7"/>
      <c r="C19" s="15"/>
      <c r="D19" s="14" t="s">
        <v>60</v>
      </c>
      <c r="E19" s="22">
        <v>4779807</v>
      </c>
      <c r="F19" s="22">
        <v>3338030</v>
      </c>
      <c r="G19" s="23">
        <v>0</v>
      </c>
      <c r="H19" s="23">
        <v>0</v>
      </c>
      <c r="I19" s="39">
        <f t="shared" si="0"/>
        <v>0.001447676768888751</v>
      </c>
      <c r="J19" s="39">
        <f t="shared" si="1"/>
        <v>0.001090238585181061</v>
      </c>
      <c r="K19" s="39">
        <f t="shared" si="2"/>
        <v>0</v>
      </c>
      <c r="L19" s="40" t="s">
        <v>77</v>
      </c>
      <c r="M19" s="30" t="s">
        <v>69</v>
      </c>
      <c r="N19" s="31" t="s">
        <v>69</v>
      </c>
      <c r="P19" s="3"/>
      <c r="Q19" s="10"/>
    </row>
    <row r="20" spans="2:17" ht="13.5" customHeight="1">
      <c r="B20" s="7"/>
      <c r="C20" s="16"/>
      <c r="D20" s="14" t="s">
        <v>59</v>
      </c>
      <c r="E20" s="22">
        <v>1906413</v>
      </c>
      <c r="F20" s="22">
        <v>1322458</v>
      </c>
      <c r="G20" s="23">
        <v>0</v>
      </c>
      <c r="H20" s="23">
        <v>0</v>
      </c>
      <c r="I20" s="39">
        <f t="shared" si="0"/>
        <v>0.0005774019352679953</v>
      </c>
      <c r="J20" s="39">
        <f t="shared" si="1"/>
        <v>0.0004319298325303774</v>
      </c>
      <c r="K20" s="39">
        <f t="shared" si="2"/>
        <v>0</v>
      </c>
      <c r="L20" s="40" t="s">
        <v>77</v>
      </c>
      <c r="M20" s="30" t="s">
        <v>69</v>
      </c>
      <c r="N20" s="31" t="s">
        <v>69</v>
      </c>
      <c r="P20" s="3"/>
      <c r="Q20" s="10"/>
    </row>
    <row r="21" spans="2:17" ht="13.5" customHeight="1">
      <c r="B21" s="7" t="s">
        <v>3</v>
      </c>
      <c r="C21" s="47" t="s">
        <v>28</v>
      </c>
      <c r="D21" s="48"/>
      <c r="E21" s="22">
        <v>32645230</v>
      </c>
      <c r="F21" s="22">
        <v>25654978</v>
      </c>
      <c r="G21" s="23">
        <v>20060166.587</v>
      </c>
      <c r="H21" s="23">
        <v>24943900.701</v>
      </c>
      <c r="I21" s="39">
        <f t="shared" si="0"/>
        <v>0.00988737434085312</v>
      </c>
      <c r="J21" s="39">
        <f t="shared" si="1"/>
        <v>0.008379207771521301</v>
      </c>
      <c r="K21" s="39">
        <f t="shared" si="2"/>
        <v>0.0077449048063503384</v>
      </c>
      <c r="L21" s="40">
        <f t="shared" si="3"/>
        <v>0.009867456704733614</v>
      </c>
      <c r="M21" s="30">
        <f t="shared" si="5"/>
        <v>0.7819210208248863</v>
      </c>
      <c r="N21" s="31">
        <f t="shared" si="4"/>
        <v>1.243454314938985</v>
      </c>
      <c r="P21" s="3"/>
      <c r="Q21" s="10"/>
    </row>
    <row r="22" spans="2:17" ht="13.5" customHeight="1">
      <c r="B22" s="7"/>
      <c r="C22" s="47" t="s">
        <v>29</v>
      </c>
      <c r="D22" s="48"/>
      <c r="E22" s="22">
        <v>5844010</v>
      </c>
      <c r="F22" s="22">
        <v>4995964</v>
      </c>
      <c r="G22" s="23">
        <v>3839911.209</v>
      </c>
      <c r="H22" s="23">
        <v>4361286.274</v>
      </c>
      <c r="I22" s="39">
        <f t="shared" si="0"/>
        <v>0.0017699956324917618</v>
      </c>
      <c r="J22" s="39">
        <f t="shared" si="1"/>
        <v>0.0016317386970684847</v>
      </c>
      <c r="K22" s="39">
        <f t="shared" si="2"/>
        <v>0.0014825274082128257</v>
      </c>
      <c r="L22" s="40">
        <f t="shared" si="3"/>
        <v>0.0017252635825285624</v>
      </c>
      <c r="M22" s="30">
        <f t="shared" si="5"/>
        <v>0.7686026578654289</v>
      </c>
      <c r="N22" s="31">
        <f t="shared" si="4"/>
        <v>1.1357778960560336</v>
      </c>
      <c r="P22" s="3"/>
      <c r="Q22" s="10"/>
    </row>
    <row r="23" spans="2:17" ht="13.5" customHeight="1">
      <c r="B23" s="7"/>
      <c r="C23" s="47" t="s">
        <v>30</v>
      </c>
      <c r="D23" s="48"/>
      <c r="E23" s="22">
        <v>57678960</v>
      </c>
      <c r="F23" s="22">
        <v>57913731</v>
      </c>
      <c r="G23" s="23">
        <v>54922026.045</v>
      </c>
      <c r="H23" s="23">
        <v>49814358.731</v>
      </c>
      <c r="I23" s="39">
        <f t="shared" si="0"/>
        <v>0.017469427206090855</v>
      </c>
      <c r="J23" s="39">
        <f t="shared" si="1"/>
        <v>0.01891528360979277</v>
      </c>
      <c r="K23" s="39">
        <f t="shared" si="2"/>
        <v>0.021204503045656537</v>
      </c>
      <c r="L23" s="40">
        <f t="shared" si="3"/>
        <v>0.019705860520544224</v>
      </c>
      <c r="M23" s="30">
        <f t="shared" si="5"/>
        <v>0.948342044220912</v>
      </c>
      <c r="N23" s="31">
        <f t="shared" si="4"/>
        <v>0.9070014767879271</v>
      </c>
      <c r="P23" s="3"/>
      <c r="Q23" s="10"/>
    </row>
    <row r="24" spans="2:17" ht="13.5" customHeight="1">
      <c r="B24" s="7"/>
      <c r="C24" s="47" t="s">
        <v>31</v>
      </c>
      <c r="D24" s="48"/>
      <c r="E24" s="22">
        <v>20184665</v>
      </c>
      <c r="F24" s="22">
        <v>20394587</v>
      </c>
      <c r="G24" s="23">
        <v>18571558.7</v>
      </c>
      <c r="H24" s="23">
        <v>14558403.331</v>
      </c>
      <c r="I24" s="39">
        <f t="shared" si="0"/>
        <v>0.006113399685029513</v>
      </c>
      <c r="J24" s="39">
        <f t="shared" si="1"/>
        <v>0.006661104207041896</v>
      </c>
      <c r="K24" s="39">
        <f t="shared" si="2"/>
        <v>0.007170177456565079</v>
      </c>
      <c r="L24" s="40">
        <f t="shared" si="3"/>
        <v>0.005759099840905516</v>
      </c>
      <c r="M24" s="30">
        <f t="shared" si="5"/>
        <v>0.9106121491942936</v>
      </c>
      <c r="N24" s="31">
        <f t="shared" si="4"/>
        <v>0.7839085327285965</v>
      </c>
      <c r="P24" s="3"/>
      <c r="Q24" s="10"/>
    </row>
    <row r="25" spans="2:17" ht="13.5" customHeight="1">
      <c r="B25" s="7"/>
      <c r="C25" s="47" t="s">
        <v>32</v>
      </c>
      <c r="D25" s="48"/>
      <c r="E25" s="22">
        <v>135343081</v>
      </c>
      <c r="F25" s="22">
        <v>134838863</v>
      </c>
      <c r="G25" s="23">
        <v>131648868.374</v>
      </c>
      <c r="H25" s="23">
        <v>132858427.839</v>
      </c>
      <c r="I25" s="39">
        <f t="shared" si="0"/>
        <v>0.040991829626913494</v>
      </c>
      <c r="J25" s="39">
        <f t="shared" si="1"/>
        <v>0.044039907138205145</v>
      </c>
      <c r="K25" s="39">
        <f t="shared" si="2"/>
        <v>0.05082749183554303</v>
      </c>
      <c r="L25" s="40">
        <f t="shared" si="3"/>
        <v>0.052556927654372455</v>
      </c>
      <c r="M25" s="30">
        <f t="shared" si="5"/>
        <v>0.9763421720190565</v>
      </c>
      <c r="N25" s="31">
        <f t="shared" si="4"/>
        <v>1.0091877695565432</v>
      </c>
      <c r="P25" s="3"/>
      <c r="Q25" s="10"/>
    </row>
    <row r="26" spans="2:17" ht="13.5" customHeight="1">
      <c r="B26" s="7"/>
      <c r="C26" s="47" t="s">
        <v>76</v>
      </c>
      <c r="D26" s="48"/>
      <c r="E26" s="22">
        <v>336002673</v>
      </c>
      <c r="F26" s="22">
        <v>332794358</v>
      </c>
      <c r="G26" s="23">
        <v>308054375.391</v>
      </c>
      <c r="H26" s="23">
        <v>295534244.424</v>
      </c>
      <c r="I26" s="39">
        <f t="shared" si="0"/>
        <v>0.10176629809250114</v>
      </c>
      <c r="J26" s="39">
        <f t="shared" si="1"/>
        <v>0.10869442456243938</v>
      </c>
      <c r="K26" s="39">
        <f t="shared" si="2"/>
        <v>0.11893479559283218</v>
      </c>
      <c r="L26" s="40">
        <f t="shared" si="3"/>
        <v>0.11690919542119056</v>
      </c>
      <c r="M26" s="30">
        <f t="shared" si="5"/>
        <v>0.9256598496510569</v>
      </c>
      <c r="N26" s="31">
        <f t="shared" si="4"/>
        <v>0.9593573993191666</v>
      </c>
      <c r="P26" s="3"/>
      <c r="Q26" s="10"/>
    </row>
    <row r="27" spans="2:17" ht="13.5" customHeight="1">
      <c r="B27" s="7" t="s">
        <v>4</v>
      </c>
      <c r="C27" s="47" t="s">
        <v>33</v>
      </c>
      <c r="D27" s="48"/>
      <c r="E27" s="22">
        <v>20876621</v>
      </c>
      <c r="F27" s="22">
        <v>21035206</v>
      </c>
      <c r="G27" s="23">
        <v>20112721.642</v>
      </c>
      <c r="H27" s="23">
        <v>18327179.478</v>
      </c>
      <c r="I27" s="39">
        <f t="shared" si="0"/>
        <v>0.006322974805174152</v>
      </c>
      <c r="J27" s="39">
        <f t="shared" si="1"/>
        <v>0.006870337662762817</v>
      </c>
      <c r="K27" s="39">
        <f t="shared" si="2"/>
        <v>0.007765195460283955</v>
      </c>
      <c r="L27" s="40">
        <f t="shared" si="3"/>
        <v>0.0072499747407909374</v>
      </c>
      <c r="M27" s="30">
        <f t="shared" si="5"/>
        <v>0.9561456941282154</v>
      </c>
      <c r="N27" s="31">
        <f t="shared" si="4"/>
        <v>0.9112232448804255</v>
      </c>
      <c r="P27" s="3"/>
      <c r="Q27" s="10"/>
    </row>
    <row r="28" spans="2:17" ht="13.5" customHeight="1">
      <c r="B28" s="7"/>
      <c r="C28" s="47" t="s">
        <v>34</v>
      </c>
      <c r="D28" s="48"/>
      <c r="E28" s="22">
        <v>6107382</v>
      </c>
      <c r="F28" s="22">
        <v>6886370</v>
      </c>
      <c r="G28" s="23">
        <v>5600055.57</v>
      </c>
      <c r="H28" s="23">
        <v>5197782.315</v>
      </c>
      <c r="I28" s="39">
        <f t="shared" si="0"/>
        <v>0.0018497640260640897</v>
      </c>
      <c r="J28" s="39">
        <f t="shared" si="1"/>
        <v>0.0022491668097151026</v>
      </c>
      <c r="K28" s="39">
        <f t="shared" si="2"/>
        <v>0.002162090584433589</v>
      </c>
      <c r="L28" s="40">
        <f t="shared" si="3"/>
        <v>0.0020561696652294796</v>
      </c>
      <c r="M28" s="30">
        <f t="shared" si="5"/>
        <v>0.8132086382230407</v>
      </c>
      <c r="N28" s="31">
        <f t="shared" si="4"/>
        <v>0.928166203000732</v>
      </c>
      <c r="P28" s="3"/>
      <c r="Q28" s="10"/>
    </row>
    <row r="29" spans="2:17" ht="13.5" customHeight="1">
      <c r="B29" s="7"/>
      <c r="C29" s="47" t="s">
        <v>73</v>
      </c>
      <c r="D29" s="48"/>
      <c r="E29" s="22">
        <v>275339</v>
      </c>
      <c r="F29" s="22">
        <v>189006</v>
      </c>
      <c r="G29" s="23">
        <v>124546.051</v>
      </c>
      <c r="H29" s="23">
        <v>123507.048</v>
      </c>
      <c r="I29" s="39">
        <f t="shared" si="0"/>
        <v>8.339288048012395E-05</v>
      </c>
      <c r="J29" s="39">
        <f t="shared" si="1"/>
        <v>6.173151051090961E-05</v>
      </c>
      <c r="K29" s="39">
        <f t="shared" si="2"/>
        <v>4.8085209303643676E-05</v>
      </c>
      <c r="L29" s="40">
        <f t="shared" si="3"/>
        <v>4.8857653158497316E-05</v>
      </c>
      <c r="M29" s="30">
        <f t="shared" si="5"/>
        <v>0.6589528956752696</v>
      </c>
      <c r="N29" s="31">
        <f t="shared" si="4"/>
        <v>0.9916576800977815</v>
      </c>
      <c r="P29" s="3"/>
      <c r="Q29" s="10"/>
    </row>
    <row r="30" spans="2:17" ht="13.5" customHeight="1">
      <c r="B30" s="7"/>
      <c r="C30" s="47" t="s">
        <v>35</v>
      </c>
      <c r="D30" s="48"/>
      <c r="E30" s="22">
        <v>831415139</v>
      </c>
      <c r="F30" s="22">
        <v>697012381</v>
      </c>
      <c r="G30" s="23">
        <v>557162788.455</v>
      </c>
      <c r="H30" s="23">
        <v>561628640.824</v>
      </c>
      <c r="I30" s="39">
        <f t="shared" si="0"/>
        <v>0.2518135945724821</v>
      </c>
      <c r="J30" s="39">
        <f t="shared" si="1"/>
        <v>0.2276521757189488</v>
      </c>
      <c r="K30" s="39">
        <f t="shared" si="2"/>
        <v>0.21511151163725312</v>
      </c>
      <c r="L30" s="40">
        <f t="shared" si="3"/>
        <v>0.22217240053585655</v>
      </c>
      <c r="M30" s="30">
        <f t="shared" si="5"/>
        <v>0.7993585245295665</v>
      </c>
      <c r="N30" s="31">
        <f t="shared" si="4"/>
        <v>1.0080153457149994</v>
      </c>
      <c r="P30" s="3"/>
      <c r="Q30" s="10"/>
    </row>
    <row r="31" spans="2:17" ht="13.5" customHeight="1">
      <c r="B31" s="7"/>
      <c r="C31" s="47" t="s">
        <v>36</v>
      </c>
      <c r="D31" s="48"/>
      <c r="E31" s="22">
        <v>209063001</v>
      </c>
      <c r="F31" s="22">
        <v>246034744</v>
      </c>
      <c r="G31" s="23">
        <v>192915431.81</v>
      </c>
      <c r="H31" s="23">
        <v>194384674.77</v>
      </c>
      <c r="I31" s="39">
        <f t="shared" si="0"/>
        <v>0.06331963817406555</v>
      </c>
      <c r="J31" s="39">
        <f t="shared" si="1"/>
        <v>0.08035774729524436</v>
      </c>
      <c r="K31" s="39">
        <f t="shared" si="2"/>
        <v>0.07448151781614215</v>
      </c>
      <c r="L31" s="40">
        <f t="shared" si="3"/>
        <v>0.07689584661791904</v>
      </c>
      <c r="M31" s="30">
        <f t="shared" si="5"/>
        <v>0.7840983296651793</v>
      </c>
      <c r="N31" s="31">
        <f t="shared" si="4"/>
        <v>1.0076159949788104</v>
      </c>
      <c r="P31" s="3"/>
      <c r="Q31" s="10"/>
    </row>
    <row r="32" spans="2:17" ht="13.5" customHeight="1">
      <c r="B32" s="7"/>
      <c r="C32" s="47" t="s">
        <v>37</v>
      </c>
      <c r="D32" s="48"/>
      <c r="E32" s="22">
        <v>24485680</v>
      </c>
      <c r="F32" s="22">
        <v>25497928</v>
      </c>
      <c r="G32" s="23">
        <v>23729401.625</v>
      </c>
      <c r="H32" s="23">
        <v>24868784.863</v>
      </c>
      <c r="I32" s="39">
        <f t="shared" si="0"/>
        <v>0.00741606305577692</v>
      </c>
      <c r="J32" s="39">
        <f t="shared" si="1"/>
        <v>0.008327913454273497</v>
      </c>
      <c r="K32" s="39">
        <f t="shared" si="2"/>
        <v>0.009161536914473084</v>
      </c>
      <c r="L32" s="40">
        <f t="shared" si="3"/>
        <v>0.009837741934450108</v>
      </c>
      <c r="M32" s="30">
        <f t="shared" si="5"/>
        <v>0.9306403887013878</v>
      </c>
      <c r="N32" s="31">
        <f t="shared" si="4"/>
        <v>1.0480156750686713</v>
      </c>
      <c r="P32" s="3"/>
      <c r="Q32" s="10"/>
    </row>
    <row r="33" spans="2:17" ht="13.5" customHeight="1">
      <c r="B33" s="7" t="s">
        <v>5</v>
      </c>
      <c r="C33" s="47" t="s">
        <v>38</v>
      </c>
      <c r="D33" s="48"/>
      <c r="E33" s="22">
        <v>48633971</v>
      </c>
      <c r="F33" s="22">
        <v>41366678</v>
      </c>
      <c r="G33" s="23">
        <v>36620888.663</v>
      </c>
      <c r="H33" s="23">
        <v>33574943.36</v>
      </c>
      <c r="I33" s="39">
        <f t="shared" si="0"/>
        <v>0.014729939931781602</v>
      </c>
      <c r="J33" s="39">
        <f t="shared" si="1"/>
        <v>0.013510827792548457</v>
      </c>
      <c r="K33" s="39">
        <f t="shared" si="2"/>
        <v>0.014138730871890806</v>
      </c>
      <c r="L33" s="40">
        <f t="shared" si="3"/>
        <v>0.013281775931516656</v>
      </c>
      <c r="M33" s="30">
        <f t="shared" si="5"/>
        <v>0.8852750676039299</v>
      </c>
      <c r="N33" s="31">
        <f t="shared" si="4"/>
        <v>0.916824921125481</v>
      </c>
      <c r="P33" s="3"/>
      <c r="Q33" s="10"/>
    </row>
    <row r="34" spans="2:17" ht="13.5" customHeight="1">
      <c r="B34" s="7"/>
      <c r="C34" s="49" t="s">
        <v>85</v>
      </c>
      <c r="D34" s="48"/>
      <c r="E34" s="22">
        <v>24206759</v>
      </c>
      <c r="F34" s="22">
        <v>26146755</v>
      </c>
      <c r="G34" s="23">
        <f>SUM(G35:G37)</f>
        <v>21314146.334999997</v>
      </c>
      <c r="H34" s="23">
        <f>SUM(H35:H37)</f>
        <v>23653478.474000003</v>
      </c>
      <c r="I34" s="39">
        <f t="shared" si="0"/>
        <v>0.007331585282499627</v>
      </c>
      <c r="J34" s="39">
        <f t="shared" si="1"/>
        <v>0.00853982773620244</v>
      </c>
      <c r="K34" s="39">
        <f t="shared" si="2"/>
        <v>0.008229046038938356</v>
      </c>
      <c r="L34" s="40">
        <f t="shared" si="3"/>
        <v>0.009356983799618258</v>
      </c>
      <c r="M34" s="30">
        <f t="shared" si="5"/>
        <v>0.8151736739415655</v>
      </c>
      <c r="N34" s="31">
        <f t="shared" si="4"/>
        <v>1.1097549065410415</v>
      </c>
      <c r="P34" s="3"/>
      <c r="Q34" s="10"/>
    </row>
    <row r="35" spans="2:17" ht="13.5" customHeight="1">
      <c r="B35" s="7"/>
      <c r="C35" s="15"/>
      <c r="D35" s="14" t="s">
        <v>87</v>
      </c>
      <c r="E35" s="22">
        <v>0</v>
      </c>
      <c r="F35" s="22">
        <v>0</v>
      </c>
      <c r="G35" s="23">
        <v>9604546.284</v>
      </c>
      <c r="H35" s="23">
        <v>10085474.523</v>
      </c>
      <c r="I35" s="39" t="s">
        <v>77</v>
      </c>
      <c r="J35" s="39">
        <f aca="true" t="shared" si="6" ref="J35:K37">+F35/F$72</f>
        <v>0</v>
      </c>
      <c r="K35" s="39">
        <f t="shared" si="6"/>
        <v>0.0037081594689234512</v>
      </c>
      <c r="L35" s="40">
        <f>+H35/$H$72</f>
        <v>0.003989672040283848</v>
      </c>
      <c r="M35" s="30" t="s">
        <v>69</v>
      </c>
      <c r="N35" s="31">
        <f>H35/G35</f>
        <v>1.050072978439509</v>
      </c>
      <c r="P35" s="3"/>
      <c r="Q35" s="10"/>
    </row>
    <row r="36" spans="2:17" ht="13.5" customHeight="1">
      <c r="B36" s="7"/>
      <c r="C36" s="15"/>
      <c r="D36" s="14" t="s">
        <v>88</v>
      </c>
      <c r="E36" s="22">
        <v>0</v>
      </c>
      <c r="F36" s="22">
        <v>0</v>
      </c>
      <c r="G36" s="23">
        <v>8903192.432</v>
      </c>
      <c r="H36" s="23">
        <v>11208055.5</v>
      </c>
      <c r="I36" s="39" t="s">
        <v>77</v>
      </c>
      <c r="J36" s="39">
        <f t="shared" si="6"/>
        <v>0</v>
      </c>
      <c r="K36" s="39">
        <f t="shared" si="6"/>
        <v>0.0034373781274151865</v>
      </c>
      <c r="L36" s="40">
        <f>+H36/$H$72</f>
        <v>0.004433749304737558</v>
      </c>
      <c r="M36" s="30" t="s">
        <v>69</v>
      </c>
      <c r="N36" s="31">
        <f>H36/G36</f>
        <v>1.2588805179270104</v>
      </c>
      <c r="P36" s="3"/>
      <c r="Q36" s="10"/>
    </row>
    <row r="37" spans="2:17" ht="13.5" customHeight="1">
      <c r="B37" s="7"/>
      <c r="C37" s="16"/>
      <c r="D37" s="14" t="s">
        <v>89</v>
      </c>
      <c r="E37" s="22">
        <v>0</v>
      </c>
      <c r="F37" s="22">
        <v>0</v>
      </c>
      <c r="G37" s="23">
        <v>2806407.619</v>
      </c>
      <c r="H37" s="23">
        <v>2359948.451</v>
      </c>
      <c r="I37" s="39" t="s">
        <v>77</v>
      </c>
      <c r="J37" s="39">
        <f t="shared" si="6"/>
        <v>0</v>
      </c>
      <c r="K37" s="39">
        <f t="shared" si="6"/>
        <v>0.0010835084425997198</v>
      </c>
      <c r="L37" s="40">
        <f>+H37/$H$72</f>
        <v>0.0009335624545968502</v>
      </c>
      <c r="M37" s="30" t="s">
        <v>69</v>
      </c>
      <c r="N37" s="31">
        <f>H37/G37</f>
        <v>0.8409143543591555</v>
      </c>
      <c r="P37" s="3"/>
      <c r="Q37" s="10"/>
    </row>
    <row r="38" spans="2:17" ht="13.5" customHeight="1">
      <c r="B38" s="7"/>
      <c r="C38" s="49" t="s">
        <v>40</v>
      </c>
      <c r="D38" s="48"/>
      <c r="E38" s="22">
        <v>22992110</v>
      </c>
      <c r="F38" s="22">
        <f>SUM(F39:F41)</f>
        <v>21849075</v>
      </c>
      <c r="G38" s="23">
        <f>SUM(G39:G41)</f>
        <v>18261909.486</v>
      </c>
      <c r="H38" s="23">
        <f>SUM(H39:H41)</f>
        <v>15833517.405</v>
      </c>
      <c r="I38" s="39">
        <f t="shared" si="0"/>
        <v>0.006963700315668549</v>
      </c>
      <c r="J38" s="39">
        <f t="shared" si="1"/>
        <v>0.007136156540089481</v>
      </c>
      <c r="K38" s="39">
        <f t="shared" si="2"/>
        <v>0.007050626919664485</v>
      </c>
      <c r="L38" s="40">
        <f t="shared" si="3"/>
        <v>0.006263517055743414</v>
      </c>
      <c r="M38" s="30">
        <f t="shared" si="5"/>
        <v>0.8358207148815225</v>
      </c>
      <c r="N38" s="31">
        <f t="shared" si="4"/>
        <v>0.867024196847451</v>
      </c>
      <c r="P38" s="3"/>
      <c r="Q38" s="10"/>
    </row>
    <row r="39" spans="2:17" ht="13.5" customHeight="1">
      <c r="B39" s="7"/>
      <c r="C39" s="15"/>
      <c r="D39" s="14" t="s">
        <v>39</v>
      </c>
      <c r="E39" s="22">
        <v>0</v>
      </c>
      <c r="F39" s="22">
        <v>3280552</v>
      </c>
      <c r="G39" s="23">
        <v>2705042.799</v>
      </c>
      <c r="H39" s="23">
        <v>1970393.019</v>
      </c>
      <c r="I39" s="39" t="s">
        <v>77</v>
      </c>
      <c r="J39" s="39">
        <f t="shared" si="1"/>
        <v>0.0010714656162745392</v>
      </c>
      <c r="K39" s="39">
        <f t="shared" si="2"/>
        <v>0.0010443731304273078</v>
      </c>
      <c r="L39" s="40">
        <f t="shared" si="3"/>
        <v>0.0007794597981827436</v>
      </c>
      <c r="M39" s="30">
        <f t="shared" si="5"/>
        <v>0.8245694014300032</v>
      </c>
      <c r="N39" s="31">
        <f t="shared" si="4"/>
        <v>0.7284147296036924</v>
      </c>
      <c r="P39" s="3"/>
      <c r="Q39" s="10"/>
    </row>
    <row r="40" spans="2:17" ht="13.5" customHeight="1">
      <c r="B40" s="7"/>
      <c r="C40" s="15"/>
      <c r="D40" s="14" t="s">
        <v>40</v>
      </c>
      <c r="E40" s="22">
        <v>0</v>
      </c>
      <c r="F40" s="22">
        <v>16640317</v>
      </c>
      <c r="G40" s="23">
        <v>13691711.907</v>
      </c>
      <c r="H40" s="23">
        <v>12664047.388</v>
      </c>
      <c r="I40" s="39" t="s">
        <v>77</v>
      </c>
      <c r="J40" s="39">
        <f t="shared" si="1"/>
        <v>0.005434916900999799</v>
      </c>
      <c r="K40" s="39">
        <f t="shared" si="2"/>
        <v>0.005286147794226613</v>
      </c>
      <c r="L40" s="40">
        <f t="shared" si="3"/>
        <v>0.005009719241817503</v>
      </c>
      <c r="M40" s="30">
        <f t="shared" si="5"/>
        <v>0.8228035503770751</v>
      </c>
      <c r="N40" s="31">
        <f t="shared" si="4"/>
        <v>0.9249425838068798</v>
      </c>
      <c r="P40" s="3"/>
      <c r="Q40" s="10"/>
    </row>
    <row r="41" spans="2:17" ht="13.5" customHeight="1">
      <c r="B41" s="7"/>
      <c r="C41" s="16"/>
      <c r="D41" s="14" t="s">
        <v>41</v>
      </c>
      <c r="E41" s="22">
        <v>0</v>
      </c>
      <c r="F41" s="22">
        <v>1928206</v>
      </c>
      <c r="G41" s="23">
        <v>1865154.78</v>
      </c>
      <c r="H41" s="23">
        <v>1199076.998</v>
      </c>
      <c r="I41" s="39" t="s">
        <v>77</v>
      </c>
      <c r="J41" s="39">
        <f t="shared" si="1"/>
        <v>0.0006297740228151434</v>
      </c>
      <c r="K41" s="39">
        <f t="shared" si="2"/>
        <v>0.0007201059950105641</v>
      </c>
      <c r="L41" s="40">
        <f t="shared" si="3"/>
        <v>0.00047433801574316777</v>
      </c>
      <c r="M41" s="30">
        <f t="shared" si="5"/>
        <v>0.9673005788800574</v>
      </c>
      <c r="N41" s="31">
        <f t="shared" si="4"/>
        <v>0.6428833740007357</v>
      </c>
      <c r="P41" s="3"/>
      <c r="Q41" s="10"/>
    </row>
    <row r="42" spans="2:17" ht="13.5" customHeight="1">
      <c r="B42" s="7"/>
      <c r="C42" s="47" t="s">
        <v>42</v>
      </c>
      <c r="D42" s="48"/>
      <c r="E42" s="22">
        <v>59845178</v>
      </c>
      <c r="F42" s="22">
        <v>69524632</v>
      </c>
      <c r="G42" s="23">
        <v>62452002.642</v>
      </c>
      <c r="H42" s="23">
        <v>64758694.508</v>
      </c>
      <c r="I42" s="39">
        <f t="shared" si="0"/>
        <v>0.018125517185236174</v>
      </c>
      <c r="J42" s="39">
        <f t="shared" si="1"/>
        <v>0.022707536009836316</v>
      </c>
      <c r="K42" s="39">
        <f t="shared" si="2"/>
        <v>0.02411170482211658</v>
      </c>
      <c r="L42" s="40">
        <f t="shared" si="3"/>
        <v>0.025617629815498054</v>
      </c>
      <c r="M42" s="30">
        <f t="shared" si="5"/>
        <v>0.8982716031060761</v>
      </c>
      <c r="N42" s="31">
        <f t="shared" si="4"/>
        <v>1.0369354347085216</v>
      </c>
      <c r="P42" s="3"/>
      <c r="Q42" s="10"/>
    </row>
    <row r="43" spans="2:17" ht="13.5" customHeight="1">
      <c r="B43" s="7"/>
      <c r="C43" s="47" t="s">
        <v>43</v>
      </c>
      <c r="D43" s="48"/>
      <c r="E43" s="22">
        <v>4839796</v>
      </c>
      <c r="F43" s="22">
        <v>3690036</v>
      </c>
      <c r="G43" s="23">
        <v>3404467.704</v>
      </c>
      <c r="H43" s="23">
        <v>3582782.923</v>
      </c>
      <c r="I43" s="39">
        <f aca="true" t="shared" si="7" ref="I43:I72">+E43/E$72</f>
        <v>0.001465845845943299</v>
      </c>
      <c r="J43" s="39">
        <f aca="true" t="shared" si="8" ref="J43:J72">+F43/F$72</f>
        <v>0.0012052077506514865</v>
      </c>
      <c r="K43" s="39">
        <f aca="true" t="shared" si="9" ref="K43:K72">+G43/G$72</f>
        <v>0.001314409736799565</v>
      </c>
      <c r="L43" s="40">
        <f t="shared" si="3"/>
        <v>0.00141729859330879</v>
      </c>
      <c r="M43" s="30">
        <f t="shared" si="5"/>
        <v>0.9226109729010774</v>
      </c>
      <c r="N43" s="31">
        <f t="shared" si="4"/>
        <v>1.0523768278930925</v>
      </c>
      <c r="P43" s="3"/>
      <c r="Q43" s="10"/>
    </row>
    <row r="44" spans="2:17" ht="13.5" customHeight="1">
      <c r="B44" s="13"/>
      <c r="C44" s="50" t="s">
        <v>2</v>
      </c>
      <c r="D44" s="51"/>
      <c r="E44" s="24">
        <f>SUM(E16:E18,E21:E34,E38,E42:E43)</f>
        <v>2019331036</v>
      </c>
      <c r="F44" s="25">
        <f>SUM(F16:F18,F21:F34,F38,F42:F43)</f>
        <v>1905696119</v>
      </c>
      <c r="G44" s="25">
        <f>SUM(G16:G18,G21:G34,G38,G42:G43)</f>
        <v>1644277300.7160003</v>
      </c>
      <c r="H44" s="25">
        <f>SUM(H16:H18,H21:H34,H38,H42:H43)</f>
        <v>1625933282.175</v>
      </c>
      <c r="I44" s="41">
        <f t="shared" si="7"/>
        <v>0.6116018135278798</v>
      </c>
      <c r="J44" s="41">
        <f t="shared" si="8"/>
        <v>0.6224220395154024</v>
      </c>
      <c r="K44" s="41">
        <f t="shared" si="9"/>
        <v>0.63482878440007</v>
      </c>
      <c r="L44" s="42">
        <f t="shared" si="3"/>
        <v>0.6431963652743388</v>
      </c>
      <c r="M44" s="32">
        <f t="shared" si="5"/>
        <v>0.8628224008656862</v>
      </c>
      <c r="N44" s="33">
        <f t="shared" si="4"/>
        <v>0.9888437196493484</v>
      </c>
      <c r="P44" s="3"/>
      <c r="Q44" s="10"/>
    </row>
    <row r="45" spans="2:17" ht="13.5" customHeight="1">
      <c r="B45" s="7"/>
      <c r="C45" s="52" t="s">
        <v>44</v>
      </c>
      <c r="D45" s="53"/>
      <c r="E45" s="20">
        <v>584676</v>
      </c>
      <c r="F45" s="20">
        <v>406022</v>
      </c>
      <c r="G45" s="21">
        <v>346307.185</v>
      </c>
      <c r="H45" s="21">
        <v>199613.469</v>
      </c>
      <c r="I45" s="37">
        <f t="shared" si="7"/>
        <v>0.00017708285345554735</v>
      </c>
      <c r="J45" s="37">
        <f t="shared" si="8"/>
        <v>0.00013261140577897285</v>
      </c>
      <c r="K45" s="37">
        <f t="shared" si="9"/>
        <v>0.00013370358466107166</v>
      </c>
      <c r="L45" s="38">
        <f t="shared" si="3"/>
        <v>7.896428416106631E-05</v>
      </c>
      <c r="M45" s="28">
        <f t="shared" si="5"/>
        <v>0.8529271443419322</v>
      </c>
      <c r="N45" s="29">
        <f t="shared" si="4"/>
        <v>0.5764057970671328</v>
      </c>
      <c r="P45" s="3"/>
      <c r="Q45" s="10"/>
    </row>
    <row r="46" spans="2:17" ht="13.5" customHeight="1">
      <c r="B46" s="7"/>
      <c r="C46" s="47" t="s">
        <v>45</v>
      </c>
      <c r="D46" s="48"/>
      <c r="E46" s="22">
        <v>509688</v>
      </c>
      <c r="F46" s="22">
        <v>365951</v>
      </c>
      <c r="G46" s="23">
        <v>279384.966</v>
      </c>
      <c r="H46" s="23">
        <v>156071.052</v>
      </c>
      <c r="I46" s="39">
        <f t="shared" si="7"/>
        <v>0.0001543709771087765</v>
      </c>
      <c r="J46" s="39">
        <f t="shared" si="8"/>
        <v>0.00011952376116619516</v>
      </c>
      <c r="K46" s="39">
        <f t="shared" si="9"/>
        <v>0.00010786600184056717</v>
      </c>
      <c r="L46" s="40">
        <f t="shared" si="3"/>
        <v>6.173951568090106E-05</v>
      </c>
      <c r="M46" s="30">
        <f t="shared" si="5"/>
        <v>0.7634491120395901</v>
      </c>
      <c r="N46" s="31">
        <f t="shared" si="4"/>
        <v>0.5586236590840754</v>
      </c>
      <c r="P46" s="3"/>
      <c r="Q46" s="10"/>
    </row>
    <row r="47" spans="2:17" ht="13.5" customHeight="1">
      <c r="B47" s="7" t="s">
        <v>6</v>
      </c>
      <c r="C47" s="47" t="s">
        <v>46</v>
      </c>
      <c r="D47" s="48"/>
      <c r="E47" s="22">
        <v>2613143</v>
      </c>
      <c r="F47" s="22">
        <v>1971545</v>
      </c>
      <c r="G47" s="23">
        <v>1595770.788</v>
      </c>
      <c r="H47" s="23">
        <v>1108070.378</v>
      </c>
      <c r="I47" s="39">
        <f t="shared" si="7"/>
        <v>0.0007914517081723713</v>
      </c>
      <c r="J47" s="39">
        <f t="shared" si="8"/>
        <v>0.0006439290334181524</v>
      </c>
      <c r="K47" s="39">
        <f t="shared" si="9"/>
        <v>0.0006161012069473033</v>
      </c>
      <c r="L47" s="40">
        <f t="shared" si="3"/>
        <v>0.00043833707533459155</v>
      </c>
      <c r="M47" s="30">
        <f t="shared" si="5"/>
        <v>0.809401148845195</v>
      </c>
      <c r="N47" s="31">
        <f t="shared" si="4"/>
        <v>0.6943794098328864</v>
      </c>
      <c r="P47" s="3"/>
      <c r="Q47" s="10"/>
    </row>
    <row r="48" spans="2:17" ht="13.5" customHeight="1">
      <c r="B48" s="7"/>
      <c r="C48" s="47" t="s">
        <v>47</v>
      </c>
      <c r="D48" s="48"/>
      <c r="E48" s="22">
        <v>78119096</v>
      </c>
      <c r="F48" s="22">
        <v>65866864</v>
      </c>
      <c r="G48" s="23">
        <v>58796990.063</v>
      </c>
      <c r="H48" s="23">
        <v>50232363.195</v>
      </c>
      <c r="I48" s="39">
        <f t="shared" si="7"/>
        <v>0.023660202281345286</v>
      </c>
      <c r="J48" s="39">
        <f t="shared" si="8"/>
        <v>0.021512867355198535</v>
      </c>
      <c r="K48" s="39">
        <f t="shared" si="9"/>
        <v>0.022700563774628327</v>
      </c>
      <c r="L48" s="40">
        <f t="shared" si="3"/>
        <v>0.019871217214364773</v>
      </c>
      <c r="M48" s="30">
        <f t="shared" si="5"/>
        <v>0.892664178804687</v>
      </c>
      <c r="N48" s="31">
        <f t="shared" si="4"/>
        <v>0.8543356240034882</v>
      </c>
      <c r="P48" s="3"/>
      <c r="Q48" s="10"/>
    </row>
    <row r="49" spans="2:17" ht="13.5" customHeight="1">
      <c r="B49" s="7"/>
      <c r="C49" s="47" t="s">
        <v>48</v>
      </c>
      <c r="D49" s="48"/>
      <c r="E49" s="22">
        <v>65908706.00000001</v>
      </c>
      <c r="F49" s="22">
        <v>58784878</v>
      </c>
      <c r="G49" s="23">
        <v>52563958.514</v>
      </c>
      <c r="H49" s="23">
        <v>48985197.319</v>
      </c>
      <c r="I49" s="39">
        <f t="shared" si="7"/>
        <v>0.019961998997808626</v>
      </c>
      <c r="J49" s="39">
        <f t="shared" si="8"/>
        <v>0.01919981013374993</v>
      </c>
      <c r="K49" s="39">
        <f t="shared" si="9"/>
        <v>0.02029409143589573</v>
      </c>
      <c r="L49" s="40">
        <f aca="true" t="shared" si="10" ref="L49:L72">+H49/$H$72</f>
        <v>0.019377855914038643</v>
      </c>
      <c r="M49" s="30">
        <f t="shared" si="5"/>
        <v>0.8941748337727263</v>
      </c>
      <c r="N49" s="31">
        <f t="shared" si="4"/>
        <v>0.9319160638549164</v>
      </c>
      <c r="P49" s="3"/>
      <c r="Q49" s="10"/>
    </row>
    <row r="50" spans="2:17" ht="13.5" customHeight="1">
      <c r="B50" s="7"/>
      <c r="C50" s="47" t="s">
        <v>49</v>
      </c>
      <c r="D50" s="48"/>
      <c r="E50" s="22">
        <v>201573760</v>
      </c>
      <c r="F50" s="22">
        <v>171290100</v>
      </c>
      <c r="G50" s="23">
        <v>147933937.671</v>
      </c>
      <c r="H50" s="23">
        <v>115528918.88</v>
      </c>
      <c r="I50" s="39">
        <f t="shared" si="7"/>
        <v>0.061051345706961926</v>
      </c>
      <c r="J50" s="39">
        <f t="shared" si="8"/>
        <v>0.0559452959618465</v>
      </c>
      <c r="K50" s="39">
        <f t="shared" si="9"/>
        <v>0.05711489283608207</v>
      </c>
      <c r="L50" s="40">
        <f t="shared" si="10"/>
        <v>0.04570161735559587</v>
      </c>
      <c r="M50" s="30">
        <f t="shared" si="5"/>
        <v>0.8636455794643123</v>
      </c>
      <c r="N50" s="31">
        <f t="shared" si="4"/>
        <v>0.7809493933497014</v>
      </c>
      <c r="P50" s="3"/>
      <c r="Q50" s="10"/>
    </row>
    <row r="51" spans="2:17" ht="13.5" customHeight="1">
      <c r="B51" s="7"/>
      <c r="C51" s="47" t="s">
        <v>50</v>
      </c>
      <c r="D51" s="48"/>
      <c r="E51" s="22">
        <v>10801936</v>
      </c>
      <c r="F51" s="22">
        <v>9643125</v>
      </c>
      <c r="G51" s="23">
        <v>9510033.863</v>
      </c>
      <c r="H51" s="23">
        <v>8589273.918</v>
      </c>
      <c r="I51" s="39">
        <f t="shared" si="7"/>
        <v>0.003271619922357342</v>
      </c>
      <c r="J51" s="39">
        <f t="shared" si="8"/>
        <v>0.0031495543649170676</v>
      </c>
      <c r="K51" s="39">
        <f t="shared" si="9"/>
        <v>0.003671669756812233</v>
      </c>
      <c r="L51" s="40">
        <f t="shared" si="10"/>
        <v>0.003397796099611832</v>
      </c>
      <c r="M51" s="30">
        <f t="shared" si="5"/>
        <v>0.9861983395424201</v>
      </c>
      <c r="N51" s="31">
        <f t="shared" si="4"/>
        <v>0.9031801612629021</v>
      </c>
      <c r="P51" s="3"/>
      <c r="Q51" s="10"/>
    </row>
    <row r="52" spans="2:17" ht="13.5" customHeight="1">
      <c r="B52" s="7"/>
      <c r="C52" s="47" t="s">
        <v>51</v>
      </c>
      <c r="D52" s="48"/>
      <c r="E52" s="22">
        <v>84247848</v>
      </c>
      <c r="F52" s="22">
        <v>80660852</v>
      </c>
      <c r="G52" s="23">
        <v>72875360.006</v>
      </c>
      <c r="H52" s="23">
        <v>75864823.804</v>
      </c>
      <c r="I52" s="39">
        <f t="shared" si="7"/>
        <v>0.02551643871362811</v>
      </c>
      <c r="J52" s="39">
        <f t="shared" si="8"/>
        <v>0.026344752193353253</v>
      </c>
      <c r="K52" s="39">
        <f t="shared" si="9"/>
        <v>0.028135993962320756</v>
      </c>
      <c r="L52" s="40">
        <f t="shared" si="10"/>
        <v>0.030011058545795243</v>
      </c>
      <c r="M52" s="30">
        <f t="shared" si="5"/>
        <v>0.9034786789259305</v>
      </c>
      <c r="N52" s="31">
        <f t="shared" si="4"/>
        <v>1.0410215990391523</v>
      </c>
      <c r="P52" s="3"/>
      <c r="Q52" s="10"/>
    </row>
    <row r="53" spans="2:17" ht="13.5" customHeight="1">
      <c r="B53" s="7" t="s">
        <v>7</v>
      </c>
      <c r="C53" s="47" t="s">
        <v>52</v>
      </c>
      <c r="D53" s="48"/>
      <c r="E53" s="22">
        <v>48902299</v>
      </c>
      <c r="F53" s="22">
        <v>61557435</v>
      </c>
      <c r="G53" s="23">
        <v>67109307.859</v>
      </c>
      <c r="H53" s="23">
        <v>55826588.262</v>
      </c>
      <c r="I53" s="39">
        <f t="shared" si="7"/>
        <v>0.014811209366309476</v>
      </c>
      <c r="J53" s="39">
        <f t="shared" si="8"/>
        <v>0.020105358801980548</v>
      </c>
      <c r="K53" s="39">
        <f t="shared" si="9"/>
        <v>0.025909814793105515</v>
      </c>
      <c r="L53" s="40">
        <f t="shared" si="10"/>
        <v>0.022084214063047104</v>
      </c>
      <c r="M53" s="30">
        <f t="shared" si="5"/>
        <v>1.0901901266516383</v>
      </c>
      <c r="N53" s="31">
        <f t="shared" si="4"/>
        <v>0.8318754885580767</v>
      </c>
      <c r="P53" s="3"/>
      <c r="Q53" s="10"/>
    </row>
    <row r="54" spans="2:17" ht="13.5" customHeight="1">
      <c r="B54" s="7"/>
      <c r="C54" s="49" t="s">
        <v>61</v>
      </c>
      <c r="D54" s="48"/>
      <c r="E54" s="22">
        <v>23479824</v>
      </c>
      <c r="F54" s="22">
        <f>SUM(F55:F58)</f>
        <v>21263749</v>
      </c>
      <c r="G54" s="23">
        <f>SUM(G55:G58)</f>
        <v>18260949.774</v>
      </c>
      <c r="H54" s="23">
        <f>SUM(H55:H58)</f>
        <v>13909764.798999999</v>
      </c>
      <c r="I54" s="39">
        <f t="shared" si="7"/>
        <v>0.007111415950978053</v>
      </c>
      <c r="J54" s="39">
        <f t="shared" si="8"/>
        <v>0.006944982407409521</v>
      </c>
      <c r="K54" s="39">
        <f t="shared" si="9"/>
        <v>0.0070502563904343675</v>
      </c>
      <c r="L54" s="40">
        <f t="shared" si="10"/>
        <v>0.005502507549737704</v>
      </c>
      <c r="M54" s="30">
        <f t="shared" si="5"/>
        <v>0.8587831700797447</v>
      </c>
      <c r="N54" s="31">
        <f t="shared" si="4"/>
        <v>0.7617218694070758</v>
      </c>
      <c r="P54" s="3"/>
      <c r="Q54" s="10"/>
    </row>
    <row r="55" spans="2:17" ht="13.5" customHeight="1">
      <c r="B55" s="7"/>
      <c r="C55" s="15"/>
      <c r="D55" s="14" t="s">
        <v>86</v>
      </c>
      <c r="E55" s="22">
        <v>0</v>
      </c>
      <c r="F55" s="22">
        <v>7525646</v>
      </c>
      <c r="G55" s="23">
        <v>6675064.65</v>
      </c>
      <c r="H55" s="23">
        <v>5666787.064</v>
      </c>
      <c r="I55" s="39" t="s">
        <v>77</v>
      </c>
      <c r="J55" s="39">
        <f t="shared" si="8"/>
        <v>0.0024579616263525226</v>
      </c>
      <c r="K55" s="39">
        <f t="shared" si="9"/>
        <v>0.0025771341462332113</v>
      </c>
      <c r="L55" s="40">
        <f>+H55/$H$72</f>
        <v>0.0022417013553426633</v>
      </c>
      <c r="M55" s="30">
        <f t="shared" si="5"/>
        <v>0.8869756363772625</v>
      </c>
      <c r="N55" s="31">
        <f t="shared" si="4"/>
        <v>0.8489486411191538</v>
      </c>
      <c r="P55" s="3"/>
      <c r="Q55" s="10"/>
    </row>
    <row r="56" spans="2:17" ht="13.5" customHeight="1">
      <c r="B56" s="7"/>
      <c r="C56" s="15"/>
      <c r="D56" s="14" t="s">
        <v>53</v>
      </c>
      <c r="E56" s="22">
        <v>0</v>
      </c>
      <c r="F56" s="22">
        <v>6703556</v>
      </c>
      <c r="G56" s="23">
        <v>6252909.37</v>
      </c>
      <c r="H56" s="23">
        <v>4295829.605</v>
      </c>
      <c r="I56" s="39" t="s">
        <v>77</v>
      </c>
      <c r="J56" s="39">
        <f t="shared" si="8"/>
        <v>0.002189457676869894</v>
      </c>
      <c r="K56" s="39">
        <f t="shared" si="9"/>
        <v>0.0024141468428666977</v>
      </c>
      <c r="L56" s="40">
        <f>+H56/$H$72</f>
        <v>0.0016993698438091934</v>
      </c>
      <c r="M56" s="30">
        <f t="shared" si="5"/>
        <v>0.932774988379302</v>
      </c>
      <c r="N56" s="31">
        <f t="shared" si="4"/>
        <v>0.6870129328293784</v>
      </c>
      <c r="P56" s="3"/>
      <c r="Q56" s="10"/>
    </row>
    <row r="57" spans="2:17" ht="13.5" customHeight="1">
      <c r="B57" s="7"/>
      <c r="C57" s="15"/>
      <c r="D57" s="14" t="s">
        <v>54</v>
      </c>
      <c r="E57" s="22">
        <v>0</v>
      </c>
      <c r="F57" s="22">
        <v>5990324</v>
      </c>
      <c r="G57" s="23">
        <v>4362075.908</v>
      </c>
      <c r="H57" s="23">
        <v>3099227.045</v>
      </c>
      <c r="I57" s="39" t="s">
        <v>77</v>
      </c>
      <c r="J57" s="39">
        <f t="shared" si="8"/>
        <v>0.001956507989004339</v>
      </c>
      <c r="K57" s="39">
        <f t="shared" si="9"/>
        <v>0.0016841267254195118</v>
      </c>
      <c r="L57" s="40">
        <f>+H57/$H$72</f>
        <v>0.0012260106809778544</v>
      </c>
      <c r="M57" s="30">
        <f t="shared" si="5"/>
        <v>0.7281869741937164</v>
      </c>
      <c r="N57" s="31">
        <f t="shared" si="4"/>
        <v>0.7104936067976376</v>
      </c>
      <c r="P57" s="3"/>
      <c r="Q57" s="10"/>
    </row>
    <row r="58" spans="2:17" ht="13.5" customHeight="1">
      <c r="B58" s="7"/>
      <c r="C58" s="16"/>
      <c r="D58" s="14" t="s">
        <v>55</v>
      </c>
      <c r="E58" s="22">
        <v>0</v>
      </c>
      <c r="F58" s="22">
        <v>1044223</v>
      </c>
      <c r="G58" s="23">
        <v>970899.846</v>
      </c>
      <c r="H58" s="23">
        <v>847921.085</v>
      </c>
      <c r="I58" s="39" t="s">
        <v>77</v>
      </c>
      <c r="J58" s="39">
        <f t="shared" si="8"/>
        <v>0.0003410551151827644</v>
      </c>
      <c r="K58" s="39">
        <f t="shared" si="9"/>
        <v>0.00037484867591494657</v>
      </c>
      <c r="L58" s="40">
        <f>+H58/$H$72</f>
        <v>0.0003354256696079945</v>
      </c>
      <c r="M58" s="30">
        <f t="shared" si="5"/>
        <v>0.9297820925223826</v>
      </c>
      <c r="N58" s="31">
        <f t="shared" si="4"/>
        <v>0.8733352760259887</v>
      </c>
      <c r="P58" s="3"/>
      <c r="Q58" s="10"/>
    </row>
    <row r="59" spans="2:17" ht="13.5" customHeight="1">
      <c r="B59" s="7" t="s">
        <v>8</v>
      </c>
      <c r="C59" s="47" t="s">
        <v>56</v>
      </c>
      <c r="D59" s="48"/>
      <c r="E59" s="22">
        <v>5893853</v>
      </c>
      <c r="F59" s="22">
        <v>5599322</v>
      </c>
      <c r="G59" s="23">
        <v>4086529.977</v>
      </c>
      <c r="H59" s="23">
        <v>2942040.88</v>
      </c>
      <c r="I59" s="39">
        <f t="shared" si="7"/>
        <v>0.0017850917552414297</v>
      </c>
      <c r="J59" s="39">
        <f t="shared" si="8"/>
        <v>0.0018288022861547646</v>
      </c>
      <c r="K59" s="39">
        <f t="shared" si="9"/>
        <v>0.0015777429126970807</v>
      </c>
      <c r="L59" s="40">
        <f t="shared" si="10"/>
        <v>0.0011638300422592905</v>
      </c>
      <c r="M59" s="30">
        <f t="shared" si="5"/>
        <v>0.7298258569519667</v>
      </c>
      <c r="N59" s="31">
        <f t="shared" si="4"/>
        <v>0.7199362042022285</v>
      </c>
      <c r="P59" s="3"/>
      <c r="Q59" s="10"/>
    </row>
    <row r="60" spans="2:17" ht="13.5" customHeight="1">
      <c r="B60" s="7"/>
      <c r="C60" s="47" t="s">
        <v>74</v>
      </c>
      <c r="D60" s="48"/>
      <c r="E60" s="22">
        <v>4602669</v>
      </c>
      <c r="F60" s="22">
        <v>4445533</v>
      </c>
      <c r="G60" s="23">
        <v>4116476.219</v>
      </c>
      <c r="H60" s="23">
        <v>4065226.12</v>
      </c>
      <c r="I60" s="39">
        <f t="shared" si="7"/>
        <v>0.0013940263667935587</v>
      </c>
      <c r="J60" s="39">
        <f t="shared" si="8"/>
        <v>0.001451961668497802</v>
      </c>
      <c r="K60" s="39">
        <f t="shared" si="9"/>
        <v>0.0015893046708007365</v>
      </c>
      <c r="L60" s="40">
        <f t="shared" si="10"/>
        <v>0.0016081463446670978</v>
      </c>
      <c r="M60" s="30">
        <f t="shared" si="5"/>
        <v>0.92598035353691</v>
      </c>
      <c r="N60" s="31">
        <f t="shared" si="4"/>
        <v>0.9875500072699437</v>
      </c>
      <c r="P60" s="3"/>
      <c r="Q60" s="10"/>
    </row>
    <row r="61" spans="2:17" ht="13.5" customHeight="1">
      <c r="B61" s="7"/>
      <c r="C61" s="47" t="s">
        <v>57</v>
      </c>
      <c r="D61" s="48"/>
      <c r="E61" s="22">
        <v>29166148</v>
      </c>
      <c r="F61" s="22">
        <v>25775719</v>
      </c>
      <c r="G61" s="23">
        <v>24258925.471</v>
      </c>
      <c r="H61" s="23">
        <v>18999665.884</v>
      </c>
      <c r="I61" s="39">
        <f>+E61/E$72</f>
        <v>0.008833652676263102</v>
      </c>
      <c r="J61" s="39">
        <f>+F61/F$72</f>
        <v>0.008418643156168337</v>
      </c>
      <c r="K61" s="39">
        <f>+G61/G$72</f>
        <v>0.00936597747892085</v>
      </c>
      <c r="L61" s="40">
        <f>+H61/$H$72</f>
        <v>0.007516000915897579</v>
      </c>
      <c r="M61" s="30">
        <f>G61/F61</f>
        <v>0.9411541719166011</v>
      </c>
      <c r="N61" s="31">
        <f>H61/G61</f>
        <v>0.783203110406225</v>
      </c>
      <c r="P61" s="3"/>
      <c r="Q61" s="10"/>
    </row>
    <row r="62" spans="2:17" ht="13.5" customHeight="1">
      <c r="B62" s="7"/>
      <c r="C62" s="47" t="s">
        <v>91</v>
      </c>
      <c r="D62" s="48"/>
      <c r="E62" s="22">
        <v>0</v>
      </c>
      <c r="F62" s="22">
        <v>0</v>
      </c>
      <c r="G62" s="23">
        <v>0</v>
      </c>
      <c r="H62" s="23">
        <v>5318425.387</v>
      </c>
      <c r="I62" s="39">
        <f t="shared" si="7"/>
        <v>0</v>
      </c>
      <c r="J62" s="39">
        <f t="shared" si="8"/>
        <v>0</v>
      </c>
      <c r="K62" s="39">
        <f t="shared" si="9"/>
        <v>0</v>
      </c>
      <c r="L62" s="40">
        <f t="shared" si="10"/>
        <v>0.002103894369715588</v>
      </c>
      <c r="M62" s="30" t="s">
        <v>69</v>
      </c>
      <c r="N62" s="31" t="s">
        <v>69</v>
      </c>
      <c r="P62" s="3"/>
      <c r="Q62" s="10"/>
    </row>
    <row r="63" spans="2:17" ht="13.5" customHeight="1">
      <c r="B63" s="13"/>
      <c r="C63" s="50" t="s">
        <v>2</v>
      </c>
      <c r="D63" s="51"/>
      <c r="E63" s="24">
        <f>SUM(E45:E54,E59:E62)</f>
        <v>556403646</v>
      </c>
      <c r="F63" s="25">
        <f>SUM(F45:F54,F59:F62)</f>
        <v>507631095</v>
      </c>
      <c r="G63" s="25">
        <f>SUM(G45:G54,G59:G62)</f>
        <v>461733932.35599995</v>
      </c>
      <c r="H63" s="25">
        <f>SUM(H45:H54,H59:H62)</f>
        <v>401726043.34700006</v>
      </c>
      <c r="I63" s="41">
        <f t="shared" si="7"/>
        <v>0.1685199072764236</v>
      </c>
      <c r="J63" s="41">
        <f t="shared" si="8"/>
        <v>0.16579809252963956</v>
      </c>
      <c r="K63" s="41">
        <f t="shared" si="9"/>
        <v>0.1782679788051466</v>
      </c>
      <c r="L63" s="42">
        <f t="shared" si="10"/>
        <v>0.1589171792899073</v>
      </c>
      <c r="M63" s="32">
        <f t="shared" si="5"/>
        <v>0.9095855965166987</v>
      </c>
      <c r="N63" s="33">
        <f t="shared" si="4"/>
        <v>0.870037948688741</v>
      </c>
      <c r="P63" s="3"/>
      <c r="Q63" s="10"/>
    </row>
    <row r="64" spans="2:17" ht="13.5" customHeight="1">
      <c r="B64" s="7"/>
      <c r="C64" s="52" t="s">
        <v>62</v>
      </c>
      <c r="D64" s="53"/>
      <c r="E64" s="20">
        <v>172651715</v>
      </c>
      <c r="F64" s="20">
        <v>161190128</v>
      </c>
      <c r="G64" s="21">
        <v>139589880.909</v>
      </c>
      <c r="H64" s="21">
        <v>144415818.776</v>
      </c>
      <c r="I64" s="37">
        <f t="shared" si="7"/>
        <v>0.0522916253552291</v>
      </c>
      <c r="J64" s="37">
        <f t="shared" si="8"/>
        <v>0.05264653016775587</v>
      </c>
      <c r="K64" s="37">
        <f t="shared" si="9"/>
        <v>0.05389338791785506</v>
      </c>
      <c r="L64" s="38">
        <f t="shared" si="10"/>
        <v>0.05712886915051368</v>
      </c>
      <c r="M64" s="28">
        <f t="shared" si="5"/>
        <v>0.8659952234109524</v>
      </c>
      <c r="N64" s="29">
        <f t="shared" si="4"/>
        <v>1.0345722615104604</v>
      </c>
      <c r="P64" s="3"/>
      <c r="Q64" s="10"/>
    </row>
    <row r="65" spans="2:17" ht="13.5" customHeight="1">
      <c r="B65" s="7" t="s">
        <v>9</v>
      </c>
      <c r="C65" s="47" t="s">
        <v>63</v>
      </c>
      <c r="D65" s="48"/>
      <c r="E65" s="22">
        <v>28779593</v>
      </c>
      <c r="F65" s="22">
        <v>29458371</v>
      </c>
      <c r="G65" s="23">
        <v>29264556.176</v>
      </c>
      <c r="H65" s="23">
        <v>30989401.157</v>
      </c>
      <c r="I65" s="39">
        <f t="shared" si="7"/>
        <v>0.008716575419085607</v>
      </c>
      <c r="J65" s="39">
        <f t="shared" si="8"/>
        <v>0.009621439208389019</v>
      </c>
      <c r="K65" s="39">
        <f t="shared" si="9"/>
        <v>0.0112985702686085</v>
      </c>
      <c r="L65" s="40">
        <f t="shared" si="10"/>
        <v>0.01225897175777565</v>
      </c>
      <c r="M65" s="30">
        <f t="shared" si="5"/>
        <v>0.9934207216006614</v>
      </c>
      <c r="N65" s="31">
        <f t="shared" si="4"/>
        <v>1.0589397279981494</v>
      </c>
      <c r="P65" s="3"/>
      <c r="Q65" s="10"/>
    </row>
    <row r="66" spans="2:17" ht="13.5" customHeight="1">
      <c r="B66" s="7"/>
      <c r="C66" s="47" t="s">
        <v>64</v>
      </c>
      <c r="D66" s="48"/>
      <c r="E66" s="22">
        <v>29046645</v>
      </c>
      <c r="F66" s="22">
        <v>31360610</v>
      </c>
      <c r="G66" s="23">
        <v>29413514.56</v>
      </c>
      <c r="H66" s="23">
        <v>30011771.743</v>
      </c>
      <c r="I66" s="39">
        <f t="shared" si="7"/>
        <v>0.00879745838705592</v>
      </c>
      <c r="J66" s="39">
        <f t="shared" si="8"/>
        <v>0.010242732113496593</v>
      </c>
      <c r="K66" s="39">
        <f t="shared" si="9"/>
        <v>0.011356080683548694</v>
      </c>
      <c r="L66" s="40">
        <f t="shared" si="10"/>
        <v>0.011872235295361319</v>
      </c>
      <c r="M66" s="30">
        <f t="shared" si="5"/>
        <v>0.9379127051418961</v>
      </c>
      <c r="N66" s="31">
        <f t="shared" si="4"/>
        <v>1.020339534120604</v>
      </c>
      <c r="P66" s="3"/>
      <c r="Q66" s="10"/>
    </row>
    <row r="67" spans="2:17" ht="13.5" customHeight="1">
      <c r="B67" s="7" t="s">
        <v>10</v>
      </c>
      <c r="C67" s="47" t="s">
        <v>65</v>
      </c>
      <c r="D67" s="48"/>
      <c r="E67" s="22">
        <v>2503021</v>
      </c>
      <c r="F67" s="22">
        <v>2178189</v>
      </c>
      <c r="G67" s="23">
        <v>2487825.133</v>
      </c>
      <c r="H67" s="23">
        <v>2496212.134</v>
      </c>
      <c r="I67" s="39">
        <f t="shared" si="7"/>
        <v>0.0007580986750596187</v>
      </c>
      <c r="J67" s="39">
        <f t="shared" si="8"/>
        <v>0.0007114213154516137</v>
      </c>
      <c r="K67" s="39">
        <f t="shared" si="9"/>
        <v>0.000960508914338602</v>
      </c>
      <c r="L67" s="40">
        <f t="shared" si="10"/>
        <v>0.000987466453355799</v>
      </c>
      <c r="M67" s="30">
        <f t="shared" si="5"/>
        <v>1.1421530147292085</v>
      </c>
      <c r="N67" s="31">
        <f t="shared" si="4"/>
        <v>1.0033712180525673</v>
      </c>
      <c r="P67" s="3"/>
      <c r="Q67" s="10"/>
    </row>
    <row r="68" spans="2:17" ht="13.5" customHeight="1">
      <c r="B68" s="7"/>
      <c r="C68" s="47" t="s">
        <v>66</v>
      </c>
      <c r="D68" s="48"/>
      <c r="E68" s="22">
        <v>8649568</v>
      </c>
      <c r="F68" s="22">
        <v>10199612</v>
      </c>
      <c r="G68" s="23">
        <v>6838624.962</v>
      </c>
      <c r="H68" s="23">
        <v>6711782.479</v>
      </c>
      <c r="I68" s="39">
        <f t="shared" si="7"/>
        <v>0.002619724740878353</v>
      </c>
      <c r="J68" s="39">
        <f t="shared" si="8"/>
        <v>0.0033313093520057555</v>
      </c>
      <c r="K68" s="39">
        <f t="shared" si="9"/>
        <v>0.0026402821286312184</v>
      </c>
      <c r="L68" s="40">
        <f t="shared" si="10"/>
        <v>0.0026550868613932164</v>
      </c>
      <c r="M68" s="30">
        <f t="shared" si="5"/>
        <v>0.6704789321397716</v>
      </c>
      <c r="N68" s="31">
        <f t="shared" si="4"/>
        <v>0.9814520486640483</v>
      </c>
      <c r="P68" s="3"/>
      <c r="Q68" s="10"/>
    </row>
    <row r="69" spans="2:17" ht="13.5" customHeight="1">
      <c r="B69" s="7" t="s">
        <v>5</v>
      </c>
      <c r="C69" s="47" t="s">
        <v>67</v>
      </c>
      <c r="D69" s="48"/>
      <c r="E69" s="22">
        <v>1594888</v>
      </c>
      <c r="F69" s="22">
        <v>929422</v>
      </c>
      <c r="G69" s="23">
        <v>357598.707</v>
      </c>
      <c r="H69" s="23">
        <v>108612</v>
      </c>
      <c r="I69" s="39">
        <f t="shared" si="7"/>
        <v>0.00048304927512333496</v>
      </c>
      <c r="J69" s="39">
        <f t="shared" si="8"/>
        <v>0.00030355980213363936</v>
      </c>
      <c r="K69" s="39">
        <f t="shared" si="9"/>
        <v>0.00013806305807967647</v>
      </c>
      <c r="L69" s="40">
        <f t="shared" si="10"/>
        <v>4.2965381415728685E-05</v>
      </c>
      <c r="M69" s="30">
        <f t="shared" si="5"/>
        <v>0.38475386530553396</v>
      </c>
      <c r="N69" s="31">
        <f t="shared" si="4"/>
        <v>0.3037259304184229</v>
      </c>
      <c r="P69" s="3"/>
      <c r="Q69" s="10"/>
    </row>
    <row r="70" spans="2:17" ht="13.5" customHeight="1">
      <c r="B70" s="7"/>
      <c r="C70" s="47" t="s">
        <v>68</v>
      </c>
      <c r="D70" s="48"/>
      <c r="E70" s="22">
        <v>19132286</v>
      </c>
      <c r="F70" s="22">
        <v>19289168</v>
      </c>
      <c r="G70" s="23">
        <v>19309837.934</v>
      </c>
      <c r="H70" s="23">
        <v>20447447.69</v>
      </c>
      <c r="I70" s="39">
        <f t="shared" si="7"/>
        <v>0.005794661997426985</v>
      </c>
      <c r="J70" s="39">
        <f t="shared" si="8"/>
        <v>0.006300061781841324</v>
      </c>
      <c r="K70" s="39">
        <f t="shared" si="9"/>
        <v>0.007455215088881689</v>
      </c>
      <c r="L70" s="40">
        <f t="shared" si="10"/>
        <v>0.008088723059873775</v>
      </c>
      <c r="M70" s="30">
        <f t="shared" si="5"/>
        <v>1.001071582454982</v>
      </c>
      <c r="N70" s="31">
        <f t="shared" si="4"/>
        <v>1.0589134802626667</v>
      </c>
      <c r="P70" s="3"/>
      <c r="Q70" s="10"/>
    </row>
    <row r="71" spans="2:17" ht="13.5" customHeight="1">
      <c r="B71" s="13"/>
      <c r="C71" s="50" t="s">
        <v>2</v>
      </c>
      <c r="D71" s="51"/>
      <c r="E71" s="24">
        <f>SUM(E64:E70)</f>
        <v>262357716</v>
      </c>
      <c r="F71" s="25">
        <f>SUM(F64:F70)</f>
        <v>254605500</v>
      </c>
      <c r="G71" s="25">
        <f>SUM(G64:G70)</f>
        <v>227261838.38099998</v>
      </c>
      <c r="H71" s="25">
        <f>SUM(H64:H70)</f>
        <v>235181045.979</v>
      </c>
      <c r="I71" s="41">
        <f t="shared" si="7"/>
        <v>0.07946119384985892</v>
      </c>
      <c r="J71" s="41">
        <f t="shared" si="8"/>
        <v>0.08315705374107382</v>
      </c>
      <c r="K71" s="41">
        <f t="shared" si="9"/>
        <v>0.08774210805994342</v>
      </c>
      <c r="L71" s="42">
        <f t="shared" si="10"/>
        <v>0.09303431795968917</v>
      </c>
      <c r="M71" s="32">
        <f t="shared" si="5"/>
        <v>0.8926038062060717</v>
      </c>
      <c r="N71" s="33">
        <f t="shared" si="4"/>
        <v>1.0348461829509785</v>
      </c>
      <c r="P71" s="3"/>
      <c r="Q71" s="10"/>
    </row>
    <row r="72" spans="2:17" ht="13.5" customHeight="1">
      <c r="B72" s="56" t="s">
        <v>11</v>
      </c>
      <c r="C72" s="57"/>
      <c r="D72" s="57"/>
      <c r="E72" s="26">
        <f>+E15+E44+E63+E71</f>
        <v>3301708712</v>
      </c>
      <c r="F72" s="27">
        <f>+F15+F44+F63+F71</f>
        <v>3061742673</v>
      </c>
      <c r="G72" s="27">
        <f>+G15+G44+G63+G71</f>
        <v>2590111445.9860005</v>
      </c>
      <c r="H72" s="27">
        <f>+H15+H44+H63+H71</f>
        <v>2527895631.813</v>
      </c>
      <c r="I72" s="43">
        <f t="shared" si="7"/>
        <v>1</v>
      </c>
      <c r="J72" s="43">
        <f t="shared" si="8"/>
        <v>1</v>
      </c>
      <c r="K72" s="43">
        <f t="shared" si="9"/>
        <v>1</v>
      </c>
      <c r="L72" s="44">
        <f t="shared" si="10"/>
        <v>1</v>
      </c>
      <c r="M72" s="34">
        <f t="shared" si="5"/>
        <v>0.8459598740373961</v>
      </c>
      <c r="N72" s="35">
        <f t="shared" si="4"/>
        <v>0.9759794837131743</v>
      </c>
      <c r="P72" s="3"/>
      <c r="Q72" s="10"/>
    </row>
    <row r="73" ht="12">
      <c r="B73" s="36" t="s">
        <v>79</v>
      </c>
    </row>
    <row r="74" ht="12">
      <c r="B74" s="36" t="s">
        <v>92</v>
      </c>
    </row>
  </sheetData>
  <sheetProtection/>
  <mergeCells count="55">
    <mergeCell ref="C69:D69"/>
    <mergeCell ref="C70:D70"/>
    <mergeCell ref="C71:D71"/>
    <mergeCell ref="C65:D65"/>
    <mergeCell ref="C66:D66"/>
    <mergeCell ref="C67:D67"/>
    <mergeCell ref="C68:D68"/>
    <mergeCell ref="C60:D60"/>
    <mergeCell ref="C62:D62"/>
    <mergeCell ref="C63:D63"/>
    <mergeCell ref="C64:D64"/>
    <mergeCell ref="C52:D52"/>
    <mergeCell ref="C53:D53"/>
    <mergeCell ref="C54:D54"/>
    <mergeCell ref="C59:D59"/>
    <mergeCell ref="C48:D48"/>
    <mergeCell ref="C49:D49"/>
    <mergeCell ref="C50:D50"/>
    <mergeCell ref="C51:D51"/>
    <mergeCell ref="C44:D44"/>
    <mergeCell ref="C45:D45"/>
    <mergeCell ref="C46:D46"/>
    <mergeCell ref="C47:D47"/>
    <mergeCell ref="C42:D42"/>
    <mergeCell ref="C43:D43"/>
    <mergeCell ref="C30:D30"/>
    <mergeCell ref="C31:D31"/>
    <mergeCell ref="C32:D32"/>
    <mergeCell ref="C33:D33"/>
    <mergeCell ref="C22:D22"/>
    <mergeCell ref="C23:D23"/>
    <mergeCell ref="C24:D24"/>
    <mergeCell ref="C25:D25"/>
    <mergeCell ref="C34:D34"/>
    <mergeCell ref="C38:D38"/>
    <mergeCell ref="M5:N5"/>
    <mergeCell ref="B72:D72"/>
    <mergeCell ref="B6:D6"/>
    <mergeCell ref="E5:H5"/>
    <mergeCell ref="I5:L5"/>
    <mergeCell ref="C7:D7"/>
    <mergeCell ref="C26:D26"/>
    <mergeCell ref="C27:D27"/>
    <mergeCell ref="C28:D28"/>
    <mergeCell ref="C29:D29"/>
    <mergeCell ref="C8:D8"/>
    <mergeCell ref="C9:D9"/>
    <mergeCell ref="C10:D10"/>
    <mergeCell ref="C15:D15"/>
    <mergeCell ref="C14:D14"/>
    <mergeCell ref="C61:D61"/>
    <mergeCell ref="C16:D16"/>
    <mergeCell ref="C17:D17"/>
    <mergeCell ref="C18:D18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2012-03-07T08:49:07Z</cp:lastPrinted>
  <dcterms:created xsi:type="dcterms:W3CDTF">2001-10-26T02:54:35Z</dcterms:created>
  <dcterms:modified xsi:type="dcterms:W3CDTF">2017-03-22T04:50:09Z</dcterms:modified>
  <cp:category/>
  <cp:version/>
  <cp:contentType/>
  <cp:contentStatus/>
</cp:coreProperties>
</file>