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1-1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'1-1'!$A$1:$X$65</definedName>
    <definedName name="_xlnm.Print_Titles">'[2]乗用・ＲＶ車'!$1:$7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  <definedName name="_xlnm.Print_Titles" localSheetId="0">'1-1'!$1:$8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<sst xmlns="http://schemas.openxmlformats.org/spreadsheetml/2006/main" count="506" uniqueCount="166">
  <si>
    <r>
      <t>当</t>
    </r>
    <r>
      <rPr>
        <sz val="8"/>
        <rFont val="ＭＳ Ｐゴシック"/>
        <family val="3"/>
      </rPr>
      <t>該自動車の製造又は輸入の事業を行う者の氏名又は名称　</t>
    </r>
  </si>
  <si>
    <r>
      <rPr>
        <sz val="8"/>
        <rFont val="ＭＳ Ｐゴシック"/>
        <family val="3"/>
      </rPr>
      <t>株式会社</t>
    </r>
    <r>
      <rPr>
        <sz val="8"/>
        <rFont val="Arial"/>
        <family val="2"/>
      </rPr>
      <t>SUBARU</t>
    </r>
    <rPh sb="0" eb="2">
      <t>カブシキ</t>
    </rPh>
    <rPh sb="2" eb="4">
      <t>カイシャ</t>
    </rPh>
    <phoneticPr fontId="3"/>
  </si>
  <si>
    <r>
      <t>目</t>
    </r>
    <r>
      <rPr>
        <sz val="8"/>
        <rFont val="ＭＳ Ｐゴシック"/>
        <family val="3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3"/>
  </si>
  <si>
    <t>メーカー入力欄</t>
    <rPh sb="4" eb="6">
      <t>ニュウリョク</t>
    </rPh>
    <rPh sb="6" eb="7">
      <t>ラン</t>
    </rPh>
    <phoneticPr fontId="3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</si>
  <si>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3"/>
  </si>
  <si>
    <t>最大車両重量（自動計算）</t>
    <rPh sb="1" eb="2">
      <t>ダイ</t>
    </rPh>
    <rPh sb="7" eb="9">
      <t>ジドウ</t>
    </rPh>
    <phoneticPr fontId="3"/>
  </si>
  <si>
    <r>
      <t>車</t>
    </r>
    <r>
      <rPr>
        <sz val="8"/>
        <rFont val="ＭＳ Ｐゴシック"/>
        <family val="3"/>
      </rPr>
      <t>名</t>
    </r>
    <rPh sb="0" eb="2">
      <t>シャメイ</t>
    </rPh>
    <phoneticPr fontId="3"/>
  </si>
  <si>
    <r>
      <t>通</t>
    </r>
    <r>
      <rPr>
        <sz val="8"/>
        <rFont val="ＭＳ Ｐゴシック"/>
        <family val="3"/>
      </rPr>
      <t>称名</t>
    </r>
  </si>
  <si>
    <r>
      <t>原</t>
    </r>
    <r>
      <rPr>
        <sz val="8"/>
        <rFont val="ＭＳ Ｐゴシック"/>
        <family val="3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</si>
  <si>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3"/>
  </si>
  <si>
    <r>
      <t>車</t>
    </r>
    <r>
      <rPr>
        <sz val="8"/>
        <rFont val="ＭＳ Ｐゴシック"/>
        <family val="3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</si>
  <si>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乗</t>
    </r>
    <r>
      <rPr>
        <sz val="8"/>
        <rFont val="ＭＳ Ｐゴシック"/>
        <family val="3"/>
      </rPr>
      <t>車定員
（名）</t>
    </r>
    <rPh sb="0" eb="2">
      <t>ジョウシャ</t>
    </rPh>
    <rPh sb="2" eb="4">
      <t>テイイン</t>
    </rPh>
    <rPh sb="6" eb="7">
      <t>メイ</t>
    </rPh>
    <phoneticPr fontId="3"/>
  </si>
  <si>
    <r>
      <t>WLTC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</si>
  <si>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3"/>
  </si>
  <si>
    <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</si>
  <si>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</si>
  <si>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</si>
  <si>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</si>
  <si>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令和12年度</t>
    <rPh sb="0" eb="2">
      <t>レイワ</t>
    </rPh>
    <rPh sb="4" eb="6">
      <t>ネンド</t>
    </rPh>
    <phoneticPr fontId="3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</si>
  <si>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</si>
  <si>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</si>
  <si>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t>令</t>
    </r>
    <r>
      <rPr>
        <sz val="8"/>
        <rFont val="ＭＳ Ｐゴシック"/>
        <family val="3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</si>
  <si>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</si>
  <si>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</si>
  <si>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多段階評価2</t>
    <rPh sb="0" eb="1">
      <t>タ</t>
    </rPh>
    <rPh sb="1" eb="3">
      <t>ダンカイ</t>
    </rPh>
    <rPh sb="3" eb="5">
      <t>ヒョウカ</t>
    </rPh>
    <phoneticPr fontId="3"/>
  </si>
  <si>
    <r>
      <t>燃</t>
    </r>
    <r>
      <rPr>
        <sz val="8"/>
        <rFont val="ＭＳ Ｐゴシック"/>
        <family val="3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</si>
  <si>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3"/>
  </si>
  <si>
    <r>
      <t>平</t>
    </r>
    <r>
      <rPr>
        <sz val="8"/>
        <rFont val="ＭＳ Ｐゴシック"/>
        <family val="3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</si>
  <si>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t>令</t>
    </r>
    <r>
      <rPr>
        <sz val="8"/>
        <rFont val="ＭＳ Ｐゴシック"/>
        <family val="3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</si>
  <si>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t>型</t>
    </r>
    <r>
      <rPr>
        <sz val="8"/>
        <rFont val="ＭＳ Ｐゴシック"/>
        <family val="3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</si>
  <si>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</si>
  <si>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rFont val="ＭＳ Ｐゴシック"/>
        <family val="3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  <rPh sb="1" eb="2">
      <t>ハイ</t>
    </rPh>
    <rPh sb="2" eb="3">
      <t>キ</t>
    </rPh>
    <rPh sb="3" eb="4">
      <t>リョウ</t>
    </rPh>
    <phoneticPr fontId="3"/>
  </si>
  <si>
    <t>主要排出
ガス対策</t>
  </si>
  <si>
    <t>駆動
形式</t>
    <rPh sb="3" eb="5">
      <t>ケイシキ</t>
    </rPh>
    <phoneticPr fontId="3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</si>
  <si>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</si>
  <si>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3"/>
  </si>
  <si>
    <t>スバル</t>
  </si>
  <si>
    <t>フォレスター</t>
  </si>
  <si>
    <t>5BA-SK9</t>
  </si>
  <si>
    <t>1001～1004、1006～1008、
1010、1011、1013</t>
  </si>
  <si>
    <t>FB25</t>
  </si>
  <si>
    <t>CVT
(E･LTC)</t>
  </si>
  <si>
    <t>D,V,C,I,EP</t>
  </si>
  <si>
    <t>EGR,3W</t>
  </si>
  <si>
    <t>A</t>
  </si>
  <si>
    <r>
      <rPr>
        <u val="single"/>
        <sz val="8"/>
        <rFont val="ＭＳ Ｐゴシック"/>
        <family val="3"/>
      </rPr>
      <t>☆☆☆☆</t>
    </r>
  </si>
  <si>
    <t>1005、1009、1012、
1014～1022</t>
  </si>
  <si>
    <t>5AA-SKE</t>
  </si>
  <si>
    <t>1001～1004、1007～1010、
1013～1033、1036～1038、
1041～1052、1055～1057</t>
  </si>
  <si>
    <r>
      <t>FB20</t>
    </r>
    <r>
      <rPr>
        <sz val="8"/>
        <color theme="1"/>
        <rFont val="ＭＳ Ｐゴシック"/>
        <family val="3"/>
      </rPr>
      <t xml:space="preserve">（内燃機関）
</t>
    </r>
    <r>
      <rPr>
        <sz val="8"/>
        <color theme="1"/>
        <rFont val="Arial"/>
        <family val="2"/>
      </rPr>
      <t>MA1</t>
    </r>
    <r>
      <rPr>
        <sz val="8"/>
        <color theme="1"/>
        <rFont val="ＭＳ Ｐゴシック"/>
        <family val="3"/>
      </rPr>
      <t>（電動機）</t>
    </r>
    <rPh sb="5" eb="7">
      <t>ナイネン</t>
    </rPh>
    <rPh sb="7" eb="9">
      <t>キカン</t>
    </rPh>
    <rPh sb="15" eb="18">
      <t>デンドウキ</t>
    </rPh>
    <phoneticPr fontId="16"/>
  </si>
  <si>
    <t>H,D,V,C,I,EP,B</t>
  </si>
  <si>
    <r>
      <t>225/60R17</t>
    </r>
    <r>
      <rPr>
        <sz val="8"/>
        <rFont val="ＭＳ ゴシック"/>
        <family val="3"/>
      </rPr>
      <t xml:space="preserve">ﾀｲﾔ
</t>
    </r>
    <r>
      <rPr>
        <sz val="8"/>
        <rFont val="Arial"/>
        <family val="2"/>
      </rPr>
      <t>225/55R18</t>
    </r>
    <r>
      <rPr>
        <sz val="8"/>
        <rFont val="ＭＳ ゴシック"/>
        <family val="3"/>
      </rPr>
      <t>ﾀｲﾔ</t>
    </r>
  </si>
  <si>
    <t>1005～1006、1011～1012、
1034～1035、1039～1040、
1053～1054、1058～1059</t>
  </si>
  <si>
    <t>4BA-SK5</t>
  </si>
  <si>
    <t>1001～1014</t>
  </si>
  <si>
    <t>CB18</t>
  </si>
  <si>
    <t>D,V,C,I,EP,L</t>
  </si>
  <si>
    <t>EGR,3W,NTC</t>
  </si>
  <si>
    <r>
      <rPr>
        <u val="single"/>
        <sz val="8"/>
        <rFont val="ＭＳ Ｐゴシック"/>
        <family val="3"/>
      </rPr>
      <t>☆☆☆</t>
    </r>
  </si>
  <si>
    <t>XV</t>
  </si>
  <si>
    <t>5AA-GTE</t>
  </si>
  <si>
    <t>1001～1004 、1006～1016、
1022～1032、1038～1048</t>
  </si>
  <si>
    <t>1005、1021、1037</t>
  </si>
  <si>
    <t>3BA-GT3</t>
  </si>
  <si>
    <t>2005～2009、2015～2018</t>
  </si>
  <si>
    <t>FB16</t>
  </si>
  <si>
    <t>V,C,I,EP</t>
  </si>
  <si>
    <t>2010、2019</t>
  </si>
  <si>
    <t>インプレッサ</t>
  </si>
  <si>
    <t>1017～1020、1033～1036</t>
  </si>
  <si>
    <r>
      <t>FB20</t>
    </r>
    <r>
      <rPr>
        <sz val="8"/>
        <rFont val="ＭＳ Ｐゴシック"/>
        <family val="3"/>
      </rPr>
      <t xml:space="preserve">（内燃機関）
</t>
    </r>
    <r>
      <rPr>
        <sz val="8"/>
        <rFont val="Arial"/>
        <family val="2"/>
      </rPr>
      <t>MA1</t>
    </r>
    <r>
      <rPr>
        <sz val="8"/>
        <rFont val="ＭＳ Ｐゴシック"/>
        <family val="3"/>
      </rPr>
      <t>（電動機）</t>
    </r>
    <rPh sb="5" eb="7">
      <t>ナイネン</t>
    </rPh>
    <rPh sb="7" eb="9">
      <t>キカン</t>
    </rPh>
    <rPh sb="15" eb="18">
      <t>デンドウキ</t>
    </rPh>
    <phoneticPr fontId="16"/>
  </si>
  <si>
    <t>5AA-GUD</t>
  </si>
  <si>
    <t>1002、5007</t>
  </si>
  <si>
    <r>
      <t>FB20</t>
    </r>
    <r>
      <rPr>
        <sz val="8"/>
        <rFont val="ＭＳ Ｐゴシック"/>
        <family val="3"/>
      </rPr>
      <t xml:space="preserve">（内燃機関）
</t>
    </r>
    <r>
      <rPr>
        <sz val="8"/>
        <rFont val="Arial"/>
        <family val="2"/>
      </rPr>
      <t>MA1</t>
    </r>
    <r>
      <rPr>
        <sz val="8"/>
        <rFont val="ＭＳ Ｐゴシック"/>
        <family val="3"/>
      </rPr>
      <t>（電動機）</t>
    </r>
    <rPh sb="5" eb="7">
      <t>ナイネン</t>
    </rPh>
    <rPh sb="7" eb="9">
      <t>キカン</t>
    </rPh>
    <rPh sb="15" eb="18">
      <t>デンドウキ</t>
    </rPh>
    <phoneticPr fontId="17"/>
  </si>
  <si>
    <t>F</t>
  </si>
  <si>
    <t>5008～5009</t>
  </si>
  <si>
    <t>5AA-GUE</t>
  </si>
  <si>
    <t>1002、5007～5009</t>
  </si>
  <si>
    <t>3BA-GK2</t>
  </si>
  <si>
    <t>2001～2002、2005～2006</t>
  </si>
  <si>
    <t>205/55R16ﾀｲﾔ</t>
  </si>
  <si>
    <t>2003～2004、2007～2008</t>
  </si>
  <si>
    <t>14.0</t>
  </si>
  <si>
    <t>205/50R17ﾀｲﾔ</t>
  </si>
  <si>
    <t>3BA-GT2</t>
  </si>
  <si>
    <t>3BA-GK3</t>
  </si>
  <si>
    <t>2001～2004、2005～2008</t>
  </si>
  <si>
    <t>2001～2004、2011～2014</t>
  </si>
  <si>
    <t>3BA-GK6</t>
  </si>
  <si>
    <t>FB20</t>
  </si>
  <si>
    <t>205/55R17ﾀｲﾔ</t>
  </si>
  <si>
    <t>225/40R18ﾀｲﾔ</t>
  </si>
  <si>
    <t>3BA-GT6</t>
  </si>
  <si>
    <t>3BA-GU6</t>
  </si>
  <si>
    <t>1001、5001</t>
  </si>
  <si>
    <t>3BA-GK7</t>
  </si>
  <si>
    <t>3BA-GT7</t>
  </si>
  <si>
    <t>2001～2004</t>
  </si>
  <si>
    <t>3BA-GU7</t>
  </si>
  <si>
    <t>1001</t>
  </si>
  <si>
    <t>5001</t>
  </si>
  <si>
    <t>BRZ</t>
  </si>
  <si>
    <t>4BA-ZC6</t>
  </si>
  <si>
    <t>2001～2017、2035～2042</t>
  </si>
  <si>
    <t>FA20</t>
  </si>
  <si>
    <t>6MT</t>
  </si>
  <si>
    <t>D,V,EP</t>
  </si>
  <si>
    <t>3W</t>
  </si>
  <si>
    <t>R</t>
  </si>
  <si>
    <r>
      <t>205/55R16</t>
    </r>
    <r>
      <rPr>
        <sz val="8"/>
        <rFont val="ＭＳ ゴシック"/>
        <family val="3"/>
      </rPr>
      <t>ﾀｲﾔ</t>
    </r>
    <r>
      <rPr>
        <sz val="8"/>
        <rFont val="Arial"/>
        <family val="2"/>
      </rPr>
      <t xml:space="preserve">
</t>
    </r>
    <r>
      <rPr>
        <sz val="8"/>
        <rFont val="Arial"/>
        <family val="2"/>
      </rPr>
      <t>215/45R17</t>
    </r>
    <r>
      <rPr>
        <sz val="8"/>
        <rFont val="ＭＳ ゴシック"/>
        <family val="3"/>
      </rPr>
      <t>ﾀｲﾔ</t>
    </r>
  </si>
  <si>
    <t>2018～2026</t>
  </si>
  <si>
    <t>6AT</t>
  </si>
  <si>
    <t>2027～2034、2043～2050</t>
  </si>
  <si>
    <t>215/45R17ﾀｲﾔ</t>
  </si>
  <si>
    <t>2051</t>
  </si>
  <si>
    <t>215/40R18ﾀｲﾔ</t>
  </si>
  <si>
    <t>2052</t>
  </si>
  <si>
    <t>3BA-ZD8</t>
  </si>
  <si>
    <t>FA24</t>
  </si>
  <si>
    <t>1002</t>
  </si>
  <si>
    <t>1003</t>
  </si>
  <si>
    <t>1004</t>
  </si>
  <si>
    <t>WRX</t>
  </si>
  <si>
    <t>3BA-VAG</t>
  </si>
  <si>
    <t>2001、2002</t>
  </si>
  <si>
    <t>D,V,C,EP</t>
  </si>
  <si>
    <t>5BA-VBH</t>
  </si>
  <si>
    <t>1001～1002､5001～5008</t>
  </si>
  <si>
    <t>レガシィ</t>
  </si>
  <si>
    <t>4BA-BS9</t>
  </si>
  <si>
    <t>2001～2016</t>
  </si>
  <si>
    <t>4BA-BT5</t>
  </si>
  <si>
    <t>5001～5003、5005～5007</t>
  </si>
  <si>
    <t>5004、5008</t>
  </si>
  <si>
    <t>※</t>
  </si>
  <si>
    <t>ジャスティ</t>
  </si>
  <si>
    <t>5BA-M900F</t>
  </si>
  <si>
    <t>0002</t>
  </si>
  <si>
    <t>1KR</t>
  </si>
  <si>
    <t>I,V,EP,B,C</t>
  </si>
  <si>
    <t>5BA-M910F</t>
  </si>
  <si>
    <t>0005</t>
  </si>
  <si>
    <t>レヴォーグ</t>
  </si>
  <si>
    <t>4BA-VN5</t>
  </si>
  <si>
    <t>1001、5001、5002</t>
  </si>
  <si>
    <t>215/50R17ﾀｲﾔ</t>
  </si>
  <si>
    <t>1002～1003､5003～5010</t>
  </si>
  <si>
    <t>225/45R18ﾀｲﾔ</t>
  </si>
  <si>
    <t>5BA-VNH</t>
  </si>
  <si>
    <t>1001、5001～5004</t>
  </si>
  <si>
    <t>レックス</t>
  </si>
  <si>
    <t>5BA-A201F</t>
  </si>
  <si>
    <t>WA</t>
  </si>
  <si>
    <t>0003～0004</t>
  </si>
  <si>
    <t>クロストレック</t>
  </si>
  <si>
    <t>5001～5006</t>
  </si>
  <si>
    <r>
      <t>(</t>
    </r>
    <r>
      <rPr>
        <sz val="8"/>
        <rFont val="ＭＳ Ｐゴシック"/>
        <family val="3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</rPr>
      <t>※印の付いている通称名については、ダイハツ工業株式会社が製造事業者です。</t>
    </r>
    <rPh sb="4" eb="5">
      <t>シルシ</t>
    </rPh>
    <phoneticPr fontId="3"/>
  </si>
  <si>
    <r>
      <t>＜</t>
    </r>
    <r>
      <rPr>
        <sz val="8"/>
        <rFont val="ＭＳ Ｐゴシック"/>
        <family val="3"/>
      </rPr>
      <t>記入要領＞</t>
    </r>
    <rPh sb="1" eb="3">
      <t>キニュウ</t>
    </rPh>
    <rPh sb="3" eb="5">
      <t>ヨウリョウ</t>
    </rPh>
    <phoneticPr fontId="3"/>
  </si>
  <si>
    <r>
      <t>１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</si>
  <si>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t>２</t>
    </r>
    <r>
      <rPr>
        <sz val="8"/>
        <rFont val="ＭＳ Ｐゴシック"/>
        <family val="3"/>
      </rPr>
      <t>．一つの通称名に複数の型式がある場合は、通称名は大枠に一つ記入。</t>
    </r>
  </si>
  <si>
    <r>
      <t>３</t>
    </r>
    <r>
      <rPr>
        <sz val="8"/>
        <rFont val="ＭＳ Ｐゴシック"/>
        <family val="3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</si>
  <si>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t>４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  <rPh sb="43" eb="44">
      <t>メイ</t>
    </rPh>
    <phoneticPr fontId="3"/>
  </si>
  <si>
    <r>
      <t>５</t>
    </r>
    <r>
      <rPr>
        <sz val="8"/>
        <rFont val="ＭＳ Ｐゴシック"/>
        <family val="3"/>
      </rPr>
      <t>．「その他」について、以下に留意し記載する。</t>
    </r>
  </si>
  <si>
    <r>
      <t>　</t>
    </r>
    <r>
      <rPr>
        <sz val="8"/>
        <rFont val="ＭＳ Ｐゴシック"/>
        <family val="3"/>
      </rPr>
      <t>①燃費の異なる要因と関係のない事項は記入しない。</t>
    </r>
  </si>
  <si>
    <r>
      <t>　</t>
    </r>
    <r>
      <rPr>
        <sz val="8"/>
        <rFont val="ＭＳ Ｐゴシック"/>
        <family val="3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</si>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</sst>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_ "/>
  </numFmts>
  <fonts count="18">
    <font>
      <sz val="11"/>
      <color theme="1"/>
      <name val="ＭＳ Ｐゴシック"/>
      <family val="3"/>
    </font>
    <font>
      <sz val="10"/>
      <name val="Arial"/>
      <family val="2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name val="ＭＳ Ｐゴシック"/>
      <family val="3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u val="single"/>
      <sz val="8"/>
      <name val="ＭＳ Ｐゴシック"/>
      <family val="3"/>
    </font>
    <font>
      <sz val="8"/>
      <color theme="1"/>
      <name val="ＭＳ Ｐゴシック"/>
      <family val="3"/>
    </font>
    <font>
      <sz val="8"/>
      <color theme="1"/>
      <name val="Arial"/>
      <family val="2"/>
    </font>
    <font>
      <sz val="11"/>
      <color rgb="FF3F3F76"/>
      <name val="ＭＳ Ｐゴシック"/>
      <family val="2"/>
    </font>
    <font>
      <sz val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double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0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right"/>
    </xf>
    <xf numFmtId="0" fontId="6" fillId="0" borderId="3" xfId="20" applyFont="1" applyFill="1" applyBorder="1" applyAlignment="1">
      <alignment horizontal="centerContinuous"/>
      <protection/>
    </xf>
    <xf numFmtId="0" fontId="4" fillId="0" borderId="4" xfId="20" applyFont="1" applyFill="1" applyBorder="1" applyAlignment="1">
      <alignment horizontal="centerContinuous"/>
      <protection/>
    </xf>
    <xf numFmtId="0" fontId="6" fillId="0" borderId="3" xfId="0" applyFont="1" applyFill="1" applyBorder="1" applyAlignment="1">
      <alignment horizontal="centerContinuous" wrapText="1"/>
    </xf>
    <xf numFmtId="0" fontId="4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shrinkToFit="1"/>
    </xf>
    <xf numFmtId="0" fontId="4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49" fontId="4" fillId="0" borderId="28" xfId="0" applyNumberFormat="1" applyFont="1" applyFill="1" applyBorder="1" applyAlignment="1" applyProtection="1" quotePrefix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176" fontId="11" fillId="2" borderId="30" xfId="0" applyNumberFormat="1" applyFont="1" applyFill="1" applyBorder="1" applyAlignment="1" applyProtection="1" quotePrefix="1">
      <alignment horizontal="center" vertical="center" wrapText="1"/>
      <protection locked="0"/>
    </xf>
    <xf numFmtId="177" fontId="11" fillId="2" borderId="29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28" xfId="0" applyNumberFormat="1" applyFont="1" applyFill="1" applyBorder="1" applyAlignment="1" applyProtection="1" quotePrefix="1">
      <alignment horizontal="center" vertical="center" wrapText="1"/>
      <protection locked="0"/>
    </xf>
    <xf numFmtId="176" fontId="11" fillId="2" borderId="28" xfId="0" applyNumberFormat="1" applyFont="1" applyFill="1" applyBorder="1" applyAlignment="1" applyProtection="1" quotePrefix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12" fillId="2" borderId="31" xfId="0" applyFont="1" applyFill="1" applyBorder="1" applyAlignment="1" applyProtection="1">
      <alignment horizontal="center" vertical="center" wrapText="1"/>
      <protection locked="0"/>
    </xf>
    <xf numFmtId="178" fontId="4" fillId="2" borderId="32" xfId="0" applyNumberFormat="1" applyFont="1" applyFill="1" applyBorder="1" applyAlignment="1" applyProtection="1">
      <alignment horizontal="center" vertical="center"/>
      <protection locked="0"/>
    </xf>
    <xf numFmtId="178" fontId="4" fillId="2" borderId="28" xfId="0" applyNumberFormat="1" applyFont="1" applyFill="1" applyBorder="1" applyAlignment="1" applyProtection="1">
      <alignment horizontal="center" vertical="center"/>
      <protection locked="0"/>
    </xf>
    <xf numFmtId="178" fontId="4" fillId="2" borderId="28" xfId="0" applyNumberFormat="1" applyFont="1" applyFill="1" applyBorder="1" applyAlignment="1" applyProtection="1" quotePrefix="1">
      <alignment horizontal="center" vertical="center"/>
      <protection locked="0"/>
    </xf>
    <xf numFmtId="3" fontId="4" fillId="0" borderId="28" xfId="0" applyNumberFormat="1" applyFont="1" applyFill="1" applyBorder="1" applyAlignment="1" applyProtection="1">
      <alignment horizontal="center" vertical="center"/>
      <protection locked="0"/>
    </xf>
    <xf numFmtId="179" fontId="11" fillId="0" borderId="28" xfId="0" applyNumberFormat="1" applyFont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176" fontId="11" fillId="2" borderId="33" xfId="0" applyNumberFormat="1" applyFont="1" applyFill="1" applyBorder="1" applyAlignment="1" applyProtection="1" quotePrefix="1">
      <alignment horizontal="center" vertical="center" wrapText="1"/>
      <protection locked="0"/>
    </xf>
    <xf numFmtId="177" fontId="11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81"/>
  <sheetViews>
    <sheetView tabSelected="1" view="pageBreakPreview" zoomScale="55" zoomScaleSheetLayoutView="55" workbookViewId="0" topLeftCell="A1">
      <selection activeCell="A4" sqref="A4:A8"/>
    </sheetView>
  </sheetViews>
  <sheetFormatPr defaultColWidth="9.00390625" defaultRowHeight="13.5"/>
  <cols>
    <col min="1" max="1" width="13.75390625" style="106" customWidth="1"/>
    <col min="2" max="2" width="2.75390625" style="2" customWidth="1"/>
    <col min="3" max="3" width="18.75390625" style="2" customWidth="1"/>
    <col min="4" max="4" width="13.75390625" style="2" customWidth="1"/>
    <col min="5" max="5" width="24.75390625" style="107" customWidth="1"/>
    <col min="6" max="6" width="15.75390625" style="2" customWidth="1"/>
    <col min="7" max="7" width="6.75390625" style="2" customWidth="1"/>
    <col min="8" max="8" width="11.75390625" style="2" customWidth="1"/>
    <col min="9" max="9" width="9.75390625" style="2" customWidth="1"/>
    <col min="10" max="11" width="6.75390625" style="2" customWidth="1"/>
    <col min="12" max="12" width="9.75390625" style="2" customWidth="1"/>
    <col min="13" max="14" width="8.75390625" style="2" customWidth="1"/>
    <col min="15" max="15" width="9.75390625" style="2" customWidth="1"/>
    <col min="16" max="16" width="13.75390625" style="2" customWidth="1"/>
    <col min="17" max="17" width="10.75390625" style="2" customWidth="1"/>
    <col min="18" max="18" width="5.75390625" style="2" customWidth="1"/>
    <col min="19" max="19" width="17.75390625" style="2" customWidth="1"/>
    <col min="20" max="20" width="10.75390625" style="2" customWidth="1"/>
    <col min="21" max="24" width="8.75390625" style="2" customWidth="1"/>
    <col min="25" max="25" width="9.00390625" style="2" customWidth="1"/>
    <col min="26" max="27" width="10.625" style="2" customWidth="1"/>
    <col min="28" max="33" width="9.00390625" style="2" hidden="1" customWidth="1"/>
    <col min="34" max="34" width="9.00390625" style="2" customWidth="1"/>
    <col min="35" max="16384" width="9.00390625" style="2" customWidth="1"/>
  </cols>
  <sheetData>
    <row r="1" spans="1:18" ht="15.75">
      <c r="A1" s="1"/>
      <c r="B1" s="1"/>
      <c r="E1" s="3"/>
      <c r="R1" s="4"/>
    </row>
    <row r="2" spans="1:22" s="5" customFormat="1" ht="15">
      <c r="A2" s="2"/>
      <c r="B2" s="2"/>
      <c r="C2" s="2"/>
      <c r="F2" s="6"/>
      <c r="J2" s="7" t="s">
        <v>0</v>
      </c>
      <c r="K2" s="7"/>
      <c r="L2" s="7"/>
      <c r="M2" s="7"/>
      <c r="N2" s="7"/>
      <c r="O2" s="7"/>
      <c r="P2" s="7"/>
      <c r="Q2" s="8"/>
      <c r="R2" s="9" t="s">
        <v>1</v>
      </c>
      <c r="S2" s="9"/>
      <c r="T2" s="9"/>
      <c r="U2" s="9"/>
      <c r="V2" s="9"/>
    </row>
    <row r="3" spans="1:33" s="5" customFormat="1" ht="15.75" customHeight="1">
      <c r="A3" s="108" t="s">
        <v>165</v>
      </c>
      <c r="B3" s="10"/>
      <c r="C3" s="2"/>
      <c r="F3" s="2"/>
      <c r="G3" s="2"/>
      <c r="H3" s="2"/>
      <c r="I3" s="2"/>
      <c r="J3" s="8"/>
      <c r="K3" s="2"/>
      <c r="L3" s="2"/>
      <c r="M3" s="2"/>
      <c r="N3" s="2"/>
      <c r="O3" s="2"/>
      <c r="P3" s="2"/>
      <c r="R3" s="11"/>
      <c r="S3" s="12" t="s">
        <v>2</v>
      </c>
      <c r="T3" s="12"/>
      <c r="U3" s="12"/>
      <c r="V3" s="12"/>
      <c r="W3" s="12"/>
      <c r="X3" s="12"/>
      <c r="Z3" s="13" t="s">
        <v>3</v>
      </c>
      <c r="AA3" s="14"/>
      <c r="AB3" s="15" t="s">
        <v>4</v>
      </c>
      <c r="AC3" s="16"/>
      <c r="AD3" s="16"/>
      <c r="AE3" s="17" t="s">
        <v>5</v>
      </c>
      <c r="AF3" s="16"/>
      <c r="AG3" s="18"/>
    </row>
    <row r="4" spans="1:34" s="5" customFormat="1" ht="14.25" customHeight="1" thickBot="1">
      <c r="A4" s="19" t="s">
        <v>6</v>
      </c>
      <c r="B4" s="20" t="s">
        <v>7</v>
      </c>
      <c r="C4" s="21"/>
      <c r="D4" s="22"/>
      <c r="E4" s="23"/>
      <c r="F4" s="20" t="s">
        <v>8</v>
      </c>
      <c r="G4" s="24"/>
      <c r="H4" s="25" t="s">
        <v>9</v>
      </c>
      <c r="I4" s="26" t="s">
        <v>10</v>
      </c>
      <c r="J4" s="27" t="s">
        <v>11</v>
      </c>
      <c r="K4" s="28" t="s">
        <v>12</v>
      </c>
      <c r="L4" s="29"/>
      <c r="M4" s="29"/>
      <c r="N4" s="29"/>
      <c r="O4" s="30"/>
      <c r="P4" s="25" t="s">
        <v>13</v>
      </c>
      <c r="Q4" s="31" t="s">
        <v>14</v>
      </c>
      <c r="R4" s="32"/>
      <c r="S4" s="33"/>
      <c r="T4" s="34" t="s">
        <v>15</v>
      </c>
      <c r="U4" s="35" t="s">
        <v>16</v>
      </c>
      <c r="V4" s="25" t="s">
        <v>17</v>
      </c>
      <c r="W4" s="36" t="s">
        <v>18</v>
      </c>
      <c r="X4" s="37"/>
      <c r="Z4" s="38" t="s">
        <v>19</v>
      </c>
      <c r="AA4" s="38" t="s">
        <v>20</v>
      </c>
      <c r="AB4" s="26" t="s">
        <v>21</v>
      </c>
      <c r="AC4" s="25" t="s">
        <v>22</v>
      </c>
      <c r="AD4" s="25" t="s">
        <v>23</v>
      </c>
      <c r="AE4" s="26" t="s">
        <v>21</v>
      </c>
      <c r="AF4" s="25" t="s">
        <v>22</v>
      </c>
      <c r="AG4" s="25" t="s">
        <v>24</v>
      </c>
      <c r="AH4" s="39"/>
    </row>
    <row r="5" spans="1:35" s="5" customFormat="1" ht="11.25" customHeight="1">
      <c r="A5" s="40"/>
      <c r="B5" s="41"/>
      <c r="C5" s="42"/>
      <c r="D5" s="43"/>
      <c r="E5" s="44"/>
      <c r="F5" s="45"/>
      <c r="G5" s="46"/>
      <c r="H5" s="40"/>
      <c r="I5" s="38"/>
      <c r="J5" s="47"/>
      <c r="K5" s="48" t="s">
        <v>25</v>
      </c>
      <c r="L5" s="49" t="s">
        <v>26</v>
      </c>
      <c r="M5" s="50" t="s">
        <v>27</v>
      </c>
      <c r="N5" s="51" t="s">
        <v>28</v>
      </c>
      <c r="O5" s="51" t="s">
        <v>21</v>
      </c>
      <c r="P5" s="52"/>
      <c r="Q5" s="53"/>
      <c r="R5" s="54"/>
      <c r="S5" s="55"/>
      <c r="T5" s="56"/>
      <c r="U5" s="57"/>
      <c r="V5" s="40"/>
      <c r="W5" s="25" t="s">
        <v>22</v>
      </c>
      <c r="X5" s="25" t="s">
        <v>23</v>
      </c>
      <c r="Z5" s="38"/>
      <c r="AA5" s="38"/>
      <c r="AB5" s="38"/>
      <c r="AC5" s="58"/>
      <c r="AD5" s="58"/>
      <c r="AE5" s="38"/>
      <c r="AF5" s="58"/>
      <c r="AG5" s="58"/>
      <c r="AH5" s="59"/>
      <c r="AI5" s="2"/>
    </row>
    <row r="6" spans="1:34" s="5" customFormat="1" ht="13.5">
      <c r="A6" s="40"/>
      <c r="B6" s="41"/>
      <c r="C6" s="42"/>
      <c r="D6" s="19" t="s">
        <v>29</v>
      </c>
      <c r="E6" s="60" t="s">
        <v>30</v>
      </c>
      <c r="F6" s="19" t="s">
        <v>29</v>
      </c>
      <c r="G6" s="26" t="s">
        <v>31</v>
      </c>
      <c r="H6" s="40"/>
      <c r="I6" s="38"/>
      <c r="J6" s="47"/>
      <c r="K6" s="61"/>
      <c r="L6" s="62"/>
      <c r="M6" s="61"/>
      <c r="N6" s="63"/>
      <c r="O6" s="63"/>
      <c r="P6" s="52"/>
      <c r="Q6" s="25" t="s">
        <v>32</v>
      </c>
      <c r="R6" s="25" t="s">
        <v>33</v>
      </c>
      <c r="S6" s="19" t="s">
        <v>34</v>
      </c>
      <c r="T6" s="64" t="s">
        <v>35</v>
      </c>
      <c r="U6" s="57"/>
      <c r="V6" s="40"/>
      <c r="W6" s="58"/>
      <c r="X6" s="58"/>
      <c r="Z6" s="38"/>
      <c r="AA6" s="38"/>
      <c r="AB6" s="38"/>
      <c r="AC6" s="58"/>
      <c r="AD6" s="58"/>
      <c r="AE6" s="38"/>
      <c r="AF6" s="58"/>
      <c r="AG6" s="58"/>
      <c r="AH6" s="59"/>
    </row>
    <row r="7" spans="1:34" s="5" customFormat="1" ht="13.5">
      <c r="A7" s="40"/>
      <c r="B7" s="41"/>
      <c r="C7" s="42"/>
      <c r="D7" s="40"/>
      <c r="E7" s="40"/>
      <c r="F7" s="40"/>
      <c r="G7" s="40"/>
      <c r="H7" s="40"/>
      <c r="I7" s="38"/>
      <c r="J7" s="47"/>
      <c r="K7" s="61"/>
      <c r="L7" s="62"/>
      <c r="M7" s="61"/>
      <c r="N7" s="63"/>
      <c r="O7" s="63"/>
      <c r="P7" s="52"/>
      <c r="Q7" s="52"/>
      <c r="R7" s="52"/>
      <c r="S7" s="40"/>
      <c r="T7" s="65"/>
      <c r="U7" s="57"/>
      <c r="V7" s="40"/>
      <c r="W7" s="58"/>
      <c r="X7" s="58"/>
      <c r="Z7" s="38"/>
      <c r="AA7" s="38"/>
      <c r="AB7" s="38"/>
      <c r="AC7" s="58"/>
      <c r="AD7" s="58"/>
      <c r="AE7" s="38"/>
      <c r="AF7" s="58"/>
      <c r="AG7" s="58"/>
      <c r="AH7" s="59"/>
    </row>
    <row r="8" spans="1:34" s="5" customFormat="1" ht="13.5">
      <c r="A8" s="66"/>
      <c r="B8" s="67"/>
      <c r="C8" s="68"/>
      <c r="D8" s="66"/>
      <c r="E8" s="66"/>
      <c r="F8" s="66"/>
      <c r="G8" s="66"/>
      <c r="H8" s="66"/>
      <c r="I8" s="69"/>
      <c r="J8" s="45"/>
      <c r="K8" s="70"/>
      <c r="L8" s="71"/>
      <c r="M8" s="70"/>
      <c r="N8" s="46"/>
      <c r="O8" s="46"/>
      <c r="P8" s="72"/>
      <c r="Q8" s="72"/>
      <c r="R8" s="72"/>
      <c r="S8" s="66"/>
      <c r="T8" s="73"/>
      <c r="U8" s="74"/>
      <c r="V8" s="66"/>
      <c r="W8" s="75"/>
      <c r="X8" s="75"/>
      <c r="Z8" s="69"/>
      <c r="AA8" s="69"/>
      <c r="AB8" s="69"/>
      <c r="AC8" s="75"/>
      <c r="AD8" s="75"/>
      <c r="AE8" s="69"/>
      <c r="AF8" s="75"/>
      <c r="AG8" s="75"/>
      <c r="AH8" s="59"/>
    </row>
    <row r="9" spans="1:34" s="5" customFormat="1" ht="24" customHeight="1">
      <c r="A9" s="76" t="s">
        <v>36</v>
      </c>
      <c r="B9" s="77"/>
      <c r="C9" s="78" t="s">
        <v>37</v>
      </c>
      <c r="D9" s="79" t="s">
        <v>38</v>
      </c>
      <c r="E9" s="80" t="s">
        <v>39</v>
      </c>
      <c r="F9" s="81" t="s">
        <v>40</v>
      </c>
      <c r="G9" s="82">
        <v>2.498</v>
      </c>
      <c r="H9" s="81" t="s">
        <v>41</v>
      </c>
      <c r="I9" s="83" t="str">
        <f>IF(Z9="","",(IF(AA9-Z9&gt;0,CONCATENATE(TEXT(Z9,"#,##0"),"~",TEXT(AA9,"#,##0")),TEXT(Z9,"#,##0"))))</f>
        <v>1,510~1,530</v>
      </c>
      <c r="J9" s="84">
        <v>5</v>
      </c>
      <c r="K9" s="85">
        <v>13.2</v>
      </c>
      <c r="L9" s="86">
        <f>IF(K9&gt;0,1/K9*34.6*67.1,"")</f>
        <v>175.88333333333335</v>
      </c>
      <c r="M9" s="85">
        <f>_xlfn.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14.4</v>
      </c>
      <c r="N9" s="87">
        <f>_xlfn.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17.6</v>
      </c>
      <c r="O9" s="88" t="str">
        <f>IF(Z9="","",IF(AE9="",TEXT(AB9,"#,##0.0"),IF(AB9-AE9&gt;0,CONCATENATE(TEXT(AE9,"#,##0.0"),"~",TEXT(AB9,"#,##0.0")),TEXT(AB9,"#,##0.0"))))</f>
        <v>23.6~23.7</v>
      </c>
      <c r="P9" s="89" t="s">
        <v>42</v>
      </c>
      <c r="Q9" s="90" t="s">
        <v>43</v>
      </c>
      <c r="R9" s="89" t="s">
        <v>44</v>
      </c>
      <c r="S9" s="91"/>
      <c r="T9" s="92" t="s">
        <v>45</v>
      </c>
      <c r="U9" s="93" t="str">
        <f>_xlfn.IFERROR(IF(K9&lt;M9,"",(ROUNDDOWN(K9/M9*100,0))),"")</f>
        <v/>
      </c>
      <c r="V9" s="94" t="str">
        <f>_xlfn.IFERROR(IF(K9&lt;N9,"",(ROUNDDOWN(K9/N9*100,0))),"")</f>
        <v/>
      </c>
      <c r="W9" s="94">
        <f>IF(AC9&lt;55,"",IF(AA9="",AC9,IF(AF9-AC9&gt;0,CONCATENATE(AC9,"~",AF9),AC9)))</f>
        <v>55</v>
      </c>
      <c r="X9" s="95" t="str">
        <f>IF(AC9&lt;55,"",AD9)</f>
        <v>★0.5</v>
      </c>
      <c r="Z9" s="96">
        <v>1510</v>
      </c>
      <c r="AA9" s="96">
        <v>1530</v>
      </c>
      <c r="AB9" s="97">
        <f>IF(Z9="","",(ROUND(IF(Z9&gt;=2759,9.5,IF(Z9&lt;2759,(-2.47/1000000*Z9*Z9)-(8.52/10000*Z9)+30.65)),1)))</f>
        <v>23.7</v>
      </c>
      <c r="AC9" s="98">
        <f>IF(K9="","",ROUNDDOWN(K9/AB9*100,0))</f>
        <v>55</v>
      </c>
      <c r="AD9" s="98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★0.5</v>
      </c>
      <c r="AE9" s="97">
        <f>IF(AA9="","",(ROUND(IF(AA9&gt;=2759,9.5,IF(AA9&lt;2759,(-2.47/1000000*AA9*AA9)-(8.52/10000*AA9)+30.65)),1)))</f>
        <v>23.6</v>
      </c>
      <c r="AF9" s="98">
        <f>IF(AE9="","",IF(K9="","",ROUNDDOWN(K9/AE9*100,0)))</f>
        <v>55</v>
      </c>
      <c r="AG9" s="98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★0.5</v>
      </c>
      <c r="AH9" s="99"/>
    </row>
    <row r="10" spans="1:34" s="5" customFormat="1" ht="24" customHeight="1">
      <c r="A10" s="76"/>
      <c r="B10" s="77"/>
      <c r="C10" s="78"/>
      <c r="D10" s="79" t="s">
        <v>38</v>
      </c>
      <c r="E10" s="80" t="s">
        <v>46</v>
      </c>
      <c r="F10" s="81" t="s">
        <v>40</v>
      </c>
      <c r="G10" s="82">
        <v>2.498</v>
      </c>
      <c r="H10" s="81" t="s">
        <v>41</v>
      </c>
      <c r="I10" s="83" t="str">
        <f aca="true" t="shared" si="0" ref="I10:I63">IF(Z10="","",(IF(AA10-Z10&gt;0,CONCATENATE(TEXT(Z10,"#,##0"),"~",TEXT(AA10,"#,##0")),TEXT(Z10,"#,##0"))))</f>
        <v>1,540~1,560</v>
      </c>
      <c r="J10" s="84">
        <v>5</v>
      </c>
      <c r="K10" s="85">
        <v>13.2</v>
      </c>
      <c r="L10" s="86">
        <f aca="true" t="shared" si="1" ref="L10:L63">IF(K10&gt;0,1/K10*34.6*67.1,"")</f>
        <v>175.88333333333335</v>
      </c>
      <c r="M10" s="85">
        <f aca="true" t="shared" si="2" ref="M10:M63">_xlfn.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13.2</v>
      </c>
      <c r="N10" s="87">
        <f aca="true" t="shared" si="3" ref="N10:N63">_xlfn.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16.5</v>
      </c>
      <c r="O10" s="88" t="str">
        <f aca="true" t="shared" si="4" ref="O10:O63">IF(Z10="","",IF(AE10="",TEXT(AB10,"#,##0.0"),IF(AB10-AE10&gt;0,CONCATENATE(TEXT(AE10,"#,##0.0"),"~",TEXT(AB10,"#,##0.0")),TEXT(AB10,"#,##0.0"))))</f>
        <v>23.3~23.5</v>
      </c>
      <c r="P10" s="89" t="s">
        <v>42</v>
      </c>
      <c r="Q10" s="90" t="s">
        <v>43</v>
      </c>
      <c r="R10" s="89" t="s">
        <v>44</v>
      </c>
      <c r="S10" s="91"/>
      <c r="T10" s="92" t="s">
        <v>45</v>
      </c>
      <c r="U10" s="93">
        <f aca="true" t="shared" si="5" ref="U10:U63">_xlfn.IFERROR(IF(K10&lt;M10,"",(ROUNDDOWN(K10/M10*100,0))),"")</f>
        <v>100</v>
      </c>
      <c r="V10" s="94" t="str">
        <f aca="true" t="shared" si="6" ref="V10:V63">_xlfn.IFERROR(IF(K10&lt;N10,"",(ROUNDDOWN(K10/N10*100,0))),"")</f>
        <v/>
      </c>
      <c r="W10" s="94">
        <f aca="true" t="shared" si="7" ref="W10:W63">IF(AC10&lt;55,"",IF(AA10="",AC10,IF(AF10-AC10&gt;0,CONCATENATE(AC10,"~",AF10),AC10)))</f>
        <v>56</v>
      </c>
      <c r="X10" s="95" t="str">
        <f aca="true" t="shared" si="8" ref="X10:X63">IF(AC10&lt;55,"",AD10)</f>
        <v>★0.5</v>
      </c>
      <c r="Z10" s="96">
        <v>1540</v>
      </c>
      <c r="AA10" s="96">
        <v>1560</v>
      </c>
      <c r="AB10" s="97">
        <f aca="true" t="shared" si="9" ref="AB10:AB63">IF(Z10="","",(ROUND(IF(Z10&gt;=2759,9.5,IF(Z10&lt;2759,(-2.47/1000000*Z10*Z10)-(8.52/10000*Z10)+30.65)),1)))</f>
        <v>23.5</v>
      </c>
      <c r="AC10" s="98">
        <f aca="true" t="shared" si="10" ref="AC10:AC63">IF(K10="","",ROUNDDOWN(K10/AB10*100,0))</f>
        <v>56</v>
      </c>
      <c r="AD10" s="98" t="str">
        <f aca="true" t="shared" si="11" ref="AD10:AD63"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★0.5</v>
      </c>
      <c r="AE10" s="97">
        <f aca="true" t="shared" si="12" ref="AE10:AE63">IF(AA10="","",(ROUND(IF(AA10&gt;=2759,9.5,IF(AA10&lt;2759,(-2.47/1000000*AA10*AA10)-(8.52/10000*AA10)+30.65)),1)))</f>
        <v>23.3</v>
      </c>
      <c r="AF10" s="98">
        <f aca="true" t="shared" si="13" ref="AF10:AF63">IF(AE10="","",IF(K10="","",ROUNDDOWN(K10/AE10*100,0)))</f>
        <v>56</v>
      </c>
      <c r="AG10" s="98" t="str">
        <f aca="true" t="shared" si="14" ref="AG10:AG63"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>★0.5</v>
      </c>
      <c r="AH10" s="99"/>
    </row>
    <row r="11" spans="1:34" s="5" customFormat="1" ht="33.75">
      <c r="A11" s="76"/>
      <c r="B11" s="77"/>
      <c r="C11" s="78"/>
      <c r="D11" s="79" t="s">
        <v>47</v>
      </c>
      <c r="E11" s="80" t="s">
        <v>48</v>
      </c>
      <c r="F11" s="81" t="s">
        <v>49</v>
      </c>
      <c r="G11" s="82">
        <v>1.995</v>
      </c>
      <c r="H11" s="81" t="s">
        <v>41</v>
      </c>
      <c r="I11" s="83" t="str">
        <f t="shared" si="0"/>
        <v>1,620~1,650</v>
      </c>
      <c r="J11" s="84">
        <v>5</v>
      </c>
      <c r="K11" s="85">
        <v>14</v>
      </c>
      <c r="L11" s="86">
        <f t="shared" si="1"/>
        <v>165.83285714285714</v>
      </c>
      <c r="M11" s="85">
        <f t="shared" si="2"/>
        <v>13.2</v>
      </c>
      <c r="N11" s="87">
        <f t="shared" si="3"/>
        <v>16.5</v>
      </c>
      <c r="O11" s="88" t="str">
        <f t="shared" si="4"/>
        <v>22.5~22.8</v>
      </c>
      <c r="P11" s="89" t="s">
        <v>50</v>
      </c>
      <c r="Q11" s="90" t="s">
        <v>43</v>
      </c>
      <c r="R11" s="89" t="s">
        <v>44</v>
      </c>
      <c r="S11" s="100" t="s">
        <v>51</v>
      </c>
      <c r="T11" s="92" t="s">
        <v>45</v>
      </c>
      <c r="U11" s="93">
        <f t="shared" si="5"/>
        <v>106</v>
      </c>
      <c r="V11" s="94" t="str">
        <f t="shared" si="6"/>
        <v/>
      </c>
      <c r="W11" s="94" t="str">
        <f t="shared" si="7"/>
        <v>61~62</v>
      </c>
      <c r="X11" s="95" t="str">
        <f t="shared" si="8"/>
        <v>★1.0</v>
      </c>
      <c r="Z11" s="96">
        <v>1620</v>
      </c>
      <c r="AA11" s="96">
        <v>1650</v>
      </c>
      <c r="AB11" s="97">
        <f t="shared" si="9"/>
        <v>22.8</v>
      </c>
      <c r="AC11" s="98">
        <f t="shared" si="10"/>
        <v>61</v>
      </c>
      <c r="AD11" s="98" t="str">
        <f t="shared" si="11"/>
        <v>★1.0</v>
      </c>
      <c r="AE11" s="97">
        <f t="shared" si="12"/>
        <v>22.5</v>
      </c>
      <c r="AF11" s="98">
        <f t="shared" si="13"/>
        <v>62</v>
      </c>
      <c r="AG11" s="98" t="str">
        <f t="shared" si="14"/>
        <v>★1.0</v>
      </c>
      <c r="AH11" s="99"/>
    </row>
    <row r="12" spans="1:34" s="5" customFormat="1" ht="33.75">
      <c r="A12" s="76"/>
      <c r="B12" s="77"/>
      <c r="C12" s="78"/>
      <c r="D12" s="79" t="s">
        <v>47</v>
      </c>
      <c r="E12" s="80" t="s">
        <v>52</v>
      </c>
      <c r="F12" s="81" t="s">
        <v>49</v>
      </c>
      <c r="G12" s="82">
        <v>1.995</v>
      </c>
      <c r="H12" s="81" t="s">
        <v>41</v>
      </c>
      <c r="I12" s="83" t="str">
        <f t="shared" si="0"/>
        <v>1,660</v>
      </c>
      <c r="J12" s="84">
        <v>5</v>
      </c>
      <c r="K12" s="85">
        <v>14</v>
      </c>
      <c r="L12" s="86">
        <f t="shared" si="1"/>
        <v>165.83285714285714</v>
      </c>
      <c r="M12" s="85">
        <f t="shared" si="2"/>
        <v>12.2</v>
      </c>
      <c r="N12" s="87">
        <f t="shared" si="3"/>
        <v>15.4</v>
      </c>
      <c r="O12" s="88" t="str">
        <f t="shared" si="4"/>
        <v>22.4</v>
      </c>
      <c r="P12" s="89" t="s">
        <v>50</v>
      </c>
      <c r="Q12" s="90" t="s">
        <v>43</v>
      </c>
      <c r="R12" s="89" t="s">
        <v>44</v>
      </c>
      <c r="S12" s="91"/>
      <c r="T12" s="92" t="s">
        <v>45</v>
      </c>
      <c r="U12" s="93">
        <f t="shared" si="5"/>
        <v>114</v>
      </c>
      <c r="V12" s="94" t="str">
        <f t="shared" si="6"/>
        <v/>
      </c>
      <c r="W12" s="94">
        <f t="shared" si="7"/>
        <v>62</v>
      </c>
      <c r="X12" s="95" t="str">
        <f t="shared" si="8"/>
        <v>★1.0</v>
      </c>
      <c r="Z12" s="96">
        <v>1660</v>
      </c>
      <c r="AA12" s="96"/>
      <c r="AB12" s="97">
        <f t="shared" si="9"/>
        <v>22.4</v>
      </c>
      <c r="AC12" s="98">
        <f t="shared" si="10"/>
        <v>62</v>
      </c>
      <c r="AD12" s="98" t="str">
        <f t="shared" si="11"/>
        <v>★1.0</v>
      </c>
      <c r="AE12" s="97" t="str">
        <f t="shared" si="12"/>
        <v/>
      </c>
      <c r="AF12" s="98" t="str">
        <f t="shared" si="13"/>
        <v/>
      </c>
      <c r="AG12" s="98" t="str">
        <f t="shared" si="14"/>
        <v/>
      </c>
      <c r="AH12" s="99"/>
    </row>
    <row r="13" spans="1:34" s="5" customFormat="1" ht="24" customHeight="1">
      <c r="A13" s="76"/>
      <c r="B13" s="101"/>
      <c r="C13" s="102"/>
      <c r="D13" s="79" t="s">
        <v>53</v>
      </c>
      <c r="E13" s="80" t="s">
        <v>54</v>
      </c>
      <c r="F13" s="81" t="s">
        <v>55</v>
      </c>
      <c r="G13" s="82">
        <v>1.795</v>
      </c>
      <c r="H13" s="81" t="s">
        <v>41</v>
      </c>
      <c r="I13" s="83" t="str">
        <f t="shared" si="0"/>
        <v>1,570~1,590</v>
      </c>
      <c r="J13" s="84">
        <v>5</v>
      </c>
      <c r="K13" s="85">
        <v>13.6</v>
      </c>
      <c r="L13" s="86">
        <f t="shared" si="1"/>
        <v>170.71029411764707</v>
      </c>
      <c r="M13" s="85">
        <f t="shared" si="2"/>
        <v>13.2</v>
      </c>
      <c r="N13" s="87">
        <f t="shared" si="3"/>
        <v>16.5</v>
      </c>
      <c r="O13" s="88" t="str">
        <f t="shared" si="4"/>
        <v>23.1~23.2</v>
      </c>
      <c r="P13" s="89" t="s">
        <v>56</v>
      </c>
      <c r="Q13" s="90" t="s">
        <v>57</v>
      </c>
      <c r="R13" s="89" t="s">
        <v>44</v>
      </c>
      <c r="S13" s="91"/>
      <c r="T13" s="92" t="s">
        <v>58</v>
      </c>
      <c r="U13" s="93">
        <f t="shared" si="5"/>
        <v>103</v>
      </c>
      <c r="V13" s="94" t="str">
        <f t="shared" si="6"/>
        <v/>
      </c>
      <c r="W13" s="94">
        <f t="shared" si="7"/>
        <v>58</v>
      </c>
      <c r="X13" s="95" t="str">
        <f t="shared" si="8"/>
        <v>★0.5</v>
      </c>
      <c r="Z13" s="96">
        <v>1570</v>
      </c>
      <c r="AA13" s="96">
        <v>1590</v>
      </c>
      <c r="AB13" s="97">
        <f t="shared" si="9"/>
        <v>23.2</v>
      </c>
      <c r="AC13" s="98">
        <f t="shared" si="10"/>
        <v>58</v>
      </c>
      <c r="AD13" s="98" t="str">
        <f t="shared" si="11"/>
        <v>★0.5</v>
      </c>
      <c r="AE13" s="97">
        <f t="shared" si="12"/>
        <v>23.1</v>
      </c>
      <c r="AF13" s="98">
        <f t="shared" si="13"/>
        <v>58</v>
      </c>
      <c r="AG13" s="98" t="str">
        <f t="shared" si="14"/>
        <v>★0.5</v>
      </c>
      <c r="AH13" s="99"/>
    </row>
    <row r="14" spans="1:34" s="5" customFormat="1" ht="24" customHeight="1">
      <c r="A14" s="76"/>
      <c r="B14" s="77"/>
      <c r="C14" s="78" t="s">
        <v>59</v>
      </c>
      <c r="D14" s="79" t="s">
        <v>60</v>
      </c>
      <c r="E14" s="80" t="s">
        <v>61</v>
      </c>
      <c r="F14" s="81" t="s">
        <v>49</v>
      </c>
      <c r="G14" s="82">
        <v>1.995</v>
      </c>
      <c r="H14" s="81" t="s">
        <v>41</v>
      </c>
      <c r="I14" s="83" t="str">
        <f t="shared" si="0"/>
        <v>1,540~1,560</v>
      </c>
      <c r="J14" s="84">
        <v>5</v>
      </c>
      <c r="K14" s="85">
        <v>15</v>
      </c>
      <c r="L14" s="86">
        <f t="shared" si="1"/>
        <v>154.77733333333333</v>
      </c>
      <c r="M14" s="85">
        <f t="shared" si="2"/>
        <v>13.2</v>
      </c>
      <c r="N14" s="87">
        <f t="shared" si="3"/>
        <v>16.5</v>
      </c>
      <c r="O14" s="88" t="str">
        <f t="shared" si="4"/>
        <v>23.3~23.5</v>
      </c>
      <c r="P14" s="89" t="s">
        <v>50</v>
      </c>
      <c r="Q14" s="90" t="s">
        <v>43</v>
      </c>
      <c r="R14" s="89" t="s">
        <v>44</v>
      </c>
      <c r="S14" s="91"/>
      <c r="T14" s="92" t="s">
        <v>45</v>
      </c>
      <c r="U14" s="93">
        <f t="shared" si="5"/>
        <v>113</v>
      </c>
      <c r="V14" s="94" t="str">
        <f t="shared" si="6"/>
        <v/>
      </c>
      <c r="W14" s="94" t="str">
        <f t="shared" si="7"/>
        <v>63~64</v>
      </c>
      <c r="X14" s="95" t="str">
        <f t="shared" si="8"/>
        <v>★1.0</v>
      </c>
      <c r="Z14" s="96">
        <v>1540</v>
      </c>
      <c r="AA14" s="96">
        <v>1560</v>
      </c>
      <c r="AB14" s="97">
        <f t="shared" si="9"/>
        <v>23.5</v>
      </c>
      <c r="AC14" s="98">
        <f t="shared" si="10"/>
        <v>63</v>
      </c>
      <c r="AD14" s="98" t="str">
        <f t="shared" si="11"/>
        <v>★1.0</v>
      </c>
      <c r="AE14" s="97">
        <f t="shared" si="12"/>
        <v>23.3</v>
      </c>
      <c r="AF14" s="98">
        <f t="shared" si="13"/>
        <v>64</v>
      </c>
      <c r="AG14" s="98" t="str">
        <f t="shared" si="14"/>
        <v>★1.0</v>
      </c>
      <c r="AH14" s="99"/>
    </row>
    <row r="15" spans="1:34" s="5" customFormat="1" ht="24" customHeight="1">
      <c r="A15" s="76"/>
      <c r="B15" s="77"/>
      <c r="C15" s="78"/>
      <c r="D15" s="79" t="s">
        <v>60</v>
      </c>
      <c r="E15" s="80" t="s">
        <v>62</v>
      </c>
      <c r="F15" s="81" t="s">
        <v>49</v>
      </c>
      <c r="G15" s="82">
        <v>1.995</v>
      </c>
      <c r="H15" s="81" t="s">
        <v>41</v>
      </c>
      <c r="I15" s="83" t="str">
        <f t="shared" si="0"/>
        <v>1,530</v>
      </c>
      <c r="J15" s="84">
        <v>5</v>
      </c>
      <c r="K15" s="85">
        <v>15</v>
      </c>
      <c r="L15" s="86">
        <f t="shared" si="1"/>
        <v>154.77733333333333</v>
      </c>
      <c r="M15" s="85">
        <f t="shared" si="2"/>
        <v>14.4</v>
      </c>
      <c r="N15" s="87">
        <f t="shared" si="3"/>
        <v>17.6</v>
      </c>
      <c r="O15" s="88" t="str">
        <f t="shared" si="4"/>
        <v>23.6</v>
      </c>
      <c r="P15" s="89" t="s">
        <v>50</v>
      </c>
      <c r="Q15" s="90" t="s">
        <v>43</v>
      </c>
      <c r="R15" s="89" t="s">
        <v>44</v>
      </c>
      <c r="S15" s="91"/>
      <c r="T15" s="92" t="s">
        <v>45</v>
      </c>
      <c r="U15" s="93">
        <f t="shared" si="5"/>
        <v>104</v>
      </c>
      <c r="V15" s="94" t="str">
        <f t="shared" si="6"/>
        <v/>
      </c>
      <c r="W15" s="94">
        <f t="shared" si="7"/>
        <v>63</v>
      </c>
      <c r="X15" s="95" t="str">
        <f t="shared" si="8"/>
        <v>★1.0</v>
      </c>
      <c r="Z15" s="96">
        <v>1530</v>
      </c>
      <c r="AA15" s="96"/>
      <c r="AB15" s="97">
        <f t="shared" si="9"/>
        <v>23.6</v>
      </c>
      <c r="AC15" s="98">
        <f t="shared" si="10"/>
        <v>63</v>
      </c>
      <c r="AD15" s="98" t="str">
        <f t="shared" si="11"/>
        <v>★1.0</v>
      </c>
      <c r="AE15" s="97" t="str">
        <f t="shared" si="12"/>
        <v/>
      </c>
      <c r="AF15" s="98" t="str">
        <f t="shared" si="13"/>
        <v/>
      </c>
      <c r="AG15" s="98" t="str">
        <f t="shared" si="14"/>
        <v/>
      </c>
      <c r="AH15" s="99"/>
    </row>
    <row r="16" spans="1:34" s="5" customFormat="1" ht="24" customHeight="1">
      <c r="A16" s="76"/>
      <c r="B16" s="77"/>
      <c r="C16" s="78"/>
      <c r="D16" s="79" t="s">
        <v>63</v>
      </c>
      <c r="E16" s="80" t="s">
        <v>64</v>
      </c>
      <c r="F16" s="81" t="s">
        <v>65</v>
      </c>
      <c r="G16" s="82">
        <v>1.599</v>
      </c>
      <c r="H16" s="81" t="s">
        <v>41</v>
      </c>
      <c r="I16" s="83" t="str">
        <f t="shared" si="0"/>
        <v>1,410~1,420</v>
      </c>
      <c r="J16" s="84">
        <v>5</v>
      </c>
      <c r="K16" s="85">
        <v>13.3</v>
      </c>
      <c r="L16" s="86">
        <f t="shared" si="1"/>
        <v>174.5609022556391</v>
      </c>
      <c r="M16" s="85">
        <f t="shared" si="2"/>
        <v>15.8</v>
      </c>
      <c r="N16" s="87">
        <f t="shared" si="3"/>
        <v>19</v>
      </c>
      <c r="O16" s="88" t="str">
        <f t="shared" si="4"/>
        <v>24.5</v>
      </c>
      <c r="P16" s="89" t="s">
        <v>66</v>
      </c>
      <c r="Q16" s="90" t="s">
        <v>43</v>
      </c>
      <c r="R16" s="89" t="s">
        <v>44</v>
      </c>
      <c r="S16" s="91"/>
      <c r="T16" s="92"/>
      <c r="U16" s="93" t="str">
        <f t="shared" si="5"/>
        <v/>
      </c>
      <c r="V16" s="94" t="str">
        <f t="shared" si="6"/>
        <v/>
      </c>
      <c r="W16" s="94" t="str">
        <f t="shared" si="7"/>
        <v/>
      </c>
      <c r="X16" s="95" t="str">
        <f t="shared" si="8"/>
        <v/>
      </c>
      <c r="Z16" s="96">
        <v>1410</v>
      </c>
      <c r="AA16" s="96">
        <v>1420</v>
      </c>
      <c r="AB16" s="97">
        <f t="shared" si="9"/>
        <v>24.5</v>
      </c>
      <c r="AC16" s="98">
        <f t="shared" si="10"/>
        <v>54</v>
      </c>
      <c r="AD16" s="98" t="str">
        <f t="shared" si="11"/>
        <v xml:space="preserve"> </v>
      </c>
      <c r="AE16" s="97">
        <f t="shared" si="12"/>
        <v>24.5</v>
      </c>
      <c r="AF16" s="98">
        <f t="shared" si="13"/>
        <v>54</v>
      </c>
      <c r="AG16" s="98" t="str">
        <f t="shared" si="14"/>
        <v xml:space="preserve"> </v>
      </c>
      <c r="AH16" s="99"/>
    </row>
    <row r="17" spans="1:34" s="5" customFormat="1" ht="24" customHeight="1">
      <c r="A17" s="76"/>
      <c r="B17" s="101"/>
      <c r="C17" s="102"/>
      <c r="D17" s="79" t="s">
        <v>63</v>
      </c>
      <c r="E17" s="80" t="s">
        <v>67</v>
      </c>
      <c r="F17" s="81" t="s">
        <v>65</v>
      </c>
      <c r="G17" s="82">
        <v>1.599</v>
      </c>
      <c r="H17" s="81" t="s">
        <v>41</v>
      </c>
      <c r="I17" s="83" t="str">
        <f t="shared" si="0"/>
        <v>1,430</v>
      </c>
      <c r="J17" s="84">
        <v>5</v>
      </c>
      <c r="K17" s="85">
        <v>13.3</v>
      </c>
      <c r="L17" s="86">
        <f t="shared" si="1"/>
        <v>174.5609022556391</v>
      </c>
      <c r="M17" s="85">
        <f t="shared" si="2"/>
        <v>14.4</v>
      </c>
      <c r="N17" s="87">
        <f t="shared" si="3"/>
        <v>17.6</v>
      </c>
      <c r="O17" s="88" t="str">
        <f t="shared" si="4"/>
        <v>24.4</v>
      </c>
      <c r="P17" s="89" t="s">
        <v>66</v>
      </c>
      <c r="Q17" s="90" t="s">
        <v>43</v>
      </c>
      <c r="R17" s="89" t="s">
        <v>44</v>
      </c>
      <c r="S17" s="91"/>
      <c r="T17" s="92"/>
      <c r="U17" s="93" t="str">
        <f t="shared" si="5"/>
        <v/>
      </c>
      <c r="V17" s="94" t="str">
        <f t="shared" si="6"/>
        <v/>
      </c>
      <c r="W17" s="94" t="str">
        <f t="shared" si="7"/>
        <v/>
      </c>
      <c r="X17" s="95" t="str">
        <f t="shared" si="8"/>
        <v/>
      </c>
      <c r="Z17" s="96">
        <v>1430</v>
      </c>
      <c r="AA17" s="96"/>
      <c r="AB17" s="97">
        <f t="shared" si="9"/>
        <v>24.4</v>
      </c>
      <c r="AC17" s="98">
        <f t="shared" si="10"/>
        <v>54</v>
      </c>
      <c r="AD17" s="98" t="str">
        <f t="shared" si="11"/>
        <v xml:space="preserve"> </v>
      </c>
      <c r="AE17" s="97" t="str">
        <f t="shared" si="12"/>
        <v/>
      </c>
      <c r="AF17" s="98" t="str">
        <f t="shared" si="13"/>
        <v/>
      </c>
      <c r="AG17" s="98" t="str">
        <f t="shared" si="14"/>
        <v/>
      </c>
      <c r="AH17" s="99"/>
    </row>
    <row r="18" spans="1:34" s="5" customFormat="1" ht="24" customHeight="1">
      <c r="A18" s="76"/>
      <c r="B18" s="77"/>
      <c r="C18" s="78" t="s">
        <v>68</v>
      </c>
      <c r="D18" s="79" t="s">
        <v>60</v>
      </c>
      <c r="E18" s="80" t="s">
        <v>69</v>
      </c>
      <c r="F18" s="81" t="s">
        <v>70</v>
      </c>
      <c r="G18" s="82">
        <v>1.995</v>
      </c>
      <c r="H18" s="81" t="s">
        <v>41</v>
      </c>
      <c r="I18" s="83" t="str">
        <f t="shared" si="0"/>
        <v>1,520~1,530</v>
      </c>
      <c r="J18" s="84">
        <v>5</v>
      </c>
      <c r="K18" s="85">
        <v>15.2</v>
      </c>
      <c r="L18" s="86">
        <f t="shared" si="1"/>
        <v>152.74078947368417</v>
      </c>
      <c r="M18" s="85">
        <f t="shared" si="2"/>
        <v>14.4</v>
      </c>
      <c r="N18" s="87">
        <f t="shared" si="3"/>
        <v>17.6</v>
      </c>
      <c r="O18" s="88" t="str">
        <f t="shared" si="4"/>
        <v>23.6</v>
      </c>
      <c r="P18" s="89" t="s">
        <v>50</v>
      </c>
      <c r="Q18" s="90" t="s">
        <v>43</v>
      </c>
      <c r="R18" s="89" t="s">
        <v>44</v>
      </c>
      <c r="S18" s="91"/>
      <c r="T18" s="92" t="s">
        <v>45</v>
      </c>
      <c r="U18" s="93">
        <f t="shared" si="5"/>
        <v>105</v>
      </c>
      <c r="V18" s="94" t="str">
        <f t="shared" si="6"/>
        <v/>
      </c>
      <c r="W18" s="94">
        <f t="shared" si="7"/>
        <v>64</v>
      </c>
      <c r="X18" s="95" t="str">
        <f t="shared" si="8"/>
        <v>★1.0</v>
      </c>
      <c r="Z18" s="96">
        <v>1520</v>
      </c>
      <c r="AA18" s="96">
        <v>1530</v>
      </c>
      <c r="AB18" s="97">
        <f t="shared" si="9"/>
        <v>23.6</v>
      </c>
      <c r="AC18" s="98">
        <f t="shared" si="10"/>
        <v>64</v>
      </c>
      <c r="AD18" s="98" t="str">
        <f t="shared" si="11"/>
        <v>★1.0</v>
      </c>
      <c r="AE18" s="97">
        <f t="shared" si="12"/>
        <v>23.6</v>
      </c>
      <c r="AF18" s="98">
        <f t="shared" si="13"/>
        <v>64</v>
      </c>
      <c r="AG18" s="98" t="str">
        <f t="shared" si="14"/>
        <v>★1.0</v>
      </c>
      <c r="AH18" s="99"/>
    </row>
    <row r="19" spans="1:34" s="5" customFormat="1" ht="24" customHeight="1">
      <c r="A19" s="76"/>
      <c r="B19" s="77"/>
      <c r="C19" s="78"/>
      <c r="D19" s="79" t="s">
        <v>71</v>
      </c>
      <c r="E19" s="80" t="s">
        <v>72</v>
      </c>
      <c r="F19" s="81" t="s">
        <v>73</v>
      </c>
      <c r="G19" s="82">
        <v>1.995</v>
      </c>
      <c r="H19" s="81" t="s">
        <v>41</v>
      </c>
      <c r="I19" s="83" t="str">
        <f t="shared" si="0"/>
        <v>1,530</v>
      </c>
      <c r="J19" s="84">
        <v>5</v>
      </c>
      <c r="K19" s="85">
        <v>16.6</v>
      </c>
      <c r="L19" s="86">
        <f t="shared" si="1"/>
        <v>139.85903614457828</v>
      </c>
      <c r="M19" s="85">
        <f t="shared" si="2"/>
        <v>14.4</v>
      </c>
      <c r="N19" s="87">
        <f t="shared" si="3"/>
        <v>17.6</v>
      </c>
      <c r="O19" s="88" t="str">
        <f t="shared" si="4"/>
        <v>23.6</v>
      </c>
      <c r="P19" s="89" t="s">
        <v>50</v>
      </c>
      <c r="Q19" s="90" t="s">
        <v>43</v>
      </c>
      <c r="R19" s="89" t="s">
        <v>74</v>
      </c>
      <c r="S19" s="91"/>
      <c r="T19" s="92" t="s">
        <v>45</v>
      </c>
      <c r="U19" s="93">
        <f t="shared" si="5"/>
        <v>115</v>
      </c>
      <c r="V19" s="94" t="str">
        <f t="shared" si="6"/>
        <v/>
      </c>
      <c r="W19" s="94">
        <f t="shared" si="7"/>
        <v>70</v>
      </c>
      <c r="X19" s="95" t="str">
        <f t="shared" si="8"/>
        <v>★2.0</v>
      </c>
      <c r="Z19" s="96">
        <v>1530</v>
      </c>
      <c r="AA19" s="96"/>
      <c r="AB19" s="97">
        <f t="shared" si="9"/>
        <v>23.6</v>
      </c>
      <c r="AC19" s="98">
        <f t="shared" si="10"/>
        <v>70</v>
      </c>
      <c r="AD19" s="98" t="str">
        <f t="shared" si="11"/>
        <v>★2.0</v>
      </c>
      <c r="AE19" s="97" t="str">
        <f t="shared" si="12"/>
        <v/>
      </c>
      <c r="AF19" s="98" t="str">
        <f t="shared" si="13"/>
        <v/>
      </c>
      <c r="AG19" s="98" t="str">
        <f t="shared" si="14"/>
        <v/>
      </c>
      <c r="AH19" s="99"/>
    </row>
    <row r="20" spans="1:34" s="5" customFormat="1" ht="24" customHeight="1">
      <c r="A20" s="76"/>
      <c r="B20" s="77"/>
      <c r="C20" s="78"/>
      <c r="D20" s="79" t="s">
        <v>71</v>
      </c>
      <c r="E20" s="80" t="s">
        <v>75</v>
      </c>
      <c r="F20" s="81" t="s">
        <v>73</v>
      </c>
      <c r="G20" s="82">
        <v>1.995</v>
      </c>
      <c r="H20" s="81" t="s">
        <v>41</v>
      </c>
      <c r="I20" s="83" t="str">
        <f t="shared" si="0"/>
        <v>1,540~1,550</v>
      </c>
      <c r="J20" s="84">
        <v>5</v>
      </c>
      <c r="K20" s="85">
        <v>16.6</v>
      </c>
      <c r="L20" s="86">
        <f t="shared" si="1"/>
        <v>139.85903614457828</v>
      </c>
      <c r="M20" s="85">
        <f t="shared" si="2"/>
        <v>13.2</v>
      </c>
      <c r="N20" s="87">
        <f t="shared" si="3"/>
        <v>16.5</v>
      </c>
      <c r="O20" s="88" t="str">
        <f t="shared" si="4"/>
        <v>23.4~23.5</v>
      </c>
      <c r="P20" s="89" t="s">
        <v>50</v>
      </c>
      <c r="Q20" s="90" t="s">
        <v>43</v>
      </c>
      <c r="R20" s="89" t="s">
        <v>74</v>
      </c>
      <c r="S20" s="91"/>
      <c r="T20" s="92" t="s">
        <v>45</v>
      </c>
      <c r="U20" s="93">
        <f t="shared" si="5"/>
        <v>125</v>
      </c>
      <c r="V20" s="94">
        <f t="shared" si="6"/>
        <v>100</v>
      </c>
      <c r="W20" s="94">
        <f t="shared" si="7"/>
        <v>70</v>
      </c>
      <c r="X20" s="95" t="str">
        <f t="shared" si="8"/>
        <v>★2.0</v>
      </c>
      <c r="Z20" s="96">
        <v>1540</v>
      </c>
      <c r="AA20" s="96">
        <v>1550</v>
      </c>
      <c r="AB20" s="97">
        <f t="shared" si="9"/>
        <v>23.5</v>
      </c>
      <c r="AC20" s="98">
        <f t="shared" si="10"/>
        <v>70</v>
      </c>
      <c r="AD20" s="98" t="str">
        <f t="shared" si="11"/>
        <v>★2.0</v>
      </c>
      <c r="AE20" s="97">
        <f t="shared" si="12"/>
        <v>23.4</v>
      </c>
      <c r="AF20" s="98">
        <f t="shared" si="13"/>
        <v>70</v>
      </c>
      <c r="AG20" s="98" t="str">
        <f t="shared" si="14"/>
        <v>★2.0</v>
      </c>
      <c r="AH20" s="99"/>
    </row>
    <row r="21" spans="1:34" s="5" customFormat="1" ht="24" customHeight="1">
      <c r="A21" s="76"/>
      <c r="B21" s="77"/>
      <c r="C21" s="78"/>
      <c r="D21" s="79" t="s">
        <v>76</v>
      </c>
      <c r="E21" s="80" t="s">
        <v>77</v>
      </c>
      <c r="F21" s="81" t="s">
        <v>73</v>
      </c>
      <c r="G21" s="82">
        <v>1.995</v>
      </c>
      <c r="H21" s="81" t="s">
        <v>41</v>
      </c>
      <c r="I21" s="83" t="str">
        <f t="shared" si="0"/>
        <v>1,570~1,590</v>
      </c>
      <c r="J21" s="84">
        <v>5</v>
      </c>
      <c r="K21" s="85">
        <v>16</v>
      </c>
      <c r="L21" s="86">
        <f t="shared" si="1"/>
        <v>145.10375</v>
      </c>
      <c r="M21" s="85">
        <f t="shared" si="2"/>
        <v>13.2</v>
      </c>
      <c r="N21" s="87">
        <f t="shared" si="3"/>
        <v>16.5</v>
      </c>
      <c r="O21" s="88" t="str">
        <f t="shared" si="4"/>
        <v>23.1~23.2</v>
      </c>
      <c r="P21" s="89" t="s">
        <v>50</v>
      </c>
      <c r="Q21" s="90" t="s">
        <v>43</v>
      </c>
      <c r="R21" s="89" t="s">
        <v>44</v>
      </c>
      <c r="S21" s="91"/>
      <c r="T21" s="92" t="s">
        <v>45</v>
      </c>
      <c r="U21" s="93">
        <f>_xlfn.IFERROR(IF(K21&lt;M21,"",(ROUNDDOWN(K21/M21*100,0))),"")</f>
        <v>121</v>
      </c>
      <c r="V21" s="94" t="str">
        <f t="shared" si="6"/>
        <v/>
      </c>
      <c r="W21" s="94" t="str">
        <f t="shared" si="7"/>
        <v>68~69</v>
      </c>
      <c r="X21" s="95" t="str">
        <f t="shared" si="8"/>
        <v>★1.5</v>
      </c>
      <c r="Z21" s="96">
        <v>1570</v>
      </c>
      <c r="AA21" s="96">
        <v>1590</v>
      </c>
      <c r="AB21" s="97">
        <f t="shared" si="9"/>
        <v>23.2</v>
      </c>
      <c r="AC21" s="98">
        <f t="shared" si="10"/>
        <v>68</v>
      </c>
      <c r="AD21" s="98" t="str">
        <f t="shared" si="11"/>
        <v>★1.5</v>
      </c>
      <c r="AE21" s="97">
        <f t="shared" si="12"/>
        <v>23.1</v>
      </c>
      <c r="AF21" s="98">
        <f t="shared" si="13"/>
        <v>69</v>
      </c>
      <c r="AG21" s="98" t="str">
        <f t="shared" si="14"/>
        <v>★1.5</v>
      </c>
      <c r="AH21" s="99"/>
    </row>
    <row r="22" spans="1:34" s="5" customFormat="1" ht="24" customHeight="1">
      <c r="A22" s="76"/>
      <c r="B22" s="77"/>
      <c r="C22" s="78"/>
      <c r="D22" s="79" t="s">
        <v>78</v>
      </c>
      <c r="E22" s="80" t="s">
        <v>79</v>
      </c>
      <c r="F22" s="81" t="s">
        <v>65</v>
      </c>
      <c r="G22" s="82">
        <v>1.599</v>
      </c>
      <c r="H22" s="81" t="s">
        <v>41</v>
      </c>
      <c r="I22" s="83" t="str">
        <f t="shared" si="0"/>
        <v>1,300~1,310</v>
      </c>
      <c r="J22" s="84">
        <v>5</v>
      </c>
      <c r="K22" s="85">
        <v>14.1</v>
      </c>
      <c r="L22" s="86">
        <f t="shared" si="1"/>
        <v>164.65673758865248</v>
      </c>
      <c r="M22" s="85">
        <f t="shared" si="2"/>
        <v>17.2</v>
      </c>
      <c r="N22" s="87">
        <f t="shared" si="3"/>
        <v>20.3</v>
      </c>
      <c r="O22" s="88" t="str">
        <f t="shared" si="4"/>
        <v>25.3~25.4</v>
      </c>
      <c r="P22" s="89" t="s">
        <v>66</v>
      </c>
      <c r="Q22" s="90" t="s">
        <v>43</v>
      </c>
      <c r="R22" s="89" t="s">
        <v>74</v>
      </c>
      <c r="S22" s="91" t="s">
        <v>80</v>
      </c>
      <c r="T22" s="92"/>
      <c r="U22" s="93" t="str">
        <f>_xlfn.IFERROR(IF(K22&lt;M22,"",(ROUNDDOWN(K22/M22*100,0))),"")</f>
        <v/>
      </c>
      <c r="V22" s="94" t="str">
        <f t="shared" si="6"/>
        <v/>
      </c>
      <c r="W22" s="94">
        <f t="shared" si="7"/>
        <v>55</v>
      </c>
      <c r="X22" s="95" t="str">
        <f t="shared" si="8"/>
        <v>★0.5</v>
      </c>
      <c r="Z22" s="96">
        <v>1300</v>
      </c>
      <c r="AA22" s="96">
        <v>1310</v>
      </c>
      <c r="AB22" s="97">
        <f t="shared" si="9"/>
        <v>25.4</v>
      </c>
      <c r="AC22" s="98">
        <f t="shared" si="10"/>
        <v>55</v>
      </c>
      <c r="AD22" s="98" t="str">
        <f t="shared" si="11"/>
        <v>★0.5</v>
      </c>
      <c r="AE22" s="97">
        <f t="shared" si="12"/>
        <v>25.3</v>
      </c>
      <c r="AF22" s="98">
        <f t="shared" si="13"/>
        <v>55</v>
      </c>
      <c r="AG22" s="98" t="str">
        <f t="shared" si="14"/>
        <v>★0.5</v>
      </c>
      <c r="AH22" s="99"/>
    </row>
    <row r="23" spans="1:34" s="5" customFormat="1" ht="24" customHeight="1">
      <c r="A23" s="76"/>
      <c r="B23" s="77"/>
      <c r="C23" s="78"/>
      <c r="D23" s="79" t="s">
        <v>78</v>
      </c>
      <c r="E23" s="80" t="s">
        <v>81</v>
      </c>
      <c r="F23" s="81" t="s">
        <v>65</v>
      </c>
      <c r="G23" s="82">
        <v>1.599</v>
      </c>
      <c r="H23" s="81" t="s">
        <v>41</v>
      </c>
      <c r="I23" s="83" t="str">
        <f t="shared" si="0"/>
        <v>1,320~1,330</v>
      </c>
      <c r="J23" s="84">
        <v>5</v>
      </c>
      <c r="K23" s="85" t="s">
        <v>82</v>
      </c>
      <c r="L23" s="86">
        <f t="shared" si="1"/>
        <v>165.83285714285714</v>
      </c>
      <c r="M23" s="85">
        <f t="shared" si="2"/>
        <v>15.8</v>
      </c>
      <c r="N23" s="87">
        <f t="shared" si="3"/>
        <v>19</v>
      </c>
      <c r="O23" s="88" t="str">
        <f t="shared" si="4"/>
        <v>25.1~25.2</v>
      </c>
      <c r="P23" s="89" t="s">
        <v>66</v>
      </c>
      <c r="Q23" s="90" t="s">
        <v>43</v>
      </c>
      <c r="R23" s="89" t="s">
        <v>74</v>
      </c>
      <c r="S23" s="91" t="s">
        <v>83</v>
      </c>
      <c r="T23" s="92"/>
      <c r="U23" s="93"/>
      <c r="V23" s="94"/>
      <c r="W23" s="94">
        <f t="shared" si="7"/>
        <v>55</v>
      </c>
      <c r="X23" s="95" t="str">
        <f t="shared" si="8"/>
        <v>★0.5</v>
      </c>
      <c r="Z23" s="96">
        <v>1320</v>
      </c>
      <c r="AA23" s="96">
        <v>1330</v>
      </c>
      <c r="AB23" s="97">
        <f t="shared" si="9"/>
        <v>25.2</v>
      </c>
      <c r="AC23" s="98">
        <f t="shared" si="10"/>
        <v>55</v>
      </c>
      <c r="AD23" s="98" t="str">
        <f t="shared" si="11"/>
        <v>★0.5</v>
      </c>
      <c r="AE23" s="97">
        <f t="shared" si="12"/>
        <v>25.1</v>
      </c>
      <c r="AF23" s="98">
        <f t="shared" si="13"/>
        <v>55</v>
      </c>
      <c r="AG23" s="98" t="str">
        <f t="shared" si="14"/>
        <v>★0.5</v>
      </c>
      <c r="AH23" s="99"/>
    </row>
    <row r="24" spans="1:34" s="5" customFormat="1" ht="24" customHeight="1">
      <c r="A24" s="76"/>
      <c r="B24" s="77"/>
      <c r="C24" s="78"/>
      <c r="D24" s="79" t="s">
        <v>84</v>
      </c>
      <c r="E24" s="80" t="s">
        <v>79</v>
      </c>
      <c r="F24" s="81" t="s">
        <v>65</v>
      </c>
      <c r="G24" s="82">
        <v>1.599</v>
      </c>
      <c r="H24" s="81" t="s">
        <v>41</v>
      </c>
      <c r="I24" s="83" t="str">
        <f t="shared" si="0"/>
        <v>1,300~1,310</v>
      </c>
      <c r="J24" s="84">
        <v>5</v>
      </c>
      <c r="K24" s="85">
        <v>14.1</v>
      </c>
      <c r="L24" s="86">
        <f t="shared" si="1"/>
        <v>164.65673758865248</v>
      </c>
      <c r="M24" s="85">
        <f t="shared" si="2"/>
        <v>17.2</v>
      </c>
      <c r="N24" s="87">
        <f t="shared" si="3"/>
        <v>20.3</v>
      </c>
      <c r="O24" s="88" t="str">
        <f t="shared" si="4"/>
        <v>25.3~25.4</v>
      </c>
      <c r="P24" s="89" t="s">
        <v>66</v>
      </c>
      <c r="Q24" s="90" t="s">
        <v>43</v>
      </c>
      <c r="R24" s="89" t="s">
        <v>74</v>
      </c>
      <c r="S24" s="91" t="s">
        <v>80</v>
      </c>
      <c r="T24" s="92"/>
      <c r="U24" s="93"/>
      <c r="V24" s="94"/>
      <c r="W24" s="94">
        <f t="shared" si="7"/>
        <v>55</v>
      </c>
      <c r="X24" s="95" t="str">
        <f t="shared" si="8"/>
        <v>★0.5</v>
      </c>
      <c r="Z24" s="96">
        <v>1300</v>
      </c>
      <c r="AA24" s="96">
        <v>1310</v>
      </c>
      <c r="AB24" s="97">
        <f t="shared" si="9"/>
        <v>25.4</v>
      </c>
      <c r="AC24" s="98">
        <f t="shared" si="10"/>
        <v>55</v>
      </c>
      <c r="AD24" s="98" t="str">
        <f t="shared" si="11"/>
        <v>★0.5</v>
      </c>
      <c r="AE24" s="97">
        <f t="shared" si="12"/>
        <v>25.3</v>
      </c>
      <c r="AF24" s="98">
        <f t="shared" si="13"/>
        <v>55</v>
      </c>
      <c r="AG24" s="98" t="str">
        <f t="shared" si="14"/>
        <v>★0.5</v>
      </c>
      <c r="AH24" s="99"/>
    </row>
    <row r="25" spans="1:34" s="5" customFormat="1" ht="24" customHeight="1">
      <c r="A25" s="76"/>
      <c r="B25" s="77"/>
      <c r="C25" s="78"/>
      <c r="D25" s="79" t="s">
        <v>84</v>
      </c>
      <c r="E25" s="80" t="s">
        <v>81</v>
      </c>
      <c r="F25" s="81" t="s">
        <v>65</v>
      </c>
      <c r="G25" s="82">
        <v>1.599</v>
      </c>
      <c r="H25" s="81" t="s">
        <v>41</v>
      </c>
      <c r="I25" s="83" t="str">
        <f t="shared" si="0"/>
        <v>1,320~1,330</v>
      </c>
      <c r="J25" s="84">
        <v>5</v>
      </c>
      <c r="K25" s="85" t="s">
        <v>82</v>
      </c>
      <c r="L25" s="86">
        <f t="shared" si="1"/>
        <v>165.83285714285714</v>
      </c>
      <c r="M25" s="85">
        <f t="shared" si="2"/>
        <v>15.8</v>
      </c>
      <c r="N25" s="87">
        <f t="shared" si="3"/>
        <v>19</v>
      </c>
      <c r="O25" s="88" t="str">
        <f t="shared" si="4"/>
        <v>25.1~25.2</v>
      </c>
      <c r="P25" s="89" t="s">
        <v>66</v>
      </c>
      <c r="Q25" s="90" t="s">
        <v>43</v>
      </c>
      <c r="R25" s="89" t="s">
        <v>74</v>
      </c>
      <c r="S25" s="91" t="s">
        <v>83</v>
      </c>
      <c r="T25" s="92"/>
      <c r="U25" s="93"/>
      <c r="V25" s="94"/>
      <c r="W25" s="94">
        <f t="shared" si="7"/>
        <v>55</v>
      </c>
      <c r="X25" s="95" t="str">
        <f t="shared" si="8"/>
        <v>★0.5</v>
      </c>
      <c r="Z25" s="96">
        <v>1320</v>
      </c>
      <c r="AA25" s="96">
        <v>1330</v>
      </c>
      <c r="AB25" s="97">
        <f t="shared" si="9"/>
        <v>25.2</v>
      </c>
      <c r="AC25" s="98">
        <f t="shared" si="10"/>
        <v>55</v>
      </c>
      <c r="AD25" s="98" t="str">
        <f t="shared" si="11"/>
        <v>★0.5</v>
      </c>
      <c r="AE25" s="97">
        <f t="shared" si="12"/>
        <v>25.1</v>
      </c>
      <c r="AF25" s="98">
        <f t="shared" si="13"/>
        <v>55</v>
      </c>
      <c r="AG25" s="98" t="str">
        <f t="shared" si="14"/>
        <v>★0.5</v>
      </c>
      <c r="AH25" s="99"/>
    </row>
    <row r="26" spans="1:34" s="5" customFormat="1" ht="24" customHeight="1">
      <c r="A26" s="76"/>
      <c r="B26" s="77"/>
      <c r="C26" s="78"/>
      <c r="D26" s="79" t="s">
        <v>85</v>
      </c>
      <c r="E26" s="80" t="s">
        <v>86</v>
      </c>
      <c r="F26" s="81" t="s">
        <v>65</v>
      </c>
      <c r="G26" s="82">
        <v>1.599</v>
      </c>
      <c r="H26" s="81" t="s">
        <v>41</v>
      </c>
      <c r="I26" s="83" t="str">
        <f t="shared" si="0"/>
        <v>1,360~1,390</v>
      </c>
      <c r="J26" s="84">
        <v>5</v>
      </c>
      <c r="K26" s="85">
        <v>13.5</v>
      </c>
      <c r="L26" s="86">
        <f t="shared" si="1"/>
        <v>171.9748148148148</v>
      </c>
      <c r="M26" s="85">
        <f t="shared" si="2"/>
        <v>15.8</v>
      </c>
      <c r="N26" s="87">
        <f t="shared" si="3"/>
        <v>19</v>
      </c>
      <c r="O26" s="88" t="str">
        <f t="shared" si="4"/>
        <v>24.7~24.9</v>
      </c>
      <c r="P26" s="89" t="s">
        <v>66</v>
      </c>
      <c r="Q26" s="90" t="s">
        <v>43</v>
      </c>
      <c r="R26" s="89" t="s">
        <v>44</v>
      </c>
      <c r="S26" s="91"/>
      <c r="T26" s="92"/>
      <c r="U26" s="93" t="str">
        <f t="shared" si="5"/>
        <v/>
      </c>
      <c r="V26" s="94" t="str">
        <f t="shared" si="6"/>
        <v/>
      </c>
      <c r="W26" s="94" t="str">
        <f t="shared" si="7"/>
        <v/>
      </c>
      <c r="X26" s="95" t="str">
        <f t="shared" si="8"/>
        <v/>
      </c>
      <c r="Z26" s="96">
        <v>1360</v>
      </c>
      <c r="AA26" s="96">
        <v>1390</v>
      </c>
      <c r="AB26" s="97">
        <f t="shared" si="9"/>
        <v>24.9</v>
      </c>
      <c r="AC26" s="98">
        <f t="shared" si="10"/>
        <v>54</v>
      </c>
      <c r="AD26" s="98" t="str">
        <f t="shared" si="11"/>
        <v xml:space="preserve"> </v>
      </c>
      <c r="AE26" s="97">
        <f t="shared" si="12"/>
        <v>24.7</v>
      </c>
      <c r="AF26" s="98">
        <f t="shared" si="13"/>
        <v>54</v>
      </c>
      <c r="AG26" s="98" t="str">
        <f t="shared" si="14"/>
        <v xml:space="preserve"> </v>
      </c>
      <c r="AH26" s="99"/>
    </row>
    <row r="27" spans="1:34" s="5" customFormat="1" ht="24" customHeight="1">
      <c r="A27" s="76"/>
      <c r="B27" s="77"/>
      <c r="C27" s="78"/>
      <c r="D27" s="79" t="s">
        <v>63</v>
      </c>
      <c r="E27" s="80" t="s">
        <v>87</v>
      </c>
      <c r="F27" s="81" t="s">
        <v>65</v>
      </c>
      <c r="G27" s="82">
        <v>1.599</v>
      </c>
      <c r="H27" s="81" t="s">
        <v>41</v>
      </c>
      <c r="I27" s="83" t="str">
        <f t="shared" si="0"/>
        <v>1,360~1,390</v>
      </c>
      <c r="J27" s="84">
        <v>5</v>
      </c>
      <c r="K27" s="85">
        <v>13.5</v>
      </c>
      <c r="L27" s="86">
        <f t="shared" si="1"/>
        <v>171.9748148148148</v>
      </c>
      <c r="M27" s="85">
        <f t="shared" si="2"/>
        <v>15.8</v>
      </c>
      <c r="N27" s="87">
        <f t="shared" si="3"/>
        <v>19</v>
      </c>
      <c r="O27" s="88" t="str">
        <f t="shared" si="4"/>
        <v>24.7~24.9</v>
      </c>
      <c r="P27" s="89" t="s">
        <v>66</v>
      </c>
      <c r="Q27" s="90" t="s">
        <v>43</v>
      </c>
      <c r="R27" s="89" t="s">
        <v>44</v>
      </c>
      <c r="S27" s="91"/>
      <c r="T27" s="92"/>
      <c r="U27" s="93" t="str">
        <f t="shared" si="5"/>
        <v/>
      </c>
      <c r="V27" s="94" t="str">
        <f t="shared" si="6"/>
        <v/>
      </c>
      <c r="W27" s="94" t="str">
        <f t="shared" si="7"/>
        <v/>
      </c>
      <c r="X27" s="95" t="str">
        <f t="shared" si="8"/>
        <v/>
      </c>
      <c r="Z27" s="96">
        <v>1360</v>
      </c>
      <c r="AA27" s="96">
        <v>1390</v>
      </c>
      <c r="AB27" s="97">
        <f t="shared" si="9"/>
        <v>24.9</v>
      </c>
      <c r="AC27" s="98">
        <f t="shared" si="10"/>
        <v>54</v>
      </c>
      <c r="AD27" s="98" t="str">
        <f t="shared" si="11"/>
        <v xml:space="preserve"> </v>
      </c>
      <c r="AE27" s="97">
        <f t="shared" si="12"/>
        <v>24.7</v>
      </c>
      <c r="AF27" s="98">
        <f t="shared" si="13"/>
        <v>54</v>
      </c>
      <c r="AG27" s="98" t="str">
        <f t="shared" si="14"/>
        <v xml:space="preserve"> </v>
      </c>
      <c r="AH27" s="99"/>
    </row>
    <row r="28" spans="1:34" s="5" customFormat="1" ht="24" customHeight="1">
      <c r="A28" s="76"/>
      <c r="B28" s="77"/>
      <c r="C28" s="78"/>
      <c r="D28" s="79" t="s">
        <v>88</v>
      </c>
      <c r="E28" s="80" t="s">
        <v>79</v>
      </c>
      <c r="F28" s="81" t="s">
        <v>89</v>
      </c>
      <c r="G28" s="82">
        <v>1.995</v>
      </c>
      <c r="H28" s="81" t="s">
        <v>41</v>
      </c>
      <c r="I28" s="83" t="str">
        <f t="shared" si="0"/>
        <v>1,320~1,330</v>
      </c>
      <c r="J28" s="84">
        <v>5</v>
      </c>
      <c r="K28" s="85">
        <v>14</v>
      </c>
      <c r="L28" s="86">
        <f t="shared" si="1"/>
        <v>165.83285714285714</v>
      </c>
      <c r="M28" s="85">
        <f t="shared" si="2"/>
        <v>15.8</v>
      </c>
      <c r="N28" s="87">
        <f t="shared" si="3"/>
        <v>19</v>
      </c>
      <c r="O28" s="88" t="str">
        <f t="shared" si="4"/>
        <v>25.1~25.2</v>
      </c>
      <c r="P28" s="89" t="s">
        <v>42</v>
      </c>
      <c r="Q28" s="90" t="s">
        <v>43</v>
      </c>
      <c r="R28" s="89" t="s">
        <v>74</v>
      </c>
      <c r="S28" s="91" t="s">
        <v>90</v>
      </c>
      <c r="T28" s="92"/>
      <c r="U28" s="93" t="str">
        <f t="shared" si="5"/>
        <v/>
      </c>
      <c r="V28" s="94" t="str">
        <f t="shared" si="6"/>
        <v/>
      </c>
      <c r="W28" s="94">
        <f t="shared" si="7"/>
        <v>55</v>
      </c>
      <c r="X28" s="95" t="str">
        <f t="shared" si="8"/>
        <v>★0.5</v>
      </c>
      <c r="Z28" s="96">
        <v>1320</v>
      </c>
      <c r="AA28" s="96">
        <v>1330</v>
      </c>
      <c r="AB28" s="97">
        <f t="shared" si="9"/>
        <v>25.2</v>
      </c>
      <c r="AC28" s="98">
        <f t="shared" si="10"/>
        <v>55</v>
      </c>
      <c r="AD28" s="98" t="str">
        <f t="shared" si="11"/>
        <v>★0.5</v>
      </c>
      <c r="AE28" s="97">
        <f t="shared" si="12"/>
        <v>25.1</v>
      </c>
      <c r="AF28" s="98">
        <f t="shared" si="13"/>
        <v>55</v>
      </c>
      <c r="AG28" s="98" t="str">
        <f t="shared" si="14"/>
        <v>★0.5</v>
      </c>
      <c r="AH28" s="99"/>
    </row>
    <row r="29" spans="1:34" s="5" customFormat="1" ht="23.65" customHeight="1">
      <c r="A29" s="76"/>
      <c r="B29" s="77"/>
      <c r="C29" s="78"/>
      <c r="D29" s="79" t="s">
        <v>88</v>
      </c>
      <c r="E29" s="80" t="s">
        <v>81</v>
      </c>
      <c r="F29" s="81" t="s">
        <v>89</v>
      </c>
      <c r="G29" s="82">
        <v>1.995</v>
      </c>
      <c r="H29" s="81" t="s">
        <v>41</v>
      </c>
      <c r="I29" s="83" t="str">
        <f t="shared" si="0"/>
        <v>1,340~1,350</v>
      </c>
      <c r="J29" s="84">
        <v>5</v>
      </c>
      <c r="K29" s="85">
        <v>13</v>
      </c>
      <c r="L29" s="86">
        <f t="shared" si="1"/>
        <v>178.58923076923077</v>
      </c>
      <c r="M29" s="85">
        <f t="shared" si="2"/>
        <v>15.8</v>
      </c>
      <c r="N29" s="87">
        <f t="shared" si="3"/>
        <v>19</v>
      </c>
      <c r="O29" s="88" t="str">
        <f t="shared" si="4"/>
        <v>25.0~25.1</v>
      </c>
      <c r="P29" s="89" t="s">
        <v>42</v>
      </c>
      <c r="Q29" s="90" t="s">
        <v>43</v>
      </c>
      <c r="R29" s="89" t="s">
        <v>74</v>
      </c>
      <c r="S29" s="91" t="s">
        <v>91</v>
      </c>
      <c r="T29" s="92"/>
      <c r="U29" s="93" t="str">
        <f t="shared" si="5"/>
        <v/>
      </c>
      <c r="V29" s="94" t="str">
        <f t="shared" si="6"/>
        <v/>
      </c>
      <c r="W29" s="94" t="str">
        <f t="shared" si="7"/>
        <v/>
      </c>
      <c r="X29" s="95" t="str">
        <f t="shared" si="8"/>
        <v/>
      </c>
      <c r="Z29" s="96">
        <v>1340</v>
      </c>
      <c r="AA29" s="96">
        <v>1350</v>
      </c>
      <c r="AB29" s="97">
        <f t="shared" si="9"/>
        <v>25.1</v>
      </c>
      <c r="AC29" s="98">
        <f t="shared" si="10"/>
        <v>51</v>
      </c>
      <c r="AD29" s="98" t="str">
        <f t="shared" si="11"/>
        <v xml:space="preserve"> </v>
      </c>
      <c r="AE29" s="97">
        <f t="shared" si="12"/>
        <v>25</v>
      </c>
      <c r="AF29" s="98">
        <f t="shared" si="13"/>
        <v>52</v>
      </c>
      <c r="AG29" s="98" t="str">
        <f t="shared" si="14"/>
        <v xml:space="preserve"> </v>
      </c>
      <c r="AH29" s="99"/>
    </row>
    <row r="30" spans="1:34" s="5" customFormat="1" ht="24" customHeight="1">
      <c r="A30" s="76"/>
      <c r="B30" s="77"/>
      <c r="C30" s="78"/>
      <c r="D30" s="79" t="s">
        <v>92</v>
      </c>
      <c r="E30" s="80" t="s">
        <v>79</v>
      </c>
      <c r="F30" s="81" t="s">
        <v>89</v>
      </c>
      <c r="G30" s="82">
        <v>1.995</v>
      </c>
      <c r="H30" s="81" t="s">
        <v>41</v>
      </c>
      <c r="I30" s="83" t="str">
        <f t="shared" si="0"/>
        <v>1,320~1,330</v>
      </c>
      <c r="J30" s="84">
        <v>5</v>
      </c>
      <c r="K30" s="85">
        <v>14</v>
      </c>
      <c r="L30" s="86">
        <f t="shared" si="1"/>
        <v>165.83285714285714</v>
      </c>
      <c r="M30" s="85">
        <f t="shared" si="2"/>
        <v>15.8</v>
      </c>
      <c r="N30" s="87">
        <f t="shared" si="3"/>
        <v>19</v>
      </c>
      <c r="O30" s="88" t="str">
        <f t="shared" si="4"/>
        <v>25.1~25.2</v>
      </c>
      <c r="P30" s="89" t="s">
        <v>42</v>
      </c>
      <c r="Q30" s="90" t="s">
        <v>43</v>
      </c>
      <c r="R30" s="89" t="s">
        <v>74</v>
      </c>
      <c r="S30" s="91" t="s">
        <v>90</v>
      </c>
      <c r="T30" s="92"/>
      <c r="U30" s="93" t="str">
        <f t="shared" si="5"/>
        <v/>
      </c>
      <c r="V30" s="94" t="str">
        <f t="shared" si="6"/>
        <v/>
      </c>
      <c r="W30" s="94">
        <f t="shared" si="7"/>
        <v>55</v>
      </c>
      <c r="X30" s="95" t="str">
        <f t="shared" si="8"/>
        <v>★0.5</v>
      </c>
      <c r="Z30" s="96">
        <v>1320</v>
      </c>
      <c r="AA30" s="96">
        <v>1330</v>
      </c>
      <c r="AB30" s="97">
        <f t="shared" si="9"/>
        <v>25.2</v>
      </c>
      <c r="AC30" s="98">
        <f t="shared" si="10"/>
        <v>55</v>
      </c>
      <c r="AD30" s="98" t="str">
        <f t="shared" si="11"/>
        <v>★0.5</v>
      </c>
      <c r="AE30" s="97">
        <f t="shared" si="12"/>
        <v>25.1</v>
      </c>
      <c r="AF30" s="98">
        <f t="shared" si="13"/>
        <v>55</v>
      </c>
      <c r="AG30" s="98" t="str">
        <f t="shared" si="14"/>
        <v>★0.5</v>
      </c>
      <c r="AH30" s="99"/>
    </row>
    <row r="31" spans="1:34" s="5" customFormat="1" ht="24" customHeight="1">
      <c r="A31" s="76"/>
      <c r="B31" s="77"/>
      <c r="C31" s="78"/>
      <c r="D31" s="79" t="s">
        <v>92</v>
      </c>
      <c r="E31" s="80" t="s">
        <v>81</v>
      </c>
      <c r="F31" s="81" t="s">
        <v>89</v>
      </c>
      <c r="G31" s="82">
        <v>1.995</v>
      </c>
      <c r="H31" s="81" t="s">
        <v>41</v>
      </c>
      <c r="I31" s="83" t="str">
        <f t="shared" si="0"/>
        <v>1,340~1,350</v>
      </c>
      <c r="J31" s="84">
        <v>5</v>
      </c>
      <c r="K31" s="85">
        <v>13</v>
      </c>
      <c r="L31" s="86">
        <f t="shared" si="1"/>
        <v>178.58923076923077</v>
      </c>
      <c r="M31" s="85">
        <f t="shared" si="2"/>
        <v>15.8</v>
      </c>
      <c r="N31" s="87">
        <f t="shared" si="3"/>
        <v>19</v>
      </c>
      <c r="O31" s="88" t="str">
        <f t="shared" si="4"/>
        <v>25.0~25.1</v>
      </c>
      <c r="P31" s="89" t="s">
        <v>42</v>
      </c>
      <c r="Q31" s="90" t="s">
        <v>43</v>
      </c>
      <c r="R31" s="89" t="s">
        <v>74</v>
      </c>
      <c r="S31" s="91" t="s">
        <v>91</v>
      </c>
      <c r="T31" s="92"/>
      <c r="U31" s="93" t="str">
        <f t="shared" si="5"/>
        <v/>
      </c>
      <c r="V31" s="94" t="str">
        <f t="shared" si="6"/>
        <v/>
      </c>
      <c r="W31" s="94" t="str">
        <f t="shared" si="7"/>
        <v/>
      </c>
      <c r="X31" s="95" t="str">
        <f t="shared" si="8"/>
        <v/>
      </c>
      <c r="Z31" s="96">
        <v>1340</v>
      </c>
      <c r="AA31" s="96">
        <v>1350</v>
      </c>
      <c r="AB31" s="97">
        <f t="shared" si="9"/>
        <v>25.1</v>
      </c>
      <c r="AC31" s="98">
        <f t="shared" si="10"/>
        <v>51</v>
      </c>
      <c r="AD31" s="98" t="str">
        <f t="shared" si="11"/>
        <v xml:space="preserve"> </v>
      </c>
      <c r="AE31" s="97">
        <f t="shared" si="12"/>
        <v>25</v>
      </c>
      <c r="AF31" s="98">
        <f t="shared" si="13"/>
        <v>52</v>
      </c>
      <c r="AG31" s="98" t="str">
        <f t="shared" si="14"/>
        <v xml:space="preserve"> </v>
      </c>
      <c r="AH31" s="99"/>
    </row>
    <row r="32" spans="1:34" s="5" customFormat="1" ht="24" customHeight="1">
      <c r="A32" s="76"/>
      <c r="B32" s="77"/>
      <c r="C32" s="78"/>
      <c r="D32" s="79" t="s">
        <v>93</v>
      </c>
      <c r="E32" s="80" t="s">
        <v>94</v>
      </c>
      <c r="F32" s="81" t="s">
        <v>89</v>
      </c>
      <c r="G32" s="82">
        <v>1.995</v>
      </c>
      <c r="H32" s="81" t="s">
        <v>41</v>
      </c>
      <c r="I32" s="83" t="str">
        <f t="shared" si="0"/>
        <v>1,380</v>
      </c>
      <c r="J32" s="84">
        <v>5</v>
      </c>
      <c r="K32" s="85">
        <v>14</v>
      </c>
      <c r="L32" s="86">
        <f t="shared" si="1"/>
        <v>165.83285714285714</v>
      </c>
      <c r="M32" s="85">
        <f t="shared" si="2"/>
        <v>15.8</v>
      </c>
      <c r="N32" s="87">
        <f t="shared" si="3"/>
        <v>19</v>
      </c>
      <c r="O32" s="88" t="str">
        <f t="shared" si="4"/>
        <v>24.8</v>
      </c>
      <c r="P32" s="89" t="s">
        <v>42</v>
      </c>
      <c r="Q32" s="90" t="s">
        <v>43</v>
      </c>
      <c r="R32" s="89" t="s">
        <v>74</v>
      </c>
      <c r="S32" s="91"/>
      <c r="T32" s="92"/>
      <c r="U32" s="93" t="str">
        <f t="shared" si="5"/>
        <v/>
      </c>
      <c r="V32" s="94" t="str">
        <f t="shared" si="6"/>
        <v/>
      </c>
      <c r="W32" s="94">
        <f t="shared" si="7"/>
        <v>56</v>
      </c>
      <c r="X32" s="95" t="str">
        <f t="shared" si="8"/>
        <v>★0.5</v>
      </c>
      <c r="Z32" s="96">
        <v>1380</v>
      </c>
      <c r="AA32" s="96"/>
      <c r="AB32" s="97">
        <f t="shared" si="9"/>
        <v>24.8</v>
      </c>
      <c r="AC32" s="98">
        <f t="shared" si="10"/>
        <v>56</v>
      </c>
      <c r="AD32" s="98" t="str">
        <f t="shared" si="11"/>
        <v>★0.5</v>
      </c>
      <c r="AE32" s="97" t="str">
        <f t="shared" si="12"/>
        <v/>
      </c>
      <c r="AF32" s="98" t="str">
        <f t="shared" si="13"/>
        <v/>
      </c>
      <c r="AG32" s="98" t="str">
        <f t="shared" si="14"/>
        <v/>
      </c>
      <c r="AH32" s="99"/>
    </row>
    <row r="33" spans="1:34" s="5" customFormat="1" ht="24" customHeight="1">
      <c r="A33" s="76"/>
      <c r="B33" s="77"/>
      <c r="C33" s="78"/>
      <c r="D33" s="79" t="s">
        <v>95</v>
      </c>
      <c r="E33" s="80" t="s">
        <v>79</v>
      </c>
      <c r="F33" s="81" t="s">
        <v>89</v>
      </c>
      <c r="G33" s="82">
        <v>1.995</v>
      </c>
      <c r="H33" s="81" t="s">
        <v>41</v>
      </c>
      <c r="I33" s="83" t="str">
        <f t="shared" si="0"/>
        <v>1,370~1,380</v>
      </c>
      <c r="J33" s="84">
        <v>5</v>
      </c>
      <c r="K33" s="85">
        <v>13.4</v>
      </c>
      <c r="L33" s="86">
        <f t="shared" si="1"/>
        <v>173.25820895522384</v>
      </c>
      <c r="M33" s="85">
        <f t="shared" si="2"/>
        <v>15.8</v>
      </c>
      <c r="N33" s="87">
        <f t="shared" si="3"/>
        <v>19</v>
      </c>
      <c r="O33" s="88" t="str">
        <f t="shared" si="4"/>
        <v>24.8</v>
      </c>
      <c r="P33" s="89" t="s">
        <v>42</v>
      </c>
      <c r="Q33" s="90" t="s">
        <v>43</v>
      </c>
      <c r="R33" s="89" t="s">
        <v>44</v>
      </c>
      <c r="S33" s="91" t="s">
        <v>90</v>
      </c>
      <c r="T33" s="92"/>
      <c r="U33" s="93" t="str">
        <f t="shared" si="5"/>
        <v/>
      </c>
      <c r="V33" s="94" t="str">
        <f t="shared" si="6"/>
        <v/>
      </c>
      <c r="W33" s="94" t="str">
        <f t="shared" si="7"/>
        <v/>
      </c>
      <c r="X33" s="95" t="str">
        <f t="shared" si="8"/>
        <v/>
      </c>
      <c r="Z33" s="96">
        <v>1370</v>
      </c>
      <c r="AA33" s="96">
        <v>1380</v>
      </c>
      <c r="AB33" s="97">
        <f t="shared" si="9"/>
        <v>24.8</v>
      </c>
      <c r="AC33" s="98">
        <f t="shared" si="10"/>
        <v>54</v>
      </c>
      <c r="AD33" s="98" t="str">
        <f t="shared" si="11"/>
        <v xml:space="preserve"> </v>
      </c>
      <c r="AE33" s="97">
        <f t="shared" si="12"/>
        <v>24.8</v>
      </c>
      <c r="AF33" s="98">
        <f t="shared" si="13"/>
        <v>54</v>
      </c>
      <c r="AG33" s="98" t="str">
        <f t="shared" si="14"/>
        <v xml:space="preserve"> </v>
      </c>
      <c r="AH33" s="99"/>
    </row>
    <row r="34" spans="1:34" s="5" customFormat="1" ht="24" customHeight="1">
      <c r="A34" s="76"/>
      <c r="B34" s="77"/>
      <c r="C34" s="78"/>
      <c r="D34" s="79" t="s">
        <v>95</v>
      </c>
      <c r="E34" s="80" t="s">
        <v>81</v>
      </c>
      <c r="F34" s="81" t="s">
        <v>89</v>
      </c>
      <c r="G34" s="82">
        <v>1.995</v>
      </c>
      <c r="H34" s="81" t="s">
        <v>41</v>
      </c>
      <c r="I34" s="83" t="str">
        <f t="shared" si="0"/>
        <v>1,390~1,400</v>
      </c>
      <c r="J34" s="84">
        <v>5</v>
      </c>
      <c r="K34" s="85">
        <v>12.4</v>
      </c>
      <c r="L34" s="86">
        <f t="shared" si="1"/>
        <v>187.2306451612903</v>
      </c>
      <c r="M34" s="85">
        <f t="shared" si="2"/>
        <v>15.8</v>
      </c>
      <c r="N34" s="87">
        <f t="shared" si="3"/>
        <v>19</v>
      </c>
      <c r="O34" s="88" t="str">
        <f t="shared" si="4"/>
        <v>24.6~24.7</v>
      </c>
      <c r="P34" s="89" t="s">
        <v>42</v>
      </c>
      <c r="Q34" s="90" t="s">
        <v>43</v>
      </c>
      <c r="R34" s="89" t="s">
        <v>44</v>
      </c>
      <c r="S34" s="91" t="s">
        <v>91</v>
      </c>
      <c r="T34" s="92"/>
      <c r="U34" s="93" t="str">
        <f t="shared" si="5"/>
        <v/>
      </c>
      <c r="V34" s="94" t="str">
        <f t="shared" si="6"/>
        <v/>
      </c>
      <c r="W34" s="94" t="str">
        <f t="shared" si="7"/>
        <v/>
      </c>
      <c r="X34" s="95" t="str">
        <f t="shared" si="8"/>
        <v/>
      </c>
      <c r="Z34" s="96">
        <v>1390</v>
      </c>
      <c r="AA34" s="96">
        <v>1400</v>
      </c>
      <c r="AB34" s="97">
        <f t="shared" si="9"/>
        <v>24.7</v>
      </c>
      <c r="AC34" s="98">
        <f t="shared" si="10"/>
        <v>50</v>
      </c>
      <c r="AD34" s="98" t="str">
        <f t="shared" si="11"/>
        <v xml:space="preserve"> </v>
      </c>
      <c r="AE34" s="97">
        <f t="shared" si="12"/>
        <v>24.6</v>
      </c>
      <c r="AF34" s="98">
        <f t="shared" si="13"/>
        <v>50</v>
      </c>
      <c r="AG34" s="98" t="str">
        <f t="shared" si="14"/>
        <v xml:space="preserve"> </v>
      </c>
      <c r="AH34" s="99"/>
    </row>
    <row r="35" spans="1:34" s="5" customFormat="1" ht="24" customHeight="1">
      <c r="A35" s="76"/>
      <c r="B35" s="77"/>
      <c r="C35" s="78"/>
      <c r="D35" s="79" t="s">
        <v>96</v>
      </c>
      <c r="E35" s="80" t="s">
        <v>97</v>
      </c>
      <c r="F35" s="81" t="s">
        <v>89</v>
      </c>
      <c r="G35" s="82">
        <v>1.995</v>
      </c>
      <c r="H35" s="81" t="s">
        <v>41</v>
      </c>
      <c r="I35" s="83" t="str">
        <f t="shared" si="0"/>
        <v>1,390~1,400</v>
      </c>
      <c r="J35" s="84">
        <v>5</v>
      </c>
      <c r="K35" s="85">
        <v>12.4</v>
      </c>
      <c r="L35" s="86">
        <f t="shared" si="1"/>
        <v>187.2306451612903</v>
      </c>
      <c r="M35" s="85">
        <f t="shared" si="2"/>
        <v>15.8</v>
      </c>
      <c r="N35" s="87">
        <f t="shared" si="3"/>
        <v>19</v>
      </c>
      <c r="O35" s="88" t="str">
        <f t="shared" si="4"/>
        <v>24.6~24.7</v>
      </c>
      <c r="P35" s="89" t="s">
        <v>42</v>
      </c>
      <c r="Q35" s="90" t="s">
        <v>43</v>
      </c>
      <c r="R35" s="89" t="s">
        <v>44</v>
      </c>
      <c r="S35" s="91"/>
      <c r="T35" s="92"/>
      <c r="U35" s="93" t="str">
        <f t="shared" si="5"/>
        <v/>
      </c>
      <c r="V35" s="94" t="str">
        <f t="shared" si="6"/>
        <v/>
      </c>
      <c r="W35" s="94" t="str">
        <f t="shared" si="7"/>
        <v/>
      </c>
      <c r="X35" s="95" t="str">
        <f t="shared" si="8"/>
        <v/>
      </c>
      <c r="Z35" s="96">
        <v>1390</v>
      </c>
      <c r="AA35" s="96">
        <v>1400</v>
      </c>
      <c r="AB35" s="97">
        <f t="shared" si="9"/>
        <v>24.7</v>
      </c>
      <c r="AC35" s="98">
        <f t="shared" si="10"/>
        <v>50</v>
      </c>
      <c r="AD35" s="98" t="str">
        <f t="shared" si="11"/>
        <v xml:space="preserve"> </v>
      </c>
      <c r="AE35" s="97">
        <f t="shared" si="12"/>
        <v>24.6</v>
      </c>
      <c r="AF35" s="98">
        <f t="shared" si="13"/>
        <v>50</v>
      </c>
      <c r="AG35" s="98" t="str">
        <f t="shared" si="14"/>
        <v xml:space="preserve"> </v>
      </c>
      <c r="AH35" s="99"/>
    </row>
    <row r="36" spans="1:34" s="5" customFormat="1" ht="24" customHeight="1">
      <c r="A36" s="76"/>
      <c r="B36" s="77"/>
      <c r="C36" s="78"/>
      <c r="D36" s="79" t="s">
        <v>98</v>
      </c>
      <c r="E36" s="80" t="s">
        <v>99</v>
      </c>
      <c r="F36" s="81" t="s">
        <v>89</v>
      </c>
      <c r="G36" s="82">
        <v>1.995</v>
      </c>
      <c r="H36" s="81" t="s">
        <v>41</v>
      </c>
      <c r="I36" s="83" t="str">
        <f t="shared" si="0"/>
        <v>1,420</v>
      </c>
      <c r="J36" s="84">
        <v>5</v>
      </c>
      <c r="K36" s="85">
        <v>13.6</v>
      </c>
      <c r="L36" s="86">
        <f t="shared" si="1"/>
        <v>170.71029411764707</v>
      </c>
      <c r="M36" s="85">
        <f t="shared" si="2"/>
        <v>15.8</v>
      </c>
      <c r="N36" s="87">
        <f t="shared" si="3"/>
        <v>19</v>
      </c>
      <c r="O36" s="88" t="str">
        <f t="shared" si="4"/>
        <v>24.5</v>
      </c>
      <c r="P36" s="89" t="s">
        <v>42</v>
      </c>
      <c r="Q36" s="90" t="s">
        <v>43</v>
      </c>
      <c r="R36" s="89" t="s">
        <v>44</v>
      </c>
      <c r="S36" s="91"/>
      <c r="T36" s="92"/>
      <c r="U36" s="93" t="str">
        <f t="shared" si="5"/>
        <v/>
      </c>
      <c r="V36" s="94" t="str">
        <f t="shared" si="6"/>
        <v/>
      </c>
      <c r="W36" s="94">
        <f t="shared" si="7"/>
        <v>55</v>
      </c>
      <c r="X36" s="95" t="str">
        <f t="shared" si="8"/>
        <v>★0.5</v>
      </c>
      <c r="Z36" s="96">
        <v>1420</v>
      </c>
      <c r="AA36" s="96"/>
      <c r="AB36" s="97">
        <f t="shared" si="9"/>
        <v>24.5</v>
      </c>
      <c r="AC36" s="98">
        <f t="shared" si="10"/>
        <v>55</v>
      </c>
      <c r="AD36" s="98" t="str">
        <f t="shared" si="11"/>
        <v>★0.5</v>
      </c>
      <c r="AE36" s="97" t="str">
        <f t="shared" si="12"/>
        <v/>
      </c>
      <c r="AF36" s="98" t="str">
        <f t="shared" si="13"/>
        <v/>
      </c>
      <c r="AG36" s="98" t="str">
        <f t="shared" si="14"/>
        <v/>
      </c>
      <c r="AH36" s="99"/>
    </row>
    <row r="37" spans="1:34" s="5" customFormat="1" ht="24" customHeight="1">
      <c r="A37" s="76"/>
      <c r="B37" s="101"/>
      <c r="C37" s="102"/>
      <c r="D37" s="79" t="s">
        <v>98</v>
      </c>
      <c r="E37" s="80" t="s">
        <v>100</v>
      </c>
      <c r="F37" s="81" t="s">
        <v>89</v>
      </c>
      <c r="G37" s="82">
        <v>1.995</v>
      </c>
      <c r="H37" s="81" t="s">
        <v>41</v>
      </c>
      <c r="I37" s="83" t="str">
        <f t="shared" si="0"/>
        <v>1,430</v>
      </c>
      <c r="J37" s="84">
        <v>5</v>
      </c>
      <c r="K37" s="85">
        <v>13.6</v>
      </c>
      <c r="L37" s="86">
        <f t="shared" si="1"/>
        <v>170.71029411764707</v>
      </c>
      <c r="M37" s="85">
        <f t="shared" si="2"/>
        <v>14.4</v>
      </c>
      <c r="N37" s="87">
        <f t="shared" si="3"/>
        <v>17.6</v>
      </c>
      <c r="O37" s="88" t="str">
        <f t="shared" si="4"/>
        <v>24.4</v>
      </c>
      <c r="P37" s="89" t="s">
        <v>42</v>
      </c>
      <c r="Q37" s="90" t="s">
        <v>43</v>
      </c>
      <c r="R37" s="89" t="s">
        <v>44</v>
      </c>
      <c r="S37" s="91"/>
      <c r="T37" s="92"/>
      <c r="U37" s="93" t="str">
        <f t="shared" si="5"/>
        <v/>
      </c>
      <c r="V37" s="94" t="str">
        <f t="shared" si="6"/>
        <v/>
      </c>
      <c r="W37" s="94">
        <f t="shared" si="7"/>
        <v>55</v>
      </c>
      <c r="X37" s="95" t="str">
        <f t="shared" si="8"/>
        <v>★0.5</v>
      </c>
      <c r="Z37" s="96">
        <v>1430</v>
      </c>
      <c r="AA37" s="96"/>
      <c r="AB37" s="97">
        <f t="shared" si="9"/>
        <v>24.4</v>
      </c>
      <c r="AC37" s="98">
        <f t="shared" si="10"/>
        <v>55</v>
      </c>
      <c r="AD37" s="98" t="str">
        <f t="shared" si="11"/>
        <v>★0.5</v>
      </c>
      <c r="AE37" s="97" t="str">
        <f t="shared" si="12"/>
        <v/>
      </c>
      <c r="AF37" s="98" t="str">
        <f t="shared" si="13"/>
        <v/>
      </c>
      <c r="AG37" s="98" t="str">
        <f t="shared" si="14"/>
        <v/>
      </c>
      <c r="AH37" s="99"/>
    </row>
    <row r="38" spans="1:34" s="5" customFormat="1" ht="24" customHeight="1">
      <c r="A38" s="76"/>
      <c r="B38" s="77"/>
      <c r="C38" s="78" t="s">
        <v>101</v>
      </c>
      <c r="D38" s="79" t="s">
        <v>102</v>
      </c>
      <c r="E38" s="80" t="s">
        <v>103</v>
      </c>
      <c r="F38" s="81" t="s">
        <v>104</v>
      </c>
      <c r="G38" s="82">
        <v>1.998</v>
      </c>
      <c r="H38" s="81" t="s">
        <v>105</v>
      </c>
      <c r="I38" s="83" t="str">
        <f t="shared" si="0"/>
        <v>1,210~1,260</v>
      </c>
      <c r="J38" s="84">
        <v>4</v>
      </c>
      <c r="K38" s="85">
        <v>12.8</v>
      </c>
      <c r="L38" s="86">
        <f t="shared" si="1"/>
        <v>181.3796875</v>
      </c>
      <c r="M38" s="85">
        <f t="shared" si="2"/>
        <v>17.2</v>
      </c>
      <c r="N38" s="87">
        <f t="shared" si="3"/>
        <v>20.3</v>
      </c>
      <c r="O38" s="88" t="str">
        <f t="shared" si="4"/>
        <v>25.7~26.0</v>
      </c>
      <c r="P38" s="89" t="s">
        <v>106</v>
      </c>
      <c r="Q38" s="90" t="s">
        <v>107</v>
      </c>
      <c r="R38" s="89" t="s">
        <v>108</v>
      </c>
      <c r="S38" s="100" t="s">
        <v>109</v>
      </c>
      <c r="T38" s="92" t="s">
        <v>58</v>
      </c>
      <c r="U38" s="93" t="str">
        <f t="shared" si="5"/>
        <v/>
      </c>
      <c r="V38" s="94" t="str">
        <f t="shared" si="6"/>
        <v/>
      </c>
      <c r="W38" s="94" t="str">
        <f t="shared" si="7"/>
        <v/>
      </c>
      <c r="X38" s="95" t="str">
        <f t="shared" si="8"/>
        <v/>
      </c>
      <c r="Z38" s="96">
        <v>1210</v>
      </c>
      <c r="AA38" s="96">
        <v>1260</v>
      </c>
      <c r="AB38" s="97">
        <f t="shared" si="9"/>
        <v>26</v>
      </c>
      <c r="AC38" s="98">
        <f t="shared" si="10"/>
        <v>49</v>
      </c>
      <c r="AD38" s="98" t="str">
        <f t="shared" si="11"/>
        <v xml:space="preserve"> </v>
      </c>
      <c r="AE38" s="97">
        <f t="shared" si="12"/>
        <v>25.7</v>
      </c>
      <c r="AF38" s="98">
        <f t="shared" si="13"/>
        <v>49</v>
      </c>
      <c r="AG38" s="98" t="str">
        <f t="shared" si="14"/>
        <v xml:space="preserve"> </v>
      </c>
      <c r="AH38" s="99"/>
    </row>
    <row r="39" spans="1:34" s="5" customFormat="1" ht="24" customHeight="1">
      <c r="A39" s="76"/>
      <c r="B39" s="77"/>
      <c r="C39" s="78"/>
      <c r="D39" s="79" t="s">
        <v>102</v>
      </c>
      <c r="E39" s="80" t="s">
        <v>110</v>
      </c>
      <c r="F39" s="81" t="s">
        <v>104</v>
      </c>
      <c r="G39" s="82">
        <v>1.998</v>
      </c>
      <c r="H39" s="81" t="s">
        <v>111</v>
      </c>
      <c r="I39" s="83" t="str">
        <f t="shared" si="0"/>
        <v>1,230~1,250</v>
      </c>
      <c r="J39" s="84">
        <v>4</v>
      </c>
      <c r="K39" s="85">
        <v>12</v>
      </c>
      <c r="L39" s="86">
        <f t="shared" si="1"/>
        <v>193.47166666666664</v>
      </c>
      <c r="M39" s="85">
        <f t="shared" si="2"/>
        <v>17.2</v>
      </c>
      <c r="N39" s="87">
        <f t="shared" si="3"/>
        <v>20.3</v>
      </c>
      <c r="O39" s="88" t="str">
        <f t="shared" si="4"/>
        <v>25.7~25.9</v>
      </c>
      <c r="P39" s="89" t="s">
        <v>106</v>
      </c>
      <c r="Q39" s="90" t="s">
        <v>107</v>
      </c>
      <c r="R39" s="89" t="s">
        <v>108</v>
      </c>
      <c r="S39" s="91" t="s">
        <v>80</v>
      </c>
      <c r="T39" s="92" t="s">
        <v>58</v>
      </c>
      <c r="U39" s="93" t="str">
        <f t="shared" si="5"/>
        <v/>
      </c>
      <c r="V39" s="94" t="str">
        <f t="shared" si="6"/>
        <v/>
      </c>
      <c r="W39" s="94" t="str">
        <f t="shared" si="7"/>
        <v/>
      </c>
      <c r="X39" s="95" t="str">
        <f t="shared" si="8"/>
        <v/>
      </c>
      <c r="Z39" s="96">
        <v>1230</v>
      </c>
      <c r="AA39" s="96">
        <v>1250</v>
      </c>
      <c r="AB39" s="97">
        <f t="shared" si="9"/>
        <v>25.9</v>
      </c>
      <c r="AC39" s="98">
        <f t="shared" si="10"/>
        <v>46</v>
      </c>
      <c r="AD39" s="98" t="str">
        <f t="shared" si="11"/>
        <v xml:space="preserve"> </v>
      </c>
      <c r="AE39" s="97">
        <f t="shared" si="12"/>
        <v>25.7</v>
      </c>
      <c r="AF39" s="98">
        <f t="shared" si="13"/>
        <v>46</v>
      </c>
      <c r="AG39" s="98" t="str">
        <f t="shared" si="14"/>
        <v xml:space="preserve"> </v>
      </c>
      <c r="AH39" s="99"/>
    </row>
    <row r="40" spans="1:34" s="5" customFormat="1" ht="24" customHeight="1">
      <c r="A40" s="76"/>
      <c r="B40" s="77"/>
      <c r="C40" s="78"/>
      <c r="D40" s="79" t="s">
        <v>102</v>
      </c>
      <c r="E40" s="80" t="s">
        <v>112</v>
      </c>
      <c r="F40" s="81" t="s">
        <v>104</v>
      </c>
      <c r="G40" s="82">
        <v>1.998</v>
      </c>
      <c r="H40" s="81" t="s">
        <v>111</v>
      </c>
      <c r="I40" s="83" t="str">
        <f t="shared" si="0"/>
        <v>1,240~1,280</v>
      </c>
      <c r="J40" s="84">
        <v>4</v>
      </c>
      <c r="K40" s="85">
        <v>11.8</v>
      </c>
      <c r="L40" s="86">
        <f t="shared" si="1"/>
        <v>196.75084745762712</v>
      </c>
      <c r="M40" s="85">
        <f t="shared" si="2"/>
        <v>17.2</v>
      </c>
      <c r="N40" s="87">
        <f t="shared" si="3"/>
        <v>20.3</v>
      </c>
      <c r="O40" s="88" t="str">
        <f t="shared" si="4"/>
        <v>25.5~25.8</v>
      </c>
      <c r="P40" s="89" t="s">
        <v>106</v>
      </c>
      <c r="Q40" s="90" t="s">
        <v>107</v>
      </c>
      <c r="R40" s="89" t="s">
        <v>108</v>
      </c>
      <c r="S40" s="91" t="s">
        <v>113</v>
      </c>
      <c r="T40" s="92" t="s">
        <v>58</v>
      </c>
      <c r="U40" s="93" t="str">
        <f t="shared" si="5"/>
        <v/>
      </c>
      <c r="V40" s="94" t="str">
        <f t="shared" si="6"/>
        <v/>
      </c>
      <c r="W40" s="94" t="str">
        <f t="shared" si="7"/>
        <v/>
      </c>
      <c r="X40" s="95" t="str">
        <f t="shared" si="8"/>
        <v/>
      </c>
      <c r="Z40" s="96">
        <v>1240</v>
      </c>
      <c r="AA40" s="96">
        <v>1280</v>
      </c>
      <c r="AB40" s="97">
        <f t="shared" si="9"/>
        <v>25.8</v>
      </c>
      <c r="AC40" s="98">
        <f t="shared" si="10"/>
        <v>45</v>
      </c>
      <c r="AD40" s="98" t="str">
        <f t="shared" si="11"/>
        <v xml:space="preserve"> </v>
      </c>
      <c r="AE40" s="97">
        <f t="shared" si="12"/>
        <v>25.5</v>
      </c>
      <c r="AF40" s="98">
        <f t="shared" si="13"/>
        <v>46</v>
      </c>
      <c r="AG40" s="98" t="str">
        <f t="shared" si="14"/>
        <v xml:space="preserve"> </v>
      </c>
      <c r="AH40" s="99"/>
    </row>
    <row r="41" spans="1:34" s="5" customFormat="1" ht="24" customHeight="1">
      <c r="A41" s="76"/>
      <c r="B41" s="77"/>
      <c r="C41" s="78"/>
      <c r="D41" s="79" t="s">
        <v>102</v>
      </c>
      <c r="E41" s="80" t="s">
        <v>114</v>
      </c>
      <c r="F41" s="81" t="s">
        <v>104</v>
      </c>
      <c r="G41" s="82">
        <v>1.998</v>
      </c>
      <c r="H41" s="81" t="s">
        <v>105</v>
      </c>
      <c r="I41" s="83" t="str">
        <f t="shared" si="0"/>
        <v>1,250</v>
      </c>
      <c r="J41" s="84">
        <v>4</v>
      </c>
      <c r="K41" s="85">
        <v>12.6</v>
      </c>
      <c r="L41" s="86">
        <f t="shared" si="1"/>
        <v>184.25873015873015</v>
      </c>
      <c r="M41" s="85">
        <f t="shared" si="2"/>
        <v>17.2</v>
      </c>
      <c r="N41" s="87">
        <f t="shared" si="3"/>
        <v>20.3</v>
      </c>
      <c r="O41" s="88" t="str">
        <f t="shared" si="4"/>
        <v>25.7</v>
      </c>
      <c r="P41" s="89" t="s">
        <v>106</v>
      </c>
      <c r="Q41" s="90" t="s">
        <v>107</v>
      </c>
      <c r="R41" s="89" t="s">
        <v>108</v>
      </c>
      <c r="S41" s="91" t="s">
        <v>115</v>
      </c>
      <c r="T41" s="92" t="s">
        <v>58</v>
      </c>
      <c r="U41" s="93" t="str">
        <f t="shared" si="5"/>
        <v/>
      </c>
      <c r="V41" s="94" t="str">
        <f t="shared" si="6"/>
        <v/>
      </c>
      <c r="W41" s="94" t="str">
        <f t="shared" si="7"/>
        <v/>
      </c>
      <c r="X41" s="95" t="str">
        <f t="shared" si="8"/>
        <v/>
      </c>
      <c r="Z41" s="96">
        <v>1250</v>
      </c>
      <c r="AA41" s="96"/>
      <c r="AB41" s="97">
        <f t="shared" si="9"/>
        <v>25.7</v>
      </c>
      <c r="AC41" s="98">
        <f t="shared" si="10"/>
        <v>49</v>
      </c>
      <c r="AD41" s="98" t="str">
        <f t="shared" si="11"/>
        <v xml:space="preserve"> </v>
      </c>
      <c r="AE41" s="97" t="str">
        <f t="shared" si="12"/>
        <v/>
      </c>
      <c r="AF41" s="98" t="str">
        <f t="shared" si="13"/>
        <v/>
      </c>
      <c r="AG41" s="98" t="str">
        <f t="shared" si="14"/>
        <v/>
      </c>
      <c r="AH41" s="99"/>
    </row>
    <row r="42" spans="1:34" s="5" customFormat="1" ht="24" customHeight="1">
      <c r="A42" s="76"/>
      <c r="B42" s="77"/>
      <c r="C42" s="78"/>
      <c r="D42" s="79" t="s">
        <v>102</v>
      </c>
      <c r="E42" s="80" t="s">
        <v>116</v>
      </c>
      <c r="F42" s="81" t="s">
        <v>104</v>
      </c>
      <c r="G42" s="82">
        <v>1.998</v>
      </c>
      <c r="H42" s="81" t="s">
        <v>111</v>
      </c>
      <c r="I42" s="83" t="str">
        <f t="shared" si="0"/>
        <v>1,270</v>
      </c>
      <c r="J42" s="84">
        <v>4</v>
      </c>
      <c r="K42" s="85">
        <v>11.6</v>
      </c>
      <c r="L42" s="86">
        <f t="shared" si="1"/>
        <v>200.14310344827587</v>
      </c>
      <c r="M42" s="85">
        <f t="shared" si="2"/>
        <v>17.2</v>
      </c>
      <c r="N42" s="87">
        <f t="shared" si="3"/>
        <v>20.3</v>
      </c>
      <c r="O42" s="88" t="str">
        <f t="shared" si="4"/>
        <v>25.6</v>
      </c>
      <c r="P42" s="89" t="s">
        <v>106</v>
      </c>
      <c r="Q42" s="90" t="s">
        <v>107</v>
      </c>
      <c r="R42" s="89" t="s">
        <v>108</v>
      </c>
      <c r="S42" s="91" t="s">
        <v>115</v>
      </c>
      <c r="T42" s="92" t="s">
        <v>58</v>
      </c>
      <c r="U42" s="93" t="str">
        <f t="shared" si="5"/>
        <v/>
      </c>
      <c r="V42" s="94" t="str">
        <f t="shared" si="6"/>
        <v/>
      </c>
      <c r="W42" s="94" t="str">
        <f t="shared" si="7"/>
        <v/>
      </c>
      <c r="X42" s="95" t="str">
        <f t="shared" si="8"/>
        <v/>
      </c>
      <c r="Z42" s="96">
        <v>1270</v>
      </c>
      <c r="AA42" s="96"/>
      <c r="AB42" s="97">
        <f t="shared" si="9"/>
        <v>25.6</v>
      </c>
      <c r="AC42" s="98">
        <f t="shared" si="10"/>
        <v>45</v>
      </c>
      <c r="AD42" s="98" t="str">
        <f t="shared" si="11"/>
        <v xml:space="preserve"> </v>
      </c>
      <c r="AE42" s="97" t="str">
        <f t="shared" si="12"/>
        <v/>
      </c>
      <c r="AF42" s="98" t="str">
        <f t="shared" si="13"/>
        <v/>
      </c>
      <c r="AG42" s="98" t="str">
        <f t="shared" si="14"/>
        <v/>
      </c>
      <c r="AH42" s="99"/>
    </row>
    <row r="43" spans="1:34" s="5" customFormat="1" ht="24" customHeight="1">
      <c r="A43" s="76"/>
      <c r="B43" s="77"/>
      <c r="C43" s="78"/>
      <c r="D43" s="79" t="s">
        <v>117</v>
      </c>
      <c r="E43" s="80" t="s">
        <v>99</v>
      </c>
      <c r="F43" s="81" t="s">
        <v>118</v>
      </c>
      <c r="G43" s="82">
        <v>2.387</v>
      </c>
      <c r="H43" s="81" t="s">
        <v>105</v>
      </c>
      <c r="I43" s="83" t="str">
        <f t="shared" si="0"/>
        <v>1,260</v>
      </c>
      <c r="J43" s="84">
        <v>4</v>
      </c>
      <c r="K43" s="85">
        <v>12</v>
      </c>
      <c r="L43" s="86">
        <f t="shared" si="1"/>
        <v>193.47166666666664</v>
      </c>
      <c r="M43" s="85">
        <f t="shared" si="2"/>
        <v>17.2</v>
      </c>
      <c r="N43" s="87">
        <f t="shared" si="3"/>
        <v>20.3</v>
      </c>
      <c r="O43" s="88" t="str">
        <f t="shared" si="4"/>
        <v>25.7</v>
      </c>
      <c r="P43" s="89" t="s">
        <v>106</v>
      </c>
      <c r="Q43" s="90" t="s">
        <v>107</v>
      </c>
      <c r="R43" s="89" t="s">
        <v>108</v>
      </c>
      <c r="S43" s="91" t="s">
        <v>113</v>
      </c>
      <c r="T43" s="92"/>
      <c r="U43" s="93" t="str">
        <f t="shared" si="5"/>
        <v/>
      </c>
      <c r="V43" s="94" t="str">
        <f t="shared" si="6"/>
        <v/>
      </c>
      <c r="W43" s="94" t="str">
        <f t="shared" si="7"/>
        <v/>
      </c>
      <c r="X43" s="95" t="str">
        <f t="shared" si="8"/>
        <v/>
      </c>
      <c r="Z43" s="96">
        <v>1260</v>
      </c>
      <c r="AA43" s="96"/>
      <c r="AB43" s="97">
        <f t="shared" si="9"/>
        <v>25.7</v>
      </c>
      <c r="AC43" s="98">
        <f t="shared" si="10"/>
        <v>46</v>
      </c>
      <c r="AD43" s="98" t="str">
        <f t="shared" si="11"/>
        <v xml:space="preserve"> </v>
      </c>
      <c r="AE43" s="97" t="str">
        <f t="shared" si="12"/>
        <v/>
      </c>
      <c r="AF43" s="98" t="str">
        <f t="shared" si="13"/>
        <v/>
      </c>
      <c r="AG43" s="98" t="str">
        <f t="shared" si="14"/>
        <v/>
      </c>
      <c r="AH43" s="99"/>
    </row>
    <row r="44" spans="1:34" s="5" customFormat="1" ht="24" customHeight="1">
      <c r="A44" s="76"/>
      <c r="B44" s="77"/>
      <c r="C44" s="78"/>
      <c r="D44" s="79" t="s">
        <v>117</v>
      </c>
      <c r="E44" s="80" t="s">
        <v>119</v>
      </c>
      <c r="F44" s="81" t="s">
        <v>118</v>
      </c>
      <c r="G44" s="82">
        <v>2.387</v>
      </c>
      <c r="H44" s="81" t="s">
        <v>111</v>
      </c>
      <c r="I44" s="83" t="str">
        <f t="shared" si="0"/>
        <v>1,280</v>
      </c>
      <c r="J44" s="84">
        <v>4</v>
      </c>
      <c r="K44" s="85">
        <v>11.8</v>
      </c>
      <c r="L44" s="86">
        <f t="shared" si="1"/>
        <v>196.75084745762712</v>
      </c>
      <c r="M44" s="85">
        <f t="shared" si="2"/>
        <v>17.2</v>
      </c>
      <c r="N44" s="87">
        <f t="shared" si="3"/>
        <v>20.3</v>
      </c>
      <c r="O44" s="88" t="str">
        <f>IF(Z44="","",IF(AE44="",TEXT(AB44,"#,##0.0"),IF(AB44-AE44&gt;0,CONCATENATE(TEXT(AE44,"#,##0.0"),"~",TEXT(AB44,"#,##0.0")),TEXT(AB44,"#,##0.0"))))</f>
        <v>25.5</v>
      </c>
      <c r="P44" s="89" t="s">
        <v>106</v>
      </c>
      <c r="Q44" s="90" t="s">
        <v>107</v>
      </c>
      <c r="R44" s="89" t="s">
        <v>108</v>
      </c>
      <c r="S44" s="91" t="s">
        <v>113</v>
      </c>
      <c r="T44" s="92"/>
      <c r="U44" s="93" t="str">
        <f t="shared" si="5"/>
        <v/>
      </c>
      <c r="V44" s="94" t="str">
        <f t="shared" si="6"/>
        <v/>
      </c>
      <c r="W44" s="94" t="str">
        <f t="shared" si="7"/>
        <v/>
      </c>
      <c r="X44" s="95" t="str">
        <f t="shared" si="8"/>
        <v/>
      </c>
      <c r="Z44" s="96">
        <v>1280</v>
      </c>
      <c r="AA44" s="96"/>
      <c r="AB44" s="97">
        <f t="shared" si="9"/>
        <v>25.5</v>
      </c>
      <c r="AC44" s="98">
        <f t="shared" si="10"/>
        <v>46</v>
      </c>
      <c r="AD44" s="98" t="str">
        <f t="shared" si="11"/>
        <v xml:space="preserve"> </v>
      </c>
      <c r="AE44" s="97" t="str">
        <f t="shared" si="12"/>
        <v/>
      </c>
      <c r="AF44" s="98" t="str">
        <f t="shared" si="13"/>
        <v/>
      </c>
      <c r="AG44" s="98" t="str">
        <f t="shared" si="14"/>
        <v/>
      </c>
      <c r="AH44" s="99"/>
    </row>
    <row r="45" spans="1:34" s="5" customFormat="1" ht="24" customHeight="1">
      <c r="A45" s="76"/>
      <c r="B45" s="77"/>
      <c r="C45" s="78"/>
      <c r="D45" s="79" t="s">
        <v>117</v>
      </c>
      <c r="E45" s="80" t="s">
        <v>120</v>
      </c>
      <c r="F45" s="81" t="s">
        <v>118</v>
      </c>
      <c r="G45" s="82">
        <v>2.387</v>
      </c>
      <c r="H45" s="81" t="s">
        <v>105</v>
      </c>
      <c r="I45" s="83" t="str">
        <f t="shared" si="0"/>
        <v>1,270</v>
      </c>
      <c r="J45" s="84">
        <v>4</v>
      </c>
      <c r="K45" s="85">
        <v>11.9</v>
      </c>
      <c r="L45" s="86">
        <f t="shared" si="1"/>
        <v>195.0974789915966</v>
      </c>
      <c r="M45" s="85">
        <f t="shared" si="2"/>
        <v>17.2</v>
      </c>
      <c r="N45" s="87">
        <f t="shared" si="3"/>
        <v>20.3</v>
      </c>
      <c r="O45" s="88" t="str">
        <f t="shared" si="4"/>
        <v>25.6</v>
      </c>
      <c r="P45" s="89" t="s">
        <v>106</v>
      </c>
      <c r="Q45" s="90" t="s">
        <v>107</v>
      </c>
      <c r="R45" s="89" t="s">
        <v>108</v>
      </c>
      <c r="S45" s="91" t="s">
        <v>115</v>
      </c>
      <c r="T45" s="92"/>
      <c r="U45" s="93" t="str">
        <f t="shared" si="5"/>
        <v/>
      </c>
      <c r="V45" s="94" t="str">
        <f t="shared" si="6"/>
        <v/>
      </c>
      <c r="W45" s="94" t="str">
        <f t="shared" si="7"/>
        <v/>
      </c>
      <c r="X45" s="95" t="str">
        <f t="shared" si="8"/>
        <v/>
      </c>
      <c r="Z45" s="96">
        <v>1270</v>
      </c>
      <c r="AA45" s="96"/>
      <c r="AB45" s="97">
        <f t="shared" si="9"/>
        <v>25.6</v>
      </c>
      <c r="AC45" s="98">
        <f t="shared" si="10"/>
        <v>46</v>
      </c>
      <c r="AD45" s="98" t="str">
        <f t="shared" si="11"/>
        <v xml:space="preserve"> </v>
      </c>
      <c r="AE45" s="97" t="str">
        <f t="shared" si="12"/>
        <v/>
      </c>
      <c r="AF45" s="98" t="str">
        <f t="shared" si="13"/>
        <v/>
      </c>
      <c r="AG45" s="98" t="str">
        <f t="shared" si="14"/>
        <v/>
      </c>
      <c r="AH45" s="99"/>
    </row>
    <row r="46" spans="1:34" s="5" customFormat="1" ht="24" customHeight="1">
      <c r="A46" s="76"/>
      <c r="B46" s="101"/>
      <c r="C46" s="102"/>
      <c r="D46" s="79" t="s">
        <v>117</v>
      </c>
      <c r="E46" s="80" t="s">
        <v>121</v>
      </c>
      <c r="F46" s="81" t="s">
        <v>118</v>
      </c>
      <c r="G46" s="82">
        <v>2.387</v>
      </c>
      <c r="H46" s="81" t="s">
        <v>111</v>
      </c>
      <c r="I46" s="83" t="str">
        <f t="shared" si="0"/>
        <v>1,290</v>
      </c>
      <c r="J46" s="84">
        <v>4</v>
      </c>
      <c r="K46" s="85">
        <v>11.7</v>
      </c>
      <c r="L46" s="86">
        <f t="shared" si="1"/>
        <v>198.43247863247862</v>
      </c>
      <c r="M46" s="85">
        <f t="shared" si="2"/>
        <v>17.2</v>
      </c>
      <c r="N46" s="87">
        <f t="shared" si="3"/>
        <v>20.3</v>
      </c>
      <c r="O46" s="88" t="str">
        <f t="shared" si="4"/>
        <v>25.4</v>
      </c>
      <c r="P46" s="89" t="s">
        <v>106</v>
      </c>
      <c r="Q46" s="90" t="s">
        <v>107</v>
      </c>
      <c r="R46" s="89" t="s">
        <v>108</v>
      </c>
      <c r="S46" s="91" t="s">
        <v>115</v>
      </c>
      <c r="T46" s="92"/>
      <c r="U46" s="93" t="str">
        <f t="shared" si="5"/>
        <v/>
      </c>
      <c r="V46" s="94" t="str">
        <f t="shared" si="6"/>
        <v/>
      </c>
      <c r="W46" s="94" t="str">
        <f t="shared" si="7"/>
        <v/>
      </c>
      <c r="X46" s="95" t="str">
        <f t="shared" si="8"/>
        <v/>
      </c>
      <c r="Z46" s="96">
        <v>1290</v>
      </c>
      <c r="AA46" s="96"/>
      <c r="AB46" s="97">
        <f t="shared" si="9"/>
        <v>25.4</v>
      </c>
      <c r="AC46" s="98">
        <f t="shared" si="10"/>
        <v>46</v>
      </c>
      <c r="AD46" s="98" t="str">
        <f t="shared" si="11"/>
        <v xml:space="preserve"> </v>
      </c>
      <c r="AE46" s="97" t="str">
        <f t="shared" si="12"/>
        <v/>
      </c>
      <c r="AF46" s="98" t="str">
        <f t="shared" si="13"/>
        <v/>
      </c>
      <c r="AG46" s="98" t="str">
        <f t="shared" si="14"/>
        <v/>
      </c>
      <c r="AH46" s="99"/>
    </row>
    <row r="47" spans="1:34" s="5" customFormat="1" ht="24" customHeight="1">
      <c r="A47" s="76"/>
      <c r="B47" s="77"/>
      <c r="C47" s="78" t="s">
        <v>122</v>
      </c>
      <c r="D47" s="79" t="s">
        <v>123</v>
      </c>
      <c r="E47" s="80" t="s">
        <v>124</v>
      </c>
      <c r="F47" s="81" t="s">
        <v>104</v>
      </c>
      <c r="G47" s="82">
        <v>1.998</v>
      </c>
      <c r="H47" s="81" t="s">
        <v>41</v>
      </c>
      <c r="I47" s="83" t="str">
        <f t="shared" si="0"/>
        <v>1,540~1,590</v>
      </c>
      <c r="J47" s="84">
        <v>5</v>
      </c>
      <c r="K47" s="85">
        <v>11.2</v>
      </c>
      <c r="L47" s="86">
        <f t="shared" si="1"/>
        <v>207.29107142857143</v>
      </c>
      <c r="M47" s="85">
        <f t="shared" si="2"/>
        <v>13.2</v>
      </c>
      <c r="N47" s="87">
        <f t="shared" si="3"/>
        <v>16.5</v>
      </c>
      <c r="O47" s="88" t="str">
        <f t="shared" si="4"/>
        <v>23.1~23.5</v>
      </c>
      <c r="P47" s="89" t="s">
        <v>125</v>
      </c>
      <c r="Q47" s="90" t="s">
        <v>43</v>
      </c>
      <c r="R47" s="89" t="s">
        <v>44</v>
      </c>
      <c r="S47" s="91"/>
      <c r="T47" s="92"/>
      <c r="U47" s="93" t="str">
        <f t="shared" si="5"/>
        <v/>
      </c>
      <c r="V47" s="94" t="str">
        <f t="shared" si="6"/>
        <v/>
      </c>
      <c r="W47" s="94" t="str">
        <f t="shared" si="7"/>
        <v/>
      </c>
      <c r="X47" s="95" t="str">
        <f t="shared" si="8"/>
        <v/>
      </c>
      <c r="Z47" s="96">
        <v>1540</v>
      </c>
      <c r="AA47" s="96">
        <v>1590</v>
      </c>
      <c r="AB47" s="97">
        <f t="shared" si="9"/>
        <v>23.5</v>
      </c>
      <c r="AC47" s="98">
        <f t="shared" si="10"/>
        <v>47</v>
      </c>
      <c r="AD47" s="98" t="str">
        <f t="shared" si="11"/>
        <v xml:space="preserve"> </v>
      </c>
      <c r="AE47" s="97">
        <f t="shared" si="12"/>
        <v>23.1</v>
      </c>
      <c r="AF47" s="98">
        <f t="shared" si="13"/>
        <v>48</v>
      </c>
      <c r="AG47" s="98" t="str">
        <f t="shared" si="14"/>
        <v xml:space="preserve"> </v>
      </c>
      <c r="AH47" s="99"/>
    </row>
    <row r="48" spans="1:34" s="5" customFormat="1" ht="24" customHeight="1">
      <c r="A48" s="76"/>
      <c r="B48" s="101"/>
      <c r="C48" s="102"/>
      <c r="D48" s="79" t="s">
        <v>126</v>
      </c>
      <c r="E48" s="80" t="s">
        <v>127</v>
      </c>
      <c r="F48" s="81" t="s">
        <v>118</v>
      </c>
      <c r="G48" s="82">
        <v>2.387</v>
      </c>
      <c r="H48" s="81" t="s">
        <v>41</v>
      </c>
      <c r="I48" s="83" t="str">
        <f t="shared" si="0"/>
        <v>1,590~1,610</v>
      </c>
      <c r="J48" s="84">
        <v>5</v>
      </c>
      <c r="K48" s="85">
        <v>10.8</v>
      </c>
      <c r="L48" s="86">
        <f t="shared" si="1"/>
        <v>214.9685185185185</v>
      </c>
      <c r="M48" s="85">
        <f t="shared" si="2"/>
        <v>13.2</v>
      </c>
      <c r="N48" s="87">
        <f t="shared" si="3"/>
        <v>16.5</v>
      </c>
      <c r="O48" s="88" t="str">
        <f t="shared" si="4"/>
        <v>22.9~23.1</v>
      </c>
      <c r="P48" s="89" t="s">
        <v>42</v>
      </c>
      <c r="Q48" s="90" t="s">
        <v>43</v>
      </c>
      <c r="R48" s="89" t="s">
        <v>44</v>
      </c>
      <c r="S48" s="91"/>
      <c r="T48" s="92" t="s">
        <v>45</v>
      </c>
      <c r="U48" s="93" t="str">
        <f t="shared" si="5"/>
        <v/>
      </c>
      <c r="V48" s="94" t="str">
        <f t="shared" si="6"/>
        <v/>
      </c>
      <c r="W48" s="94" t="str">
        <f t="shared" si="7"/>
        <v/>
      </c>
      <c r="X48" s="95" t="str">
        <f t="shared" si="8"/>
        <v/>
      </c>
      <c r="Z48" s="96">
        <v>1590</v>
      </c>
      <c r="AA48" s="96">
        <v>1610</v>
      </c>
      <c r="AB48" s="97">
        <f t="shared" si="9"/>
        <v>23.1</v>
      </c>
      <c r="AC48" s="98">
        <f t="shared" si="10"/>
        <v>46</v>
      </c>
      <c r="AD48" s="98" t="str">
        <f t="shared" si="11"/>
        <v xml:space="preserve"> </v>
      </c>
      <c r="AE48" s="97">
        <f t="shared" si="12"/>
        <v>22.9</v>
      </c>
      <c r="AF48" s="98">
        <f t="shared" si="13"/>
        <v>47</v>
      </c>
      <c r="AG48" s="98" t="str">
        <f t="shared" si="14"/>
        <v xml:space="preserve"> </v>
      </c>
      <c r="AH48" s="99"/>
    </row>
    <row r="49" spans="1:34" s="5" customFormat="1" ht="24" customHeight="1">
      <c r="A49" s="76"/>
      <c r="B49" s="77"/>
      <c r="C49" s="78" t="s">
        <v>128</v>
      </c>
      <c r="D49" s="79" t="s">
        <v>129</v>
      </c>
      <c r="E49" s="80" t="s">
        <v>130</v>
      </c>
      <c r="F49" s="81" t="s">
        <v>40</v>
      </c>
      <c r="G49" s="82">
        <v>2.498</v>
      </c>
      <c r="H49" s="81" t="s">
        <v>41</v>
      </c>
      <c r="I49" s="83" t="str">
        <f t="shared" si="0"/>
        <v>1,570~1,600</v>
      </c>
      <c r="J49" s="84">
        <v>5</v>
      </c>
      <c r="K49" s="85">
        <v>12.6</v>
      </c>
      <c r="L49" s="86">
        <f t="shared" si="1"/>
        <v>184.25873015873015</v>
      </c>
      <c r="M49" s="85">
        <f t="shared" si="2"/>
        <v>13.2</v>
      </c>
      <c r="N49" s="87">
        <f t="shared" si="3"/>
        <v>16.5</v>
      </c>
      <c r="O49" s="88" t="str">
        <f t="shared" si="4"/>
        <v>23.0~23.2</v>
      </c>
      <c r="P49" s="89" t="s">
        <v>66</v>
      </c>
      <c r="Q49" s="90" t="s">
        <v>43</v>
      </c>
      <c r="R49" s="89" t="s">
        <v>44</v>
      </c>
      <c r="S49" s="91"/>
      <c r="T49" s="92" t="s">
        <v>58</v>
      </c>
      <c r="U49" s="93" t="str">
        <f t="shared" si="5"/>
        <v/>
      </c>
      <c r="V49" s="94" t="str">
        <f t="shared" si="6"/>
        <v/>
      </c>
      <c r="W49" s="94" t="str">
        <f t="shared" si="7"/>
        <v/>
      </c>
      <c r="X49" s="95" t="str">
        <f t="shared" si="8"/>
        <v/>
      </c>
      <c r="Z49" s="96">
        <v>1570</v>
      </c>
      <c r="AA49" s="96">
        <v>1600</v>
      </c>
      <c r="AB49" s="97">
        <f t="shared" si="9"/>
        <v>23.2</v>
      </c>
      <c r="AC49" s="98">
        <f t="shared" si="10"/>
        <v>54</v>
      </c>
      <c r="AD49" s="98" t="str">
        <f t="shared" si="11"/>
        <v xml:space="preserve"> </v>
      </c>
      <c r="AE49" s="97">
        <f t="shared" si="12"/>
        <v>23</v>
      </c>
      <c r="AF49" s="98">
        <f t="shared" si="13"/>
        <v>54</v>
      </c>
      <c r="AG49" s="98" t="str">
        <f t="shared" si="14"/>
        <v xml:space="preserve"> </v>
      </c>
      <c r="AH49" s="99"/>
    </row>
    <row r="50" spans="1:34" s="5" customFormat="1" ht="24" customHeight="1">
      <c r="A50" s="76"/>
      <c r="B50" s="77"/>
      <c r="C50" s="78"/>
      <c r="D50" s="79" t="s">
        <v>131</v>
      </c>
      <c r="E50" s="80" t="s">
        <v>132</v>
      </c>
      <c r="F50" s="81" t="s">
        <v>55</v>
      </c>
      <c r="G50" s="82">
        <v>1.795</v>
      </c>
      <c r="H50" s="81" t="s">
        <v>41</v>
      </c>
      <c r="I50" s="83" t="str">
        <f t="shared" si="0"/>
        <v>1,680~1,700</v>
      </c>
      <c r="J50" s="84">
        <v>5</v>
      </c>
      <c r="K50" s="85">
        <v>13</v>
      </c>
      <c r="L50" s="86">
        <f t="shared" si="1"/>
        <v>178.58923076923077</v>
      </c>
      <c r="M50" s="85">
        <f t="shared" si="2"/>
        <v>12.2</v>
      </c>
      <c r="N50" s="87">
        <f t="shared" si="3"/>
        <v>15.4</v>
      </c>
      <c r="O50" s="88" t="str">
        <f t="shared" si="4"/>
        <v>22.1~22.2</v>
      </c>
      <c r="P50" s="89" t="s">
        <v>56</v>
      </c>
      <c r="Q50" s="90" t="s">
        <v>57</v>
      </c>
      <c r="R50" s="89" t="s">
        <v>44</v>
      </c>
      <c r="S50" s="91"/>
      <c r="T50" s="92" t="s">
        <v>58</v>
      </c>
      <c r="U50" s="93">
        <f t="shared" si="5"/>
        <v>106</v>
      </c>
      <c r="V50" s="94" t="str">
        <f t="shared" si="6"/>
        <v/>
      </c>
      <c r="W50" s="94">
        <f t="shared" si="7"/>
        <v>58</v>
      </c>
      <c r="X50" s="95" t="str">
        <f t="shared" si="8"/>
        <v>★0.5</v>
      </c>
      <c r="Z50" s="96">
        <v>1680</v>
      </c>
      <c r="AA50" s="96">
        <v>1700</v>
      </c>
      <c r="AB50" s="97">
        <f t="shared" si="9"/>
        <v>22.2</v>
      </c>
      <c r="AC50" s="98">
        <f t="shared" si="10"/>
        <v>58</v>
      </c>
      <c r="AD50" s="98" t="str">
        <f t="shared" si="11"/>
        <v>★0.5</v>
      </c>
      <c r="AE50" s="97">
        <f t="shared" si="12"/>
        <v>22.1</v>
      </c>
      <c r="AF50" s="98">
        <f t="shared" si="13"/>
        <v>58</v>
      </c>
      <c r="AG50" s="98" t="str">
        <f t="shared" si="14"/>
        <v>★0.5</v>
      </c>
      <c r="AH50" s="99"/>
    </row>
    <row r="51" spans="1:34" s="5" customFormat="1" ht="24" customHeight="1">
      <c r="A51" s="76"/>
      <c r="B51" s="101"/>
      <c r="C51" s="102"/>
      <c r="D51" s="79" t="s">
        <v>131</v>
      </c>
      <c r="E51" s="80" t="s">
        <v>133</v>
      </c>
      <c r="F51" s="81" t="s">
        <v>55</v>
      </c>
      <c r="G51" s="82">
        <v>1.795</v>
      </c>
      <c r="H51" s="81" t="s">
        <v>41</v>
      </c>
      <c r="I51" s="83" t="str">
        <f t="shared" si="0"/>
        <v>1,710</v>
      </c>
      <c r="J51" s="84">
        <v>5</v>
      </c>
      <c r="K51" s="85">
        <v>13</v>
      </c>
      <c r="L51" s="86">
        <f t="shared" si="1"/>
        <v>178.58923076923077</v>
      </c>
      <c r="M51" s="85">
        <f t="shared" si="2"/>
        <v>12.2</v>
      </c>
      <c r="N51" s="87">
        <f t="shared" si="3"/>
        <v>15.4</v>
      </c>
      <c r="O51" s="88" t="str">
        <f t="shared" si="4"/>
        <v>22.0</v>
      </c>
      <c r="P51" s="89" t="s">
        <v>56</v>
      </c>
      <c r="Q51" s="90" t="s">
        <v>57</v>
      </c>
      <c r="R51" s="89" t="s">
        <v>44</v>
      </c>
      <c r="S51" s="91"/>
      <c r="T51" s="92" t="s">
        <v>58</v>
      </c>
      <c r="U51" s="93">
        <f t="shared" si="5"/>
        <v>106</v>
      </c>
      <c r="V51" s="94" t="str">
        <f t="shared" si="6"/>
        <v/>
      </c>
      <c r="W51" s="94">
        <f t="shared" si="7"/>
        <v>59</v>
      </c>
      <c r="X51" s="95" t="str">
        <f t="shared" si="8"/>
        <v>★0.5</v>
      </c>
      <c r="Z51" s="96">
        <v>1710</v>
      </c>
      <c r="AA51" s="96"/>
      <c r="AB51" s="97">
        <f t="shared" si="9"/>
        <v>22</v>
      </c>
      <c r="AC51" s="98">
        <f t="shared" si="10"/>
        <v>59</v>
      </c>
      <c r="AD51" s="98" t="str">
        <f t="shared" si="11"/>
        <v>★0.5</v>
      </c>
      <c r="AE51" s="97" t="str">
        <f t="shared" si="12"/>
        <v/>
      </c>
      <c r="AF51" s="98" t="str">
        <f t="shared" si="13"/>
        <v/>
      </c>
      <c r="AG51" s="98" t="str">
        <f t="shared" si="14"/>
        <v/>
      </c>
      <c r="AH51" s="99"/>
    </row>
    <row r="52" spans="1:34" s="5" customFormat="1" ht="24" customHeight="1">
      <c r="A52" s="76"/>
      <c r="B52" s="77" t="s">
        <v>134</v>
      </c>
      <c r="C52" s="78" t="s">
        <v>135</v>
      </c>
      <c r="D52" s="79" t="s">
        <v>136</v>
      </c>
      <c r="E52" s="80" t="s">
        <v>137</v>
      </c>
      <c r="F52" s="81" t="s">
        <v>138</v>
      </c>
      <c r="G52" s="82">
        <v>0.996</v>
      </c>
      <c r="H52" s="81" t="s">
        <v>41</v>
      </c>
      <c r="I52" s="83" t="str">
        <f t="shared" si="0"/>
        <v>1,090</v>
      </c>
      <c r="J52" s="84">
        <v>5</v>
      </c>
      <c r="K52" s="85">
        <v>18.4</v>
      </c>
      <c r="L52" s="86">
        <f t="shared" si="1"/>
        <v>126.17717391304349</v>
      </c>
      <c r="M52" s="85">
        <f t="shared" si="2"/>
        <v>18.7</v>
      </c>
      <c r="N52" s="87">
        <f t="shared" si="3"/>
        <v>21.8</v>
      </c>
      <c r="O52" s="88" t="str">
        <f t="shared" si="4"/>
        <v>26.8</v>
      </c>
      <c r="P52" s="89" t="s">
        <v>139</v>
      </c>
      <c r="Q52" s="90" t="s">
        <v>43</v>
      </c>
      <c r="R52" s="89" t="s">
        <v>74</v>
      </c>
      <c r="S52" s="91"/>
      <c r="T52" s="92" t="s">
        <v>45</v>
      </c>
      <c r="U52" s="93" t="str">
        <f t="shared" si="5"/>
        <v/>
      </c>
      <c r="V52" s="94" t="str">
        <f t="shared" si="6"/>
        <v/>
      </c>
      <c r="W52" s="94">
        <f t="shared" si="7"/>
        <v>68</v>
      </c>
      <c r="X52" s="95" t="str">
        <f t="shared" si="8"/>
        <v>★1.5</v>
      </c>
      <c r="Z52" s="96">
        <v>1090</v>
      </c>
      <c r="AA52" s="96"/>
      <c r="AB52" s="97">
        <f t="shared" si="9"/>
        <v>26.8</v>
      </c>
      <c r="AC52" s="98">
        <f t="shared" si="10"/>
        <v>68</v>
      </c>
      <c r="AD52" s="98" t="str">
        <f t="shared" si="11"/>
        <v>★1.5</v>
      </c>
      <c r="AE52" s="97" t="str">
        <f t="shared" si="12"/>
        <v/>
      </c>
      <c r="AF52" s="98" t="str">
        <f t="shared" si="13"/>
        <v/>
      </c>
      <c r="AG52" s="98" t="str">
        <f t="shared" si="14"/>
        <v/>
      </c>
      <c r="AH52" s="99"/>
    </row>
    <row r="53" spans="1:34" s="5" customFormat="1" ht="24" customHeight="1">
      <c r="A53" s="76"/>
      <c r="B53" s="77"/>
      <c r="C53" s="78"/>
      <c r="D53" s="79" t="s">
        <v>140</v>
      </c>
      <c r="E53" s="80" t="s">
        <v>137</v>
      </c>
      <c r="F53" s="81" t="s">
        <v>138</v>
      </c>
      <c r="G53" s="82">
        <v>0.996</v>
      </c>
      <c r="H53" s="81" t="s">
        <v>41</v>
      </c>
      <c r="I53" s="83" t="str">
        <f t="shared" si="0"/>
        <v>1,140</v>
      </c>
      <c r="J53" s="84">
        <v>5</v>
      </c>
      <c r="K53" s="85">
        <v>16.8</v>
      </c>
      <c r="L53" s="86">
        <f t="shared" si="1"/>
        <v>138.19404761904758</v>
      </c>
      <c r="M53" s="85">
        <f t="shared" si="2"/>
        <v>18.7</v>
      </c>
      <c r="N53" s="87">
        <f t="shared" si="3"/>
        <v>21.8</v>
      </c>
      <c r="O53" s="88" t="str">
        <f t="shared" si="4"/>
        <v>26.5</v>
      </c>
      <c r="P53" s="89" t="s">
        <v>139</v>
      </c>
      <c r="Q53" s="90" t="s">
        <v>43</v>
      </c>
      <c r="R53" s="89" t="s">
        <v>44</v>
      </c>
      <c r="S53" s="91"/>
      <c r="T53" s="92" t="s">
        <v>45</v>
      </c>
      <c r="U53" s="93" t="str">
        <f t="shared" si="5"/>
        <v/>
      </c>
      <c r="V53" s="94" t="str">
        <f t="shared" si="6"/>
        <v/>
      </c>
      <c r="W53" s="94">
        <f t="shared" si="7"/>
        <v>63</v>
      </c>
      <c r="X53" s="95" t="str">
        <f t="shared" si="8"/>
        <v>★1.0</v>
      </c>
      <c r="Z53" s="96">
        <v>1140</v>
      </c>
      <c r="AA53" s="96"/>
      <c r="AB53" s="97">
        <f t="shared" si="9"/>
        <v>26.5</v>
      </c>
      <c r="AC53" s="98">
        <f t="shared" si="10"/>
        <v>63</v>
      </c>
      <c r="AD53" s="98" t="str">
        <f t="shared" si="11"/>
        <v>★1.0</v>
      </c>
      <c r="AE53" s="97" t="str">
        <f t="shared" si="12"/>
        <v/>
      </c>
      <c r="AF53" s="98" t="str">
        <f t="shared" si="13"/>
        <v/>
      </c>
      <c r="AG53" s="98" t="str">
        <f t="shared" si="14"/>
        <v/>
      </c>
      <c r="AH53" s="99"/>
    </row>
    <row r="54" spans="1:34" s="5" customFormat="1" ht="24" customHeight="1">
      <c r="A54" s="76"/>
      <c r="B54" s="101"/>
      <c r="C54" s="102"/>
      <c r="D54" s="79" t="s">
        <v>140</v>
      </c>
      <c r="E54" s="80" t="s">
        <v>141</v>
      </c>
      <c r="F54" s="81" t="s">
        <v>138</v>
      </c>
      <c r="G54" s="82">
        <v>0.996</v>
      </c>
      <c r="H54" s="81" t="s">
        <v>41</v>
      </c>
      <c r="I54" s="83" t="str">
        <f t="shared" si="0"/>
        <v>1,090</v>
      </c>
      <c r="J54" s="84">
        <v>5</v>
      </c>
      <c r="K54" s="85">
        <v>18.4</v>
      </c>
      <c r="L54" s="86">
        <f t="shared" si="1"/>
        <v>126.17717391304349</v>
      </c>
      <c r="M54" s="85">
        <f t="shared" si="2"/>
        <v>18.7</v>
      </c>
      <c r="N54" s="87">
        <f t="shared" si="3"/>
        <v>21.8</v>
      </c>
      <c r="O54" s="88" t="str">
        <f t="shared" si="4"/>
        <v>26.8</v>
      </c>
      <c r="P54" s="89" t="s">
        <v>139</v>
      </c>
      <c r="Q54" s="90" t="s">
        <v>43</v>
      </c>
      <c r="R54" s="89" t="s">
        <v>44</v>
      </c>
      <c r="S54" s="91"/>
      <c r="T54" s="92" t="s">
        <v>45</v>
      </c>
      <c r="U54" s="93" t="str">
        <f t="shared" si="5"/>
        <v/>
      </c>
      <c r="V54" s="94" t="str">
        <f t="shared" si="6"/>
        <v/>
      </c>
      <c r="W54" s="94">
        <f t="shared" si="7"/>
        <v>68</v>
      </c>
      <c r="X54" s="95" t="str">
        <f t="shared" si="8"/>
        <v>★1.5</v>
      </c>
      <c r="Z54" s="96">
        <v>1090</v>
      </c>
      <c r="AA54" s="96"/>
      <c r="AB54" s="97">
        <f t="shared" si="9"/>
        <v>26.8</v>
      </c>
      <c r="AC54" s="98">
        <f t="shared" si="10"/>
        <v>68</v>
      </c>
      <c r="AD54" s="98" t="str">
        <f t="shared" si="11"/>
        <v>★1.5</v>
      </c>
      <c r="AE54" s="97" t="str">
        <f t="shared" si="12"/>
        <v/>
      </c>
      <c r="AF54" s="98" t="str">
        <f t="shared" si="13"/>
        <v/>
      </c>
      <c r="AG54" s="98" t="str">
        <f t="shared" si="14"/>
        <v/>
      </c>
      <c r="AH54" s="99"/>
    </row>
    <row r="55" spans="1:34" s="5" customFormat="1" ht="24" customHeight="1">
      <c r="A55" s="76"/>
      <c r="B55" s="77"/>
      <c r="C55" s="78" t="s">
        <v>142</v>
      </c>
      <c r="D55" s="79" t="s">
        <v>143</v>
      </c>
      <c r="E55" s="80" t="s">
        <v>144</v>
      </c>
      <c r="F55" s="81" t="s">
        <v>55</v>
      </c>
      <c r="G55" s="82">
        <v>1.795</v>
      </c>
      <c r="H55" s="81" t="s">
        <v>41</v>
      </c>
      <c r="I55" s="83" t="str">
        <f t="shared" si="0"/>
        <v>1,550</v>
      </c>
      <c r="J55" s="84">
        <v>5</v>
      </c>
      <c r="K55" s="85">
        <v>13.7</v>
      </c>
      <c r="L55" s="86">
        <f t="shared" si="1"/>
        <v>169.46423357664233</v>
      </c>
      <c r="M55" s="85">
        <f t="shared" si="2"/>
        <v>13.2</v>
      </c>
      <c r="N55" s="87">
        <f t="shared" si="3"/>
        <v>16.5</v>
      </c>
      <c r="O55" s="88" t="str">
        <f t="shared" si="4"/>
        <v>23.4</v>
      </c>
      <c r="P55" s="89" t="s">
        <v>56</v>
      </c>
      <c r="Q55" s="90" t="s">
        <v>57</v>
      </c>
      <c r="R55" s="89" t="s">
        <v>44</v>
      </c>
      <c r="S55" s="91" t="s">
        <v>145</v>
      </c>
      <c r="T55" s="92" t="s">
        <v>58</v>
      </c>
      <c r="U55" s="93">
        <f t="shared" si="5"/>
        <v>103</v>
      </c>
      <c r="V55" s="94" t="str">
        <f t="shared" si="6"/>
        <v/>
      </c>
      <c r="W55" s="94">
        <f t="shared" si="7"/>
        <v>58</v>
      </c>
      <c r="X55" s="95" t="str">
        <f t="shared" si="8"/>
        <v>★0.5</v>
      </c>
      <c r="Z55" s="96">
        <v>1550</v>
      </c>
      <c r="AA55" s="96"/>
      <c r="AB55" s="97">
        <f t="shared" si="9"/>
        <v>23.4</v>
      </c>
      <c r="AC55" s="98">
        <f t="shared" si="10"/>
        <v>58</v>
      </c>
      <c r="AD55" s="98" t="str">
        <f t="shared" si="11"/>
        <v>★0.5</v>
      </c>
      <c r="AE55" s="97" t="str">
        <f t="shared" si="12"/>
        <v/>
      </c>
      <c r="AF55" s="98" t="str">
        <f t="shared" si="13"/>
        <v/>
      </c>
      <c r="AG55" s="98" t="str">
        <f t="shared" si="14"/>
        <v/>
      </c>
      <c r="AH55" s="99"/>
    </row>
    <row r="56" spans="1:34" s="5" customFormat="1" ht="24" customHeight="1">
      <c r="A56" s="76"/>
      <c r="B56" s="77"/>
      <c r="C56" s="78"/>
      <c r="D56" s="79" t="s">
        <v>143</v>
      </c>
      <c r="E56" s="80" t="s">
        <v>146</v>
      </c>
      <c r="F56" s="81" t="s">
        <v>55</v>
      </c>
      <c r="G56" s="82">
        <v>1.795</v>
      </c>
      <c r="H56" s="81" t="s">
        <v>41</v>
      </c>
      <c r="I56" s="83" t="str">
        <f t="shared" si="0"/>
        <v>1,570~1,590</v>
      </c>
      <c r="J56" s="84">
        <v>5</v>
      </c>
      <c r="K56" s="85">
        <v>13.6</v>
      </c>
      <c r="L56" s="86">
        <f t="shared" si="1"/>
        <v>170.71029411764707</v>
      </c>
      <c r="M56" s="85">
        <f t="shared" si="2"/>
        <v>13.2</v>
      </c>
      <c r="N56" s="87">
        <f t="shared" si="3"/>
        <v>16.5</v>
      </c>
      <c r="O56" s="88" t="str">
        <f t="shared" si="4"/>
        <v>23.1~23.2</v>
      </c>
      <c r="P56" s="89" t="s">
        <v>56</v>
      </c>
      <c r="Q56" s="90" t="s">
        <v>57</v>
      </c>
      <c r="R56" s="89" t="s">
        <v>44</v>
      </c>
      <c r="S56" s="91" t="s">
        <v>147</v>
      </c>
      <c r="T56" s="92" t="s">
        <v>58</v>
      </c>
      <c r="U56" s="93">
        <f t="shared" si="5"/>
        <v>103</v>
      </c>
      <c r="V56" s="94" t="str">
        <f t="shared" si="6"/>
        <v/>
      </c>
      <c r="W56" s="94">
        <f t="shared" si="7"/>
        <v>58</v>
      </c>
      <c r="X56" s="95" t="str">
        <f t="shared" si="8"/>
        <v>★0.5</v>
      </c>
      <c r="Z56" s="96">
        <v>1570</v>
      </c>
      <c r="AA56" s="96">
        <v>1590</v>
      </c>
      <c r="AB56" s="97">
        <f t="shared" si="9"/>
        <v>23.2</v>
      </c>
      <c r="AC56" s="98">
        <f t="shared" si="10"/>
        <v>58</v>
      </c>
      <c r="AD56" s="98" t="str">
        <f t="shared" si="11"/>
        <v>★0.5</v>
      </c>
      <c r="AE56" s="97">
        <f t="shared" si="12"/>
        <v>23.1</v>
      </c>
      <c r="AF56" s="98">
        <f t="shared" si="13"/>
        <v>58</v>
      </c>
      <c r="AG56" s="98" t="str">
        <f t="shared" si="14"/>
        <v>★0.5</v>
      </c>
      <c r="AH56" s="99"/>
    </row>
    <row r="57" spans="1:34" s="5" customFormat="1" ht="24" customHeight="1">
      <c r="A57" s="76"/>
      <c r="B57" s="101"/>
      <c r="C57" s="102"/>
      <c r="D57" s="79" t="s">
        <v>148</v>
      </c>
      <c r="E57" s="80" t="s">
        <v>149</v>
      </c>
      <c r="F57" s="81" t="s">
        <v>118</v>
      </c>
      <c r="G57" s="82">
        <v>2.387</v>
      </c>
      <c r="H57" s="81" t="s">
        <v>41</v>
      </c>
      <c r="I57" s="83" t="str">
        <f t="shared" si="0"/>
        <v>1,630~1,640</v>
      </c>
      <c r="J57" s="84">
        <v>5</v>
      </c>
      <c r="K57" s="85">
        <v>11</v>
      </c>
      <c r="L57" s="86">
        <f t="shared" si="1"/>
        <v>211.05999999999997</v>
      </c>
      <c r="M57" s="85">
        <f t="shared" si="2"/>
        <v>13.2</v>
      </c>
      <c r="N57" s="87">
        <f t="shared" si="3"/>
        <v>16.5</v>
      </c>
      <c r="O57" s="88" t="str">
        <f t="shared" si="4"/>
        <v>22.6~22.7</v>
      </c>
      <c r="P57" s="89" t="s">
        <v>42</v>
      </c>
      <c r="Q57" s="90" t="s">
        <v>43</v>
      </c>
      <c r="R57" s="89" t="s">
        <v>44</v>
      </c>
      <c r="S57" s="91"/>
      <c r="T57" s="92" t="s">
        <v>45</v>
      </c>
      <c r="U57" s="93" t="str">
        <f t="shared" si="5"/>
        <v/>
      </c>
      <c r="V57" s="94" t="str">
        <f t="shared" si="6"/>
        <v/>
      </c>
      <c r="W57" s="94" t="str">
        <f t="shared" si="7"/>
        <v/>
      </c>
      <c r="X57" s="95" t="str">
        <f t="shared" si="8"/>
        <v/>
      </c>
      <c r="Z57" s="96">
        <v>1630</v>
      </c>
      <c r="AA57" s="96">
        <v>1640</v>
      </c>
      <c r="AB57" s="97">
        <f t="shared" si="9"/>
        <v>22.7</v>
      </c>
      <c r="AC57" s="98">
        <f t="shared" si="10"/>
        <v>48</v>
      </c>
      <c r="AD57" s="98" t="str">
        <f t="shared" si="11"/>
        <v xml:space="preserve"> </v>
      </c>
      <c r="AE57" s="97">
        <f t="shared" si="12"/>
        <v>22.6</v>
      </c>
      <c r="AF57" s="98">
        <f t="shared" si="13"/>
        <v>48</v>
      </c>
      <c r="AG57" s="98" t="str">
        <f t="shared" si="14"/>
        <v xml:space="preserve"> </v>
      </c>
      <c r="AH57" s="99"/>
    </row>
    <row r="58" spans="1:34" s="5" customFormat="1" ht="24" customHeight="1">
      <c r="A58" s="76"/>
      <c r="B58" s="77" t="s">
        <v>134</v>
      </c>
      <c r="C58" s="78" t="s">
        <v>150</v>
      </c>
      <c r="D58" s="79" t="s">
        <v>151</v>
      </c>
      <c r="E58" s="80" t="s">
        <v>137</v>
      </c>
      <c r="F58" s="81" t="s">
        <v>152</v>
      </c>
      <c r="G58" s="82">
        <v>1.196</v>
      </c>
      <c r="H58" s="81" t="s">
        <v>41</v>
      </c>
      <c r="I58" s="83" t="str">
        <f t="shared" si="0"/>
        <v>970</v>
      </c>
      <c r="J58" s="84">
        <v>5</v>
      </c>
      <c r="K58" s="85">
        <v>20.7</v>
      </c>
      <c r="L58" s="86">
        <f t="shared" si="1"/>
        <v>112.15748792270531</v>
      </c>
      <c r="M58" s="85">
        <f t="shared" si="2"/>
        <v>20.8</v>
      </c>
      <c r="N58" s="87">
        <f t="shared" si="3"/>
        <v>23.7</v>
      </c>
      <c r="O58" s="88" t="str">
        <f t="shared" si="4"/>
        <v>27.5</v>
      </c>
      <c r="P58" s="89" t="s">
        <v>139</v>
      </c>
      <c r="Q58" s="90" t="s">
        <v>43</v>
      </c>
      <c r="R58" s="89" t="s">
        <v>74</v>
      </c>
      <c r="S58" s="91"/>
      <c r="T58" s="92" t="s">
        <v>45</v>
      </c>
      <c r="U58" s="93" t="str">
        <f t="shared" si="5"/>
        <v/>
      </c>
      <c r="V58" s="94" t="str">
        <f t="shared" si="6"/>
        <v/>
      </c>
      <c r="W58" s="94">
        <f t="shared" si="7"/>
        <v>75</v>
      </c>
      <c r="X58" s="95" t="str">
        <f t="shared" si="8"/>
        <v>★2.5</v>
      </c>
      <c r="Z58" s="96">
        <v>970</v>
      </c>
      <c r="AA58" s="96"/>
      <c r="AB58" s="97">
        <f t="shared" si="9"/>
        <v>27.5</v>
      </c>
      <c r="AC58" s="98">
        <f t="shared" si="10"/>
        <v>75</v>
      </c>
      <c r="AD58" s="98" t="str">
        <f t="shared" si="11"/>
        <v>★2.5</v>
      </c>
      <c r="AE58" s="97" t="str">
        <f t="shared" si="12"/>
        <v/>
      </c>
      <c r="AF58" s="98" t="str">
        <f t="shared" si="13"/>
        <v/>
      </c>
      <c r="AG58" s="98" t="str">
        <f t="shared" si="14"/>
        <v/>
      </c>
      <c r="AH58" s="99"/>
    </row>
    <row r="59" spans="1:34" s="5" customFormat="1" ht="24" customHeight="1">
      <c r="A59" s="76"/>
      <c r="B59" s="101"/>
      <c r="C59" s="102"/>
      <c r="D59" s="79" t="s">
        <v>151</v>
      </c>
      <c r="E59" s="80" t="s">
        <v>153</v>
      </c>
      <c r="F59" s="81" t="s">
        <v>152</v>
      </c>
      <c r="G59" s="82">
        <v>1.196</v>
      </c>
      <c r="H59" s="81" t="s">
        <v>41</v>
      </c>
      <c r="I59" s="83" t="str">
        <f t="shared" si="0"/>
        <v>980</v>
      </c>
      <c r="J59" s="84">
        <v>5</v>
      </c>
      <c r="K59" s="85">
        <v>20.7</v>
      </c>
      <c r="L59" s="86">
        <f t="shared" si="1"/>
        <v>112.15748792270531</v>
      </c>
      <c r="M59" s="85">
        <f t="shared" si="2"/>
        <v>20.5</v>
      </c>
      <c r="N59" s="87">
        <f t="shared" si="3"/>
        <v>23.4</v>
      </c>
      <c r="O59" s="88" t="str">
        <f t="shared" si="4"/>
        <v>27.4</v>
      </c>
      <c r="P59" s="89" t="s">
        <v>139</v>
      </c>
      <c r="Q59" s="90" t="s">
        <v>43</v>
      </c>
      <c r="R59" s="89" t="s">
        <v>74</v>
      </c>
      <c r="S59" s="91"/>
      <c r="T59" s="92" t="s">
        <v>45</v>
      </c>
      <c r="U59" s="93">
        <f t="shared" si="5"/>
        <v>100</v>
      </c>
      <c r="V59" s="94" t="str">
        <f t="shared" si="6"/>
        <v/>
      </c>
      <c r="W59" s="94">
        <f t="shared" si="7"/>
        <v>75</v>
      </c>
      <c r="X59" s="95" t="str">
        <f t="shared" si="8"/>
        <v>★2.5</v>
      </c>
      <c r="Z59" s="96">
        <v>980</v>
      </c>
      <c r="AA59" s="96"/>
      <c r="AB59" s="97">
        <f t="shared" si="9"/>
        <v>27.4</v>
      </c>
      <c r="AC59" s="98">
        <f t="shared" si="10"/>
        <v>75</v>
      </c>
      <c r="AD59" s="98" t="str">
        <f t="shared" si="11"/>
        <v>★2.5</v>
      </c>
      <c r="AE59" s="97" t="str">
        <f t="shared" si="12"/>
        <v/>
      </c>
      <c r="AF59" s="98" t="str">
        <f t="shared" si="13"/>
        <v/>
      </c>
      <c r="AG59" s="98" t="str">
        <f t="shared" si="14"/>
        <v/>
      </c>
      <c r="AH59" s="99"/>
    </row>
    <row r="60" spans="1:34" s="5" customFormat="1" ht="24" customHeight="1">
      <c r="A60" s="76"/>
      <c r="B60" s="77"/>
      <c r="C60" s="78" t="s">
        <v>154</v>
      </c>
      <c r="D60" s="79" t="s">
        <v>71</v>
      </c>
      <c r="E60" s="80" t="s">
        <v>99</v>
      </c>
      <c r="F60" s="81" t="s">
        <v>70</v>
      </c>
      <c r="G60" s="82">
        <v>1.995</v>
      </c>
      <c r="H60" s="81" t="s">
        <v>41</v>
      </c>
      <c r="I60" s="83" t="str">
        <f t="shared" si="0"/>
        <v>1,540</v>
      </c>
      <c r="J60" s="84">
        <v>5</v>
      </c>
      <c r="K60" s="85">
        <v>16.4</v>
      </c>
      <c r="L60" s="86">
        <f t="shared" si="1"/>
        <v>141.56463414634146</v>
      </c>
      <c r="M60" s="85">
        <f t="shared" si="2"/>
        <v>13.2</v>
      </c>
      <c r="N60" s="87">
        <f t="shared" si="3"/>
        <v>16.5</v>
      </c>
      <c r="O60" s="88" t="str">
        <f t="shared" si="4"/>
        <v>23.5</v>
      </c>
      <c r="P60" s="89" t="s">
        <v>50</v>
      </c>
      <c r="Q60" s="90" t="s">
        <v>43</v>
      </c>
      <c r="R60" s="89" t="s">
        <v>74</v>
      </c>
      <c r="S60" s="91"/>
      <c r="T60" s="92" t="s">
        <v>45</v>
      </c>
      <c r="U60" s="93">
        <f t="shared" si="5"/>
        <v>124</v>
      </c>
      <c r="V60" s="94" t="str">
        <f t="shared" si="6"/>
        <v/>
      </c>
      <c r="W60" s="94">
        <f t="shared" si="7"/>
        <v>69</v>
      </c>
      <c r="X60" s="95" t="str">
        <f t="shared" si="8"/>
        <v>★1.5</v>
      </c>
      <c r="Z60" s="96">
        <v>1540</v>
      </c>
      <c r="AA60" s="96"/>
      <c r="AB60" s="97">
        <f t="shared" si="9"/>
        <v>23.5</v>
      </c>
      <c r="AC60" s="98">
        <f t="shared" si="10"/>
        <v>69</v>
      </c>
      <c r="AD60" s="98" t="str">
        <f t="shared" si="11"/>
        <v>★1.5</v>
      </c>
      <c r="AE60" s="97" t="str">
        <f t="shared" si="12"/>
        <v/>
      </c>
      <c r="AF60" s="98" t="str">
        <f t="shared" si="13"/>
        <v/>
      </c>
      <c r="AG60" s="98" t="str">
        <f t="shared" si="14"/>
        <v/>
      </c>
      <c r="AH60" s="99"/>
    </row>
    <row r="61" spans="1:34" s="5" customFormat="1" ht="24" customHeight="1">
      <c r="A61" s="76"/>
      <c r="B61" s="77"/>
      <c r="C61" s="78"/>
      <c r="D61" s="79" t="s">
        <v>71</v>
      </c>
      <c r="E61" s="80" t="s">
        <v>155</v>
      </c>
      <c r="F61" s="81" t="s">
        <v>70</v>
      </c>
      <c r="G61" s="82">
        <v>1.995</v>
      </c>
      <c r="H61" s="81" t="s">
        <v>41</v>
      </c>
      <c r="I61" s="83" t="str">
        <f t="shared" si="0"/>
        <v>1,550~1,580</v>
      </c>
      <c r="J61" s="84">
        <v>5</v>
      </c>
      <c r="K61" s="85">
        <v>16.4</v>
      </c>
      <c r="L61" s="86">
        <f t="shared" si="1"/>
        <v>141.56463414634146</v>
      </c>
      <c r="M61" s="85">
        <f t="shared" si="2"/>
        <v>13.2</v>
      </c>
      <c r="N61" s="87">
        <f t="shared" si="3"/>
        <v>16.5</v>
      </c>
      <c r="O61" s="88" t="str">
        <f t="shared" si="4"/>
        <v>23.1~23.4</v>
      </c>
      <c r="P61" s="89" t="s">
        <v>50</v>
      </c>
      <c r="Q61" s="90" t="s">
        <v>43</v>
      </c>
      <c r="R61" s="89" t="s">
        <v>74</v>
      </c>
      <c r="S61" s="91"/>
      <c r="T61" s="92" t="s">
        <v>45</v>
      </c>
      <c r="U61" s="93">
        <f t="shared" si="5"/>
        <v>124</v>
      </c>
      <c r="V61" s="94" t="str">
        <f t="shared" si="6"/>
        <v/>
      </c>
      <c r="W61" s="94">
        <f t="shared" si="7"/>
        <v>70</v>
      </c>
      <c r="X61" s="95" t="str">
        <f t="shared" si="8"/>
        <v>★2.0</v>
      </c>
      <c r="Z61" s="96">
        <v>1550</v>
      </c>
      <c r="AA61" s="96">
        <v>1580</v>
      </c>
      <c r="AB61" s="97">
        <f t="shared" si="9"/>
        <v>23.4</v>
      </c>
      <c r="AC61" s="98">
        <f t="shared" si="10"/>
        <v>70</v>
      </c>
      <c r="AD61" s="98" t="str">
        <f t="shared" si="11"/>
        <v>★2.0</v>
      </c>
      <c r="AE61" s="97">
        <f t="shared" si="12"/>
        <v>23.1</v>
      </c>
      <c r="AF61" s="98">
        <f t="shared" si="13"/>
        <v>70</v>
      </c>
      <c r="AG61" s="98" t="str">
        <f t="shared" si="14"/>
        <v>★2.0</v>
      </c>
      <c r="AH61" s="99"/>
    </row>
    <row r="62" spans="1:34" s="5" customFormat="1" ht="24" customHeight="1">
      <c r="A62" s="76"/>
      <c r="B62" s="77"/>
      <c r="C62" s="78"/>
      <c r="D62" s="79" t="s">
        <v>76</v>
      </c>
      <c r="E62" s="80" t="s">
        <v>99</v>
      </c>
      <c r="F62" s="81" t="s">
        <v>70</v>
      </c>
      <c r="G62" s="82">
        <v>1.995</v>
      </c>
      <c r="H62" s="81" t="s">
        <v>41</v>
      </c>
      <c r="I62" s="83" t="str">
        <f t="shared" si="0"/>
        <v>1,590</v>
      </c>
      <c r="J62" s="84">
        <v>5</v>
      </c>
      <c r="K62" s="85">
        <v>15.8</v>
      </c>
      <c r="L62" s="86">
        <f t="shared" si="1"/>
        <v>146.9405063291139</v>
      </c>
      <c r="M62" s="85">
        <f t="shared" si="2"/>
        <v>13.2</v>
      </c>
      <c r="N62" s="87">
        <f t="shared" si="3"/>
        <v>16.5</v>
      </c>
      <c r="O62" s="88" t="str">
        <f t="shared" si="4"/>
        <v>23.1</v>
      </c>
      <c r="P62" s="89" t="s">
        <v>50</v>
      </c>
      <c r="Q62" s="90" t="s">
        <v>43</v>
      </c>
      <c r="R62" s="89" t="s">
        <v>44</v>
      </c>
      <c r="S62" s="91"/>
      <c r="T62" s="92" t="s">
        <v>45</v>
      </c>
      <c r="U62" s="93">
        <f t="shared" si="5"/>
        <v>119</v>
      </c>
      <c r="V62" s="94" t="str">
        <f t="shared" si="6"/>
        <v/>
      </c>
      <c r="W62" s="94">
        <f t="shared" si="7"/>
        <v>68</v>
      </c>
      <c r="X62" s="95" t="str">
        <f t="shared" si="8"/>
        <v>★1.5</v>
      </c>
      <c r="Z62" s="96">
        <v>1590</v>
      </c>
      <c r="AA62" s="96"/>
      <c r="AB62" s="97">
        <f t="shared" si="9"/>
        <v>23.1</v>
      </c>
      <c r="AC62" s="98">
        <f t="shared" si="10"/>
        <v>68</v>
      </c>
      <c r="AD62" s="98" t="str">
        <f t="shared" si="11"/>
        <v>★1.5</v>
      </c>
      <c r="AE62" s="97" t="str">
        <f t="shared" si="12"/>
        <v/>
      </c>
      <c r="AF62" s="98" t="str">
        <f t="shared" si="13"/>
        <v/>
      </c>
      <c r="AG62" s="98" t="str">
        <f t="shared" si="14"/>
        <v/>
      </c>
      <c r="AH62" s="99"/>
    </row>
    <row r="63" spans="1:34" s="5" customFormat="1" ht="24" customHeight="1" thickBot="1">
      <c r="A63" s="103"/>
      <c r="B63" s="101"/>
      <c r="C63" s="102"/>
      <c r="D63" s="79" t="s">
        <v>76</v>
      </c>
      <c r="E63" s="80" t="s">
        <v>155</v>
      </c>
      <c r="F63" s="81" t="s">
        <v>70</v>
      </c>
      <c r="G63" s="82">
        <v>1.995</v>
      </c>
      <c r="H63" s="81" t="s">
        <v>41</v>
      </c>
      <c r="I63" s="83" t="str">
        <f t="shared" si="0"/>
        <v>1,600~1,620</v>
      </c>
      <c r="J63" s="84">
        <v>5</v>
      </c>
      <c r="K63" s="104">
        <v>15.8</v>
      </c>
      <c r="L63" s="105">
        <f t="shared" si="1"/>
        <v>146.9405063291139</v>
      </c>
      <c r="M63" s="85">
        <f t="shared" si="2"/>
        <v>13.2</v>
      </c>
      <c r="N63" s="87">
        <f t="shared" si="3"/>
        <v>16.5</v>
      </c>
      <c r="O63" s="88" t="str">
        <f t="shared" si="4"/>
        <v>22.8~23.0</v>
      </c>
      <c r="P63" s="89" t="s">
        <v>50</v>
      </c>
      <c r="Q63" s="90" t="s">
        <v>43</v>
      </c>
      <c r="R63" s="89" t="s">
        <v>44</v>
      </c>
      <c r="S63" s="91"/>
      <c r="T63" s="92" t="s">
        <v>45</v>
      </c>
      <c r="U63" s="93">
        <f t="shared" si="5"/>
        <v>119</v>
      </c>
      <c r="V63" s="94" t="str">
        <f t="shared" si="6"/>
        <v/>
      </c>
      <c r="W63" s="94" t="str">
        <f t="shared" si="7"/>
        <v>68~69</v>
      </c>
      <c r="X63" s="95" t="str">
        <f t="shared" si="8"/>
        <v>★1.5</v>
      </c>
      <c r="Z63" s="96">
        <v>1600</v>
      </c>
      <c r="AA63" s="96">
        <v>1620</v>
      </c>
      <c r="AB63" s="97">
        <f t="shared" si="9"/>
        <v>23</v>
      </c>
      <c r="AC63" s="98">
        <f t="shared" si="10"/>
        <v>68</v>
      </c>
      <c r="AD63" s="98" t="str">
        <f t="shared" si="11"/>
        <v>★1.5</v>
      </c>
      <c r="AE63" s="97">
        <f t="shared" si="12"/>
        <v>22.8</v>
      </c>
      <c r="AF63" s="98">
        <f t="shared" si="13"/>
        <v>69</v>
      </c>
      <c r="AG63" s="98" t="str">
        <f t="shared" si="14"/>
        <v>★1.5</v>
      </c>
      <c r="AH63" s="99"/>
    </row>
    <row r="64" spans="2:5" ht="13.5">
      <c r="B64" s="2" t="s">
        <v>156</v>
      </c>
      <c r="E64" s="2"/>
    </row>
    <row r="65" ht="13.5">
      <c r="E65" s="2"/>
    </row>
    <row r="66" ht="13.5">
      <c r="E66" s="2"/>
    </row>
    <row r="67" ht="13.5">
      <c r="E67" s="2"/>
    </row>
    <row r="68" ht="13.5">
      <c r="E68" s="2"/>
    </row>
    <row r="69" ht="13.5">
      <c r="E69" s="2"/>
    </row>
    <row r="70" ht="13.5">
      <c r="E70" s="2"/>
    </row>
    <row r="71" ht="13.5">
      <c r="E71" s="2"/>
    </row>
    <row r="72" ht="13.5">
      <c r="E72" s="2"/>
    </row>
    <row r="73" ht="13.5">
      <c r="E73" s="2"/>
    </row>
    <row r="74" spans="2:5" ht="13.5">
      <c r="B74" s="5" t="s">
        <v>157</v>
      </c>
      <c r="C74" s="5"/>
      <c r="E74" s="2"/>
    </row>
    <row r="75" spans="2:5" ht="13.5">
      <c r="B75" s="5" t="s">
        <v>158</v>
      </c>
      <c r="C75" s="5"/>
      <c r="E75" s="2"/>
    </row>
    <row r="76" spans="2:5" ht="13.5">
      <c r="B76" s="2" t="s">
        <v>159</v>
      </c>
      <c r="C76" s="5"/>
      <c r="E76" s="2"/>
    </row>
    <row r="77" spans="2:5" ht="13.5">
      <c r="B77" s="2" t="s">
        <v>160</v>
      </c>
      <c r="E77" s="2"/>
    </row>
    <row r="78" spans="2:5" ht="13.5">
      <c r="B78" s="2" t="s">
        <v>161</v>
      </c>
      <c r="E78" s="2"/>
    </row>
    <row r="79" spans="2:5" ht="13.5">
      <c r="B79" s="2" t="s">
        <v>162</v>
      </c>
      <c r="E79" s="2"/>
    </row>
    <row r="80" spans="2:5" ht="13.5">
      <c r="B80" s="2" t="s">
        <v>163</v>
      </c>
      <c r="E80" s="2"/>
    </row>
    <row r="81" spans="2:5" ht="13.5">
      <c r="B81" s="2" t="s">
        <v>164</v>
      </c>
      <c r="E81" s="2"/>
    </row>
  </sheetData>
  <sheetProtection formatCells="0" formatColumns="0" formatRows="0" insertColumns="0" insertRows="0" insertHyperlinks="0" deleteColumns="0" deleteRows="0" sort="0" autoFilter="0" pivotTables="0"/>
  <mergeCells count="42"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V4:V8"/>
    <mergeCell ref="W4:X4"/>
    <mergeCell ref="Z4:Z8"/>
    <mergeCell ref="AA4:AA8"/>
    <mergeCell ref="AB4:AB8"/>
    <mergeCell ref="AC4:AC8"/>
    <mergeCell ref="X5:X8"/>
    <mergeCell ref="J4:J8"/>
    <mergeCell ref="K4:O4"/>
    <mergeCell ref="P4:P8"/>
    <mergeCell ref="Q4:S5"/>
    <mergeCell ref="T4:T5"/>
    <mergeCell ref="U4:U8"/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</mergeCells>
  <printOptions horizontalCentered="1"/>
  <pageMargins left="0.3937007874015748" right="0.3937007874015748" top="0.3937007874015748" bottom="0.3937007874015748" header="0.1968503937007874" footer="0.3937007874015748"/>
  <pageSetup horizontalDpi="600" verticalDpi="600" orientation="landscape" paperSize="9" scale="52" r:id="rId1"/>
  <headerFooter>
    <oddHeader>&amp;L&amp;10
発出元 → 発出先&amp;R&amp;10【機密性２】 
作成日_作成担当課_用途_保存期間</oddHeader>
  </headerFooter>
  <rowBreaks count="1" manualBreakCount="1">
    <brk id="46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>
            <x14:iconSet iconSet="3Symbols" custom="1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3Symbols" iconId="2"/>
              <x14:cfIcon iconSet="3Symbols" iconId="2"/>
              <x14:cfIcon iconSet="3Symbols" iconId="0"/>
            </x14:iconSet>
            <x14:dxf/>
          </x14:cfRule>
          <xm:sqref>AH33:AH40</xm:sqref>
        </x14:conditionalFormatting>
        <x14:conditionalFormatting xmlns:xm="http://schemas.microsoft.com/office/excel/2006/main">
          <x14:cfRule type="iconSet" priority="2">
            <x14:iconSet iconSet="3Symbols" custom="1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3Symbols" iconId="2"/>
              <x14:cfIcon iconSet="3Symbols" iconId="2"/>
              <x14:cfIcon iconSet="3Symbols" iconId="0"/>
            </x14:iconSet>
            <x14:dxf/>
          </x14:cfRule>
          <xm:sqref>AH20:AH28</xm:sqref>
        </x14:conditionalFormatting>
        <x14:conditionalFormatting xmlns:xm="http://schemas.microsoft.com/office/excel/2006/main">
          <x14:cfRule type="iconSet" priority="1">
            <x14:iconSet iconSet="3Symbols" custom="1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3Symbols" iconId="2"/>
              <x14:cfIcon iconSet="3Symbols" iconId="2"/>
              <x14:cfIcon iconSet="3Symbols" iconId="0"/>
            </x14:iconSet>
            <x14:dxf/>
          </x14:cfRule>
          <xm:sqref>AH13:AH19</xm:sqref>
        </x14:conditionalFormatting>
        <x14:conditionalFormatting xmlns:xm="http://schemas.microsoft.com/office/excel/2006/main">
          <x14:cfRule type="iconSet" priority="4">
            <x14:iconSet iconSet="3Symbols" custom="1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3Symbols" iconId="2"/>
              <x14:cfIcon iconSet="3Symbols" iconId="2"/>
              <x14:cfIcon iconSet="3Symbols" iconId="0"/>
            </x14:iconSet>
            <x14:dxf/>
          </x14:cfRule>
          <xm:sqref>AH9:AH12 AH41:AH63 AH29:AH32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2023-06-29T02:01:50Z</dcterms:created>
  <dcterms:modified xsi:type="dcterms:W3CDTF">2023-06-29T02:03:43Z</dcterms:modified>
  <cp:category/>
  <cp:version/>
  <cp:contentType/>
  <cp:contentStatus/>
</cp:coreProperties>
</file>