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1月\"/>
    </mc:Choice>
  </mc:AlternateContent>
  <xr:revisionPtr revIDLastSave="0" documentId="13_ncr:1_{8B0F08AE-11AE-49D8-AE07-FF0FDF3473B3}" xr6:coauthVersionLast="47" xr6:coauthVersionMax="47" xr10:uidLastSave="{00000000-0000-0000-0000-000000000000}"/>
  <bookViews>
    <workbookView xWindow="-16320" yWindow="-8430" windowWidth="16440" windowHeight="28320" xr2:uid="{39901BB9-7CAF-4E85-A8B2-54D5552A5D46}"/>
  </bookViews>
  <sheets>
    <sheet name="1-1(普通・小型)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'1-1(普通・小型)'!$A$1:$X$32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1" i="1" l="1"/>
  <c r="AF31" i="1" s="1"/>
  <c r="AG31" i="1" s="1"/>
  <c r="AC31" i="1"/>
  <c r="AD31" i="1" s="1"/>
  <c r="AB31" i="1"/>
  <c r="O31" i="1"/>
  <c r="N31" i="1"/>
  <c r="V31" i="1" s="1"/>
  <c r="M31" i="1"/>
  <c r="U31" i="1" s="1"/>
  <c r="L31" i="1"/>
  <c r="I31" i="1"/>
  <c r="AE30" i="1"/>
  <c r="AF30" i="1" s="1"/>
  <c r="AG30" i="1" s="1"/>
  <c r="AB30" i="1"/>
  <c r="O30" i="1" s="1"/>
  <c r="V30" i="1"/>
  <c r="N30" i="1"/>
  <c r="M30" i="1"/>
  <c r="U30" i="1" s="1"/>
  <c r="L30" i="1"/>
  <c r="I30" i="1"/>
  <c r="AG29" i="1"/>
  <c r="AF29" i="1"/>
  <c r="AE29" i="1"/>
  <c r="AB29" i="1"/>
  <c r="O29" i="1" s="1"/>
  <c r="V29" i="1"/>
  <c r="U29" i="1"/>
  <c r="N29" i="1"/>
  <c r="M29" i="1"/>
  <c r="L29" i="1"/>
  <c r="I29" i="1"/>
  <c r="AE28" i="1"/>
  <c r="AF28" i="1" s="1"/>
  <c r="AG28" i="1" s="1"/>
  <c r="AB28" i="1"/>
  <c r="AC28" i="1" s="1"/>
  <c r="V28" i="1"/>
  <c r="U28" i="1"/>
  <c r="O28" i="1"/>
  <c r="N28" i="1"/>
  <c r="M28" i="1"/>
  <c r="L28" i="1"/>
  <c r="I28" i="1"/>
  <c r="AF27" i="1"/>
  <c r="AG27" i="1" s="1"/>
  <c r="AE27" i="1"/>
  <c r="AB27" i="1"/>
  <c r="AC27" i="1" s="1"/>
  <c r="U27" i="1"/>
  <c r="O27" i="1"/>
  <c r="N27" i="1"/>
  <c r="V27" i="1" s="1"/>
  <c r="M27" i="1"/>
  <c r="L27" i="1"/>
  <c r="I27" i="1"/>
  <c r="AE26" i="1"/>
  <c r="AF26" i="1" s="1"/>
  <c r="AG26" i="1" s="1"/>
  <c r="AC26" i="1"/>
  <c r="AB26" i="1"/>
  <c r="O26" i="1"/>
  <c r="N26" i="1"/>
  <c r="V26" i="1" s="1"/>
  <c r="M26" i="1"/>
  <c r="U26" i="1" s="1"/>
  <c r="L26" i="1"/>
  <c r="I26" i="1"/>
  <c r="AE25" i="1"/>
  <c r="O25" i="1" s="1"/>
  <c r="AB25" i="1"/>
  <c r="AC25" i="1" s="1"/>
  <c r="N25" i="1"/>
  <c r="V25" i="1" s="1"/>
  <c r="M25" i="1"/>
  <c r="U25" i="1" s="1"/>
  <c r="L25" i="1"/>
  <c r="I25" i="1"/>
  <c r="AE24" i="1"/>
  <c r="AF24" i="1" s="1"/>
  <c r="AG24" i="1" s="1"/>
  <c r="AC24" i="1"/>
  <c r="W24" i="1" s="1"/>
  <c r="AB24" i="1"/>
  <c r="O24" i="1" s="1"/>
  <c r="N24" i="1"/>
  <c r="V24" i="1" s="1"/>
  <c r="M24" i="1"/>
  <c r="U24" i="1" s="1"/>
  <c r="L24" i="1"/>
  <c r="I24" i="1"/>
  <c r="AG23" i="1"/>
  <c r="AF23" i="1"/>
  <c r="AE23" i="1"/>
  <c r="AB23" i="1"/>
  <c r="O23" i="1" s="1"/>
  <c r="V23" i="1"/>
  <c r="N23" i="1"/>
  <c r="M23" i="1"/>
  <c r="U23" i="1" s="1"/>
  <c r="L23" i="1"/>
  <c r="I23" i="1"/>
  <c r="AG22" i="1"/>
  <c r="AF22" i="1"/>
  <c r="AE22" i="1"/>
  <c r="AB22" i="1"/>
  <c r="O22" i="1" s="1"/>
  <c r="V22" i="1"/>
  <c r="U22" i="1"/>
  <c r="N22" i="1"/>
  <c r="M22" i="1"/>
  <c r="L22" i="1"/>
  <c r="I22" i="1"/>
  <c r="AF21" i="1"/>
  <c r="AG21" i="1" s="1"/>
  <c r="AE21" i="1"/>
  <c r="AB21" i="1"/>
  <c r="AC21" i="1" s="1"/>
  <c r="V21" i="1"/>
  <c r="U21" i="1"/>
  <c r="O21" i="1"/>
  <c r="N21" i="1"/>
  <c r="M21" i="1"/>
  <c r="L21" i="1"/>
  <c r="I21" i="1"/>
  <c r="AE20" i="1"/>
  <c r="AF20" i="1" s="1"/>
  <c r="AG20" i="1" s="1"/>
  <c r="AD20" i="1"/>
  <c r="X20" i="1" s="1"/>
  <c r="AC20" i="1"/>
  <c r="AB20" i="1"/>
  <c r="W20" i="1"/>
  <c r="V20" i="1"/>
  <c r="U20" i="1"/>
  <c r="O20" i="1"/>
  <c r="N20" i="1"/>
  <c r="M20" i="1"/>
  <c r="L20" i="1"/>
  <c r="I20" i="1"/>
  <c r="AF19" i="1"/>
  <c r="AG19" i="1" s="1"/>
  <c r="AE19" i="1"/>
  <c r="AD19" i="1"/>
  <c r="AC19" i="1"/>
  <c r="X19" i="1" s="1"/>
  <c r="AB19" i="1"/>
  <c r="U19" i="1"/>
  <c r="O19" i="1"/>
  <c r="N19" i="1"/>
  <c r="V19" i="1" s="1"/>
  <c r="M19" i="1"/>
  <c r="L19" i="1"/>
  <c r="I19" i="1"/>
  <c r="AE18" i="1"/>
  <c r="AF18" i="1" s="1"/>
  <c r="AG18" i="1" s="1"/>
  <c r="AC18" i="1"/>
  <c r="AB18" i="1"/>
  <c r="O18" i="1"/>
  <c r="N18" i="1"/>
  <c r="V18" i="1" s="1"/>
  <c r="M18" i="1"/>
  <c r="U18" i="1" s="1"/>
  <c r="L18" i="1"/>
  <c r="I18" i="1"/>
  <c r="AE17" i="1"/>
  <c r="AF17" i="1" s="1"/>
  <c r="AG17" i="1" s="1"/>
  <c r="AB17" i="1"/>
  <c r="AC17" i="1" s="1"/>
  <c r="N17" i="1"/>
  <c r="V17" i="1" s="1"/>
  <c r="M17" i="1"/>
  <c r="U17" i="1" s="1"/>
  <c r="L17" i="1"/>
  <c r="I17" i="1"/>
  <c r="AE16" i="1"/>
  <c r="AF16" i="1" s="1"/>
  <c r="AG16" i="1" s="1"/>
  <c r="AB16" i="1"/>
  <c r="AC16" i="1" s="1"/>
  <c r="N16" i="1"/>
  <c r="V16" i="1" s="1"/>
  <c r="M16" i="1"/>
  <c r="U16" i="1" s="1"/>
  <c r="L16" i="1"/>
  <c r="I16" i="1"/>
  <c r="AG15" i="1"/>
  <c r="AF15" i="1"/>
  <c r="AE15" i="1"/>
  <c r="AB15" i="1"/>
  <c r="O15" i="1" s="1"/>
  <c r="V15" i="1"/>
  <c r="N15" i="1"/>
  <c r="M15" i="1"/>
  <c r="U15" i="1" s="1"/>
  <c r="L15" i="1"/>
  <c r="I15" i="1"/>
  <c r="AG14" i="1"/>
  <c r="AF14" i="1"/>
  <c r="AE14" i="1"/>
  <c r="AB14" i="1"/>
  <c r="O14" i="1" s="1"/>
  <c r="V14" i="1"/>
  <c r="U14" i="1"/>
  <c r="N14" i="1"/>
  <c r="M14" i="1"/>
  <c r="L14" i="1"/>
  <c r="I14" i="1"/>
  <c r="AF13" i="1"/>
  <c r="AG13" i="1" s="1"/>
  <c r="AE13" i="1"/>
  <c r="AB13" i="1"/>
  <c r="AC13" i="1" s="1"/>
  <c r="V13" i="1"/>
  <c r="U13" i="1"/>
  <c r="O13" i="1"/>
  <c r="N13" i="1"/>
  <c r="M13" i="1"/>
  <c r="L13" i="1"/>
  <c r="I13" i="1"/>
  <c r="AE12" i="1"/>
  <c r="AF12" i="1" s="1"/>
  <c r="AG12" i="1" s="1"/>
  <c r="AD12" i="1"/>
  <c r="X12" i="1" s="1"/>
  <c r="AC12" i="1"/>
  <c r="AB12" i="1"/>
  <c r="W12" i="1"/>
  <c r="V12" i="1"/>
  <c r="U12" i="1"/>
  <c r="N12" i="1"/>
  <c r="M12" i="1"/>
  <c r="L12" i="1"/>
  <c r="I12" i="1"/>
  <c r="AE11" i="1"/>
  <c r="O11" i="1" s="1"/>
  <c r="AD11" i="1"/>
  <c r="AC11" i="1"/>
  <c r="X11" i="1" s="1"/>
  <c r="AB11" i="1"/>
  <c r="N11" i="1"/>
  <c r="V11" i="1" s="1"/>
  <c r="M11" i="1"/>
  <c r="U11" i="1" s="1"/>
  <c r="L11" i="1"/>
  <c r="I11" i="1"/>
  <c r="AE10" i="1"/>
  <c r="AF10" i="1" s="1"/>
  <c r="AG10" i="1" s="1"/>
  <c r="AC10" i="1"/>
  <c r="AB10" i="1"/>
  <c r="O10" i="1" s="1"/>
  <c r="N10" i="1"/>
  <c r="V10" i="1" s="1"/>
  <c r="M10" i="1"/>
  <c r="U10" i="1" s="1"/>
  <c r="L10" i="1"/>
  <c r="I10" i="1"/>
  <c r="AE9" i="1"/>
  <c r="O9" i="1" s="1"/>
  <c r="AB9" i="1"/>
  <c r="AC9" i="1" s="1"/>
  <c r="N9" i="1"/>
  <c r="V9" i="1" s="1"/>
  <c r="M9" i="1"/>
  <c r="U9" i="1" s="1"/>
  <c r="L9" i="1"/>
  <c r="I9" i="1"/>
  <c r="AD13" i="1" l="1"/>
  <c r="W13" i="1"/>
  <c r="X13" i="1"/>
  <c r="W17" i="1"/>
  <c r="AD17" i="1"/>
  <c r="X17" i="1" s="1"/>
  <c r="X18" i="1"/>
  <c r="AD21" i="1"/>
  <c r="W21" i="1"/>
  <c r="X21" i="1"/>
  <c r="W25" i="1"/>
  <c r="AD25" i="1"/>
  <c r="X25" i="1" s="1"/>
  <c r="X27" i="1"/>
  <c r="W27" i="1"/>
  <c r="AD27" i="1"/>
  <c r="AD28" i="1"/>
  <c r="X28" i="1"/>
  <c r="W28" i="1"/>
  <c r="W16" i="1"/>
  <c r="AD16" i="1"/>
  <c r="X16" i="1" s="1"/>
  <c r="W9" i="1"/>
  <c r="AD9" i="1"/>
  <c r="X9" i="1" s="1"/>
  <c r="W31" i="1"/>
  <c r="AD18" i="1"/>
  <c r="AD26" i="1"/>
  <c r="X26" i="1" s="1"/>
  <c r="X31" i="1"/>
  <c r="AC15" i="1"/>
  <c r="O17" i="1"/>
  <c r="AD10" i="1"/>
  <c r="X10" i="1" s="1"/>
  <c r="AF11" i="1"/>
  <c r="AG11" i="1" s="1"/>
  <c r="AF9" i="1"/>
  <c r="AG9" i="1" s="1"/>
  <c r="W11" i="1"/>
  <c r="AC14" i="1"/>
  <c r="O16" i="1"/>
  <c r="W19" i="1"/>
  <c r="AC22" i="1"/>
  <c r="AF25" i="1"/>
  <c r="AG25" i="1" s="1"/>
  <c r="AC30" i="1"/>
  <c r="O12" i="1"/>
  <c r="AC23" i="1"/>
  <c r="W10" i="1"/>
  <c r="W18" i="1"/>
  <c r="W26" i="1"/>
  <c r="AC29" i="1"/>
  <c r="AD24" i="1"/>
  <c r="X24" i="1" s="1"/>
  <c r="AD23" i="1" l="1"/>
  <c r="X23" i="1" s="1"/>
  <c r="W23" i="1"/>
  <c r="AD14" i="1"/>
  <c r="X14" i="1" s="1"/>
  <c r="W14" i="1"/>
  <c r="AD30" i="1"/>
  <c r="X30" i="1" s="1"/>
  <c r="W30" i="1"/>
  <c r="AD29" i="1"/>
  <c r="X29" i="1"/>
  <c r="W29" i="1"/>
  <c r="AD22" i="1"/>
  <c r="X22" i="1" s="1"/>
  <c r="W22" i="1"/>
  <c r="W15" i="1"/>
  <c r="AD15" i="1"/>
  <c r="X15" i="1" s="1"/>
</calcChain>
</file>

<file path=xl/sharedStrings.xml><?xml version="1.0" encoding="utf-8"?>
<sst xmlns="http://schemas.openxmlformats.org/spreadsheetml/2006/main" count="247" uniqueCount="133">
  <si>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  <phoneticPr fontId="2"/>
  </si>
  <si>
    <r>
      <rPr>
        <sz val="8"/>
        <rFont val="ＭＳ Ｐゴシック"/>
        <family val="3"/>
        <charset val="128"/>
      </rPr>
      <t>スズキ株式会社</t>
    </r>
    <phoneticPr fontId="2"/>
  </si>
  <si>
    <r>
      <rPr>
        <b/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</si>
  <si>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</si>
  <si>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2"/>
  </si>
  <si>
    <r>
      <rPr>
        <sz val="8"/>
        <rFont val="ＭＳ Ｐゴシック"/>
        <family val="3"/>
        <charset val="128"/>
      </rPr>
      <t>最小車両重量（自動計算）</t>
    </r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</si>
  <si>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r>
      <rPr>
        <sz val="8"/>
        <rFont val="ＭＳ Ｐゴシック"/>
        <family val="3"/>
        <charset val="128"/>
      </rPr>
      <t>最大車両重量（自動計算）</t>
    </r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</si>
  <si>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</si>
  <si>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</si>
  <si>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</si>
  <si>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</si>
  <si>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</si>
  <si>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</si>
  <si>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</si>
  <si>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</si>
  <si>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</si>
  <si>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</si>
  <si>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</si>
  <si>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</si>
  <si>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</si>
  <si>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</si>
  <si>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</si>
  <si>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</si>
  <si>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</si>
  <si>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2"/>
  </si>
  <si>
    <r>
      <rPr>
        <sz val="8"/>
        <rFont val="ＭＳ Ｐゴシック"/>
        <family val="3"/>
        <charset val="128"/>
      </rPr>
      <t>多段階評価</t>
    </r>
    <r>
      <rPr>
        <sz val="8"/>
        <rFont val="Arial"/>
        <family val="2"/>
      </rPr>
      <t>2</t>
    </r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</si>
  <si>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</si>
  <si>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</si>
  <si>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</si>
  <si>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</si>
  <si>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</si>
  <si>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</si>
  <si>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</si>
  <si>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rPr>
        <sz val="8"/>
        <rFont val="ＭＳ Ｐゴシック"/>
        <family val="3"/>
        <charset val="128"/>
      </rPr>
      <t>主要排出
ガス対策</t>
    </r>
    <phoneticPr fontId="2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</si>
  <si>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</si>
  <si>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</si>
  <si>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2"/>
  </si>
  <si>
    <t>スズキ</t>
    <phoneticPr fontId="2"/>
  </si>
  <si>
    <r>
      <rPr>
        <sz val="8"/>
        <rFont val="游ゴシック"/>
        <family val="2"/>
        <charset val="128"/>
      </rPr>
      <t>クロスビー</t>
    </r>
    <phoneticPr fontId="2"/>
  </si>
  <si>
    <t>4AA-MN71S</t>
    <phoneticPr fontId="2"/>
  </si>
  <si>
    <t>0002</t>
    <phoneticPr fontId="2"/>
  </si>
  <si>
    <t>K10C
-WA05A</t>
    <phoneticPr fontId="2"/>
  </si>
  <si>
    <r>
      <t>6AT
(E</t>
    </r>
    <r>
      <rPr>
        <sz val="8"/>
        <rFont val="游ゴシック"/>
        <family val="2"/>
        <charset val="128"/>
      </rPr>
      <t>･</t>
    </r>
    <r>
      <rPr>
        <sz val="8"/>
        <rFont val="Arial"/>
        <family val="2"/>
      </rPr>
      <t>LTC)</t>
    </r>
    <phoneticPr fontId="2"/>
  </si>
  <si>
    <t>H,I,D,V,EP,B</t>
    <phoneticPr fontId="2"/>
  </si>
  <si>
    <t>3W</t>
    <phoneticPr fontId="2"/>
  </si>
  <si>
    <t>F</t>
    <phoneticPr fontId="2"/>
  </si>
  <si>
    <r>
      <rPr>
        <u/>
        <sz val="8"/>
        <rFont val="ＭＳ Ｐゴシック"/>
        <family val="3"/>
        <charset val="128"/>
      </rPr>
      <t>☆☆☆</t>
    </r>
    <phoneticPr fontId="2"/>
  </si>
  <si>
    <t>0602</t>
    <phoneticPr fontId="2"/>
  </si>
  <si>
    <t>A</t>
    <phoneticPr fontId="2"/>
  </si>
  <si>
    <r>
      <rPr>
        <sz val="8"/>
        <rFont val="游ゴシック"/>
        <family val="2"/>
        <charset val="128"/>
      </rPr>
      <t>イグニス</t>
    </r>
    <phoneticPr fontId="2"/>
  </si>
  <si>
    <t>5AA-FF21S</t>
    <phoneticPr fontId="2"/>
  </si>
  <si>
    <t>0009,0010</t>
    <phoneticPr fontId="2"/>
  </si>
  <si>
    <t>K12C
-WA05A</t>
    <phoneticPr fontId="2"/>
  </si>
  <si>
    <r>
      <t>CVT
(E</t>
    </r>
    <r>
      <rPr>
        <sz val="8"/>
        <rFont val="游ゴシック"/>
        <family val="2"/>
        <charset val="128"/>
      </rPr>
      <t>･</t>
    </r>
    <r>
      <rPr>
        <sz val="8"/>
        <rFont val="Arial"/>
        <family val="2"/>
      </rPr>
      <t>LTC)</t>
    </r>
    <phoneticPr fontId="2"/>
  </si>
  <si>
    <t>H,I,V,EP,B,C</t>
    <phoneticPr fontId="2"/>
  </si>
  <si>
    <t>3W,EGR</t>
    <phoneticPr fontId="2"/>
  </si>
  <si>
    <r>
      <rPr>
        <u/>
        <sz val="8"/>
        <rFont val="ＭＳ Ｐゴシック"/>
        <family val="3"/>
        <charset val="128"/>
      </rPr>
      <t>☆☆☆☆</t>
    </r>
  </si>
  <si>
    <t>0011,0012</t>
    <phoneticPr fontId="2"/>
  </si>
  <si>
    <r>
      <t>0609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0612</t>
    </r>
    <phoneticPr fontId="2"/>
  </si>
  <si>
    <t>スイフト</t>
    <phoneticPr fontId="2"/>
  </si>
  <si>
    <t>5AA-ZCEDS</t>
    <phoneticPr fontId="2"/>
  </si>
  <si>
    <t>0001</t>
    <phoneticPr fontId="2"/>
  </si>
  <si>
    <t>Z12E
-WA06D</t>
    <phoneticPr fontId="2"/>
  </si>
  <si>
    <t>5MT</t>
    <phoneticPr fontId="2"/>
  </si>
  <si>
    <t>H,I,V,EP,B</t>
  </si>
  <si>
    <t>3W,EGR</t>
  </si>
  <si>
    <t>0002,0003</t>
    <phoneticPr fontId="2"/>
  </si>
  <si>
    <t>5AA-ZDEDS</t>
    <phoneticPr fontId="2"/>
  </si>
  <si>
    <t>0601,0602</t>
    <phoneticPr fontId="2"/>
  </si>
  <si>
    <t>H,I,V,EP,B,C</t>
  </si>
  <si>
    <t>5BA-ZCDDS</t>
  </si>
  <si>
    <t>Z12E</t>
    <phoneticPr fontId="2"/>
  </si>
  <si>
    <t>V,EP,C</t>
  </si>
  <si>
    <t>5BA-ZDDDS</t>
    <phoneticPr fontId="2"/>
  </si>
  <si>
    <t>0601</t>
    <phoneticPr fontId="2"/>
  </si>
  <si>
    <t>4BA-ZC33S</t>
  </si>
  <si>
    <t>0003</t>
  </si>
  <si>
    <t>K14C</t>
  </si>
  <si>
    <t>6MT</t>
  </si>
  <si>
    <t>D,V,EP</t>
  </si>
  <si>
    <t>3W</t>
  </si>
  <si>
    <t>F</t>
  </si>
  <si>
    <t>ﾀｰﾎﾞﾁｬｰｼﾞｬ付</t>
  </si>
  <si>
    <t>☆☆☆</t>
  </si>
  <si>
    <t>0004</t>
  </si>
  <si>
    <t>6AT
(E･LTC)</t>
  </si>
  <si>
    <r>
      <rPr>
        <sz val="8"/>
        <rFont val="游ゴシック"/>
        <family val="2"/>
        <charset val="128"/>
      </rPr>
      <t>ソリオ</t>
    </r>
    <phoneticPr fontId="2"/>
  </si>
  <si>
    <t>5AA-MA47S</t>
  </si>
  <si>
    <t>0001,0002</t>
  </si>
  <si>
    <t>K12C
-PB05A</t>
  </si>
  <si>
    <t>1.242</t>
  </si>
  <si>
    <t>5AT
(E)</t>
  </si>
  <si>
    <t>H,I,V,EP,B,AM</t>
    <phoneticPr fontId="2"/>
  </si>
  <si>
    <t>5AA-MA37S</t>
  </si>
  <si>
    <t>K12C
-WA05A</t>
  </si>
  <si>
    <t>CVT
(E･LTC)</t>
  </si>
  <si>
    <t>0601,0602</t>
  </si>
  <si>
    <t>A</t>
  </si>
  <si>
    <t>5BA-MA27S</t>
  </si>
  <si>
    <t>0004,0005</t>
    <phoneticPr fontId="2"/>
  </si>
  <si>
    <t>K12C</t>
  </si>
  <si>
    <r>
      <rPr>
        <sz val="8"/>
        <rFont val="Yu Gothic"/>
        <family val="2"/>
        <charset val="128"/>
      </rPr>
      <t>ジムニー</t>
    </r>
    <phoneticPr fontId="2"/>
  </si>
  <si>
    <t>3BA-JB74W</t>
  </si>
  <si>
    <t>0005</t>
  </si>
  <si>
    <t>K15B</t>
    <phoneticPr fontId="2"/>
  </si>
  <si>
    <t>1.460</t>
  </si>
  <si>
    <t>5MT×2</t>
  </si>
  <si>
    <t>I,V,EP</t>
  </si>
  <si>
    <t>0006</t>
  </si>
  <si>
    <t>4AT×2
(E･LTC)</t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</si>
  <si>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>1</t>
    </r>
    <phoneticPr fontId="2"/>
  </si>
  <si>
    <r>
      <rPr>
        <sz val="8"/>
        <rFont val="Yu Gothic"/>
        <family val="2"/>
        <charset val="128"/>
      </rPr>
      <t>ランディ</t>
    </r>
    <phoneticPr fontId="2"/>
  </si>
  <si>
    <t>6AA-ZWR90C</t>
  </si>
  <si>
    <t>0001</t>
  </si>
  <si>
    <t>2ZR
-1VM</t>
  </si>
  <si>
    <t>CVT
(E)</t>
  </si>
  <si>
    <t>V,I,EP,H,B,C</t>
    <phoneticPr fontId="2"/>
  </si>
  <si>
    <r>
      <rPr>
        <u/>
        <sz val="8"/>
        <rFont val="ＭＳ Ｐゴシック"/>
        <family val="3"/>
        <charset val="128"/>
      </rPr>
      <t>☆☆☆☆☆</t>
    </r>
  </si>
  <si>
    <t>6AA-ZWR95C</t>
  </si>
  <si>
    <t>2ZR
-1VM-1WM</t>
  </si>
  <si>
    <t>6BA-MZRA90C</t>
  </si>
  <si>
    <t>M20A</t>
  </si>
  <si>
    <t>D,V,EP,C</t>
    <phoneticPr fontId="2"/>
  </si>
  <si>
    <t>6BA-MZRA95C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</si>
  <si>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印の付いている通称名については、トヨタ自動車株式会社が製造事業者である。</t>
    </r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</si>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</sst>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_ "/>
    <numFmt numFmtId="179" formatCode="0.0_ "/>
  </numFmts>
  <fonts count="2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游ゴシック"/>
      <family val="2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Yu Gothic"/>
      <family val="2"/>
      <charset val="128"/>
    </font>
    <font>
      <sz val="8"/>
      <name val="MS UI Gothic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12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 applyProtection="1">
      <protection locked="0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3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3" fillId="0" borderId="11" xfId="0" applyFont="1" applyBorder="1" applyAlignment="1">
      <alignment horizontal="center" vertical="center"/>
    </xf>
    <xf numFmtId="0" fontId="10" fillId="0" borderId="12" xfId="0" applyFont="1" applyBorder="1" applyAlignment="1"/>
    <xf numFmtId="0" fontId="1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0" fillId="0" borderId="14" xfId="0" applyFont="1" applyBorder="1" applyAlignment="1"/>
    <xf numFmtId="0" fontId="10" fillId="0" borderId="1" xfId="0" applyFont="1" applyBorder="1" applyAlignment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49" fontId="3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176" fontId="14" fillId="0" borderId="30" xfId="0" quotePrefix="1" applyNumberFormat="1" applyFont="1" applyBorder="1" applyAlignment="1" applyProtection="1">
      <alignment horizontal="center" vertical="center" wrapText="1"/>
      <protection locked="0"/>
    </xf>
    <xf numFmtId="177" fontId="14" fillId="0" borderId="29" xfId="0" applyNumberFormat="1" applyFont="1" applyBorder="1" applyAlignment="1" applyProtection="1">
      <alignment horizontal="center" vertical="center" wrapText="1"/>
      <protection locked="0"/>
    </xf>
    <xf numFmtId="176" fontId="15" fillId="0" borderId="30" xfId="0" quotePrefix="1" applyNumberFormat="1" applyFont="1" applyBorder="1" applyAlignment="1" applyProtection="1">
      <alignment horizontal="center" vertical="center" wrapText="1"/>
      <protection locked="0"/>
    </xf>
    <xf numFmtId="176" fontId="15" fillId="0" borderId="28" xfId="0" quotePrefix="1" applyNumberFormat="1" applyFont="1" applyBorder="1" applyAlignment="1" applyProtection="1">
      <alignment horizontal="center" vertical="center" wrapText="1"/>
      <protection locked="0"/>
    </xf>
    <xf numFmtId="176" fontId="15" fillId="0" borderId="28" xfId="0" quotePrefix="1" applyNumberFormat="1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178" fontId="3" fillId="0" borderId="32" xfId="0" applyNumberFormat="1" applyFont="1" applyBorder="1" applyAlignment="1" applyProtection="1">
      <alignment horizontal="center" vertical="center"/>
      <protection locked="0"/>
    </xf>
    <xf numFmtId="178" fontId="3" fillId="0" borderId="28" xfId="0" applyNumberFormat="1" applyFont="1" applyBorder="1" applyAlignment="1" applyProtection="1">
      <alignment horizontal="center" vertical="center"/>
      <protection locked="0"/>
    </xf>
    <xf numFmtId="178" fontId="3" fillId="0" borderId="28" xfId="0" quotePrefix="1" applyNumberFormat="1" applyFont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 applyProtection="1">
      <alignment horizontal="center" vertical="center"/>
      <protection locked="0"/>
    </xf>
    <xf numFmtId="179" fontId="18" fillId="0" borderId="2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176" fontId="14" fillId="0" borderId="28" xfId="0" quotePrefix="1" applyNumberFormat="1" applyFont="1" applyBorder="1" applyAlignment="1" applyProtection="1">
      <alignment horizontal="center" vertical="center" wrapText="1"/>
      <protection locked="0"/>
    </xf>
    <xf numFmtId="176" fontId="14" fillId="0" borderId="28" xfId="0" quotePrefix="1" applyNumberFormat="1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14" fillId="0" borderId="33" xfId="0" quotePrefix="1" applyNumberFormat="1" applyFont="1" applyBorder="1" applyAlignment="1" applyProtection="1">
      <alignment horizontal="center" vertical="center" wrapText="1"/>
      <protection locked="0"/>
    </xf>
    <xf numFmtId="177" fontId="14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4" borderId="0" xfId="0" applyFont="1" applyFill="1" applyAlignment="1"/>
    <xf numFmtId="0" fontId="3" fillId="0" borderId="12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</cellXfs>
  <cellStyles count="2">
    <cellStyle name="標準" xfId="0" builtinId="0"/>
    <cellStyle name="標準 2" xfId="1" xr:uid="{543AC500-95EA-4C13-BE4E-827D5A2F2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0A82-B7E2-4BF5-8519-6C472A21ACFA}">
  <sheetPr>
    <tabColor rgb="FFFFFF00"/>
  </sheetPr>
  <dimension ref="A1:AH41"/>
  <sheetViews>
    <sheetView tabSelected="1" view="pageBreakPreview" zoomScaleNormal="100" zoomScaleSheetLayoutView="100" workbookViewId="0">
      <selection activeCell="C15" sqref="A2:X31"/>
    </sheetView>
  </sheetViews>
  <sheetFormatPr defaultColWidth="9" defaultRowHeight="10"/>
  <cols>
    <col min="1" max="1" width="15.90625" style="108" customWidth="1"/>
    <col min="2" max="2" width="3.90625" style="2" bestFit="1" customWidth="1"/>
    <col min="3" max="3" width="38.1796875" style="2" customWidth="1"/>
    <col min="4" max="4" width="13.90625" style="2" bestFit="1" customWidth="1"/>
    <col min="5" max="5" width="16.90625" style="109" customWidth="1"/>
    <col min="6" max="6" width="13.08984375" style="2" bestFit="1" customWidth="1"/>
    <col min="7" max="7" width="7.36328125" style="2" customWidth="1"/>
    <col min="8" max="8" width="12.08984375" style="2" bestFit="1" customWidth="1"/>
    <col min="9" max="9" width="10.6328125" style="2" customWidth="1"/>
    <col min="10" max="10" width="7" style="2" bestFit="1" customWidth="1"/>
    <col min="11" max="11" width="6.36328125" style="2" bestFit="1" customWidth="1"/>
    <col min="12" max="12" width="8.81640625" style="2" bestFit="1" customWidth="1"/>
    <col min="13" max="13" width="8.453125" style="2" bestFit="1" customWidth="1"/>
    <col min="14" max="14" width="8.6328125" style="2" bestFit="1" customWidth="1"/>
    <col min="15" max="15" width="8.6328125" style="2" customWidth="1"/>
    <col min="16" max="16" width="14.36328125" style="2" bestFit="1" customWidth="1"/>
    <col min="17" max="17" width="10" style="2" bestFit="1" customWidth="1"/>
    <col min="18" max="18" width="6" style="2" customWidth="1"/>
    <col min="19" max="19" width="25.1796875" style="2" bestFit="1" customWidth="1"/>
    <col min="20" max="20" width="11" style="2" bestFit="1" customWidth="1"/>
    <col min="21" max="22" width="8.1796875" style="2" bestFit="1" customWidth="1"/>
    <col min="23" max="24" width="9" style="2"/>
    <col min="25" max="25" width="9" style="2" customWidth="1"/>
    <col min="26" max="27" width="10.63281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5">
      <c r="A1" s="1"/>
      <c r="B1" s="1"/>
      <c r="E1" s="3"/>
      <c r="R1" s="4"/>
    </row>
    <row r="2" spans="1:34" ht="15.5">
      <c r="A2" s="2"/>
      <c r="E2" s="2"/>
      <c r="F2" s="5"/>
      <c r="J2" s="6" t="s">
        <v>0</v>
      </c>
      <c r="K2" s="6"/>
      <c r="L2" s="6"/>
      <c r="M2" s="6"/>
      <c r="N2" s="6"/>
      <c r="O2" s="6"/>
      <c r="P2" s="6"/>
      <c r="Q2" s="7"/>
      <c r="R2" s="8" t="s">
        <v>1</v>
      </c>
      <c r="S2" s="8"/>
      <c r="T2" s="8"/>
      <c r="U2" s="8"/>
      <c r="V2" s="8"/>
    </row>
    <row r="3" spans="1:34" ht="15.75" customHeight="1">
      <c r="A3" s="9" t="s">
        <v>2</v>
      </c>
      <c r="B3" s="9"/>
      <c r="E3" s="2"/>
      <c r="J3" s="7"/>
      <c r="R3" s="10"/>
      <c r="S3" s="11" t="s">
        <v>3</v>
      </c>
      <c r="T3" s="11"/>
      <c r="U3" s="11"/>
      <c r="V3" s="11"/>
      <c r="W3" s="11"/>
      <c r="X3" s="11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4" ht="14.25" customHeight="1" thickBot="1">
      <c r="A4" s="18" t="s">
        <v>7</v>
      </c>
      <c r="B4" s="19" t="s">
        <v>8</v>
      </c>
      <c r="C4" s="20"/>
      <c r="D4" s="21"/>
      <c r="E4" s="22"/>
      <c r="F4" s="19" t="s">
        <v>9</v>
      </c>
      <c r="G4" s="23"/>
      <c r="H4" s="24" t="s">
        <v>10</v>
      </c>
      <c r="I4" s="24" t="s">
        <v>11</v>
      </c>
      <c r="J4" s="25" t="s">
        <v>12</v>
      </c>
      <c r="K4" s="26" t="s">
        <v>13</v>
      </c>
      <c r="L4" s="27"/>
      <c r="M4" s="27"/>
      <c r="N4" s="27"/>
      <c r="O4" s="28"/>
      <c r="P4" s="24" t="s">
        <v>14</v>
      </c>
      <c r="Q4" s="29" t="s">
        <v>15</v>
      </c>
      <c r="R4" s="30"/>
      <c r="S4" s="31"/>
      <c r="T4" s="32" t="s">
        <v>16</v>
      </c>
      <c r="U4" s="33" t="s">
        <v>17</v>
      </c>
      <c r="V4" s="24" t="s">
        <v>18</v>
      </c>
      <c r="W4" s="34" t="s">
        <v>19</v>
      </c>
      <c r="X4" s="35"/>
      <c r="Z4" s="36" t="s">
        <v>20</v>
      </c>
      <c r="AA4" s="36" t="s">
        <v>21</v>
      </c>
      <c r="AB4" s="24" t="s">
        <v>22</v>
      </c>
      <c r="AC4" s="24" t="s">
        <v>23</v>
      </c>
      <c r="AD4" s="24" t="s">
        <v>24</v>
      </c>
      <c r="AE4" s="24" t="s">
        <v>22</v>
      </c>
      <c r="AF4" s="24" t="s">
        <v>23</v>
      </c>
      <c r="AG4" s="24" t="s">
        <v>25</v>
      </c>
      <c r="AH4" s="37"/>
    </row>
    <row r="5" spans="1:34" ht="11.25" customHeight="1">
      <c r="A5" s="38"/>
      <c r="B5" s="39"/>
      <c r="C5" s="40"/>
      <c r="D5" s="41"/>
      <c r="E5" s="42"/>
      <c r="F5" s="43"/>
      <c r="G5" s="44"/>
      <c r="H5" s="38"/>
      <c r="I5" s="45"/>
      <c r="J5" s="46"/>
      <c r="K5" s="47" t="s">
        <v>26</v>
      </c>
      <c r="L5" s="48" t="s">
        <v>27</v>
      </c>
      <c r="M5" s="49" t="s">
        <v>28</v>
      </c>
      <c r="N5" s="50" t="s">
        <v>29</v>
      </c>
      <c r="O5" s="50" t="s">
        <v>22</v>
      </c>
      <c r="P5" s="38"/>
      <c r="Q5" s="51"/>
      <c r="R5" s="52"/>
      <c r="S5" s="53"/>
      <c r="T5" s="54"/>
      <c r="U5" s="55"/>
      <c r="V5" s="38"/>
      <c r="W5" s="24" t="s">
        <v>23</v>
      </c>
      <c r="X5" s="24" t="s">
        <v>24</v>
      </c>
      <c r="Z5" s="36"/>
      <c r="AA5" s="36"/>
      <c r="AB5" s="45"/>
      <c r="AC5" s="45"/>
      <c r="AD5" s="45"/>
      <c r="AE5" s="45"/>
      <c r="AF5" s="45"/>
      <c r="AG5" s="45"/>
      <c r="AH5" s="56"/>
    </row>
    <row r="6" spans="1:34">
      <c r="A6" s="38"/>
      <c r="B6" s="39"/>
      <c r="C6" s="40"/>
      <c r="D6" s="18" t="s">
        <v>30</v>
      </c>
      <c r="E6" s="18" t="s">
        <v>31</v>
      </c>
      <c r="F6" s="18" t="s">
        <v>30</v>
      </c>
      <c r="G6" s="24" t="s">
        <v>32</v>
      </c>
      <c r="H6" s="38"/>
      <c r="I6" s="45"/>
      <c r="J6" s="46"/>
      <c r="K6" s="57"/>
      <c r="L6" s="58"/>
      <c r="M6" s="57"/>
      <c r="N6" s="59"/>
      <c r="O6" s="59"/>
      <c r="P6" s="38"/>
      <c r="Q6" s="24" t="s">
        <v>33</v>
      </c>
      <c r="R6" s="24" t="s">
        <v>34</v>
      </c>
      <c r="S6" s="18" t="s">
        <v>35</v>
      </c>
      <c r="T6" s="60" t="s">
        <v>36</v>
      </c>
      <c r="U6" s="55"/>
      <c r="V6" s="38"/>
      <c r="W6" s="45"/>
      <c r="X6" s="45"/>
      <c r="Z6" s="36"/>
      <c r="AA6" s="36"/>
      <c r="AB6" s="45"/>
      <c r="AC6" s="45"/>
      <c r="AD6" s="45"/>
      <c r="AE6" s="45"/>
      <c r="AF6" s="45"/>
      <c r="AG6" s="45"/>
      <c r="AH6" s="56"/>
    </row>
    <row r="7" spans="1:34">
      <c r="A7" s="38"/>
      <c r="B7" s="39"/>
      <c r="C7" s="40"/>
      <c r="D7" s="38"/>
      <c r="E7" s="38"/>
      <c r="F7" s="38"/>
      <c r="G7" s="38"/>
      <c r="H7" s="38"/>
      <c r="I7" s="45"/>
      <c r="J7" s="46"/>
      <c r="K7" s="57"/>
      <c r="L7" s="58"/>
      <c r="M7" s="57"/>
      <c r="N7" s="59"/>
      <c r="O7" s="59"/>
      <c r="P7" s="38"/>
      <c r="Q7" s="38"/>
      <c r="R7" s="38"/>
      <c r="S7" s="38"/>
      <c r="T7" s="61"/>
      <c r="U7" s="55"/>
      <c r="V7" s="38"/>
      <c r="W7" s="45"/>
      <c r="X7" s="45"/>
      <c r="Z7" s="36"/>
      <c r="AA7" s="36"/>
      <c r="AB7" s="45"/>
      <c r="AC7" s="45"/>
      <c r="AD7" s="45"/>
      <c r="AE7" s="45"/>
      <c r="AF7" s="45"/>
      <c r="AG7" s="45"/>
      <c r="AH7" s="56"/>
    </row>
    <row r="8" spans="1:34">
      <c r="A8" s="38"/>
      <c r="B8" s="62"/>
      <c r="C8" s="63"/>
      <c r="D8" s="64"/>
      <c r="E8" s="64"/>
      <c r="F8" s="64"/>
      <c r="G8" s="64"/>
      <c r="H8" s="64"/>
      <c r="I8" s="65"/>
      <c r="J8" s="43"/>
      <c r="K8" s="66"/>
      <c r="L8" s="67"/>
      <c r="M8" s="66"/>
      <c r="N8" s="44"/>
      <c r="O8" s="44"/>
      <c r="P8" s="64"/>
      <c r="Q8" s="64"/>
      <c r="R8" s="64"/>
      <c r="S8" s="64"/>
      <c r="T8" s="68"/>
      <c r="U8" s="69"/>
      <c r="V8" s="64"/>
      <c r="W8" s="65"/>
      <c r="X8" s="65"/>
      <c r="Z8" s="70"/>
      <c r="AA8" s="70"/>
      <c r="AB8" s="65"/>
      <c r="AC8" s="65"/>
      <c r="AD8" s="65"/>
      <c r="AE8" s="65"/>
      <c r="AF8" s="65"/>
      <c r="AG8" s="65"/>
      <c r="AH8" s="56"/>
    </row>
    <row r="9" spans="1:34" ht="24" customHeight="1">
      <c r="A9" s="71" t="s">
        <v>37</v>
      </c>
      <c r="B9" s="72"/>
      <c r="C9" s="73" t="s">
        <v>38</v>
      </c>
      <c r="D9" s="74" t="s">
        <v>39</v>
      </c>
      <c r="E9" s="75" t="s">
        <v>40</v>
      </c>
      <c r="F9" s="76" t="s">
        <v>41</v>
      </c>
      <c r="G9" s="77">
        <v>0.996</v>
      </c>
      <c r="H9" s="76" t="s">
        <v>42</v>
      </c>
      <c r="I9" s="78" t="str">
        <f t="shared" ref="I9:I18" si="0">IF(Z9="","",(IF(AA9-Z9&gt;0,CONCATENATE(TEXT(Z9,"#,##0"),"~",TEXT(AA9,"#,##0")),TEXT(Z9,"#,##0"))))</f>
        <v>960</v>
      </c>
      <c r="J9" s="79">
        <v>5</v>
      </c>
      <c r="K9" s="80">
        <v>18.2</v>
      </c>
      <c r="L9" s="81">
        <f t="shared" ref="L9:L18" si="1">IF(K9&gt;0,1/K9*34.6*67.1,"")</f>
        <v>127.56373626373626</v>
      </c>
      <c r="M9" s="82">
        <f t="shared" ref="M9:M18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20.8</v>
      </c>
      <c r="N9" s="83">
        <f t="shared" ref="N9:N18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23.7</v>
      </c>
      <c r="O9" s="84" t="str">
        <f t="shared" ref="O9:O18" si="4">IF(Z9="","",IF(AE9="",TEXT(AB9,"#,##0.0"),IF(AB9-AE9&gt;0,CONCATENATE(TEXT(AE9,"#,##0.0"),"~",TEXT(AB9,"#,##0.0")),TEXT(AB9,"#,##0.0"))))</f>
        <v>27.6</v>
      </c>
      <c r="P9" s="77" t="s">
        <v>43</v>
      </c>
      <c r="Q9" s="76" t="s">
        <v>44</v>
      </c>
      <c r="R9" s="77" t="s">
        <v>45</v>
      </c>
      <c r="S9" s="74"/>
      <c r="T9" s="85" t="s">
        <v>46</v>
      </c>
      <c r="U9" s="86" t="str">
        <f t="shared" ref="U9:U18" si="5">IFERROR(IF(K9&lt;M9,"",(ROUNDDOWN(K9/M9*100,0))),"")</f>
        <v/>
      </c>
      <c r="V9" s="87" t="str">
        <f t="shared" ref="V9:V18" si="6">IFERROR(IF(K9&lt;N9,"",(ROUNDDOWN(K9/N9*100,0))),"")</f>
        <v/>
      </c>
      <c r="W9" s="87">
        <f t="shared" ref="W9:W18" si="7">IF(AC9&lt;55,"",IF(AA9="",AC9,IF(AF9-AC9&gt;0,CONCATENATE(AC9,"~",AF9),AC9)))</f>
        <v>65</v>
      </c>
      <c r="X9" s="88" t="str">
        <f t="shared" ref="X9:X18" si="8">IF(AC9&lt;55,"",AD9)</f>
        <v>★1.5</v>
      </c>
      <c r="Z9" s="89">
        <v>960</v>
      </c>
      <c r="AA9" s="89"/>
      <c r="AB9" s="90">
        <f t="shared" ref="AB9:AB18" si="9">IF(Z9="","",(ROUND(IF(Z9&gt;=2759,9.5,IF(Z9&lt;2759,(-2.47/1000000*Z9*Z9)-(8.52/10000*Z9)+30.65)),1)))</f>
        <v>27.6</v>
      </c>
      <c r="AC9" s="91">
        <f t="shared" ref="AC9:AC18" si="10">IF(K9="","",ROUNDDOWN(K9/AB9*100,0))</f>
        <v>65</v>
      </c>
      <c r="AD9" s="91" t="str">
        <f t="shared" ref="AD9:AD18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90" t="str">
        <f t="shared" ref="AE9:AE18" si="12">IF(AA9="","",(ROUND(IF(AA9&gt;=2759,9.5,IF(AA9&lt;2759,(-2.47/1000000*AA9*AA9)-(8.52/10000*AA9)+30.65)),1)))</f>
        <v/>
      </c>
      <c r="AF9" s="91" t="str">
        <f t="shared" ref="AF9:AF18" si="13">IF(AE9="","",IF(K9="","",ROUNDDOWN(K9/AE9*100,0)))</f>
        <v/>
      </c>
      <c r="AG9" s="91" t="str">
        <f t="shared" ref="AG9:AG18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92"/>
    </row>
    <row r="10" spans="1:34" ht="24" customHeight="1">
      <c r="A10" s="93"/>
      <c r="B10" s="94"/>
      <c r="C10" s="95"/>
      <c r="D10" s="74" t="s">
        <v>39</v>
      </c>
      <c r="E10" s="75" t="s">
        <v>47</v>
      </c>
      <c r="F10" s="76" t="s">
        <v>41</v>
      </c>
      <c r="G10" s="77">
        <v>0.996</v>
      </c>
      <c r="H10" s="76" t="s">
        <v>42</v>
      </c>
      <c r="I10" s="78" t="str">
        <f t="shared" si="0"/>
        <v>1,000</v>
      </c>
      <c r="J10" s="79">
        <v>5</v>
      </c>
      <c r="K10" s="80">
        <v>17</v>
      </c>
      <c r="L10" s="81">
        <f t="shared" si="1"/>
        <v>136.56823529411761</v>
      </c>
      <c r="M10" s="82">
        <f t="shared" si="2"/>
        <v>20.5</v>
      </c>
      <c r="N10" s="83">
        <f t="shared" si="3"/>
        <v>23.4</v>
      </c>
      <c r="O10" s="84" t="str">
        <f t="shared" si="4"/>
        <v>27.3</v>
      </c>
      <c r="P10" s="77" t="s">
        <v>43</v>
      </c>
      <c r="Q10" s="76" t="s">
        <v>44</v>
      </c>
      <c r="R10" s="77" t="s">
        <v>48</v>
      </c>
      <c r="S10" s="74"/>
      <c r="T10" s="85" t="s">
        <v>46</v>
      </c>
      <c r="U10" s="86" t="str">
        <f t="shared" si="5"/>
        <v/>
      </c>
      <c r="V10" s="87" t="str">
        <f t="shared" si="6"/>
        <v/>
      </c>
      <c r="W10" s="87">
        <f t="shared" si="7"/>
        <v>62</v>
      </c>
      <c r="X10" s="88" t="str">
        <f t="shared" si="8"/>
        <v>★1.0</v>
      </c>
      <c r="Z10" s="89">
        <v>1000</v>
      </c>
      <c r="AA10" s="89"/>
      <c r="AB10" s="90">
        <f t="shared" si="9"/>
        <v>27.3</v>
      </c>
      <c r="AC10" s="91">
        <f t="shared" si="10"/>
        <v>62</v>
      </c>
      <c r="AD10" s="91" t="str">
        <f t="shared" si="11"/>
        <v>★1.0</v>
      </c>
      <c r="AE10" s="90" t="str">
        <f t="shared" si="12"/>
        <v/>
      </c>
      <c r="AF10" s="91" t="str">
        <f t="shared" si="13"/>
        <v/>
      </c>
      <c r="AG10" s="91" t="str">
        <f t="shared" si="14"/>
        <v/>
      </c>
      <c r="AH10" s="92"/>
    </row>
    <row r="11" spans="1:34" ht="24" customHeight="1">
      <c r="A11" s="93"/>
      <c r="B11" s="72"/>
      <c r="C11" s="73" t="s">
        <v>49</v>
      </c>
      <c r="D11" s="74" t="s">
        <v>50</v>
      </c>
      <c r="E11" s="75" t="s">
        <v>51</v>
      </c>
      <c r="F11" s="76" t="s">
        <v>52</v>
      </c>
      <c r="G11" s="77">
        <v>1.242</v>
      </c>
      <c r="H11" s="76" t="s">
        <v>53</v>
      </c>
      <c r="I11" s="78" t="str">
        <f t="shared" si="0"/>
        <v>850</v>
      </c>
      <c r="J11" s="79">
        <v>5</v>
      </c>
      <c r="K11" s="80">
        <v>19.8</v>
      </c>
      <c r="L11" s="81">
        <f t="shared" si="1"/>
        <v>117.25555555555556</v>
      </c>
      <c r="M11" s="82">
        <f t="shared" si="2"/>
        <v>21</v>
      </c>
      <c r="N11" s="83">
        <f t="shared" si="3"/>
        <v>24.5</v>
      </c>
      <c r="O11" s="84" t="str">
        <f t="shared" si="4"/>
        <v>28.1</v>
      </c>
      <c r="P11" s="77" t="s">
        <v>54</v>
      </c>
      <c r="Q11" s="76" t="s">
        <v>55</v>
      </c>
      <c r="R11" s="77" t="s">
        <v>45</v>
      </c>
      <c r="S11" s="74"/>
      <c r="T11" s="85" t="s">
        <v>56</v>
      </c>
      <c r="U11" s="86" t="str">
        <f t="shared" si="5"/>
        <v/>
      </c>
      <c r="V11" s="87" t="str">
        <f t="shared" si="6"/>
        <v/>
      </c>
      <c r="W11" s="87">
        <f t="shared" si="7"/>
        <v>70</v>
      </c>
      <c r="X11" s="88" t="str">
        <f t="shared" si="8"/>
        <v>★2.0</v>
      </c>
      <c r="Z11" s="89">
        <v>850</v>
      </c>
      <c r="AA11" s="89"/>
      <c r="AB11" s="90">
        <f t="shared" si="9"/>
        <v>28.1</v>
      </c>
      <c r="AC11" s="91">
        <f t="shared" si="10"/>
        <v>70</v>
      </c>
      <c r="AD11" s="91" t="str">
        <f t="shared" si="11"/>
        <v>★2.0</v>
      </c>
      <c r="AE11" s="90" t="str">
        <f t="shared" si="12"/>
        <v/>
      </c>
      <c r="AF11" s="91" t="str">
        <f t="shared" si="13"/>
        <v/>
      </c>
      <c r="AG11" s="91" t="str">
        <f t="shared" si="14"/>
        <v/>
      </c>
      <c r="AH11" s="92"/>
    </row>
    <row r="12" spans="1:34" ht="24" customHeight="1">
      <c r="A12" s="93"/>
      <c r="B12" s="72"/>
      <c r="C12" s="73"/>
      <c r="D12" s="74" t="s">
        <v>50</v>
      </c>
      <c r="E12" s="75" t="s">
        <v>57</v>
      </c>
      <c r="F12" s="76" t="s">
        <v>52</v>
      </c>
      <c r="G12" s="77">
        <v>1.242</v>
      </c>
      <c r="H12" s="76" t="s">
        <v>53</v>
      </c>
      <c r="I12" s="78" t="str">
        <f t="shared" si="0"/>
        <v>880</v>
      </c>
      <c r="J12" s="79">
        <v>5</v>
      </c>
      <c r="K12" s="80">
        <v>19.8</v>
      </c>
      <c r="L12" s="81">
        <f t="shared" si="1"/>
        <v>117.25555555555556</v>
      </c>
      <c r="M12" s="82">
        <f t="shared" si="2"/>
        <v>20.8</v>
      </c>
      <c r="N12" s="83">
        <f t="shared" si="3"/>
        <v>23.7</v>
      </c>
      <c r="O12" s="84" t="str">
        <f t="shared" si="4"/>
        <v>28.0</v>
      </c>
      <c r="P12" s="77" t="s">
        <v>54</v>
      </c>
      <c r="Q12" s="76" t="s">
        <v>55</v>
      </c>
      <c r="R12" s="77" t="s">
        <v>45</v>
      </c>
      <c r="S12" s="74"/>
      <c r="T12" s="85" t="s">
        <v>56</v>
      </c>
      <c r="U12" s="86" t="str">
        <f t="shared" si="5"/>
        <v/>
      </c>
      <c r="V12" s="87" t="str">
        <f t="shared" si="6"/>
        <v/>
      </c>
      <c r="W12" s="87">
        <f t="shared" si="7"/>
        <v>70</v>
      </c>
      <c r="X12" s="88" t="str">
        <f t="shared" si="8"/>
        <v>★2.0</v>
      </c>
      <c r="Z12" s="89">
        <v>880</v>
      </c>
      <c r="AA12" s="89"/>
      <c r="AB12" s="90">
        <f t="shared" si="9"/>
        <v>28</v>
      </c>
      <c r="AC12" s="91">
        <f t="shared" si="10"/>
        <v>70</v>
      </c>
      <c r="AD12" s="91" t="str">
        <f t="shared" si="11"/>
        <v>★2.0</v>
      </c>
      <c r="AE12" s="90" t="str">
        <f t="shared" si="12"/>
        <v/>
      </c>
      <c r="AF12" s="91" t="str">
        <f t="shared" si="13"/>
        <v/>
      </c>
      <c r="AG12" s="91" t="str">
        <f t="shared" si="14"/>
        <v/>
      </c>
      <c r="AH12" s="92"/>
    </row>
    <row r="13" spans="1:34" ht="24" customHeight="1">
      <c r="A13" s="93"/>
      <c r="B13" s="72"/>
      <c r="C13" s="73"/>
      <c r="D13" s="74" t="s">
        <v>50</v>
      </c>
      <c r="E13" s="75" t="s">
        <v>58</v>
      </c>
      <c r="F13" s="76" t="s">
        <v>52</v>
      </c>
      <c r="G13" s="77">
        <v>1.242</v>
      </c>
      <c r="H13" s="76" t="s">
        <v>53</v>
      </c>
      <c r="I13" s="78" t="str">
        <f t="shared" si="0"/>
        <v>890~920</v>
      </c>
      <c r="J13" s="79">
        <v>5</v>
      </c>
      <c r="K13" s="80">
        <v>19</v>
      </c>
      <c r="L13" s="81">
        <f t="shared" si="1"/>
        <v>122.19263157894736</v>
      </c>
      <c r="M13" s="82">
        <f t="shared" si="2"/>
        <v>20.8</v>
      </c>
      <c r="N13" s="83">
        <f t="shared" si="3"/>
        <v>23.7</v>
      </c>
      <c r="O13" s="84" t="str">
        <f t="shared" si="4"/>
        <v>27.8~27.9</v>
      </c>
      <c r="P13" s="77" t="s">
        <v>54</v>
      </c>
      <c r="Q13" s="76" t="s">
        <v>55</v>
      </c>
      <c r="R13" s="77" t="s">
        <v>45</v>
      </c>
      <c r="S13" s="74"/>
      <c r="T13" s="85" t="s">
        <v>56</v>
      </c>
      <c r="U13" s="86" t="str">
        <f t="shared" si="5"/>
        <v/>
      </c>
      <c r="V13" s="87" t="str">
        <f t="shared" si="6"/>
        <v/>
      </c>
      <c r="W13" s="87">
        <f t="shared" si="7"/>
        <v>68</v>
      </c>
      <c r="X13" s="88" t="str">
        <f t="shared" si="8"/>
        <v>★1.5</v>
      </c>
      <c r="Z13" s="89">
        <v>890</v>
      </c>
      <c r="AA13" s="89">
        <v>920</v>
      </c>
      <c r="AB13" s="90">
        <f t="shared" si="9"/>
        <v>27.9</v>
      </c>
      <c r="AC13" s="91">
        <f t="shared" si="10"/>
        <v>68</v>
      </c>
      <c r="AD13" s="91" t="str">
        <f t="shared" si="11"/>
        <v>★1.5</v>
      </c>
      <c r="AE13" s="90">
        <f t="shared" si="12"/>
        <v>27.8</v>
      </c>
      <c r="AF13" s="91">
        <f t="shared" si="13"/>
        <v>68</v>
      </c>
      <c r="AG13" s="91" t="str">
        <f t="shared" si="14"/>
        <v>★1.5</v>
      </c>
      <c r="AH13" s="92"/>
    </row>
    <row r="14" spans="1:34" ht="24" customHeight="1">
      <c r="A14" s="93"/>
      <c r="B14" s="96"/>
      <c r="C14" s="97" t="s">
        <v>59</v>
      </c>
      <c r="D14" s="106" t="s">
        <v>60</v>
      </c>
      <c r="E14" s="75" t="s">
        <v>61</v>
      </c>
      <c r="F14" s="76" t="s">
        <v>62</v>
      </c>
      <c r="G14" s="77">
        <v>1.1970000000000001</v>
      </c>
      <c r="H14" s="76" t="s">
        <v>63</v>
      </c>
      <c r="I14" s="78" t="str">
        <f t="shared" si="0"/>
        <v>920</v>
      </c>
      <c r="J14" s="79">
        <v>5</v>
      </c>
      <c r="K14" s="80">
        <v>25.4</v>
      </c>
      <c r="L14" s="81">
        <f t="shared" si="1"/>
        <v>91.403937007874006</v>
      </c>
      <c r="M14" s="82">
        <f t="shared" si="2"/>
        <v>20.8</v>
      </c>
      <c r="N14" s="83">
        <f t="shared" si="3"/>
        <v>23.7</v>
      </c>
      <c r="O14" s="84" t="str">
        <f t="shared" si="4"/>
        <v>27.8</v>
      </c>
      <c r="P14" s="77" t="s">
        <v>64</v>
      </c>
      <c r="Q14" s="76" t="s">
        <v>65</v>
      </c>
      <c r="R14" s="77" t="s">
        <v>45</v>
      </c>
      <c r="S14" s="74"/>
      <c r="T14" s="85" t="s">
        <v>56</v>
      </c>
      <c r="U14" s="86">
        <f t="shared" si="5"/>
        <v>122</v>
      </c>
      <c r="V14" s="87">
        <f t="shared" si="6"/>
        <v>107</v>
      </c>
      <c r="W14" s="87">
        <f t="shared" si="7"/>
        <v>91</v>
      </c>
      <c r="X14" s="88" t="str">
        <f t="shared" si="8"/>
        <v>★4.0</v>
      </c>
      <c r="Z14" s="89">
        <v>920</v>
      </c>
      <c r="AA14" s="89"/>
      <c r="AB14" s="90">
        <f t="shared" si="9"/>
        <v>27.8</v>
      </c>
      <c r="AC14" s="91">
        <f t="shared" si="10"/>
        <v>91</v>
      </c>
      <c r="AD14" s="91" t="str">
        <f t="shared" si="11"/>
        <v>★4.0</v>
      </c>
      <c r="AE14" s="90" t="str">
        <f t="shared" si="12"/>
        <v/>
      </c>
      <c r="AF14" s="91" t="str">
        <f t="shared" si="13"/>
        <v/>
      </c>
      <c r="AG14" s="91" t="str">
        <f t="shared" si="14"/>
        <v/>
      </c>
      <c r="AH14" s="92"/>
    </row>
    <row r="15" spans="1:34" ht="24" customHeight="1">
      <c r="A15" s="93"/>
      <c r="B15" s="72"/>
      <c r="C15" s="73"/>
      <c r="D15" s="106" t="s">
        <v>60</v>
      </c>
      <c r="E15" s="75" t="s">
        <v>66</v>
      </c>
      <c r="F15" s="76" t="s">
        <v>62</v>
      </c>
      <c r="G15" s="77">
        <v>1.1970000000000001</v>
      </c>
      <c r="H15" s="76" t="s">
        <v>53</v>
      </c>
      <c r="I15" s="78" t="str">
        <f t="shared" si="0"/>
        <v>940~950</v>
      </c>
      <c r="J15" s="79">
        <v>5</v>
      </c>
      <c r="K15" s="80">
        <v>24.5</v>
      </c>
      <c r="L15" s="81">
        <f t="shared" si="1"/>
        <v>94.761632653061199</v>
      </c>
      <c r="M15" s="82">
        <f t="shared" si="2"/>
        <v>20.8</v>
      </c>
      <c r="N15" s="83">
        <f t="shared" si="3"/>
        <v>23.7</v>
      </c>
      <c r="O15" s="84" t="str">
        <f t="shared" si="4"/>
        <v>27.6~27.7</v>
      </c>
      <c r="P15" s="77" t="s">
        <v>54</v>
      </c>
      <c r="Q15" s="76" t="s">
        <v>65</v>
      </c>
      <c r="R15" s="77" t="s">
        <v>45</v>
      </c>
      <c r="S15" s="74"/>
      <c r="T15" s="85" t="s">
        <v>56</v>
      </c>
      <c r="U15" s="86">
        <f t="shared" si="5"/>
        <v>117</v>
      </c>
      <c r="V15" s="87">
        <f t="shared" si="6"/>
        <v>103</v>
      </c>
      <c r="W15" s="87">
        <f t="shared" si="7"/>
        <v>88</v>
      </c>
      <c r="X15" s="88" t="str">
        <f t="shared" si="8"/>
        <v>★3.5</v>
      </c>
      <c r="Z15" s="89">
        <v>940</v>
      </c>
      <c r="AA15" s="89">
        <v>950</v>
      </c>
      <c r="AB15" s="90">
        <f t="shared" si="9"/>
        <v>27.7</v>
      </c>
      <c r="AC15" s="91">
        <f t="shared" si="10"/>
        <v>88</v>
      </c>
      <c r="AD15" s="91" t="str">
        <f t="shared" si="11"/>
        <v>★3.5</v>
      </c>
      <c r="AE15" s="90">
        <f t="shared" si="12"/>
        <v>27.6</v>
      </c>
      <c r="AF15" s="91">
        <f t="shared" si="13"/>
        <v>88</v>
      </c>
      <c r="AG15" s="91" t="str">
        <f t="shared" si="14"/>
        <v>★3.5</v>
      </c>
      <c r="AH15" s="92"/>
    </row>
    <row r="16" spans="1:34" ht="24" customHeight="1">
      <c r="A16" s="93"/>
      <c r="B16" s="72"/>
      <c r="C16" s="73"/>
      <c r="D16" s="106" t="s">
        <v>67</v>
      </c>
      <c r="E16" s="75" t="s">
        <v>68</v>
      </c>
      <c r="F16" s="76" t="s">
        <v>62</v>
      </c>
      <c r="G16" s="77">
        <v>1.1970000000000001</v>
      </c>
      <c r="H16" s="76" t="s">
        <v>53</v>
      </c>
      <c r="I16" s="78" t="str">
        <f t="shared" si="0"/>
        <v>1,020</v>
      </c>
      <c r="J16" s="79">
        <v>5</v>
      </c>
      <c r="K16" s="80">
        <v>22.7</v>
      </c>
      <c r="L16" s="81">
        <f t="shared" si="1"/>
        <v>102.27577092511012</v>
      </c>
      <c r="M16" s="82">
        <f t="shared" si="2"/>
        <v>20.5</v>
      </c>
      <c r="N16" s="83">
        <f t="shared" si="3"/>
        <v>23.4</v>
      </c>
      <c r="O16" s="84" t="str">
        <f t="shared" si="4"/>
        <v>27.2</v>
      </c>
      <c r="P16" s="77" t="s">
        <v>69</v>
      </c>
      <c r="Q16" s="76" t="s">
        <v>65</v>
      </c>
      <c r="R16" s="77" t="s">
        <v>48</v>
      </c>
      <c r="S16" s="74"/>
      <c r="T16" s="85" t="s">
        <v>56</v>
      </c>
      <c r="U16" s="86">
        <f t="shared" si="5"/>
        <v>110</v>
      </c>
      <c r="V16" s="87" t="str">
        <f t="shared" si="6"/>
        <v/>
      </c>
      <c r="W16" s="87">
        <f t="shared" si="7"/>
        <v>83</v>
      </c>
      <c r="X16" s="88" t="str">
        <f t="shared" si="8"/>
        <v>★3.0</v>
      </c>
      <c r="Z16" s="89">
        <v>1020</v>
      </c>
      <c r="AA16" s="89"/>
      <c r="AB16" s="90">
        <f t="shared" si="9"/>
        <v>27.2</v>
      </c>
      <c r="AC16" s="91">
        <f t="shared" si="10"/>
        <v>83</v>
      </c>
      <c r="AD16" s="91" t="str">
        <f t="shared" si="11"/>
        <v>★3.0</v>
      </c>
      <c r="AE16" s="90" t="str">
        <f t="shared" si="12"/>
        <v/>
      </c>
      <c r="AF16" s="91" t="str">
        <f t="shared" si="13"/>
        <v/>
      </c>
      <c r="AG16" s="91" t="str">
        <f t="shared" si="14"/>
        <v/>
      </c>
      <c r="AH16" s="92"/>
    </row>
    <row r="17" spans="1:34" ht="24" customHeight="1">
      <c r="A17" s="93"/>
      <c r="B17" s="72"/>
      <c r="C17" s="73"/>
      <c r="D17" s="106" t="s">
        <v>70</v>
      </c>
      <c r="E17" s="75" t="s">
        <v>61</v>
      </c>
      <c r="F17" s="76" t="s">
        <v>71</v>
      </c>
      <c r="G17" s="77">
        <v>1.1970000000000001</v>
      </c>
      <c r="H17" s="76" t="s">
        <v>53</v>
      </c>
      <c r="I17" s="78" t="str">
        <f t="shared" si="0"/>
        <v>910</v>
      </c>
      <c r="J17" s="79">
        <v>5</v>
      </c>
      <c r="K17" s="80">
        <v>23.4</v>
      </c>
      <c r="L17" s="81">
        <f t="shared" si="1"/>
        <v>99.21623931623931</v>
      </c>
      <c r="M17" s="82">
        <f t="shared" si="2"/>
        <v>20.8</v>
      </c>
      <c r="N17" s="83">
        <f t="shared" si="3"/>
        <v>23.7</v>
      </c>
      <c r="O17" s="84" t="str">
        <f t="shared" si="4"/>
        <v>27.8</v>
      </c>
      <c r="P17" s="77" t="s">
        <v>72</v>
      </c>
      <c r="Q17" s="76" t="s">
        <v>65</v>
      </c>
      <c r="R17" s="77" t="s">
        <v>45</v>
      </c>
      <c r="S17" s="74"/>
      <c r="T17" s="85" t="s">
        <v>56</v>
      </c>
      <c r="U17" s="86">
        <f t="shared" si="5"/>
        <v>112</v>
      </c>
      <c r="V17" s="87" t="str">
        <f t="shared" si="6"/>
        <v/>
      </c>
      <c r="W17" s="87">
        <f t="shared" si="7"/>
        <v>84</v>
      </c>
      <c r="X17" s="88" t="str">
        <f t="shared" si="8"/>
        <v>★3.0</v>
      </c>
      <c r="Z17" s="89">
        <v>910</v>
      </c>
      <c r="AA17" s="89"/>
      <c r="AB17" s="90">
        <f t="shared" si="9"/>
        <v>27.8</v>
      </c>
      <c r="AC17" s="91">
        <f t="shared" si="10"/>
        <v>84</v>
      </c>
      <c r="AD17" s="91" t="str">
        <f t="shared" si="11"/>
        <v>★3.0</v>
      </c>
      <c r="AE17" s="90" t="str">
        <f t="shared" si="12"/>
        <v/>
      </c>
      <c r="AF17" s="91" t="str">
        <f t="shared" si="13"/>
        <v/>
      </c>
      <c r="AG17" s="91" t="str">
        <f t="shared" si="14"/>
        <v/>
      </c>
      <c r="AH17" s="92"/>
    </row>
    <row r="18" spans="1:34" ht="24" customHeight="1">
      <c r="A18" s="93"/>
      <c r="B18" s="72"/>
      <c r="C18" s="73"/>
      <c r="D18" s="106" t="s">
        <v>73</v>
      </c>
      <c r="E18" s="75" t="s">
        <v>74</v>
      </c>
      <c r="F18" s="76" t="s">
        <v>71</v>
      </c>
      <c r="G18" s="77">
        <v>1.1970000000000001</v>
      </c>
      <c r="H18" s="76" t="s">
        <v>53</v>
      </c>
      <c r="I18" s="78" t="str">
        <f t="shared" si="0"/>
        <v>990</v>
      </c>
      <c r="J18" s="79">
        <v>5</v>
      </c>
      <c r="K18" s="80">
        <v>22</v>
      </c>
      <c r="L18" s="81">
        <f t="shared" si="1"/>
        <v>105.52999999999999</v>
      </c>
      <c r="M18" s="82">
        <f t="shared" si="2"/>
        <v>20.5</v>
      </c>
      <c r="N18" s="83">
        <f t="shared" si="3"/>
        <v>23.4</v>
      </c>
      <c r="O18" s="84" t="str">
        <f t="shared" si="4"/>
        <v>27.4</v>
      </c>
      <c r="P18" s="77" t="s">
        <v>72</v>
      </c>
      <c r="Q18" s="76" t="s">
        <v>65</v>
      </c>
      <c r="R18" s="77" t="s">
        <v>45</v>
      </c>
      <c r="S18" s="74"/>
      <c r="T18" s="85" t="s">
        <v>56</v>
      </c>
      <c r="U18" s="86">
        <f t="shared" si="5"/>
        <v>107</v>
      </c>
      <c r="V18" s="87" t="str">
        <f t="shared" si="6"/>
        <v/>
      </c>
      <c r="W18" s="87">
        <f t="shared" si="7"/>
        <v>80</v>
      </c>
      <c r="X18" s="88" t="str">
        <f t="shared" si="8"/>
        <v>★3.0</v>
      </c>
      <c r="Z18" s="89">
        <v>990</v>
      </c>
      <c r="AA18" s="89"/>
      <c r="AB18" s="90">
        <f t="shared" si="9"/>
        <v>27.4</v>
      </c>
      <c r="AC18" s="91">
        <f t="shared" si="10"/>
        <v>80</v>
      </c>
      <c r="AD18" s="91" t="str">
        <f t="shared" si="11"/>
        <v>★3.0</v>
      </c>
      <c r="AE18" s="90" t="str">
        <f t="shared" si="12"/>
        <v/>
      </c>
      <c r="AF18" s="91" t="str">
        <f t="shared" si="13"/>
        <v/>
      </c>
      <c r="AG18" s="91" t="str">
        <f t="shared" si="14"/>
        <v/>
      </c>
      <c r="AH18" s="92"/>
    </row>
    <row r="19" spans="1:34" ht="24" customHeight="1">
      <c r="A19" s="93"/>
      <c r="B19" s="110"/>
      <c r="C19" s="73"/>
      <c r="D19" s="74" t="s">
        <v>75</v>
      </c>
      <c r="E19" s="75" t="s">
        <v>76</v>
      </c>
      <c r="F19" s="76" t="s">
        <v>77</v>
      </c>
      <c r="G19" s="77">
        <v>1.371</v>
      </c>
      <c r="H19" s="76" t="s">
        <v>78</v>
      </c>
      <c r="I19" s="78" t="str">
        <f>IF(Z19="","",(IF(AA19-Z19&gt;0,CONCATENATE(TEXT(Z19,"#,##0"),"~",TEXT(AA19,"#,##0")),TEXT(Z19,"#,##0"))))</f>
        <v>970</v>
      </c>
      <c r="J19" s="79">
        <v>5</v>
      </c>
      <c r="K19" s="80">
        <v>17.600000000000001</v>
      </c>
      <c r="L19" s="81">
        <f>IF(K19&gt;0,1/K19*34.6*67.1,"")</f>
        <v>131.91249999999999</v>
      </c>
      <c r="M19" s="80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20.8</v>
      </c>
      <c r="N19" s="98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23.7</v>
      </c>
      <c r="O19" s="99" t="str">
        <f>IF(Z19="","",IF(AE19="",TEXT(AB19,"#,##0.0"),IF(AB19-AE19&gt;0,CONCATENATE(TEXT(AE19,"#,##0.0"),"~",TEXT(AB19,"#,##0.0")),TEXT(AB19,"#,##0.0"))))</f>
        <v>27.5</v>
      </c>
      <c r="P19" s="77" t="s">
        <v>79</v>
      </c>
      <c r="Q19" s="76" t="s">
        <v>80</v>
      </c>
      <c r="R19" s="77" t="s">
        <v>81</v>
      </c>
      <c r="S19" s="74" t="s">
        <v>82</v>
      </c>
      <c r="T19" s="100" t="s">
        <v>83</v>
      </c>
      <c r="U19" s="86" t="str">
        <f>IFERROR(IF(K19&lt;M19,"",(ROUNDDOWN(K19/M19*100,0))),"")</f>
        <v/>
      </c>
      <c r="V19" s="87" t="str">
        <f>IFERROR(IF(K19&lt;N19,"",(ROUNDDOWN(K19/N19*100,0))),"")</f>
        <v/>
      </c>
      <c r="W19" s="87">
        <f>IF(AC19&lt;55,"",IF(AA19="",AC19,IF(AF19-AC19&gt;0,CONCATENATE(AC19,"~",AF19),AC19)))</f>
        <v>64</v>
      </c>
      <c r="X19" s="88" t="str">
        <f>IF(AC19&lt;55,"",AD19)</f>
        <v>★1.0</v>
      </c>
      <c r="Z19" s="89">
        <v>970</v>
      </c>
      <c r="AA19" s="89"/>
      <c r="AB19" s="90">
        <f>IF(Z19="","",(ROUND(IF(Z19&gt;=2759,9.5,IF(Z19&lt;2759,(-2.47/1000000*Z19*Z19)-(8.52/10000*Z19)+30.65)),1)))</f>
        <v>27.5</v>
      </c>
      <c r="AC19" s="101">
        <f>IF(K19="","",ROUNDDOWN(K19/AB19*100,0))</f>
        <v>64</v>
      </c>
      <c r="AD19" s="101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★1.0</v>
      </c>
      <c r="AE19" s="90" t="str">
        <f>IF(AA19="","",(ROUND(IF(AA19&gt;=2759,9.5,IF(AA19&lt;2759,(-2.47/1000000*AA19*AA19)-(8.52/10000*AA19)+30.65)),1)))</f>
        <v/>
      </c>
      <c r="AF19" s="101" t="str">
        <f>IF(AE19="","",IF(K19="","",ROUNDDOWN(K19/AE19*100,0)))</f>
        <v/>
      </c>
      <c r="AG19" s="101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  <c r="AH19" s="102"/>
    </row>
    <row r="20" spans="1:34" ht="24" customHeight="1" thickBot="1">
      <c r="A20" s="107"/>
      <c r="B20" s="111"/>
      <c r="C20" s="95"/>
      <c r="D20" s="74" t="s">
        <v>75</v>
      </c>
      <c r="E20" s="75" t="s">
        <v>84</v>
      </c>
      <c r="F20" s="76" t="s">
        <v>77</v>
      </c>
      <c r="G20" s="77">
        <v>1.371</v>
      </c>
      <c r="H20" s="76" t="s">
        <v>85</v>
      </c>
      <c r="I20" s="78" t="str">
        <f>IF(Z20="","",(IF(AA20-Z20&gt;0,CONCATENATE(TEXT(Z20,"#,##0"),"~",TEXT(AA20,"#,##0")),TEXT(Z20,"#,##0"))))</f>
        <v>990</v>
      </c>
      <c r="J20" s="79">
        <v>5</v>
      </c>
      <c r="K20" s="103">
        <v>16.600000000000001</v>
      </c>
      <c r="L20" s="104">
        <f>IF(K20&gt;0,1/K20*34.6*67.1,"")</f>
        <v>139.85903614457828</v>
      </c>
      <c r="M20" s="80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20.5</v>
      </c>
      <c r="N20" s="98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23.4</v>
      </c>
      <c r="O20" s="99" t="str">
        <f>IF(Z20="","",IF(AE20="",TEXT(AB20,"#,##0.0"),IF(AB20-AE20&gt;0,CONCATENATE(TEXT(AE20,"#,##0.0"),"~",TEXT(AB20,"#,##0.0")),TEXT(AB20,"#,##0.0"))))</f>
        <v>27.4</v>
      </c>
      <c r="P20" s="77" t="s">
        <v>79</v>
      </c>
      <c r="Q20" s="76" t="s">
        <v>80</v>
      </c>
      <c r="R20" s="77" t="s">
        <v>81</v>
      </c>
      <c r="S20" s="74" t="s">
        <v>82</v>
      </c>
      <c r="T20" s="100" t="s">
        <v>83</v>
      </c>
      <c r="U20" s="86" t="str">
        <f>IFERROR(IF(K20&lt;M20,"",(ROUNDDOWN(K20/M20*100,0))),"")</f>
        <v/>
      </c>
      <c r="V20" s="87" t="str">
        <f>IFERROR(IF(K20&lt;N20,"",(ROUNDDOWN(K20/N20*100,0))),"")</f>
        <v/>
      </c>
      <c r="W20" s="87">
        <f>IF(AC20&lt;55,"",IF(AA20="",AC20,IF(AF20-AC20&gt;0,CONCATENATE(AC20,"~",AF20),AC20)))</f>
        <v>60</v>
      </c>
      <c r="X20" s="88" t="str">
        <f>IF(AC20&lt;55,"",AD20)</f>
        <v>★1.0</v>
      </c>
      <c r="Z20" s="89">
        <v>990</v>
      </c>
      <c r="AA20" s="89"/>
      <c r="AB20" s="90">
        <f>IF(Z20="","",(ROUND(IF(Z20&gt;=2759,9.5,IF(Z20&lt;2759,(-2.47/1000000*Z20*Z20)-(8.52/10000*Z20)+30.65)),1)))</f>
        <v>27.4</v>
      </c>
      <c r="AC20" s="101">
        <f>IF(K20="","",ROUNDDOWN(K20/AB20*100,0))</f>
        <v>60</v>
      </c>
      <c r="AD20" s="101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★1.0</v>
      </c>
      <c r="AE20" s="90" t="str">
        <f>IF(AA20="","",(ROUND(IF(AA20&gt;=2759,9.5,IF(AA20&lt;2759,(-2.47/1000000*AA20*AA20)-(8.52/10000*AA20)+30.65)),1)))</f>
        <v/>
      </c>
      <c r="AF20" s="101" t="str">
        <f>IF(AE20="","",IF(K20="","",ROUNDDOWN(K20/AE20*100,0)))</f>
        <v/>
      </c>
      <c r="AG20" s="101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  <c r="AH20" s="102"/>
    </row>
    <row r="21" spans="1:34" ht="24" customHeight="1">
      <c r="A21" s="93"/>
      <c r="B21" s="96"/>
      <c r="C21" s="105" t="s">
        <v>86</v>
      </c>
      <c r="D21" s="106" t="s">
        <v>87</v>
      </c>
      <c r="E21" s="75" t="s">
        <v>88</v>
      </c>
      <c r="F21" s="76" t="s">
        <v>89</v>
      </c>
      <c r="G21" s="77" t="s">
        <v>90</v>
      </c>
      <c r="H21" s="76" t="s">
        <v>91</v>
      </c>
      <c r="I21" s="78" t="str">
        <f t="shared" ref="I21:I31" si="15">IF(Z21="","",(IF(AA21-Z21&gt;0,CONCATENATE(TEXT(Z21,"#,##0"),"~",TEXT(AA21,"#,##0")),TEXT(Z21,"#,##0"))))</f>
        <v>1,050</v>
      </c>
      <c r="J21" s="79">
        <v>5</v>
      </c>
      <c r="K21" s="80">
        <v>22.3</v>
      </c>
      <c r="L21" s="81">
        <f t="shared" ref="L21:L31" si="16">IF(K21&gt;0,1/K21*34.6*67.1,"")</f>
        <v>104.11031390134528</v>
      </c>
      <c r="M21" s="82">
        <f t="shared" ref="M21:M31" si="17"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20.5</v>
      </c>
      <c r="N21" s="83">
        <f t="shared" ref="N21:N31" si="18"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23.4</v>
      </c>
      <c r="O21" s="84" t="str">
        <f t="shared" ref="O21:O31" si="19">IF(Z21="","",IF(AE21="",TEXT(AB21,"#,##0.0"),IF(AB21-AE21&gt;0,CONCATENATE(TEXT(AE21,"#,##0.0"),"~",TEXT(AB21,"#,##0.0")),TEXT(AB21,"#,##0.0"))))</f>
        <v>27.0</v>
      </c>
      <c r="P21" s="77" t="s">
        <v>92</v>
      </c>
      <c r="Q21" s="76" t="s">
        <v>55</v>
      </c>
      <c r="R21" s="77" t="s">
        <v>81</v>
      </c>
      <c r="S21" s="74"/>
      <c r="T21" s="85" t="s">
        <v>56</v>
      </c>
      <c r="U21" s="86">
        <f t="shared" ref="U21:U31" si="20">IFERROR(IF(K21&lt;M21,"",(ROUNDDOWN(K21/M21*100,0))),"")</f>
        <v>108</v>
      </c>
      <c r="V21" s="87" t="str">
        <f t="shared" ref="V21:V31" si="21">IFERROR(IF(K21&lt;N21,"",(ROUNDDOWN(K21/N21*100,0))),"")</f>
        <v/>
      </c>
      <c r="W21" s="87">
        <f t="shared" ref="W21:W31" si="22">IF(AC21&lt;55,"",IF(AA21="",AC21,IF(AF21-AC21&gt;0,CONCATENATE(AC21,"~",AF21),AC21)))</f>
        <v>82</v>
      </c>
      <c r="X21" s="88" t="str">
        <f t="shared" ref="X21:X31" si="23">IF(AC21&lt;55,"",AD21)</f>
        <v>★3.0</v>
      </c>
      <c r="Z21" s="89">
        <v>1050</v>
      </c>
      <c r="AA21" s="89"/>
      <c r="AB21" s="90">
        <f t="shared" ref="AB21:AB31" si="24">IF(Z21="","",(ROUND(IF(Z21&gt;=2759,9.5,IF(Z21&lt;2759,(-2.47/1000000*Z21*Z21)-(8.52/10000*Z21)+30.65)),1)))</f>
        <v>27</v>
      </c>
      <c r="AC21" s="91">
        <f t="shared" ref="AC21:AC31" si="25">IF(K21="","",ROUNDDOWN(K21/AB21*100,0))</f>
        <v>82</v>
      </c>
      <c r="AD21" s="91" t="str">
        <f t="shared" ref="AD21:AD31" si="26"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★3.0</v>
      </c>
      <c r="AE21" s="90" t="str">
        <f t="shared" ref="AE21:AE31" si="27">IF(AA21="","",(ROUND(IF(AA21&gt;=2759,9.5,IF(AA21&lt;2759,(-2.47/1000000*AA21*AA21)-(8.52/10000*AA21)+30.65)),1)))</f>
        <v/>
      </c>
      <c r="AF21" s="91" t="str">
        <f t="shared" ref="AF21:AF31" si="28">IF(AE21="","",IF(K21="","",ROUNDDOWN(K21/AE21*100,0)))</f>
        <v/>
      </c>
      <c r="AG21" s="91" t="str">
        <f t="shared" ref="AG21:AG31" si="29"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  <c r="AH21" s="92"/>
    </row>
    <row r="22" spans="1:34" ht="24" customHeight="1">
      <c r="A22" s="93"/>
      <c r="B22" s="72"/>
      <c r="C22" s="73"/>
      <c r="D22" s="106" t="s">
        <v>93</v>
      </c>
      <c r="E22" s="75" t="s">
        <v>88</v>
      </c>
      <c r="F22" s="76" t="s">
        <v>94</v>
      </c>
      <c r="G22" s="77">
        <v>1.242</v>
      </c>
      <c r="H22" s="76" t="s">
        <v>95</v>
      </c>
      <c r="I22" s="78" t="str">
        <f t="shared" si="15"/>
        <v>1,000</v>
      </c>
      <c r="J22" s="79">
        <v>5</v>
      </c>
      <c r="K22" s="80">
        <v>19.600000000000001</v>
      </c>
      <c r="L22" s="81">
        <f t="shared" si="16"/>
        <v>118.45204081632652</v>
      </c>
      <c r="M22" s="82">
        <f t="shared" si="17"/>
        <v>20.5</v>
      </c>
      <c r="N22" s="83">
        <f t="shared" si="18"/>
        <v>23.4</v>
      </c>
      <c r="O22" s="84" t="str">
        <f t="shared" si="19"/>
        <v>27.3</v>
      </c>
      <c r="P22" s="77" t="s">
        <v>54</v>
      </c>
      <c r="Q22" s="76" t="s">
        <v>55</v>
      </c>
      <c r="R22" s="77" t="s">
        <v>81</v>
      </c>
      <c r="S22" s="74"/>
      <c r="T22" s="85" t="s">
        <v>56</v>
      </c>
      <c r="U22" s="86" t="str">
        <f t="shared" si="20"/>
        <v/>
      </c>
      <c r="V22" s="87" t="str">
        <f t="shared" si="21"/>
        <v/>
      </c>
      <c r="W22" s="87">
        <f t="shared" si="22"/>
        <v>71</v>
      </c>
      <c r="X22" s="88" t="str">
        <f t="shared" si="23"/>
        <v>★2.0</v>
      </c>
      <c r="Z22" s="89">
        <v>1000</v>
      </c>
      <c r="AA22" s="89"/>
      <c r="AB22" s="90">
        <f t="shared" si="24"/>
        <v>27.3</v>
      </c>
      <c r="AC22" s="91">
        <f t="shared" si="25"/>
        <v>71</v>
      </c>
      <c r="AD22" s="91" t="str">
        <f t="shared" si="26"/>
        <v>★2.0</v>
      </c>
      <c r="AE22" s="90" t="str">
        <f t="shared" si="27"/>
        <v/>
      </c>
      <c r="AF22" s="91" t="str">
        <f t="shared" si="28"/>
        <v/>
      </c>
      <c r="AG22" s="91" t="str">
        <f t="shared" si="29"/>
        <v/>
      </c>
      <c r="AH22" s="92"/>
    </row>
    <row r="23" spans="1:34" ht="24" customHeight="1">
      <c r="A23" s="93"/>
      <c r="B23" s="72"/>
      <c r="C23" s="73"/>
      <c r="D23" s="106" t="s">
        <v>93</v>
      </c>
      <c r="E23" s="75" t="s">
        <v>96</v>
      </c>
      <c r="F23" s="76" t="s">
        <v>94</v>
      </c>
      <c r="G23" s="77">
        <v>1.242</v>
      </c>
      <c r="H23" s="76" t="s">
        <v>95</v>
      </c>
      <c r="I23" s="78" t="str">
        <f t="shared" si="15"/>
        <v>1,040</v>
      </c>
      <c r="J23" s="79">
        <v>5</v>
      </c>
      <c r="K23" s="80">
        <v>18.399999999999999</v>
      </c>
      <c r="L23" s="81">
        <f t="shared" si="16"/>
        <v>126.17717391304349</v>
      </c>
      <c r="M23" s="82">
        <f t="shared" si="17"/>
        <v>20.5</v>
      </c>
      <c r="N23" s="83">
        <f t="shared" si="18"/>
        <v>23.4</v>
      </c>
      <c r="O23" s="84" t="str">
        <f t="shared" si="19"/>
        <v>27.1</v>
      </c>
      <c r="P23" s="77" t="s">
        <v>69</v>
      </c>
      <c r="Q23" s="76" t="s">
        <v>55</v>
      </c>
      <c r="R23" s="77" t="s">
        <v>97</v>
      </c>
      <c r="S23" s="74"/>
      <c r="T23" s="85" t="s">
        <v>56</v>
      </c>
      <c r="U23" s="86" t="str">
        <f t="shared" si="20"/>
        <v/>
      </c>
      <c r="V23" s="87" t="str">
        <f t="shared" si="21"/>
        <v/>
      </c>
      <c r="W23" s="87">
        <f t="shared" si="22"/>
        <v>67</v>
      </c>
      <c r="X23" s="88" t="str">
        <f t="shared" si="23"/>
        <v>★1.5</v>
      </c>
      <c r="Z23" s="89">
        <v>1040</v>
      </c>
      <c r="AA23" s="89"/>
      <c r="AB23" s="90">
        <f t="shared" si="24"/>
        <v>27.1</v>
      </c>
      <c r="AC23" s="91">
        <f t="shared" si="25"/>
        <v>67</v>
      </c>
      <c r="AD23" s="91" t="str">
        <f t="shared" si="26"/>
        <v>★1.5</v>
      </c>
      <c r="AE23" s="90" t="str">
        <f t="shared" si="27"/>
        <v/>
      </c>
      <c r="AF23" s="91" t="str">
        <f t="shared" si="28"/>
        <v/>
      </c>
      <c r="AG23" s="91" t="str">
        <f t="shared" si="29"/>
        <v/>
      </c>
      <c r="AH23" s="92"/>
    </row>
    <row r="24" spans="1:34" ht="24" customHeight="1">
      <c r="A24" s="93"/>
      <c r="B24" s="72"/>
      <c r="C24" s="73"/>
      <c r="D24" s="106" t="s">
        <v>98</v>
      </c>
      <c r="E24" s="75" t="s">
        <v>99</v>
      </c>
      <c r="F24" s="76" t="s">
        <v>100</v>
      </c>
      <c r="G24" s="77">
        <v>1.242</v>
      </c>
      <c r="H24" s="76" t="s">
        <v>95</v>
      </c>
      <c r="I24" s="78" t="str">
        <f t="shared" si="15"/>
        <v>960</v>
      </c>
      <c r="J24" s="79">
        <v>5</v>
      </c>
      <c r="K24" s="80">
        <v>19</v>
      </c>
      <c r="L24" s="81">
        <f t="shared" si="16"/>
        <v>122.19263157894736</v>
      </c>
      <c r="M24" s="82">
        <f t="shared" si="17"/>
        <v>20.8</v>
      </c>
      <c r="N24" s="83">
        <f t="shared" si="18"/>
        <v>23.7</v>
      </c>
      <c r="O24" s="84" t="str">
        <f t="shared" si="19"/>
        <v>27.6</v>
      </c>
      <c r="P24" s="77" t="s">
        <v>72</v>
      </c>
      <c r="Q24" s="76" t="s">
        <v>55</v>
      </c>
      <c r="R24" s="77" t="s">
        <v>81</v>
      </c>
      <c r="S24" s="74"/>
      <c r="T24" s="85" t="s">
        <v>56</v>
      </c>
      <c r="U24" s="86" t="str">
        <f t="shared" si="20"/>
        <v/>
      </c>
      <c r="V24" s="87" t="str">
        <f t="shared" si="21"/>
        <v/>
      </c>
      <c r="W24" s="87">
        <f t="shared" si="22"/>
        <v>68</v>
      </c>
      <c r="X24" s="88" t="str">
        <f t="shared" si="23"/>
        <v>★1.5</v>
      </c>
      <c r="Z24" s="89">
        <v>960</v>
      </c>
      <c r="AA24" s="89"/>
      <c r="AB24" s="90">
        <f t="shared" si="24"/>
        <v>27.6</v>
      </c>
      <c r="AC24" s="91">
        <f t="shared" si="25"/>
        <v>68</v>
      </c>
      <c r="AD24" s="91" t="str">
        <f t="shared" si="26"/>
        <v>★1.5</v>
      </c>
      <c r="AE24" s="90" t="str">
        <f t="shared" si="27"/>
        <v/>
      </c>
      <c r="AF24" s="91" t="str">
        <f t="shared" si="28"/>
        <v/>
      </c>
      <c r="AG24" s="91" t="str">
        <f t="shared" si="29"/>
        <v/>
      </c>
      <c r="AH24" s="92"/>
    </row>
    <row r="25" spans="1:34" ht="24" customHeight="1">
      <c r="A25" s="93"/>
      <c r="B25" s="94"/>
      <c r="C25" s="95"/>
      <c r="D25" s="106" t="s">
        <v>98</v>
      </c>
      <c r="E25" s="75" t="s">
        <v>96</v>
      </c>
      <c r="F25" s="76" t="s">
        <v>100</v>
      </c>
      <c r="G25" s="77">
        <v>1.242</v>
      </c>
      <c r="H25" s="76" t="s">
        <v>95</v>
      </c>
      <c r="I25" s="78" t="str">
        <f t="shared" si="15"/>
        <v>1,000~1,010</v>
      </c>
      <c r="J25" s="79">
        <v>5</v>
      </c>
      <c r="K25" s="80">
        <v>17.8</v>
      </c>
      <c r="L25" s="81">
        <f t="shared" si="16"/>
        <v>130.43033707865169</v>
      </c>
      <c r="M25" s="82">
        <f t="shared" si="17"/>
        <v>20.5</v>
      </c>
      <c r="N25" s="83">
        <f t="shared" si="18"/>
        <v>23.4</v>
      </c>
      <c r="O25" s="84" t="str">
        <f t="shared" si="19"/>
        <v>27.3</v>
      </c>
      <c r="P25" s="77" t="s">
        <v>72</v>
      </c>
      <c r="Q25" s="76" t="s">
        <v>55</v>
      </c>
      <c r="R25" s="77" t="s">
        <v>97</v>
      </c>
      <c r="S25" s="74"/>
      <c r="T25" s="85" t="s">
        <v>56</v>
      </c>
      <c r="U25" s="86" t="str">
        <f t="shared" si="20"/>
        <v/>
      </c>
      <c r="V25" s="87" t="str">
        <f t="shared" si="21"/>
        <v/>
      </c>
      <c r="W25" s="87">
        <f t="shared" si="22"/>
        <v>65</v>
      </c>
      <c r="X25" s="88" t="str">
        <f t="shared" si="23"/>
        <v>★1.5</v>
      </c>
      <c r="Z25" s="89">
        <v>1000</v>
      </c>
      <c r="AA25" s="89">
        <v>1010</v>
      </c>
      <c r="AB25" s="90">
        <f t="shared" si="24"/>
        <v>27.3</v>
      </c>
      <c r="AC25" s="91">
        <f t="shared" si="25"/>
        <v>65</v>
      </c>
      <c r="AD25" s="91" t="str">
        <f t="shared" si="26"/>
        <v>★1.5</v>
      </c>
      <c r="AE25" s="90">
        <f t="shared" si="27"/>
        <v>27.3</v>
      </c>
      <c r="AF25" s="91">
        <f t="shared" si="28"/>
        <v>65</v>
      </c>
      <c r="AG25" s="91" t="str">
        <f t="shared" si="29"/>
        <v>★1.5</v>
      </c>
      <c r="AH25" s="92"/>
    </row>
    <row r="26" spans="1:34" ht="24" customHeight="1">
      <c r="A26" s="93"/>
      <c r="B26" s="96"/>
      <c r="C26" s="105" t="s">
        <v>101</v>
      </c>
      <c r="D26" s="106" t="s">
        <v>102</v>
      </c>
      <c r="E26" s="75" t="s">
        <v>103</v>
      </c>
      <c r="F26" s="76" t="s">
        <v>104</v>
      </c>
      <c r="G26" s="77" t="s">
        <v>105</v>
      </c>
      <c r="H26" s="76" t="s">
        <v>106</v>
      </c>
      <c r="I26" s="78" t="str">
        <f t="shared" si="15"/>
        <v>1,080</v>
      </c>
      <c r="J26" s="79">
        <v>4</v>
      </c>
      <c r="K26" s="80">
        <v>15.4</v>
      </c>
      <c r="L26" s="81">
        <f t="shared" si="16"/>
        <v>150.75714285714284</v>
      </c>
      <c r="M26" s="82">
        <f t="shared" si="17"/>
        <v>20.5</v>
      </c>
      <c r="N26" s="83">
        <f t="shared" si="18"/>
        <v>23.4</v>
      </c>
      <c r="O26" s="84" t="str">
        <f t="shared" si="19"/>
        <v>26.8</v>
      </c>
      <c r="P26" s="77" t="s">
        <v>107</v>
      </c>
      <c r="Q26" s="76" t="s">
        <v>80</v>
      </c>
      <c r="R26" s="77" t="s">
        <v>97</v>
      </c>
      <c r="S26" s="74"/>
      <c r="T26" s="85"/>
      <c r="U26" s="86" t="str">
        <f t="shared" si="20"/>
        <v/>
      </c>
      <c r="V26" s="87" t="str">
        <f t="shared" si="21"/>
        <v/>
      </c>
      <c r="W26" s="87">
        <f t="shared" si="22"/>
        <v>57</v>
      </c>
      <c r="X26" s="88" t="str">
        <f t="shared" si="23"/>
        <v>★0.5</v>
      </c>
      <c r="Z26" s="89">
        <v>1080</v>
      </c>
      <c r="AA26" s="89"/>
      <c r="AB26" s="90">
        <f t="shared" si="24"/>
        <v>26.8</v>
      </c>
      <c r="AC26" s="91">
        <f t="shared" si="25"/>
        <v>57</v>
      </c>
      <c r="AD26" s="91" t="str">
        <f t="shared" si="26"/>
        <v>★0.5</v>
      </c>
      <c r="AE26" s="90" t="str">
        <f t="shared" si="27"/>
        <v/>
      </c>
      <c r="AF26" s="91" t="str">
        <f t="shared" si="28"/>
        <v/>
      </c>
      <c r="AG26" s="91" t="str">
        <f t="shared" si="29"/>
        <v/>
      </c>
      <c r="AH26" s="92"/>
    </row>
    <row r="27" spans="1:34" ht="24" customHeight="1">
      <c r="A27" s="93"/>
      <c r="B27" s="94"/>
      <c r="C27" s="95"/>
      <c r="D27" s="106" t="s">
        <v>102</v>
      </c>
      <c r="E27" s="75" t="s">
        <v>108</v>
      </c>
      <c r="F27" s="76" t="s">
        <v>104</v>
      </c>
      <c r="G27" s="77" t="s">
        <v>105</v>
      </c>
      <c r="H27" s="76" t="s">
        <v>109</v>
      </c>
      <c r="I27" s="78" t="str">
        <f t="shared" si="15"/>
        <v>1,090</v>
      </c>
      <c r="J27" s="79">
        <v>4</v>
      </c>
      <c r="K27" s="80">
        <v>14.3</v>
      </c>
      <c r="L27" s="81">
        <f t="shared" si="16"/>
        <v>162.35384615384615</v>
      </c>
      <c r="M27" s="82">
        <f t="shared" si="17"/>
        <v>18.7</v>
      </c>
      <c r="N27" s="83">
        <f t="shared" si="18"/>
        <v>21.8</v>
      </c>
      <c r="O27" s="84" t="str">
        <f t="shared" si="19"/>
        <v>26.8</v>
      </c>
      <c r="P27" s="77" t="s">
        <v>107</v>
      </c>
      <c r="Q27" s="76" t="s">
        <v>80</v>
      </c>
      <c r="R27" s="77" t="s">
        <v>97</v>
      </c>
      <c r="S27" s="74"/>
      <c r="T27" s="85"/>
      <c r="U27" s="86" t="str">
        <f t="shared" si="20"/>
        <v/>
      </c>
      <c r="V27" s="87" t="str">
        <f t="shared" si="21"/>
        <v/>
      </c>
      <c r="W27" s="87" t="str">
        <f t="shared" si="22"/>
        <v/>
      </c>
      <c r="X27" s="88" t="str">
        <f t="shared" si="23"/>
        <v/>
      </c>
      <c r="Z27" s="89">
        <v>1090</v>
      </c>
      <c r="AA27" s="89"/>
      <c r="AB27" s="90">
        <f t="shared" si="24"/>
        <v>26.8</v>
      </c>
      <c r="AC27" s="91">
        <f t="shared" si="25"/>
        <v>53</v>
      </c>
      <c r="AD27" s="91" t="str">
        <f t="shared" si="26"/>
        <v xml:space="preserve"> </v>
      </c>
      <c r="AE27" s="90" t="str">
        <f t="shared" si="27"/>
        <v/>
      </c>
      <c r="AF27" s="91" t="str">
        <f t="shared" si="28"/>
        <v/>
      </c>
      <c r="AG27" s="91" t="str">
        <f t="shared" si="29"/>
        <v/>
      </c>
      <c r="AH27" s="92"/>
    </row>
    <row r="28" spans="1:34" ht="24" customHeight="1">
      <c r="A28" s="93"/>
      <c r="B28" s="96" t="s">
        <v>110</v>
      </c>
      <c r="C28" s="105" t="s">
        <v>111</v>
      </c>
      <c r="D28" s="106" t="s">
        <v>112</v>
      </c>
      <c r="E28" s="75" t="s">
        <v>113</v>
      </c>
      <c r="F28" s="76" t="s">
        <v>114</v>
      </c>
      <c r="G28" s="77">
        <v>1.7969999999999999</v>
      </c>
      <c r="H28" s="76" t="s">
        <v>115</v>
      </c>
      <c r="I28" s="78" t="str">
        <f t="shared" si="15"/>
        <v>1,650</v>
      </c>
      <c r="J28" s="79">
        <v>7</v>
      </c>
      <c r="K28" s="80">
        <v>23.2</v>
      </c>
      <c r="L28" s="81">
        <f t="shared" si="16"/>
        <v>100.07155172413793</v>
      </c>
      <c r="M28" s="82">
        <f t="shared" si="17"/>
        <v>13.2</v>
      </c>
      <c r="N28" s="83">
        <f t="shared" si="18"/>
        <v>16.5</v>
      </c>
      <c r="O28" s="84" t="str">
        <f t="shared" si="19"/>
        <v>22.5</v>
      </c>
      <c r="P28" s="77" t="s">
        <v>116</v>
      </c>
      <c r="Q28" s="76" t="s">
        <v>55</v>
      </c>
      <c r="R28" s="77" t="s">
        <v>81</v>
      </c>
      <c r="S28" s="74"/>
      <c r="T28" s="85" t="s">
        <v>117</v>
      </c>
      <c r="U28" s="86">
        <f t="shared" si="20"/>
        <v>175</v>
      </c>
      <c r="V28" s="87">
        <f t="shared" si="21"/>
        <v>140</v>
      </c>
      <c r="W28" s="87">
        <f t="shared" si="22"/>
        <v>103</v>
      </c>
      <c r="X28" s="88" t="str">
        <f t="shared" si="23"/>
        <v>★5.0</v>
      </c>
      <c r="Z28" s="89">
        <v>1650</v>
      </c>
      <c r="AA28" s="89"/>
      <c r="AB28" s="90">
        <f t="shared" si="24"/>
        <v>22.5</v>
      </c>
      <c r="AC28" s="91">
        <f t="shared" si="25"/>
        <v>103</v>
      </c>
      <c r="AD28" s="91" t="str">
        <f t="shared" si="26"/>
        <v>★5.0</v>
      </c>
      <c r="AE28" s="90" t="str">
        <f t="shared" si="27"/>
        <v/>
      </c>
      <c r="AF28" s="91" t="str">
        <f t="shared" si="28"/>
        <v/>
      </c>
      <c r="AG28" s="91" t="str">
        <f t="shared" si="29"/>
        <v/>
      </c>
      <c r="AH28" s="92"/>
    </row>
    <row r="29" spans="1:34" ht="24" customHeight="1">
      <c r="A29" s="93"/>
      <c r="B29" s="72"/>
      <c r="C29" s="73"/>
      <c r="D29" s="106" t="s">
        <v>118</v>
      </c>
      <c r="E29" s="75" t="s">
        <v>113</v>
      </c>
      <c r="F29" s="76" t="s">
        <v>119</v>
      </c>
      <c r="G29" s="77">
        <v>1.7969999999999999</v>
      </c>
      <c r="H29" s="76" t="s">
        <v>115</v>
      </c>
      <c r="I29" s="78" t="str">
        <f t="shared" si="15"/>
        <v>1,700</v>
      </c>
      <c r="J29" s="79">
        <v>7</v>
      </c>
      <c r="K29" s="80">
        <v>22</v>
      </c>
      <c r="L29" s="81">
        <f t="shared" si="16"/>
        <v>105.52999999999999</v>
      </c>
      <c r="M29" s="82">
        <f t="shared" si="17"/>
        <v>12.2</v>
      </c>
      <c r="N29" s="83">
        <f t="shared" si="18"/>
        <v>15.4</v>
      </c>
      <c r="O29" s="84" t="str">
        <f t="shared" si="19"/>
        <v>22.1</v>
      </c>
      <c r="P29" s="77" t="s">
        <v>116</v>
      </c>
      <c r="Q29" s="76" t="s">
        <v>55</v>
      </c>
      <c r="R29" s="77" t="s">
        <v>97</v>
      </c>
      <c r="S29" s="74"/>
      <c r="T29" s="85" t="s">
        <v>117</v>
      </c>
      <c r="U29" s="86">
        <f t="shared" si="20"/>
        <v>180</v>
      </c>
      <c r="V29" s="87">
        <f t="shared" si="21"/>
        <v>142</v>
      </c>
      <c r="W29" s="87">
        <f t="shared" si="22"/>
        <v>99</v>
      </c>
      <c r="X29" s="88" t="str">
        <f t="shared" si="23"/>
        <v>★4.5</v>
      </c>
      <c r="Z29" s="89">
        <v>1700</v>
      </c>
      <c r="AA29" s="89"/>
      <c r="AB29" s="90">
        <f t="shared" si="24"/>
        <v>22.1</v>
      </c>
      <c r="AC29" s="91">
        <f t="shared" si="25"/>
        <v>99</v>
      </c>
      <c r="AD29" s="91" t="str">
        <f t="shared" si="26"/>
        <v>★4.5</v>
      </c>
      <c r="AE29" s="90" t="str">
        <f t="shared" si="27"/>
        <v/>
      </c>
      <c r="AF29" s="91" t="str">
        <f t="shared" si="28"/>
        <v/>
      </c>
      <c r="AG29" s="91" t="str">
        <f t="shared" si="29"/>
        <v/>
      </c>
      <c r="AH29" s="92"/>
    </row>
    <row r="30" spans="1:34" ht="24" customHeight="1">
      <c r="A30" s="93"/>
      <c r="B30" s="72"/>
      <c r="C30" s="73"/>
      <c r="D30" s="106" t="s">
        <v>120</v>
      </c>
      <c r="E30" s="75" t="s">
        <v>113</v>
      </c>
      <c r="F30" s="76" t="s">
        <v>121</v>
      </c>
      <c r="G30" s="77">
        <v>1.986</v>
      </c>
      <c r="H30" s="76" t="s">
        <v>95</v>
      </c>
      <c r="I30" s="78" t="str">
        <f t="shared" si="15"/>
        <v>1,620</v>
      </c>
      <c r="J30" s="79">
        <v>8</v>
      </c>
      <c r="K30" s="80">
        <v>15.1</v>
      </c>
      <c r="L30" s="81">
        <f t="shared" si="16"/>
        <v>153.75231788079469</v>
      </c>
      <c r="M30" s="82">
        <f t="shared" si="17"/>
        <v>13.2</v>
      </c>
      <c r="N30" s="83">
        <f t="shared" si="18"/>
        <v>16.5</v>
      </c>
      <c r="O30" s="84" t="str">
        <f t="shared" si="19"/>
        <v>22.8</v>
      </c>
      <c r="P30" s="77" t="s">
        <v>122</v>
      </c>
      <c r="Q30" s="76" t="s">
        <v>55</v>
      </c>
      <c r="R30" s="77" t="s">
        <v>81</v>
      </c>
      <c r="S30" s="74"/>
      <c r="T30" s="85" t="s">
        <v>117</v>
      </c>
      <c r="U30" s="86">
        <f t="shared" si="20"/>
        <v>114</v>
      </c>
      <c r="V30" s="87" t="str">
        <f t="shared" si="21"/>
        <v/>
      </c>
      <c r="W30" s="87">
        <f t="shared" si="22"/>
        <v>66</v>
      </c>
      <c r="X30" s="88" t="str">
        <f t="shared" si="23"/>
        <v>★1.5</v>
      </c>
      <c r="Z30" s="89">
        <v>1620</v>
      </c>
      <c r="AA30" s="89"/>
      <c r="AB30" s="90">
        <f t="shared" si="24"/>
        <v>22.8</v>
      </c>
      <c r="AC30" s="91">
        <f t="shared" si="25"/>
        <v>66</v>
      </c>
      <c r="AD30" s="91" t="str">
        <f t="shared" si="26"/>
        <v>★1.5</v>
      </c>
      <c r="AE30" s="90" t="str">
        <f t="shared" si="27"/>
        <v/>
      </c>
      <c r="AF30" s="91" t="str">
        <f t="shared" si="28"/>
        <v/>
      </c>
      <c r="AG30" s="91" t="str">
        <f t="shared" si="29"/>
        <v/>
      </c>
      <c r="AH30" s="92"/>
    </row>
    <row r="31" spans="1:34" ht="24" customHeight="1" thickBot="1">
      <c r="A31" s="107"/>
      <c r="B31" s="94"/>
      <c r="C31" s="95"/>
      <c r="D31" s="106" t="s">
        <v>123</v>
      </c>
      <c r="E31" s="75" t="s">
        <v>113</v>
      </c>
      <c r="F31" s="76" t="s">
        <v>121</v>
      </c>
      <c r="G31" s="77">
        <v>1.986</v>
      </c>
      <c r="H31" s="76" t="s">
        <v>95</v>
      </c>
      <c r="I31" s="78" t="str">
        <f t="shared" si="15"/>
        <v>1,690</v>
      </c>
      <c r="J31" s="79">
        <v>8</v>
      </c>
      <c r="K31" s="103">
        <v>14.3</v>
      </c>
      <c r="L31" s="104">
        <f t="shared" si="16"/>
        <v>162.35384615384615</v>
      </c>
      <c r="M31" s="82">
        <f t="shared" si="17"/>
        <v>12.2</v>
      </c>
      <c r="N31" s="83">
        <f t="shared" si="18"/>
        <v>15.4</v>
      </c>
      <c r="O31" s="84" t="str">
        <f t="shared" si="19"/>
        <v>22.2</v>
      </c>
      <c r="P31" s="77" t="s">
        <v>122</v>
      </c>
      <c r="Q31" s="76" t="s">
        <v>55</v>
      </c>
      <c r="R31" s="77" t="s">
        <v>97</v>
      </c>
      <c r="S31" s="74"/>
      <c r="T31" s="85" t="s">
        <v>117</v>
      </c>
      <c r="U31" s="86">
        <f t="shared" si="20"/>
        <v>117</v>
      </c>
      <c r="V31" s="87" t="str">
        <f t="shared" si="21"/>
        <v/>
      </c>
      <c r="W31" s="87">
        <f t="shared" si="22"/>
        <v>64</v>
      </c>
      <c r="X31" s="88" t="str">
        <f t="shared" si="23"/>
        <v>★1.0</v>
      </c>
      <c r="Z31" s="89">
        <v>1690</v>
      </c>
      <c r="AA31" s="89"/>
      <c r="AB31" s="90">
        <f t="shared" si="24"/>
        <v>22.2</v>
      </c>
      <c r="AC31" s="91">
        <f t="shared" si="25"/>
        <v>64</v>
      </c>
      <c r="AD31" s="91" t="str">
        <f t="shared" si="26"/>
        <v>★1.0</v>
      </c>
      <c r="AE31" s="90" t="str">
        <f t="shared" si="27"/>
        <v/>
      </c>
      <c r="AF31" s="91" t="str">
        <f t="shared" si="28"/>
        <v/>
      </c>
      <c r="AG31" s="91" t="str">
        <f t="shared" si="29"/>
        <v/>
      </c>
      <c r="AH31" s="92"/>
    </row>
    <row r="32" spans="1:34">
      <c r="E32" s="2"/>
    </row>
    <row r="33" spans="2:5">
      <c r="B33" s="2" t="s">
        <v>124</v>
      </c>
      <c r="E33" s="2"/>
    </row>
    <row r="34" spans="2:5">
      <c r="B34" s="2" t="s">
        <v>125</v>
      </c>
      <c r="E34" s="2"/>
    </row>
    <row r="35" spans="2:5">
      <c r="B35" s="2" t="s">
        <v>126</v>
      </c>
      <c r="E35" s="2"/>
    </row>
    <row r="36" spans="2:5">
      <c r="B36" s="2" t="s">
        <v>127</v>
      </c>
      <c r="E36" s="2"/>
    </row>
    <row r="37" spans="2:5">
      <c r="B37" s="2" t="s">
        <v>128</v>
      </c>
      <c r="E37" s="2"/>
    </row>
    <row r="38" spans="2:5">
      <c r="B38" s="2" t="s">
        <v>129</v>
      </c>
      <c r="E38" s="2"/>
    </row>
    <row r="39" spans="2:5">
      <c r="B39" s="2" t="s">
        <v>130</v>
      </c>
      <c r="E39" s="2"/>
    </row>
    <row r="40" spans="2:5">
      <c r="B40" s="2" t="s">
        <v>131</v>
      </c>
      <c r="E40" s="2"/>
    </row>
    <row r="41" spans="2:5">
      <c r="B41" s="2" t="s">
        <v>132</v>
      </c>
      <c r="E4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39370078740157483" right="0.39370078740157483" top="0.39370078740157483" bottom="0.74803149606299213" header="0.19685039370078741" footer="0.39370078740157483"/>
  <pageSetup paperSize="9" scale="31" orientation="portrait" r:id="rId1"/>
  <headerFooter>
    <oddHeader>&amp;R&amp;10様式1-1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7C87EC39-1C3B-4766-B6B3-71C514DDAB5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22" id="{402CBB83-41D2-4F2F-AC8C-538A59FF3E0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21" id="{8147E0AE-11EB-46D3-A646-0C79C674AE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0" id="{551D8F4C-A8AF-4124-9A19-61AA2BEC734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19" id="{3185E1C1-FD7A-459D-A557-0EF68AF29C5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18" id="{909EF397-721F-4F81-9083-F88ED5D32B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17" id="{DE876F62-B34B-4635-9945-D80765EE24A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16" id="{A5D9E052-90B3-414E-B4F2-659821F1211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15" id="{3FE78D31-2C33-40FA-870C-271CA19EBA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14" id="{E4530EC6-4F97-43C9-918F-A3EE08D6E8E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13" id="{202A1F14-8401-44C9-992A-B85FF2B638F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12" id="{40A96855-B824-411D-8D11-1DF78BADB82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11" id="{3F236AC2-A7EE-47F4-8ADE-CD509CF0B14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0" id="{867E4D37-5C1E-45A2-A40F-256E9BE9DB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9" id="{1280E395-B360-45F7-B1B1-E59AE3C0BA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8" id="{DC605AD9-2528-4644-B508-32AE3284184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7" id="{E4A7E700-C2CF-4477-BC1B-AA17CE7AF7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6" id="{F5F2DCA5-6142-4055-827A-F72D647D854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5" id="{F2725542-A4A7-4EE0-9AF3-F6008227930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4" id="{843BF4CF-147F-441B-950D-C7B1F647295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3" id="{8626252B-CEEE-472C-BB2E-089AE6608E7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" id="{0B62052E-621B-4D5A-935E-BFBB37A775D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1" id="{5A7C910C-FF61-41E1-85B2-43C5E5E20DD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1-1(普通・小型)</vt:lpstr>
      <vt:lpstr>'1-1(普通・小型)'!Print_Area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2023-12-28T17:03:18Z</dcterms:created>
  <dcterms:modified xsi:type="dcterms:W3CDTF">2023-12-28T17:03:45Z</dcterms:modified>
</cp:coreProperties>
</file>