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11月\提出データ\"/>
    </mc:Choice>
  </mc:AlternateContent>
  <bookViews>
    <workbookView xWindow="0" yWindow="0" windowWidth="19545" windowHeight="8115"/>
  </bookViews>
  <sheets>
    <sheet name="1-1" sheetId="1" r:id="rId1"/>
  </sheets>
  <externalReferences>
    <externalReference r:id="rId2"/>
    <externalReference r:id="rId3"/>
    <externalReference r:id="rId4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'1-1'!$A$2:$X$45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 l="1"/>
  <c r="AF36" i="1" s="1"/>
  <c r="AG36" i="1" s="1"/>
  <c r="AD36" i="1"/>
  <c r="AC36" i="1"/>
  <c r="X36" i="1" s="1"/>
  <c r="AB36" i="1"/>
  <c r="W36" i="1"/>
  <c r="T36" i="1"/>
  <c r="O36" i="1"/>
  <c r="N36" i="1"/>
  <c r="V36" i="1" s="1"/>
  <c r="M36" i="1"/>
  <c r="U36" i="1" s="1"/>
  <c r="L36" i="1"/>
  <c r="I36" i="1"/>
  <c r="AE35" i="1"/>
  <c r="AF35" i="1" s="1"/>
  <c r="AG35" i="1" s="1"/>
  <c r="AD35" i="1"/>
  <c r="AC35" i="1"/>
  <c r="X35" i="1" s="1"/>
  <c r="AB35" i="1"/>
  <c r="W35" i="1"/>
  <c r="T35" i="1"/>
  <c r="O35" i="1"/>
  <c r="N35" i="1"/>
  <c r="V35" i="1" s="1"/>
  <c r="M35" i="1"/>
  <c r="U35" i="1" s="1"/>
  <c r="L35" i="1"/>
  <c r="I35" i="1"/>
  <c r="AE34" i="1"/>
  <c r="AF34" i="1" s="1"/>
  <c r="AG34" i="1" s="1"/>
  <c r="AD34" i="1"/>
  <c r="AC34" i="1"/>
  <c r="X34" i="1" s="1"/>
  <c r="AB34" i="1"/>
  <c r="W34" i="1"/>
  <c r="T34" i="1"/>
  <c r="O34" i="1"/>
  <c r="N34" i="1"/>
  <c r="V34" i="1" s="1"/>
  <c r="M34" i="1"/>
  <c r="U34" i="1" s="1"/>
  <c r="L34" i="1"/>
  <c r="I34" i="1"/>
  <c r="AE33" i="1"/>
  <c r="AF33" i="1" s="1"/>
  <c r="AG33" i="1" s="1"/>
  <c r="AD33" i="1"/>
  <c r="AC33" i="1"/>
  <c r="X33" i="1" s="1"/>
  <c r="AB33" i="1"/>
  <c r="W33" i="1"/>
  <c r="T33" i="1"/>
  <c r="O33" i="1"/>
  <c r="N33" i="1"/>
  <c r="V33" i="1" s="1"/>
  <c r="M33" i="1"/>
  <c r="U33" i="1" s="1"/>
  <c r="L33" i="1"/>
  <c r="I33" i="1"/>
  <c r="AE32" i="1"/>
  <c r="AF32" i="1" s="1"/>
  <c r="AG32" i="1" s="1"/>
  <c r="AD32" i="1"/>
  <c r="AC32" i="1"/>
  <c r="X32" i="1" s="1"/>
  <c r="AB32" i="1"/>
  <c r="W32" i="1"/>
  <c r="T32" i="1"/>
  <c r="O32" i="1"/>
  <c r="N32" i="1"/>
  <c r="V32" i="1" s="1"/>
  <c r="M32" i="1"/>
  <c r="U32" i="1" s="1"/>
  <c r="L32" i="1"/>
  <c r="I32" i="1"/>
  <c r="AE31" i="1"/>
  <c r="AF31" i="1" s="1"/>
  <c r="AG31" i="1" s="1"/>
  <c r="AD31" i="1"/>
  <c r="AC31" i="1"/>
  <c r="X31" i="1" s="1"/>
  <c r="AB31" i="1"/>
  <c r="W31" i="1"/>
  <c r="T31" i="1"/>
  <c r="O31" i="1"/>
  <c r="N31" i="1"/>
  <c r="V31" i="1" s="1"/>
  <c r="M31" i="1"/>
  <c r="U31" i="1" s="1"/>
  <c r="L31" i="1"/>
  <c r="I31" i="1"/>
  <c r="AE30" i="1"/>
  <c r="AF30" i="1" s="1"/>
  <c r="AG30" i="1" s="1"/>
  <c r="AD30" i="1"/>
  <c r="AC30" i="1"/>
  <c r="X30" i="1" s="1"/>
  <c r="AB30" i="1"/>
  <c r="W30" i="1"/>
  <c r="T30" i="1"/>
  <c r="O30" i="1"/>
  <c r="N30" i="1"/>
  <c r="V30" i="1" s="1"/>
  <c r="M30" i="1"/>
  <c r="U30" i="1" s="1"/>
  <c r="L30" i="1"/>
  <c r="I30" i="1"/>
  <c r="AE29" i="1"/>
  <c r="AF29" i="1" s="1"/>
  <c r="AG29" i="1" s="1"/>
  <c r="AD29" i="1"/>
  <c r="AC29" i="1"/>
  <c r="X29" i="1" s="1"/>
  <c r="AB29" i="1"/>
  <c r="W29" i="1"/>
  <c r="T29" i="1"/>
  <c r="O29" i="1"/>
  <c r="N29" i="1"/>
  <c r="V29" i="1" s="1"/>
  <c r="M29" i="1"/>
  <c r="U29" i="1" s="1"/>
  <c r="L29" i="1"/>
  <c r="I29" i="1"/>
  <c r="AG28" i="1"/>
  <c r="AF28" i="1"/>
  <c r="AE28" i="1"/>
  <c r="AD28" i="1"/>
  <c r="AC28" i="1"/>
  <c r="X28" i="1" s="1"/>
  <c r="AB28" i="1"/>
  <c r="W28" i="1"/>
  <c r="T28" i="1"/>
  <c r="O28" i="1"/>
  <c r="N28" i="1"/>
  <c r="V28" i="1" s="1"/>
  <c r="M28" i="1"/>
  <c r="U28" i="1" s="1"/>
  <c r="L28" i="1"/>
  <c r="I28" i="1"/>
  <c r="AG27" i="1"/>
  <c r="AF27" i="1"/>
  <c r="AE27" i="1"/>
  <c r="AD27" i="1"/>
  <c r="AC27" i="1"/>
  <c r="X27" i="1" s="1"/>
  <c r="AB27" i="1"/>
  <c r="W27" i="1"/>
  <c r="T27" i="1"/>
  <c r="O27" i="1"/>
  <c r="N27" i="1"/>
  <c r="V27" i="1" s="1"/>
  <c r="M27" i="1"/>
  <c r="U27" i="1" s="1"/>
  <c r="L27" i="1"/>
  <c r="I27" i="1"/>
  <c r="AG26" i="1"/>
  <c r="AF26" i="1"/>
  <c r="AE26" i="1"/>
  <c r="AD26" i="1"/>
  <c r="AC26" i="1"/>
  <c r="X26" i="1" s="1"/>
  <c r="AB26" i="1"/>
  <c r="W26" i="1"/>
  <c r="T26" i="1"/>
  <c r="O26" i="1"/>
  <c r="N26" i="1"/>
  <c r="V26" i="1" s="1"/>
  <c r="M26" i="1"/>
  <c r="U26" i="1" s="1"/>
  <c r="L26" i="1"/>
  <c r="I26" i="1"/>
  <c r="AG25" i="1"/>
  <c r="AF25" i="1"/>
  <c r="AE25" i="1"/>
  <c r="AD25" i="1"/>
  <c r="AC25" i="1"/>
  <c r="X25" i="1" s="1"/>
  <c r="AB25" i="1"/>
  <c r="W25" i="1"/>
  <c r="T25" i="1"/>
  <c r="O25" i="1"/>
  <c r="N25" i="1"/>
  <c r="V25" i="1" s="1"/>
  <c r="M25" i="1"/>
  <c r="U25" i="1" s="1"/>
  <c r="L25" i="1"/>
  <c r="I25" i="1"/>
  <c r="AG24" i="1"/>
  <c r="AF24" i="1"/>
  <c r="AE24" i="1"/>
  <c r="AD24" i="1"/>
  <c r="AC24" i="1"/>
  <c r="X24" i="1" s="1"/>
  <c r="AB24" i="1"/>
  <c r="W24" i="1"/>
  <c r="T24" i="1"/>
  <c r="O24" i="1"/>
  <c r="N24" i="1"/>
  <c r="V24" i="1" s="1"/>
  <c r="M24" i="1"/>
  <c r="U24" i="1" s="1"/>
  <c r="L24" i="1"/>
  <c r="I24" i="1"/>
  <c r="AG23" i="1"/>
  <c r="AF23" i="1"/>
  <c r="AE23" i="1"/>
  <c r="AD23" i="1"/>
  <c r="AC23" i="1"/>
  <c r="X23" i="1" s="1"/>
  <c r="AB23" i="1"/>
  <c r="W23" i="1"/>
  <c r="T23" i="1"/>
  <c r="O23" i="1"/>
  <c r="N23" i="1"/>
  <c r="V23" i="1" s="1"/>
  <c r="M23" i="1"/>
  <c r="U23" i="1" s="1"/>
  <c r="L23" i="1"/>
  <c r="I23" i="1"/>
  <c r="AG22" i="1"/>
  <c r="AF22" i="1"/>
  <c r="AE22" i="1"/>
  <c r="AD22" i="1"/>
  <c r="AC22" i="1"/>
  <c r="X22" i="1" s="1"/>
  <c r="AB22" i="1"/>
  <c r="W22" i="1"/>
  <c r="T22" i="1"/>
  <c r="O22" i="1"/>
  <c r="N22" i="1"/>
  <c r="V22" i="1" s="1"/>
  <c r="M22" i="1"/>
  <c r="U22" i="1" s="1"/>
  <c r="L22" i="1"/>
  <c r="I22" i="1"/>
  <c r="AG21" i="1"/>
  <c r="AF21" i="1"/>
  <c r="AE21" i="1"/>
  <c r="AD21" i="1"/>
  <c r="AC21" i="1"/>
  <c r="X21" i="1" s="1"/>
  <c r="AB21" i="1"/>
  <c r="W21" i="1"/>
  <c r="T21" i="1"/>
  <c r="O21" i="1"/>
  <c r="N21" i="1"/>
  <c r="V21" i="1" s="1"/>
  <c r="M21" i="1"/>
  <c r="U21" i="1" s="1"/>
  <c r="L21" i="1"/>
  <c r="I21" i="1"/>
  <c r="AG20" i="1"/>
  <c r="AF20" i="1"/>
  <c r="AE20" i="1"/>
  <c r="AD20" i="1"/>
  <c r="AC20" i="1"/>
  <c r="X20" i="1" s="1"/>
  <c r="AB20" i="1"/>
  <c r="W20" i="1"/>
  <c r="T20" i="1"/>
  <c r="O20" i="1"/>
  <c r="N20" i="1"/>
  <c r="V20" i="1" s="1"/>
  <c r="M20" i="1"/>
  <c r="U20" i="1" s="1"/>
  <c r="L20" i="1"/>
  <c r="I20" i="1"/>
  <c r="AG19" i="1"/>
  <c r="AF19" i="1"/>
  <c r="AE19" i="1"/>
  <c r="AD19" i="1"/>
  <c r="AC19" i="1"/>
  <c r="X19" i="1" s="1"/>
  <c r="AB19" i="1"/>
  <c r="W19" i="1"/>
  <c r="T19" i="1"/>
  <c r="O19" i="1"/>
  <c r="N19" i="1"/>
  <c r="V19" i="1" s="1"/>
  <c r="M19" i="1"/>
  <c r="U19" i="1" s="1"/>
  <c r="L19" i="1"/>
  <c r="I19" i="1"/>
  <c r="AG18" i="1"/>
  <c r="AF18" i="1"/>
  <c r="AE18" i="1"/>
  <c r="AD18" i="1"/>
  <c r="AC18" i="1"/>
  <c r="X18" i="1" s="1"/>
  <c r="AB18" i="1"/>
  <c r="W18" i="1"/>
  <c r="T18" i="1"/>
  <c r="O18" i="1"/>
  <c r="N18" i="1"/>
  <c r="V18" i="1" s="1"/>
  <c r="M18" i="1"/>
  <c r="U18" i="1" s="1"/>
  <c r="L18" i="1"/>
  <c r="I18" i="1"/>
  <c r="AG17" i="1"/>
  <c r="AF17" i="1"/>
  <c r="AE17" i="1"/>
  <c r="AD17" i="1"/>
  <c r="AC17" i="1"/>
  <c r="X17" i="1" s="1"/>
  <c r="AB17" i="1"/>
  <c r="W17" i="1"/>
  <c r="T17" i="1"/>
  <c r="O17" i="1"/>
  <c r="N17" i="1"/>
  <c r="V17" i="1" s="1"/>
  <c r="M17" i="1"/>
  <c r="U17" i="1" s="1"/>
  <c r="L17" i="1"/>
  <c r="I17" i="1"/>
  <c r="AE16" i="1"/>
  <c r="AF16" i="1" s="1"/>
  <c r="AG16" i="1" s="1"/>
  <c r="AD16" i="1"/>
  <c r="AC16" i="1"/>
  <c r="X16" i="1" s="1"/>
  <c r="AB16" i="1"/>
  <c r="W16" i="1"/>
  <c r="T16" i="1"/>
  <c r="O16" i="1"/>
  <c r="N16" i="1"/>
  <c r="V16" i="1" s="1"/>
  <c r="M16" i="1"/>
  <c r="U16" i="1" s="1"/>
  <c r="L16" i="1"/>
  <c r="I16" i="1"/>
  <c r="AE15" i="1"/>
  <c r="AF15" i="1" s="1"/>
  <c r="AG15" i="1" s="1"/>
  <c r="AD15" i="1"/>
  <c r="AC15" i="1"/>
  <c r="X15" i="1" s="1"/>
  <c r="AB15" i="1"/>
  <c r="W15" i="1"/>
  <c r="T15" i="1"/>
  <c r="O15" i="1"/>
  <c r="N15" i="1"/>
  <c r="V15" i="1" s="1"/>
  <c r="M15" i="1"/>
  <c r="U15" i="1" s="1"/>
  <c r="L15" i="1"/>
  <c r="I15" i="1"/>
  <c r="AE14" i="1"/>
  <c r="AF14" i="1" s="1"/>
  <c r="AG14" i="1" s="1"/>
  <c r="AD14" i="1"/>
  <c r="AC14" i="1"/>
  <c r="X14" i="1" s="1"/>
  <c r="AB14" i="1"/>
  <c r="W14" i="1"/>
  <c r="T14" i="1"/>
  <c r="O14" i="1"/>
  <c r="N14" i="1"/>
  <c r="V14" i="1" s="1"/>
  <c r="M14" i="1"/>
  <c r="U14" i="1" s="1"/>
  <c r="L14" i="1"/>
  <c r="I14" i="1"/>
  <c r="AE13" i="1"/>
  <c r="AF13" i="1" s="1"/>
  <c r="AG13" i="1" s="1"/>
  <c r="AD13" i="1"/>
  <c r="AC13" i="1"/>
  <c r="X13" i="1" s="1"/>
  <c r="AB13" i="1"/>
  <c r="W13" i="1"/>
  <c r="T13" i="1"/>
  <c r="O13" i="1"/>
  <c r="N13" i="1"/>
  <c r="V13" i="1" s="1"/>
  <c r="M13" i="1"/>
  <c r="U13" i="1" s="1"/>
  <c r="L13" i="1"/>
  <c r="I13" i="1"/>
  <c r="AE12" i="1"/>
  <c r="AF12" i="1" s="1"/>
  <c r="AG12" i="1" s="1"/>
  <c r="AD12" i="1"/>
  <c r="AC12" i="1"/>
  <c r="X12" i="1" s="1"/>
  <c r="AB12" i="1"/>
  <c r="W12" i="1"/>
  <c r="T12" i="1"/>
  <c r="O12" i="1"/>
  <c r="N12" i="1"/>
  <c r="V12" i="1" s="1"/>
  <c r="M12" i="1"/>
  <c r="U12" i="1" s="1"/>
  <c r="L12" i="1"/>
  <c r="I12" i="1"/>
  <c r="AE11" i="1"/>
  <c r="AF11" i="1" s="1"/>
  <c r="AG11" i="1" s="1"/>
  <c r="AD11" i="1"/>
  <c r="AC11" i="1"/>
  <c r="X11" i="1" s="1"/>
  <c r="AB11" i="1"/>
  <c r="W11" i="1"/>
  <c r="T11" i="1"/>
  <c r="O11" i="1"/>
  <c r="N11" i="1"/>
  <c r="V11" i="1" s="1"/>
  <c r="M11" i="1"/>
  <c r="U11" i="1" s="1"/>
  <c r="L11" i="1"/>
  <c r="I11" i="1"/>
  <c r="AE10" i="1"/>
  <c r="AF10" i="1" s="1"/>
  <c r="AG10" i="1" s="1"/>
  <c r="AD10" i="1"/>
  <c r="AC10" i="1"/>
  <c r="X10" i="1" s="1"/>
  <c r="AB10" i="1"/>
  <c r="W10" i="1"/>
  <c r="T10" i="1"/>
  <c r="O10" i="1"/>
  <c r="N10" i="1"/>
  <c r="V10" i="1" s="1"/>
  <c r="M10" i="1"/>
  <c r="U10" i="1" s="1"/>
  <c r="L10" i="1"/>
  <c r="I10" i="1"/>
  <c r="AE9" i="1"/>
  <c r="AF9" i="1" s="1"/>
  <c r="AG9" i="1" s="1"/>
  <c r="AD9" i="1"/>
  <c r="AC9" i="1"/>
  <c r="X9" i="1" s="1"/>
  <c r="AB9" i="1"/>
  <c r="W9" i="1"/>
  <c r="T9" i="1"/>
  <c r="O9" i="1"/>
  <c r="N9" i="1"/>
  <c r="V9" i="1" s="1"/>
  <c r="M9" i="1"/>
  <c r="U9" i="1" s="1"/>
  <c r="L9" i="1"/>
  <c r="I9" i="1"/>
</calcChain>
</file>

<file path=xl/sharedStrings.xml><?xml version="1.0" encoding="utf-8"?>
<sst xmlns="http://schemas.openxmlformats.org/spreadsheetml/2006/main" count="248" uniqueCount="80">
  <si>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</si>
  <si>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t>Stellantis</t>
    </r>
    <r>
      <rPr>
        <sz val="8"/>
        <rFont val="游ゴシック"/>
        <family val="2"/>
        <charset val="128"/>
      </rPr>
      <t>ジャパン株式会社</t>
    </r>
    <phoneticPr fontId="2"/>
  </si>
  <si>
    <r>
      <t>ガ</t>
    </r>
    <r>
      <rPr>
        <b/>
        <sz val="12"/>
        <rFont val="ＭＳ Ｐゴシック"/>
        <family val="3"/>
        <charset val="128"/>
      </rPr>
      <t>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2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</si>
  <si>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</si>
  <si>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t>メーカー入力欄</t>
    <rPh sb="4" eb="6">
      <t>ニュウリョク</t>
    </rPh>
    <rPh sb="6" eb="7">
      <t>ラン</t>
    </rPh>
    <phoneticPr fontId="2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</si>
  <si>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2"/>
  </si>
  <si>
    <t>最大車両重量（自動計算）</t>
    <rPh sb="1" eb="2">
      <t>ダイ</t>
    </rPh>
    <rPh sb="7" eb="9">
      <t>ジドウ</t>
    </rPh>
    <phoneticPr fontId="2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</si>
  <si>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2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</si>
  <si>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</si>
  <si>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</si>
  <si>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2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</si>
  <si>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</si>
  <si>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</si>
  <si>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2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</si>
  <si>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2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</si>
  <si>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</si>
  <si>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2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</si>
  <si>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</si>
  <si>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</si>
  <si>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t>令和12年度</t>
    <rPh sb="0" eb="2">
      <t>レイワ</t>
    </rPh>
    <rPh sb="4" eb="6">
      <t>ネンド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</si>
  <si>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</si>
  <si>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</si>
  <si>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</si>
  <si>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</si>
  <si>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t>多段階評価</t>
    <rPh sb="0" eb="1">
      <t>タ</t>
    </rPh>
    <rPh sb="1" eb="3">
      <t>ダンカイ</t>
    </rPh>
    <rPh sb="3" eb="5">
      <t>ヒョウカ</t>
    </rPh>
    <phoneticPr fontId="2"/>
  </si>
  <si>
    <t>多段階評価2</t>
    <rPh sb="0" eb="1">
      <t>タ</t>
    </rPh>
    <rPh sb="1" eb="3">
      <t>ダンカイ</t>
    </rPh>
    <rPh sb="3" eb="5">
      <t>ヒョウカ</t>
    </rPh>
    <phoneticPr fontId="2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</si>
  <si>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</si>
  <si>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</si>
  <si>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</si>
  <si>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</si>
  <si>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</si>
  <si>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2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</si>
  <si>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2"/>
  </si>
  <si>
    <t>主要排出
ガス対策</t>
    <phoneticPr fontId="2"/>
  </si>
  <si>
    <t>駆動
形式</t>
    <rPh sb="3" eb="5">
      <t>ケイシキ</t>
    </rPh>
    <phoneticPr fontId="2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</si>
  <si>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</si>
  <si>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2"/>
  </si>
  <si>
    <t>プジョー</t>
  </si>
  <si>
    <t>5BA-P21HN05</t>
  </si>
  <si>
    <t>0001, 0101</t>
  </si>
  <si>
    <t>HN05</t>
  </si>
  <si>
    <t>8AT(E･LTC)</t>
  </si>
  <si>
    <t>I ・ D ・ V ・ EP ・ B</t>
  </si>
  <si>
    <t>3W</t>
  </si>
  <si>
    <t>F</t>
  </si>
  <si>
    <t>0002, 0003, 0102, 0103</t>
    <phoneticPr fontId="2"/>
  </si>
  <si>
    <t>0004, 0104</t>
  </si>
  <si>
    <t>5BA-P51HN05</t>
  </si>
  <si>
    <t>0001</t>
  </si>
  <si>
    <t>0002</t>
  </si>
  <si>
    <t>5BA-P52HN05</t>
  </si>
  <si>
    <t>3BA-P54HN05</t>
    <phoneticPr fontId="2"/>
  </si>
  <si>
    <t>0001</t>
    <phoneticPr fontId="2"/>
  </si>
  <si>
    <t>0002</t>
    <phoneticPr fontId="2"/>
  </si>
  <si>
    <t>5BA-P24HN05</t>
  </si>
  <si>
    <r>
      <t>0001, 0101,  0201</t>
    </r>
    <r>
      <rPr>
        <sz val="8"/>
        <color rgb="FFFF0000"/>
        <rFont val="Arial"/>
        <family val="2"/>
      </rPr>
      <t>, 0211</t>
    </r>
    <phoneticPr fontId="2"/>
  </si>
  <si>
    <r>
      <t>0002, 0102, 0202</t>
    </r>
    <r>
      <rPr>
        <sz val="8"/>
        <color rgb="FFFF0000"/>
        <rFont val="Arial"/>
        <family val="2"/>
      </rPr>
      <t>, 0212</t>
    </r>
    <phoneticPr fontId="2"/>
  </si>
  <si>
    <t>0003, 0103</t>
  </si>
  <si>
    <t>5BA-P845G06</t>
    <phoneticPr fontId="2"/>
  </si>
  <si>
    <t>5G06</t>
    <phoneticPr fontId="2"/>
  </si>
  <si>
    <r>
      <t>8AT(E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2"/>
  </si>
  <si>
    <t>0003</t>
    <phoneticPr fontId="2"/>
  </si>
  <si>
    <t>0004</t>
    <phoneticPr fontId="2"/>
  </si>
  <si>
    <t>5BA-R85G06</t>
    <phoneticPr fontId="2"/>
  </si>
  <si>
    <t>0001, 0101, 0201</t>
    <phoneticPr fontId="2"/>
  </si>
  <si>
    <t>0002, 0102, 0202</t>
    <phoneticPr fontId="2"/>
  </si>
  <si>
    <t>0003, 0103, 0203</t>
    <phoneticPr fontId="2"/>
  </si>
  <si>
    <t>0004, 1001,
0104, 1101,
0204, 1201</t>
    <phoneticPr fontId="2"/>
  </si>
  <si>
    <t>1002, 1102, 1202</t>
    <phoneticPr fontId="2"/>
  </si>
  <si>
    <t>1003, 1103, 1203</t>
    <phoneticPr fontId="2"/>
  </si>
  <si>
    <t>1004, 1104, 1204</t>
    <phoneticPr fontId="2"/>
  </si>
  <si>
    <t>5BA-P875G06</t>
    <phoneticPr fontId="2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</si>
  <si>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2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</si>
  <si>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2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</si>
  <si>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2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</si>
  <si>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2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</si>
  <si>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2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</si>
  <si>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2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</si>
  <si>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2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</si>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</sst>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_);[Red]\(0\)"/>
    <numFmt numFmtId="178" formatCode="0_ "/>
    <numFmt numFmtId="179" formatCode="0.0_ "/>
    <numFmt numFmtId="180" formatCode="0.000"/>
  </numFmts>
  <fonts count="20" x14ac:knownFonts="1">
    <font>
      <sz val="11"/>
      <color theme="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8"/>
      <name val="游ゴシック"/>
      <family val="2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b/>
      <sz val="10"/>
      <name val="Arial"/>
      <family val="2"/>
    </font>
    <font>
      <u/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8"/>
      <color theme="1"/>
      <name val="ＭＳ Ｐゴシック"/>
      <family val="3"/>
      <charset val="128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140">
    <xf numFmtId="0" fontId="0" fillId="0" borderId="0" xfId="0">
      <alignment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3" fillId="2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/>
    </xf>
    <xf numFmtId="0" fontId="5" fillId="0" borderId="3" xfId="1" applyFont="1" applyFill="1" applyBorder="1" applyAlignment="1">
      <alignment horizontal="centerContinuous"/>
    </xf>
    <xf numFmtId="0" fontId="3" fillId="0" borderId="4" xfId="1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 wrapText="1"/>
    </xf>
    <xf numFmtId="0" fontId="3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/>
    <xf numFmtId="0" fontId="3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/>
    <xf numFmtId="0" fontId="10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/>
    <xf numFmtId="0" fontId="10" fillId="0" borderId="1" xfId="0" applyFont="1" applyFill="1" applyBorder="1" applyAlignment="1"/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3" fillId="2" borderId="5" xfId="0" applyFont="1" applyFill="1" applyBorder="1" applyProtection="1">
      <alignment vertical="center"/>
      <protection locked="0"/>
    </xf>
    <xf numFmtId="0" fontId="3" fillId="2" borderId="7" xfId="0" applyFont="1" applyFill="1" applyBorder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176" fontId="13" fillId="2" borderId="29" xfId="0" quotePrefix="1" applyNumberFormat="1" applyFont="1" applyFill="1" applyBorder="1" applyAlignment="1" applyProtection="1">
      <alignment horizontal="center" vertical="center" wrapText="1"/>
      <protection locked="0"/>
    </xf>
    <xf numFmtId="177" fontId="13" fillId="2" borderId="28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30" xfId="0" quotePrefix="1" applyNumberFormat="1" applyFont="1" applyFill="1" applyBorder="1" applyAlignment="1" applyProtection="1">
      <alignment horizontal="center" vertical="center" wrapText="1"/>
      <protection locked="0"/>
    </xf>
    <xf numFmtId="176" fontId="13" fillId="2" borderId="30" xfId="0" quotePrefix="1" applyNumberFormat="1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178" fontId="3" fillId="2" borderId="31" xfId="0" applyNumberFormat="1" applyFont="1" applyFill="1" applyBorder="1" applyAlignment="1" applyProtection="1">
      <alignment horizontal="center" vertical="center"/>
      <protection locked="0"/>
    </xf>
    <xf numFmtId="178" fontId="3" fillId="2" borderId="30" xfId="0" applyNumberFormat="1" applyFont="1" applyFill="1" applyBorder="1" applyAlignment="1" applyProtection="1">
      <alignment horizontal="center" vertical="center"/>
      <protection locked="0"/>
    </xf>
    <xf numFmtId="178" fontId="3" fillId="2" borderId="30" xfId="0" quotePrefix="1" applyNumberFormat="1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>
      <alignment horizontal="center" vertical="center" wrapText="1"/>
    </xf>
    <xf numFmtId="179" fontId="15" fillId="0" borderId="30" xfId="0" applyNumberFormat="1" applyFont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Protection="1">
      <alignment vertical="center"/>
      <protection locked="0"/>
    </xf>
    <xf numFmtId="0" fontId="3" fillId="2" borderId="12" xfId="0" applyFont="1" applyFill="1" applyBorder="1" applyProtection="1">
      <alignment vertical="center"/>
      <protection locked="0"/>
    </xf>
    <xf numFmtId="0" fontId="3" fillId="2" borderId="14" xfId="0" applyFont="1" applyFill="1" applyBorder="1" applyProtection="1">
      <alignment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16" fillId="2" borderId="11" xfId="0" applyFont="1" applyFill="1" applyBorder="1" applyProtection="1">
      <alignment vertical="center"/>
      <protection locked="0"/>
    </xf>
    <xf numFmtId="0" fontId="16" fillId="2" borderId="0" xfId="0" applyFont="1" applyFill="1" applyBorder="1" applyProtection="1">
      <alignment vertical="center"/>
      <protection locked="0"/>
    </xf>
    <xf numFmtId="0" fontId="16" fillId="2" borderId="22" xfId="0" applyFont="1" applyFill="1" applyBorder="1" applyAlignment="1" applyProtection="1">
      <alignment horizontal="left" vertical="center"/>
      <protection locked="0"/>
    </xf>
    <xf numFmtId="0" fontId="16" fillId="0" borderId="24" xfId="0" applyFont="1" applyFill="1" applyBorder="1" applyAlignment="1">
      <alignment horizontal="left" vertical="center"/>
    </xf>
    <xf numFmtId="0" fontId="16" fillId="2" borderId="30" xfId="0" quotePrefix="1" applyFont="1" applyFill="1" applyBorder="1" applyAlignment="1" applyProtection="1">
      <alignment horizontal="left" vertical="center" wrapText="1"/>
      <protection locked="0"/>
    </xf>
    <xf numFmtId="0" fontId="16" fillId="0" borderId="24" xfId="0" applyFont="1" applyFill="1" applyBorder="1" applyAlignment="1">
      <alignment horizontal="center" vertical="center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28" xfId="0" applyFont="1" applyFill="1" applyBorder="1" applyAlignment="1" applyProtection="1">
      <alignment horizontal="center" vertical="center"/>
      <protection locked="0"/>
    </xf>
    <xf numFmtId="176" fontId="15" fillId="2" borderId="29" xfId="0" quotePrefix="1" applyNumberFormat="1" applyFont="1" applyFill="1" applyBorder="1" applyAlignment="1" applyProtection="1">
      <alignment horizontal="center" vertical="center" wrapText="1"/>
      <protection locked="0"/>
    </xf>
    <xf numFmtId="177" fontId="15" fillId="2" borderId="28" xfId="0" applyNumberFormat="1" applyFont="1" applyFill="1" applyBorder="1" applyAlignment="1" applyProtection="1">
      <alignment horizontal="center" vertical="center" wrapText="1"/>
      <protection locked="0"/>
    </xf>
    <xf numFmtId="176" fontId="15" fillId="2" borderId="30" xfId="0" quotePrefix="1" applyNumberFormat="1" applyFont="1" applyFill="1" applyBorder="1" applyAlignment="1" applyProtection="1">
      <alignment horizontal="center" vertical="center" wrapText="1"/>
      <protection locked="0"/>
    </xf>
    <xf numFmtId="176" fontId="15" fillId="2" borderId="30" xfId="0" quotePrefix="1" applyNumberFormat="1" applyFont="1" applyFill="1" applyBorder="1" applyAlignment="1" applyProtection="1">
      <alignment horizontal="center" vertical="center"/>
      <protection locked="0"/>
    </xf>
    <xf numFmtId="0" fontId="16" fillId="2" borderId="30" xfId="0" applyFont="1" applyFill="1" applyBorder="1" applyAlignment="1" applyProtection="1">
      <alignment horizontal="center" vertical="center"/>
      <protection locked="0"/>
    </xf>
    <xf numFmtId="0" fontId="16" fillId="2" borderId="30" xfId="0" applyFont="1" applyFill="1" applyBorder="1" applyAlignment="1" applyProtection="1">
      <alignment horizontal="center" vertical="center" wrapText="1"/>
      <protection locked="0"/>
    </xf>
    <xf numFmtId="0" fontId="16" fillId="2" borderId="30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178" fontId="16" fillId="2" borderId="31" xfId="0" applyNumberFormat="1" applyFont="1" applyFill="1" applyBorder="1" applyAlignment="1" applyProtection="1">
      <alignment horizontal="center" vertical="center"/>
      <protection locked="0"/>
    </xf>
    <xf numFmtId="178" fontId="16" fillId="2" borderId="30" xfId="0" applyNumberFormat="1" applyFont="1" applyFill="1" applyBorder="1" applyAlignment="1" applyProtection="1">
      <alignment horizontal="center" vertical="center"/>
      <protection locked="0"/>
    </xf>
    <xf numFmtId="178" fontId="16" fillId="2" borderId="30" xfId="0" quotePrefix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/>
    <xf numFmtId="0" fontId="16" fillId="0" borderId="2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30" xfId="0" quotePrefix="1" applyFont="1" applyFill="1" applyBorder="1" applyAlignment="1" applyProtection="1">
      <alignment horizontal="left" vertical="center" wrapText="1"/>
      <protection locked="0"/>
    </xf>
    <xf numFmtId="180" fontId="3" fillId="2" borderId="30" xfId="0" applyNumberFormat="1" applyFont="1" applyFill="1" applyBorder="1" applyAlignment="1" applyProtection="1">
      <alignment horizontal="center" vertical="center"/>
      <protection locked="0"/>
    </xf>
    <xf numFmtId="49" fontId="3" fillId="2" borderId="3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30" xfId="0" applyFont="1" applyFill="1" applyBorder="1" applyAlignment="1" applyProtection="1">
      <alignment horizontal="left" vertical="center" wrapText="1"/>
      <protection locked="0"/>
    </xf>
    <xf numFmtId="0" fontId="3" fillId="2" borderId="24" xfId="0" applyFont="1" applyFill="1" applyBorder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AI45"/>
  <sheetViews>
    <sheetView tabSelected="1" view="pageBreakPreview" zoomScaleNormal="100" zoomScaleSheetLayoutView="100" workbookViewId="0"/>
  </sheetViews>
  <sheetFormatPr defaultRowHeight="11.25" x14ac:dyDescent="0.2"/>
  <cols>
    <col min="1" max="1" width="7.375" style="138" customWidth="1"/>
    <col min="2" max="2" width="2.125" style="2" customWidth="1"/>
    <col min="3" max="3" width="7" style="2" customWidth="1"/>
    <col min="4" max="4" width="11.625" style="2" customWidth="1"/>
    <col min="5" max="5" width="16.375" style="139" bestFit="1" customWidth="1"/>
    <col min="6" max="6" width="7.125" style="2" customWidth="1"/>
    <col min="7" max="7" width="7.375" style="2" customWidth="1"/>
    <col min="8" max="8" width="12.125" style="2" bestFit="1" customWidth="1"/>
    <col min="9" max="9" width="10.625" style="2" customWidth="1"/>
    <col min="10" max="10" width="7" style="2" bestFit="1" customWidth="1"/>
    <col min="11" max="11" width="6.3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8.625" style="2" customWidth="1"/>
    <col min="16" max="16" width="17.125" style="2" customWidth="1"/>
    <col min="17" max="17" width="10" style="2" bestFit="1" customWidth="1"/>
    <col min="18" max="18" width="6" style="2" customWidth="1"/>
    <col min="19" max="19" width="16.125" style="2" customWidth="1"/>
    <col min="20" max="20" width="11" style="2" bestFit="1" customWidth="1"/>
    <col min="21" max="22" width="8.25" style="2" bestFit="1" customWidth="1"/>
    <col min="23" max="24" width="9" style="2"/>
    <col min="25" max="25" width="9" style="2" customWidth="1"/>
    <col min="26" max="26" width="10.625" style="2" customWidth="1"/>
    <col min="27" max="27" width="10.5" style="2" bestFit="1" customWidth="1"/>
    <col min="28" max="28" width="8.875" style="2" hidden="1" customWidth="1"/>
    <col min="29" max="29" width="8" style="2" hidden="1" customWidth="1"/>
    <col min="30" max="30" width="8.375" style="2" hidden="1" customWidth="1"/>
    <col min="31" max="31" width="17.5" style="2" hidden="1" customWidth="1"/>
    <col min="32" max="32" width="8" style="2" hidden="1" customWidth="1"/>
    <col min="33" max="33" width="9.125" style="2" hidden="1" customWidth="1"/>
    <col min="34" max="34" width="9" style="2" customWidth="1"/>
    <col min="35" max="16384" width="9" style="2"/>
  </cols>
  <sheetData>
    <row r="1" spans="1:35" ht="15.75" x14ac:dyDescent="0.25">
      <c r="A1" s="1"/>
      <c r="B1" s="1"/>
      <c r="E1" s="3"/>
      <c r="R1" s="4"/>
    </row>
    <row r="2" spans="1:35" s="5" customFormat="1" ht="15.75" x14ac:dyDescent="0.25">
      <c r="A2" s="2"/>
      <c r="B2" s="2"/>
      <c r="C2" s="2"/>
      <c r="F2" s="6"/>
      <c r="J2" s="7" t="s">
        <v>0</v>
      </c>
      <c r="K2" s="7"/>
      <c r="L2" s="7"/>
      <c r="M2" s="7"/>
      <c r="N2" s="7"/>
      <c r="O2" s="7"/>
      <c r="P2" s="7"/>
      <c r="Q2" s="7" t="s">
        <v>1</v>
      </c>
      <c r="R2" s="7"/>
      <c r="S2" s="7"/>
      <c r="T2" s="7"/>
      <c r="U2" s="7"/>
      <c r="V2" s="7"/>
      <c r="W2" s="7"/>
      <c r="X2" s="7"/>
    </row>
    <row r="3" spans="1:35" s="5" customFormat="1" ht="15.75" customHeight="1" x14ac:dyDescent="0.25">
      <c r="A3" s="8" t="s">
        <v>2</v>
      </c>
      <c r="B3" s="8"/>
      <c r="C3" s="2"/>
      <c r="F3" s="2"/>
      <c r="G3" s="2"/>
      <c r="H3" s="2"/>
      <c r="I3" s="2"/>
      <c r="J3" s="9"/>
      <c r="K3" s="2"/>
      <c r="L3" s="2"/>
      <c r="M3" s="2"/>
      <c r="N3" s="2"/>
      <c r="O3" s="2"/>
      <c r="P3" s="2"/>
      <c r="R3" s="10"/>
      <c r="S3" s="11" t="s">
        <v>3</v>
      </c>
      <c r="T3" s="11"/>
      <c r="U3" s="11"/>
      <c r="V3" s="11"/>
      <c r="W3" s="11"/>
      <c r="X3" s="11"/>
      <c r="Z3" s="12" t="s">
        <v>4</v>
      </c>
      <c r="AA3" s="13"/>
      <c r="AB3" s="14" t="s">
        <v>5</v>
      </c>
      <c r="AC3" s="15"/>
      <c r="AD3" s="15"/>
      <c r="AE3" s="16" t="s">
        <v>6</v>
      </c>
      <c r="AF3" s="15"/>
      <c r="AG3" s="17"/>
    </row>
    <row r="4" spans="1:35" s="5" customFormat="1" ht="14.25" customHeight="1" thickBot="1" x14ac:dyDescent="0.25">
      <c r="A4" s="18" t="s">
        <v>7</v>
      </c>
      <c r="B4" s="19" t="s">
        <v>8</v>
      </c>
      <c r="C4" s="20"/>
      <c r="D4" s="21"/>
      <c r="E4" s="22"/>
      <c r="F4" s="19" t="s">
        <v>9</v>
      </c>
      <c r="G4" s="23"/>
      <c r="H4" s="24" t="s">
        <v>10</v>
      </c>
      <c r="I4" s="25" t="s">
        <v>11</v>
      </c>
      <c r="J4" s="26" t="s">
        <v>12</v>
      </c>
      <c r="K4" s="27" t="s">
        <v>13</v>
      </c>
      <c r="L4" s="28"/>
      <c r="M4" s="28"/>
      <c r="N4" s="28"/>
      <c r="O4" s="29"/>
      <c r="P4" s="24" t="s">
        <v>14</v>
      </c>
      <c r="Q4" s="30" t="s">
        <v>15</v>
      </c>
      <c r="R4" s="31"/>
      <c r="S4" s="32"/>
      <c r="T4" s="33" t="s">
        <v>16</v>
      </c>
      <c r="U4" s="34" t="s">
        <v>17</v>
      </c>
      <c r="V4" s="24" t="s">
        <v>18</v>
      </c>
      <c r="W4" s="35" t="s">
        <v>19</v>
      </c>
      <c r="X4" s="36"/>
      <c r="Z4" s="37" t="s">
        <v>20</v>
      </c>
      <c r="AA4" s="37" t="s">
        <v>21</v>
      </c>
      <c r="AB4" s="25" t="s">
        <v>22</v>
      </c>
      <c r="AC4" s="24" t="s">
        <v>23</v>
      </c>
      <c r="AD4" s="24" t="s">
        <v>24</v>
      </c>
      <c r="AE4" s="25" t="s">
        <v>22</v>
      </c>
      <c r="AF4" s="24" t="s">
        <v>23</v>
      </c>
      <c r="AG4" s="24" t="s">
        <v>25</v>
      </c>
      <c r="AH4" s="38"/>
    </row>
    <row r="5" spans="1:35" s="5" customFormat="1" ht="11.25" customHeight="1" x14ac:dyDescent="0.2">
      <c r="A5" s="39"/>
      <c r="B5" s="40"/>
      <c r="C5" s="41"/>
      <c r="D5" s="42"/>
      <c r="E5" s="43"/>
      <c r="F5" s="44"/>
      <c r="G5" s="45"/>
      <c r="H5" s="39"/>
      <c r="I5" s="46"/>
      <c r="J5" s="47"/>
      <c r="K5" s="48" t="s">
        <v>26</v>
      </c>
      <c r="L5" s="49" t="s">
        <v>27</v>
      </c>
      <c r="M5" s="50" t="s">
        <v>28</v>
      </c>
      <c r="N5" s="51" t="s">
        <v>29</v>
      </c>
      <c r="O5" s="51" t="s">
        <v>22</v>
      </c>
      <c r="P5" s="52"/>
      <c r="Q5" s="53"/>
      <c r="R5" s="54"/>
      <c r="S5" s="55"/>
      <c r="T5" s="56"/>
      <c r="U5" s="57"/>
      <c r="V5" s="39"/>
      <c r="W5" s="24" t="s">
        <v>23</v>
      </c>
      <c r="X5" s="24" t="s">
        <v>24</v>
      </c>
      <c r="Z5" s="37"/>
      <c r="AA5" s="37"/>
      <c r="AB5" s="46"/>
      <c r="AC5" s="58"/>
      <c r="AD5" s="58"/>
      <c r="AE5" s="46"/>
      <c r="AF5" s="58"/>
      <c r="AG5" s="58"/>
      <c r="AH5" s="59"/>
      <c r="AI5" s="2"/>
    </row>
    <row r="6" spans="1:35" s="5" customFormat="1" x14ac:dyDescent="0.2">
      <c r="A6" s="39"/>
      <c r="B6" s="40"/>
      <c r="C6" s="41"/>
      <c r="D6" s="18" t="s">
        <v>30</v>
      </c>
      <c r="E6" s="60" t="s">
        <v>31</v>
      </c>
      <c r="F6" s="18" t="s">
        <v>30</v>
      </c>
      <c r="G6" s="25" t="s">
        <v>32</v>
      </c>
      <c r="H6" s="39"/>
      <c r="I6" s="46"/>
      <c r="J6" s="47"/>
      <c r="K6" s="61"/>
      <c r="L6" s="62"/>
      <c r="M6" s="61"/>
      <c r="N6" s="63"/>
      <c r="O6" s="63"/>
      <c r="P6" s="52"/>
      <c r="Q6" s="24" t="s">
        <v>33</v>
      </c>
      <c r="R6" s="24" t="s">
        <v>34</v>
      </c>
      <c r="S6" s="18" t="s">
        <v>35</v>
      </c>
      <c r="T6" s="64" t="s">
        <v>36</v>
      </c>
      <c r="U6" s="57"/>
      <c r="V6" s="39"/>
      <c r="W6" s="58"/>
      <c r="X6" s="58"/>
      <c r="Z6" s="37"/>
      <c r="AA6" s="37"/>
      <c r="AB6" s="46"/>
      <c r="AC6" s="58"/>
      <c r="AD6" s="58"/>
      <c r="AE6" s="46"/>
      <c r="AF6" s="58"/>
      <c r="AG6" s="58"/>
      <c r="AH6" s="59"/>
    </row>
    <row r="7" spans="1:35" s="5" customFormat="1" x14ac:dyDescent="0.2">
      <c r="A7" s="39"/>
      <c r="B7" s="40"/>
      <c r="C7" s="41"/>
      <c r="D7" s="39"/>
      <c r="E7" s="39"/>
      <c r="F7" s="39"/>
      <c r="G7" s="39"/>
      <c r="H7" s="39"/>
      <c r="I7" s="46"/>
      <c r="J7" s="47"/>
      <c r="K7" s="61"/>
      <c r="L7" s="62"/>
      <c r="M7" s="61"/>
      <c r="N7" s="63"/>
      <c r="O7" s="63"/>
      <c r="P7" s="52"/>
      <c r="Q7" s="52"/>
      <c r="R7" s="52"/>
      <c r="S7" s="39"/>
      <c r="T7" s="65"/>
      <c r="U7" s="57"/>
      <c r="V7" s="39"/>
      <c r="W7" s="58"/>
      <c r="X7" s="58"/>
      <c r="Z7" s="37"/>
      <c r="AA7" s="37"/>
      <c r="AB7" s="46"/>
      <c r="AC7" s="58"/>
      <c r="AD7" s="58"/>
      <c r="AE7" s="46"/>
      <c r="AF7" s="58"/>
      <c r="AG7" s="58"/>
      <c r="AH7" s="59"/>
    </row>
    <row r="8" spans="1:35" s="5" customFormat="1" x14ac:dyDescent="0.2">
      <c r="A8" s="66"/>
      <c r="B8" s="67"/>
      <c r="C8" s="68"/>
      <c r="D8" s="66"/>
      <c r="E8" s="66"/>
      <c r="F8" s="66"/>
      <c r="G8" s="66"/>
      <c r="H8" s="66"/>
      <c r="I8" s="69"/>
      <c r="J8" s="44"/>
      <c r="K8" s="70"/>
      <c r="L8" s="71"/>
      <c r="M8" s="70"/>
      <c r="N8" s="45"/>
      <c r="O8" s="45"/>
      <c r="P8" s="72"/>
      <c r="Q8" s="72"/>
      <c r="R8" s="72"/>
      <c r="S8" s="66"/>
      <c r="T8" s="73"/>
      <c r="U8" s="74"/>
      <c r="V8" s="66"/>
      <c r="W8" s="75"/>
      <c r="X8" s="75"/>
      <c r="Z8" s="76"/>
      <c r="AA8" s="76"/>
      <c r="AB8" s="69"/>
      <c r="AC8" s="75"/>
      <c r="AD8" s="75"/>
      <c r="AE8" s="69"/>
      <c r="AF8" s="75"/>
      <c r="AG8" s="75"/>
      <c r="AH8" s="59"/>
    </row>
    <row r="9" spans="1:35" s="5" customFormat="1" ht="12.75" x14ac:dyDescent="0.2">
      <c r="A9" s="77" t="s">
        <v>37</v>
      </c>
      <c r="B9" s="78"/>
      <c r="C9" s="79">
        <v>208</v>
      </c>
      <c r="D9" s="80" t="s">
        <v>38</v>
      </c>
      <c r="E9" s="80" t="s">
        <v>39</v>
      </c>
      <c r="F9" s="81" t="s">
        <v>40</v>
      </c>
      <c r="G9" s="81">
        <v>1.1990000000000001</v>
      </c>
      <c r="H9" s="81" t="s">
        <v>41</v>
      </c>
      <c r="I9" s="82" t="str">
        <f>IF(Z9="","",(IF(AA9-Z9&gt;0,CONCATENATE(TEXT(Z9,"#,##0"),"~",TEXT(AA9,"#,##0")),TEXT(Z9,"#,##0"))))</f>
        <v>1,150</v>
      </c>
      <c r="J9" s="83">
        <v>5</v>
      </c>
      <c r="K9" s="84">
        <v>17.899999999999999</v>
      </c>
      <c r="L9" s="85">
        <f>IF(K9&gt;0,1/K9*34.6*67.1,"")</f>
        <v>129.70167597765365</v>
      </c>
      <c r="M9" s="84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18.7</v>
      </c>
      <c r="N9" s="86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21.8</v>
      </c>
      <c r="O9" s="87" t="str">
        <f>IF(Z9="","",IF(AE9="",TEXT(AB9,"#,##0.0"),IF(AB9-AE9&gt;0,CONCATENATE(TEXT(AE9,"#,##0.0"),"~",TEXT(AB9,"#,##0.0")),TEXT(AB9,"#,##0.0"))))</f>
        <v>26.4</v>
      </c>
      <c r="P9" s="88" t="s">
        <v>42</v>
      </c>
      <c r="Q9" s="89" t="s">
        <v>43</v>
      </c>
      <c r="R9" s="88" t="s">
        <v>44</v>
      </c>
      <c r="S9" s="90"/>
      <c r="T9" s="91" t="str">
        <f>IF((LEFT(D9,1)="6"),"☆☆☆☆☆",IF((LEFT(D9,1)="5"),"☆☆☆☆",IF((LEFT(D9,1)="4"),"☆☆☆"," ")))</f>
        <v>☆☆☆☆</v>
      </c>
      <c r="U9" s="92" t="str">
        <f>IFERROR(IF(K9&lt;M9,"",(ROUNDDOWN(K9/M9*100,0))),"")</f>
        <v/>
      </c>
      <c r="V9" s="93" t="str">
        <f>IFERROR(IF(K9&lt;N9,"",(ROUNDDOWN(K9/N9*100,0))),"")</f>
        <v/>
      </c>
      <c r="W9" s="93">
        <f>IF(AC9&lt;55,"",IF(AA9="",AC9,IF(AF9-AC9&gt;0,CONCATENATE(AC9,"~",AF9),AC9)))</f>
        <v>67</v>
      </c>
      <c r="X9" s="94" t="str">
        <f>IF(AC9&lt;55,"",AD9)</f>
        <v>★1.5</v>
      </c>
      <c r="Z9" s="95">
        <v>1150</v>
      </c>
      <c r="AA9" s="95"/>
      <c r="AB9" s="96">
        <f t="shared" ref="AB9:AB36" si="0">IF(Z9="","",(ROUND(IF(Z9&gt;=2759,9.5,IF(Z9&lt;2759,(-2.47/1000000*Z9*Z9)-(8.52/10000*Z9)+30.65)),1)))</f>
        <v>26.4</v>
      </c>
      <c r="AC9" s="97">
        <f t="shared" ref="AC9:AC36" si="1">IF(K9="","",ROUNDDOWN(K9/AB9*100,0))</f>
        <v>67</v>
      </c>
      <c r="AD9" s="97" t="str">
        <f t="shared" ref="AD9:AD36" si="2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★1.5</v>
      </c>
      <c r="AE9" s="96" t="str">
        <f t="shared" ref="AE9:AE36" si="3">IF(AA9="","",(ROUND(IF(AA9&gt;=2759,9.5,IF(AA9&lt;2759,(-2.47/1000000*AA9*AA9)-(8.52/10000*AA9)+30.65)),1)))</f>
        <v/>
      </c>
      <c r="AF9" s="97" t="str">
        <f t="shared" ref="AF9:AF36" si="4">IF(AE9="","",IF(K9="","",ROUNDDOWN(K9/AE9*100,0)))</f>
        <v/>
      </c>
      <c r="AG9" s="97" t="str">
        <f t="shared" ref="AG9:AG36" si="5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  <c r="AH9" s="98"/>
    </row>
    <row r="10" spans="1:35" s="5" customFormat="1" ht="12.75" x14ac:dyDescent="0.2">
      <c r="A10" s="99"/>
      <c r="B10" s="100"/>
      <c r="C10" s="101"/>
      <c r="D10" s="80" t="s">
        <v>38</v>
      </c>
      <c r="E10" s="80" t="s">
        <v>45</v>
      </c>
      <c r="F10" s="81" t="s">
        <v>40</v>
      </c>
      <c r="G10" s="81">
        <v>1.1990000000000001</v>
      </c>
      <c r="H10" s="81" t="s">
        <v>41</v>
      </c>
      <c r="I10" s="82" t="str">
        <f t="shared" ref="I10:I36" si="6">IF(Z10="","",(IF(AA10-Z10&gt;0,CONCATENATE(TEXT(Z10,"#,##0"),"~",TEXT(AA10,"#,##0")),TEXT(Z10,"#,##0"))))</f>
        <v>1,160</v>
      </c>
      <c r="J10" s="83">
        <v>5</v>
      </c>
      <c r="K10" s="84">
        <v>17.899999999999999</v>
      </c>
      <c r="L10" s="85">
        <f t="shared" ref="L10:L36" si="7">IF(K10&gt;0,1/K10*34.6*67.1,"")</f>
        <v>129.70167597765365</v>
      </c>
      <c r="M10" s="84">
        <f t="shared" ref="M10:M36" si="8">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18.7</v>
      </c>
      <c r="N10" s="86">
        <f t="shared" ref="N10:N36" si="9">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21.8</v>
      </c>
      <c r="O10" s="87" t="str">
        <f t="shared" ref="O10:O36" si="10">IF(Z10="","",IF(AE10="",TEXT(AB10,"#,##0.0"),IF(AB10-AE10&gt;0,CONCATENATE(TEXT(AE10,"#,##0.0"),"~",TEXT(AB10,"#,##0.0")),TEXT(AB10,"#,##0.0"))))</f>
        <v>26.3</v>
      </c>
      <c r="P10" s="88" t="s">
        <v>42</v>
      </c>
      <c r="Q10" s="89" t="s">
        <v>43</v>
      </c>
      <c r="R10" s="88" t="s">
        <v>44</v>
      </c>
      <c r="S10" s="90"/>
      <c r="T10" s="91" t="str">
        <f t="shared" ref="T10:T19" si="11">IF((LEFT(D10,1)="6"),"☆☆☆☆☆",IF((LEFT(D10,1)="5"),"☆☆☆☆",IF((LEFT(D10,1)="4"),"☆☆☆"," ")))</f>
        <v>☆☆☆☆</v>
      </c>
      <c r="U10" s="92" t="str">
        <f t="shared" ref="U10:U36" si="12">IFERROR(IF(K10&lt;M10,"",(ROUNDDOWN(K10/M10*100,0))),"")</f>
        <v/>
      </c>
      <c r="V10" s="93" t="str">
        <f t="shared" ref="V10:V36" si="13">IFERROR(IF(K10&lt;N10,"",(ROUNDDOWN(K10/N10*100,0))),"")</f>
        <v/>
      </c>
      <c r="W10" s="93">
        <f t="shared" ref="W10:W36" si="14">IF(AC10&lt;55,"",IF(AA10="",AC10,IF(AF10-AC10&gt;0,CONCATENATE(AC10,"~",AF10),AC10)))</f>
        <v>68</v>
      </c>
      <c r="X10" s="94" t="str">
        <f t="shared" ref="X10:X36" si="15">IF(AC10&lt;55,"",AD10)</f>
        <v>★1.5</v>
      </c>
      <c r="Z10" s="95">
        <v>1160</v>
      </c>
      <c r="AA10" s="95"/>
      <c r="AB10" s="96">
        <f t="shared" si="0"/>
        <v>26.3</v>
      </c>
      <c r="AC10" s="97">
        <f t="shared" si="1"/>
        <v>68</v>
      </c>
      <c r="AD10" s="97" t="str">
        <f t="shared" si="2"/>
        <v>★1.5</v>
      </c>
      <c r="AE10" s="96" t="str">
        <f t="shared" si="3"/>
        <v/>
      </c>
      <c r="AF10" s="97" t="str">
        <f t="shared" si="4"/>
        <v/>
      </c>
      <c r="AG10" s="97" t="str">
        <f t="shared" si="5"/>
        <v/>
      </c>
      <c r="AH10" s="98"/>
    </row>
    <row r="11" spans="1:35" s="5" customFormat="1" ht="12.75" x14ac:dyDescent="0.2">
      <c r="A11" s="99"/>
      <c r="B11" s="100"/>
      <c r="C11" s="101"/>
      <c r="D11" s="80" t="s">
        <v>38</v>
      </c>
      <c r="E11" s="80" t="s">
        <v>46</v>
      </c>
      <c r="F11" s="81" t="s">
        <v>40</v>
      </c>
      <c r="G11" s="81">
        <v>1.1990000000000001</v>
      </c>
      <c r="H11" s="81" t="s">
        <v>41</v>
      </c>
      <c r="I11" s="82" t="str">
        <f t="shared" si="6"/>
        <v>1,170</v>
      </c>
      <c r="J11" s="102">
        <v>5</v>
      </c>
      <c r="K11" s="84">
        <v>17.899999999999999</v>
      </c>
      <c r="L11" s="85">
        <f t="shared" si="7"/>
        <v>129.70167597765365</v>
      </c>
      <c r="M11" s="84">
        <f t="shared" si="8"/>
        <v>18.7</v>
      </c>
      <c r="N11" s="86">
        <f t="shared" si="9"/>
        <v>21.8</v>
      </c>
      <c r="O11" s="87" t="str">
        <f t="shared" si="10"/>
        <v>26.3</v>
      </c>
      <c r="P11" s="88" t="s">
        <v>42</v>
      </c>
      <c r="Q11" s="89" t="s">
        <v>43</v>
      </c>
      <c r="R11" s="88" t="s">
        <v>44</v>
      </c>
      <c r="S11" s="90"/>
      <c r="T11" s="103" t="str">
        <f t="shared" si="11"/>
        <v>☆☆☆☆</v>
      </c>
      <c r="U11" s="92" t="str">
        <f t="shared" si="12"/>
        <v/>
      </c>
      <c r="V11" s="93" t="str">
        <f t="shared" si="13"/>
        <v/>
      </c>
      <c r="W11" s="93">
        <f t="shared" si="14"/>
        <v>68</v>
      </c>
      <c r="X11" s="94" t="str">
        <f t="shared" si="15"/>
        <v>★1.5</v>
      </c>
      <c r="Z11" s="95">
        <v>1170</v>
      </c>
      <c r="AA11" s="95"/>
      <c r="AB11" s="96">
        <f t="shared" si="0"/>
        <v>26.3</v>
      </c>
      <c r="AC11" s="97">
        <f t="shared" si="1"/>
        <v>68</v>
      </c>
      <c r="AD11" s="97" t="str">
        <f t="shared" si="2"/>
        <v>★1.5</v>
      </c>
      <c r="AE11" s="96" t="str">
        <f t="shared" si="3"/>
        <v/>
      </c>
      <c r="AF11" s="97" t="str">
        <f t="shared" si="4"/>
        <v/>
      </c>
      <c r="AG11" s="97" t="str">
        <f t="shared" si="5"/>
        <v/>
      </c>
      <c r="AH11" s="98"/>
    </row>
    <row r="12" spans="1:35" s="5" customFormat="1" ht="12.75" x14ac:dyDescent="0.2">
      <c r="A12" s="99"/>
      <c r="B12" s="104"/>
      <c r="C12" s="79">
        <v>308</v>
      </c>
      <c r="D12" s="80" t="s">
        <v>47</v>
      </c>
      <c r="E12" s="80" t="s">
        <v>48</v>
      </c>
      <c r="F12" s="81" t="s">
        <v>40</v>
      </c>
      <c r="G12" s="81">
        <v>1.1990000000000001</v>
      </c>
      <c r="H12" s="81" t="s">
        <v>41</v>
      </c>
      <c r="I12" s="82" t="str">
        <f t="shared" si="6"/>
        <v>1,350</v>
      </c>
      <c r="J12" s="83">
        <v>5</v>
      </c>
      <c r="K12" s="84">
        <v>17.899999999999999</v>
      </c>
      <c r="L12" s="85">
        <f t="shared" si="7"/>
        <v>129.70167597765365</v>
      </c>
      <c r="M12" s="84">
        <f t="shared" si="8"/>
        <v>15.8</v>
      </c>
      <c r="N12" s="86">
        <f t="shared" si="9"/>
        <v>19</v>
      </c>
      <c r="O12" s="87" t="str">
        <f t="shared" si="10"/>
        <v>25.0</v>
      </c>
      <c r="P12" s="88" t="s">
        <v>42</v>
      </c>
      <c r="Q12" s="89" t="s">
        <v>43</v>
      </c>
      <c r="R12" s="88" t="s">
        <v>44</v>
      </c>
      <c r="S12" s="90"/>
      <c r="T12" s="91" t="str">
        <f t="shared" si="11"/>
        <v>☆☆☆☆</v>
      </c>
      <c r="U12" s="92">
        <f t="shared" si="12"/>
        <v>113</v>
      </c>
      <c r="V12" s="93" t="str">
        <f t="shared" si="13"/>
        <v/>
      </c>
      <c r="W12" s="93">
        <f t="shared" si="14"/>
        <v>71</v>
      </c>
      <c r="X12" s="94" t="str">
        <f t="shared" si="15"/>
        <v>★2.0</v>
      </c>
      <c r="Z12" s="95">
        <v>1350</v>
      </c>
      <c r="AA12" s="95"/>
      <c r="AB12" s="96">
        <f t="shared" si="0"/>
        <v>25</v>
      </c>
      <c r="AC12" s="97">
        <f t="shared" si="1"/>
        <v>71</v>
      </c>
      <c r="AD12" s="97" t="str">
        <f t="shared" si="2"/>
        <v>★2.0</v>
      </c>
      <c r="AE12" s="96" t="str">
        <f t="shared" si="3"/>
        <v/>
      </c>
      <c r="AF12" s="97" t="str">
        <f t="shared" si="4"/>
        <v/>
      </c>
      <c r="AG12" s="97" t="str">
        <f t="shared" si="5"/>
        <v/>
      </c>
      <c r="AH12" s="98"/>
    </row>
    <row r="13" spans="1:35" s="5" customFormat="1" ht="12.75" x14ac:dyDescent="0.2">
      <c r="A13" s="99"/>
      <c r="B13" s="105"/>
      <c r="C13" s="101"/>
      <c r="D13" s="80" t="s">
        <v>47</v>
      </c>
      <c r="E13" s="80" t="s">
        <v>49</v>
      </c>
      <c r="F13" s="81" t="s">
        <v>40</v>
      </c>
      <c r="G13" s="81">
        <v>1.1990000000000001</v>
      </c>
      <c r="H13" s="81" t="s">
        <v>41</v>
      </c>
      <c r="I13" s="82" t="str">
        <f t="shared" si="6"/>
        <v>1,370</v>
      </c>
      <c r="J13" s="83">
        <v>5</v>
      </c>
      <c r="K13" s="84">
        <v>17.899999999999999</v>
      </c>
      <c r="L13" s="85">
        <f t="shared" si="7"/>
        <v>129.70167597765365</v>
      </c>
      <c r="M13" s="84">
        <f t="shared" si="8"/>
        <v>15.8</v>
      </c>
      <c r="N13" s="86">
        <f t="shared" si="9"/>
        <v>19</v>
      </c>
      <c r="O13" s="87" t="str">
        <f t="shared" si="10"/>
        <v>24.8</v>
      </c>
      <c r="P13" s="88" t="s">
        <v>42</v>
      </c>
      <c r="Q13" s="89" t="s">
        <v>43</v>
      </c>
      <c r="R13" s="88" t="s">
        <v>44</v>
      </c>
      <c r="S13" s="90"/>
      <c r="T13" s="91" t="str">
        <f t="shared" si="11"/>
        <v>☆☆☆☆</v>
      </c>
      <c r="U13" s="92">
        <f t="shared" si="12"/>
        <v>113</v>
      </c>
      <c r="V13" s="93" t="str">
        <f t="shared" si="13"/>
        <v/>
      </c>
      <c r="W13" s="93">
        <f t="shared" si="14"/>
        <v>72</v>
      </c>
      <c r="X13" s="94" t="str">
        <f t="shared" si="15"/>
        <v>★2.0</v>
      </c>
      <c r="Z13" s="95">
        <v>1370</v>
      </c>
      <c r="AA13" s="95"/>
      <c r="AB13" s="96">
        <f t="shared" si="0"/>
        <v>24.8</v>
      </c>
      <c r="AC13" s="97">
        <f t="shared" si="1"/>
        <v>72</v>
      </c>
      <c r="AD13" s="97" t="str">
        <f t="shared" si="2"/>
        <v>★2.0</v>
      </c>
      <c r="AE13" s="96" t="str">
        <f t="shared" si="3"/>
        <v/>
      </c>
      <c r="AF13" s="97" t="str">
        <f t="shared" si="4"/>
        <v/>
      </c>
      <c r="AG13" s="97" t="str">
        <f t="shared" si="5"/>
        <v/>
      </c>
      <c r="AH13" s="98"/>
    </row>
    <row r="14" spans="1:35" s="5" customFormat="1" ht="12.75" x14ac:dyDescent="0.2">
      <c r="A14" s="99"/>
      <c r="B14" s="105"/>
      <c r="C14" s="101"/>
      <c r="D14" s="80" t="s">
        <v>50</v>
      </c>
      <c r="E14" s="80" t="s">
        <v>48</v>
      </c>
      <c r="F14" s="81" t="s">
        <v>40</v>
      </c>
      <c r="G14" s="81">
        <v>1.1990000000000001</v>
      </c>
      <c r="H14" s="81" t="s">
        <v>41</v>
      </c>
      <c r="I14" s="82" t="str">
        <f t="shared" si="6"/>
        <v>1,400</v>
      </c>
      <c r="J14" s="83">
        <v>5</v>
      </c>
      <c r="K14" s="84">
        <v>17.899999999999999</v>
      </c>
      <c r="L14" s="85">
        <f t="shared" si="7"/>
        <v>129.70167597765365</v>
      </c>
      <c r="M14" s="84">
        <f t="shared" si="8"/>
        <v>15.8</v>
      </c>
      <c r="N14" s="86">
        <f t="shared" si="9"/>
        <v>19</v>
      </c>
      <c r="O14" s="87" t="str">
        <f t="shared" si="10"/>
        <v>24.6</v>
      </c>
      <c r="P14" s="88" t="s">
        <v>42</v>
      </c>
      <c r="Q14" s="89" t="s">
        <v>43</v>
      </c>
      <c r="R14" s="88" t="s">
        <v>44</v>
      </c>
      <c r="S14" s="90"/>
      <c r="T14" s="91" t="str">
        <f t="shared" si="11"/>
        <v>☆☆☆☆</v>
      </c>
      <c r="U14" s="92">
        <f t="shared" si="12"/>
        <v>113</v>
      </c>
      <c r="V14" s="93" t="str">
        <f t="shared" si="13"/>
        <v/>
      </c>
      <c r="W14" s="93">
        <f t="shared" si="14"/>
        <v>72</v>
      </c>
      <c r="X14" s="94" t="str">
        <f t="shared" si="15"/>
        <v>★2.0</v>
      </c>
      <c r="Z14" s="95">
        <v>1400</v>
      </c>
      <c r="AA14" s="95"/>
      <c r="AB14" s="96">
        <f t="shared" si="0"/>
        <v>24.6</v>
      </c>
      <c r="AC14" s="97">
        <f t="shared" si="1"/>
        <v>72</v>
      </c>
      <c r="AD14" s="97" t="str">
        <f t="shared" si="2"/>
        <v>★2.0</v>
      </c>
      <c r="AE14" s="96" t="str">
        <f t="shared" si="3"/>
        <v/>
      </c>
      <c r="AF14" s="97" t="str">
        <f t="shared" si="4"/>
        <v/>
      </c>
      <c r="AG14" s="97" t="str">
        <f t="shared" si="5"/>
        <v/>
      </c>
      <c r="AH14" s="98"/>
    </row>
    <row r="15" spans="1:35" s="5" customFormat="1" ht="12.75" x14ac:dyDescent="0.2">
      <c r="A15" s="99"/>
      <c r="B15" s="106"/>
      <c r="C15" s="107"/>
      <c r="D15" s="80" t="s">
        <v>50</v>
      </c>
      <c r="E15" s="80" t="s">
        <v>49</v>
      </c>
      <c r="F15" s="81" t="s">
        <v>40</v>
      </c>
      <c r="G15" s="81">
        <v>1.1990000000000001</v>
      </c>
      <c r="H15" s="81" t="s">
        <v>41</v>
      </c>
      <c r="I15" s="82" t="str">
        <f t="shared" si="6"/>
        <v>1,420</v>
      </c>
      <c r="J15" s="83">
        <v>5</v>
      </c>
      <c r="K15" s="84">
        <v>17.899999999999999</v>
      </c>
      <c r="L15" s="85">
        <f t="shared" si="7"/>
        <v>129.70167597765365</v>
      </c>
      <c r="M15" s="84">
        <f t="shared" si="8"/>
        <v>15.8</v>
      </c>
      <c r="N15" s="86">
        <f t="shared" si="9"/>
        <v>19</v>
      </c>
      <c r="O15" s="87" t="str">
        <f t="shared" si="10"/>
        <v>24.5</v>
      </c>
      <c r="P15" s="88" t="s">
        <v>42</v>
      </c>
      <c r="Q15" s="89" t="s">
        <v>43</v>
      </c>
      <c r="R15" s="88" t="s">
        <v>44</v>
      </c>
      <c r="S15" s="90"/>
      <c r="T15" s="91" t="str">
        <f t="shared" si="11"/>
        <v>☆☆☆☆</v>
      </c>
      <c r="U15" s="92">
        <f t="shared" si="12"/>
        <v>113</v>
      </c>
      <c r="V15" s="93" t="str">
        <f t="shared" si="13"/>
        <v/>
      </c>
      <c r="W15" s="93">
        <f t="shared" si="14"/>
        <v>73</v>
      </c>
      <c r="X15" s="94" t="str">
        <f t="shared" si="15"/>
        <v>★2.0</v>
      </c>
      <c r="Z15" s="95">
        <v>1420</v>
      </c>
      <c r="AA15" s="95"/>
      <c r="AB15" s="96">
        <f t="shared" si="0"/>
        <v>24.5</v>
      </c>
      <c r="AC15" s="97">
        <f t="shared" si="1"/>
        <v>73</v>
      </c>
      <c r="AD15" s="97" t="str">
        <f t="shared" si="2"/>
        <v>★2.0</v>
      </c>
      <c r="AE15" s="96" t="str">
        <f t="shared" si="3"/>
        <v/>
      </c>
      <c r="AF15" s="97" t="str">
        <f t="shared" si="4"/>
        <v/>
      </c>
      <c r="AG15" s="97" t="str">
        <f t="shared" si="5"/>
        <v/>
      </c>
      <c r="AH15" s="98"/>
    </row>
    <row r="16" spans="1:35" s="127" customFormat="1" ht="12.75" x14ac:dyDescent="0.2">
      <c r="A16" s="108"/>
      <c r="B16" s="109"/>
      <c r="C16" s="110">
        <v>408</v>
      </c>
      <c r="D16" s="111" t="s">
        <v>51</v>
      </c>
      <c r="E16" s="112" t="s">
        <v>52</v>
      </c>
      <c r="F16" s="113" t="s">
        <v>40</v>
      </c>
      <c r="G16" s="113">
        <v>1.1990000000000001</v>
      </c>
      <c r="H16" s="113" t="s">
        <v>41</v>
      </c>
      <c r="I16" s="114" t="str">
        <f t="shared" si="6"/>
        <v>1,430</v>
      </c>
      <c r="J16" s="115">
        <v>5</v>
      </c>
      <c r="K16" s="116">
        <v>16.7</v>
      </c>
      <c r="L16" s="117">
        <f t="shared" si="7"/>
        <v>139.02155688622753</v>
      </c>
      <c r="M16" s="116">
        <f t="shared" si="8"/>
        <v>14.4</v>
      </c>
      <c r="N16" s="118">
        <f t="shared" si="9"/>
        <v>17.600000000000001</v>
      </c>
      <c r="O16" s="119" t="str">
        <f t="shared" si="10"/>
        <v>24.4</v>
      </c>
      <c r="P16" s="120" t="s">
        <v>42</v>
      </c>
      <c r="Q16" s="121" t="s">
        <v>43</v>
      </c>
      <c r="R16" s="120" t="s">
        <v>44</v>
      </c>
      <c r="S16" s="122"/>
      <c r="T16" s="123" t="str">
        <f t="shared" si="11"/>
        <v xml:space="preserve"> </v>
      </c>
      <c r="U16" s="124">
        <f t="shared" si="12"/>
        <v>115</v>
      </c>
      <c r="V16" s="125" t="str">
        <f t="shared" si="13"/>
        <v/>
      </c>
      <c r="W16" s="125">
        <f t="shared" si="14"/>
        <v>68</v>
      </c>
      <c r="X16" s="126" t="str">
        <f t="shared" si="15"/>
        <v>★1.5</v>
      </c>
      <c r="Z16" s="128">
        <v>1430</v>
      </c>
      <c r="AA16" s="128"/>
      <c r="AB16" s="96">
        <f t="shared" si="0"/>
        <v>24.4</v>
      </c>
      <c r="AC16" s="129">
        <f t="shared" si="1"/>
        <v>68</v>
      </c>
      <c r="AD16" s="129" t="str">
        <f t="shared" si="2"/>
        <v>★1.5</v>
      </c>
      <c r="AE16" s="96" t="str">
        <f t="shared" si="3"/>
        <v/>
      </c>
      <c r="AF16" s="129" t="str">
        <f t="shared" si="4"/>
        <v/>
      </c>
      <c r="AG16" s="129" t="str">
        <f t="shared" si="5"/>
        <v/>
      </c>
      <c r="AH16" s="130"/>
    </row>
    <row r="17" spans="1:34" s="127" customFormat="1" ht="12.75" x14ac:dyDescent="0.2">
      <c r="A17" s="108"/>
      <c r="B17" s="109"/>
      <c r="C17" s="110"/>
      <c r="D17" s="111" t="s">
        <v>51</v>
      </c>
      <c r="E17" s="112" t="s">
        <v>53</v>
      </c>
      <c r="F17" s="113" t="s">
        <v>40</v>
      </c>
      <c r="G17" s="113">
        <v>1.1990000000000001</v>
      </c>
      <c r="H17" s="113" t="s">
        <v>41</v>
      </c>
      <c r="I17" s="114" t="str">
        <f t="shared" si="6"/>
        <v>1,450</v>
      </c>
      <c r="J17" s="115">
        <v>5</v>
      </c>
      <c r="K17" s="116">
        <v>16.7</v>
      </c>
      <c r="L17" s="117">
        <f t="shared" si="7"/>
        <v>139.02155688622753</v>
      </c>
      <c r="M17" s="116">
        <f t="shared" si="8"/>
        <v>14.4</v>
      </c>
      <c r="N17" s="118">
        <f t="shared" si="9"/>
        <v>17.600000000000001</v>
      </c>
      <c r="O17" s="119" t="str">
        <f t="shared" si="10"/>
        <v>24.2</v>
      </c>
      <c r="P17" s="120" t="s">
        <v>42</v>
      </c>
      <c r="Q17" s="121" t="s">
        <v>43</v>
      </c>
      <c r="R17" s="120" t="s">
        <v>44</v>
      </c>
      <c r="S17" s="122"/>
      <c r="T17" s="123" t="str">
        <f t="shared" si="11"/>
        <v xml:space="preserve"> </v>
      </c>
      <c r="U17" s="124">
        <f t="shared" si="12"/>
        <v>115</v>
      </c>
      <c r="V17" s="125" t="str">
        <f t="shared" si="13"/>
        <v/>
      </c>
      <c r="W17" s="125">
        <f t="shared" si="14"/>
        <v>69</v>
      </c>
      <c r="X17" s="126" t="str">
        <f t="shared" si="15"/>
        <v>★1.5</v>
      </c>
      <c r="Z17" s="128">
        <v>1450</v>
      </c>
      <c r="AA17" s="128"/>
      <c r="AB17" s="96">
        <f t="shared" si="0"/>
        <v>24.2</v>
      </c>
      <c r="AC17" s="129">
        <f t="shared" si="1"/>
        <v>69</v>
      </c>
      <c r="AD17" s="129" t="str">
        <f t="shared" si="2"/>
        <v>★1.5</v>
      </c>
      <c r="AE17" s="96" t="str">
        <f t="shared" si="3"/>
        <v/>
      </c>
      <c r="AF17" s="129" t="str">
        <f t="shared" si="4"/>
        <v/>
      </c>
      <c r="AG17" s="129" t="str">
        <f t="shared" si="5"/>
        <v/>
      </c>
      <c r="AH17" s="130"/>
    </row>
    <row r="18" spans="1:34" s="5" customFormat="1" ht="12.75" x14ac:dyDescent="0.2">
      <c r="A18" s="99"/>
      <c r="B18" s="78"/>
      <c r="C18" s="79">
        <v>2008</v>
      </c>
      <c r="D18" s="80" t="s">
        <v>54</v>
      </c>
      <c r="E18" s="80" t="s">
        <v>55</v>
      </c>
      <c r="F18" s="81" t="s">
        <v>40</v>
      </c>
      <c r="G18" s="81">
        <v>1.1990000000000001</v>
      </c>
      <c r="H18" s="81" t="s">
        <v>41</v>
      </c>
      <c r="I18" s="82" t="str">
        <f t="shared" si="6"/>
        <v>1,270</v>
      </c>
      <c r="J18" s="83">
        <v>5</v>
      </c>
      <c r="K18" s="84">
        <v>17.100000000000001</v>
      </c>
      <c r="L18" s="85">
        <f t="shared" si="7"/>
        <v>135.76959064327482</v>
      </c>
      <c r="M18" s="84">
        <f t="shared" si="8"/>
        <v>17.2</v>
      </c>
      <c r="N18" s="86">
        <f t="shared" si="9"/>
        <v>20.3</v>
      </c>
      <c r="O18" s="87" t="str">
        <f t="shared" si="10"/>
        <v>25.6</v>
      </c>
      <c r="P18" s="88" t="s">
        <v>42</v>
      </c>
      <c r="Q18" s="89" t="s">
        <v>43</v>
      </c>
      <c r="R18" s="88" t="s">
        <v>44</v>
      </c>
      <c r="S18" s="90"/>
      <c r="T18" s="91" t="str">
        <f t="shared" si="11"/>
        <v>☆☆☆☆</v>
      </c>
      <c r="U18" s="92" t="str">
        <f t="shared" si="12"/>
        <v/>
      </c>
      <c r="V18" s="93" t="str">
        <f t="shared" si="13"/>
        <v/>
      </c>
      <c r="W18" s="93">
        <f t="shared" si="14"/>
        <v>66</v>
      </c>
      <c r="X18" s="94" t="str">
        <f t="shared" si="15"/>
        <v>★1.5</v>
      </c>
      <c r="Z18" s="95">
        <v>1270</v>
      </c>
      <c r="AA18" s="95"/>
      <c r="AB18" s="96">
        <f t="shared" si="0"/>
        <v>25.6</v>
      </c>
      <c r="AC18" s="97">
        <f t="shared" si="1"/>
        <v>66</v>
      </c>
      <c r="AD18" s="97" t="str">
        <f t="shared" si="2"/>
        <v>★1.5</v>
      </c>
      <c r="AE18" s="96" t="str">
        <f t="shared" si="3"/>
        <v/>
      </c>
      <c r="AF18" s="97" t="str">
        <f t="shared" si="4"/>
        <v/>
      </c>
      <c r="AG18" s="97" t="str">
        <f t="shared" si="5"/>
        <v/>
      </c>
      <c r="AH18" s="98"/>
    </row>
    <row r="19" spans="1:34" s="5" customFormat="1" ht="12.75" x14ac:dyDescent="0.2">
      <c r="A19" s="99"/>
      <c r="B19" s="100"/>
      <c r="C19" s="101"/>
      <c r="D19" s="80" t="s">
        <v>54</v>
      </c>
      <c r="E19" s="80" t="s">
        <v>56</v>
      </c>
      <c r="F19" s="81" t="s">
        <v>40</v>
      </c>
      <c r="G19" s="81">
        <v>1.1990000000000001</v>
      </c>
      <c r="H19" s="81" t="s">
        <v>41</v>
      </c>
      <c r="I19" s="82" t="str">
        <f t="shared" si="6"/>
        <v>1,300</v>
      </c>
      <c r="J19" s="83">
        <v>5</v>
      </c>
      <c r="K19" s="84">
        <v>17.100000000000001</v>
      </c>
      <c r="L19" s="85">
        <f t="shared" si="7"/>
        <v>135.76959064327482</v>
      </c>
      <c r="M19" s="84">
        <f t="shared" si="8"/>
        <v>17.2</v>
      </c>
      <c r="N19" s="86">
        <f t="shared" si="9"/>
        <v>20.3</v>
      </c>
      <c r="O19" s="87" t="str">
        <f t="shared" si="10"/>
        <v>25.4</v>
      </c>
      <c r="P19" s="88" t="s">
        <v>42</v>
      </c>
      <c r="Q19" s="89" t="s">
        <v>43</v>
      </c>
      <c r="R19" s="88" t="s">
        <v>44</v>
      </c>
      <c r="S19" s="90"/>
      <c r="T19" s="91" t="str">
        <f t="shared" si="11"/>
        <v>☆☆☆☆</v>
      </c>
      <c r="U19" s="92" t="str">
        <f t="shared" si="12"/>
        <v/>
      </c>
      <c r="V19" s="93" t="str">
        <f t="shared" si="13"/>
        <v/>
      </c>
      <c r="W19" s="93">
        <f t="shared" si="14"/>
        <v>67</v>
      </c>
      <c r="X19" s="94" t="str">
        <f t="shared" si="15"/>
        <v>★1.5</v>
      </c>
      <c r="Z19" s="95">
        <v>1300</v>
      </c>
      <c r="AA19" s="95"/>
      <c r="AB19" s="96">
        <f t="shared" si="0"/>
        <v>25.4</v>
      </c>
      <c r="AC19" s="97">
        <f t="shared" si="1"/>
        <v>67</v>
      </c>
      <c r="AD19" s="97" t="str">
        <f t="shared" si="2"/>
        <v>★1.5</v>
      </c>
      <c r="AE19" s="96" t="str">
        <f t="shared" si="3"/>
        <v/>
      </c>
      <c r="AF19" s="97" t="str">
        <f t="shared" si="4"/>
        <v/>
      </c>
      <c r="AG19" s="97" t="str">
        <f t="shared" si="5"/>
        <v/>
      </c>
      <c r="AH19" s="98"/>
    </row>
    <row r="20" spans="1:34" s="5" customFormat="1" ht="12.75" x14ac:dyDescent="0.2">
      <c r="A20" s="99"/>
      <c r="B20" s="100"/>
      <c r="C20" s="101"/>
      <c r="D20" s="80" t="s">
        <v>54</v>
      </c>
      <c r="E20" s="80" t="s">
        <v>57</v>
      </c>
      <c r="F20" s="81" t="s">
        <v>40</v>
      </c>
      <c r="G20" s="81">
        <v>1.1990000000000001</v>
      </c>
      <c r="H20" s="81" t="s">
        <v>41</v>
      </c>
      <c r="I20" s="82" t="str">
        <f t="shared" si="6"/>
        <v>1,290</v>
      </c>
      <c r="J20" s="83">
        <v>5</v>
      </c>
      <c r="K20" s="84">
        <v>17.100000000000001</v>
      </c>
      <c r="L20" s="85">
        <f t="shared" si="7"/>
        <v>135.76959064327482</v>
      </c>
      <c r="M20" s="84">
        <f t="shared" si="8"/>
        <v>17.2</v>
      </c>
      <c r="N20" s="86">
        <f t="shared" si="9"/>
        <v>20.3</v>
      </c>
      <c r="O20" s="87" t="str">
        <f t="shared" si="10"/>
        <v>25.4</v>
      </c>
      <c r="P20" s="88" t="s">
        <v>42</v>
      </c>
      <c r="Q20" s="89" t="s">
        <v>43</v>
      </c>
      <c r="R20" s="88" t="s">
        <v>44</v>
      </c>
      <c r="S20" s="90"/>
      <c r="T20" s="91" t="str">
        <f>IF((LEFT(D20,1)="6"),"☆☆☆☆☆",IF((LEFT(D20,1)="5"),"☆☆☆☆",IF((LEFT(D20,1)="4"),"☆☆☆"," ")))</f>
        <v>☆☆☆☆</v>
      </c>
      <c r="U20" s="92" t="str">
        <f t="shared" si="12"/>
        <v/>
      </c>
      <c r="V20" s="93" t="str">
        <f t="shared" si="13"/>
        <v/>
      </c>
      <c r="W20" s="93">
        <f t="shared" si="14"/>
        <v>67</v>
      </c>
      <c r="X20" s="94" t="str">
        <f t="shared" si="15"/>
        <v>★1.5</v>
      </c>
      <c r="Z20" s="95">
        <v>1290</v>
      </c>
      <c r="AA20" s="95"/>
      <c r="AB20" s="96">
        <f t="shared" si="0"/>
        <v>25.4</v>
      </c>
      <c r="AC20" s="97">
        <f t="shared" si="1"/>
        <v>67</v>
      </c>
      <c r="AD20" s="97" t="str">
        <f t="shared" si="2"/>
        <v>★1.5</v>
      </c>
      <c r="AE20" s="96" t="str">
        <f t="shared" si="3"/>
        <v/>
      </c>
      <c r="AF20" s="97" t="str">
        <f t="shared" si="4"/>
        <v/>
      </c>
      <c r="AG20" s="97" t="str">
        <f t="shared" si="5"/>
        <v/>
      </c>
      <c r="AH20" s="98"/>
    </row>
    <row r="21" spans="1:34" s="5" customFormat="1" ht="12.75" x14ac:dyDescent="0.2">
      <c r="A21" s="99"/>
      <c r="B21" s="131"/>
      <c r="C21" s="107"/>
      <c r="D21" s="80" t="s">
        <v>54</v>
      </c>
      <c r="E21" s="80" t="s">
        <v>46</v>
      </c>
      <c r="F21" s="81" t="s">
        <v>40</v>
      </c>
      <c r="G21" s="81">
        <v>1.1990000000000001</v>
      </c>
      <c r="H21" s="81" t="s">
        <v>41</v>
      </c>
      <c r="I21" s="82" t="str">
        <f t="shared" si="6"/>
        <v>1,320</v>
      </c>
      <c r="J21" s="83">
        <v>5</v>
      </c>
      <c r="K21" s="84">
        <v>17.100000000000001</v>
      </c>
      <c r="L21" s="85">
        <f t="shared" si="7"/>
        <v>135.76959064327482</v>
      </c>
      <c r="M21" s="84">
        <f t="shared" si="8"/>
        <v>15.8</v>
      </c>
      <c r="N21" s="86">
        <f t="shared" si="9"/>
        <v>19</v>
      </c>
      <c r="O21" s="87" t="str">
        <f t="shared" si="10"/>
        <v>25.2</v>
      </c>
      <c r="P21" s="88" t="s">
        <v>42</v>
      </c>
      <c r="Q21" s="89" t="s">
        <v>43</v>
      </c>
      <c r="R21" s="88" t="s">
        <v>44</v>
      </c>
      <c r="S21" s="90"/>
      <c r="T21" s="91" t="str">
        <f>IF((LEFT(D21,1)="6"),"☆☆☆☆☆",IF((LEFT(D21,1)="5"),"☆☆☆☆",IF((LEFT(D21,1)="4"),"☆☆☆"," ")))</f>
        <v>☆☆☆☆</v>
      </c>
      <c r="U21" s="92">
        <f t="shared" si="12"/>
        <v>108</v>
      </c>
      <c r="V21" s="93" t="str">
        <f t="shared" si="13"/>
        <v/>
      </c>
      <c r="W21" s="93">
        <f t="shared" si="14"/>
        <v>67</v>
      </c>
      <c r="X21" s="94" t="str">
        <f t="shared" si="15"/>
        <v>★1.5</v>
      </c>
      <c r="Z21" s="95">
        <v>1320</v>
      </c>
      <c r="AA21" s="95"/>
      <c r="AB21" s="96">
        <f t="shared" si="0"/>
        <v>25.2</v>
      </c>
      <c r="AC21" s="97">
        <f t="shared" si="1"/>
        <v>67</v>
      </c>
      <c r="AD21" s="97" t="str">
        <f t="shared" si="2"/>
        <v>★1.5</v>
      </c>
      <c r="AE21" s="96" t="str">
        <f t="shared" si="3"/>
        <v/>
      </c>
      <c r="AF21" s="97" t="str">
        <f t="shared" si="4"/>
        <v/>
      </c>
      <c r="AG21" s="97" t="str">
        <f t="shared" si="5"/>
        <v/>
      </c>
      <c r="AH21" s="98"/>
    </row>
    <row r="22" spans="1:34" s="5" customFormat="1" ht="12.75" x14ac:dyDescent="0.2">
      <c r="A22" s="105"/>
      <c r="B22" s="104"/>
      <c r="C22" s="79">
        <v>3008</v>
      </c>
      <c r="D22" s="132" t="s">
        <v>58</v>
      </c>
      <c r="E22" s="133" t="s">
        <v>52</v>
      </c>
      <c r="F22" s="88" t="s">
        <v>59</v>
      </c>
      <c r="G22" s="134">
        <v>1.5980000000000001</v>
      </c>
      <c r="H22" s="88" t="s">
        <v>60</v>
      </c>
      <c r="I22" s="82" t="str">
        <f t="shared" si="6"/>
        <v>1,480</v>
      </c>
      <c r="J22" s="83">
        <v>5</v>
      </c>
      <c r="K22" s="84">
        <v>15.6</v>
      </c>
      <c r="L22" s="85">
        <f t="shared" si="7"/>
        <v>148.824358974359</v>
      </c>
      <c r="M22" s="84">
        <f t="shared" si="8"/>
        <v>14.4</v>
      </c>
      <c r="N22" s="86">
        <f t="shared" si="9"/>
        <v>17.600000000000001</v>
      </c>
      <c r="O22" s="87" t="str">
        <f t="shared" si="10"/>
        <v>24.0</v>
      </c>
      <c r="P22" s="88" t="s">
        <v>42</v>
      </c>
      <c r="Q22" s="89" t="s">
        <v>43</v>
      </c>
      <c r="R22" s="88" t="s">
        <v>44</v>
      </c>
      <c r="S22" s="90"/>
      <c r="T22" s="91" t="str">
        <f>IF((LEFT(D22,1)="6"),"☆☆☆☆☆",IF((LEFT(D22,1)="5"),"☆☆☆☆",IF((LEFT(D22,1)="4"),"☆☆☆"," ")))</f>
        <v>☆☆☆☆</v>
      </c>
      <c r="U22" s="92">
        <f t="shared" si="12"/>
        <v>108</v>
      </c>
      <c r="V22" s="93" t="str">
        <f t="shared" si="13"/>
        <v/>
      </c>
      <c r="W22" s="93">
        <f t="shared" si="14"/>
        <v>65</v>
      </c>
      <c r="X22" s="94" t="str">
        <f t="shared" si="15"/>
        <v>★1.5</v>
      </c>
      <c r="Z22" s="95">
        <v>1480</v>
      </c>
      <c r="AA22" s="95"/>
      <c r="AB22" s="96">
        <f t="shared" si="0"/>
        <v>24</v>
      </c>
      <c r="AC22" s="97">
        <f t="shared" si="1"/>
        <v>65</v>
      </c>
      <c r="AD22" s="97" t="str">
        <f t="shared" si="2"/>
        <v>★1.5</v>
      </c>
      <c r="AE22" s="96" t="str">
        <f t="shared" si="3"/>
        <v/>
      </c>
      <c r="AF22" s="97" t="str">
        <f t="shared" si="4"/>
        <v/>
      </c>
      <c r="AG22" s="97" t="str">
        <f t="shared" si="5"/>
        <v/>
      </c>
      <c r="AH22" s="98"/>
    </row>
    <row r="23" spans="1:34" s="5" customFormat="1" ht="12.75" x14ac:dyDescent="0.2">
      <c r="A23" s="105"/>
      <c r="B23" s="105"/>
      <c r="C23" s="101"/>
      <c r="D23" s="132" t="s">
        <v>58</v>
      </c>
      <c r="E23" s="133" t="s">
        <v>53</v>
      </c>
      <c r="F23" s="88" t="s">
        <v>59</v>
      </c>
      <c r="G23" s="134">
        <v>1.5980000000000001</v>
      </c>
      <c r="H23" s="88" t="s">
        <v>60</v>
      </c>
      <c r="I23" s="82" t="str">
        <f t="shared" si="6"/>
        <v>1,510</v>
      </c>
      <c r="J23" s="83">
        <v>5</v>
      </c>
      <c r="K23" s="84">
        <v>15.6</v>
      </c>
      <c r="L23" s="85">
        <f t="shared" si="7"/>
        <v>148.824358974359</v>
      </c>
      <c r="M23" s="84">
        <f t="shared" si="8"/>
        <v>14.4</v>
      </c>
      <c r="N23" s="86">
        <f t="shared" si="9"/>
        <v>17.600000000000001</v>
      </c>
      <c r="O23" s="87" t="str">
        <f t="shared" si="10"/>
        <v>23.7</v>
      </c>
      <c r="P23" s="88" t="s">
        <v>42</v>
      </c>
      <c r="Q23" s="89" t="s">
        <v>43</v>
      </c>
      <c r="R23" s="88" t="s">
        <v>44</v>
      </c>
      <c r="S23" s="90"/>
      <c r="T23" s="91" t="str">
        <f>IF((LEFT(D23,1)="6"),"☆☆☆☆☆",IF((LEFT(D23,1)="5"),"☆☆☆☆",IF((LEFT(D23,1)="4"),"☆☆☆"," ")))</f>
        <v>☆☆☆☆</v>
      </c>
      <c r="U23" s="92">
        <f t="shared" si="12"/>
        <v>108</v>
      </c>
      <c r="V23" s="93" t="str">
        <f t="shared" si="13"/>
        <v/>
      </c>
      <c r="W23" s="93">
        <f t="shared" si="14"/>
        <v>65</v>
      </c>
      <c r="X23" s="94" t="str">
        <f t="shared" si="15"/>
        <v>★1.5</v>
      </c>
      <c r="Z23" s="95">
        <v>1510</v>
      </c>
      <c r="AA23" s="95"/>
      <c r="AB23" s="96">
        <f t="shared" si="0"/>
        <v>23.7</v>
      </c>
      <c r="AC23" s="97">
        <f t="shared" si="1"/>
        <v>65</v>
      </c>
      <c r="AD23" s="97" t="str">
        <f t="shared" si="2"/>
        <v>★1.5</v>
      </c>
      <c r="AE23" s="96" t="str">
        <f t="shared" si="3"/>
        <v/>
      </c>
      <c r="AF23" s="97" t="str">
        <f t="shared" si="4"/>
        <v/>
      </c>
      <c r="AG23" s="97" t="str">
        <f t="shared" si="5"/>
        <v/>
      </c>
      <c r="AH23" s="98"/>
    </row>
    <row r="24" spans="1:34" s="5" customFormat="1" ht="12.75" x14ac:dyDescent="0.2">
      <c r="A24" s="105"/>
      <c r="B24" s="105"/>
      <c r="C24" s="101"/>
      <c r="D24" s="132" t="s">
        <v>58</v>
      </c>
      <c r="E24" s="133" t="s">
        <v>61</v>
      </c>
      <c r="F24" s="88" t="s">
        <v>59</v>
      </c>
      <c r="G24" s="134">
        <v>1.5980000000000001</v>
      </c>
      <c r="H24" s="88" t="s">
        <v>60</v>
      </c>
      <c r="I24" s="82" t="str">
        <f t="shared" si="6"/>
        <v>1,490</v>
      </c>
      <c r="J24" s="83">
        <v>5</v>
      </c>
      <c r="K24" s="84">
        <v>15.6</v>
      </c>
      <c r="L24" s="85">
        <f t="shared" si="7"/>
        <v>148.824358974359</v>
      </c>
      <c r="M24" s="84">
        <f t="shared" si="8"/>
        <v>14.4</v>
      </c>
      <c r="N24" s="86">
        <f t="shared" si="9"/>
        <v>17.600000000000001</v>
      </c>
      <c r="O24" s="87" t="str">
        <f t="shared" si="10"/>
        <v>23.9</v>
      </c>
      <c r="P24" s="88" t="s">
        <v>42</v>
      </c>
      <c r="Q24" s="89" t="s">
        <v>43</v>
      </c>
      <c r="R24" s="88" t="s">
        <v>44</v>
      </c>
      <c r="S24" s="90"/>
      <c r="T24" s="91" t="str">
        <f t="shared" ref="T24:T30" si="16">IF((LEFT(D24,1)="6"),"☆☆☆☆☆",IF((LEFT(D24,1)="5"),"☆☆☆☆",IF((LEFT(D24,1)="4"),"☆☆☆"," ")))</f>
        <v>☆☆☆☆</v>
      </c>
      <c r="U24" s="92">
        <f t="shared" si="12"/>
        <v>108</v>
      </c>
      <c r="V24" s="93" t="str">
        <f t="shared" si="13"/>
        <v/>
      </c>
      <c r="W24" s="93">
        <f t="shared" si="14"/>
        <v>65</v>
      </c>
      <c r="X24" s="94" t="str">
        <f t="shared" si="15"/>
        <v>★1.5</v>
      </c>
      <c r="Z24" s="95">
        <v>1490</v>
      </c>
      <c r="AA24" s="95"/>
      <c r="AB24" s="96">
        <f t="shared" si="0"/>
        <v>23.9</v>
      </c>
      <c r="AC24" s="97">
        <f t="shared" si="1"/>
        <v>65</v>
      </c>
      <c r="AD24" s="97" t="str">
        <f t="shared" si="2"/>
        <v>★1.5</v>
      </c>
      <c r="AE24" s="96" t="str">
        <f t="shared" si="3"/>
        <v/>
      </c>
      <c r="AF24" s="97" t="str">
        <f t="shared" si="4"/>
        <v/>
      </c>
      <c r="AG24" s="97" t="str">
        <f t="shared" si="5"/>
        <v/>
      </c>
      <c r="AH24" s="98"/>
    </row>
    <row r="25" spans="1:34" s="5" customFormat="1" ht="12.75" x14ac:dyDescent="0.2">
      <c r="A25" s="105"/>
      <c r="B25" s="106"/>
      <c r="C25" s="107"/>
      <c r="D25" s="132" t="s">
        <v>58</v>
      </c>
      <c r="E25" s="135" t="s">
        <v>62</v>
      </c>
      <c r="F25" s="88" t="s">
        <v>59</v>
      </c>
      <c r="G25" s="134">
        <v>1.5980000000000001</v>
      </c>
      <c r="H25" s="88" t="s">
        <v>60</v>
      </c>
      <c r="I25" s="82" t="str">
        <f t="shared" si="6"/>
        <v>1,520</v>
      </c>
      <c r="J25" s="83">
        <v>5</v>
      </c>
      <c r="K25" s="84">
        <v>15.6</v>
      </c>
      <c r="L25" s="85">
        <f t="shared" si="7"/>
        <v>148.824358974359</v>
      </c>
      <c r="M25" s="84">
        <f t="shared" si="8"/>
        <v>14.4</v>
      </c>
      <c r="N25" s="86">
        <f t="shared" si="9"/>
        <v>17.600000000000001</v>
      </c>
      <c r="O25" s="87" t="str">
        <f t="shared" si="10"/>
        <v>23.6</v>
      </c>
      <c r="P25" s="88" t="s">
        <v>42</v>
      </c>
      <c r="Q25" s="89" t="s">
        <v>43</v>
      </c>
      <c r="R25" s="88" t="s">
        <v>44</v>
      </c>
      <c r="S25" s="90"/>
      <c r="T25" s="91" t="str">
        <f t="shared" si="16"/>
        <v>☆☆☆☆</v>
      </c>
      <c r="U25" s="92">
        <f t="shared" si="12"/>
        <v>108</v>
      </c>
      <c r="V25" s="93" t="str">
        <f t="shared" si="13"/>
        <v/>
      </c>
      <c r="W25" s="93">
        <f t="shared" si="14"/>
        <v>66</v>
      </c>
      <c r="X25" s="94" t="str">
        <f t="shared" si="15"/>
        <v>★1.5</v>
      </c>
      <c r="Z25" s="95">
        <v>1520</v>
      </c>
      <c r="AA25" s="95"/>
      <c r="AB25" s="96">
        <f t="shared" si="0"/>
        <v>23.6</v>
      </c>
      <c r="AC25" s="97">
        <f t="shared" si="1"/>
        <v>66</v>
      </c>
      <c r="AD25" s="97" t="str">
        <f t="shared" si="2"/>
        <v>★1.5</v>
      </c>
      <c r="AE25" s="96" t="str">
        <f t="shared" si="3"/>
        <v/>
      </c>
      <c r="AF25" s="97" t="str">
        <f t="shared" si="4"/>
        <v/>
      </c>
      <c r="AG25" s="97" t="str">
        <f t="shared" si="5"/>
        <v/>
      </c>
      <c r="AH25" s="98"/>
    </row>
    <row r="26" spans="1:34" s="5" customFormat="1" ht="12.75" x14ac:dyDescent="0.2">
      <c r="A26" s="99"/>
      <c r="B26" s="100"/>
      <c r="C26" s="101">
        <v>508</v>
      </c>
      <c r="D26" s="90" t="s">
        <v>63</v>
      </c>
      <c r="E26" s="133" t="s">
        <v>64</v>
      </c>
      <c r="F26" s="88" t="s">
        <v>59</v>
      </c>
      <c r="G26" s="134">
        <v>1.5980000000000001</v>
      </c>
      <c r="H26" s="88" t="s">
        <v>60</v>
      </c>
      <c r="I26" s="82" t="str">
        <f t="shared" si="6"/>
        <v>1,500</v>
      </c>
      <c r="J26" s="102">
        <v>5</v>
      </c>
      <c r="K26" s="84">
        <v>15.6</v>
      </c>
      <c r="L26" s="85">
        <f t="shared" si="7"/>
        <v>148.824358974359</v>
      </c>
      <c r="M26" s="84">
        <f t="shared" si="8"/>
        <v>14.4</v>
      </c>
      <c r="N26" s="86">
        <f t="shared" si="9"/>
        <v>17.600000000000001</v>
      </c>
      <c r="O26" s="87" t="str">
        <f t="shared" si="10"/>
        <v>23.8</v>
      </c>
      <c r="P26" s="88" t="s">
        <v>42</v>
      </c>
      <c r="Q26" s="89" t="s">
        <v>43</v>
      </c>
      <c r="R26" s="88" t="s">
        <v>44</v>
      </c>
      <c r="S26" s="90"/>
      <c r="T26" s="91" t="str">
        <f t="shared" si="16"/>
        <v>☆☆☆☆</v>
      </c>
      <c r="U26" s="92">
        <f t="shared" si="12"/>
        <v>108</v>
      </c>
      <c r="V26" s="93" t="str">
        <f t="shared" si="13"/>
        <v/>
      </c>
      <c r="W26" s="93">
        <f t="shared" si="14"/>
        <v>65</v>
      </c>
      <c r="X26" s="94" t="str">
        <f t="shared" si="15"/>
        <v>★1.5</v>
      </c>
      <c r="Z26" s="95">
        <v>1500</v>
      </c>
      <c r="AA26" s="95"/>
      <c r="AB26" s="96">
        <f t="shared" si="0"/>
        <v>23.8</v>
      </c>
      <c r="AC26" s="97">
        <f t="shared" si="1"/>
        <v>65</v>
      </c>
      <c r="AD26" s="97" t="str">
        <f t="shared" si="2"/>
        <v>★1.5</v>
      </c>
      <c r="AE26" s="96" t="str">
        <f t="shared" si="3"/>
        <v/>
      </c>
      <c r="AF26" s="97" t="str">
        <f t="shared" si="4"/>
        <v/>
      </c>
      <c r="AG26" s="97" t="str">
        <f t="shared" si="5"/>
        <v/>
      </c>
      <c r="AH26" s="98"/>
    </row>
    <row r="27" spans="1:34" s="5" customFormat="1" ht="12.75" x14ac:dyDescent="0.2">
      <c r="A27" s="99"/>
      <c r="B27" s="100"/>
      <c r="C27" s="101"/>
      <c r="D27" s="90" t="s">
        <v>63</v>
      </c>
      <c r="E27" s="133" t="s">
        <v>65</v>
      </c>
      <c r="F27" s="88" t="s">
        <v>59</v>
      </c>
      <c r="G27" s="134">
        <v>1.5980000000000001</v>
      </c>
      <c r="H27" s="88" t="s">
        <v>60</v>
      </c>
      <c r="I27" s="82" t="str">
        <f t="shared" si="6"/>
        <v>1,530</v>
      </c>
      <c r="J27" s="102">
        <v>5</v>
      </c>
      <c r="K27" s="84">
        <v>15.6</v>
      </c>
      <c r="L27" s="85">
        <f t="shared" si="7"/>
        <v>148.824358974359</v>
      </c>
      <c r="M27" s="84">
        <f t="shared" si="8"/>
        <v>14.4</v>
      </c>
      <c r="N27" s="86">
        <f t="shared" si="9"/>
        <v>17.600000000000001</v>
      </c>
      <c r="O27" s="87" t="str">
        <f t="shared" si="10"/>
        <v>23.6</v>
      </c>
      <c r="P27" s="88" t="s">
        <v>42</v>
      </c>
      <c r="Q27" s="89" t="s">
        <v>43</v>
      </c>
      <c r="R27" s="88" t="s">
        <v>44</v>
      </c>
      <c r="S27" s="90"/>
      <c r="T27" s="91" t="str">
        <f t="shared" si="16"/>
        <v>☆☆☆☆</v>
      </c>
      <c r="U27" s="92">
        <f t="shared" si="12"/>
        <v>108</v>
      </c>
      <c r="V27" s="93" t="str">
        <f t="shared" si="13"/>
        <v/>
      </c>
      <c r="W27" s="93">
        <f t="shared" si="14"/>
        <v>66</v>
      </c>
      <c r="X27" s="94" t="str">
        <f t="shared" si="15"/>
        <v>★1.5</v>
      </c>
      <c r="Z27" s="95">
        <v>1530</v>
      </c>
      <c r="AA27" s="95"/>
      <c r="AB27" s="96">
        <f t="shared" si="0"/>
        <v>23.6</v>
      </c>
      <c r="AC27" s="97">
        <f t="shared" si="1"/>
        <v>66</v>
      </c>
      <c r="AD27" s="97" t="str">
        <f t="shared" si="2"/>
        <v>★1.5</v>
      </c>
      <c r="AE27" s="96" t="str">
        <f t="shared" si="3"/>
        <v/>
      </c>
      <c r="AF27" s="97" t="str">
        <f t="shared" si="4"/>
        <v/>
      </c>
      <c r="AG27" s="97" t="str">
        <f t="shared" si="5"/>
        <v/>
      </c>
      <c r="AH27" s="98"/>
    </row>
    <row r="28" spans="1:34" s="5" customFormat="1" ht="12.75" x14ac:dyDescent="0.2">
      <c r="A28" s="99"/>
      <c r="B28" s="100"/>
      <c r="C28" s="101"/>
      <c r="D28" s="90" t="s">
        <v>63</v>
      </c>
      <c r="E28" s="133" t="s">
        <v>66</v>
      </c>
      <c r="F28" s="88" t="s">
        <v>59</v>
      </c>
      <c r="G28" s="134">
        <v>1.5980000000000001</v>
      </c>
      <c r="H28" s="88" t="s">
        <v>60</v>
      </c>
      <c r="I28" s="82" t="str">
        <f t="shared" si="6"/>
        <v>1,510</v>
      </c>
      <c r="J28" s="102">
        <v>5</v>
      </c>
      <c r="K28" s="84">
        <v>15.6</v>
      </c>
      <c r="L28" s="85">
        <f t="shared" si="7"/>
        <v>148.824358974359</v>
      </c>
      <c r="M28" s="84">
        <f t="shared" si="8"/>
        <v>14.4</v>
      </c>
      <c r="N28" s="86">
        <f t="shared" si="9"/>
        <v>17.600000000000001</v>
      </c>
      <c r="O28" s="87" t="str">
        <f t="shared" si="10"/>
        <v>23.7</v>
      </c>
      <c r="P28" s="88" t="s">
        <v>42</v>
      </c>
      <c r="Q28" s="89" t="s">
        <v>43</v>
      </c>
      <c r="R28" s="88" t="s">
        <v>44</v>
      </c>
      <c r="S28" s="90"/>
      <c r="T28" s="91" t="str">
        <f t="shared" si="16"/>
        <v>☆☆☆☆</v>
      </c>
      <c r="U28" s="92">
        <f t="shared" si="12"/>
        <v>108</v>
      </c>
      <c r="V28" s="93" t="str">
        <f t="shared" si="13"/>
        <v/>
      </c>
      <c r="W28" s="93">
        <f t="shared" si="14"/>
        <v>65</v>
      </c>
      <c r="X28" s="94" t="str">
        <f t="shared" si="15"/>
        <v>★1.5</v>
      </c>
      <c r="Z28" s="95">
        <v>1510</v>
      </c>
      <c r="AA28" s="95"/>
      <c r="AB28" s="96">
        <f t="shared" si="0"/>
        <v>23.7</v>
      </c>
      <c r="AC28" s="97">
        <f t="shared" si="1"/>
        <v>65</v>
      </c>
      <c r="AD28" s="97" t="str">
        <f t="shared" si="2"/>
        <v>★1.5</v>
      </c>
      <c r="AE28" s="96" t="str">
        <f t="shared" si="3"/>
        <v/>
      </c>
      <c r="AF28" s="97" t="str">
        <f t="shared" si="4"/>
        <v/>
      </c>
      <c r="AG28" s="97" t="str">
        <f t="shared" si="5"/>
        <v/>
      </c>
      <c r="AH28" s="98"/>
    </row>
    <row r="29" spans="1:34" s="5" customFormat="1" ht="33.75" x14ac:dyDescent="0.2">
      <c r="A29" s="99"/>
      <c r="B29" s="100"/>
      <c r="C29" s="101"/>
      <c r="D29" s="90" t="s">
        <v>63</v>
      </c>
      <c r="E29" s="136" t="s">
        <v>67</v>
      </c>
      <c r="F29" s="88" t="s">
        <v>59</v>
      </c>
      <c r="G29" s="134">
        <v>1.5980000000000001</v>
      </c>
      <c r="H29" s="88" t="s">
        <v>60</v>
      </c>
      <c r="I29" s="82" t="str">
        <f t="shared" si="6"/>
        <v>1,540</v>
      </c>
      <c r="J29" s="83">
        <v>5</v>
      </c>
      <c r="K29" s="84">
        <v>15.6</v>
      </c>
      <c r="L29" s="85">
        <f t="shared" si="7"/>
        <v>148.824358974359</v>
      </c>
      <c r="M29" s="84">
        <f t="shared" si="8"/>
        <v>13.2</v>
      </c>
      <c r="N29" s="86">
        <f t="shared" si="9"/>
        <v>16.5</v>
      </c>
      <c r="O29" s="87" t="str">
        <f t="shared" si="10"/>
        <v>23.5</v>
      </c>
      <c r="P29" s="88" t="s">
        <v>42</v>
      </c>
      <c r="Q29" s="89" t="s">
        <v>43</v>
      </c>
      <c r="R29" s="88" t="s">
        <v>44</v>
      </c>
      <c r="S29" s="90"/>
      <c r="T29" s="91" t="str">
        <f t="shared" si="16"/>
        <v>☆☆☆☆</v>
      </c>
      <c r="U29" s="92">
        <f t="shared" si="12"/>
        <v>118</v>
      </c>
      <c r="V29" s="93" t="str">
        <f t="shared" si="13"/>
        <v/>
      </c>
      <c r="W29" s="93">
        <f t="shared" si="14"/>
        <v>66</v>
      </c>
      <c r="X29" s="94" t="str">
        <f t="shared" si="15"/>
        <v>★1.5</v>
      </c>
      <c r="Z29" s="95">
        <v>1540</v>
      </c>
      <c r="AA29" s="95"/>
      <c r="AB29" s="96">
        <f t="shared" si="0"/>
        <v>23.5</v>
      </c>
      <c r="AC29" s="97">
        <f t="shared" si="1"/>
        <v>66</v>
      </c>
      <c r="AD29" s="97" t="str">
        <f t="shared" si="2"/>
        <v>★1.5</v>
      </c>
      <c r="AE29" s="96" t="str">
        <f t="shared" si="3"/>
        <v/>
      </c>
      <c r="AF29" s="97" t="str">
        <f t="shared" si="4"/>
        <v/>
      </c>
      <c r="AG29" s="97" t="str">
        <f t="shared" si="5"/>
        <v/>
      </c>
      <c r="AH29" s="98"/>
    </row>
    <row r="30" spans="1:34" s="5" customFormat="1" ht="12.75" x14ac:dyDescent="0.2">
      <c r="A30" s="99"/>
      <c r="B30" s="100"/>
      <c r="C30" s="101"/>
      <c r="D30" s="90" t="s">
        <v>63</v>
      </c>
      <c r="E30" s="133" t="s">
        <v>68</v>
      </c>
      <c r="F30" s="88" t="s">
        <v>59</v>
      </c>
      <c r="G30" s="134">
        <v>1.5980000000000001</v>
      </c>
      <c r="H30" s="88" t="s">
        <v>60</v>
      </c>
      <c r="I30" s="82" t="str">
        <f t="shared" si="6"/>
        <v>1,570</v>
      </c>
      <c r="J30" s="83">
        <v>5</v>
      </c>
      <c r="K30" s="84">
        <v>15.6</v>
      </c>
      <c r="L30" s="85">
        <f t="shared" si="7"/>
        <v>148.824358974359</v>
      </c>
      <c r="M30" s="84">
        <f t="shared" si="8"/>
        <v>13.2</v>
      </c>
      <c r="N30" s="86">
        <f t="shared" si="9"/>
        <v>16.5</v>
      </c>
      <c r="O30" s="87" t="str">
        <f t="shared" si="10"/>
        <v>23.2</v>
      </c>
      <c r="P30" s="88" t="s">
        <v>42</v>
      </c>
      <c r="Q30" s="89" t="s">
        <v>43</v>
      </c>
      <c r="R30" s="88" t="s">
        <v>44</v>
      </c>
      <c r="S30" s="90"/>
      <c r="T30" s="91" t="str">
        <f t="shared" si="16"/>
        <v>☆☆☆☆</v>
      </c>
      <c r="U30" s="92">
        <f t="shared" si="12"/>
        <v>118</v>
      </c>
      <c r="V30" s="93" t="str">
        <f t="shared" si="13"/>
        <v/>
      </c>
      <c r="W30" s="93">
        <f t="shared" si="14"/>
        <v>67</v>
      </c>
      <c r="X30" s="94" t="str">
        <f t="shared" si="15"/>
        <v>★1.5</v>
      </c>
      <c r="Z30" s="95">
        <v>1570</v>
      </c>
      <c r="AA30" s="95"/>
      <c r="AB30" s="96">
        <f t="shared" si="0"/>
        <v>23.2</v>
      </c>
      <c r="AC30" s="97">
        <f t="shared" si="1"/>
        <v>67</v>
      </c>
      <c r="AD30" s="97" t="str">
        <f t="shared" si="2"/>
        <v>★1.5</v>
      </c>
      <c r="AE30" s="96" t="str">
        <f t="shared" si="3"/>
        <v/>
      </c>
      <c r="AF30" s="97" t="str">
        <f t="shared" si="4"/>
        <v/>
      </c>
      <c r="AG30" s="97" t="str">
        <f t="shared" si="5"/>
        <v/>
      </c>
      <c r="AH30" s="98"/>
    </row>
    <row r="31" spans="1:34" s="5" customFormat="1" ht="12.75" x14ac:dyDescent="0.2">
      <c r="A31" s="99"/>
      <c r="B31" s="100"/>
      <c r="C31" s="101"/>
      <c r="D31" s="90" t="s">
        <v>63</v>
      </c>
      <c r="E31" s="133" t="s">
        <v>69</v>
      </c>
      <c r="F31" s="88" t="s">
        <v>59</v>
      </c>
      <c r="G31" s="134">
        <v>1.5980000000000001</v>
      </c>
      <c r="H31" s="88" t="s">
        <v>60</v>
      </c>
      <c r="I31" s="82" t="str">
        <f t="shared" si="6"/>
        <v>1,550</v>
      </c>
      <c r="J31" s="83">
        <v>5</v>
      </c>
      <c r="K31" s="84">
        <v>15.6</v>
      </c>
      <c r="L31" s="85">
        <f t="shared" si="7"/>
        <v>148.824358974359</v>
      </c>
      <c r="M31" s="84">
        <f t="shared" si="8"/>
        <v>13.2</v>
      </c>
      <c r="N31" s="86">
        <f t="shared" si="9"/>
        <v>16.5</v>
      </c>
      <c r="O31" s="87" t="str">
        <f t="shared" si="10"/>
        <v>23.4</v>
      </c>
      <c r="P31" s="88" t="s">
        <v>42</v>
      </c>
      <c r="Q31" s="89" t="s">
        <v>43</v>
      </c>
      <c r="R31" s="88" t="s">
        <v>44</v>
      </c>
      <c r="S31" s="90"/>
      <c r="T31" s="91" t="str">
        <f>IF((LEFT(D31,1)="6"),"☆☆☆☆☆",IF((LEFT(D31,1)="5"),"☆☆☆☆",IF((LEFT(D31,1)="4"),"☆☆☆"," ")))</f>
        <v>☆☆☆☆</v>
      </c>
      <c r="U31" s="92">
        <f t="shared" si="12"/>
        <v>118</v>
      </c>
      <c r="V31" s="93" t="str">
        <f t="shared" si="13"/>
        <v/>
      </c>
      <c r="W31" s="93">
        <f t="shared" si="14"/>
        <v>66</v>
      </c>
      <c r="X31" s="94" t="str">
        <f t="shared" si="15"/>
        <v>★1.5</v>
      </c>
      <c r="Z31" s="95">
        <v>1550</v>
      </c>
      <c r="AA31" s="95"/>
      <c r="AB31" s="96">
        <f t="shared" si="0"/>
        <v>23.4</v>
      </c>
      <c r="AC31" s="97">
        <f t="shared" si="1"/>
        <v>66</v>
      </c>
      <c r="AD31" s="97" t="str">
        <f t="shared" si="2"/>
        <v>★1.5</v>
      </c>
      <c r="AE31" s="96" t="str">
        <f t="shared" si="3"/>
        <v/>
      </c>
      <c r="AF31" s="97" t="str">
        <f t="shared" si="4"/>
        <v/>
      </c>
      <c r="AG31" s="97" t="str">
        <f t="shared" si="5"/>
        <v/>
      </c>
      <c r="AH31" s="98"/>
    </row>
    <row r="32" spans="1:34" s="5" customFormat="1" ht="12.75" x14ac:dyDescent="0.2">
      <c r="A32" s="99"/>
      <c r="B32" s="100"/>
      <c r="C32" s="101"/>
      <c r="D32" s="90" t="s">
        <v>63</v>
      </c>
      <c r="E32" s="133" t="s">
        <v>70</v>
      </c>
      <c r="F32" s="88" t="s">
        <v>59</v>
      </c>
      <c r="G32" s="134">
        <v>1.5980000000000001</v>
      </c>
      <c r="H32" s="88" t="s">
        <v>60</v>
      </c>
      <c r="I32" s="82" t="str">
        <f t="shared" si="6"/>
        <v>1,580</v>
      </c>
      <c r="J32" s="83">
        <v>5</v>
      </c>
      <c r="K32" s="84">
        <v>15.6</v>
      </c>
      <c r="L32" s="85">
        <f t="shared" si="7"/>
        <v>148.824358974359</v>
      </c>
      <c r="M32" s="84">
        <f t="shared" si="8"/>
        <v>13.2</v>
      </c>
      <c r="N32" s="86">
        <f t="shared" si="9"/>
        <v>16.5</v>
      </c>
      <c r="O32" s="87" t="str">
        <f t="shared" si="10"/>
        <v>23.1</v>
      </c>
      <c r="P32" s="88" t="s">
        <v>42</v>
      </c>
      <c r="Q32" s="89" t="s">
        <v>43</v>
      </c>
      <c r="R32" s="88" t="s">
        <v>44</v>
      </c>
      <c r="S32" s="90"/>
      <c r="T32" s="91" t="str">
        <f>IF((LEFT(D32,1)="6"),"☆☆☆☆☆",IF((LEFT(D32,1)="5"),"☆☆☆☆",IF((LEFT(D32,1)="4"),"☆☆☆"," ")))</f>
        <v>☆☆☆☆</v>
      </c>
      <c r="U32" s="92">
        <f t="shared" si="12"/>
        <v>118</v>
      </c>
      <c r="V32" s="93" t="str">
        <f t="shared" si="13"/>
        <v/>
      </c>
      <c r="W32" s="93">
        <f t="shared" si="14"/>
        <v>67</v>
      </c>
      <c r="X32" s="94" t="str">
        <f t="shared" si="15"/>
        <v>★1.5</v>
      </c>
      <c r="Z32" s="95">
        <v>1580</v>
      </c>
      <c r="AA32" s="95"/>
      <c r="AB32" s="96">
        <f t="shared" si="0"/>
        <v>23.1</v>
      </c>
      <c r="AC32" s="97">
        <f t="shared" si="1"/>
        <v>67</v>
      </c>
      <c r="AD32" s="97" t="str">
        <f t="shared" si="2"/>
        <v>★1.5</v>
      </c>
      <c r="AE32" s="96" t="str">
        <f t="shared" si="3"/>
        <v/>
      </c>
      <c r="AF32" s="97" t="str">
        <f t="shared" si="4"/>
        <v/>
      </c>
      <c r="AG32" s="97" t="str">
        <f t="shared" si="5"/>
        <v/>
      </c>
      <c r="AH32" s="98"/>
    </row>
    <row r="33" spans="1:34" s="5" customFormat="1" ht="12.75" x14ac:dyDescent="0.2">
      <c r="A33" s="99"/>
      <c r="B33" s="78"/>
      <c r="C33" s="79">
        <v>5008</v>
      </c>
      <c r="D33" s="132" t="s">
        <v>71</v>
      </c>
      <c r="E33" s="133" t="s">
        <v>52</v>
      </c>
      <c r="F33" s="88" t="s">
        <v>59</v>
      </c>
      <c r="G33" s="134">
        <v>1.5980000000000001</v>
      </c>
      <c r="H33" s="88" t="s">
        <v>60</v>
      </c>
      <c r="I33" s="82" t="str">
        <f t="shared" si="6"/>
        <v>1,560</v>
      </c>
      <c r="J33" s="83">
        <v>7</v>
      </c>
      <c r="K33" s="84">
        <v>15.6</v>
      </c>
      <c r="L33" s="85">
        <f t="shared" si="7"/>
        <v>148.824358974359</v>
      </c>
      <c r="M33" s="84">
        <f t="shared" si="8"/>
        <v>13.2</v>
      </c>
      <c r="N33" s="86">
        <f t="shared" si="9"/>
        <v>16.5</v>
      </c>
      <c r="O33" s="87" t="str">
        <f t="shared" si="10"/>
        <v>23.3</v>
      </c>
      <c r="P33" s="88" t="s">
        <v>42</v>
      </c>
      <c r="Q33" s="89" t="s">
        <v>43</v>
      </c>
      <c r="R33" s="88" t="s">
        <v>44</v>
      </c>
      <c r="S33" s="90"/>
      <c r="T33" s="91" t="str">
        <f>IF((LEFT(D33,1)="6"),"☆☆☆☆☆",IF((LEFT(D33,1)="5"),"☆☆☆☆",IF((LEFT(D33,1)="4"),"☆☆☆"," ")))</f>
        <v>☆☆☆☆</v>
      </c>
      <c r="U33" s="92">
        <f t="shared" si="12"/>
        <v>118</v>
      </c>
      <c r="V33" s="93" t="str">
        <f t="shared" si="13"/>
        <v/>
      </c>
      <c r="W33" s="93">
        <f t="shared" si="14"/>
        <v>66</v>
      </c>
      <c r="X33" s="94" t="str">
        <f t="shared" si="15"/>
        <v>★1.5</v>
      </c>
      <c r="Z33" s="95">
        <v>1560</v>
      </c>
      <c r="AA33" s="95"/>
      <c r="AB33" s="96">
        <f t="shared" si="0"/>
        <v>23.3</v>
      </c>
      <c r="AC33" s="97">
        <f t="shared" si="1"/>
        <v>66</v>
      </c>
      <c r="AD33" s="97" t="str">
        <f t="shared" si="2"/>
        <v>★1.5</v>
      </c>
      <c r="AE33" s="96" t="str">
        <f t="shared" si="3"/>
        <v/>
      </c>
      <c r="AF33" s="97" t="str">
        <f t="shared" si="4"/>
        <v/>
      </c>
      <c r="AG33" s="97" t="str">
        <f t="shared" si="5"/>
        <v/>
      </c>
      <c r="AH33" s="98"/>
    </row>
    <row r="34" spans="1:34" s="5" customFormat="1" ht="12.75" x14ac:dyDescent="0.2">
      <c r="A34" s="99"/>
      <c r="B34" s="100"/>
      <c r="C34" s="101"/>
      <c r="D34" s="132" t="s">
        <v>71</v>
      </c>
      <c r="E34" s="133" t="s">
        <v>53</v>
      </c>
      <c r="F34" s="88" t="s">
        <v>59</v>
      </c>
      <c r="G34" s="134">
        <v>1.5980000000000001</v>
      </c>
      <c r="H34" s="88" t="s">
        <v>60</v>
      </c>
      <c r="I34" s="82" t="str">
        <f t="shared" si="6"/>
        <v>1,590</v>
      </c>
      <c r="J34" s="83">
        <v>7</v>
      </c>
      <c r="K34" s="84">
        <v>15.6</v>
      </c>
      <c r="L34" s="85">
        <f t="shared" si="7"/>
        <v>148.824358974359</v>
      </c>
      <c r="M34" s="84">
        <f t="shared" si="8"/>
        <v>13.2</v>
      </c>
      <c r="N34" s="86">
        <f t="shared" si="9"/>
        <v>16.5</v>
      </c>
      <c r="O34" s="87" t="str">
        <f t="shared" si="10"/>
        <v>23.1</v>
      </c>
      <c r="P34" s="88" t="s">
        <v>42</v>
      </c>
      <c r="Q34" s="89" t="s">
        <v>43</v>
      </c>
      <c r="R34" s="88" t="s">
        <v>44</v>
      </c>
      <c r="S34" s="90"/>
      <c r="T34" s="91" t="str">
        <f>IF((LEFT(D34,1)="6"),"☆☆☆☆☆",IF((LEFT(D34,1)="5"),"☆☆☆☆",IF((LEFT(D34,1)="4"),"☆☆☆"," ")))</f>
        <v>☆☆☆☆</v>
      </c>
      <c r="U34" s="92">
        <f t="shared" si="12"/>
        <v>118</v>
      </c>
      <c r="V34" s="93" t="str">
        <f t="shared" si="13"/>
        <v/>
      </c>
      <c r="W34" s="93">
        <f t="shared" si="14"/>
        <v>67</v>
      </c>
      <c r="X34" s="94" t="str">
        <f t="shared" si="15"/>
        <v>★1.5</v>
      </c>
      <c r="Z34" s="95">
        <v>1590</v>
      </c>
      <c r="AA34" s="95"/>
      <c r="AB34" s="96">
        <f t="shared" si="0"/>
        <v>23.1</v>
      </c>
      <c r="AC34" s="97">
        <f t="shared" si="1"/>
        <v>67</v>
      </c>
      <c r="AD34" s="97" t="str">
        <f t="shared" si="2"/>
        <v>★1.5</v>
      </c>
      <c r="AE34" s="96" t="str">
        <f t="shared" si="3"/>
        <v/>
      </c>
      <c r="AF34" s="97" t="str">
        <f t="shared" si="4"/>
        <v/>
      </c>
      <c r="AG34" s="97" t="str">
        <f t="shared" si="5"/>
        <v/>
      </c>
      <c r="AH34" s="98"/>
    </row>
    <row r="35" spans="1:34" s="5" customFormat="1" ht="12.75" x14ac:dyDescent="0.2">
      <c r="A35" s="99"/>
      <c r="B35" s="100"/>
      <c r="C35" s="101"/>
      <c r="D35" s="132" t="s">
        <v>71</v>
      </c>
      <c r="E35" s="133" t="s">
        <v>61</v>
      </c>
      <c r="F35" s="88" t="s">
        <v>59</v>
      </c>
      <c r="G35" s="134">
        <v>1.5980000000000001</v>
      </c>
      <c r="H35" s="88" t="s">
        <v>60</v>
      </c>
      <c r="I35" s="82" t="str">
        <f t="shared" si="6"/>
        <v>1,570</v>
      </c>
      <c r="J35" s="83">
        <v>7</v>
      </c>
      <c r="K35" s="84">
        <v>15.6</v>
      </c>
      <c r="L35" s="85">
        <f t="shared" si="7"/>
        <v>148.824358974359</v>
      </c>
      <c r="M35" s="84">
        <f t="shared" si="8"/>
        <v>13.2</v>
      </c>
      <c r="N35" s="86">
        <f t="shared" si="9"/>
        <v>16.5</v>
      </c>
      <c r="O35" s="87" t="str">
        <f t="shared" si="10"/>
        <v>23.2</v>
      </c>
      <c r="P35" s="88" t="s">
        <v>42</v>
      </c>
      <c r="Q35" s="89" t="s">
        <v>43</v>
      </c>
      <c r="R35" s="88" t="s">
        <v>44</v>
      </c>
      <c r="S35" s="90"/>
      <c r="T35" s="91" t="str">
        <f t="shared" ref="T35:T36" si="17">IF((LEFT(D35,1)="6"),"☆☆☆☆☆",IF((LEFT(D35,1)="5"),"☆☆☆☆",IF((LEFT(D35,1)="4"),"☆☆☆"," ")))</f>
        <v>☆☆☆☆</v>
      </c>
      <c r="U35" s="92">
        <f t="shared" si="12"/>
        <v>118</v>
      </c>
      <c r="V35" s="93" t="str">
        <f t="shared" si="13"/>
        <v/>
      </c>
      <c r="W35" s="93">
        <f t="shared" si="14"/>
        <v>67</v>
      </c>
      <c r="X35" s="94" t="str">
        <f t="shared" si="15"/>
        <v>★1.5</v>
      </c>
      <c r="Z35" s="95">
        <v>1570</v>
      </c>
      <c r="AA35" s="95"/>
      <c r="AB35" s="96">
        <f t="shared" si="0"/>
        <v>23.2</v>
      </c>
      <c r="AC35" s="97">
        <f t="shared" si="1"/>
        <v>67</v>
      </c>
      <c r="AD35" s="97" t="str">
        <f t="shared" si="2"/>
        <v>★1.5</v>
      </c>
      <c r="AE35" s="96" t="str">
        <f t="shared" si="3"/>
        <v/>
      </c>
      <c r="AF35" s="97" t="str">
        <f t="shared" si="4"/>
        <v/>
      </c>
      <c r="AG35" s="97" t="str">
        <f t="shared" si="5"/>
        <v/>
      </c>
      <c r="AH35" s="98"/>
    </row>
    <row r="36" spans="1:34" s="5" customFormat="1" ht="12.75" x14ac:dyDescent="0.2">
      <c r="A36" s="137"/>
      <c r="B36" s="131"/>
      <c r="C36" s="107"/>
      <c r="D36" s="132" t="s">
        <v>71</v>
      </c>
      <c r="E36" s="135" t="s">
        <v>62</v>
      </c>
      <c r="F36" s="88" t="s">
        <v>59</v>
      </c>
      <c r="G36" s="134">
        <v>1.5980000000000001</v>
      </c>
      <c r="H36" s="88" t="s">
        <v>60</v>
      </c>
      <c r="I36" s="82" t="str">
        <f t="shared" si="6"/>
        <v>1,600</v>
      </c>
      <c r="J36" s="83">
        <v>7</v>
      </c>
      <c r="K36" s="84">
        <v>15.6</v>
      </c>
      <c r="L36" s="85">
        <f t="shared" si="7"/>
        <v>148.824358974359</v>
      </c>
      <c r="M36" s="84">
        <f t="shared" si="8"/>
        <v>13.2</v>
      </c>
      <c r="N36" s="86">
        <f t="shared" si="9"/>
        <v>16.5</v>
      </c>
      <c r="O36" s="87" t="str">
        <f t="shared" si="10"/>
        <v>23.0</v>
      </c>
      <c r="P36" s="88" t="s">
        <v>42</v>
      </c>
      <c r="Q36" s="89" t="s">
        <v>43</v>
      </c>
      <c r="R36" s="88" t="s">
        <v>44</v>
      </c>
      <c r="S36" s="90"/>
      <c r="T36" s="91" t="str">
        <f t="shared" si="17"/>
        <v>☆☆☆☆</v>
      </c>
      <c r="U36" s="92">
        <f t="shared" si="12"/>
        <v>118</v>
      </c>
      <c r="V36" s="93" t="str">
        <f t="shared" si="13"/>
        <v/>
      </c>
      <c r="W36" s="93">
        <f t="shared" si="14"/>
        <v>67</v>
      </c>
      <c r="X36" s="94" t="str">
        <f t="shared" si="15"/>
        <v>★1.5</v>
      </c>
      <c r="Z36" s="95">
        <v>1600</v>
      </c>
      <c r="AA36" s="95"/>
      <c r="AB36" s="96">
        <f t="shared" si="0"/>
        <v>23</v>
      </c>
      <c r="AC36" s="97">
        <f t="shared" si="1"/>
        <v>67</v>
      </c>
      <c r="AD36" s="97" t="str">
        <f t="shared" si="2"/>
        <v>★1.5</v>
      </c>
      <c r="AE36" s="96" t="str">
        <f t="shared" si="3"/>
        <v/>
      </c>
      <c r="AF36" s="97" t="str">
        <f t="shared" si="4"/>
        <v/>
      </c>
      <c r="AG36" s="97" t="str">
        <f t="shared" si="5"/>
        <v/>
      </c>
      <c r="AH36" s="98"/>
    </row>
    <row r="37" spans="1:34" x14ac:dyDescent="0.2">
      <c r="E37" s="2"/>
    </row>
    <row r="38" spans="1:34" x14ac:dyDescent="0.2">
      <c r="B38" s="5" t="s">
        <v>72</v>
      </c>
      <c r="C38" s="5"/>
      <c r="E38" s="2"/>
    </row>
    <row r="39" spans="1:34" x14ac:dyDescent="0.2">
      <c r="B39" s="5" t="s">
        <v>73</v>
      </c>
      <c r="C39" s="5"/>
      <c r="E39" s="2"/>
    </row>
    <row r="40" spans="1:34" x14ac:dyDescent="0.2">
      <c r="B40" s="2" t="s">
        <v>74</v>
      </c>
      <c r="C40" s="5"/>
      <c r="E40" s="2"/>
    </row>
    <row r="41" spans="1:34" x14ac:dyDescent="0.2">
      <c r="B41" s="2" t="s">
        <v>75</v>
      </c>
      <c r="E41" s="2"/>
    </row>
    <row r="42" spans="1:34" x14ac:dyDescent="0.2">
      <c r="B42" s="2" t="s">
        <v>76</v>
      </c>
      <c r="E42" s="2"/>
    </row>
    <row r="43" spans="1:34" x14ac:dyDescent="0.2">
      <c r="B43" s="2" t="s">
        <v>77</v>
      </c>
      <c r="E43" s="2"/>
    </row>
    <row r="44" spans="1:34" x14ac:dyDescent="0.2">
      <c r="B44" s="2" t="s">
        <v>78</v>
      </c>
      <c r="E44" s="2"/>
    </row>
    <row r="45" spans="1:34" x14ac:dyDescent="0.2">
      <c r="B45" s="2" t="s">
        <v>79</v>
      </c>
      <c r="E45" s="2"/>
    </row>
  </sheetData>
  <sheetProtection formatCells="0" formatColumns="0" formatRows="0" insertColumns="0" insertRows="0" insertHyperlinks="0" deleteColumns="0" deleteRows="0" sort="0" autoFilter="0" pivotTables="0"/>
  <mergeCells count="42"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E4:AE8"/>
    <mergeCell ref="AF4:AF8"/>
    <mergeCell ref="AG4:AG8"/>
    <mergeCell ref="K5:K8"/>
    <mergeCell ref="L5:L8"/>
    <mergeCell ref="M5:M8"/>
    <mergeCell ref="N5:N8"/>
    <mergeCell ref="O5:O8"/>
    <mergeCell ref="W5:W8"/>
    <mergeCell ref="V4:V8"/>
    <mergeCell ref="W4:X4"/>
    <mergeCell ref="Z4:Z8"/>
    <mergeCell ref="AA4:AA8"/>
    <mergeCell ref="AB4:AB8"/>
    <mergeCell ref="AC4:AC8"/>
    <mergeCell ref="X5:X8"/>
    <mergeCell ref="J4:J8"/>
    <mergeCell ref="K4:O4"/>
    <mergeCell ref="P4:P8"/>
    <mergeCell ref="Q4:S5"/>
    <mergeCell ref="T4:T5"/>
    <mergeCell ref="U4:U8"/>
    <mergeCell ref="J2:P2"/>
    <mergeCell ref="Q2:X2"/>
    <mergeCell ref="S3:X3"/>
    <mergeCell ref="A4:A8"/>
    <mergeCell ref="B4:C8"/>
    <mergeCell ref="D4:D5"/>
    <mergeCell ref="E4:E5"/>
    <mergeCell ref="F4:G5"/>
    <mergeCell ref="H4:H8"/>
    <mergeCell ref="I4:I8"/>
  </mergeCells>
  <phoneticPr fontId="2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</vt:lpstr>
      <vt:lpstr>'1-1'!Print_Area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2023-10-30T10:53:08Z</dcterms:created>
  <dcterms:modified xsi:type="dcterms:W3CDTF">2023-10-30T10:53:16Z</dcterms:modified>
</cp:coreProperties>
</file>