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\"/>
    </mc:Choice>
  </mc:AlternateContent>
  <bookViews>
    <workbookView xWindow="930" yWindow="0" windowWidth="27870" windowHeight="12795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'1-1'!$A$1:$X$19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" i="1" l="1"/>
  <c r="AF18" i="1" s="1"/>
  <c r="AG18" i="1" s="1"/>
  <c r="AB18" i="1"/>
  <c r="AC18" i="1" s="1"/>
  <c r="U18" i="1"/>
  <c r="O18" i="1"/>
  <c r="N18" i="1"/>
  <c r="V18" i="1" s="1"/>
  <c r="M18" i="1"/>
  <c r="L18" i="1"/>
  <c r="AE17" i="1"/>
  <c r="AF17" i="1" s="1"/>
  <c r="AG17" i="1" s="1"/>
  <c r="AC17" i="1"/>
  <c r="X17" i="1" s="1"/>
  <c r="AB17" i="1"/>
  <c r="V17" i="1"/>
  <c r="O17" i="1"/>
  <c r="N17" i="1"/>
  <c r="M17" i="1"/>
  <c r="U17" i="1" s="1"/>
  <c r="L17" i="1"/>
  <c r="AE16" i="1"/>
  <c r="AF16" i="1" s="1"/>
  <c r="AG16" i="1" s="1"/>
  <c r="AB16" i="1"/>
  <c r="AC16" i="1" s="1"/>
  <c r="V16" i="1"/>
  <c r="U16" i="1"/>
  <c r="O16" i="1"/>
  <c r="N16" i="1"/>
  <c r="M16" i="1"/>
  <c r="L16" i="1"/>
  <c r="AE15" i="1"/>
  <c r="AF15" i="1" s="1"/>
  <c r="AG15" i="1" s="1"/>
  <c r="AC15" i="1"/>
  <c r="X15" i="1" s="1"/>
  <c r="AB15" i="1"/>
  <c r="V15" i="1"/>
  <c r="O15" i="1"/>
  <c r="N15" i="1"/>
  <c r="M15" i="1"/>
  <c r="U15" i="1" s="1"/>
  <c r="L15" i="1"/>
  <c r="AE14" i="1"/>
  <c r="AF14" i="1" s="1"/>
  <c r="AG14" i="1" s="1"/>
  <c r="AB14" i="1"/>
  <c r="AC14" i="1" s="1"/>
  <c r="V14" i="1"/>
  <c r="U14" i="1"/>
  <c r="O14" i="1"/>
  <c r="N14" i="1"/>
  <c r="M14" i="1"/>
  <c r="L14" i="1"/>
  <c r="AE13" i="1"/>
  <c r="AF13" i="1" s="1"/>
  <c r="AG13" i="1" s="1"/>
  <c r="AC13" i="1"/>
  <c r="X13" i="1" s="1"/>
  <c r="AB13" i="1"/>
  <c r="V13" i="1"/>
  <c r="O13" i="1"/>
  <c r="N13" i="1"/>
  <c r="M13" i="1"/>
  <c r="U13" i="1" s="1"/>
  <c r="L13" i="1"/>
  <c r="AE12" i="1"/>
  <c r="AF12" i="1" s="1"/>
  <c r="AG12" i="1" s="1"/>
  <c r="AB12" i="1"/>
  <c r="AC12" i="1" s="1"/>
  <c r="V12" i="1"/>
  <c r="U12" i="1"/>
  <c r="O12" i="1"/>
  <c r="N12" i="1"/>
  <c r="M12" i="1"/>
  <c r="L12" i="1"/>
  <c r="AE11" i="1"/>
  <c r="AF11" i="1" s="1"/>
  <c r="AG11" i="1" s="1"/>
  <c r="AC11" i="1"/>
  <c r="W11" i="1" s="1"/>
  <c r="AB11" i="1"/>
  <c r="V11" i="1"/>
  <c r="O11" i="1"/>
  <c r="N11" i="1"/>
  <c r="M11" i="1"/>
  <c r="U11" i="1" s="1"/>
  <c r="L11" i="1"/>
  <c r="AE10" i="1"/>
  <c r="AF10" i="1" s="1"/>
  <c r="AG10" i="1" s="1"/>
  <c r="AB10" i="1"/>
  <c r="AC10" i="1" s="1"/>
  <c r="V10" i="1"/>
  <c r="U10" i="1"/>
  <c r="O10" i="1"/>
  <c r="N10" i="1"/>
  <c r="M10" i="1"/>
  <c r="L10" i="1"/>
  <c r="AE9" i="1"/>
  <c r="AF9" i="1" s="1"/>
  <c r="AG9" i="1" s="1"/>
  <c r="AC9" i="1"/>
  <c r="X9" i="1" s="1"/>
  <c r="AB9" i="1"/>
  <c r="V9" i="1"/>
  <c r="O9" i="1"/>
  <c r="N9" i="1"/>
  <c r="M9" i="1"/>
  <c r="U9" i="1" s="1"/>
  <c r="L9" i="1"/>
  <c r="AD18" i="1" l="1"/>
  <c r="W18" i="1"/>
  <c r="X18" i="1"/>
  <c r="X10" i="1"/>
  <c r="AD10" i="1"/>
  <c r="W10" i="1"/>
  <c r="X12" i="1"/>
  <c r="AD12" i="1"/>
  <c r="W12" i="1"/>
  <c r="X14" i="1"/>
  <c r="AD14" i="1"/>
  <c r="W14" i="1"/>
  <c r="X16" i="1"/>
  <c r="AD16" i="1"/>
  <c r="W16" i="1"/>
  <c r="W9" i="1"/>
  <c r="AD11" i="1"/>
  <c r="W13" i="1"/>
  <c r="W15" i="1"/>
  <c r="AD15" i="1"/>
  <c r="W17" i="1"/>
  <c r="AD17" i="1"/>
  <c r="X11" i="1"/>
  <c r="AD9" i="1"/>
  <c r="AD13" i="1"/>
</calcChain>
</file>

<file path=xl/sharedStrings.xml><?xml version="1.0" encoding="utf-8"?>
<sst xmlns="http://schemas.openxmlformats.org/spreadsheetml/2006/main" count="129" uniqueCount="72">
  <si>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 xml:space="preserve">該自動車の製造又は輸入の事業を行う者の氏名又は名称 : </t>
    </r>
    <r>
      <rPr>
        <sz val="8"/>
        <rFont val="Yu Gothic"/>
        <family val="2"/>
        <charset val="128"/>
      </rPr>
      <t>ジャガー・ランドローバー・ジャパン株式会社</t>
    </r>
    <rPh sb="46" eb="48">
      <t>カブシキ</t>
    </rPh>
    <rPh sb="48" eb="50">
      <t>カイシャ</t>
    </rPh>
    <phoneticPr fontId="2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</si>
  <si>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</si>
  <si>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</si>
  <si>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メーカー入力欄</t>
    <rPh sb="4" eb="6">
      <t>ニュウリョク</t>
    </rPh>
    <rPh sb="6" eb="7">
      <t>ラン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</si>
  <si>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</si>
  <si>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最大車両重量（自動計算）</t>
    <rPh sb="1" eb="2">
      <t>ダイ</t>
    </rPh>
    <rPh sb="7" eb="9">
      <t>ジドウ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</si>
  <si>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</si>
  <si>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</si>
  <si>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</si>
  <si>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</si>
  <si>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</si>
  <si>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</si>
  <si>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</si>
  <si>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</si>
  <si>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</si>
  <si>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</si>
  <si>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</si>
  <si>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</si>
  <si>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令和12年度</t>
    <rPh sb="0" eb="2">
      <t>レイワ</t>
    </rPh>
    <rPh sb="4" eb="6">
      <t>ネンド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</si>
  <si>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</si>
  <si>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</si>
  <si>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</si>
  <si>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</si>
  <si>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</si>
  <si>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</si>
  <si>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</si>
  <si>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</si>
  <si>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</si>
  <si>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</si>
  <si>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</si>
  <si>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</si>
  <si>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</si>
  <si>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t>主要排出
ガス対策</t>
    <phoneticPr fontId="2"/>
  </si>
  <si>
    <t>駆動
形式</t>
    <rPh sb="3" eb="5">
      <t>ケイシキ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</si>
  <si>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</si>
  <si>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2"/>
  </si>
  <si>
    <t>ジャガー</t>
    <phoneticPr fontId="2"/>
  </si>
  <si>
    <t>XE</t>
    <phoneticPr fontId="2"/>
  </si>
  <si>
    <t>3BA-JA2XD</t>
    <phoneticPr fontId="2"/>
  </si>
  <si>
    <t>0101, 0102</t>
    <phoneticPr fontId="2"/>
  </si>
  <si>
    <t>PT204</t>
    <phoneticPr fontId="2"/>
  </si>
  <si>
    <r>
      <t>8AT
(E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LTC)</t>
    </r>
    <phoneticPr fontId="2"/>
  </si>
  <si>
    <r>
      <t>1,730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1,750</t>
    </r>
    <phoneticPr fontId="2"/>
  </si>
  <si>
    <t>D, V, I, EP</t>
    <phoneticPr fontId="2"/>
  </si>
  <si>
    <t>3W</t>
    <phoneticPr fontId="2"/>
  </si>
  <si>
    <t>A</t>
    <phoneticPr fontId="2"/>
  </si>
  <si>
    <t>0103, 0104</t>
    <phoneticPr fontId="2"/>
  </si>
  <si>
    <r>
      <t>1,660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1,680</t>
    </r>
    <phoneticPr fontId="2"/>
  </si>
  <si>
    <t>R</t>
    <phoneticPr fontId="2"/>
  </si>
  <si>
    <t>XF</t>
    <phoneticPr fontId="2"/>
  </si>
  <si>
    <t>3BA-JB2XD</t>
    <phoneticPr fontId="2"/>
  </si>
  <si>
    <r>
      <t>1,820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1,840</t>
    </r>
    <phoneticPr fontId="2"/>
  </si>
  <si>
    <r>
      <t>1,780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1,800</t>
    </r>
    <phoneticPr fontId="2"/>
  </si>
  <si>
    <t>XF Sport brake</t>
    <phoneticPr fontId="2"/>
  </si>
  <si>
    <t>3BA-JBS2XD</t>
    <phoneticPr fontId="2"/>
  </si>
  <si>
    <r>
      <t>1,810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1,830</t>
    </r>
    <phoneticPr fontId="2"/>
  </si>
  <si>
    <t>F-PACE</t>
    <phoneticPr fontId="2"/>
  </si>
  <si>
    <t>3BA-DC2XC</t>
    <phoneticPr fontId="2"/>
  </si>
  <si>
    <t>0001, 0002</t>
    <phoneticPr fontId="2"/>
  </si>
  <si>
    <r>
      <t>1,930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1,950</t>
    </r>
    <phoneticPr fontId="2"/>
  </si>
  <si>
    <t>E-PACE</t>
    <phoneticPr fontId="2"/>
  </si>
  <si>
    <t>3BA-DF2XB</t>
    <phoneticPr fontId="2"/>
  </si>
  <si>
    <t>0001, 0003, 0011, 0013</t>
    <phoneticPr fontId="2"/>
  </si>
  <si>
    <r>
      <t>1,840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1,920</t>
    </r>
    <phoneticPr fontId="2"/>
  </si>
  <si>
    <t>0002, 0004, 0012, 0014</t>
    <phoneticPr fontId="2"/>
  </si>
  <si>
    <t>F-TYPE</t>
    <phoneticPr fontId="2"/>
  </si>
  <si>
    <t>3BA-J60XC</t>
    <phoneticPr fontId="2"/>
  </si>
  <si>
    <t>204PT</t>
    <phoneticPr fontId="2"/>
  </si>
  <si>
    <r>
      <t>1,660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1,670</t>
    </r>
    <phoneticPr fontId="2"/>
  </si>
  <si>
    <t>3BA-J60MC</t>
    <phoneticPr fontId="2"/>
  </si>
  <si>
    <t>508PS</t>
    <phoneticPr fontId="2"/>
  </si>
  <si>
    <r>
      <t>1,840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1,850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</si>
</sst>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21"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Arial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Yu Gothic"/>
      <family val="2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25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3" fillId="2" borderId="0" xfId="0" applyFont="1" applyFill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9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7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7" fillId="0" borderId="3" xfId="0" applyFont="1" applyBorder="1" applyAlignment="1">
      <alignment horizontal="centerContinuous" wrapText="1"/>
    </xf>
    <xf numFmtId="0" fontId="3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7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/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/>
    <xf numFmtId="0" fontId="1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4" xfId="0" applyFont="1" applyBorder="1" applyAlignment="1"/>
    <xf numFmtId="0" fontId="12" fillId="0" borderId="1" xfId="0" applyFont="1" applyBorder="1" applyAlignment="1"/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>
      <alignment horizontal="center" vertical="center"/>
    </xf>
    <xf numFmtId="0" fontId="3" fillId="0" borderId="28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18" fillId="2" borderId="29" xfId="0" quotePrefix="1" applyNumberFormat="1" applyFont="1" applyFill="1" applyBorder="1" applyAlignment="1" applyProtection="1">
      <alignment horizontal="center" vertical="center" wrapText="1"/>
      <protection locked="0"/>
    </xf>
    <xf numFmtId="177" fontId="18" fillId="2" borderId="30" xfId="0" applyNumberFormat="1" applyFont="1" applyFill="1" applyBorder="1" applyAlignment="1" applyProtection="1">
      <alignment horizontal="center" vertical="center" wrapText="1"/>
      <protection locked="0"/>
    </xf>
    <xf numFmtId="176" fontId="18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8" fillId="2" borderId="28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19" fillId="2" borderId="31" xfId="0" applyFont="1" applyFill="1" applyBorder="1" applyAlignment="1" applyProtection="1">
      <alignment horizontal="center" vertical="center" wrapText="1"/>
      <protection locked="0"/>
    </xf>
    <xf numFmtId="178" fontId="3" fillId="2" borderId="32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quotePrefix="1" applyNumberFormat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Border="1" applyAlignment="1" applyProtection="1">
      <alignment horizontal="center" vertical="center"/>
      <protection locked="0"/>
    </xf>
    <xf numFmtId="179" fontId="20" fillId="0" borderId="2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176" fontId="20" fillId="0" borderId="29" xfId="0" quotePrefix="1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Protection="1">
      <alignment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3" fontId="15" fillId="0" borderId="28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5" xfId="0" quotePrefix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8" xfId="0" quotePrefix="1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3" fillId="4" borderId="0" xfId="0" applyFon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19"/>
  <sheetViews>
    <sheetView tabSelected="1" view="pageBreakPreview" zoomScale="70" zoomScaleNormal="100" zoomScaleSheetLayoutView="70" workbookViewId="0">
      <selection activeCell="V13" sqref="V13"/>
    </sheetView>
  </sheetViews>
  <sheetFormatPr defaultColWidth="9" defaultRowHeight="11.25"/>
  <cols>
    <col min="1" max="1" width="15.875" style="123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124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9.875" style="2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4" ht="15.75">
      <c r="A1" s="1"/>
      <c r="B1" s="1"/>
      <c r="E1" s="3"/>
      <c r="R1" s="4"/>
    </row>
    <row r="2" spans="1:34" ht="15.75">
      <c r="A2" s="2"/>
      <c r="E2" s="2"/>
      <c r="F2" s="5"/>
      <c r="J2" s="6" t="s">
        <v>0</v>
      </c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</row>
    <row r="3" spans="1:34" ht="15.75" customHeight="1">
      <c r="A3" s="9" t="s">
        <v>1</v>
      </c>
      <c r="B3" s="9"/>
      <c r="E3" s="2"/>
      <c r="J3" s="10"/>
      <c r="R3" s="11"/>
      <c r="S3" s="12" t="s">
        <v>2</v>
      </c>
      <c r="T3" s="12"/>
      <c r="U3" s="12"/>
      <c r="V3" s="12"/>
      <c r="W3" s="12"/>
      <c r="X3" s="12"/>
      <c r="Z3" s="13" t="s">
        <v>3</v>
      </c>
      <c r="AA3" s="14"/>
      <c r="AB3" s="15" t="s">
        <v>4</v>
      </c>
      <c r="AC3" s="16"/>
      <c r="AD3" s="16"/>
      <c r="AE3" s="17" t="s">
        <v>5</v>
      </c>
      <c r="AF3" s="16"/>
      <c r="AG3" s="18"/>
    </row>
    <row r="4" spans="1:34" ht="14.25" customHeight="1" thickBot="1">
      <c r="A4" s="19" t="s">
        <v>6</v>
      </c>
      <c r="B4" s="20" t="s">
        <v>7</v>
      </c>
      <c r="C4" s="21"/>
      <c r="D4" s="22"/>
      <c r="E4" s="23"/>
      <c r="F4" s="20" t="s">
        <v>8</v>
      </c>
      <c r="G4" s="24"/>
      <c r="H4" s="25" t="s">
        <v>9</v>
      </c>
      <c r="I4" s="26" t="s">
        <v>10</v>
      </c>
      <c r="J4" s="27" t="s">
        <v>11</v>
      </c>
      <c r="K4" s="28" t="s">
        <v>12</v>
      </c>
      <c r="L4" s="29"/>
      <c r="M4" s="29"/>
      <c r="N4" s="29"/>
      <c r="O4" s="30"/>
      <c r="P4" s="25" t="s">
        <v>13</v>
      </c>
      <c r="Q4" s="31" t="s">
        <v>14</v>
      </c>
      <c r="R4" s="32"/>
      <c r="S4" s="33"/>
      <c r="T4" s="34" t="s">
        <v>15</v>
      </c>
      <c r="U4" s="35" t="s">
        <v>16</v>
      </c>
      <c r="V4" s="25" t="s">
        <v>17</v>
      </c>
      <c r="W4" s="36" t="s">
        <v>18</v>
      </c>
      <c r="X4" s="37"/>
      <c r="Z4" s="38" t="s">
        <v>19</v>
      </c>
      <c r="AA4" s="38" t="s">
        <v>20</v>
      </c>
      <c r="AB4" s="26" t="s">
        <v>21</v>
      </c>
      <c r="AC4" s="25" t="s">
        <v>22</v>
      </c>
      <c r="AD4" s="25" t="s">
        <v>23</v>
      </c>
      <c r="AE4" s="26" t="s">
        <v>21</v>
      </c>
      <c r="AF4" s="25" t="s">
        <v>22</v>
      </c>
      <c r="AG4" s="25" t="s">
        <v>24</v>
      </c>
      <c r="AH4" s="39"/>
    </row>
    <row r="5" spans="1:34" ht="11.25" customHeight="1">
      <c r="A5" s="40"/>
      <c r="B5" s="41"/>
      <c r="C5" s="42"/>
      <c r="D5" s="43"/>
      <c r="E5" s="44"/>
      <c r="F5" s="45"/>
      <c r="G5" s="46"/>
      <c r="H5" s="40"/>
      <c r="I5" s="47"/>
      <c r="J5" s="48"/>
      <c r="K5" s="49" t="s">
        <v>25</v>
      </c>
      <c r="L5" s="50" t="s">
        <v>26</v>
      </c>
      <c r="M5" s="51" t="s">
        <v>27</v>
      </c>
      <c r="N5" s="52" t="s">
        <v>28</v>
      </c>
      <c r="O5" s="52" t="s">
        <v>21</v>
      </c>
      <c r="P5" s="53"/>
      <c r="Q5" s="54"/>
      <c r="R5" s="55"/>
      <c r="S5" s="56"/>
      <c r="T5" s="57"/>
      <c r="U5" s="58"/>
      <c r="V5" s="40"/>
      <c r="W5" s="25" t="s">
        <v>22</v>
      </c>
      <c r="X5" s="25" t="s">
        <v>23</v>
      </c>
      <c r="Z5" s="38"/>
      <c r="AA5" s="38"/>
      <c r="AB5" s="47"/>
      <c r="AC5" s="59"/>
      <c r="AD5" s="59"/>
      <c r="AE5" s="47"/>
      <c r="AF5" s="59"/>
      <c r="AG5" s="59"/>
      <c r="AH5" s="60"/>
    </row>
    <row r="6" spans="1:34">
      <c r="A6" s="40"/>
      <c r="B6" s="41"/>
      <c r="C6" s="42"/>
      <c r="D6" s="19" t="s">
        <v>29</v>
      </c>
      <c r="E6" s="61" t="s">
        <v>30</v>
      </c>
      <c r="F6" s="19" t="s">
        <v>29</v>
      </c>
      <c r="G6" s="26" t="s">
        <v>31</v>
      </c>
      <c r="H6" s="40"/>
      <c r="I6" s="47"/>
      <c r="J6" s="48"/>
      <c r="K6" s="62"/>
      <c r="L6" s="63"/>
      <c r="M6" s="62"/>
      <c r="N6" s="64"/>
      <c r="O6" s="64"/>
      <c r="P6" s="53"/>
      <c r="Q6" s="25" t="s">
        <v>32</v>
      </c>
      <c r="R6" s="25" t="s">
        <v>33</v>
      </c>
      <c r="S6" s="19" t="s">
        <v>34</v>
      </c>
      <c r="T6" s="65" t="s">
        <v>35</v>
      </c>
      <c r="U6" s="58"/>
      <c r="V6" s="40"/>
      <c r="W6" s="59"/>
      <c r="X6" s="59"/>
      <c r="Z6" s="38"/>
      <c r="AA6" s="38"/>
      <c r="AB6" s="47"/>
      <c r="AC6" s="59"/>
      <c r="AD6" s="59"/>
      <c r="AE6" s="47"/>
      <c r="AF6" s="59"/>
      <c r="AG6" s="59"/>
      <c r="AH6" s="60"/>
    </row>
    <row r="7" spans="1:34">
      <c r="A7" s="40"/>
      <c r="B7" s="41"/>
      <c r="C7" s="42"/>
      <c r="D7" s="40"/>
      <c r="E7" s="40"/>
      <c r="F7" s="40"/>
      <c r="G7" s="40"/>
      <c r="H7" s="40"/>
      <c r="I7" s="47"/>
      <c r="J7" s="48"/>
      <c r="K7" s="62"/>
      <c r="L7" s="63"/>
      <c r="M7" s="62"/>
      <c r="N7" s="64"/>
      <c r="O7" s="64"/>
      <c r="P7" s="53"/>
      <c r="Q7" s="53"/>
      <c r="R7" s="53"/>
      <c r="S7" s="40"/>
      <c r="T7" s="66"/>
      <c r="U7" s="58"/>
      <c r="V7" s="40"/>
      <c r="W7" s="59"/>
      <c r="X7" s="59"/>
      <c r="Z7" s="38"/>
      <c r="AA7" s="38"/>
      <c r="AB7" s="47"/>
      <c r="AC7" s="59"/>
      <c r="AD7" s="59"/>
      <c r="AE7" s="47"/>
      <c r="AF7" s="59"/>
      <c r="AG7" s="59"/>
      <c r="AH7" s="60"/>
    </row>
    <row r="8" spans="1:34">
      <c r="A8" s="67"/>
      <c r="B8" s="68"/>
      <c r="C8" s="69"/>
      <c r="D8" s="67"/>
      <c r="E8" s="67"/>
      <c r="F8" s="67"/>
      <c r="G8" s="67"/>
      <c r="H8" s="67"/>
      <c r="I8" s="70"/>
      <c r="J8" s="45"/>
      <c r="K8" s="71"/>
      <c r="L8" s="72"/>
      <c r="M8" s="71"/>
      <c r="N8" s="46"/>
      <c r="O8" s="46"/>
      <c r="P8" s="73"/>
      <c r="Q8" s="73"/>
      <c r="R8" s="73"/>
      <c r="S8" s="67"/>
      <c r="T8" s="74"/>
      <c r="U8" s="75"/>
      <c r="V8" s="67"/>
      <c r="W8" s="76"/>
      <c r="X8" s="76"/>
      <c r="Z8" s="77"/>
      <c r="AA8" s="77"/>
      <c r="AB8" s="70"/>
      <c r="AC8" s="76"/>
      <c r="AD8" s="76"/>
      <c r="AE8" s="70"/>
      <c r="AF8" s="76"/>
      <c r="AG8" s="76"/>
      <c r="AH8" s="60"/>
    </row>
    <row r="9" spans="1:34" ht="24" customHeight="1">
      <c r="A9" s="78" t="s">
        <v>36</v>
      </c>
      <c r="B9" s="79"/>
      <c r="C9" s="80" t="s">
        <v>37</v>
      </c>
      <c r="D9" s="81" t="s">
        <v>38</v>
      </c>
      <c r="E9" s="82" t="s">
        <v>39</v>
      </c>
      <c r="F9" s="81" t="s">
        <v>40</v>
      </c>
      <c r="G9" s="81">
        <v>1.9950000000000001</v>
      </c>
      <c r="H9" s="83" t="s">
        <v>41</v>
      </c>
      <c r="I9" s="84" t="s">
        <v>42</v>
      </c>
      <c r="J9" s="85">
        <v>5</v>
      </c>
      <c r="K9" s="86">
        <v>10.4</v>
      </c>
      <c r="L9" s="87">
        <f t="shared" ref="L9:L18" si="0">IF(K9&gt;0,1/K9*34.6*67.1,"")</f>
        <v>223.23653846153843</v>
      </c>
      <c r="M9" s="86">
        <f t="shared" ref="M9:M18" si="1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12.2</v>
      </c>
      <c r="N9" s="88">
        <f t="shared" ref="N9:N18" si="2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15.4</v>
      </c>
      <c r="O9" s="89" t="str">
        <f t="shared" ref="O9:O18" si="3">IF(Z9="","",IF(AE9="",TEXT(AB9,"#,##0.0"),IF(AB9-AE9&gt;0,CONCATENATE(TEXT(AE9,"#,##0.0"),"~",TEXT(AB9,"#,##0.0")),TEXT(AB9,"#,##0.0"))))</f>
        <v>21.6~21.8</v>
      </c>
      <c r="P9" s="90" t="s">
        <v>43</v>
      </c>
      <c r="Q9" s="91" t="s">
        <v>44</v>
      </c>
      <c r="R9" s="91" t="s">
        <v>45</v>
      </c>
      <c r="S9" s="92"/>
      <c r="T9" s="93"/>
      <c r="U9" s="94" t="str">
        <f t="shared" ref="U9:U18" si="4">IFERROR(IF(K9&lt;M9,"",(ROUNDDOWN(K9/M9*100,0))),"")</f>
        <v/>
      </c>
      <c r="V9" s="95" t="str">
        <f t="shared" ref="V9:V18" si="5">IFERROR(IF(K9&lt;N9,"",(ROUNDDOWN(K9/N9*100,0))),"")</f>
        <v/>
      </c>
      <c r="W9" s="95" t="str">
        <f t="shared" ref="W9:W18" si="6">IF(AC9&lt;55,"",IF(AA9="",AC9,IF(AF9-AC9&gt;0,CONCATENATE(AC9,"~",AF9),AC9)))</f>
        <v/>
      </c>
      <c r="X9" s="96" t="str">
        <f t="shared" ref="X9:X18" si="7">IF(AC9&lt;55,"",AD9)</f>
        <v/>
      </c>
      <c r="Z9" s="97">
        <v>1730</v>
      </c>
      <c r="AA9" s="97">
        <v>1750</v>
      </c>
      <c r="AB9" s="98">
        <f t="shared" ref="AB9:AB18" si="8">IF(Z9="","",(ROUND(IF(Z9&gt;=2759,9.5,IF(Z9&lt;2759,(-2.47/1000000*Z9*Z9)-(8.52/10000*Z9)+30.65)),1)))</f>
        <v>21.8</v>
      </c>
      <c r="AC9" s="99">
        <f t="shared" ref="AC9:AC18" si="9">IF(K9="","",ROUNDDOWN(K9/AB9*100,0))</f>
        <v>47</v>
      </c>
      <c r="AD9" s="99" t="str">
        <f t="shared" ref="AD9:AD18" si="1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 xml:space="preserve"> </v>
      </c>
      <c r="AE9" s="98">
        <f t="shared" ref="AE9:AE18" si="11">IF(AA9="","",(ROUND(IF(AA9&gt;=2759,9.5,IF(AA9&lt;2759,(-2.47/1000000*AA9*AA9)-(8.52/10000*AA9)+30.65)),1)))</f>
        <v>21.6</v>
      </c>
      <c r="AF9" s="99">
        <f t="shared" ref="AF9:AF18" si="12">IF(AE9="","",IF(K9="","",ROUNDDOWN(K9/AE9*100,0)))</f>
        <v>48</v>
      </c>
      <c r="AG9" s="99" t="str">
        <f t="shared" ref="AG9:AG18" si="13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 xml:space="preserve"> </v>
      </c>
      <c r="AH9" s="100"/>
    </row>
    <row r="10" spans="1:34" ht="24" customHeight="1">
      <c r="A10" s="101"/>
      <c r="B10" s="102"/>
      <c r="C10" s="103"/>
      <c r="D10" s="81" t="s">
        <v>38</v>
      </c>
      <c r="E10" s="82" t="s">
        <v>46</v>
      </c>
      <c r="F10" s="81" t="s">
        <v>40</v>
      </c>
      <c r="G10" s="81">
        <v>1.9950000000000001</v>
      </c>
      <c r="H10" s="83" t="s">
        <v>41</v>
      </c>
      <c r="I10" s="84" t="s">
        <v>47</v>
      </c>
      <c r="J10" s="85">
        <v>5</v>
      </c>
      <c r="K10" s="104">
        <v>11.8</v>
      </c>
      <c r="L10" s="87">
        <f t="shared" si="0"/>
        <v>196.75084745762712</v>
      </c>
      <c r="M10" s="86">
        <f t="shared" si="1"/>
        <v>12.2</v>
      </c>
      <c r="N10" s="88">
        <f t="shared" si="2"/>
        <v>15.4</v>
      </c>
      <c r="O10" s="89" t="str">
        <f t="shared" si="3"/>
        <v>22.2~22.4</v>
      </c>
      <c r="P10" s="90" t="s">
        <v>43</v>
      </c>
      <c r="Q10" s="91" t="s">
        <v>44</v>
      </c>
      <c r="R10" s="91" t="s">
        <v>48</v>
      </c>
      <c r="S10" s="92"/>
      <c r="T10" s="93"/>
      <c r="U10" s="94" t="str">
        <f t="shared" si="4"/>
        <v/>
      </c>
      <c r="V10" s="95" t="str">
        <f t="shared" si="5"/>
        <v/>
      </c>
      <c r="W10" s="95" t="str">
        <f t="shared" si="6"/>
        <v/>
      </c>
      <c r="X10" s="96" t="str">
        <f t="shared" si="7"/>
        <v/>
      </c>
      <c r="Z10" s="97">
        <v>1660</v>
      </c>
      <c r="AA10" s="97">
        <v>1680</v>
      </c>
      <c r="AB10" s="98">
        <f t="shared" si="8"/>
        <v>22.4</v>
      </c>
      <c r="AC10" s="99">
        <f t="shared" si="9"/>
        <v>52</v>
      </c>
      <c r="AD10" s="99" t="str">
        <f t="shared" si="10"/>
        <v xml:space="preserve"> </v>
      </c>
      <c r="AE10" s="98">
        <f t="shared" si="11"/>
        <v>22.2</v>
      </c>
      <c r="AF10" s="99">
        <f t="shared" si="12"/>
        <v>53</v>
      </c>
      <c r="AG10" s="99" t="str">
        <f t="shared" si="13"/>
        <v xml:space="preserve"> </v>
      </c>
      <c r="AH10" s="100"/>
    </row>
    <row r="11" spans="1:34" ht="24" customHeight="1">
      <c r="A11" s="105"/>
      <c r="B11" s="79"/>
      <c r="C11" s="80" t="s">
        <v>49</v>
      </c>
      <c r="D11" s="81" t="s">
        <v>50</v>
      </c>
      <c r="E11" s="82" t="s">
        <v>39</v>
      </c>
      <c r="F11" s="81" t="s">
        <v>40</v>
      </c>
      <c r="G11" s="81">
        <v>1.9950000000000001</v>
      </c>
      <c r="H11" s="83" t="s">
        <v>41</v>
      </c>
      <c r="I11" s="84" t="s">
        <v>51</v>
      </c>
      <c r="J11" s="85">
        <v>5</v>
      </c>
      <c r="K11" s="104">
        <v>10.6</v>
      </c>
      <c r="L11" s="87">
        <f t="shared" si="0"/>
        <v>219.02452830188679</v>
      </c>
      <c r="M11" s="86">
        <f t="shared" si="1"/>
        <v>12.2</v>
      </c>
      <c r="N11" s="88">
        <f t="shared" si="2"/>
        <v>15.4</v>
      </c>
      <c r="O11" s="89" t="str">
        <f t="shared" si="3"/>
        <v>21.6~21.8</v>
      </c>
      <c r="P11" s="90" t="s">
        <v>43</v>
      </c>
      <c r="Q11" s="91" t="s">
        <v>44</v>
      </c>
      <c r="R11" s="91" t="s">
        <v>45</v>
      </c>
      <c r="S11" s="92"/>
      <c r="T11" s="93"/>
      <c r="U11" s="94" t="str">
        <f t="shared" si="4"/>
        <v/>
      </c>
      <c r="V11" s="95" t="str">
        <f t="shared" si="5"/>
        <v/>
      </c>
      <c r="W11" s="95" t="str">
        <f t="shared" si="6"/>
        <v/>
      </c>
      <c r="X11" s="96" t="str">
        <f t="shared" si="7"/>
        <v/>
      </c>
      <c r="Z11" s="97">
        <v>1730</v>
      </c>
      <c r="AA11" s="97">
        <v>1750</v>
      </c>
      <c r="AB11" s="98">
        <f t="shared" si="8"/>
        <v>21.8</v>
      </c>
      <c r="AC11" s="99">
        <f t="shared" si="9"/>
        <v>48</v>
      </c>
      <c r="AD11" s="99" t="str">
        <f t="shared" si="10"/>
        <v xml:space="preserve"> </v>
      </c>
      <c r="AE11" s="98">
        <f t="shared" si="11"/>
        <v>21.6</v>
      </c>
      <c r="AF11" s="99">
        <f t="shared" si="12"/>
        <v>49</v>
      </c>
      <c r="AG11" s="99" t="str">
        <f t="shared" si="13"/>
        <v xml:space="preserve"> </v>
      </c>
      <c r="AH11" s="100"/>
    </row>
    <row r="12" spans="1:34" ht="24" customHeight="1">
      <c r="A12" s="101"/>
      <c r="B12" s="102"/>
      <c r="C12" s="103"/>
      <c r="D12" s="81" t="s">
        <v>50</v>
      </c>
      <c r="E12" s="82" t="s">
        <v>46</v>
      </c>
      <c r="F12" s="81" t="s">
        <v>40</v>
      </c>
      <c r="G12" s="81">
        <v>1.9950000000000001</v>
      </c>
      <c r="H12" s="83" t="s">
        <v>41</v>
      </c>
      <c r="I12" s="84" t="s">
        <v>52</v>
      </c>
      <c r="J12" s="85">
        <v>5</v>
      </c>
      <c r="K12" s="104">
        <v>10.9</v>
      </c>
      <c r="L12" s="87">
        <f t="shared" si="0"/>
        <v>212.99633027522933</v>
      </c>
      <c r="M12" s="86">
        <f t="shared" si="1"/>
        <v>11.1</v>
      </c>
      <c r="N12" s="88">
        <f t="shared" si="2"/>
        <v>14.4</v>
      </c>
      <c r="O12" s="89" t="str">
        <f t="shared" si="3"/>
        <v>21.1~21.3</v>
      </c>
      <c r="P12" s="90" t="s">
        <v>43</v>
      </c>
      <c r="Q12" s="91" t="s">
        <v>44</v>
      </c>
      <c r="R12" s="91" t="s">
        <v>48</v>
      </c>
      <c r="S12" s="92"/>
      <c r="T12" s="93"/>
      <c r="U12" s="94" t="str">
        <f t="shared" si="4"/>
        <v/>
      </c>
      <c r="V12" s="95" t="str">
        <f t="shared" si="5"/>
        <v/>
      </c>
      <c r="W12" s="95" t="str">
        <f t="shared" si="6"/>
        <v/>
      </c>
      <c r="X12" s="96" t="str">
        <f t="shared" si="7"/>
        <v/>
      </c>
      <c r="Z12" s="97">
        <v>1780</v>
      </c>
      <c r="AA12" s="97">
        <v>1800</v>
      </c>
      <c r="AB12" s="98">
        <f t="shared" si="8"/>
        <v>21.3</v>
      </c>
      <c r="AC12" s="99">
        <f t="shared" si="9"/>
        <v>51</v>
      </c>
      <c r="AD12" s="99" t="str">
        <f t="shared" si="10"/>
        <v xml:space="preserve"> </v>
      </c>
      <c r="AE12" s="98">
        <f t="shared" si="11"/>
        <v>21.1</v>
      </c>
      <c r="AF12" s="99">
        <f t="shared" si="12"/>
        <v>51</v>
      </c>
      <c r="AG12" s="99" t="str">
        <f t="shared" si="13"/>
        <v xml:space="preserve"> </v>
      </c>
      <c r="AH12" s="100"/>
    </row>
    <row r="13" spans="1:34" ht="24" customHeight="1">
      <c r="A13" s="101"/>
      <c r="B13" s="102"/>
      <c r="C13" s="106" t="s">
        <v>53</v>
      </c>
      <c r="D13" s="81" t="s">
        <v>54</v>
      </c>
      <c r="E13" s="82" t="s">
        <v>39</v>
      </c>
      <c r="F13" s="81" t="s">
        <v>40</v>
      </c>
      <c r="G13" s="107">
        <v>1995</v>
      </c>
      <c r="H13" s="83" t="s">
        <v>41</v>
      </c>
      <c r="I13" s="84" t="s">
        <v>55</v>
      </c>
      <c r="J13" s="85">
        <v>5</v>
      </c>
      <c r="K13" s="86">
        <v>11.2</v>
      </c>
      <c r="L13" s="87">
        <f t="shared" si="0"/>
        <v>207.29107142857143</v>
      </c>
      <c r="M13" s="86">
        <f t="shared" si="1"/>
        <v>11.1</v>
      </c>
      <c r="N13" s="88">
        <f t="shared" si="2"/>
        <v>14.4</v>
      </c>
      <c r="O13" s="89" t="str">
        <f t="shared" si="3"/>
        <v>20.8~21.0</v>
      </c>
      <c r="P13" s="90" t="s">
        <v>43</v>
      </c>
      <c r="Q13" s="91" t="s">
        <v>44</v>
      </c>
      <c r="R13" s="91" t="s">
        <v>48</v>
      </c>
      <c r="S13" s="92"/>
      <c r="T13" s="93"/>
      <c r="U13" s="94">
        <f t="shared" si="4"/>
        <v>100</v>
      </c>
      <c r="V13" s="95" t="str">
        <f t="shared" si="5"/>
        <v/>
      </c>
      <c r="W13" s="95" t="str">
        <f t="shared" si="6"/>
        <v/>
      </c>
      <c r="X13" s="96" t="str">
        <f t="shared" si="7"/>
        <v/>
      </c>
      <c r="Z13" s="97">
        <v>1810</v>
      </c>
      <c r="AA13" s="97">
        <v>1830</v>
      </c>
      <c r="AB13" s="98">
        <f t="shared" si="8"/>
        <v>21</v>
      </c>
      <c r="AC13" s="99">
        <f t="shared" si="9"/>
        <v>53</v>
      </c>
      <c r="AD13" s="99" t="str">
        <f t="shared" si="10"/>
        <v xml:space="preserve"> </v>
      </c>
      <c r="AE13" s="98">
        <f t="shared" si="11"/>
        <v>20.8</v>
      </c>
      <c r="AF13" s="99">
        <f t="shared" si="12"/>
        <v>53</v>
      </c>
      <c r="AG13" s="99" t="str">
        <f t="shared" si="13"/>
        <v xml:space="preserve"> </v>
      </c>
      <c r="AH13" s="100"/>
    </row>
    <row r="14" spans="1:34" ht="24" customHeight="1">
      <c r="A14" s="101"/>
      <c r="B14" s="102"/>
      <c r="C14" s="106" t="s">
        <v>56</v>
      </c>
      <c r="D14" s="108" t="s">
        <v>57</v>
      </c>
      <c r="E14" s="82" t="s">
        <v>58</v>
      </c>
      <c r="F14" s="81" t="s">
        <v>40</v>
      </c>
      <c r="G14" s="107">
        <v>1995</v>
      </c>
      <c r="H14" s="83" t="s">
        <v>41</v>
      </c>
      <c r="I14" s="84" t="s">
        <v>59</v>
      </c>
      <c r="J14" s="85">
        <v>5</v>
      </c>
      <c r="K14" s="104">
        <v>10</v>
      </c>
      <c r="L14" s="87">
        <f t="shared" si="0"/>
        <v>232.166</v>
      </c>
      <c r="M14" s="86">
        <f t="shared" si="1"/>
        <v>10.199999999999999</v>
      </c>
      <c r="N14" s="88">
        <f t="shared" si="2"/>
        <v>13.5</v>
      </c>
      <c r="O14" s="89" t="str">
        <f t="shared" si="3"/>
        <v>19.6~19.8</v>
      </c>
      <c r="P14" s="90" t="s">
        <v>43</v>
      </c>
      <c r="Q14" s="91" t="s">
        <v>44</v>
      </c>
      <c r="R14" s="109" t="s">
        <v>45</v>
      </c>
      <c r="S14" s="92"/>
      <c r="T14" s="93"/>
      <c r="U14" s="94" t="str">
        <f t="shared" si="4"/>
        <v/>
      </c>
      <c r="V14" s="95" t="str">
        <f t="shared" si="5"/>
        <v/>
      </c>
      <c r="W14" s="95" t="str">
        <f t="shared" si="6"/>
        <v/>
      </c>
      <c r="X14" s="96" t="str">
        <f t="shared" si="7"/>
        <v/>
      </c>
      <c r="Z14" s="97">
        <v>1930</v>
      </c>
      <c r="AA14" s="97">
        <v>1950</v>
      </c>
      <c r="AB14" s="98">
        <f t="shared" si="8"/>
        <v>19.8</v>
      </c>
      <c r="AC14" s="99">
        <f t="shared" si="9"/>
        <v>50</v>
      </c>
      <c r="AD14" s="99" t="str">
        <f t="shared" si="10"/>
        <v xml:space="preserve"> </v>
      </c>
      <c r="AE14" s="98">
        <f t="shared" si="11"/>
        <v>19.600000000000001</v>
      </c>
      <c r="AF14" s="99">
        <f t="shared" si="12"/>
        <v>51</v>
      </c>
      <c r="AG14" s="99" t="str">
        <f t="shared" si="13"/>
        <v xml:space="preserve"> </v>
      </c>
      <c r="AH14" s="100"/>
    </row>
    <row r="15" spans="1:34" ht="24" customHeight="1">
      <c r="A15" s="101"/>
      <c r="B15" s="79"/>
      <c r="C15" s="80" t="s">
        <v>60</v>
      </c>
      <c r="D15" s="108" t="s">
        <v>61</v>
      </c>
      <c r="E15" s="110" t="s">
        <v>62</v>
      </c>
      <c r="F15" s="81" t="s">
        <v>40</v>
      </c>
      <c r="G15" s="107">
        <v>1995</v>
      </c>
      <c r="H15" s="83" t="s">
        <v>41</v>
      </c>
      <c r="I15" s="84" t="s">
        <v>63</v>
      </c>
      <c r="J15" s="85">
        <v>5</v>
      </c>
      <c r="K15" s="104">
        <v>10</v>
      </c>
      <c r="L15" s="87">
        <f t="shared" si="0"/>
        <v>232.166</v>
      </c>
      <c r="M15" s="86">
        <f t="shared" si="1"/>
        <v>11.1</v>
      </c>
      <c r="N15" s="88">
        <f t="shared" si="2"/>
        <v>14.4</v>
      </c>
      <c r="O15" s="89" t="str">
        <f t="shared" si="3"/>
        <v>19.9~20.7</v>
      </c>
      <c r="P15" s="90" t="s">
        <v>43</v>
      </c>
      <c r="Q15" s="91" t="s">
        <v>44</v>
      </c>
      <c r="R15" s="109" t="s">
        <v>45</v>
      </c>
      <c r="S15" s="92"/>
      <c r="T15" s="93"/>
      <c r="U15" s="94" t="str">
        <f t="shared" si="4"/>
        <v/>
      </c>
      <c r="V15" s="95" t="str">
        <f t="shared" si="5"/>
        <v/>
      </c>
      <c r="W15" s="95" t="str">
        <f t="shared" si="6"/>
        <v/>
      </c>
      <c r="X15" s="96" t="str">
        <f t="shared" si="7"/>
        <v/>
      </c>
      <c r="Z15" s="97">
        <v>1840</v>
      </c>
      <c r="AA15" s="97">
        <v>1920</v>
      </c>
      <c r="AB15" s="98">
        <f t="shared" si="8"/>
        <v>20.7</v>
      </c>
      <c r="AC15" s="99">
        <f t="shared" si="9"/>
        <v>48</v>
      </c>
      <c r="AD15" s="99" t="str">
        <f t="shared" si="10"/>
        <v xml:space="preserve"> </v>
      </c>
      <c r="AE15" s="98">
        <f t="shared" si="11"/>
        <v>19.899999999999999</v>
      </c>
      <c r="AF15" s="99">
        <f t="shared" si="12"/>
        <v>50</v>
      </c>
      <c r="AG15" s="99" t="str">
        <f t="shared" si="13"/>
        <v xml:space="preserve"> </v>
      </c>
      <c r="AH15" s="100"/>
    </row>
    <row r="16" spans="1:34" ht="24" customHeight="1">
      <c r="A16" s="101"/>
      <c r="B16" s="102"/>
      <c r="C16" s="111"/>
      <c r="D16" s="108" t="s">
        <v>61</v>
      </c>
      <c r="E16" s="110" t="s">
        <v>64</v>
      </c>
      <c r="F16" s="81" t="s">
        <v>40</v>
      </c>
      <c r="G16" s="107">
        <v>1995</v>
      </c>
      <c r="H16" s="83" t="s">
        <v>41</v>
      </c>
      <c r="I16" s="84" t="s">
        <v>63</v>
      </c>
      <c r="J16" s="85">
        <v>5</v>
      </c>
      <c r="K16" s="104">
        <v>10</v>
      </c>
      <c r="L16" s="87">
        <f t="shared" si="0"/>
        <v>232.166</v>
      </c>
      <c r="M16" s="86">
        <f t="shared" si="1"/>
        <v>11.1</v>
      </c>
      <c r="N16" s="88">
        <f t="shared" si="2"/>
        <v>14.4</v>
      </c>
      <c r="O16" s="89" t="str">
        <f t="shared" si="3"/>
        <v>19.9~20.7</v>
      </c>
      <c r="P16" s="90" t="s">
        <v>43</v>
      </c>
      <c r="Q16" s="91" t="s">
        <v>44</v>
      </c>
      <c r="R16" s="109" t="s">
        <v>45</v>
      </c>
      <c r="S16" s="92"/>
      <c r="T16" s="93"/>
      <c r="U16" s="94" t="str">
        <f t="shared" si="4"/>
        <v/>
      </c>
      <c r="V16" s="95" t="str">
        <f t="shared" si="5"/>
        <v/>
      </c>
      <c r="W16" s="95" t="str">
        <f t="shared" si="6"/>
        <v/>
      </c>
      <c r="X16" s="96" t="str">
        <f t="shared" si="7"/>
        <v/>
      </c>
      <c r="Z16" s="97">
        <v>1840</v>
      </c>
      <c r="AA16" s="97">
        <v>1920</v>
      </c>
      <c r="AB16" s="98">
        <f t="shared" si="8"/>
        <v>20.7</v>
      </c>
      <c r="AC16" s="99">
        <f t="shared" si="9"/>
        <v>48</v>
      </c>
      <c r="AD16" s="99" t="str">
        <f t="shared" si="10"/>
        <v xml:space="preserve"> </v>
      </c>
      <c r="AE16" s="98">
        <f t="shared" si="11"/>
        <v>19.899999999999999</v>
      </c>
      <c r="AF16" s="99">
        <f t="shared" si="12"/>
        <v>50</v>
      </c>
      <c r="AG16" s="99" t="str">
        <f t="shared" si="13"/>
        <v xml:space="preserve"> </v>
      </c>
      <c r="AH16" s="100"/>
    </row>
    <row r="17" spans="1:34" ht="24" customHeight="1">
      <c r="A17" s="101"/>
      <c r="B17" s="79"/>
      <c r="C17" s="112" t="s">
        <v>65</v>
      </c>
      <c r="D17" s="113" t="s">
        <v>66</v>
      </c>
      <c r="E17" s="114" t="s">
        <v>39</v>
      </c>
      <c r="F17" s="115" t="s">
        <v>67</v>
      </c>
      <c r="G17" s="116">
        <v>1.9950000000000001</v>
      </c>
      <c r="H17" s="83" t="s">
        <v>41</v>
      </c>
      <c r="I17" s="117" t="s">
        <v>68</v>
      </c>
      <c r="J17" s="118">
        <v>2</v>
      </c>
      <c r="K17" s="104">
        <v>10.7</v>
      </c>
      <c r="L17" s="87">
        <f t="shared" si="0"/>
        <v>216.97757009345796</v>
      </c>
      <c r="M17" s="86">
        <f t="shared" si="1"/>
        <v>12.2</v>
      </c>
      <c r="N17" s="88">
        <f t="shared" si="2"/>
        <v>15.4</v>
      </c>
      <c r="O17" s="89" t="str">
        <f t="shared" si="3"/>
        <v>22.3~22.4</v>
      </c>
      <c r="P17" s="90" t="s">
        <v>43</v>
      </c>
      <c r="Q17" s="91" t="s">
        <v>44</v>
      </c>
      <c r="R17" s="109" t="s">
        <v>45</v>
      </c>
      <c r="S17" s="92"/>
      <c r="T17" s="93"/>
      <c r="U17" s="94" t="str">
        <f t="shared" si="4"/>
        <v/>
      </c>
      <c r="V17" s="95" t="str">
        <f t="shared" si="5"/>
        <v/>
      </c>
      <c r="W17" s="95" t="str">
        <f t="shared" si="6"/>
        <v/>
      </c>
      <c r="X17" s="96" t="str">
        <f t="shared" si="7"/>
        <v/>
      </c>
      <c r="Z17" s="97">
        <v>1660</v>
      </c>
      <c r="AA17" s="97">
        <v>1670</v>
      </c>
      <c r="AB17" s="98">
        <f t="shared" si="8"/>
        <v>22.4</v>
      </c>
      <c r="AC17" s="99">
        <f t="shared" si="9"/>
        <v>47</v>
      </c>
      <c r="AD17" s="99" t="str">
        <f t="shared" si="10"/>
        <v xml:space="preserve"> </v>
      </c>
      <c r="AE17" s="98">
        <f t="shared" si="11"/>
        <v>22.3</v>
      </c>
      <c r="AF17" s="99">
        <f t="shared" si="12"/>
        <v>47</v>
      </c>
      <c r="AG17" s="99" t="str">
        <f t="shared" si="13"/>
        <v xml:space="preserve"> </v>
      </c>
      <c r="AH17" s="100"/>
    </row>
    <row r="18" spans="1:34" ht="24" customHeight="1">
      <c r="A18" s="119"/>
      <c r="B18" s="102"/>
      <c r="C18" s="111"/>
      <c r="D18" s="120" t="s">
        <v>69</v>
      </c>
      <c r="E18" s="121" t="s">
        <v>58</v>
      </c>
      <c r="F18" s="122" t="s">
        <v>70</v>
      </c>
      <c r="G18" s="116">
        <v>4.9989999999999997</v>
      </c>
      <c r="H18" s="83" t="s">
        <v>41</v>
      </c>
      <c r="I18" s="84" t="s">
        <v>71</v>
      </c>
      <c r="J18" s="118">
        <v>2</v>
      </c>
      <c r="K18" s="104">
        <v>8.4</v>
      </c>
      <c r="L18" s="87">
        <f t="shared" si="0"/>
        <v>276.38809523809516</v>
      </c>
      <c r="M18" s="86">
        <f t="shared" si="1"/>
        <v>11.1</v>
      </c>
      <c r="N18" s="88">
        <f t="shared" si="2"/>
        <v>14.4</v>
      </c>
      <c r="O18" s="89" t="str">
        <f t="shared" si="3"/>
        <v>20.6~20.7</v>
      </c>
      <c r="P18" s="90" t="s">
        <v>43</v>
      </c>
      <c r="Q18" s="91" t="s">
        <v>44</v>
      </c>
      <c r="R18" s="109" t="s">
        <v>45</v>
      </c>
      <c r="S18" s="92"/>
      <c r="T18" s="93"/>
      <c r="U18" s="94" t="str">
        <f t="shared" si="4"/>
        <v/>
      </c>
      <c r="V18" s="95" t="str">
        <f t="shared" si="5"/>
        <v/>
      </c>
      <c r="W18" s="95" t="str">
        <f t="shared" si="6"/>
        <v/>
      </c>
      <c r="X18" s="96" t="str">
        <f t="shared" si="7"/>
        <v/>
      </c>
      <c r="Z18" s="97">
        <v>1840</v>
      </c>
      <c r="AA18" s="97">
        <v>1850</v>
      </c>
      <c r="AB18" s="98">
        <f t="shared" si="8"/>
        <v>20.7</v>
      </c>
      <c r="AC18" s="99">
        <f t="shared" si="9"/>
        <v>40</v>
      </c>
      <c r="AD18" s="99" t="str">
        <f t="shared" si="10"/>
        <v xml:space="preserve"> </v>
      </c>
      <c r="AE18" s="98">
        <f t="shared" si="11"/>
        <v>20.6</v>
      </c>
      <c r="AF18" s="99">
        <f t="shared" si="12"/>
        <v>40</v>
      </c>
      <c r="AG18" s="99" t="str">
        <f t="shared" si="13"/>
        <v xml:space="preserve"> </v>
      </c>
      <c r="AH18" s="100"/>
    </row>
    <row r="19" spans="1:34">
      <c r="E19" s="2"/>
    </row>
  </sheetData>
  <sheetProtection formatCells="0" formatColumns="0" formatRows="0" insertColumns="0" insertRows="0" insertHyperlinks="0" deleteColumns="0" deleteRows="0" sort="0" autoFilter="0" pivotTables="0"/>
  <mergeCells count="41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X5:X8"/>
    <mergeCell ref="W4:X4"/>
    <mergeCell ref="Z4:Z8"/>
    <mergeCell ref="AA4:AA8"/>
    <mergeCell ref="AB4:AB8"/>
    <mergeCell ref="AC4:AC8"/>
    <mergeCell ref="AD4:AD8"/>
    <mergeCell ref="K4:O4"/>
    <mergeCell ref="P4:P8"/>
    <mergeCell ref="Q4:S5"/>
    <mergeCell ref="T4:T5"/>
    <mergeCell ref="U4:U8"/>
    <mergeCell ref="V4:V8"/>
    <mergeCell ref="J2:V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honeticPr fontId="2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D45EC07-DFF4-4CA0-912B-0D708681DF4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AH9:AH18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2023-06-19T06:10:27Z</dcterms:created>
  <dcterms:modified xsi:type="dcterms:W3CDTF">2023-06-19T06:11:02Z</dcterms:modified>
</cp:coreProperties>
</file>