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02_作業中フォルダ(保存期間1年未満)\03_指導班\対策係\１\99.介護者なき後事業（補助金）\R3\公募\第二次公募\HP掲載\"/>
    </mc:Choice>
  </mc:AlternateContent>
  <bookViews>
    <workbookView xWindow="0" yWindow="0" windowWidth="24000" windowHeight="9750"/>
  </bookViews>
  <sheets>
    <sheet name="人材雇用費算出書" sheetId="1" r:id="rId1"/>
    <sheet name="計算シート" sheetId="3" r:id="rId2"/>
    <sheet name="平均給与額算定シート" sheetId="5" r:id="rId3"/>
    <sheet name="参考職員名簿" sheetId="6" r:id="rId4"/>
    <sheet name="リスト" sheetId="2" r:id="rId5"/>
  </sheets>
  <definedNames>
    <definedName name="_xlnm.Print_Area" localSheetId="3">参考職員名簿!$A$1:$E$25</definedName>
    <definedName name="_xlnm.Print_Area" localSheetId="0">人材雇用費算出書!$A$1:$BN$56</definedName>
    <definedName name="_xlnm.Print_Area" localSheetId="2">平均給与額算定シート!$A$1:$D$48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5" l="1"/>
  <c r="W23" i="1" l="1"/>
  <c r="G23" i="1"/>
  <c r="D47" i="5"/>
  <c r="BD4" i="1" s="1"/>
  <c r="W13" i="1" s="1"/>
  <c r="D45" i="5"/>
  <c r="AO19" i="3"/>
  <c r="AC19" i="3"/>
  <c r="T19" i="3"/>
  <c r="Q19" i="3"/>
  <c r="AF22" i="3" s="1"/>
  <c r="H19" i="3"/>
  <c r="E19" i="3"/>
  <c r="BA17" i="3"/>
  <c r="AX17" i="3"/>
  <c r="BD22" i="3" s="1"/>
  <c r="AR17" i="3"/>
  <c r="AO17" i="3"/>
  <c r="AX22" i="3" s="1"/>
  <c r="AI17" i="3"/>
  <c r="AF17" i="3"/>
  <c r="T22" i="3" s="1"/>
  <c r="Z17" i="3"/>
  <c r="W17" i="3"/>
  <c r="N22" i="3" s="1"/>
  <c r="Q17" i="3"/>
  <c r="N17" i="3"/>
  <c r="H22" i="3" s="1"/>
  <c r="H17" i="3"/>
  <c r="E17" i="3"/>
  <c r="B22" i="3" s="1"/>
  <c r="AO8" i="3"/>
  <c r="AC8" i="3"/>
  <c r="T8" i="3"/>
  <c r="Q8" i="3"/>
  <c r="AF11" i="3" s="1"/>
  <c r="H8" i="3"/>
  <c r="E8" i="3"/>
  <c r="BA6" i="3"/>
  <c r="AX6" i="3"/>
  <c r="BD11" i="3" s="1"/>
  <c r="AR6" i="3"/>
  <c r="AO6" i="3"/>
  <c r="AI6" i="3"/>
  <c r="AF6" i="3"/>
  <c r="Z6" i="3"/>
  <c r="W6" i="3"/>
  <c r="Q6" i="3"/>
  <c r="N6" i="3"/>
  <c r="H11" i="3" s="1"/>
  <c r="H6" i="3"/>
  <c r="E6" i="3"/>
  <c r="BA35" i="1"/>
  <c r="W35" i="1"/>
  <c r="BA31" i="1"/>
  <c r="W31" i="1"/>
  <c r="BA27" i="1"/>
  <c r="AM27" i="1"/>
  <c r="W27" i="1"/>
  <c r="BA23" i="1"/>
  <c r="AM23" i="1"/>
  <c r="BA19" i="1"/>
  <c r="AM19" i="1"/>
  <c r="W19" i="1"/>
  <c r="AM13" i="1"/>
  <c r="BL9" i="1"/>
  <c r="AF19" i="3" s="1"/>
  <c r="BL8" i="1"/>
  <c r="AR8" i="3" s="1"/>
  <c r="BG5" i="1"/>
  <c r="G13" i="1" s="1"/>
  <c r="Z11" i="3" l="1"/>
  <c r="Z22" i="3"/>
  <c r="BH27" i="1"/>
  <c r="AM31" i="1"/>
  <c r="BH31" i="1" s="1"/>
  <c r="AF8" i="3"/>
  <c r="AL11" i="3" s="1"/>
  <c r="AM35" i="1"/>
  <c r="BH35" i="1" s="1"/>
  <c r="BH19" i="1"/>
  <c r="N11" i="3"/>
  <c r="AL22" i="3"/>
  <c r="AW13" i="1"/>
  <c r="O47" i="1" s="1"/>
  <c r="T11" i="3"/>
  <c r="AR11" i="3"/>
  <c r="AR19" i="3"/>
  <c r="AR22" i="3" s="1"/>
  <c r="BH23" i="1"/>
  <c r="B11" i="3"/>
  <c r="AX11" i="3"/>
  <c r="D24" i="3" l="1"/>
  <c r="R43" i="1" s="1"/>
  <c r="BH39" i="1"/>
  <c r="AL47" i="1" s="1"/>
  <c r="D13" i="3"/>
  <c r="AJ43" i="1" s="1"/>
  <c r="AU43" i="1" l="1"/>
  <c r="BD43" i="1" s="1"/>
  <c r="AV47" i="1" s="1"/>
  <c r="BC47" i="1" s="1"/>
</calcChain>
</file>

<file path=xl/comments1.xml><?xml version="1.0" encoding="utf-8"?>
<comments xmlns="http://schemas.openxmlformats.org/spreadsheetml/2006/main">
  <authors>
    <author>大森 駿</author>
  </authors>
  <commentList>
    <comment ref="B5" authorId="0" shapeId="0">
      <text>
        <r>
          <rPr>
            <sz val="11"/>
            <rFont val="ＭＳ Ｐゴシック"/>
            <family val="3"/>
            <charset val="128"/>
          </rPr>
          <t>看護師
理学療法士
作業療法士
言語聴覚士
生活支援員を記載</t>
        </r>
      </text>
    </comment>
  </commentList>
</comments>
</file>

<file path=xl/comments2.xml><?xml version="1.0" encoding="utf-8"?>
<comments xmlns="http://schemas.openxmlformats.org/spreadsheetml/2006/main">
  <authors>
    <author>ㅤ</author>
  </authors>
  <commentList>
    <comment ref="D4" authorId="0" shapeId="0">
      <text>
        <r>
          <rPr>
            <sz val="12"/>
            <color indexed="81"/>
            <rFont val="Malgun Gothic Semilight"/>
            <family val="3"/>
            <charset val="128"/>
          </rPr>
          <t>常勤職員
非常勤職員
パート
アルバイト
派遣職員　等</t>
        </r>
      </text>
    </comment>
    <comment ref="B24" authorId="0" shapeId="0">
      <text>
        <r>
          <rPr>
            <sz val="11"/>
            <color indexed="81"/>
            <rFont val="Malgun Gothic Semilight"/>
            <family val="3"/>
            <charset val="128"/>
          </rPr>
          <t>必要に応じて行挿入をお願いします。</t>
        </r>
      </text>
    </comment>
  </commentList>
</comments>
</file>

<file path=xl/sharedStrings.xml><?xml version="1.0" encoding="utf-8"?>
<sst xmlns="http://schemas.openxmlformats.org/spreadsheetml/2006/main" count="310" uniqueCount="117">
  <si>
    <t>区分５</t>
    <rPh sb="0" eb="2">
      <t>クブン</t>
    </rPh>
    <phoneticPr fontId="20"/>
  </si>
  <si>
    <t>事業所・施設名</t>
    <rPh sb="0" eb="3">
      <t>ジギョウショ</t>
    </rPh>
    <rPh sb="4" eb="6">
      <t>シセツ</t>
    </rPh>
    <rPh sb="6" eb="7">
      <t>メイ</t>
    </rPh>
    <phoneticPr fontId="20"/>
  </si>
  <si>
    <t>）</t>
  </si>
  <si>
    <t>２．算定している加算に係る報酬額</t>
    <rPh sb="2" eb="4">
      <t>サンテイ</t>
    </rPh>
    <rPh sb="8" eb="10">
      <t>カサン</t>
    </rPh>
    <rPh sb="11" eb="12">
      <t>カカワ</t>
    </rPh>
    <rPh sb="13" eb="16">
      <t>ホウシュウガク</t>
    </rPh>
    <phoneticPr fontId="20"/>
  </si>
  <si>
    <t>（１）福祉専門職員配置加算（Ⅲ）</t>
    <rPh sb="3" eb="5">
      <t>フクシ</t>
    </rPh>
    <rPh sb="5" eb="7">
      <t>センモン</t>
    </rPh>
    <rPh sb="7" eb="9">
      <t>ショクイン</t>
    </rPh>
    <rPh sb="9" eb="11">
      <t>ハイチ</t>
    </rPh>
    <rPh sb="11" eb="13">
      <t>カサン</t>
    </rPh>
    <phoneticPr fontId="20"/>
  </si>
  <si>
    <t>（２）夜勤職員配置体制加算</t>
    <rPh sb="3" eb="5">
      <t>ヤキン</t>
    </rPh>
    <rPh sb="5" eb="7">
      <t>ショクイン</t>
    </rPh>
    <rPh sb="7" eb="9">
      <t>ハイチ</t>
    </rPh>
    <rPh sb="9" eb="11">
      <t>タイセイ</t>
    </rPh>
    <rPh sb="11" eb="13">
      <t>カサン</t>
    </rPh>
    <phoneticPr fontId="20"/>
  </si>
  <si>
    <t>サービス種類</t>
    <rPh sb="4" eb="6">
      <t>シュルイ</t>
    </rPh>
    <phoneticPr fontId="20"/>
  </si>
  <si>
    <t>区分４</t>
    <rPh sb="0" eb="2">
      <t>クブン</t>
    </rPh>
    <phoneticPr fontId="20"/>
  </si>
  <si>
    <t>重度（Ⅰ）重度</t>
    <rPh sb="0" eb="2">
      <t>ジュウド</t>
    </rPh>
    <rPh sb="5" eb="7">
      <t>ジュウド</t>
    </rPh>
    <phoneticPr fontId="20"/>
  </si>
  <si>
    <t>地域区分</t>
    <rPh sb="0" eb="2">
      <t>チイキ</t>
    </rPh>
    <rPh sb="2" eb="4">
      <t>クブン</t>
    </rPh>
    <phoneticPr fontId="20"/>
  </si>
  <si>
    <t>対象外</t>
    <rPh sb="0" eb="3">
      <t>タイショウガイ</t>
    </rPh>
    <phoneticPr fontId="20"/>
  </si>
  <si>
    <t>区分３</t>
    <rPh sb="0" eb="2">
      <t>クブン</t>
    </rPh>
    <phoneticPr fontId="20"/>
  </si>
  <si>
    <r>
      <t>人員配置区分</t>
    </r>
    <r>
      <rPr>
        <sz val="9"/>
        <rFont val="ＭＳ Ｐゴシック"/>
        <family val="3"/>
        <charset val="128"/>
      </rPr>
      <t>　※5</t>
    </r>
    <rPh sb="0" eb="2">
      <t>ジンイン</t>
    </rPh>
    <rPh sb="2" eb="4">
      <t>ハイチ</t>
    </rPh>
    <rPh sb="4" eb="6">
      <t>クブン</t>
    </rPh>
    <phoneticPr fontId="20"/>
  </si>
  <si>
    <t>区分６</t>
    <rPh sb="0" eb="2">
      <t>クブン</t>
    </rPh>
    <phoneticPr fontId="20"/>
  </si>
  <si>
    <t>重Ⅰ重</t>
    <rPh sb="0" eb="1">
      <t>ジュウ</t>
    </rPh>
    <rPh sb="2" eb="3">
      <t>ジュウ</t>
    </rPh>
    <phoneticPr fontId="20"/>
  </si>
  <si>
    <t>補助率</t>
    <rPh sb="0" eb="3">
      <t>ホジョリツ</t>
    </rPh>
    <phoneticPr fontId="20"/>
  </si>
  <si>
    <t>差分</t>
    <rPh sb="0" eb="2">
      <t>サブン</t>
    </rPh>
    <phoneticPr fontId="20"/>
  </si>
  <si>
    <t>＝</t>
  </si>
  <si>
    <t>平均利用者数</t>
    <rPh sb="0" eb="2">
      <t>ヘイキン</t>
    </rPh>
    <rPh sb="2" eb="5">
      <t>リヨウシャ</t>
    </rPh>
    <rPh sb="5" eb="6">
      <t>スウ</t>
    </rPh>
    <phoneticPr fontId="20"/>
  </si>
  <si>
    <t>平均給与額</t>
    <rPh sb="0" eb="2">
      <t>ヘイキン</t>
    </rPh>
    <rPh sb="2" eb="5">
      <t>キュウヨガク</t>
    </rPh>
    <phoneticPr fontId="20"/>
  </si>
  <si>
    <t>～</t>
  </si>
  <si>
    <t>１．補助対象となり得る金額の算出</t>
    <rPh sb="2" eb="4">
      <t>ホジョ</t>
    </rPh>
    <rPh sb="4" eb="6">
      <t>タイショウ</t>
    </rPh>
    <rPh sb="9" eb="10">
      <t>ウ</t>
    </rPh>
    <rPh sb="11" eb="13">
      <t>キンガク</t>
    </rPh>
    <rPh sb="14" eb="16">
      <t>サンシュツ</t>
    </rPh>
    <phoneticPr fontId="20"/>
  </si>
  <si>
    <t>補助月数</t>
    <rPh sb="0" eb="2">
      <t>ホジョ</t>
    </rPh>
    <rPh sb="2" eb="4">
      <t>ツキスウ</t>
    </rPh>
    <phoneticPr fontId="20"/>
  </si>
  <si>
    <t>25%より大きく50%以下</t>
    <rPh sb="5" eb="6">
      <t>オオ</t>
    </rPh>
    <rPh sb="11" eb="13">
      <t>イカ</t>
    </rPh>
    <phoneticPr fontId="20"/>
  </si>
  <si>
    <t>×</t>
  </si>
  <si>
    <t>41名以上60名以下</t>
    <rPh sb="2" eb="3">
      <t>メイ</t>
    </rPh>
    <rPh sb="3" eb="5">
      <t>イジョウ</t>
    </rPh>
    <rPh sb="7" eb="8">
      <t>メイ</t>
    </rPh>
    <rPh sb="8" eb="10">
      <t>イカ</t>
    </rPh>
    <phoneticPr fontId="20"/>
  </si>
  <si>
    <t>３級地</t>
    <rPh sb="1" eb="3">
      <t>キュウチ</t>
    </rPh>
    <phoneticPr fontId="20"/>
  </si>
  <si>
    <t>重度（Ⅰ）基本</t>
    <rPh sb="0" eb="2">
      <t>ジュウド</t>
    </rPh>
    <rPh sb="5" eb="7">
      <t>キホン</t>
    </rPh>
    <phoneticPr fontId="20"/>
  </si>
  <si>
    <t>２．算定している加算に係る報酬額</t>
  </si>
  <si>
    <t>単位数</t>
    <rPh sb="0" eb="3">
      <t>タンイスウ</t>
    </rPh>
    <phoneticPr fontId="20"/>
  </si>
  <si>
    <t>重Ⅰ基</t>
    <rPh sb="0" eb="1">
      <t>ジュウ</t>
    </rPh>
    <rPh sb="2" eb="3">
      <t>モト</t>
    </rPh>
    <phoneticPr fontId="20"/>
  </si>
  <si>
    <t>（３）【施設入所支援】重度障害者支援加算（Ⅰ）</t>
    <rPh sb="4" eb="6">
      <t>シセツ</t>
    </rPh>
    <rPh sb="6" eb="8">
      <t>ニュウショ</t>
    </rPh>
    <rPh sb="8" eb="10">
      <t>シエン</t>
    </rPh>
    <rPh sb="11" eb="13">
      <t>ジュウド</t>
    </rPh>
    <rPh sb="13" eb="16">
      <t>ショウガイシャ</t>
    </rPh>
    <rPh sb="16" eb="18">
      <t>シエン</t>
    </rPh>
    <rPh sb="18" eb="20">
      <t>カサン</t>
    </rPh>
    <phoneticPr fontId="20"/>
  </si>
  <si>
    <t>適用日数</t>
    <rPh sb="0" eb="2">
      <t>テキヨウ</t>
    </rPh>
    <rPh sb="2" eb="4">
      <t>ニッスウ</t>
    </rPh>
    <phoneticPr fontId="20"/>
  </si>
  <si>
    <t>＋</t>
  </si>
  <si>
    <t>補助対象期間内の適用期間：</t>
    <rPh sb="0" eb="2">
      <t>ホジョ</t>
    </rPh>
    <rPh sb="2" eb="4">
      <t>タイショウ</t>
    </rPh>
    <rPh sb="4" eb="7">
      <t>キカンナイ</t>
    </rPh>
    <rPh sb="8" eb="10">
      <t>テキヨウ</t>
    </rPh>
    <rPh sb="10" eb="12">
      <t>キカン</t>
    </rPh>
    <phoneticPr fontId="20"/>
  </si>
  <si>
    <t>総単位数</t>
    <rPh sb="0" eb="1">
      <t>ソウ</t>
    </rPh>
    <rPh sb="1" eb="4">
      <t>タンイスウ</t>
    </rPh>
    <phoneticPr fontId="20"/>
  </si>
  <si>
    <t>３．補助率の算出</t>
    <rPh sb="2" eb="4">
      <t>ホジョ</t>
    </rPh>
    <rPh sb="4" eb="5">
      <t>リツ</t>
    </rPh>
    <rPh sb="6" eb="8">
      <t>サンシュツ</t>
    </rPh>
    <phoneticPr fontId="20"/>
  </si>
  <si>
    <t>○夜勤職員配置体制加算</t>
    <rPh sb="1" eb="3">
      <t>ヤキン</t>
    </rPh>
    <rPh sb="3" eb="5">
      <t>ショクイン</t>
    </rPh>
    <rPh sb="5" eb="7">
      <t>ハイチ</t>
    </rPh>
    <rPh sb="7" eb="9">
      <t>タイセイ</t>
    </rPh>
    <rPh sb="9" eb="11">
      <t>カサン</t>
    </rPh>
    <phoneticPr fontId="20"/>
  </si>
  <si>
    <t>75%より大きい</t>
    <rPh sb="5" eb="6">
      <t>オオ</t>
    </rPh>
    <phoneticPr fontId="20"/>
  </si>
  <si>
    <t>人数</t>
    <rPh sb="0" eb="2">
      <t>ニンズウ</t>
    </rPh>
    <phoneticPr fontId="20"/>
  </si>
  <si>
    <t>摘要</t>
    <rPh sb="0" eb="2">
      <t>テキヨウ</t>
    </rPh>
    <phoneticPr fontId="20"/>
  </si>
  <si>
    <t>21名以上40名以下</t>
    <rPh sb="2" eb="3">
      <t>メイ</t>
    </rPh>
    <rPh sb="3" eb="5">
      <t>イジョウ</t>
    </rPh>
    <rPh sb="7" eb="8">
      <t>メイ</t>
    </rPh>
    <rPh sb="8" eb="10">
      <t>イカ</t>
    </rPh>
    <phoneticPr fontId="20"/>
  </si>
  <si>
    <t>61名以上</t>
    <rPh sb="2" eb="3">
      <t>メイ</t>
    </rPh>
    <rPh sb="3" eb="5">
      <t>イジョウ</t>
    </rPh>
    <phoneticPr fontId="20"/>
  </si>
  <si>
    <t>日中活動サービスの種類：</t>
    <rPh sb="0" eb="2">
      <t>ニッチュウ</t>
    </rPh>
    <rPh sb="2" eb="4">
      <t>カツドウ</t>
    </rPh>
    <rPh sb="9" eb="11">
      <t>シュルイ</t>
    </rPh>
    <phoneticPr fontId="20"/>
  </si>
  <si>
    <t>合計</t>
    <rPh sb="0" eb="2">
      <t>ゴウケイ</t>
    </rPh>
    <phoneticPr fontId="20"/>
  </si>
  <si>
    <t>事故被害者の区分別人数</t>
    <rPh sb="0" eb="2">
      <t>ジコ</t>
    </rPh>
    <rPh sb="2" eb="5">
      <t>ヒガイシャ</t>
    </rPh>
    <rPh sb="6" eb="8">
      <t>クブン</t>
    </rPh>
    <rPh sb="8" eb="9">
      <t>ベツ</t>
    </rPh>
    <rPh sb="9" eb="11">
      <t>ニンズウ</t>
    </rPh>
    <phoneticPr fontId="20"/>
  </si>
  <si>
    <t>【総単位数】</t>
    <rPh sb="1" eb="2">
      <t>ソウ</t>
    </rPh>
    <rPh sb="2" eb="5">
      <t>タンイスウ</t>
    </rPh>
    <phoneticPr fontId="20"/>
  </si>
  <si>
    <t>○補助率の算出</t>
    <rPh sb="1" eb="4">
      <t>ホジョリツ</t>
    </rPh>
    <rPh sb="5" eb="7">
      <t>サンシュツ</t>
    </rPh>
    <phoneticPr fontId="20"/>
  </si>
  <si>
    <t>重度（Ⅱ）基本</t>
    <rPh sb="0" eb="2">
      <t>ジュウド</t>
    </rPh>
    <rPh sb="5" eb="7">
      <t>キホン</t>
    </rPh>
    <phoneticPr fontId="20"/>
  </si>
  <si>
    <t>重度（Ⅱ）個別</t>
    <rPh sb="0" eb="2">
      <t>ジュウド</t>
    </rPh>
    <rPh sb="5" eb="7">
      <t>コベツ</t>
    </rPh>
    <phoneticPr fontId="20"/>
  </si>
  <si>
    <t>加算対象利用者数</t>
    <rPh sb="0" eb="2">
      <t>カサン</t>
    </rPh>
    <rPh sb="2" eb="4">
      <t>タイショウ</t>
    </rPh>
    <rPh sb="4" eb="7">
      <t>リヨウシャ</t>
    </rPh>
    <rPh sb="7" eb="8">
      <t>スウ</t>
    </rPh>
    <phoneticPr fontId="20"/>
  </si>
  <si>
    <t>重Ⅱ基</t>
    <rPh sb="0" eb="1">
      <t>ジュウ</t>
    </rPh>
    <rPh sb="2" eb="3">
      <t>モト</t>
    </rPh>
    <phoneticPr fontId="20"/>
  </si>
  <si>
    <t>重Ⅱ個</t>
    <rPh sb="0" eb="1">
      <t>ジュウ</t>
    </rPh>
    <rPh sb="2" eb="3">
      <t>コ</t>
    </rPh>
    <phoneticPr fontId="20"/>
  </si>
  <si>
    <t>【事故被害者に係る単位数】</t>
    <rPh sb="1" eb="3">
      <t>ジコ</t>
    </rPh>
    <rPh sb="3" eb="6">
      <t>ヒガイシャ</t>
    </rPh>
    <rPh sb="7" eb="8">
      <t>カカ</t>
    </rPh>
    <rPh sb="9" eb="12">
      <t>タンイスウ</t>
    </rPh>
    <phoneticPr fontId="20"/>
  </si>
  <si>
    <t>事故被害者に係る単位数</t>
    <rPh sb="0" eb="2">
      <t>ジコ</t>
    </rPh>
    <rPh sb="2" eb="5">
      <t>ヒガイシャ</t>
    </rPh>
    <rPh sb="6" eb="7">
      <t>カカ</t>
    </rPh>
    <rPh sb="8" eb="11">
      <t>タンイスウ</t>
    </rPh>
    <phoneticPr fontId="20"/>
  </si>
  <si>
    <t>１級地</t>
    <rPh sb="1" eb="3">
      <t>キュウチ</t>
    </rPh>
    <phoneticPr fontId="20"/>
  </si>
  <si>
    <t>÷</t>
  </si>
  <si>
    <t>○補助率の決定</t>
    <rPh sb="1" eb="4">
      <t>ホジョリツ</t>
    </rPh>
    <rPh sb="5" eb="7">
      <t>ケッテイ</t>
    </rPh>
    <phoneticPr fontId="20"/>
  </si>
  <si>
    <t>－</t>
  </si>
  <si>
    <t>割合</t>
    <rPh sb="0" eb="2">
      <t>ワリアイ</t>
    </rPh>
    <phoneticPr fontId="20"/>
  </si>
  <si>
    <t>0%より大きく25%以下</t>
    <rPh sb="4" eb="5">
      <t>オオ</t>
    </rPh>
    <rPh sb="10" eb="12">
      <t>イカ</t>
    </rPh>
    <phoneticPr fontId="20"/>
  </si>
  <si>
    <t>50%より大きく75%以下</t>
    <rPh sb="5" eb="6">
      <t>オオ</t>
    </rPh>
    <rPh sb="11" eb="13">
      <t>イカ</t>
    </rPh>
    <phoneticPr fontId="20"/>
  </si>
  <si>
    <t>４．補助申請額の算出</t>
    <rPh sb="2" eb="4">
      <t>ホジョ</t>
    </rPh>
    <rPh sb="4" eb="6">
      <t>シンセイ</t>
    </rPh>
    <rPh sb="6" eb="7">
      <t>ガク</t>
    </rPh>
    <rPh sb="8" eb="10">
      <t>サンシュツ</t>
    </rPh>
    <phoneticPr fontId="20"/>
  </si>
  <si>
    <t>（１．補助対象となり得る金額</t>
    <rPh sb="3" eb="5">
      <t>ホジョ</t>
    </rPh>
    <rPh sb="5" eb="7">
      <t>タイショウ</t>
    </rPh>
    <rPh sb="10" eb="11">
      <t>ウ</t>
    </rPh>
    <rPh sb="12" eb="14">
      <t>キンガク</t>
    </rPh>
    <phoneticPr fontId="20"/>
  </si>
  <si>
    <r>
      <t>※2　「</t>
    </r>
    <r>
      <rPr>
        <b/>
        <sz val="9"/>
        <rFont val="ＭＳ Ｐゴシック"/>
        <family val="3"/>
        <charset val="128"/>
      </rPr>
      <t>前年度の平均利用者数</t>
    </r>
    <r>
      <rPr>
        <sz val="9"/>
        <rFont val="ＭＳ Ｐゴシック"/>
        <family val="3"/>
        <charset val="128"/>
      </rPr>
      <t>」欄は、従業者の勤務の体制及び勤務形態一覧表の「前年度の平均利用者数」を記入してください。</t>
    </r>
    <rPh sb="4" eb="5">
      <t>ゼン</t>
    </rPh>
    <rPh sb="5" eb="7">
      <t>ネンド</t>
    </rPh>
    <rPh sb="8" eb="10">
      <t>ヘイキン</t>
    </rPh>
    <rPh sb="10" eb="13">
      <t>リヨウシャ</t>
    </rPh>
    <rPh sb="13" eb="14">
      <t>スウ</t>
    </rPh>
    <rPh sb="15" eb="16">
      <t>ラン</t>
    </rPh>
    <phoneticPr fontId="20"/>
  </si>
  <si>
    <r>
      <t>※1　「</t>
    </r>
    <r>
      <rPr>
        <b/>
        <sz val="9"/>
        <rFont val="ＭＳ Ｐゴシック"/>
        <family val="3"/>
        <charset val="128"/>
      </rPr>
      <t>定員</t>
    </r>
    <r>
      <rPr>
        <sz val="9"/>
        <rFont val="ＭＳ Ｐゴシック"/>
        <family val="3"/>
        <charset val="128"/>
      </rPr>
      <t>」欄は、従業者の勤務の体制及び勤務形態一覧表の「定員」を記入してください。</t>
    </r>
    <rPh sb="4" eb="6">
      <t>テイイン</t>
    </rPh>
    <rPh sb="7" eb="8">
      <t>ラン</t>
    </rPh>
    <rPh sb="10" eb="13">
      <t>ジュウギョウシャ</t>
    </rPh>
    <rPh sb="14" eb="16">
      <t>キンム</t>
    </rPh>
    <rPh sb="17" eb="19">
      <t>タイセイ</t>
    </rPh>
    <rPh sb="19" eb="20">
      <t>オヨ</t>
    </rPh>
    <rPh sb="21" eb="23">
      <t>キンム</t>
    </rPh>
    <rPh sb="23" eb="25">
      <t>ケイタイ</t>
    </rPh>
    <rPh sb="25" eb="27">
      <t>イチラン</t>
    </rPh>
    <rPh sb="27" eb="28">
      <t>ヒョウ</t>
    </rPh>
    <rPh sb="30" eb="32">
      <t>テイイン</t>
    </rPh>
    <rPh sb="34" eb="36">
      <t>キニュウ</t>
    </rPh>
    <phoneticPr fontId="20"/>
  </si>
  <si>
    <t>（６）合計</t>
    <rPh sb="3" eb="5">
      <t>ゴウケイ</t>
    </rPh>
    <phoneticPr fontId="20"/>
  </si>
  <si>
    <r>
      <t>定員</t>
    </r>
    <r>
      <rPr>
        <sz val="9"/>
        <rFont val="ＭＳ Ｐゴシック"/>
        <family val="3"/>
        <charset val="128"/>
      </rPr>
      <t>　※1</t>
    </r>
    <rPh sb="0" eb="2">
      <t>テイイン</t>
    </rPh>
    <phoneticPr fontId="20"/>
  </si>
  <si>
    <r>
      <t>前年度の平均利用者数</t>
    </r>
    <r>
      <rPr>
        <sz val="9"/>
        <rFont val="ＭＳ Ｐゴシック"/>
        <family val="3"/>
        <charset val="128"/>
      </rPr>
      <t>　※2</t>
    </r>
    <rPh sb="0" eb="1">
      <t>ゼン</t>
    </rPh>
    <rPh sb="1" eb="3">
      <t>ネンド</t>
    </rPh>
    <rPh sb="4" eb="6">
      <t>ヘイキン</t>
    </rPh>
    <rPh sb="6" eb="9">
      <t>リヨウシャ</t>
    </rPh>
    <rPh sb="9" eb="10">
      <t>スウ</t>
    </rPh>
    <phoneticPr fontId="20"/>
  </si>
  <si>
    <r>
      <t>※5　「</t>
    </r>
    <r>
      <rPr>
        <b/>
        <sz val="9"/>
        <rFont val="ＭＳ Ｐゴシック"/>
        <family val="3"/>
        <charset val="128"/>
      </rPr>
      <t>人員配置区分</t>
    </r>
    <r>
      <rPr>
        <sz val="9"/>
        <rFont val="ＭＳ Ｐゴシック"/>
        <family val="3"/>
        <charset val="128"/>
      </rPr>
      <t>」欄は、従業者の勤務の体制及び勤務形態一覧表の「人員配置区分」を記入してください。</t>
    </r>
    <rPh sb="4" eb="6">
      <t>ジンイン</t>
    </rPh>
    <rPh sb="6" eb="8">
      <t>ハイチ</t>
    </rPh>
    <rPh sb="8" eb="10">
      <t>クブン</t>
    </rPh>
    <rPh sb="11" eb="12">
      <t>ラン</t>
    </rPh>
    <rPh sb="34" eb="36">
      <t>ジンイン</t>
    </rPh>
    <rPh sb="36" eb="38">
      <t>ハイチ</t>
    </rPh>
    <rPh sb="38" eb="40">
      <t>クブン</t>
    </rPh>
    <rPh sb="42" eb="44">
      <t>キニュウ</t>
    </rPh>
    <phoneticPr fontId="20"/>
  </si>
  <si>
    <t>入居者の区分別人数</t>
    <rPh sb="0" eb="3">
      <t>ニュウキョシャ</t>
    </rPh>
    <rPh sb="4" eb="6">
      <t>クブン</t>
    </rPh>
    <rPh sb="6" eb="7">
      <t>ベツ</t>
    </rPh>
    <rPh sb="7" eb="9">
      <t>ニンズウ</t>
    </rPh>
    <phoneticPr fontId="20"/>
  </si>
  <si>
    <t>重度障害者支援加算対象利用者の区分別人数</t>
    <rPh sb="0" eb="2">
      <t>ジュウド</t>
    </rPh>
    <rPh sb="2" eb="5">
      <t>ショウガイシャ</t>
    </rPh>
    <rPh sb="5" eb="7">
      <t>シエン</t>
    </rPh>
    <rPh sb="7" eb="9">
      <t>カサン</t>
    </rPh>
    <rPh sb="9" eb="11">
      <t>タイショウ</t>
    </rPh>
    <rPh sb="11" eb="14">
      <t>リヨウシャ</t>
    </rPh>
    <rPh sb="15" eb="17">
      <t>クブン</t>
    </rPh>
    <rPh sb="17" eb="18">
      <t>ベツ</t>
    </rPh>
    <rPh sb="18" eb="20">
      <t>ニンズウ</t>
    </rPh>
    <phoneticPr fontId="20"/>
  </si>
  <si>
    <t>自動車事故による重度障害者支援加算対象利用者の区分別人数</t>
    <rPh sb="0" eb="3">
      <t>ジドウシャ</t>
    </rPh>
    <rPh sb="3" eb="5">
      <t>ジコ</t>
    </rPh>
    <rPh sb="8" eb="10">
      <t>ジュウド</t>
    </rPh>
    <rPh sb="10" eb="13">
      <t>ショウガイシャ</t>
    </rPh>
    <rPh sb="13" eb="15">
      <t>シエン</t>
    </rPh>
    <rPh sb="15" eb="17">
      <t>カサン</t>
    </rPh>
    <rPh sb="17" eb="19">
      <t>タイショウ</t>
    </rPh>
    <rPh sb="19" eb="22">
      <t>リヨウシャ</t>
    </rPh>
    <rPh sb="23" eb="25">
      <t>クブン</t>
    </rPh>
    <rPh sb="25" eb="26">
      <t>ベツ</t>
    </rPh>
    <rPh sb="26" eb="28">
      <t>ニンズウ</t>
    </rPh>
    <phoneticPr fontId="20"/>
  </si>
  <si>
    <t>６級地</t>
    <rPh sb="1" eb="3">
      <t>キュウチ</t>
    </rPh>
    <phoneticPr fontId="20"/>
  </si>
  <si>
    <t>人材雇用費補助申請額算出書</t>
    <rPh sb="0" eb="2">
      <t>ジンザイ</t>
    </rPh>
    <rPh sb="2" eb="4">
      <t>コヨウ</t>
    </rPh>
    <rPh sb="4" eb="5">
      <t>ヒ</t>
    </rPh>
    <rPh sb="5" eb="7">
      <t>ホジョ</t>
    </rPh>
    <rPh sb="7" eb="10">
      <t>シンセイガク</t>
    </rPh>
    <rPh sb="10" eb="12">
      <t>サンシュツ</t>
    </rPh>
    <rPh sb="12" eb="13">
      <t>ショ</t>
    </rPh>
    <phoneticPr fontId="20"/>
  </si>
  <si>
    <t>地域区分</t>
    <rPh sb="0" eb="1">
      <t>チイキ</t>
    </rPh>
    <rPh sb="1" eb="3">
      <t>クブン</t>
    </rPh>
    <phoneticPr fontId="20"/>
  </si>
  <si>
    <t>合計給与額</t>
    <rPh sb="0" eb="2">
      <t>ごうけい</t>
    </rPh>
    <rPh sb="2" eb="5">
      <t>きゅうよがく</t>
    </rPh>
    <phoneticPr fontId="31" type="Hiragana"/>
  </si>
  <si>
    <t>○地域区分</t>
    <rPh sb="1" eb="3">
      <t>チイキ</t>
    </rPh>
    <rPh sb="3" eb="5">
      <t>クブン</t>
    </rPh>
    <phoneticPr fontId="20"/>
  </si>
  <si>
    <t>２級地</t>
    <rPh sb="1" eb="3">
      <t>キュウチ</t>
    </rPh>
    <phoneticPr fontId="20"/>
  </si>
  <si>
    <t>４級地</t>
    <rPh sb="1" eb="3">
      <t>キュウチ</t>
    </rPh>
    <phoneticPr fontId="20"/>
  </si>
  <si>
    <t>５級地</t>
    <rPh sb="1" eb="3">
      <t>キュウチ</t>
    </rPh>
    <phoneticPr fontId="20"/>
  </si>
  <si>
    <t>７級地</t>
    <rPh sb="1" eb="3">
      <t>キュウチ</t>
    </rPh>
    <phoneticPr fontId="20"/>
  </si>
  <si>
    <t>その他</t>
    <rPh sb="2" eb="3">
      <t>タ</t>
    </rPh>
    <phoneticPr fontId="20"/>
  </si>
  <si>
    <t>○福祉専門職員配置加算（Ⅲ）算定しているサービスの種類</t>
    <rPh sb="14" eb="16">
      <t>サンテイ</t>
    </rPh>
    <rPh sb="25" eb="27">
      <t>シュルイ</t>
    </rPh>
    <phoneticPr fontId="20"/>
  </si>
  <si>
    <t>生活介護</t>
    <rPh sb="0" eb="2">
      <t>セイカツ</t>
    </rPh>
    <rPh sb="2" eb="4">
      <t>カイゴ</t>
    </rPh>
    <phoneticPr fontId="20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</si>
  <si>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0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</si>
  <si>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0"/>
  </si>
  <si>
    <t>就労移行支援</t>
    <rPh sb="0" eb="2">
      <t>シュウロウ</t>
    </rPh>
    <rPh sb="2" eb="4">
      <t>イコウ</t>
    </rPh>
    <rPh sb="4" eb="6">
      <t>シエン</t>
    </rPh>
    <phoneticPr fontId="20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</si>
  <si>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0"/>
  </si>
  <si>
    <t>（４）【施設入所支援】重度障害者支援加算（Ⅱ）</t>
    <rPh sb="4" eb="6">
      <t>シセツ</t>
    </rPh>
    <rPh sb="6" eb="8">
      <t>ニュウショ</t>
    </rPh>
    <rPh sb="8" eb="10">
      <t>シエン</t>
    </rPh>
    <rPh sb="11" eb="13">
      <t>ジュウド</t>
    </rPh>
    <rPh sb="13" eb="16">
      <t>ショウガイシャ</t>
    </rPh>
    <rPh sb="16" eb="18">
      <t>シエン</t>
    </rPh>
    <rPh sb="18" eb="20">
      <t>カサン</t>
    </rPh>
    <phoneticPr fontId="20"/>
  </si>
  <si>
    <t>区分１以下</t>
    <rPh sb="0" eb="2">
      <t>クブン</t>
    </rPh>
    <rPh sb="3" eb="5">
      <t>イカ</t>
    </rPh>
    <phoneticPr fontId="20"/>
  </si>
  <si>
    <t>区分２</t>
    <rPh sb="0" eb="2">
      <t>クブン</t>
    </rPh>
    <phoneticPr fontId="20"/>
  </si>
  <si>
    <r>
      <t>夜間支援の対象者数</t>
    </r>
    <r>
      <rPr>
        <sz val="8"/>
        <rFont val="ＭＳ Ｐゴシック"/>
        <family val="3"/>
        <charset val="128"/>
      </rPr>
      <t>　※6</t>
    </r>
    <rPh sb="0" eb="2">
      <t>ヤカン</t>
    </rPh>
    <rPh sb="2" eb="4">
      <t>シエン</t>
    </rPh>
    <rPh sb="5" eb="8">
      <t>タイショウシャ</t>
    </rPh>
    <rPh sb="8" eb="9">
      <t>スウ</t>
    </rPh>
    <phoneticPr fontId="20"/>
  </si>
  <si>
    <t>基準上の必要職員数　※3</t>
    <rPh sb="0" eb="2">
      <t>キジュン</t>
    </rPh>
    <rPh sb="2" eb="3">
      <t>ジョウ</t>
    </rPh>
    <rPh sb="4" eb="6">
      <t>ヒツヨウ</t>
    </rPh>
    <rPh sb="6" eb="8">
      <t>ショクイン</t>
    </rPh>
    <rPh sb="8" eb="9">
      <t>スウ</t>
    </rPh>
    <phoneticPr fontId="20"/>
  </si>
  <si>
    <t>常勤換算後の職員数　※4</t>
    <rPh sb="0" eb="2">
      <t>ジョウキン</t>
    </rPh>
    <rPh sb="2" eb="4">
      <t>カンサン</t>
    </rPh>
    <rPh sb="4" eb="5">
      <t>ゴ</t>
    </rPh>
    <rPh sb="6" eb="8">
      <t>ショクイン</t>
    </rPh>
    <rPh sb="8" eb="9">
      <t>スウ</t>
    </rPh>
    <phoneticPr fontId="20"/>
  </si>
  <si>
    <r>
      <t>※3　「</t>
    </r>
    <r>
      <rPr>
        <b/>
        <sz val="9"/>
        <rFont val="ＭＳ Ｐゴシック"/>
        <family val="3"/>
        <charset val="128"/>
      </rPr>
      <t>基準上の必要職員数</t>
    </r>
    <r>
      <rPr>
        <sz val="9"/>
        <rFont val="ＭＳ Ｐゴシック"/>
        <family val="3"/>
        <charset val="128"/>
      </rPr>
      <t>」欄は、従業者の勤務の体制及び勤務形態一覧表の「基準上の必要職員数」を記入してください。</t>
    </r>
    <rPh sb="4" eb="6">
      <t>キジュン</t>
    </rPh>
    <rPh sb="6" eb="7">
      <t>ジョウ</t>
    </rPh>
    <rPh sb="8" eb="10">
      <t>ヒツヨウ</t>
    </rPh>
    <rPh sb="10" eb="12">
      <t>ショクイン</t>
    </rPh>
    <rPh sb="12" eb="13">
      <t>スウ</t>
    </rPh>
    <rPh sb="14" eb="15">
      <t>ラン</t>
    </rPh>
    <rPh sb="48" eb="50">
      <t>キニュウ</t>
    </rPh>
    <phoneticPr fontId="20"/>
  </si>
  <si>
    <r>
      <t>※4　「</t>
    </r>
    <r>
      <rPr>
        <b/>
        <sz val="9"/>
        <rFont val="ＭＳ Ｐゴシック"/>
        <family val="3"/>
        <charset val="128"/>
      </rPr>
      <t>常勤換算後の職員数</t>
    </r>
    <r>
      <rPr>
        <sz val="9"/>
        <rFont val="ＭＳ Ｐゴシック"/>
        <family val="3"/>
        <charset val="128"/>
      </rPr>
      <t>」欄は、従業者の勤務の体制及び勤務形態一覧表の「常勤換算後の職員数」を記入してください。</t>
    </r>
    <rPh sb="4" eb="6">
      <t>ジョウキン</t>
    </rPh>
    <rPh sb="6" eb="8">
      <t>カンサン</t>
    </rPh>
    <rPh sb="8" eb="9">
      <t>ゴ</t>
    </rPh>
    <rPh sb="10" eb="12">
      <t>ショクイン</t>
    </rPh>
    <rPh sb="12" eb="13">
      <t>スウ</t>
    </rPh>
    <rPh sb="14" eb="15">
      <t>ラン</t>
    </rPh>
    <rPh sb="43" eb="46">
      <t>ショクインスウ</t>
    </rPh>
    <rPh sb="48" eb="50">
      <t>キニュウ</t>
    </rPh>
    <phoneticPr fontId="20"/>
  </si>
  <si>
    <t>平均給与額算定シート</t>
    <rPh sb="0" eb="2">
      <t>へいきん</t>
    </rPh>
    <rPh sb="2" eb="5">
      <t>きゅうよがく</t>
    </rPh>
    <rPh sb="5" eb="7">
      <t>さんてい</t>
    </rPh>
    <phoneticPr fontId="31" type="Hiragana"/>
  </si>
  <si>
    <t>施設名：</t>
    <rPh sb="0" eb="3">
      <t>しせつめい</t>
    </rPh>
    <phoneticPr fontId="31" type="Hiragana"/>
  </si>
  <si>
    <t>氏名</t>
    <rPh sb="0" eb="2">
      <t>しめい</t>
    </rPh>
    <phoneticPr fontId="31" type="Hiragana"/>
  </si>
  <si>
    <t>職種</t>
    <rPh sb="0" eb="2">
      <t>しょくしゅ</t>
    </rPh>
    <phoneticPr fontId="31" type="Hiragana"/>
  </si>
  <si>
    <t>平均給与額</t>
    <rPh sb="0" eb="2">
      <t>へいきん</t>
    </rPh>
    <rPh sb="2" eb="5">
      <t>きゅうよがく</t>
    </rPh>
    <phoneticPr fontId="31" type="Hiragana"/>
  </si>
  <si>
    <r>
      <t>※6　「</t>
    </r>
    <r>
      <rPr>
        <b/>
        <sz val="9"/>
        <rFont val="ＭＳ Ｐゴシック"/>
        <family val="3"/>
        <charset val="128"/>
      </rPr>
      <t>補助対象期間内の適用期間</t>
    </r>
    <r>
      <rPr>
        <sz val="9"/>
        <rFont val="ＭＳ Ｐゴシック"/>
        <family val="3"/>
        <charset val="128"/>
      </rPr>
      <t>」欄は、加算を受ける場合に対象加算に係る期間を記入してください。</t>
    </r>
    <rPh sb="4" eb="6">
      <t>ホジョ</t>
    </rPh>
    <rPh sb="6" eb="8">
      <t>タイショウ</t>
    </rPh>
    <rPh sb="8" eb="11">
      <t>キカンナイ</t>
    </rPh>
    <rPh sb="12" eb="14">
      <t>テキヨウ</t>
    </rPh>
    <rPh sb="14" eb="16">
      <t>キカン</t>
    </rPh>
    <rPh sb="17" eb="18">
      <t>ラン</t>
    </rPh>
    <rPh sb="20" eb="22">
      <t>カサン</t>
    </rPh>
    <rPh sb="23" eb="24">
      <t>ウ</t>
    </rPh>
    <rPh sb="26" eb="28">
      <t>バアイ</t>
    </rPh>
    <rPh sb="29" eb="31">
      <t>タイショウ</t>
    </rPh>
    <rPh sb="31" eb="33">
      <t>カサン</t>
    </rPh>
    <rPh sb="34" eb="35">
      <t>カカ</t>
    </rPh>
    <rPh sb="36" eb="38">
      <t>キカン</t>
    </rPh>
    <rPh sb="39" eb="41">
      <t>キニュウ</t>
    </rPh>
    <phoneticPr fontId="20"/>
  </si>
  <si>
    <r>
      <t>補助対象期間内の適用期間</t>
    </r>
    <r>
      <rPr>
        <sz val="9"/>
        <rFont val="ＭＳ Ｐゴシック"/>
        <family val="3"/>
        <charset val="128"/>
      </rPr>
      <t xml:space="preserve"> ※6</t>
    </r>
    <r>
      <rPr>
        <sz val="12"/>
        <rFont val="ＭＳ Ｐゴシック"/>
        <family val="3"/>
        <charset val="128"/>
      </rPr>
      <t>：</t>
    </r>
    <rPh sb="0" eb="2">
      <t>ホジョ</t>
    </rPh>
    <rPh sb="2" eb="4">
      <t>タイショウ</t>
    </rPh>
    <rPh sb="4" eb="7">
      <t>キカンナイ</t>
    </rPh>
    <rPh sb="8" eb="10">
      <t>テキヨウ</t>
    </rPh>
    <rPh sb="10" eb="12">
      <t>キカン</t>
    </rPh>
    <phoneticPr fontId="20"/>
  </si>
  <si>
    <t>（５）【生活介護】重度障害者支援加算（Ⅱ）</t>
    <rPh sb="4" eb="6">
      <t>セイカツ</t>
    </rPh>
    <rPh sb="6" eb="8">
      <t>カイゴ</t>
    </rPh>
    <rPh sb="9" eb="11">
      <t>ジュウド</t>
    </rPh>
    <rPh sb="11" eb="14">
      <t>ショウガイシャ</t>
    </rPh>
    <rPh sb="14" eb="16">
      <t>シエン</t>
    </rPh>
    <rPh sb="16" eb="18">
      <t>カサン</t>
    </rPh>
    <phoneticPr fontId="20"/>
  </si>
  <si>
    <t>就労継続支援</t>
    <rPh sb="0" eb="2">
      <t>シュウロウ</t>
    </rPh>
    <rPh sb="2" eb="4">
      <t>ケイゾク</t>
    </rPh>
    <rPh sb="4" eb="6">
      <t>シエン</t>
    </rPh>
    <phoneticPr fontId="20"/>
  </si>
  <si>
    <t>○地域区分に応じた単位数単価</t>
    <rPh sb="1" eb="3">
      <t>チイキ</t>
    </rPh>
    <rPh sb="3" eb="5">
      <t>クブン</t>
    </rPh>
    <rPh sb="6" eb="7">
      <t>オウ</t>
    </rPh>
    <rPh sb="9" eb="11">
      <t>タンイ</t>
    </rPh>
    <rPh sb="11" eb="12">
      <t>スウ</t>
    </rPh>
    <rPh sb="12" eb="14">
      <t>タンカ</t>
    </rPh>
    <phoneticPr fontId="20"/>
  </si>
  <si>
    <t>○地域区分に応じた単位数単価（施設入所支援）</t>
    <rPh sb="1" eb="3">
      <t>チイキ</t>
    </rPh>
    <rPh sb="3" eb="5">
      <t>クブン</t>
    </rPh>
    <rPh sb="6" eb="7">
      <t>オウ</t>
    </rPh>
    <rPh sb="9" eb="12">
      <t>タンイスウ</t>
    </rPh>
    <rPh sb="12" eb="14">
      <t>タンカ</t>
    </rPh>
    <rPh sb="15" eb="17">
      <t>シセツ</t>
    </rPh>
    <rPh sb="17" eb="19">
      <t>ニュウショ</t>
    </rPh>
    <rPh sb="19" eb="21">
      <t>シエン</t>
    </rPh>
    <phoneticPr fontId="20"/>
  </si>
  <si>
    <t>常勤換算数</t>
    <rPh sb="0" eb="2">
      <t>ジョウキン</t>
    </rPh>
    <rPh sb="2" eb="4">
      <t>カンサン</t>
    </rPh>
    <rPh sb="4" eb="5">
      <t>スウ</t>
    </rPh>
    <phoneticPr fontId="20"/>
  </si>
  <si>
    <t>常勤換算数</t>
    <rPh sb="0" eb="2">
      <t>じょうきん</t>
    </rPh>
    <rPh sb="2" eb="4">
      <t>かんさん</t>
    </rPh>
    <rPh sb="4" eb="5">
      <t>すう</t>
    </rPh>
    <phoneticPr fontId="31" type="Hiragana"/>
  </si>
  <si>
    <t>従　事　者　職　員　名　簿</t>
    <rPh sb="0" eb="1">
      <t>ジュウ</t>
    </rPh>
    <rPh sb="2" eb="3">
      <t>コト</t>
    </rPh>
    <rPh sb="4" eb="5">
      <t>モノ</t>
    </rPh>
    <rPh sb="6" eb="7">
      <t>ショク</t>
    </rPh>
    <rPh sb="8" eb="9">
      <t>イン</t>
    </rPh>
    <rPh sb="10" eb="11">
      <t>メイ</t>
    </rPh>
    <rPh sb="12" eb="13">
      <t>ボ</t>
    </rPh>
    <phoneticPr fontId="39"/>
  </si>
  <si>
    <t>氏名</t>
    <rPh sb="0" eb="2">
      <t>シメイ</t>
    </rPh>
    <phoneticPr fontId="39"/>
  </si>
  <si>
    <t>職種</t>
    <rPh sb="0" eb="2">
      <t>ショクシュ</t>
    </rPh>
    <phoneticPr fontId="39"/>
  </si>
  <si>
    <t>雇用形態</t>
    <rPh sb="0" eb="2">
      <t>コヨウ</t>
    </rPh>
    <rPh sb="2" eb="4">
      <t>ケイタイ</t>
    </rPh>
    <phoneticPr fontId="39"/>
  </si>
  <si>
    <t>※添付書類として、氏名・職種・雇用形態のわかる職員名簿を付けてください。</t>
    <rPh sb="1" eb="3">
      <t>てんぷ</t>
    </rPh>
    <rPh sb="3" eb="5">
      <t>しょるい</t>
    </rPh>
    <rPh sb="9" eb="11">
      <t>しめい</t>
    </rPh>
    <rPh sb="12" eb="14">
      <t>しょくしゅ</t>
    </rPh>
    <rPh sb="15" eb="17">
      <t>こよう</t>
    </rPh>
    <rPh sb="17" eb="19">
      <t>けいたい</t>
    </rPh>
    <rPh sb="23" eb="25">
      <t>しょくいん</t>
    </rPh>
    <rPh sb="25" eb="27">
      <t>めいぼ</t>
    </rPh>
    <rPh sb="28" eb="29">
      <t>つ</t>
    </rPh>
    <phoneticPr fontId="46" type="Hiragana"/>
  </si>
  <si>
    <r>
      <t>　　　　なお、記入する場合、期間は</t>
    </r>
    <r>
      <rPr>
        <b/>
        <sz val="9"/>
        <rFont val="ＭＳ Ｐゴシック"/>
        <family val="3"/>
        <charset val="128"/>
      </rPr>
      <t>令和3年8月1日～令和4年3月31日までの間の対象期間</t>
    </r>
    <r>
      <rPr>
        <sz val="9"/>
        <rFont val="ＭＳ Ｐゴシック"/>
        <family val="3"/>
        <charset val="128"/>
      </rPr>
      <t>とする。</t>
    </r>
    <rPh sb="7" eb="9">
      <t>キニュウ</t>
    </rPh>
    <rPh sb="11" eb="13">
      <t>バアイ</t>
    </rPh>
    <rPh sb="14" eb="16">
      <t>キカン</t>
    </rPh>
    <rPh sb="38" eb="39">
      <t>アイダ</t>
    </rPh>
    <rPh sb="40" eb="42">
      <t>タイショウ</t>
    </rPh>
    <rPh sb="42" eb="44">
      <t>キカン</t>
    </rPh>
    <phoneticPr fontId="20"/>
  </si>
  <si>
    <t>R3.4支給額</t>
    <rPh sb="4" eb="6">
      <t>しきゅう</t>
    </rPh>
    <rPh sb="6" eb="7">
      <t>がく</t>
    </rPh>
    <phoneticPr fontId="3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</si>
</sst>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&quot;円&quot;"/>
    <numFmt numFmtId="178" formatCode="0&quot;単位&quot;"/>
    <numFmt numFmtId="179" formatCode="0&quot;日&quot;"/>
    <numFmt numFmtId="180" formatCode="0&quot;月&quot;"/>
    <numFmt numFmtId="181" formatCode="0.0&quot;人&quot;"/>
    <numFmt numFmtId="182" formatCode="0.00&quot;円&quot;"/>
    <numFmt numFmtId="183" formatCode="0.00_);[Red]\(0.00\)"/>
    <numFmt numFmtId="184" formatCode="[$-411]ggge&quot;年&quot;m&quot;月&quot;"/>
  </numFmts>
  <fonts count="47" x14ac:knownFonts="1">
    <font>
      <sz val="11"/>
      <name val="ＭＳ Ｐゴシック"/>
      <family val="3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/>
      <sz val="12"/>
      <name val="ＭＳ Ｐゴシック"/>
      <family val="3"/>
    </font>
    <font>
      <sz val="9"/>
      <name val="ＭＳ Ｐゴシック"/>
      <family val="3"/>
    </font>
    <font>
      <sz val="12"/>
      <name val="HG正楷書体-PRO"/>
      <family val="4"/>
    </font>
    <font>
      <sz val="12"/>
      <color theme="1"/>
      <name val="ＭＳ Ｐゴシック"/>
      <family val="3"/>
    </font>
    <font>
      <sz val="11"/>
      <name val="HGｺﾞｼｯｸM"/>
      <family val="3"/>
    </font>
    <font>
      <sz val="12"/>
      <name val="HGｺﾞｼｯｸM"/>
      <family val="3"/>
    </font>
    <font>
      <sz val="14"/>
      <name val="HGPｺﾞｼｯｸM"/>
      <family val="3"/>
    </font>
    <font>
      <sz val="11"/>
      <name val="HGPｺﾞｼｯｸM"/>
      <family val="3"/>
    </font>
    <font>
      <sz val="6"/>
      <name val="游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1"/>
      <name val="Malgun Gothic Semilight"/>
      <family val="3"/>
      <charset val="128"/>
    </font>
    <font>
      <sz val="11"/>
      <color indexed="81"/>
      <name val="Malgun Gothic Semilight"/>
      <family val="3"/>
      <charset val="128"/>
    </font>
    <font>
      <sz val="12"/>
      <name val="HGPｺﾞｼｯｸM"/>
      <family val="3"/>
    </font>
    <font>
      <sz val="6"/>
      <name val="游ゴシック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1" borderId="1" applyNumberForma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1">
    <xf numFmtId="0" fontId="0" fillId="0" borderId="0" xfId="0">
      <alignment vertical="center"/>
    </xf>
    <xf numFmtId="0" fontId="21" fillId="0" borderId="0" xfId="34" applyFont="1">
      <alignment vertical="center"/>
    </xf>
    <xf numFmtId="0" fontId="21" fillId="0" borderId="0" xfId="34" applyFont="1" applyAlignment="1">
      <alignment vertical="center" textRotation="255" shrinkToFit="1"/>
    </xf>
    <xf numFmtId="0" fontId="21" fillId="0" borderId="0" xfId="34" applyFont="1" applyAlignment="1">
      <alignment vertical="center"/>
    </xf>
    <xf numFmtId="0" fontId="22" fillId="0" borderId="0" xfId="34" applyFont="1" applyAlignment="1">
      <alignment horizontal="center" vertical="center"/>
    </xf>
    <xf numFmtId="0" fontId="23" fillId="0" borderId="0" xfId="34" applyFont="1" applyAlignment="1">
      <alignment vertical="center"/>
    </xf>
    <xf numFmtId="0" fontId="21" fillId="0" borderId="0" xfId="34" applyFont="1" applyBorder="1" applyAlignment="1">
      <alignment horizontal="center" vertical="center" shrinkToFit="1"/>
    </xf>
    <xf numFmtId="0" fontId="24" fillId="0" borderId="0" xfId="34" applyFont="1" applyBorder="1" applyAlignment="1">
      <alignment horizontal="left" vertical="center"/>
    </xf>
    <xf numFmtId="0" fontId="24" fillId="0" borderId="0" xfId="34" applyFont="1" applyAlignment="1">
      <alignment vertical="center"/>
    </xf>
    <xf numFmtId="0" fontId="21" fillId="0" borderId="0" xfId="34" applyFont="1" applyAlignment="1">
      <alignment vertical="center" textRotation="255"/>
    </xf>
    <xf numFmtId="0" fontId="21" fillId="0" borderId="0" xfId="34" applyFont="1" applyAlignment="1">
      <alignment vertical="center" shrinkToFit="1"/>
    </xf>
    <xf numFmtId="0" fontId="21" fillId="0" borderId="0" xfId="34" applyFont="1" applyBorder="1" applyAlignment="1">
      <alignment horizontal="right" vertical="center"/>
    </xf>
    <xf numFmtId="0" fontId="21" fillId="0" borderId="0" xfId="34" applyFont="1" applyBorder="1" applyAlignment="1">
      <alignment horizontal="center" vertical="center"/>
    </xf>
    <xf numFmtId="0" fontId="21" fillId="0" borderId="15" xfId="34" applyFont="1" applyBorder="1">
      <alignment vertical="center"/>
    </xf>
    <xf numFmtId="58" fontId="21" fillId="0" borderId="0" xfId="34" applyNumberFormat="1" applyFont="1" applyAlignment="1">
      <alignment vertical="center"/>
    </xf>
    <xf numFmtId="179" fontId="21" fillId="0" borderId="16" xfId="34" applyNumberFormat="1" applyFont="1" applyFill="1" applyBorder="1" applyAlignment="1">
      <alignment horizontal="right" vertical="center" indent="1"/>
    </xf>
    <xf numFmtId="179" fontId="21" fillId="0" borderId="0" xfId="34" applyNumberFormat="1" applyFont="1" applyFill="1" applyBorder="1" applyAlignment="1">
      <alignment horizontal="right" vertical="center" indent="1"/>
    </xf>
    <xf numFmtId="0" fontId="21" fillId="0" borderId="0" xfId="34" applyFont="1" applyBorder="1">
      <alignment vertical="center"/>
    </xf>
    <xf numFmtId="177" fontId="21" fillId="0" borderId="0" xfId="34" applyNumberFormat="1" applyFont="1" applyFill="1" applyBorder="1" applyAlignme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34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182" fontId="27" fillId="0" borderId="0" xfId="0" applyNumberFormat="1" applyFont="1" applyAlignment="1">
      <alignment vertical="center"/>
    </xf>
    <xf numFmtId="0" fontId="30" fillId="0" borderId="0" xfId="0" applyFont="1">
      <alignment vertical="center"/>
    </xf>
    <xf numFmtId="0" fontId="30" fillId="0" borderId="18" xfId="0" applyFont="1" applyBorder="1" applyAlignment="1">
      <alignment horizontal="center" vertical="center"/>
    </xf>
    <xf numFmtId="0" fontId="30" fillId="24" borderId="18" xfId="0" applyFont="1" applyFill="1" applyBorder="1">
      <alignment vertical="center"/>
    </xf>
    <xf numFmtId="0" fontId="30" fillId="0" borderId="0" xfId="0" applyFont="1" applyAlignment="1">
      <alignment horizontal="right" vertical="center"/>
    </xf>
    <xf numFmtId="0" fontId="30" fillId="24" borderId="0" xfId="0" applyFont="1" applyFill="1">
      <alignment vertical="center"/>
    </xf>
    <xf numFmtId="176" fontId="30" fillId="24" borderId="18" xfId="0" applyNumberFormat="1" applyFont="1" applyFill="1" applyBorder="1">
      <alignment vertical="center"/>
    </xf>
    <xf numFmtId="176" fontId="30" fillId="0" borderId="18" xfId="0" applyNumberFormat="1" applyFont="1" applyBorder="1">
      <alignment vertical="center"/>
    </xf>
    <xf numFmtId="0" fontId="27" fillId="0" borderId="0" xfId="0" applyFont="1" applyFill="1" applyAlignment="1">
      <alignment vertical="center"/>
    </xf>
    <xf numFmtId="182" fontId="27" fillId="0" borderId="0" xfId="0" applyNumberFormat="1" applyFont="1" applyFill="1" applyAlignment="1">
      <alignment vertical="center"/>
    </xf>
    <xf numFmtId="0" fontId="27" fillId="0" borderId="0" xfId="0" applyFont="1" applyFill="1">
      <alignment vertical="center"/>
    </xf>
    <xf numFmtId="0" fontId="1" fillId="0" borderId="0" xfId="45">
      <alignment vertical="center"/>
    </xf>
    <xf numFmtId="0" fontId="41" fillId="0" borderId="18" xfId="45" applyFont="1" applyBorder="1" applyAlignment="1">
      <alignment horizontal="center" vertical="center"/>
    </xf>
    <xf numFmtId="0" fontId="42" fillId="0" borderId="18" xfId="45" applyFont="1" applyBorder="1" applyAlignment="1">
      <alignment horizontal="center" vertical="center"/>
    </xf>
    <xf numFmtId="0" fontId="41" fillId="0" borderId="18" xfId="45" applyFont="1" applyBorder="1">
      <alignment vertical="center"/>
    </xf>
    <xf numFmtId="0" fontId="21" fillId="0" borderId="13" xfId="34" applyFont="1" applyBorder="1" applyAlignment="1">
      <alignment horizontal="center" vertical="center"/>
    </xf>
    <xf numFmtId="0" fontId="21" fillId="0" borderId="11" xfId="34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center" vertical="center"/>
    </xf>
    <xf numFmtId="0" fontId="21" fillId="24" borderId="13" xfId="34" applyFont="1" applyFill="1" applyBorder="1" applyAlignment="1">
      <alignment horizontal="center" vertical="center"/>
    </xf>
    <xf numFmtId="0" fontId="21" fillId="24" borderId="12" xfId="34" applyFont="1" applyFill="1" applyBorder="1" applyAlignment="1">
      <alignment horizontal="center" vertical="center"/>
    </xf>
    <xf numFmtId="0" fontId="21" fillId="24" borderId="11" xfId="34" applyFont="1" applyFill="1" applyBorder="1" applyAlignment="1">
      <alignment horizontal="center" vertical="center"/>
    </xf>
    <xf numFmtId="0" fontId="21" fillId="24" borderId="14" xfId="34" applyFont="1" applyFill="1" applyBorder="1" applyAlignment="1">
      <alignment horizontal="center" vertical="center"/>
    </xf>
    <xf numFmtId="20" fontId="21" fillId="0" borderId="10" xfId="34" quotePrefix="1" applyNumberFormat="1" applyFont="1" applyFill="1" applyBorder="1" applyAlignment="1">
      <alignment horizontal="center" vertical="center"/>
    </xf>
    <xf numFmtId="20" fontId="21" fillId="0" borderId="11" xfId="34" quotePrefix="1" applyNumberFormat="1" applyFont="1" applyFill="1" applyBorder="1" applyAlignment="1">
      <alignment horizontal="center" vertical="center"/>
    </xf>
    <xf numFmtId="20" fontId="21" fillId="0" borderId="14" xfId="34" quotePrefix="1" applyNumberFormat="1" applyFont="1" applyFill="1" applyBorder="1" applyAlignment="1">
      <alignment horizontal="center" vertical="center"/>
    </xf>
    <xf numFmtId="20" fontId="25" fillId="24" borderId="13" xfId="34" quotePrefix="1" applyNumberFormat="1" applyFont="1" applyFill="1" applyBorder="1" applyAlignment="1">
      <alignment horizontal="center" vertical="center"/>
    </xf>
    <xf numFmtId="20" fontId="25" fillId="24" borderId="11" xfId="34" quotePrefix="1" applyNumberFormat="1" applyFont="1" applyFill="1" applyBorder="1" applyAlignment="1">
      <alignment horizontal="center" vertical="center"/>
    </xf>
    <xf numFmtId="20" fontId="25" fillId="24" borderId="14" xfId="34" quotePrefix="1" applyNumberFormat="1" applyFont="1" applyFill="1" applyBorder="1" applyAlignment="1">
      <alignment horizontal="center" vertical="center"/>
    </xf>
    <xf numFmtId="0" fontId="21" fillId="0" borderId="10" xfId="34" applyFont="1" applyFill="1" applyBorder="1" applyAlignment="1">
      <alignment horizontal="center" vertical="center" shrinkToFit="1"/>
    </xf>
    <xf numFmtId="0" fontId="21" fillId="0" borderId="11" xfId="34" applyFont="1" applyFill="1" applyBorder="1" applyAlignment="1">
      <alignment horizontal="center" vertical="center" shrinkToFit="1"/>
    </xf>
    <xf numFmtId="0" fontId="21" fillId="0" borderId="12" xfId="34" applyFont="1" applyFill="1" applyBorder="1" applyAlignment="1">
      <alignment horizontal="center" vertical="center" shrinkToFit="1"/>
    </xf>
    <xf numFmtId="0" fontId="21" fillId="0" borderId="13" xfId="34" applyFont="1" applyFill="1" applyBorder="1" applyAlignment="1">
      <alignment horizontal="center" vertical="center" shrinkToFit="1"/>
    </xf>
    <xf numFmtId="0" fontId="22" fillId="0" borderId="0" xfId="34" applyFont="1" applyAlignment="1">
      <alignment horizontal="center" vertical="center"/>
    </xf>
    <xf numFmtId="0" fontId="21" fillId="0" borderId="10" xfId="34" applyFont="1" applyFill="1" applyBorder="1" applyAlignment="1">
      <alignment horizontal="center" vertical="center"/>
    </xf>
    <xf numFmtId="0" fontId="25" fillId="24" borderId="13" xfId="34" applyFont="1" applyFill="1" applyBorder="1" applyAlignment="1">
      <alignment horizontal="center" vertical="center"/>
    </xf>
    <xf numFmtId="0" fontId="25" fillId="24" borderId="11" xfId="34" applyFont="1" applyFill="1" applyBorder="1" applyAlignment="1">
      <alignment horizontal="center" vertical="center"/>
    </xf>
    <xf numFmtId="0" fontId="25" fillId="24" borderId="12" xfId="34" applyFont="1" applyFill="1" applyBorder="1" applyAlignment="1">
      <alignment horizontal="center" vertical="center"/>
    </xf>
    <xf numFmtId="0" fontId="21" fillId="0" borderId="14" xfId="34" applyFont="1" applyBorder="1" applyAlignment="1">
      <alignment horizontal="center" vertical="center"/>
    </xf>
    <xf numFmtId="0" fontId="25" fillId="24" borderId="10" xfId="34" applyFont="1" applyFill="1" applyBorder="1" applyAlignment="1">
      <alignment horizontal="center" vertical="center"/>
    </xf>
    <xf numFmtId="0" fontId="25" fillId="24" borderId="14" xfId="34" applyFont="1" applyFill="1" applyBorder="1" applyAlignment="1">
      <alignment horizontal="center" vertical="center"/>
    </xf>
    <xf numFmtId="0" fontId="21" fillId="0" borderId="10" xfId="34" applyFont="1" applyBorder="1" applyAlignment="1">
      <alignment horizontal="center" vertical="center" wrapText="1"/>
    </xf>
    <xf numFmtId="0" fontId="21" fillId="0" borderId="11" xfId="34" applyFont="1" applyBorder="1" applyAlignment="1">
      <alignment horizontal="center" vertical="center" wrapText="1"/>
    </xf>
    <xf numFmtId="0" fontId="21" fillId="0" borderId="14" xfId="34" applyFont="1" applyBorder="1" applyAlignment="1">
      <alignment horizontal="center" vertical="center" wrapText="1"/>
    </xf>
    <xf numFmtId="177" fontId="21" fillId="0" borderId="10" xfId="34" applyNumberFormat="1" applyFont="1" applyBorder="1" applyAlignment="1">
      <alignment horizontal="center" vertical="center" wrapText="1"/>
    </xf>
    <xf numFmtId="177" fontId="21" fillId="0" borderId="11" xfId="34" applyNumberFormat="1" applyFont="1" applyBorder="1" applyAlignment="1">
      <alignment horizontal="center" vertical="center" wrapText="1"/>
    </xf>
    <xf numFmtId="177" fontId="21" fillId="0" borderId="14" xfId="34" applyNumberFormat="1" applyFont="1" applyBorder="1" applyAlignment="1">
      <alignment horizontal="center" vertical="center" wrapText="1"/>
    </xf>
    <xf numFmtId="181" fontId="21" fillId="24" borderId="13" xfId="34" applyNumberFormat="1" applyFont="1" applyFill="1" applyBorder="1" applyAlignment="1">
      <alignment horizontal="right" vertical="center" indent="1"/>
    </xf>
    <xf numFmtId="181" fontId="21" fillId="24" borderId="11" xfId="34" applyNumberFormat="1" applyFont="1" applyFill="1" applyBorder="1" applyAlignment="1">
      <alignment horizontal="right" vertical="center" indent="1"/>
    </xf>
    <xf numFmtId="181" fontId="21" fillId="24" borderId="14" xfId="34" applyNumberFormat="1" applyFont="1" applyFill="1" applyBorder="1" applyAlignment="1">
      <alignment horizontal="right" vertical="center" indent="1"/>
    </xf>
    <xf numFmtId="0" fontId="21" fillId="0" borderId="14" xfId="34" applyFont="1" applyFill="1" applyBorder="1" applyAlignment="1">
      <alignment horizontal="center" vertical="center" shrinkToFit="1"/>
    </xf>
    <xf numFmtId="181" fontId="21" fillId="24" borderId="10" xfId="34" applyNumberFormat="1" applyFont="1" applyFill="1" applyBorder="1" applyAlignment="1">
      <alignment horizontal="right" vertical="center" indent="1"/>
    </xf>
    <xf numFmtId="181" fontId="21" fillId="0" borderId="10" xfId="34" applyNumberFormat="1" applyFont="1" applyFill="1" applyBorder="1" applyAlignment="1">
      <alignment horizontal="right" vertical="center" indent="1"/>
    </xf>
    <xf numFmtId="181" fontId="21" fillId="0" borderId="11" xfId="34" applyNumberFormat="1" applyFont="1" applyFill="1" applyBorder="1" applyAlignment="1">
      <alignment horizontal="right" vertical="center" indent="1"/>
    </xf>
    <xf numFmtId="181" fontId="21" fillId="0" borderId="14" xfId="34" applyNumberFormat="1" applyFont="1" applyFill="1" applyBorder="1" applyAlignment="1">
      <alignment horizontal="right" vertical="center" indent="1"/>
    </xf>
    <xf numFmtId="181" fontId="25" fillId="24" borderId="13" xfId="34" quotePrefix="1" applyNumberFormat="1" applyFont="1" applyFill="1" applyBorder="1" applyAlignment="1">
      <alignment horizontal="center" vertical="center"/>
    </xf>
    <xf numFmtId="181" fontId="25" fillId="24" borderId="11" xfId="34" quotePrefix="1" applyNumberFormat="1" applyFont="1" applyFill="1" applyBorder="1" applyAlignment="1">
      <alignment horizontal="center" vertical="center"/>
    </xf>
    <xf numFmtId="20" fontId="25" fillId="24" borderId="13" xfId="34" quotePrefix="1" applyNumberFormat="1" applyFont="1" applyFill="1" applyBorder="1" applyAlignment="1">
      <alignment horizontal="center" vertical="center" shrinkToFit="1"/>
    </xf>
    <xf numFmtId="20" fontId="25" fillId="24" borderId="11" xfId="34" quotePrefix="1" applyNumberFormat="1" applyFont="1" applyFill="1" applyBorder="1" applyAlignment="1">
      <alignment horizontal="center" vertical="center" shrinkToFit="1"/>
    </xf>
    <xf numFmtId="0" fontId="23" fillId="0" borderId="0" xfId="34" applyFont="1" applyAlignment="1">
      <alignment horizontal="left" vertical="center"/>
    </xf>
    <xf numFmtId="0" fontId="21" fillId="0" borderId="0" xfId="34" applyFont="1" applyAlignment="1">
      <alignment horizontal="center" vertical="center"/>
    </xf>
    <xf numFmtId="184" fontId="21" fillId="25" borderId="0" xfId="34" applyNumberFormat="1" applyFont="1" applyFill="1" applyAlignment="1">
      <alignment horizontal="center" vertical="center"/>
    </xf>
    <xf numFmtId="177" fontId="21" fillId="0" borderId="10" xfId="34" applyNumberFormat="1" applyFont="1" applyFill="1" applyBorder="1" applyAlignment="1">
      <alignment horizontal="right" vertical="center" indent="1"/>
    </xf>
    <xf numFmtId="177" fontId="21" fillId="0" borderId="11" xfId="34" applyNumberFormat="1" applyFont="1" applyFill="1" applyBorder="1" applyAlignment="1">
      <alignment horizontal="right" vertical="center" indent="1"/>
    </xf>
    <xf numFmtId="177" fontId="21" fillId="0" borderId="14" xfId="34" applyNumberFormat="1" applyFont="1" applyFill="1" applyBorder="1" applyAlignment="1">
      <alignment horizontal="right" vertical="center" indent="1"/>
    </xf>
    <xf numFmtId="180" fontId="21" fillId="0" borderId="10" xfId="34" applyNumberFormat="1" applyFont="1" applyFill="1" applyBorder="1" applyAlignment="1">
      <alignment horizontal="right" vertical="center" indent="1"/>
    </xf>
    <xf numFmtId="180" fontId="21" fillId="0" borderId="11" xfId="34" applyNumberFormat="1" applyFont="1" applyFill="1" applyBorder="1" applyAlignment="1">
      <alignment horizontal="right" vertical="center" indent="1"/>
    </xf>
    <xf numFmtId="180" fontId="21" fillId="0" borderId="14" xfId="34" applyNumberFormat="1" applyFont="1" applyFill="1" applyBorder="1" applyAlignment="1">
      <alignment horizontal="right" vertical="center" indent="1"/>
    </xf>
    <xf numFmtId="58" fontId="21" fillId="24" borderId="0" xfId="34" applyNumberFormat="1" applyFont="1" applyFill="1" applyAlignment="1">
      <alignment horizontal="center" vertical="center"/>
    </xf>
    <xf numFmtId="0" fontId="26" fillId="0" borderId="0" xfId="34" applyFont="1" applyAlignment="1">
      <alignment horizontal="center" vertical="center"/>
    </xf>
    <xf numFmtId="0" fontId="21" fillId="24" borderId="10" xfId="34" applyFont="1" applyFill="1" applyBorder="1" applyAlignment="1">
      <alignment horizontal="center" vertical="center"/>
    </xf>
    <xf numFmtId="178" fontId="21" fillId="0" borderId="10" xfId="34" applyNumberFormat="1" applyFont="1" applyFill="1" applyBorder="1" applyAlignment="1">
      <alignment horizontal="right" vertical="center" indent="1"/>
    </xf>
    <xf numFmtId="178" fontId="21" fillId="0" borderId="11" xfId="34" applyNumberFormat="1" applyFont="1" applyFill="1" applyBorder="1" applyAlignment="1">
      <alignment horizontal="right" vertical="center" indent="1"/>
    </xf>
    <xf numFmtId="178" fontId="21" fillId="0" borderId="14" xfId="34" applyNumberFormat="1" applyFont="1" applyFill="1" applyBorder="1" applyAlignment="1">
      <alignment horizontal="right" vertical="center" indent="1"/>
    </xf>
    <xf numFmtId="182" fontId="21" fillId="0" borderId="10" xfId="34" applyNumberFormat="1" applyFont="1" applyBorder="1" applyAlignment="1">
      <alignment horizontal="right" vertical="center" indent="1"/>
    </xf>
    <xf numFmtId="182" fontId="21" fillId="0" borderId="11" xfId="34" applyNumberFormat="1" applyFont="1" applyBorder="1" applyAlignment="1">
      <alignment horizontal="right" vertical="center" indent="1"/>
    </xf>
    <xf numFmtId="182" fontId="21" fillId="0" borderId="14" xfId="34" applyNumberFormat="1" applyFont="1" applyBorder="1" applyAlignment="1">
      <alignment horizontal="right" vertical="center" indent="1"/>
    </xf>
    <xf numFmtId="179" fontId="21" fillId="0" borderId="10" xfId="34" applyNumberFormat="1" applyFont="1" applyFill="1" applyBorder="1" applyAlignment="1">
      <alignment horizontal="center" vertical="center"/>
    </xf>
    <xf numFmtId="179" fontId="21" fillId="0" borderId="11" xfId="34" applyNumberFormat="1" applyFont="1" applyFill="1" applyBorder="1" applyAlignment="1">
      <alignment horizontal="center" vertical="center"/>
    </xf>
    <xf numFmtId="179" fontId="21" fillId="0" borderId="14" xfId="34" applyNumberFormat="1" applyFont="1" applyFill="1" applyBorder="1" applyAlignment="1">
      <alignment horizontal="center" vertical="center"/>
    </xf>
    <xf numFmtId="177" fontId="21" fillId="0" borderId="10" xfId="34" applyNumberFormat="1" applyFont="1" applyFill="1" applyBorder="1" applyAlignment="1">
      <alignment horizontal="right" vertical="center"/>
    </xf>
    <xf numFmtId="177" fontId="21" fillId="0" borderId="11" xfId="34" applyNumberFormat="1" applyFont="1" applyFill="1" applyBorder="1" applyAlignment="1">
      <alignment horizontal="right" vertical="center"/>
    </xf>
    <xf numFmtId="177" fontId="21" fillId="0" borderId="14" xfId="34" applyNumberFormat="1" applyFont="1" applyFill="1" applyBorder="1" applyAlignment="1">
      <alignment horizontal="right" vertical="center"/>
    </xf>
    <xf numFmtId="0" fontId="21" fillId="0" borderId="0" xfId="34" applyFont="1" applyAlignment="1">
      <alignment horizontal="center" vertical="center" shrinkToFit="1"/>
    </xf>
    <xf numFmtId="177" fontId="21" fillId="0" borderId="10" xfId="34" applyNumberFormat="1" applyFont="1" applyBorder="1" applyAlignment="1">
      <alignment horizontal="center" vertical="center"/>
    </xf>
    <xf numFmtId="12" fontId="21" fillId="0" borderId="10" xfId="34" applyNumberFormat="1" applyFont="1" applyBorder="1" applyAlignment="1">
      <alignment horizontal="center" vertical="center"/>
    </xf>
    <xf numFmtId="12" fontId="21" fillId="0" borderId="11" xfId="34" applyNumberFormat="1" applyFont="1" applyBorder="1" applyAlignment="1">
      <alignment horizontal="center" vertical="center"/>
    </xf>
    <xf numFmtId="12" fontId="21" fillId="0" borderId="14" xfId="34" applyNumberFormat="1" applyFont="1" applyBorder="1" applyAlignment="1">
      <alignment horizontal="center" vertical="center"/>
    </xf>
    <xf numFmtId="0" fontId="24" fillId="0" borderId="0" xfId="34" applyFont="1" applyBorder="1" applyAlignment="1">
      <alignment horizontal="left" vertical="center" wrapText="1"/>
    </xf>
    <xf numFmtId="183" fontId="21" fillId="0" borderId="10" xfId="44" applyNumberFormat="1" applyFont="1" applyBorder="1" applyAlignment="1">
      <alignment horizontal="center" vertical="center"/>
    </xf>
    <xf numFmtId="183" fontId="21" fillId="0" borderId="11" xfId="44" applyNumberFormat="1" applyFont="1" applyBorder="1" applyAlignment="1">
      <alignment horizontal="center" vertical="center"/>
    </xf>
    <xf numFmtId="183" fontId="21" fillId="0" borderId="14" xfId="44" applyNumberFormat="1" applyFont="1" applyBorder="1" applyAlignment="1">
      <alignment horizontal="center" vertical="center"/>
    </xf>
    <xf numFmtId="0" fontId="28" fillId="0" borderId="10" xfId="34" applyFont="1" applyFill="1" applyBorder="1" applyAlignment="1">
      <alignment horizontal="center" vertical="center"/>
    </xf>
    <xf numFmtId="0" fontId="28" fillId="0" borderId="11" xfId="34" applyFont="1" applyFill="1" applyBorder="1" applyAlignment="1">
      <alignment horizontal="center" vertical="center"/>
    </xf>
    <xf numFmtId="0" fontId="28" fillId="0" borderId="14" xfId="34" applyFont="1" applyBorder="1" applyAlignment="1">
      <alignment horizontal="center" vertical="center"/>
    </xf>
    <xf numFmtId="0" fontId="28" fillId="0" borderId="10" xfId="34" applyFont="1" applyFill="1" applyBorder="1" applyAlignment="1">
      <alignment horizontal="center" vertical="center" shrinkToFit="1"/>
    </xf>
    <xf numFmtId="0" fontId="28" fillId="0" borderId="11" xfId="34" applyFont="1" applyFill="1" applyBorder="1" applyAlignment="1">
      <alignment horizontal="center" vertical="center" shrinkToFit="1"/>
    </xf>
    <xf numFmtId="0" fontId="28" fillId="24" borderId="10" xfId="34" applyFont="1" applyFill="1" applyBorder="1" applyAlignment="1">
      <alignment horizontal="center" vertical="center"/>
    </xf>
    <xf numFmtId="0" fontId="28" fillId="24" borderId="14" xfId="34" applyFont="1" applyFill="1" applyBorder="1" applyAlignment="1">
      <alignment horizontal="center" vertical="center"/>
    </xf>
    <xf numFmtId="0" fontId="28" fillId="0" borderId="17" xfId="34" applyFont="1" applyFill="1" applyBorder="1" applyAlignment="1">
      <alignment horizontal="center" vertical="center"/>
    </xf>
    <xf numFmtId="0" fontId="28" fillId="0" borderId="17" xfId="34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7" fillId="0" borderId="0" xfId="45" applyFont="1" applyAlignment="1">
      <alignment horizontal="center" vertical="center"/>
    </xf>
    <xf numFmtId="0" fontId="40" fillId="0" borderId="0" xfId="45" applyFont="1" applyAlignment="1">
      <alignment horizontal="center" vertical="center"/>
    </xf>
    <xf numFmtId="0" fontId="41" fillId="0" borderId="0" xfId="45" applyFont="1" applyAlignment="1">
      <alignment horizontal="left" vertical="center"/>
    </xf>
    <xf numFmtId="0" fontId="42" fillId="0" borderId="0" xfId="45" applyFont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2" fontId="27" fillId="0" borderId="0" xfId="0" applyNumberFormat="1" applyFont="1" applyFill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パーセント" xfId="44" builtinId="5"/>
    <cellStyle name="メモ" xfId="28" builtinId="10" customBuiltin="1"/>
    <cellStyle name="リンク セル" xfId="29" builtinId="24" customBuiltin="1"/>
    <cellStyle name="悪い" xfId="32" builtinId="27" customBuiltin="1"/>
    <cellStyle name="計算" xfId="40" builtinId="22" customBuiltin="1"/>
    <cellStyle name="警告文" xfId="42" builtinId="11" customBuiltin="1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3" builtinId="25" customBuiltin="1"/>
    <cellStyle name="出力" xfId="31" builtinId="21" customBuiltin="1"/>
    <cellStyle name="説明文" xfId="41" builtinId="53" customBuiltin="1"/>
    <cellStyle name="入力" xfId="30" builtinId="20" customBuiltin="1"/>
    <cellStyle name="標準" xfId="0" builtinId="0"/>
    <cellStyle name="標準 2" xfId="33"/>
    <cellStyle name="標準 3" xfId="45"/>
    <cellStyle name="標準_③-２加算様式（就労）" xfId="34"/>
    <cellStyle name="良い" xfId="3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142875</xdr:colOff>
      <xdr:row>6</xdr:row>
      <xdr:rowOff>106680</xdr:rowOff>
    </xdr:from>
    <xdr:to>
      <xdr:col>58</xdr:col>
      <xdr:colOff>123825</xdr:colOff>
      <xdr:row>9</xdr:row>
      <xdr:rowOff>10160</xdr:rowOff>
    </xdr:to>
    <xdr:sp macro="" textlink="">
      <xdr:nvSpPr>
        <xdr:cNvPr id="2" name="角丸四角形吹き出し 1"/>
        <xdr:cNvSpPr/>
      </xdr:nvSpPr>
      <xdr:spPr>
        <a:xfrm>
          <a:off x="9744075" y="1228725"/>
          <a:ext cx="1981200" cy="520700"/>
        </a:xfrm>
        <a:prstGeom prst="wedgeRoundRectCallout">
          <a:avLst>
            <a:gd name="adj1" fmla="val -57625"/>
            <a:gd name="adj2" fmla="val 99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算定している場合は「１」</a:t>
          </a:r>
          <a:endParaRPr kumimoji="1" lang="en-US" altLang="ja-JP" sz="1050">
            <a:solidFill>
              <a:srgbClr val="FF0000"/>
            </a:solidFill>
            <a:latin typeface="HGｺﾞｼｯｸM"/>
            <a:ea typeface="HGｺﾞｼｯｸM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算定していない場合は「０」</a:t>
          </a:r>
        </a:p>
      </xdr:txBody>
    </xdr:sp>
    <xdr:clientData/>
  </xdr:twoCellAnchor>
  <xdr:twoCellAnchor>
    <xdr:from>
      <xdr:col>35</xdr:col>
      <xdr:colOff>57150</xdr:colOff>
      <xdr:row>1</xdr:row>
      <xdr:rowOff>86360</xdr:rowOff>
    </xdr:from>
    <xdr:to>
      <xdr:col>45</xdr:col>
      <xdr:colOff>104775</xdr:colOff>
      <xdr:row>4</xdr:row>
      <xdr:rowOff>106680</xdr:rowOff>
    </xdr:to>
    <xdr:sp macro="" textlink="">
      <xdr:nvSpPr>
        <xdr:cNvPr id="3" name="角丸四角形吹き出し 2"/>
        <xdr:cNvSpPr/>
      </xdr:nvSpPr>
      <xdr:spPr>
        <a:xfrm>
          <a:off x="7058025" y="257810"/>
          <a:ext cx="2047875" cy="534670"/>
        </a:xfrm>
        <a:prstGeom prst="wedgeRoundRectCallout">
          <a:avLst>
            <a:gd name="adj1" fmla="val -43207"/>
            <a:gd name="adj2" fmla="val 15171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算定している場合は「１」</a:t>
          </a:r>
          <a:endParaRPr kumimoji="1" lang="en-US" altLang="ja-JP" sz="1050">
            <a:solidFill>
              <a:srgbClr val="FF0000"/>
            </a:solidFill>
            <a:latin typeface="HGｺﾞｼｯｸM"/>
            <a:ea typeface="HGｺﾞｼｯｸM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算定していない場合は「０」</a:t>
          </a:r>
        </a:p>
      </xdr:txBody>
    </xdr:sp>
    <xdr:clientData/>
  </xdr:twoCellAnchor>
  <xdr:twoCellAnchor>
    <xdr:from>
      <xdr:col>22</xdr:col>
      <xdr:colOff>19050</xdr:colOff>
      <xdr:row>0</xdr:row>
      <xdr:rowOff>152400</xdr:rowOff>
    </xdr:from>
    <xdr:to>
      <xdr:col>32</xdr:col>
      <xdr:colOff>66675</xdr:colOff>
      <xdr:row>3</xdr:row>
      <xdr:rowOff>161925</xdr:rowOff>
    </xdr:to>
    <xdr:sp macro="" textlink="">
      <xdr:nvSpPr>
        <xdr:cNvPr id="4" name="角丸四角形吹き出し 3"/>
        <xdr:cNvSpPr/>
      </xdr:nvSpPr>
      <xdr:spPr>
        <a:xfrm>
          <a:off x="4419600" y="152400"/>
          <a:ext cx="2047875" cy="523875"/>
        </a:xfrm>
        <a:prstGeom prst="wedgeRoundRectCallout">
          <a:avLst>
            <a:gd name="adj1" fmla="val -32044"/>
            <a:gd name="adj2" fmla="val 17353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算定している場合は「１」</a:t>
          </a:r>
          <a:endParaRPr kumimoji="1" lang="en-US" altLang="ja-JP" sz="1050">
            <a:solidFill>
              <a:srgbClr val="FF0000"/>
            </a:solidFill>
            <a:latin typeface="HGｺﾞｼｯｸM"/>
            <a:ea typeface="HGｺﾞｼｯｸM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算定していない場合は「０」</a:t>
          </a:r>
        </a:p>
      </xdr:txBody>
    </xdr:sp>
    <xdr:clientData/>
  </xdr:twoCellAnchor>
  <xdr:twoCellAnchor>
    <xdr:from>
      <xdr:col>9</xdr:col>
      <xdr:colOff>200025</xdr:colOff>
      <xdr:row>0</xdr:row>
      <xdr:rowOff>104775</xdr:rowOff>
    </xdr:from>
    <xdr:to>
      <xdr:col>20</xdr:col>
      <xdr:colOff>47625</xdr:colOff>
      <xdr:row>3</xdr:row>
      <xdr:rowOff>114300</xdr:rowOff>
    </xdr:to>
    <xdr:sp macro="" textlink="">
      <xdr:nvSpPr>
        <xdr:cNvPr id="5" name="角丸四角形吹き出し 4"/>
        <xdr:cNvSpPr/>
      </xdr:nvSpPr>
      <xdr:spPr>
        <a:xfrm>
          <a:off x="2000250" y="104775"/>
          <a:ext cx="2047875" cy="523875"/>
        </a:xfrm>
        <a:prstGeom prst="wedgeRoundRectCallout">
          <a:avLst>
            <a:gd name="adj1" fmla="val -32044"/>
            <a:gd name="adj2" fmla="val 17353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算定している場合は「１」</a:t>
          </a:r>
          <a:endParaRPr kumimoji="1" lang="en-US" altLang="ja-JP" sz="1050">
            <a:solidFill>
              <a:srgbClr val="FF0000"/>
            </a:solidFill>
            <a:latin typeface="HGｺﾞｼｯｸM"/>
            <a:ea typeface="HGｺﾞｼｯｸM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算定していない場合は「０」</a:t>
          </a:r>
        </a:p>
      </xdr:txBody>
    </xdr:sp>
    <xdr:clientData/>
  </xdr:twoCellAnchor>
  <xdr:twoCellAnchor>
    <xdr:from>
      <xdr:col>45</xdr:col>
      <xdr:colOff>190500</xdr:colOff>
      <xdr:row>12</xdr:row>
      <xdr:rowOff>38100</xdr:rowOff>
    </xdr:from>
    <xdr:to>
      <xdr:col>56</xdr:col>
      <xdr:colOff>38100</xdr:colOff>
      <xdr:row>14</xdr:row>
      <xdr:rowOff>143510</xdr:rowOff>
    </xdr:to>
    <xdr:sp macro="" textlink="">
      <xdr:nvSpPr>
        <xdr:cNvPr id="6" name="角丸四角形吹き出し 5"/>
        <xdr:cNvSpPr/>
      </xdr:nvSpPr>
      <xdr:spPr>
        <a:xfrm>
          <a:off x="9191625" y="2468880"/>
          <a:ext cx="2047875" cy="532130"/>
        </a:xfrm>
        <a:prstGeom prst="wedgeRoundRectCallout">
          <a:avLst>
            <a:gd name="adj1" fmla="val -32044"/>
            <a:gd name="adj2" fmla="val 17353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算定している場合は「１」</a:t>
          </a:r>
          <a:endParaRPr kumimoji="1" lang="en-US" altLang="ja-JP" sz="1050">
            <a:solidFill>
              <a:srgbClr val="FF0000"/>
            </a:solidFill>
            <a:latin typeface="HGｺﾞｼｯｸM"/>
            <a:ea typeface="HGｺﾞｼｯｸM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算定していない場合は「０」</a:t>
          </a:r>
        </a:p>
      </xdr:txBody>
    </xdr:sp>
    <xdr:clientData/>
  </xdr:twoCellAnchor>
  <xdr:twoCellAnchor>
    <xdr:from>
      <xdr:col>33</xdr:col>
      <xdr:colOff>161925</xdr:colOff>
      <xdr:row>12</xdr:row>
      <xdr:rowOff>38100</xdr:rowOff>
    </xdr:from>
    <xdr:to>
      <xdr:col>44</xdr:col>
      <xdr:colOff>9525</xdr:colOff>
      <xdr:row>14</xdr:row>
      <xdr:rowOff>143510</xdr:rowOff>
    </xdr:to>
    <xdr:sp macro="" textlink="">
      <xdr:nvSpPr>
        <xdr:cNvPr id="7" name="角丸四角形吹き出し 6"/>
        <xdr:cNvSpPr/>
      </xdr:nvSpPr>
      <xdr:spPr>
        <a:xfrm>
          <a:off x="6762750" y="2468880"/>
          <a:ext cx="2047875" cy="532130"/>
        </a:xfrm>
        <a:prstGeom prst="wedgeRoundRectCallout">
          <a:avLst>
            <a:gd name="adj1" fmla="val -32044"/>
            <a:gd name="adj2" fmla="val 17353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算定している場合は「１」</a:t>
          </a:r>
          <a:endParaRPr kumimoji="1" lang="en-US" altLang="ja-JP" sz="1050">
            <a:solidFill>
              <a:srgbClr val="FF0000"/>
            </a:solidFill>
            <a:latin typeface="HGｺﾞｼｯｸM"/>
            <a:ea typeface="HGｺﾞｼｯｸM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算定していない場合は「０」</a:t>
          </a:r>
        </a:p>
      </xdr:txBody>
    </xdr:sp>
    <xdr:clientData/>
  </xdr:twoCellAnchor>
  <xdr:twoCellAnchor>
    <xdr:from>
      <xdr:col>21</xdr:col>
      <xdr:colOff>19050</xdr:colOff>
      <xdr:row>12</xdr:row>
      <xdr:rowOff>29210</xdr:rowOff>
    </xdr:from>
    <xdr:to>
      <xdr:col>31</xdr:col>
      <xdr:colOff>66675</xdr:colOff>
      <xdr:row>14</xdr:row>
      <xdr:rowOff>133350</xdr:rowOff>
    </xdr:to>
    <xdr:sp macro="" textlink="">
      <xdr:nvSpPr>
        <xdr:cNvPr id="8" name="角丸四角形吹き出し 7"/>
        <xdr:cNvSpPr/>
      </xdr:nvSpPr>
      <xdr:spPr>
        <a:xfrm>
          <a:off x="4219575" y="2459990"/>
          <a:ext cx="2047875" cy="530860"/>
        </a:xfrm>
        <a:prstGeom prst="wedgeRoundRectCallout">
          <a:avLst>
            <a:gd name="adj1" fmla="val -32044"/>
            <a:gd name="adj2" fmla="val 17353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算定している場合は「１」</a:t>
          </a:r>
          <a:endParaRPr kumimoji="1" lang="en-US" altLang="ja-JP" sz="1050">
            <a:solidFill>
              <a:srgbClr val="FF0000"/>
            </a:solidFill>
            <a:latin typeface="HGｺﾞｼｯｸM"/>
            <a:ea typeface="HGｺﾞｼｯｸM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算定していない場合は「０」</a:t>
          </a:r>
        </a:p>
      </xdr:txBody>
    </xdr:sp>
    <xdr:clientData/>
  </xdr:twoCellAnchor>
  <xdr:twoCellAnchor>
    <xdr:from>
      <xdr:col>9</xdr:col>
      <xdr:colOff>133350</xdr:colOff>
      <xdr:row>12</xdr:row>
      <xdr:rowOff>19050</xdr:rowOff>
    </xdr:from>
    <xdr:to>
      <xdr:col>19</xdr:col>
      <xdr:colOff>180975</xdr:colOff>
      <xdr:row>14</xdr:row>
      <xdr:rowOff>123825</xdr:rowOff>
    </xdr:to>
    <xdr:sp macro="" textlink="">
      <xdr:nvSpPr>
        <xdr:cNvPr id="9" name="角丸四角形吹き出し 8"/>
        <xdr:cNvSpPr/>
      </xdr:nvSpPr>
      <xdr:spPr>
        <a:xfrm>
          <a:off x="1933575" y="2449830"/>
          <a:ext cx="2047875" cy="531495"/>
        </a:xfrm>
        <a:prstGeom prst="wedgeRoundRectCallout">
          <a:avLst>
            <a:gd name="adj1" fmla="val -32044"/>
            <a:gd name="adj2" fmla="val 17353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算定している場合は「１」</a:t>
          </a:r>
          <a:endParaRPr kumimoji="1" lang="en-US" altLang="ja-JP" sz="1050">
            <a:solidFill>
              <a:srgbClr val="FF0000"/>
            </a:solidFill>
            <a:latin typeface="HGｺﾞｼｯｸM"/>
            <a:ea typeface="HGｺﾞｼｯｸM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算定していない場合は「０」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N59"/>
  <sheetViews>
    <sheetView tabSelected="1" zoomScale="90" zoomScaleNormal="90" workbookViewId="0"/>
  </sheetViews>
  <sheetFormatPr defaultRowHeight="21" customHeight="1" x14ac:dyDescent="0.15"/>
  <cols>
    <col min="1" max="1" width="2.625" style="1" customWidth="1"/>
    <col min="2" max="5" width="2.625" style="2" customWidth="1"/>
    <col min="6" max="15" width="2.625" style="1" customWidth="1"/>
    <col min="16" max="16" width="4.625" style="1" customWidth="1"/>
    <col min="17" max="75" width="2.625" style="1" customWidth="1"/>
    <col min="76" max="76" width="9" style="1" customWidth="1"/>
    <col min="77" max="16384" width="9" style="1"/>
  </cols>
  <sheetData>
    <row r="1" spans="2:65" ht="14.25" x14ac:dyDescent="0.15">
      <c r="B1" s="3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U1" s="10"/>
      <c r="AV1" s="8"/>
      <c r="AW1" s="10"/>
      <c r="AX1" s="10"/>
      <c r="AY1" s="10"/>
      <c r="AZ1" s="10"/>
      <c r="BA1" s="10"/>
      <c r="BB1" s="10"/>
    </row>
    <row r="2" spans="2:65" ht="17.25" x14ac:dyDescent="0.15">
      <c r="B2" s="56" t="s">
        <v>74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</row>
    <row r="3" spans="2:65" ht="6.7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65" ht="21" customHeight="1" x14ac:dyDescent="0.15">
      <c r="B4" s="57" t="s">
        <v>6</v>
      </c>
      <c r="C4" s="40"/>
      <c r="D4" s="40"/>
      <c r="E4" s="40"/>
      <c r="F4" s="40"/>
      <c r="G4" s="40"/>
      <c r="H4" s="40"/>
      <c r="I4" s="40"/>
      <c r="J4" s="58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60"/>
      <c r="AB4" s="57" t="s">
        <v>1</v>
      </c>
      <c r="AC4" s="40"/>
      <c r="AD4" s="40"/>
      <c r="AE4" s="40"/>
      <c r="AF4" s="40"/>
      <c r="AG4" s="40"/>
      <c r="AH4" s="61"/>
      <c r="AI4" s="62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63"/>
      <c r="AW4" s="64" t="s">
        <v>19</v>
      </c>
      <c r="AX4" s="65"/>
      <c r="AY4" s="65"/>
      <c r="AZ4" s="65"/>
      <c r="BA4" s="65"/>
      <c r="BB4" s="65"/>
      <c r="BC4" s="66"/>
      <c r="BD4" s="67" t="e">
        <f>平均給与額算定シート!D47</f>
        <v>#DIV/0!</v>
      </c>
      <c r="BE4" s="68"/>
      <c r="BF4" s="68"/>
      <c r="BG4" s="68"/>
      <c r="BH4" s="68"/>
      <c r="BI4" s="68"/>
      <c r="BJ4" s="68"/>
      <c r="BK4" s="68"/>
      <c r="BL4" s="68"/>
      <c r="BM4" s="69"/>
    </row>
    <row r="5" spans="2:65" ht="18.75" customHeight="1" x14ac:dyDescent="0.15">
      <c r="B5" s="57" t="s">
        <v>67</v>
      </c>
      <c r="C5" s="40"/>
      <c r="D5" s="40"/>
      <c r="E5" s="41"/>
      <c r="F5" s="70"/>
      <c r="G5" s="71"/>
      <c r="H5" s="71"/>
      <c r="I5" s="72"/>
      <c r="J5" s="40" t="s">
        <v>68</v>
      </c>
      <c r="K5" s="40"/>
      <c r="L5" s="40"/>
      <c r="M5" s="40"/>
      <c r="N5" s="40"/>
      <c r="O5" s="40"/>
      <c r="P5" s="40"/>
      <c r="Q5" s="40"/>
      <c r="R5" s="40"/>
      <c r="S5" s="40"/>
      <c r="T5" s="41"/>
      <c r="U5" s="70"/>
      <c r="V5" s="71"/>
      <c r="W5" s="71"/>
      <c r="X5" s="71"/>
      <c r="Y5" s="71"/>
      <c r="Z5" s="71"/>
      <c r="AA5" s="72"/>
      <c r="AB5" s="52" t="s">
        <v>93</v>
      </c>
      <c r="AC5" s="53"/>
      <c r="AD5" s="53"/>
      <c r="AE5" s="53"/>
      <c r="AF5" s="53"/>
      <c r="AG5" s="53"/>
      <c r="AH5" s="73"/>
      <c r="AI5" s="74"/>
      <c r="AJ5" s="71"/>
      <c r="AK5" s="71"/>
      <c r="AL5" s="71"/>
      <c r="AM5" s="71"/>
      <c r="AN5" s="71"/>
      <c r="AO5" s="72"/>
      <c r="AP5" s="53" t="s">
        <v>94</v>
      </c>
      <c r="AQ5" s="53"/>
      <c r="AR5" s="53"/>
      <c r="AS5" s="53"/>
      <c r="AT5" s="53"/>
      <c r="AU5" s="53"/>
      <c r="AV5" s="73"/>
      <c r="AW5" s="71"/>
      <c r="AX5" s="71"/>
      <c r="AY5" s="71"/>
      <c r="AZ5" s="71"/>
      <c r="BA5" s="71"/>
      <c r="BB5" s="71"/>
      <c r="BC5" s="71"/>
      <c r="BD5" s="57" t="s">
        <v>16</v>
      </c>
      <c r="BE5" s="40"/>
      <c r="BF5" s="40"/>
      <c r="BG5" s="75">
        <f>AW5-AI5</f>
        <v>0</v>
      </c>
      <c r="BH5" s="76"/>
      <c r="BI5" s="76"/>
      <c r="BJ5" s="76"/>
      <c r="BK5" s="76"/>
      <c r="BL5" s="76"/>
      <c r="BM5" s="77"/>
    </row>
    <row r="6" spans="2:65" ht="18.75" customHeight="1" x14ac:dyDescent="0.15">
      <c r="B6" s="57" t="s">
        <v>12</v>
      </c>
      <c r="C6" s="40"/>
      <c r="D6" s="40"/>
      <c r="E6" s="40"/>
      <c r="F6" s="40"/>
      <c r="G6" s="40"/>
      <c r="H6" s="40"/>
      <c r="I6" s="40"/>
      <c r="J6" s="80"/>
      <c r="K6" s="81"/>
      <c r="L6" s="81"/>
      <c r="M6" s="81"/>
      <c r="N6" s="81"/>
      <c r="O6" s="81"/>
      <c r="P6" s="46" t="s">
        <v>75</v>
      </c>
      <c r="Q6" s="47"/>
      <c r="R6" s="47"/>
      <c r="S6" s="47"/>
      <c r="T6" s="48"/>
      <c r="U6" s="49"/>
      <c r="V6" s="50"/>
      <c r="W6" s="50"/>
      <c r="X6" s="50"/>
      <c r="Y6" s="50"/>
      <c r="Z6" s="50"/>
      <c r="AA6" s="51"/>
      <c r="AB6" s="52" t="s">
        <v>70</v>
      </c>
      <c r="AC6" s="53"/>
      <c r="AD6" s="53"/>
      <c r="AE6" s="53"/>
      <c r="AF6" s="53"/>
      <c r="AG6" s="53"/>
      <c r="AH6" s="53"/>
      <c r="AI6" s="54"/>
      <c r="AJ6" s="55" t="s">
        <v>90</v>
      </c>
      <c r="AK6" s="53"/>
      <c r="AL6" s="53"/>
      <c r="AM6" s="42"/>
      <c r="AN6" s="43"/>
      <c r="AO6" s="39" t="s">
        <v>91</v>
      </c>
      <c r="AP6" s="40"/>
      <c r="AQ6" s="41"/>
      <c r="AR6" s="42"/>
      <c r="AS6" s="43"/>
      <c r="AT6" s="39" t="s">
        <v>11</v>
      </c>
      <c r="AU6" s="40"/>
      <c r="AV6" s="40"/>
      <c r="AW6" s="42"/>
      <c r="AX6" s="43"/>
      <c r="AY6" s="39" t="s">
        <v>7</v>
      </c>
      <c r="AZ6" s="40"/>
      <c r="BA6" s="41"/>
      <c r="BB6" s="42"/>
      <c r="BC6" s="43"/>
      <c r="BD6" s="39" t="s">
        <v>0</v>
      </c>
      <c r="BE6" s="40"/>
      <c r="BF6" s="41"/>
      <c r="BG6" s="42"/>
      <c r="BH6" s="44"/>
      <c r="BI6" s="39" t="s">
        <v>13</v>
      </c>
      <c r="BJ6" s="40"/>
      <c r="BK6" s="40"/>
      <c r="BL6" s="42"/>
      <c r="BM6" s="45"/>
    </row>
    <row r="7" spans="2:65" ht="18.75" customHeight="1" x14ac:dyDescent="0.15">
      <c r="B7" s="52" t="s">
        <v>92</v>
      </c>
      <c r="C7" s="53"/>
      <c r="D7" s="53"/>
      <c r="E7" s="53"/>
      <c r="F7" s="53"/>
      <c r="G7" s="53"/>
      <c r="H7" s="53"/>
      <c r="I7" s="53"/>
      <c r="J7" s="78"/>
      <c r="K7" s="79"/>
      <c r="L7" s="79"/>
      <c r="M7" s="79"/>
      <c r="N7" s="79"/>
      <c r="O7" s="79"/>
      <c r="P7" s="79"/>
      <c r="Q7" s="79"/>
      <c r="R7" s="79"/>
      <c r="S7" s="79"/>
      <c r="T7" s="79"/>
      <c r="U7" s="13"/>
      <c r="AB7" s="52" t="s">
        <v>45</v>
      </c>
      <c r="AC7" s="53"/>
      <c r="AD7" s="53"/>
      <c r="AE7" s="53"/>
      <c r="AF7" s="53"/>
      <c r="AG7" s="53"/>
      <c r="AH7" s="53"/>
      <c r="AI7" s="54"/>
      <c r="AJ7" s="55" t="s">
        <v>90</v>
      </c>
      <c r="AK7" s="53"/>
      <c r="AL7" s="53"/>
      <c r="AM7" s="42"/>
      <c r="AN7" s="43"/>
      <c r="AO7" s="39" t="s">
        <v>91</v>
      </c>
      <c r="AP7" s="40"/>
      <c r="AQ7" s="41"/>
      <c r="AR7" s="42"/>
      <c r="AS7" s="43"/>
      <c r="AT7" s="39" t="s">
        <v>11</v>
      </c>
      <c r="AU7" s="40"/>
      <c r="AV7" s="40"/>
      <c r="AW7" s="42"/>
      <c r="AX7" s="43"/>
      <c r="AY7" s="39" t="s">
        <v>7</v>
      </c>
      <c r="AZ7" s="40"/>
      <c r="BA7" s="41"/>
      <c r="BB7" s="42"/>
      <c r="BC7" s="43"/>
      <c r="BD7" s="39" t="s">
        <v>0</v>
      </c>
      <c r="BE7" s="40"/>
      <c r="BF7" s="41"/>
      <c r="BG7" s="42"/>
      <c r="BH7" s="44"/>
      <c r="BI7" s="39" t="s">
        <v>13</v>
      </c>
      <c r="BJ7" s="40"/>
      <c r="BK7" s="40"/>
      <c r="BL7" s="42"/>
      <c r="BM7" s="45"/>
    </row>
    <row r="8" spans="2:65" ht="18.75" customHeight="1" x14ac:dyDescent="0.15">
      <c r="B8" s="1"/>
      <c r="C8" s="1"/>
      <c r="D8" s="1"/>
      <c r="E8" s="1"/>
      <c r="AI8" s="52" t="s">
        <v>71</v>
      </c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39" t="s">
        <v>0</v>
      </c>
      <c r="AZ8" s="40"/>
      <c r="BA8" s="41"/>
      <c r="BB8" s="42"/>
      <c r="BC8" s="43"/>
      <c r="BD8" s="39" t="s">
        <v>13</v>
      </c>
      <c r="BE8" s="40"/>
      <c r="BF8" s="40"/>
      <c r="BG8" s="42"/>
      <c r="BH8" s="43"/>
      <c r="BI8" s="40" t="s">
        <v>44</v>
      </c>
      <c r="BJ8" s="40"/>
      <c r="BK8" s="40"/>
      <c r="BL8" s="39">
        <f>BB8+BG8</f>
        <v>0</v>
      </c>
      <c r="BM8" s="61"/>
    </row>
    <row r="9" spans="2:65" ht="18.75" customHeight="1" x14ac:dyDescent="0.15">
      <c r="B9" s="1"/>
      <c r="C9" s="1"/>
      <c r="D9" s="1"/>
      <c r="E9" s="1"/>
      <c r="AI9" s="52" t="s">
        <v>72</v>
      </c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39" t="s">
        <v>0</v>
      </c>
      <c r="AZ9" s="40"/>
      <c r="BA9" s="41"/>
      <c r="BB9" s="42"/>
      <c r="BC9" s="43"/>
      <c r="BD9" s="39" t="s">
        <v>13</v>
      </c>
      <c r="BE9" s="40"/>
      <c r="BF9" s="40"/>
      <c r="BG9" s="42"/>
      <c r="BH9" s="43"/>
      <c r="BI9" s="40" t="s">
        <v>44</v>
      </c>
      <c r="BJ9" s="40"/>
      <c r="BK9" s="40"/>
      <c r="BL9" s="39">
        <f>BB9+BG9</f>
        <v>0</v>
      </c>
      <c r="BM9" s="61"/>
    </row>
    <row r="10" spans="2:65" ht="12" customHeight="1" x14ac:dyDescent="0.15">
      <c r="B10" s="1"/>
      <c r="C10" s="1"/>
      <c r="D10" s="1"/>
      <c r="E10" s="1"/>
    </row>
    <row r="11" spans="2:65" ht="18.75" customHeight="1" x14ac:dyDescent="0.15">
      <c r="B11" s="82" t="s">
        <v>21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Q11" s="83" t="s">
        <v>34</v>
      </c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3"/>
      <c r="AC11" s="84">
        <v>44409</v>
      </c>
      <c r="AD11" s="84"/>
      <c r="AE11" s="84"/>
      <c r="AF11" s="84"/>
      <c r="AG11" s="84"/>
      <c r="AH11" s="84"/>
      <c r="AI11" s="84"/>
      <c r="AJ11" s="14"/>
      <c r="AK11" s="14" t="s">
        <v>20</v>
      </c>
      <c r="AM11" s="84">
        <v>44651</v>
      </c>
      <c r="AN11" s="84"/>
      <c r="AO11" s="84"/>
      <c r="AP11" s="84"/>
      <c r="AQ11" s="84"/>
      <c r="AR11" s="84"/>
      <c r="AS11" s="84"/>
    </row>
    <row r="12" spans="2:65" ht="5.25" customHeight="1" x14ac:dyDescent="0.15">
      <c r="B12" s="1"/>
      <c r="C12" s="1"/>
      <c r="D12" s="1"/>
      <c r="E12" s="1"/>
    </row>
    <row r="13" spans="2:65" ht="18.75" customHeight="1" x14ac:dyDescent="0.15">
      <c r="B13" s="1"/>
      <c r="C13" s="83" t="s">
        <v>16</v>
      </c>
      <c r="D13" s="83"/>
      <c r="E13" s="83"/>
      <c r="G13" s="75">
        <f>BG5</f>
        <v>0</v>
      </c>
      <c r="H13" s="76"/>
      <c r="I13" s="76"/>
      <c r="J13" s="76"/>
      <c r="K13" s="76"/>
      <c r="L13" s="76"/>
      <c r="M13" s="77"/>
      <c r="O13" s="1" t="s">
        <v>24</v>
      </c>
      <c r="Q13" s="83" t="s">
        <v>19</v>
      </c>
      <c r="R13" s="83"/>
      <c r="S13" s="83"/>
      <c r="T13" s="83"/>
      <c r="U13" s="83"/>
      <c r="W13" s="85" t="e">
        <f>BD4</f>
        <v>#DIV/0!</v>
      </c>
      <c r="X13" s="86"/>
      <c r="Y13" s="86"/>
      <c r="Z13" s="86"/>
      <c r="AA13" s="86"/>
      <c r="AB13" s="86"/>
      <c r="AC13" s="87"/>
      <c r="AE13" s="1" t="s">
        <v>24</v>
      </c>
      <c r="AG13" s="83" t="s">
        <v>22</v>
      </c>
      <c r="AH13" s="83"/>
      <c r="AI13" s="83"/>
      <c r="AJ13" s="83"/>
      <c r="AK13" s="83"/>
      <c r="AM13" s="88">
        <f>DATEDIF(AC11,AM11,"m")+1</f>
        <v>8</v>
      </c>
      <c r="AN13" s="89"/>
      <c r="AO13" s="89"/>
      <c r="AP13" s="89"/>
      <c r="AQ13" s="89"/>
      <c r="AR13" s="89"/>
      <c r="AS13" s="90"/>
      <c r="AU13" s="1" t="s">
        <v>17</v>
      </c>
      <c r="AW13" s="85" t="e">
        <f>G13*W13*AM13</f>
        <v>#DIV/0!</v>
      </c>
      <c r="AX13" s="86"/>
      <c r="AY13" s="86"/>
      <c r="AZ13" s="86"/>
      <c r="BA13" s="86"/>
      <c r="BB13" s="86"/>
      <c r="BC13" s="87"/>
    </row>
    <row r="14" spans="2:65" ht="5.25" customHeight="1" x14ac:dyDescent="0.15">
      <c r="B14" s="1"/>
      <c r="C14" s="1"/>
      <c r="D14" s="1"/>
      <c r="E14" s="1"/>
    </row>
    <row r="15" spans="2:65" ht="18.75" customHeight="1" x14ac:dyDescent="0.15">
      <c r="B15" s="82" t="s">
        <v>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2:65" ht="5.25" customHeight="1" x14ac:dyDescent="0.15">
      <c r="B16" s="1"/>
      <c r="C16" s="1"/>
      <c r="D16" s="1"/>
      <c r="E16" s="1"/>
    </row>
    <row r="17" spans="2:65" ht="18.75" customHeight="1" x14ac:dyDescent="0.15">
      <c r="B17" s="5"/>
      <c r="C17" s="82" t="s">
        <v>4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3" t="s">
        <v>103</v>
      </c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3"/>
      <c r="AC17" s="91"/>
      <c r="AD17" s="91"/>
      <c r="AE17" s="91"/>
      <c r="AF17" s="91"/>
      <c r="AG17" s="91"/>
      <c r="AH17" s="91"/>
      <c r="AI17" s="91"/>
      <c r="AJ17" s="14"/>
      <c r="AK17" s="14" t="s">
        <v>20</v>
      </c>
      <c r="AM17" s="91"/>
      <c r="AN17" s="91"/>
      <c r="AO17" s="91"/>
      <c r="AP17" s="91"/>
      <c r="AQ17" s="91"/>
      <c r="AR17" s="91"/>
      <c r="AS17" s="91"/>
      <c r="AU17" s="92" t="s">
        <v>43</v>
      </c>
      <c r="AV17" s="92"/>
      <c r="AW17" s="92"/>
      <c r="AX17" s="92"/>
      <c r="AY17" s="92"/>
      <c r="AZ17" s="92"/>
      <c r="BA17" s="92"/>
      <c r="BB17" s="92"/>
      <c r="BC17" s="92"/>
      <c r="BD17" s="92"/>
      <c r="BE17" s="93"/>
      <c r="BF17" s="44"/>
      <c r="BG17" s="44"/>
      <c r="BH17" s="44"/>
      <c r="BI17" s="44"/>
      <c r="BJ17" s="44"/>
      <c r="BK17" s="45"/>
    </row>
    <row r="18" spans="2:65" ht="5.25" customHeight="1" x14ac:dyDescent="0.15">
      <c r="B18" s="1"/>
      <c r="C18" s="1"/>
      <c r="D18" s="1"/>
      <c r="E18" s="1"/>
      <c r="BH18" s="17"/>
    </row>
    <row r="19" spans="2:65" ht="18.75" customHeight="1" x14ac:dyDescent="0.15">
      <c r="B19" s="1"/>
      <c r="C19" s="83" t="s">
        <v>29</v>
      </c>
      <c r="D19" s="83"/>
      <c r="E19" s="83"/>
      <c r="G19" s="94">
        <v>6</v>
      </c>
      <c r="H19" s="95"/>
      <c r="I19" s="95"/>
      <c r="J19" s="95"/>
      <c r="K19" s="95"/>
      <c r="L19" s="95"/>
      <c r="M19" s="96"/>
      <c r="O19" s="1" t="s">
        <v>24</v>
      </c>
      <c r="Q19" s="83" t="s">
        <v>9</v>
      </c>
      <c r="R19" s="83"/>
      <c r="S19" s="83"/>
      <c r="T19" s="83"/>
      <c r="U19" s="83"/>
      <c r="W19" s="97" t="e">
        <f>INDEX(リスト!I45:M52,MATCH(人材雇用費算出書!U6,リスト!A45:A52,0),MATCH(人材雇用費算出書!BE17,リスト!I44:M44,0))</f>
        <v>#N/A</v>
      </c>
      <c r="X19" s="98"/>
      <c r="Y19" s="98"/>
      <c r="Z19" s="98"/>
      <c r="AA19" s="98"/>
      <c r="AB19" s="98"/>
      <c r="AC19" s="99"/>
      <c r="AE19" s="1" t="s">
        <v>24</v>
      </c>
      <c r="AG19" s="83" t="s">
        <v>18</v>
      </c>
      <c r="AH19" s="83"/>
      <c r="AI19" s="83"/>
      <c r="AJ19" s="83"/>
      <c r="AK19" s="83"/>
      <c r="AM19" s="75">
        <f>$U$5</f>
        <v>0</v>
      </c>
      <c r="AN19" s="76"/>
      <c r="AO19" s="76"/>
      <c r="AP19" s="76"/>
      <c r="AQ19" s="76"/>
      <c r="AR19" s="76"/>
      <c r="AS19" s="77"/>
      <c r="AU19" s="1" t="s">
        <v>24</v>
      </c>
      <c r="AV19" s="83" t="s">
        <v>32</v>
      </c>
      <c r="AW19" s="83"/>
      <c r="AX19" s="83"/>
      <c r="AY19" s="83"/>
      <c r="AZ19" s="3"/>
      <c r="BA19" s="100">
        <f>AM17-AC17</f>
        <v>0</v>
      </c>
      <c r="BB19" s="101"/>
      <c r="BC19" s="101"/>
      <c r="BD19" s="102"/>
      <c r="BE19" s="15"/>
      <c r="BF19" s="1" t="s">
        <v>17</v>
      </c>
      <c r="BG19" s="16"/>
      <c r="BH19" s="103" t="e">
        <f>G19*W19*AM19*BA19</f>
        <v>#N/A</v>
      </c>
      <c r="BI19" s="104"/>
      <c r="BJ19" s="104"/>
      <c r="BK19" s="104"/>
      <c r="BL19" s="104"/>
      <c r="BM19" s="105"/>
    </row>
    <row r="20" spans="2:65" ht="5.25" customHeight="1" x14ac:dyDescent="0.15">
      <c r="B20" s="1"/>
      <c r="C20" s="1"/>
      <c r="D20" s="1"/>
      <c r="E20" s="1"/>
      <c r="BH20" s="17"/>
      <c r="BI20" s="17"/>
    </row>
    <row r="21" spans="2:65" ht="18.75" customHeight="1" x14ac:dyDescent="0.15">
      <c r="B21" s="5"/>
      <c r="C21" s="82" t="s">
        <v>5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 t="s">
        <v>103</v>
      </c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3"/>
      <c r="AC21" s="91"/>
      <c r="AD21" s="91"/>
      <c r="AE21" s="91"/>
      <c r="AF21" s="91"/>
      <c r="AG21" s="91"/>
      <c r="AH21" s="91"/>
      <c r="AI21" s="91"/>
      <c r="AJ21" s="14"/>
      <c r="AK21" s="14" t="s">
        <v>20</v>
      </c>
      <c r="AM21" s="91"/>
      <c r="AN21" s="91"/>
      <c r="AO21" s="91"/>
      <c r="AP21" s="91"/>
      <c r="AQ21" s="91"/>
      <c r="AR21" s="91"/>
      <c r="AS21" s="91"/>
    </row>
    <row r="22" spans="2:65" ht="5.25" customHeight="1" x14ac:dyDescent="0.15">
      <c r="B22" s="1"/>
      <c r="C22" s="1"/>
      <c r="D22" s="1"/>
      <c r="E22" s="1"/>
    </row>
    <row r="23" spans="2:65" ht="18.75" customHeight="1" x14ac:dyDescent="0.15">
      <c r="B23" s="1"/>
      <c r="C23" s="83" t="s">
        <v>29</v>
      </c>
      <c r="D23" s="83"/>
      <c r="E23" s="83"/>
      <c r="G23" s="94">
        <f>VLOOKUP(F5,リスト!$A$5:$E$8,3,TRUE)</f>
        <v>0</v>
      </c>
      <c r="H23" s="95"/>
      <c r="I23" s="95"/>
      <c r="J23" s="95"/>
      <c r="K23" s="95"/>
      <c r="L23" s="95"/>
      <c r="M23" s="96"/>
      <c r="O23" s="1" t="s">
        <v>24</v>
      </c>
      <c r="Q23" s="83" t="s">
        <v>9</v>
      </c>
      <c r="R23" s="83"/>
      <c r="S23" s="83"/>
      <c r="T23" s="83"/>
      <c r="U23" s="83"/>
      <c r="W23" s="97" t="e">
        <f>VLOOKUP($U$6,リスト!$A$55:$F$62,4,FALSE)</f>
        <v>#N/A</v>
      </c>
      <c r="X23" s="98"/>
      <c r="Y23" s="98"/>
      <c r="Z23" s="98"/>
      <c r="AA23" s="98"/>
      <c r="AB23" s="98"/>
      <c r="AC23" s="99"/>
      <c r="AE23" s="1" t="s">
        <v>24</v>
      </c>
      <c r="AG23" s="83" t="s">
        <v>18</v>
      </c>
      <c r="AH23" s="83"/>
      <c r="AI23" s="83"/>
      <c r="AJ23" s="83"/>
      <c r="AK23" s="83"/>
      <c r="AM23" s="75">
        <f>$U$5</f>
        <v>0</v>
      </c>
      <c r="AN23" s="76"/>
      <c r="AO23" s="76"/>
      <c r="AP23" s="76"/>
      <c r="AQ23" s="76"/>
      <c r="AR23" s="76"/>
      <c r="AS23" s="77"/>
      <c r="AU23" s="1" t="s">
        <v>24</v>
      </c>
      <c r="AV23" s="83" t="s">
        <v>32</v>
      </c>
      <c r="AW23" s="83"/>
      <c r="AX23" s="83"/>
      <c r="AY23" s="83"/>
      <c r="AZ23" s="3"/>
      <c r="BA23" s="100">
        <f>AM21-AC21</f>
        <v>0</v>
      </c>
      <c r="BB23" s="101"/>
      <c r="BC23" s="101"/>
      <c r="BD23" s="102"/>
      <c r="BF23" s="1" t="s">
        <v>17</v>
      </c>
      <c r="BH23" s="103" t="e">
        <f>G23*W23*AM23*BA23</f>
        <v>#N/A</v>
      </c>
      <c r="BI23" s="104"/>
      <c r="BJ23" s="104"/>
      <c r="BK23" s="104"/>
      <c r="BL23" s="104"/>
      <c r="BM23" s="105"/>
    </row>
    <row r="24" spans="2:65" ht="5.25" customHeight="1" x14ac:dyDescent="0.15">
      <c r="B24" s="1"/>
      <c r="C24" s="1"/>
      <c r="D24" s="1"/>
      <c r="E24" s="1"/>
    </row>
    <row r="25" spans="2:65" ht="18.75" customHeight="1" x14ac:dyDescent="0.15">
      <c r="B25" s="5"/>
      <c r="C25" s="82" t="s">
        <v>31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3" t="s">
        <v>103</v>
      </c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91"/>
      <c r="AD25" s="91"/>
      <c r="AE25" s="91"/>
      <c r="AF25" s="91"/>
      <c r="AG25" s="91"/>
      <c r="AH25" s="91"/>
      <c r="AI25" s="91"/>
      <c r="AJ25" s="14"/>
      <c r="AK25" s="14" t="s">
        <v>20</v>
      </c>
      <c r="AM25" s="91"/>
      <c r="AN25" s="91"/>
      <c r="AO25" s="91"/>
      <c r="AP25" s="91"/>
      <c r="AQ25" s="91"/>
      <c r="AR25" s="91"/>
      <c r="AS25" s="91"/>
    </row>
    <row r="26" spans="2:65" ht="5.25" customHeight="1" x14ac:dyDescent="0.15">
      <c r="B26" s="1"/>
      <c r="C26" s="1"/>
      <c r="D26" s="1"/>
      <c r="E26" s="1"/>
    </row>
    <row r="27" spans="2:65" ht="18.75" customHeight="1" x14ac:dyDescent="0.15">
      <c r="B27" s="1"/>
      <c r="C27" s="83" t="s">
        <v>29</v>
      </c>
      <c r="D27" s="83"/>
      <c r="E27" s="83"/>
      <c r="G27" s="94">
        <v>28</v>
      </c>
      <c r="H27" s="95"/>
      <c r="I27" s="95"/>
      <c r="J27" s="95"/>
      <c r="K27" s="95"/>
      <c r="L27" s="95"/>
      <c r="M27" s="96"/>
      <c r="O27" s="1" t="s">
        <v>24</v>
      </c>
      <c r="Q27" s="83" t="s">
        <v>9</v>
      </c>
      <c r="R27" s="83"/>
      <c r="S27" s="83"/>
      <c r="T27" s="83"/>
      <c r="U27" s="83"/>
      <c r="W27" s="97" t="e">
        <f>VLOOKUP($U$6,リスト!$A$55:$F$62,4,FALSE)</f>
        <v>#N/A</v>
      </c>
      <c r="X27" s="98"/>
      <c r="Y27" s="98"/>
      <c r="Z27" s="98"/>
      <c r="AA27" s="98"/>
      <c r="AB27" s="98"/>
      <c r="AC27" s="99"/>
      <c r="AE27" s="1" t="s">
        <v>24</v>
      </c>
      <c r="AG27" s="83" t="s">
        <v>18</v>
      </c>
      <c r="AH27" s="83"/>
      <c r="AI27" s="83"/>
      <c r="AJ27" s="83"/>
      <c r="AK27" s="83"/>
      <c r="AM27" s="75">
        <f>$U$5</f>
        <v>0</v>
      </c>
      <c r="AN27" s="76"/>
      <c r="AO27" s="76"/>
      <c r="AP27" s="76"/>
      <c r="AQ27" s="76"/>
      <c r="AR27" s="76"/>
      <c r="AS27" s="77"/>
      <c r="AU27" s="1" t="s">
        <v>24</v>
      </c>
      <c r="AV27" s="83" t="s">
        <v>32</v>
      </c>
      <c r="AW27" s="83"/>
      <c r="AX27" s="83"/>
      <c r="AY27" s="83"/>
      <c r="AZ27" s="3"/>
      <c r="BA27" s="100">
        <f>AM25-AC25</f>
        <v>0</v>
      </c>
      <c r="BB27" s="101"/>
      <c r="BC27" s="101"/>
      <c r="BD27" s="102"/>
      <c r="BF27" s="1" t="s">
        <v>17</v>
      </c>
      <c r="BH27" s="103" t="e">
        <f>G27*W27*AM27*BA27</f>
        <v>#N/A</v>
      </c>
      <c r="BI27" s="104"/>
      <c r="BJ27" s="104"/>
      <c r="BK27" s="104"/>
      <c r="BL27" s="104"/>
      <c r="BM27" s="105"/>
    </row>
    <row r="28" spans="2:65" ht="5.25" customHeight="1" x14ac:dyDescent="0.15">
      <c r="B28" s="1"/>
      <c r="C28" s="1"/>
      <c r="D28" s="1"/>
      <c r="E28" s="1"/>
    </row>
    <row r="29" spans="2:65" ht="18.75" customHeight="1" x14ac:dyDescent="0.15">
      <c r="B29" s="5"/>
      <c r="C29" s="82" t="s">
        <v>89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3" t="s">
        <v>103</v>
      </c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91"/>
      <c r="AD29" s="91"/>
      <c r="AE29" s="91"/>
      <c r="AF29" s="91"/>
      <c r="AG29" s="91"/>
      <c r="AH29" s="91"/>
      <c r="AI29" s="91"/>
      <c r="AJ29" s="14"/>
      <c r="AK29" s="14" t="s">
        <v>20</v>
      </c>
      <c r="AM29" s="91"/>
      <c r="AN29" s="91"/>
      <c r="AO29" s="91"/>
      <c r="AP29" s="91"/>
      <c r="AQ29" s="91"/>
      <c r="AR29" s="91"/>
      <c r="AS29" s="91"/>
    </row>
    <row r="30" spans="2:65" ht="5.25" customHeight="1" x14ac:dyDescent="0.15">
      <c r="B30" s="1"/>
      <c r="C30" s="1"/>
      <c r="D30" s="1"/>
      <c r="E30" s="1"/>
    </row>
    <row r="31" spans="2:65" ht="18.75" customHeight="1" x14ac:dyDescent="0.15">
      <c r="B31" s="1"/>
      <c r="C31" s="83" t="s">
        <v>29</v>
      </c>
      <c r="D31" s="83"/>
      <c r="E31" s="83"/>
      <c r="G31" s="94">
        <v>7</v>
      </c>
      <c r="H31" s="95"/>
      <c r="I31" s="95"/>
      <c r="J31" s="95"/>
      <c r="K31" s="95"/>
      <c r="L31" s="95"/>
      <c r="M31" s="96"/>
      <c r="O31" s="1" t="s">
        <v>24</v>
      </c>
      <c r="Q31" s="83" t="s">
        <v>9</v>
      </c>
      <c r="R31" s="83"/>
      <c r="S31" s="83"/>
      <c r="T31" s="83"/>
      <c r="U31" s="83"/>
      <c r="W31" s="97" t="e">
        <f>VLOOKUP($U$6,リスト!$A$55:$F$62,4,FALSE)</f>
        <v>#N/A</v>
      </c>
      <c r="X31" s="98"/>
      <c r="Y31" s="98"/>
      <c r="Z31" s="98"/>
      <c r="AA31" s="98"/>
      <c r="AB31" s="98"/>
      <c r="AC31" s="99"/>
      <c r="AE31" s="1" t="s">
        <v>24</v>
      </c>
      <c r="AG31" s="106" t="s">
        <v>50</v>
      </c>
      <c r="AH31" s="106"/>
      <c r="AI31" s="106"/>
      <c r="AJ31" s="106"/>
      <c r="AK31" s="106"/>
      <c r="AM31" s="75">
        <f>$BL$8</f>
        <v>0</v>
      </c>
      <c r="AN31" s="76"/>
      <c r="AO31" s="76"/>
      <c r="AP31" s="76"/>
      <c r="AQ31" s="76"/>
      <c r="AR31" s="76"/>
      <c r="AS31" s="77"/>
      <c r="AU31" s="1" t="s">
        <v>24</v>
      </c>
      <c r="AV31" s="83" t="s">
        <v>32</v>
      </c>
      <c r="AW31" s="83"/>
      <c r="AX31" s="83"/>
      <c r="AY31" s="83"/>
      <c r="AZ31" s="3"/>
      <c r="BA31" s="100">
        <f>AM29-AC29</f>
        <v>0</v>
      </c>
      <c r="BB31" s="101"/>
      <c r="BC31" s="101"/>
      <c r="BD31" s="102"/>
      <c r="BF31" s="1" t="s">
        <v>17</v>
      </c>
      <c r="BH31" s="103" t="e">
        <f>G31*W31*AM31*BA31</f>
        <v>#N/A</v>
      </c>
      <c r="BI31" s="104"/>
      <c r="BJ31" s="104"/>
      <c r="BK31" s="104"/>
      <c r="BL31" s="104"/>
      <c r="BM31" s="105"/>
    </row>
    <row r="32" spans="2:65" ht="5.25" customHeight="1" x14ac:dyDescent="0.15">
      <c r="B32" s="1"/>
      <c r="C32" s="1"/>
      <c r="D32" s="1"/>
      <c r="E32" s="1"/>
    </row>
    <row r="33" spans="2:66" ht="18.75" customHeight="1" x14ac:dyDescent="0.15">
      <c r="B33" s="5"/>
      <c r="C33" s="82" t="s">
        <v>104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3" t="s">
        <v>103</v>
      </c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3"/>
      <c r="AC33" s="91"/>
      <c r="AD33" s="91"/>
      <c r="AE33" s="91"/>
      <c r="AF33" s="91"/>
      <c r="AG33" s="91"/>
      <c r="AH33" s="91"/>
      <c r="AI33" s="91"/>
      <c r="AJ33" s="14"/>
      <c r="AK33" s="14" t="s">
        <v>20</v>
      </c>
      <c r="AM33" s="91"/>
      <c r="AN33" s="91"/>
      <c r="AO33" s="91"/>
      <c r="AP33" s="91"/>
      <c r="AQ33" s="91"/>
      <c r="AR33" s="91"/>
      <c r="AS33" s="91"/>
    </row>
    <row r="34" spans="2:66" ht="5.25" customHeight="1" x14ac:dyDescent="0.15">
      <c r="B34" s="1"/>
      <c r="C34" s="1"/>
      <c r="D34" s="1"/>
      <c r="E34" s="1"/>
    </row>
    <row r="35" spans="2:66" ht="18.75" customHeight="1" x14ac:dyDescent="0.15">
      <c r="B35" s="1"/>
      <c r="C35" s="83" t="s">
        <v>29</v>
      </c>
      <c r="D35" s="83"/>
      <c r="E35" s="83"/>
      <c r="G35" s="94">
        <v>7</v>
      </c>
      <c r="H35" s="95"/>
      <c r="I35" s="95"/>
      <c r="J35" s="95"/>
      <c r="K35" s="95"/>
      <c r="L35" s="95"/>
      <c r="M35" s="96"/>
      <c r="O35" s="1" t="s">
        <v>24</v>
      </c>
      <c r="Q35" s="83" t="s">
        <v>9</v>
      </c>
      <c r="R35" s="83"/>
      <c r="S35" s="83"/>
      <c r="T35" s="83"/>
      <c r="U35" s="83"/>
      <c r="W35" s="97" t="e">
        <f>VLOOKUP($U$6,リスト!$A$55:$F$62,4,FALSE)</f>
        <v>#N/A</v>
      </c>
      <c r="X35" s="98"/>
      <c r="Y35" s="98"/>
      <c r="Z35" s="98"/>
      <c r="AA35" s="98"/>
      <c r="AB35" s="98"/>
      <c r="AC35" s="99"/>
      <c r="AE35" s="1" t="s">
        <v>24</v>
      </c>
      <c r="AG35" s="106" t="s">
        <v>50</v>
      </c>
      <c r="AH35" s="106"/>
      <c r="AI35" s="106"/>
      <c r="AJ35" s="106"/>
      <c r="AK35" s="106"/>
      <c r="AM35" s="75">
        <f>$BL$8</f>
        <v>0</v>
      </c>
      <c r="AN35" s="76"/>
      <c r="AO35" s="76"/>
      <c r="AP35" s="76"/>
      <c r="AQ35" s="76"/>
      <c r="AR35" s="76"/>
      <c r="AS35" s="77"/>
      <c r="AU35" s="1" t="s">
        <v>24</v>
      </c>
      <c r="AV35" s="83" t="s">
        <v>32</v>
      </c>
      <c r="AW35" s="83"/>
      <c r="AX35" s="83"/>
      <c r="AY35" s="83"/>
      <c r="AZ35" s="3"/>
      <c r="BA35" s="100">
        <f>AM33-AC33</f>
        <v>0</v>
      </c>
      <c r="BB35" s="101"/>
      <c r="BC35" s="101"/>
      <c r="BD35" s="102"/>
      <c r="BF35" s="1" t="s">
        <v>17</v>
      </c>
      <c r="BH35" s="103" t="e">
        <f>G35*W35*AM35*BA35</f>
        <v>#N/A</v>
      </c>
      <c r="BI35" s="104"/>
      <c r="BJ35" s="104"/>
      <c r="BK35" s="104"/>
      <c r="BL35" s="104"/>
      <c r="BM35" s="105"/>
    </row>
    <row r="36" spans="2:66" ht="5.25" customHeight="1" x14ac:dyDescent="0.15">
      <c r="B36" s="1"/>
      <c r="C36" s="1"/>
      <c r="D36" s="1"/>
      <c r="E36" s="1"/>
    </row>
    <row r="37" spans="2:66" ht="18.75" customHeight="1" x14ac:dyDescent="0.15">
      <c r="B37" s="5"/>
      <c r="C37" s="82" t="s">
        <v>66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2:66" ht="5.25" customHeight="1" thickBot="1" x14ac:dyDescent="0.2">
      <c r="B38" s="1"/>
      <c r="C38" s="1"/>
      <c r="D38" s="1"/>
      <c r="E38" s="1"/>
    </row>
    <row r="39" spans="2:66" ht="18.75" customHeight="1" x14ac:dyDescent="0.15">
      <c r="B39" s="1"/>
      <c r="C39" s="1"/>
      <c r="D39" s="1"/>
      <c r="E39" s="1"/>
      <c r="BH39" s="103" t="e">
        <f>BH19+BH23+BH27+BH31+BH35</f>
        <v>#N/A</v>
      </c>
      <c r="BI39" s="104"/>
      <c r="BJ39" s="104"/>
      <c r="BK39" s="104"/>
      <c r="BL39" s="104"/>
      <c r="BM39" s="105"/>
      <c r="BN39" s="18"/>
    </row>
    <row r="40" spans="2:66" ht="5.25" customHeight="1" x14ac:dyDescent="0.15">
      <c r="B40" s="1"/>
      <c r="C40" s="1"/>
      <c r="D40" s="1"/>
      <c r="E40" s="1"/>
    </row>
    <row r="41" spans="2:66" ht="18.75" customHeight="1" x14ac:dyDescent="0.15">
      <c r="B41" s="82" t="s">
        <v>36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66" ht="5.25" customHeight="1" x14ac:dyDescent="0.15">
      <c r="B42" s="1"/>
      <c r="C42" s="1"/>
      <c r="D42" s="1"/>
      <c r="E42" s="1"/>
    </row>
    <row r="43" spans="2:66" ht="18.75" customHeight="1" x14ac:dyDescent="0.15">
      <c r="B43" s="1"/>
      <c r="C43" s="83" t="s">
        <v>54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R43" s="57">
        <f>計算シート!D24</f>
        <v>0</v>
      </c>
      <c r="S43" s="40"/>
      <c r="T43" s="40"/>
      <c r="U43" s="40"/>
      <c r="V43" s="40"/>
      <c r="W43" s="61"/>
      <c r="Z43" s="1" t="s">
        <v>56</v>
      </c>
      <c r="AC43" s="83" t="s">
        <v>35</v>
      </c>
      <c r="AD43" s="83"/>
      <c r="AE43" s="83"/>
      <c r="AF43" s="83"/>
      <c r="AG43" s="83"/>
      <c r="AJ43" s="57">
        <f>計算シート!D13</f>
        <v>0</v>
      </c>
      <c r="AK43" s="40"/>
      <c r="AL43" s="40"/>
      <c r="AM43" s="40"/>
      <c r="AN43" s="40"/>
      <c r="AO43" s="61"/>
      <c r="AR43" s="1" t="s">
        <v>17</v>
      </c>
      <c r="AU43" s="112" t="e">
        <f>R43/AJ43</f>
        <v>#DIV/0!</v>
      </c>
      <c r="AV43" s="113"/>
      <c r="AW43" s="113"/>
      <c r="AX43" s="114"/>
      <c r="BA43" s="1" t="s">
        <v>17</v>
      </c>
      <c r="BD43" s="108" t="e">
        <f>VLOOKUP(AU43,リスト!$A$21:$E$24,3,TRUE)</f>
        <v>#DIV/0!</v>
      </c>
      <c r="BE43" s="109"/>
      <c r="BF43" s="109"/>
      <c r="BG43" s="110"/>
    </row>
    <row r="44" spans="2:66" ht="18.75" customHeight="1" x14ac:dyDescent="0.15">
      <c r="B44" s="1"/>
      <c r="C44" s="1"/>
      <c r="D44" s="1"/>
      <c r="E44" s="1"/>
    </row>
    <row r="45" spans="2:66" ht="18.75" customHeight="1" x14ac:dyDescent="0.15">
      <c r="B45" s="82" t="s">
        <v>62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2:66" ht="5.25" customHeight="1" x14ac:dyDescent="0.15">
      <c r="B46" s="1"/>
      <c r="C46" s="1"/>
      <c r="D46" s="1"/>
      <c r="E46" s="1"/>
    </row>
    <row r="47" spans="2:66" ht="18.75" customHeight="1" x14ac:dyDescent="0.15">
      <c r="B47" s="1"/>
      <c r="C47" s="83" t="s">
        <v>63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3"/>
      <c r="O47" s="107" t="e">
        <f>AW13</f>
        <v>#DIV/0!</v>
      </c>
      <c r="P47" s="40"/>
      <c r="Q47" s="40"/>
      <c r="R47" s="40"/>
      <c r="S47" s="40"/>
      <c r="T47" s="61"/>
      <c r="W47" s="1" t="s">
        <v>58</v>
      </c>
      <c r="Z47" s="83" t="s">
        <v>28</v>
      </c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107" t="e">
        <f>BH39</f>
        <v>#N/A</v>
      </c>
      <c r="AM47" s="40"/>
      <c r="AN47" s="40"/>
      <c r="AO47" s="40"/>
      <c r="AP47" s="40"/>
      <c r="AQ47" s="61"/>
      <c r="AR47" s="1" t="s">
        <v>2</v>
      </c>
      <c r="AT47" s="1" t="s">
        <v>24</v>
      </c>
      <c r="AV47" s="108" t="e">
        <f>BD43</f>
        <v>#DIV/0!</v>
      </c>
      <c r="AW47" s="109"/>
      <c r="AX47" s="109"/>
      <c r="AY47" s="110"/>
      <c r="BA47" s="1" t="s">
        <v>17</v>
      </c>
      <c r="BC47" s="107" t="e">
        <f>(O47-AL47)*AV47</f>
        <v>#DIV/0!</v>
      </c>
      <c r="BD47" s="40"/>
      <c r="BE47" s="40"/>
      <c r="BF47" s="40"/>
      <c r="BG47" s="40"/>
      <c r="BH47" s="61"/>
    </row>
    <row r="48" spans="2:66" ht="18.75" customHeight="1" x14ac:dyDescent="0.15">
      <c r="B48" s="1"/>
      <c r="C48" s="1"/>
      <c r="D48" s="1"/>
      <c r="E48" s="1"/>
    </row>
    <row r="49" spans="2:65" s="3" customFormat="1" ht="3.75" customHeight="1" x14ac:dyDescent="0.15">
      <c r="B49" s="6"/>
      <c r="C49" s="6"/>
      <c r="D49" s="6"/>
      <c r="E49" s="6"/>
      <c r="F49" s="6"/>
      <c r="G49" s="6"/>
      <c r="H49" s="11"/>
      <c r="I49" s="11"/>
      <c r="J49" s="11"/>
      <c r="K49" s="11"/>
      <c r="L49" s="11"/>
      <c r="M49" s="12"/>
      <c r="N49" s="12"/>
      <c r="O49" s="12"/>
      <c r="P49" s="12"/>
      <c r="Q49" s="12"/>
      <c r="R49" s="12"/>
    </row>
    <row r="50" spans="2:65" s="3" customFormat="1" ht="11.25" customHeight="1" x14ac:dyDescent="0.15">
      <c r="B50" s="7" t="s">
        <v>65</v>
      </c>
      <c r="C50" s="6"/>
      <c r="D50" s="6"/>
      <c r="E50" s="6"/>
      <c r="F50" s="6"/>
      <c r="G50" s="6"/>
      <c r="H50" s="11"/>
      <c r="I50" s="11"/>
      <c r="J50" s="11"/>
      <c r="K50" s="11"/>
      <c r="L50" s="11"/>
      <c r="M50" s="12"/>
      <c r="N50" s="12"/>
      <c r="O50" s="12"/>
      <c r="P50" s="12"/>
      <c r="Q50" s="12"/>
      <c r="R50" s="12"/>
    </row>
    <row r="51" spans="2:65" s="3" customFormat="1" ht="11.25" customHeight="1" x14ac:dyDescent="0.15">
      <c r="B51" s="111" t="s">
        <v>64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</row>
    <row r="52" spans="2:65" s="3" customFormat="1" ht="11.25" customHeight="1" x14ac:dyDescent="0.15">
      <c r="B52" s="7" t="s">
        <v>95</v>
      </c>
      <c r="C52" s="6"/>
      <c r="D52" s="6"/>
      <c r="E52" s="6"/>
      <c r="F52" s="6"/>
      <c r="G52" s="6"/>
      <c r="H52" s="11"/>
      <c r="I52" s="11"/>
      <c r="J52" s="11"/>
      <c r="K52" s="11"/>
      <c r="L52" s="11"/>
      <c r="M52" s="12"/>
      <c r="N52" s="12"/>
      <c r="O52" s="12"/>
      <c r="P52" s="12"/>
      <c r="Q52" s="12"/>
      <c r="R52" s="12"/>
    </row>
    <row r="53" spans="2:65" s="3" customFormat="1" ht="11.25" customHeight="1" x14ac:dyDescent="0.15">
      <c r="B53" s="7" t="s">
        <v>96</v>
      </c>
      <c r="C53" s="6"/>
      <c r="D53" s="6"/>
      <c r="E53" s="6"/>
      <c r="F53" s="6"/>
      <c r="G53" s="6"/>
      <c r="H53" s="11"/>
      <c r="I53" s="11"/>
      <c r="J53" s="11"/>
      <c r="K53" s="11"/>
      <c r="L53" s="11"/>
      <c r="M53" s="12"/>
      <c r="N53" s="12"/>
      <c r="O53" s="12"/>
      <c r="P53" s="12"/>
      <c r="Q53" s="12"/>
      <c r="R53" s="12"/>
    </row>
    <row r="54" spans="2:65" s="3" customFormat="1" ht="11.25" customHeight="1" x14ac:dyDescent="0.15">
      <c r="B54" s="7" t="s">
        <v>69</v>
      </c>
      <c r="C54" s="6"/>
      <c r="D54" s="6"/>
      <c r="E54" s="6"/>
      <c r="F54" s="6"/>
      <c r="G54" s="6"/>
      <c r="H54" s="11"/>
      <c r="I54" s="11"/>
      <c r="J54" s="11"/>
      <c r="K54" s="11"/>
      <c r="L54" s="11"/>
      <c r="M54" s="12"/>
      <c r="N54" s="12"/>
      <c r="O54" s="12"/>
      <c r="P54" s="12"/>
      <c r="Q54" s="12"/>
      <c r="R54" s="12"/>
    </row>
    <row r="55" spans="2:65" s="3" customFormat="1" ht="11.25" customHeight="1" x14ac:dyDescent="0.15">
      <c r="B55" s="8" t="s">
        <v>102</v>
      </c>
      <c r="C55" s="9"/>
      <c r="D55" s="9"/>
      <c r="E55" s="9"/>
    </row>
    <row r="56" spans="2:65" s="3" customFormat="1" ht="11.25" customHeight="1" x14ac:dyDescent="0.15">
      <c r="B56" s="8" t="s">
        <v>115</v>
      </c>
      <c r="C56" s="9"/>
      <c r="D56" s="9"/>
      <c r="E56" s="9"/>
    </row>
    <row r="57" spans="2:65" s="3" customFormat="1" ht="21" customHeight="1" x14ac:dyDescent="0.15">
      <c r="C57" s="9"/>
      <c r="D57" s="9"/>
      <c r="E57" s="9"/>
    </row>
    <row r="58" spans="2:65" s="3" customFormat="1" ht="21" customHeight="1" x14ac:dyDescent="0.15">
      <c r="C58" s="9"/>
      <c r="D58" s="9"/>
      <c r="E58" s="9"/>
    </row>
    <row r="59" spans="2:65" s="3" customFormat="1" ht="21" customHeight="1" x14ac:dyDescent="0.15">
      <c r="B59" s="9"/>
      <c r="C59" s="9"/>
      <c r="D59" s="9"/>
      <c r="E59" s="9"/>
    </row>
  </sheetData>
  <mergeCells count="159">
    <mergeCell ref="B45:O45"/>
    <mergeCell ref="C47:M47"/>
    <mergeCell ref="O47:T47"/>
    <mergeCell ref="Z47:AK47"/>
    <mergeCell ref="AL47:AQ47"/>
    <mergeCell ref="AV47:AY47"/>
    <mergeCell ref="BC47:BH47"/>
    <mergeCell ref="B51:BM51"/>
    <mergeCell ref="C37:P37"/>
    <mergeCell ref="BH39:BM39"/>
    <mergeCell ref="B41:O41"/>
    <mergeCell ref="C43:O43"/>
    <mergeCell ref="R43:W43"/>
    <mergeCell ref="AC43:AG43"/>
    <mergeCell ref="AJ43:AO43"/>
    <mergeCell ref="AU43:AX43"/>
    <mergeCell ref="BD43:BG43"/>
    <mergeCell ref="AV31:AY31"/>
    <mergeCell ref="BA31:BD31"/>
    <mergeCell ref="BH31:BM31"/>
    <mergeCell ref="C33:P33"/>
    <mergeCell ref="Q33:AA33"/>
    <mergeCell ref="AC33:AI33"/>
    <mergeCell ref="AM33:AS33"/>
    <mergeCell ref="C35:E35"/>
    <mergeCell ref="G35:M35"/>
    <mergeCell ref="Q35:U35"/>
    <mergeCell ref="W35:AC35"/>
    <mergeCell ref="AG35:AK35"/>
    <mergeCell ref="AM35:AS35"/>
    <mergeCell ref="AV35:AY35"/>
    <mergeCell ref="BA35:BD35"/>
    <mergeCell ref="BH35:BM35"/>
    <mergeCell ref="C29:Q29"/>
    <mergeCell ref="R29:AB29"/>
    <mergeCell ref="AC29:AI29"/>
    <mergeCell ref="AM29:AS29"/>
    <mergeCell ref="C31:E31"/>
    <mergeCell ref="G31:M31"/>
    <mergeCell ref="Q31:U31"/>
    <mergeCell ref="W31:AC31"/>
    <mergeCell ref="AG31:AK31"/>
    <mergeCell ref="AM31:AS31"/>
    <mergeCell ref="AV23:AY23"/>
    <mergeCell ref="BA23:BD23"/>
    <mergeCell ref="BH23:BM23"/>
    <mergeCell ref="C25:Q25"/>
    <mergeCell ref="R25:AB25"/>
    <mergeCell ref="AC25:AI25"/>
    <mergeCell ref="AM25:AS25"/>
    <mergeCell ref="C27:E27"/>
    <mergeCell ref="G27:M27"/>
    <mergeCell ref="Q27:U27"/>
    <mergeCell ref="W27:AC27"/>
    <mergeCell ref="AG27:AK27"/>
    <mergeCell ref="AM27:AS27"/>
    <mergeCell ref="AV27:AY27"/>
    <mergeCell ref="BA27:BD27"/>
    <mergeCell ref="BH27:BM27"/>
    <mergeCell ref="C21:P21"/>
    <mergeCell ref="Q21:AA21"/>
    <mergeCell ref="AC21:AI21"/>
    <mergeCell ref="AM21:AS21"/>
    <mergeCell ref="C23:E23"/>
    <mergeCell ref="G23:M23"/>
    <mergeCell ref="Q23:U23"/>
    <mergeCell ref="W23:AC23"/>
    <mergeCell ref="AG23:AK23"/>
    <mergeCell ref="AM23:AS23"/>
    <mergeCell ref="BE17:BK17"/>
    <mergeCell ref="C19:E19"/>
    <mergeCell ref="G19:M19"/>
    <mergeCell ref="Q19:U19"/>
    <mergeCell ref="W19:AC19"/>
    <mergeCell ref="AG19:AK19"/>
    <mergeCell ref="AM19:AS19"/>
    <mergeCell ref="AV19:AY19"/>
    <mergeCell ref="BA19:BD19"/>
    <mergeCell ref="BH19:BM19"/>
    <mergeCell ref="C13:E13"/>
    <mergeCell ref="G13:M13"/>
    <mergeCell ref="Q13:U13"/>
    <mergeCell ref="W13:AC13"/>
    <mergeCell ref="AG13:AK13"/>
    <mergeCell ref="AM13:AS13"/>
    <mergeCell ref="AW13:BC13"/>
    <mergeCell ref="B15:O15"/>
    <mergeCell ref="C17:P17"/>
    <mergeCell ref="Q17:AA17"/>
    <mergeCell ref="AC17:AI17"/>
    <mergeCell ref="AM17:AS17"/>
    <mergeCell ref="AU17:BD17"/>
    <mergeCell ref="AI9:AX9"/>
    <mergeCell ref="AY9:BA9"/>
    <mergeCell ref="BB9:BC9"/>
    <mergeCell ref="BD9:BF9"/>
    <mergeCell ref="BG9:BH9"/>
    <mergeCell ref="BI9:BK9"/>
    <mergeCell ref="BL9:BM9"/>
    <mergeCell ref="B11:O11"/>
    <mergeCell ref="Q11:AA11"/>
    <mergeCell ref="AC11:AI11"/>
    <mergeCell ref="AM11:AS11"/>
    <mergeCell ref="AY7:BA7"/>
    <mergeCell ref="BB7:BC7"/>
    <mergeCell ref="BD7:BF7"/>
    <mergeCell ref="BG7:BH7"/>
    <mergeCell ref="BI7:BK7"/>
    <mergeCell ref="BL7:BM7"/>
    <mergeCell ref="B6:I6"/>
    <mergeCell ref="AI8:AX8"/>
    <mergeCell ref="AY8:BA8"/>
    <mergeCell ref="BB8:BC8"/>
    <mergeCell ref="BD8:BF8"/>
    <mergeCell ref="BG8:BH8"/>
    <mergeCell ref="BI8:BK8"/>
    <mergeCell ref="BL8:BM8"/>
    <mergeCell ref="B7:I7"/>
    <mergeCell ref="J7:T7"/>
    <mergeCell ref="AB7:AI7"/>
    <mergeCell ref="AJ7:AL7"/>
    <mergeCell ref="AM7:AN7"/>
    <mergeCell ref="AO7:AQ7"/>
    <mergeCell ref="AR7:AS7"/>
    <mergeCell ref="AT7:AV7"/>
    <mergeCell ref="AW7:AX7"/>
    <mergeCell ref="J6:O6"/>
    <mergeCell ref="B2:BM2"/>
    <mergeCell ref="B4:I4"/>
    <mergeCell ref="J4:AA4"/>
    <mergeCell ref="AB4:AH4"/>
    <mergeCell ref="AI4:AV4"/>
    <mergeCell ref="AW4:BC4"/>
    <mergeCell ref="BD4:BM4"/>
    <mergeCell ref="B5:E5"/>
    <mergeCell ref="F5:I5"/>
    <mergeCell ref="J5:T5"/>
    <mergeCell ref="U5:AA5"/>
    <mergeCell ref="AB5:AH5"/>
    <mergeCell ref="AI5:AO5"/>
    <mergeCell ref="AP5:AV5"/>
    <mergeCell ref="AW5:BC5"/>
    <mergeCell ref="BD5:BF5"/>
    <mergeCell ref="BG5:BM5"/>
    <mergeCell ref="AY6:BA6"/>
    <mergeCell ref="BB6:BC6"/>
    <mergeCell ref="BD6:BF6"/>
    <mergeCell ref="BG6:BH6"/>
    <mergeCell ref="BI6:BK6"/>
    <mergeCell ref="BL6:BM6"/>
    <mergeCell ref="P6:T6"/>
    <mergeCell ref="U6:AA6"/>
    <mergeCell ref="AB6:AI6"/>
    <mergeCell ref="AJ6:AL6"/>
    <mergeCell ref="AM6:AN6"/>
    <mergeCell ref="AO6:AQ6"/>
    <mergeCell ref="AR6:AS6"/>
    <mergeCell ref="AT6:AV6"/>
    <mergeCell ref="AW6:AX6"/>
  </mergeCells>
  <phoneticPr fontId="20"/>
  <pageMargins left="0.59055118110236227" right="0.47244094488188976" top="0.45" bottom="0.21" header="0.35" footer="0.21"/>
  <pageSetup paperSize="9" scale="7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リスト!$A$37:$A$41</xm:f>
          </x14:formula1>
          <xm:sqref>BE17:BK17</xm:sqref>
        </x14:dataValidation>
        <x14:dataValidation type="list" allowBlank="1" showInputMessage="1" showErrorMessage="1">
          <x14:formula1>
            <xm:f>リスト!$A$27:$A$34</xm:f>
          </x14:formula1>
          <xm:sqref>U6:AA6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F24"/>
  <sheetViews>
    <sheetView zoomScaleNormal="100" workbookViewId="0"/>
  </sheetViews>
  <sheetFormatPr defaultRowHeight="13.5" x14ac:dyDescent="0.15"/>
  <cols>
    <col min="1" max="58" width="2.625" style="19" customWidth="1"/>
    <col min="59" max="59" width="9" style="19" customWidth="1"/>
    <col min="60" max="16384" width="9" style="19"/>
  </cols>
  <sheetData>
    <row r="2" spans="1:58" x14ac:dyDescent="0.15">
      <c r="A2" s="19" t="s">
        <v>47</v>
      </c>
    </row>
    <row r="4" spans="1:58" x14ac:dyDescent="0.15">
      <c r="B4" s="19" t="s">
        <v>46</v>
      </c>
    </row>
    <row r="6" spans="1:58" ht="20.100000000000001" customHeight="1" x14ac:dyDescent="0.15">
      <c r="B6" s="115" t="s">
        <v>13</v>
      </c>
      <c r="C6" s="116"/>
      <c r="D6" s="116"/>
      <c r="E6" s="115">
        <f>VLOOKUP(人材雇用費算出書!$F$5,リスト!$A$13:$Z$16,3,TRUE)</f>
        <v>455</v>
      </c>
      <c r="F6" s="117"/>
      <c r="G6" s="21" t="s">
        <v>24</v>
      </c>
      <c r="H6" s="115">
        <f>人材雇用費算出書!BL6</f>
        <v>0</v>
      </c>
      <c r="I6" s="117"/>
      <c r="J6" s="21" t="s">
        <v>33</v>
      </c>
      <c r="K6" s="115" t="s">
        <v>0</v>
      </c>
      <c r="L6" s="116"/>
      <c r="M6" s="116"/>
      <c r="N6" s="115">
        <f>VLOOKUP(人材雇用費算出書!$F$5,リスト!$A$13:$Z$16,6,TRUE)</f>
        <v>384</v>
      </c>
      <c r="O6" s="117"/>
      <c r="P6" s="21" t="s">
        <v>24</v>
      </c>
      <c r="Q6" s="115">
        <f>人材雇用費算出書!BG6</f>
        <v>0</v>
      </c>
      <c r="R6" s="117"/>
      <c r="S6" s="21" t="s">
        <v>33</v>
      </c>
      <c r="T6" s="115" t="s">
        <v>7</v>
      </c>
      <c r="U6" s="116"/>
      <c r="V6" s="116"/>
      <c r="W6" s="115">
        <f>VLOOKUP(人材雇用費算出書!$F$5,リスト!$A$13:$Z$16,9,TRUE)</f>
        <v>309</v>
      </c>
      <c r="X6" s="117"/>
      <c r="Y6" s="21" t="s">
        <v>24</v>
      </c>
      <c r="Z6" s="115">
        <f>人材雇用費算出書!BB6</f>
        <v>0</v>
      </c>
      <c r="AA6" s="117"/>
      <c r="AB6" s="21" t="s">
        <v>33</v>
      </c>
      <c r="AC6" s="115" t="s">
        <v>11</v>
      </c>
      <c r="AD6" s="116"/>
      <c r="AE6" s="116"/>
      <c r="AF6" s="115">
        <f>VLOOKUP(人材雇用費算出書!$F$5,リスト!$A$13:$Z$16,12,TRUE)</f>
        <v>233</v>
      </c>
      <c r="AG6" s="117"/>
      <c r="AH6" s="21" t="s">
        <v>24</v>
      </c>
      <c r="AI6" s="115">
        <f>人材雇用費算出書!AW6</f>
        <v>0</v>
      </c>
      <c r="AJ6" s="117"/>
      <c r="AK6" s="21" t="s">
        <v>33</v>
      </c>
      <c r="AL6" s="115" t="s">
        <v>91</v>
      </c>
      <c r="AM6" s="116"/>
      <c r="AN6" s="116"/>
      <c r="AO6" s="115">
        <f>VLOOKUP(人材雇用費算出書!$F$5,リスト!$A$12:$AF$16,27,TRUE)</f>
        <v>169</v>
      </c>
      <c r="AP6" s="117"/>
      <c r="AQ6" s="21" t="s">
        <v>24</v>
      </c>
      <c r="AR6" s="115">
        <f>人材雇用費算出書!AR6</f>
        <v>0</v>
      </c>
      <c r="AS6" s="117"/>
      <c r="AT6" s="21" t="s">
        <v>33</v>
      </c>
      <c r="AU6" s="118" t="s">
        <v>90</v>
      </c>
      <c r="AV6" s="119"/>
      <c r="AW6" s="119"/>
      <c r="AX6" s="115">
        <f>VLOOKUP(人材雇用費算出書!$F$5,リスト!$A$12:$AF$16,30,TRUE)</f>
        <v>169</v>
      </c>
      <c r="AY6" s="117"/>
      <c r="AZ6" s="21" t="s">
        <v>24</v>
      </c>
      <c r="BA6" s="115">
        <f>人材雇用費算出書!AM6</f>
        <v>0</v>
      </c>
      <c r="BB6" s="117"/>
      <c r="BC6" s="21" t="s">
        <v>33</v>
      </c>
    </row>
    <row r="8" spans="1:58" ht="20.100000000000001" customHeight="1" x14ac:dyDescent="0.15">
      <c r="B8" s="115" t="s">
        <v>30</v>
      </c>
      <c r="C8" s="116"/>
      <c r="D8" s="116"/>
      <c r="E8" s="115">
        <f>VLOOKUP(人材雇用費算出書!$F$5,リスト!$A$13:$Z$16,15,TRUE)</f>
        <v>28</v>
      </c>
      <c r="F8" s="117"/>
      <c r="G8" s="21" t="s">
        <v>24</v>
      </c>
      <c r="H8" s="115">
        <f>人材雇用費算出書!$U$5</f>
        <v>0</v>
      </c>
      <c r="I8" s="117"/>
      <c r="J8" s="21" t="s">
        <v>24</v>
      </c>
      <c r="K8" s="120">
        <v>0</v>
      </c>
      <c r="L8" s="121"/>
      <c r="M8" s="21" t="s">
        <v>33</v>
      </c>
      <c r="N8" s="115" t="s">
        <v>14</v>
      </c>
      <c r="O8" s="116"/>
      <c r="P8" s="116"/>
      <c r="Q8" s="115">
        <f>VLOOKUP(人材雇用費算出書!$F$5,リスト!$A$13:$Z$16,18,TRUE)</f>
        <v>50</v>
      </c>
      <c r="R8" s="117"/>
      <c r="S8" s="21" t="s">
        <v>24</v>
      </c>
      <c r="T8" s="115">
        <f>人材雇用費算出書!$U$5</f>
        <v>0</v>
      </c>
      <c r="U8" s="117"/>
      <c r="V8" s="21" t="s">
        <v>24</v>
      </c>
      <c r="W8" s="120">
        <v>0</v>
      </c>
      <c r="X8" s="121"/>
      <c r="Y8" s="21" t="s">
        <v>33</v>
      </c>
      <c r="Z8" s="115" t="s">
        <v>51</v>
      </c>
      <c r="AA8" s="116"/>
      <c r="AB8" s="116"/>
      <c r="AC8" s="115">
        <f>VLOOKUP(人材雇用費算出書!$F$5,リスト!$A$13:$Z$16,21,TRUE)</f>
        <v>7</v>
      </c>
      <c r="AD8" s="117"/>
      <c r="AE8" s="21" t="s">
        <v>24</v>
      </c>
      <c r="AF8" s="115">
        <f>人材雇用費算出書!$BL$8</f>
        <v>0</v>
      </c>
      <c r="AG8" s="117"/>
      <c r="AH8" s="21" t="s">
        <v>24</v>
      </c>
      <c r="AI8" s="120">
        <v>0</v>
      </c>
      <c r="AJ8" s="121"/>
      <c r="AK8" s="21" t="s">
        <v>33</v>
      </c>
      <c r="AL8" s="115" t="s">
        <v>52</v>
      </c>
      <c r="AM8" s="116"/>
      <c r="AN8" s="116"/>
      <c r="AO8" s="115">
        <f>VLOOKUP(人材雇用費算出書!$F$5,リスト!$A$13:$Z$16,24,TRUE)</f>
        <v>187</v>
      </c>
      <c r="AP8" s="117"/>
      <c r="AQ8" s="21" t="s">
        <v>24</v>
      </c>
      <c r="AR8" s="115">
        <f>人材雇用費算出書!$BL$8</f>
        <v>0</v>
      </c>
      <c r="AS8" s="117"/>
      <c r="AT8" s="21" t="s">
        <v>24</v>
      </c>
      <c r="AU8" s="120">
        <v>0</v>
      </c>
      <c r="AV8" s="121"/>
    </row>
    <row r="10" spans="1:58" ht="20.100000000000001" customHeight="1" x14ac:dyDescent="0.15">
      <c r="B10" s="122" t="s">
        <v>13</v>
      </c>
      <c r="C10" s="122"/>
      <c r="D10" s="122"/>
      <c r="F10" s="128" t="s">
        <v>33</v>
      </c>
      <c r="H10" s="122" t="s">
        <v>0</v>
      </c>
      <c r="I10" s="122"/>
      <c r="J10" s="122"/>
      <c r="L10" s="128" t="s">
        <v>33</v>
      </c>
      <c r="N10" s="122" t="s">
        <v>7</v>
      </c>
      <c r="O10" s="122"/>
      <c r="P10" s="122"/>
      <c r="R10" s="128" t="s">
        <v>33</v>
      </c>
      <c r="T10" s="122" t="s">
        <v>11</v>
      </c>
      <c r="U10" s="122"/>
      <c r="V10" s="122"/>
      <c r="X10" s="128" t="s">
        <v>33</v>
      </c>
      <c r="Z10" s="122" t="s">
        <v>30</v>
      </c>
      <c r="AA10" s="122"/>
      <c r="AB10" s="122"/>
      <c r="AD10" s="128" t="s">
        <v>33</v>
      </c>
      <c r="AF10" s="122" t="s">
        <v>14</v>
      </c>
      <c r="AG10" s="122"/>
      <c r="AH10" s="122"/>
      <c r="AJ10" s="128" t="s">
        <v>33</v>
      </c>
      <c r="AL10" s="122" t="s">
        <v>51</v>
      </c>
      <c r="AM10" s="122"/>
      <c r="AN10" s="122"/>
      <c r="AP10" s="128" t="s">
        <v>33</v>
      </c>
      <c r="AR10" s="122" t="s">
        <v>51</v>
      </c>
      <c r="AS10" s="122"/>
      <c r="AT10" s="122"/>
      <c r="AV10" s="128" t="s">
        <v>33</v>
      </c>
      <c r="AX10" s="122" t="s">
        <v>91</v>
      </c>
      <c r="AY10" s="122"/>
      <c r="AZ10" s="122"/>
      <c r="BB10" s="128" t="s">
        <v>33</v>
      </c>
      <c r="BD10" s="123" t="s">
        <v>90</v>
      </c>
      <c r="BE10" s="123"/>
      <c r="BF10" s="123"/>
    </row>
    <row r="11" spans="1:58" ht="20.100000000000001" customHeight="1" x14ac:dyDescent="0.15">
      <c r="B11" s="124">
        <f>E6*H6</f>
        <v>0</v>
      </c>
      <c r="C11" s="125"/>
      <c r="D11" s="126"/>
      <c r="F11" s="128"/>
      <c r="H11" s="124">
        <f>N6*Q6</f>
        <v>0</v>
      </c>
      <c r="I11" s="125"/>
      <c r="J11" s="126"/>
      <c r="L11" s="128"/>
      <c r="N11" s="124">
        <f>W6*Z6</f>
        <v>0</v>
      </c>
      <c r="O11" s="125"/>
      <c r="P11" s="126"/>
      <c r="R11" s="128"/>
      <c r="T11" s="124">
        <f>AF6*AI6</f>
        <v>0</v>
      </c>
      <c r="U11" s="125"/>
      <c r="V11" s="126"/>
      <c r="X11" s="128"/>
      <c r="Z11" s="127">
        <f>E8*H8*K8</f>
        <v>0</v>
      </c>
      <c r="AA11" s="127"/>
      <c r="AB11" s="127"/>
      <c r="AD11" s="128"/>
      <c r="AF11" s="127">
        <f>Q8*T8*W8</f>
        <v>0</v>
      </c>
      <c r="AG11" s="127"/>
      <c r="AH11" s="127"/>
      <c r="AJ11" s="128"/>
      <c r="AL11" s="127">
        <f>AC8*AF8*AI8</f>
        <v>0</v>
      </c>
      <c r="AM11" s="127"/>
      <c r="AN11" s="127"/>
      <c r="AP11" s="128"/>
      <c r="AR11" s="127">
        <f>AO8*AR8*AU8</f>
        <v>0</v>
      </c>
      <c r="AS11" s="127"/>
      <c r="AT11" s="127"/>
      <c r="AV11" s="128"/>
      <c r="AX11" s="124">
        <f>AO6*AR6</f>
        <v>0</v>
      </c>
      <c r="AY11" s="125"/>
      <c r="AZ11" s="126"/>
      <c r="BB11" s="128"/>
      <c r="BD11" s="124">
        <f>AX6*BA6</f>
        <v>0</v>
      </c>
      <c r="BE11" s="125"/>
      <c r="BF11" s="126"/>
    </row>
    <row r="13" spans="1:58" ht="20.100000000000001" customHeight="1" x14ac:dyDescent="0.15">
      <c r="B13" s="20" t="s">
        <v>17</v>
      </c>
      <c r="D13" s="124">
        <f>B11+H11+N11+T11+Z11+AF11+AL11+AR11+AX11+BD11</f>
        <v>0</v>
      </c>
      <c r="E13" s="125"/>
      <c r="F13" s="126"/>
    </row>
    <row r="15" spans="1:58" x14ac:dyDescent="0.15">
      <c r="B15" s="19" t="s">
        <v>53</v>
      </c>
    </row>
    <row r="17" spans="2:58" ht="20.100000000000001" customHeight="1" x14ac:dyDescent="0.15">
      <c r="B17" s="115" t="s">
        <v>13</v>
      </c>
      <c r="C17" s="116"/>
      <c r="D17" s="116"/>
      <c r="E17" s="115">
        <f>VLOOKUP(人材雇用費算出書!$F$5,リスト!$A$13:$Z$16,3,TRUE)</f>
        <v>455</v>
      </c>
      <c r="F17" s="117"/>
      <c r="G17" s="21" t="s">
        <v>24</v>
      </c>
      <c r="H17" s="115">
        <f>人材雇用費算出書!BL7</f>
        <v>0</v>
      </c>
      <c r="I17" s="117"/>
      <c r="J17" s="21" t="s">
        <v>33</v>
      </c>
      <c r="K17" s="115" t="s">
        <v>0</v>
      </c>
      <c r="L17" s="116"/>
      <c r="M17" s="116"/>
      <c r="N17" s="115">
        <f>VLOOKUP(人材雇用費算出書!$F$5,リスト!$A$13:$Z$16,6,TRUE)</f>
        <v>384</v>
      </c>
      <c r="O17" s="117"/>
      <c r="P17" s="21" t="s">
        <v>24</v>
      </c>
      <c r="Q17" s="115">
        <f>人材雇用費算出書!BG7</f>
        <v>0</v>
      </c>
      <c r="R17" s="117"/>
      <c r="S17" s="21" t="s">
        <v>33</v>
      </c>
      <c r="T17" s="115" t="s">
        <v>7</v>
      </c>
      <c r="U17" s="116"/>
      <c r="V17" s="116"/>
      <c r="W17" s="115">
        <f>VLOOKUP(人材雇用費算出書!$F$5,リスト!$A$13:$Z$16,9,TRUE)</f>
        <v>309</v>
      </c>
      <c r="X17" s="117"/>
      <c r="Y17" s="21" t="s">
        <v>24</v>
      </c>
      <c r="Z17" s="115">
        <f>人材雇用費算出書!BB7</f>
        <v>0</v>
      </c>
      <c r="AA17" s="117"/>
      <c r="AB17" s="21" t="s">
        <v>33</v>
      </c>
      <c r="AC17" s="115" t="s">
        <v>11</v>
      </c>
      <c r="AD17" s="116"/>
      <c r="AE17" s="116"/>
      <c r="AF17" s="115">
        <f>VLOOKUP(人材雇用費算出書!$F$5,リスト!$A$13:$Z$16,12,TRUE)</f>
        <v>233</v>
      </c>
      <c r="AG17" s="117"/>
      <c r="AH17" s="21" t="s">
        <v>24</v>
      </c>
      <c r="AI17" s="115">
        <f>人材雇用費算出書!AW7</f>
        <v>0</v>
      </c>
      <c r="AJ17" s="117"/>
      <c r="AK17" s="21" t="s">
        <v>33</v>
      </c>
      <c r="AL17" s="115" t="s">
        <v>91</v>
      </c>
      <c r="AM17" s="116"/>
      <c r="AN17" s="116"/>
      <c r="AO17" s="115">
        <f>VLOOKUP(人材雇用費算出書!$F$5,リスト!$A$12:$AF$16,27,TRUE)</f>
        <v>169</v>
      </c>
      <c r="AP17" s="117"/>
      <c r="AQ17" s="21" t="s">
        <v>24</v>
      </c>
      <c r="AR17" s="115">
        <f>人材雇用費算出書!AR7</f>
        <v>0</v>
      </c>
      <c r="AS17" s="117"/>
      <c r="AT17" s="21" t="s">
        <v>33</v>
      </c>
      <c r="AU17" s="118" t="s">
        <v>90</v>
      </c>
      <c r="AV17" s="119"/>
      <c r="AW17" s="119"/>
      <c r="AX17" s="115">
        <f>VLOOKUP(人材雇用費算出書!$F$5,リスト!$A$12:$AF$16,30,TRUE)</f>
        <v>169</v>
      </c>
      <c r="AY17" s="117"/>
      <c r="AZ17" s="21" t="s">
        <v>24</v>
      </c>
      <c r="BA17" s="115">
        <f>人材雇用費算出書!AM7</f>
        <v>0</v>
      </c>
      <c r="BB17" s="117"/>
      <c r="BC17" s="21" t="s">
        <v>33</v>
      </c>
    </row>
    <row r="19" spans="2:58" ht="20.100000000000001" customHeight="1" x14ac:dyDescent="0.15">
      <c r="B19" s="115" t="s">
        <v>30</v>
      </c>
      <c r="C19" s="116"/>
      <c r="D19" s="116"/>
      <c r="E19" s="115">
        <f>VLOOKUP(人材雇用費算出書!$F$5,リスト!$A$13:$Z$16,15,TRUE)</f>
        <v>28</v>
      </c>
      <c r="F19" s="117"/>
      <c r="G19" s="21" t="s">
        <v>24</v>
      </c>
      <c r="H19" s="115">
        <f>人材雇用費算出書!$BL$7+人材雇用費算出書!$BG$7+人材雇用費算出書!$BB$7+人材雇用費算出書!$AW$7</f>
        <v>0</v>
      </c>
      <c r="I19" s="117"/>
      <c r="J19" s="21" t="s">
        <v>24</v>
      </c>
      <c r="K19" s="120">
        <v>0</v>
      </c>
      <c r="L19" s="121"/>
      <c r="M19" s="21" t="s">
        <v>33</v>
      </c>
      <c r="N19" s="115" t="s">
        <v>14</v>
      </c>
      <c r="O19" s="116"/>
      <c r="P19" s="116"/>
      <c r="Q19" s="115">
        <f>VLOOKUP(人材雇用費算出書!$F$5,リスト!$A$13:$Z$16,18,TRUE)</f>
        <v>50</v>
      </c>
      <c r="R19" s="117"/>
      <c r="S19" s="21" t="s">
        <v>24</v>
      </c>
      <c r="T19" s="115">
        <f>人材雇用費算出書!$BL$7+人材雇用費算出書!$BG$7+人材雇用費算出書!$BB$7+人材雇用費算出書!$AW$7</f>
        <v>0</v>
      </c>
      <c r="U19" s="117"/>
      <c r="V19" s="21" t="s">
        <v>24</v>
      </c>
      <c r="W19" s="120">
        <v>0</v>
      </c>
      <c r="X19" s="121"/>
      <c r="Y19" s="21" t="s">
        <v>33</v>
      </c>
      <c r="Z19" s="115" t="s">
        <v>51</v>
      </c>
      <c r="AA19" s="116"/>
      <c r="AB19" s="116"/>
      <c r="AC19" s="115">
        <f>VLOOKUP(人材雇用費算出書!$F$5,リスト!$A$13:$Z$16,21,TRUE)</f>
        <v>7</v>
      </c>
      <c r="AD19" s="117"/>
      <c r="AE19" s="21" t="s">
        <v>24</v>
      </c>
      <c r="AF19" s="115">
        <f>人材雇用費算出書!$BL$9</f>
        <v>0</v>
      </c>
      <c r="AG19" s="117"/>
      <c r="AH19" s="21" t="s">
        <v>24</v>
      </c>
      <c r="AI19" s="120">
        <v>0</v>
      </c>
      <c r="AJ19" s="121"/>
      <c r="AK19" s="21" t="s">
        <v>33</v>
      </c>
      <c r="AL19" s="115" t="s">
        <v>52</v>
      </c>
      <c r="AM19" s="116"/>
      <c r="AN19" s="116"/>
      <c r="AO19" s="115">
        <f>VLOOKUP(人材雇用費算出書!$F$5,リスト!$A$13:$Z$16,24,TRUE)</f>
        <v>187</v>
      </c>
      <c r="AP19" s="117"/>
      <c r="AQ19" s="21" t="s">
        <v>24</v>
      </c>
      <c r="AR19" s="115">
        <f>人材雇用費算出書!$BL$9</f>
        <v>0</v>
      </c>
      <c r="AS19" s="117"/>
      <c r="AT19" s="21" t="s">
        <v>24</v>
      </c>
      <c r="AU19" s="120">
        <v>0</v>
      </c>
      <c r="AV19" s="121"/>
    </row>
    <row r="21" spans="2:58" ht="20.100000000000001" customHeight="1" x14ac:dyDescent="0.15">
      <c r="B21" s="122" t="s">
        <v>13</v>
      </c>
      <c r="C21" s="122"/>
      <c r="D21" s="122"/>
      <c r="F21" s="128" t="s">
        <v>33</v>
      </c>
      <c r="H21" s="122" t="s">
        <v>0</v>
      </c>
      <c r="I21" s="122"/>
      <c r="J21" s="122"/>
      <c r="L21" s="128" t="s">
        <v>33</v>
      </c>
      <c r="N21" s="122" t="s">
        <v>7</v>
      </c>
      <c r="O21" s="122"/>
      <c r="P21" s="122"/>
      <c r="R21" s="128" t="s">
        <v>33</v>
      </c>
      <c r="T21" s="122" t="s">
        <v>11</v>
      </c>
      <c r="U21" s="122"/>
      <c r="V21" s="122"/>
      <c r="X21" s="128" t="s">
        <v>33</v>
      </c>
      <c r="Z21" s="122" t="s">
        <v>30</v>
      </c>
      <c r="AA21" s="122"/>
      <c r="AB21" s="122"/>
      <c r="AD21" s="128" t="s">
        <v>33</v>
      </c>
      <c r="AF21" s="122" t="s">
        <v>14</v>
      </c>
      <c r="AG21" s="122"/>
      <c r="AH21" s="122"/>
      <c r="AJ21" s="128" t="s">
        <v>33</v>
      </c>
      <c r="AL21" s="122" t="s">
        <v>51</v>
      </c>
      <c r="AM21" s="122"/>
      <c r="AN21" s="122"/>
      <c r="AP21" s="128" t="s">
        <v>33</v>
      </c>
      <c r="AR21" s="122" t="s">
        <v>51</v>
      </c>
      <c r="AS21" s="122"/>
      <c r="AT21" s="122"/>
      <c r="AV21" s="128" t="s">
        <v>33</v>
      </c>
      <c r="AX21" s="122" t="s">
        <v>91</v>
      </c>
      <c r="AY21" s="122"/>
      <c r="AZ21" s="122"/>
      <c r="BB21" s="128" t="s">
        <v>33</v>
      </c>
      <c r="BD21" s="123" t="s">
        <v>90</v>
      </c>
      <c r="BE21" s="123"/>
      <c r="BF21" s="123"/>
    </row>
    <row r="22" spans="2:58" ht="20.100000000000001" customHeight="1" x14ac:dyDescent="0.15">
      <c r="B22" s="124">
        <f>E17*H17</f>
        <v>0</v>
      </c>
      <c r="C22" s="125"/>
      <c r="D22" s="126"/>
      <c r="F22" s="128"/>
      <c r="H22" s="124">
        <f>N17*Q17</f>
        <v>0</v>
      </c>
      <c r="I22" s="125"/>
      <c r="J22" s="126"/>
      <c r="L22" s="128"/>
      <c r="N22" s="124">
        <f>W17*Z17</f>
        <v>0</v>
      </c>
      <c r="O22" s="125"/>
      <c r="P22" s="126"/>
      <c r="R22" s="128"/>
      <c r="T22" s="124">
        <f>AF17*AI17</f>
        <v>0</v>
      </c>
      <c r="U22" s="125"/>
      <c r="V22" s="126"/>
      <c r="X22" s="128"/>
      <c r="Z22" s="127">
        <f>E19*H19*K19</f>
        <v>0</v>
      </c>
      <c r="AA22" s="127"/>
      <c r="AB22" s="127"/>
      <c r="AD22" s="128"/>
      <c r="AF22" s="127">
        <f>Q19*T19*W19</f>
        <v>0</v>
      </c>
      <c r="AG22" s="127"/>
      <c r="AH22" s="127"/>
      <c r="AJ22" s="128"/>
      <c r="AL22" s="127">
        <f>AC19*AF19*AI19</f>
        <v>0</v>
      </c>
      <c r="AM22" s="127"/>
      <c r="AN22" s="127"/>
      <c r="AP22" s="128"/>
      <c r="AR22" s="127">
        <f>AO19*AR19*AU19</f>
        <v>0</v>
      </c>
      <c r="AS22" s="127"/>
      <c r="AT22" s="127"/>
      <c r="AV22" s="128"/>
      <c r="AX22" s="124">
        <f>AO17*AR17</f>
        <v>0</v>
      </c>
      <c r="AY22" s="125"/>
      <c r="AZ22" s="126"/>
      <c r="BB22" s="128"/>
      <c r="BD22" s="124">
        <f>AX17*BA17</f>
        <v>0</v>
      </c>
      <c r="BE22" s="125"/>
      <c r="BF22" s="126"/>
    </row>
    <row r="24" spans="2:58" ht="20.100000000000001" customHeight="1" x14ac:dyDescent="0.15">
      <c r="B24" s="20" t="s">
        <v>17</v>
      </c>
      <c r="D24" s="124">
        <f>B22+H22+N22+T22+Z22+AF22+AL22+AR22+AX22+BD22</f>
        <v>0</v>
      </c>
      <c r="E24" s="125"/>
      <c r="F24" s="126"/>
    </row>
  </sheetData>
  <mergeCells count="128">
    <mergeCell ref="D24:F24"/>
    <mergeCell ref="F10:F11"/>
    <mergeCell ref="L10:L11"/>
    <mergeCell ref="R10:R11"/>
    <mergeCell ref="X10:X11"/>
    <mergeCell ref="AD10:AD11"/>
    <mergeCell ref="AJ10:AJ11"/>
    <mergeCell ref="AP10:AP11"/>
    <mergeCell ref="AV10:AV11"/>
    <mergeCell ref="F21:F22"/>
    <mergeCell ref="L21:L22"/>
    <mergeCell ref="R21:R22"/>
    <mergeCell ref="X21:X22"/>
    <mergeCell ref="AD21:AD22"/>
    <mergeCell ref="AJ21:AJ22"/>
    <mergeCell ref="AP21:AP22"/>
    <mergeCell ref="AV21:AV22"/>
    <mergeCell ref="AU17:AW17"/>
    <mergeCell ref="BD21:BF21"/>
    <mergeCell ref="B22:D22"/>
    <mergeCell ref="H22:J22"/>
    <mergeCell ref="N22:P22"/>
    <mergeCell ref="T22:V22"/>
    <mergeCell ref="Z22:AB22"/>
    <mergeCell ref="AF22:AH22"/>
    <mergeCell ref="AL22:AN22"/>
    <mergeCell ref="AR22:AT22"/>
    <mergeCell ref="AX22:AZ22"/>
    <mergeCell ref="BD22:BF22"/>
    <mergeCell ref="BB21:BB22"/>
    <mergeCell ref="B21:D21"/>
    <mergeCell ref="H21:J21"/>
    <mergeCell ref="N21:P21"/>
    <mergeCell ref="T21:V21"/>
    <mergeCell ref="Z21:AB21"/>
    <mergeCell ref="AF21:AH21"/>
    <mergeCell ref="AL21:AN21"/>
    <mergeCell ref="AR21:AT21"/>
    <mergeCell ref="AX21:AZ21"/>
    <mergeCell ref="BA17:BB17"/>
    <mergeCell ref="B19:D19"/>
    <mergeCell ref="E19:F19"/>
    <mergeCell ref="H19:I19"/>
    <mergeCell ref="K19:L19"/>
    <mergeCell ref="N19:P19"/>
    <mergeCell ref="Q19:R19"/>
    <mergeCell ref="T19:U19"/>
    <mergeCell ref="W19:X19"/>
    <mergeCell ref="Z19:AB19"/>
    <mergeCell ref="AC19:AD19"/>
    <mergeCell ref="AF19:AG19"/>
    <mergeCell ref="AI19:AJ19"/>
    <mergeCell ref="AL19:AN19"/>
    <mergeCell ref="AO19:AP19"/>
    <mergeCell ref="AR19:AS19"/>
    <mergeCell ref="AU19:AV19"/>
    <mergeCell ref="Z17:AA17"/>
    <mergeCell ref="AC17:AE17"/>
    <mergeCell ref="AF17:AG17"/>
    <mergeCell ref="AI17:AJ17"/>
    <mergeCell ref="AL17:AN17"/>
    <mergeCell ref="AO17:AP17"/>
    <mergeCell ref="AR17:AS17"/>
    <mergeCell ref="AX17:AY17"/>
    <mergeCell ref="D13:F13"/>
    <mergeCell ref="B17:D17"/>
    <mergeCell ref="E17:F17"/>
    <mergeCell ref="H17:I17"/>
    <mergeCell ref="K17:M17"/>
    <mergeCell ref="N17:O17"/>
    <mergeCell ref="Q17:R17"/>
    <mergeCell ref="T17:V17"/>
    <mergeCell ref="W17:X17"/>
    <mergeCell ref="AX10:AZ10"/>
    <mergeCell ref="BD10:BF10"/>
    <mergeCell ref="B11:D11"/>
    <mergeCell ref="H11:J11"/>
    <mergeCell ref="N11:P11"/>
    <mergeCell ref="T11:V11"/>
    <mergeCell ref="Z11:AB11"/>
    <mergeCell ref="AF11:AH11"/>
    <mergeCell ref="AL11:AN11"/>
    <mergeCell ref="AR11:AT11"/>
    <mergeCell ref="AX11:AZ11"/>
    <mergeCell ref="BD11:BF11"/>
    <mergeCell ref="BB10:BB11"/>
    <mergeCell ref="AC8:AD8"/>
    <mergeCell ref="AF8:AG8"/>
    <mergeCell ref="AI8:AJ8"/>
    <mergeCell ref="AL8:AN8"/>
    <mergeCell ref="AO8:AP8"/>
    <mergeCell ref="AR8:AS8"/>
    <mergeCell ref="AU8:AV8"/>
    <mergeCell ref="B10:D10"/>
    <mergeCell ref="H10:J10"/>
    <mergeCell ref="N10:P10"/>
    <mergeCell ref="T10:V10"/>
    <mergeCell ref="Z10:AB10"/>
    <mergeCell ref="AF10:AH10"/>
    <mergeCell ref="AL10:AN10"/>
    <mergeCell ref="AR10:AT10"/>
    <mergeCell ref="B8:D8"/>
    <mergeCell ref="E8:F8"/>
    <mergeCell ref="H8:I8"/>
    <mergeCell ref="K8:L8"/>
    <mergeCell ref="N8:P8"/>
    <mergeCell ref="Q8:R8"/>
    <mergeCell ref="T8:U8"/>
    <mergeCell ref="W8:X8"/>
    <mergeCell ref="Z8:AB8"/>
    <mergeCell ref="AC6:AE6"/>
    <mergeCell ref="AF6:AG6"/>
    <mergeCell ref="AI6:AJ6"/>
    <mergeCell ref="AL6:AN6"/>
    <mergeCell ref="AO6:AP6"/>
    <mergeCell ref="AR6:AS6"/>
    <mergeCell ref="AU6:AW6"/>
    <mergeCell ref="AX6:AY6"/>
    <mergeCell ref="BA6:BB6"/>
    <mergeCell ref="B6:D6"/>
    <mergeCell ref="E6:F6"/>
    <mergeCell ref="H6:I6"/>
    <mergeCell ref="K6:M6"/>
    <mergeCell ref="N6:O6"/>
    <mergeCell ref="Q6:R6"/>
    <mergeCell ref="T6:V6"/>
    <mergeCell ref="W6:X6"/>
    <mergeCell ref="Z6:AA6"/>
  </mergeCells>
  <phoneticPr fontId="20"/>
  <pageMargins left="0.7" right="0.7" top="0.75" bottom="0.75" header="0.3" footer="0.3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W49"/>
  <sheetViews>
    <sheetView zoomScaleNormal="100" workbookViewId="0">
      <selection sqref="A1:D1"/>
    </sheetView>
  </sheetViews>
  <sheetFormatPr defaultRowHeight="13.5" x14ac:dyDescent="0.15"/>
  <cols>
    <col min="1" max="2" width="35.625" customWidth="1"/>
    <col min="3" max="3" width="20.625" customWidth="1"/>
    <col min="4" max="4" width="35.625" customWidth="1"/>
  </cols>
  <sheetData>
    <row r="1" spans="1:4" ht="17.25" x14ac:dyDescent="0.15">
      <c r="A1" s="129" t="s">
        <v>97</v>
      </c>
      <c r="B1" s="129"/>
      <c r="C1" s="129"/>
      <c r="D1" s="129"/>
    </row>
    <row r="2" spans="1:4" x14ac:dyDescent="0.15">
      <c r="A2" s="25"/>
      <c r="B2" s="25"/>
      <c r="C2" s="25"/>
      <c r="D2" s="25"/>
    </row>
    <row r="3" spans="1:4" x14ac:dyDescent="0.15">
      <c r="A3" s="25"/>
      <c r="C3" s="28" t="s">
        <v>98</v>
      </c>
      <c r="D3" s="29"/>
    </row>
    <row r="4" spans="1:4" x14ac:dyDescent="0.15">
      <c r="A4" s="25"/>
      <c r="B4" s="25"/>
      <c r="C4" s="25"/>
      <c r="D4" s="25"/>
    </row>
    <row r="5" spans="1:4" x14ac:dyDescent="0.15">
      <c r="A5" s="26" t="s">
        <v>99</v>
      </c>
      <c r="B5" s="26" t="s">
        <v>100</v>
      </c>
      <c r="C5" s="26" t="s">
        <v>108</v>
      </c>
      <c r="D5" s="26" t="s">
        <v>116</v>
      </c>
    </row>
    <row r="6" spans="1:4" x14ac:dyDescent="0.15">
      <c r="A6" s="27"/>
      <c r="B6" s="27"/>
      <c r="C6" s="27"/>
      <c r="D6" s="30"/>
    </row>
    <row r="7" spans="1:4" x14ac:dyDescent="0.15">
      <c r="A7" s="27"/>
      <c r="B7" s="27"/>
      <c r="C7" s="27"/>
      <c r="D7" s="30"/>
    </row>
    <row r="8" spans="1:4" x14ac:dyDescent="0.15">
      <c r="A8" s="27"/>
      <c r="B8" s="27"/>
      <c r="C8" s="27"/>
      <c r="D8" s="30"/>
    </row>
    <row r="9" spans="1:4" x14ac:dyDescent="0.15">
      <c r="A9" s="27"/>
      <c r="B9" s="27"/>
      <c r="C9" s="27"/>
      <c r="D9" s="30"/>
    </row>
    <row r="10" spans="1:4" x14ac:dyDescent="0.15">
      <c r="A10" s="27"/>
      <c r="B10" s="27"/>
      <c r="C10" s="27"/>
      <c r="D10" s="30"/>
    </row>
    <row r="11" spans="1:4" x14ac:dyDescent="0.15">
      <c r="A11" s="27"/>
      <c r="B11" s="27"/>
      <c r="C11" s="27"/>
      <c r="D11" s="30"/>
    </row>
    <row r="12" spans="1:4" x14ac:dyDescent="0.15">
      <c r="A12" s="27"/>
      <c r="B12" s="27"/>
      <c r="C12" s="27"/>
      <c r="D12" s="30"/>
    </row>
    <row r="13" spans="1:4" x14ac:dyDescent="0.15">
      <c r="A13" s="27"/>
      <c r="B13" s="27"/>
      <c r="C13" s="27"/>
      <c r="D13" s="30"/>
    </row>
    <row r="14" spans="1:4" x14ac:dyDescent="0.15">
      <c r="A14" s="27"/>
      <c r="B14" s="27"/>
      <c r="C14" s="27"/>
      <c r="D14" s="30"/>
    </row>
    <row r="15" spans="1:4" x14ac:dyDescent="0.15">
      <c r="A15" s="27"/>
      <c r="B15" s="27"/>
      <c r="C15" s="27"/>
      <c r="D15" s="30"/>
    </row>
    <row r="16" spans="1:4" x14ac:dyDescent="0.15">
      <c r="A16" s="27"/>
      <c r="B16" s="27"/>
      <c r="C16" s="27"/>
      <c r="D16" s="30"/>
    </row>
    <row r="17" spans="1:4" x14ac:dyDescent="0.15">
      <c r="A17" s="27"/>
      <c r="B17" s="27"/>
      <c r="C17" s="27"/>
      <c r="D17" s="30"/>
    </row>
    <row r="18" spans="1:4" x14ac:dyDescent="0.15">
      <c r="A18" s="27"/>
      <c r="B18" s="27"/>
      <c r="C18" s="27"/>
      <c r="D18" s="30"/>
    </row>
    <row r="19" spans="1:4" x14ac:dyDescent="0.15">
      <c r="A19" s="27"/>
      <c r="B19" s="27"/>
      <c r="C19" s="27"/>
      <c r="D19" s="30"/>
    </row>
    <row r="20" spans="1:4" x14ac:dyDescent="0.15">
      <c r="A20" s="27"/>
      <c r="B20" s="27"/>
      <c r="C20" s="27"/>
      <c r="D20" s="30"/>
    </row>
    <row r="21" spans="1:4" x14ac:dyDescent="0.15">
      <c r="A21" s="27"/>
      <c r="B21" s="27"/>
      <c r="C21" s="27"/>
      <c r="D21" s="30"/>
    </row>
    <row r="22" spans="1:4" x14ac:dyDescent="0.15">
      <c r="A22" s="27"/>
      <c r="B22" s="27"/>
      <c r="C22" s="27"/>
      <c r="D22" s="30"/>
    </row>
    <row r="23" spans="1:4" x14ac:dyDescent="0.15">
      <c r="A23" s="27"/>
      <c r="B23" s="27"/>
      <c r="C23" s="27"/>
      <c r="D23" s="30"/>
    </row>
    <row r="24" spans="1:4" x14ac:dyDescent="0.15">
      <c r="A24" s="27"/>
      <c r="B24" s="27"/>
      <c r="C24" s="27"/>
      <c r="D24" s="30"/>
    </row>
    <row r="25" spans="1:4" x14ac:dyDescent="0.15">
      <c r="A25" s="27"/>
      <c r="B25" s="27"/>
      <c r="C25" s="27"/>
      <c r="D25" s="30"/>
    </row>
    <row r="26" spans="1:4" x14ac:dyDescent="0.15">
      <c r="A26" s="27"/>
      <c r="B26" s="27"/>
      <c r="C26" s="27"/>
      <c r="D26" s="30"/>
    </row>
    <row r="27" spans="1:4" x14ac:dyDescent="0.15">
      <c r="A27" s="27"/>
      <c r="B27" s="27"/>
      <c r="C27" s="27"/>
      <c r="D27" s="30"/>
    </row>
    <row r="28" spans="1:4" x14ac:dyDescent="0.15">
      <c r="A28" s="27"/>
      <c r="B28" s="27"/>
      <c r="C28" s="27"/>
      <c r="D28" s="30"/>
    </row>
    <row r="29" spans="1:4" x14ac:dyDescent="0.15">
      <c r="A29" s="27"/>
      <c r="B29" s="27"/>
      <c r="C29" s="27"/>
      <c r="D29" s="30"/>
    </row>
    <row r="30" spans="1:4" x14ac:dyDescent="0.15">
      <c r="A30" s="27"/>
      <c r="B30" s="27"/>
      <c r="C30" s="27"/>
      <c r="D30" s="30"/>
    </row>
    <row r="31" spans="1:4" x14ac:dyDescent="0.15">
      <c r="A31" s="27"/>
      <c r="B31" s="27"/>
      <c r="C31" s="27"/>
      <c r="D31" s="30"/>
    </row>
    <row r="32" spans="1:4" x14ac:dyDescent="0.15">
      <c r="A32" s="27"/>
      <c r="B32" s="27"/>
      <c r="C32" s="27"/>
      <c r="D32" s="30"/>
    </row>
    <row r="33" spans="1:4" x14ac:dyDescent="0.15">
      <c r="A33" s="27"/>
      <c r="B33" s="27"/>
      <c r="C33" s="27"/>
      <c r="D33" s="30"/>
    </row>
    <row r="34" spans="1:4" x14ac:dyDescent="0.15">
      <c r="A34" s="27"/>
      <c r="B34" s="27"/>
      <c r="C34" s="27"/>
      <c r="D34" s="30"/>
    </row>
    <row r="35" spans="1:4" x14ac:dyDescent="0.15">
      <c r="A35" s="27"/>
      <c r="B35" s="27"/>
      <c r="C35" s="27"/>
      <c r="D35" s="30"/>
    </row>
    <row r="36" spans="1:4" x14ac:dyDescent="0.15">
      <c r="A36" s="27"/>
      <c r="B36" s="27"/>
      <c r="C36" s="27"/>
      <c r="D36" s="30"/>
    </row>
    <row r="37" spans="1:4" x14ac:dyDescent="0.15">
      <c r="A37" s="27"/>
      <c r="B37" s="27"/>
      <c r="C37" s="27"/>
      <c r="D37" s="30"/>
    </row>
    <row r="38" spans="1:4" x14ac:dyDescent="0.15">
      <c r="A38" s="27"/>
      <c r="B38" s="27"/>
      <c r="C38" s="27"/>
      <c r="D38" s="30"/>
    </row>
    <row r="39" spans="1:4" x14ac:dyDescent="0.15">
      <c r="A39" s="27"/>
      <c r="B39" s="27"/>
      <c r="C39" s="27"/>
      <c r="D39" s="30"/>
    </row>
    <row r="40" spans="1:4" x14ac:dyDescent="0.15">
      <c r="A40" s="27"/>
      <c r="B40" s="27"/>
      <c r="C40" s="27"/>
      <c r="D40" s="30"/>
    </row>
    <row r="41" spans="1:4" x14ac:dyDescent="0.15">
      <c r="A41" s="27"/>
      <c r="B41" s="27"/>
      <c r="C41" s="27"/>
      <c r="D41" s="30"/>
    </row>
    <row r="42" spans="1:4" x14ac:dyDescent="0.15">
      <c r="A42" s="27"/>
      <c r="B42" s="27"/>
      <c r="C42" s="27"/>
      <c r="D42" s="30"/>
    </row>
    <row r="43" spans="1:4" x14ac:dyDescent="0.15">
      <c r="A43" s="27"/>
      <c r="B43" s="27"/>
      <c r="C43" s="27"/>
      <c r="D43" s="30"/>
    </row>
    <row r="44" spans="1:4" x14ac:dyDescent="0.15">
      <c r="A44" s="27"/>
      <c r="B44" s="27"/>
      <c r="C44" s="27"/>
      <c r="D44" s="30"/>
    </row>
    <row r="45" spans="1:4" x14ac:dyDescent="0.15">
      <c r="A45" s="131" t="s">
        <v>76</v>
      </c>
      <c r="B45" s="132"/>
      <c r="C45" s="133"/>
      <c r="D45" s="31">
        <f>SUM(D6:D44)</f>
        <v>0</v>
      </c>
    </row>
    <row r="46" spans="1:4" x14ac:dyDescent="0.15">
      <c r="A46" s="131" t="s">
        <v>109</v>
      </c>
      <c r="B46" s="132"/>
      <c r="C46" s="133"/>
      <c r="D46" s="31">
        <f>SUM(C6:C44)</f>
        <v>0</v>
      </c>
    </row>
    <row r="47" spans="1:4" x14ac:dyDescent="0.15">
      <c r="A47" s="131" t="s">
        <v>101</v>
      </c>
      <c r="B47" s="132"/>
      <c r="C47" s="133"/>
      <c r="D47" s="31" t="e">
        <f>D45/D46</f>
        <v>#DIV/0!</v>
      </c>
    </row>
    <row r="49" spans="1:257" ht="23.25" customHeight="1" x14ac:dyDescent="0.15">
      <c r="A49" s="130" t="s">
        <v>114</v>
      </c>
      <c r="B49" s="130"/>
      <c r="C49" s="130"/>
      <c r="D49" s="130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</row>
  </sheetData>
  <mergeCells count="5">
    <mergeCell ref="A1:D1"/>
    <mergeCell ref="A49:D49"/>
    <mergeCell ref="A45:C45"/>
    <mergeCell ref="A46:C46"/>
    <mergeCell ref="A47:C47"/>
  </mergeCells>
  <phoneticPr fontId="20"/>
  <pageMargins left="0.7" right="0.7" top="0.75" bottom="0.75" header="0.3" footer="0.3"/>
  <pageSetup paperSize="9" scale="7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D26"/>
  <sheetViews>
    <sheetView zoomScaleNormal="100" workbookViewId="0">
      <selection activeCell="D4" sqref="D4"/>
    </sheetView>
  </sheetViews>
  <sheetFormatPr defaultRowHeight="13.5" x14ac:dyDescent="0.15"/>
  <cols>
    <col min="1" max="1" width="9" style="35"/>
    <col min="2" max="2" width="30.625" style="35" customWidth="1"/>
    <col min="3" max="4" width="20.625" style="35" customWidth="1"/>
    <col min="5" max="16384" width="9" style="35"/>
  </cols>
  <sheetData>
    <row r="2" spans="2:4" ht="17.25" x14ac:dyDescent="0.15">
      <c r="B2" s="134" t="s">
        <v>110</v>
      </c>
      <c r="C2" s="135"/>
      <c r="D2" s="135"/>
    </row>
    <row r="4" spans="2:4" ht="22.5" customHeight="1" x14ac:dyDescent="0.15">
      <c r="B4" s="36" t="s">
        <v>111</v>
      </c>
      <c r="C4" s="37" t="s">
        <v>112</v>
      </c>
      <c r="D4" s="37" t="s">
        <v>113</v>
      </c>
    </row>
    <row r="5" spans="2:4" ht="22.5" customHeight="1" x14ac:dyDescent="0.15">
      <c r="B5" s="38"/>
      <c r="C5" s="38"/>
      <c r="D5" s="38"/>
    </row>
    <row r="6" spans="2:4" ht="14.25" x14ac:dyDescent="0.15">
      <c r="B6" s="38"/>
      <c r="C6" s="38"/>
      <c r="D6" s="38"/>
    </row>
    <row r="7" spans="2:4" ht="14.25" x14ac:dyDescent="0.15">
      <c r="B7" s="38"/>
      <c r="C7" s="38"/>
      <c r="D7" s="38"/>
    </row>
    <row r="8" spans="2:4" ht="14.25" x14ac:dyDescent="0.15">
      <c r="B8" s="38"/>
      <c r="C8" s="38"/>
      <c r="D8" s="38"/>
    </row>
    <row r="9" spans="2:4" ht="14.25" x14ac:dyDescent="0.15">
      <c r="B9" s="38"/>
      <c r="C9" s="38"/>
      <c r="D9" s="38"/>
    </row>
    <row r="10" spans="2:4" ht="14.25" x14ac:dyDescent="0.15">
      <c r="B10" s="38"/>
      <c r="C10" s="38"/>
      <c r="D10" s="38"/>
    </row>
    <row r="11" spans="2:4" ht="14.25" x14ac:dyDescent="0.15">
      <c r="B11" s="38"/>
      <c r="C11" s="38"/>
      <c r="D11" s="38"/>
    </row>
    <row r="12" spans="2:4" ht="14.25" x14ac:dyDescent="0.15">
      <c r="B12" s="38"/>
      <c r="C12" s="38"/>
      <c r="D12" s="38"/>
    </row>
    <row r="13" spans="2:4" ht="14.25" x14ac:dyDescent="0.15">
      <c r="B13" s="38"/>
      <c r="C13" s="38"/>
      <c r="D13" s="38"/>
    </row>
    <row r="14" spans="2:4" ht="14.25" x14ac:dyDescent="0.15">
      <c r="B14" s="38"/>
      <c r="C14" s="38"/>
      <c r="D14" s="38"/>
    </row>
    <row r="15" spans="2:4" ht="14.25" x14ac:dyDescent="0.15">
      <c r="B15" s="38"/>
      <c r="C15" s="38"/>
      <c r="D15" s="38"/>
    </row>
    <row r="16" spans="2:4" ht="14.25" x14ac:dyDescent="0.15">
      <c r="B16" s="38"/>
      <c r="C16" s="38"/>
      <c r="D16" s="38"/>
    </row>
    <row r="17" spans="2:4" ht="14.25" x14ac:dyDescent="0.15">
      <c r="B17" s="38"/>
      <c r="C17" s="38"/>
      <c r="D17" s="38"/>
    </row>
    <row r="18" spans="2:4" ht="14.25" x14ac:dyDescent="0.15">
      <c r="B18" s="38"/>
      <c r="C18" s="38"/>
      <c r="D18" s="38"/>
    </row>
    <row r="19" spans="2:4" ht="14.25" x14ac:dyDescent="0.15">
      <c r="B19" s="38"/>
      <c r="C19" s="38"/>
      <c r="D19" s="38"/>
    </row>
    <row r="20" spans="2:4" ht="14.25" x14ac:dyDescent="0.15">
      <c r="B20" s="38"/>
      <c r="C20" s="38"/>
      <c r="D20" s="38"/>
    </row>
    <row r="21" spans="2:4" ht="14.25" x14ac:dyDescent="0.15">
      <c r="B21" s="38"/>
      <c r="C21" s="38"/>
      <c r="D21" s="38"/>
    </row>
    <row r="22" spans="2:4" ht="14.25" x14ac:dyDescent="0.15">
      <c r="B22" s="38"/>
      <c r="C22" s="38"/>
      <c r="D22" s="38"/>
    </row>
    <row r="23" spans="2:4" ht="14.25" x14ac:dyDescent="0.15">
      <c r="B23" s="38"/>
      <c r="C23" s="38"/>
      <c r="D23" s="38"/>
    </row>
    <row r="24" spans="2:4" ht="14.25" x14ac:dyDescent="0.15">
      <c r="B24" s="38"/>
      <c r="C24" s="38"/>
      <c r="D24" s="38"/>
    </row>
    <row r="26" spans="2:4" ht="14.25" x14ac:dyDescent="0.15">
      <c r="B26" s="136"/>
      <c r="C26" s="137"/>
      <c r="D26" s="137"/>
    </row>
  </sheetData>
  <mergeCells count="2">
    <mergeCell ref="B2:D2"/>
    <mergeCell ref="B26:D26"/>
  </mergeCells>
  <phoneticPr fontId="38"/>
  <pageMargins left="0.7" right="0.7" top="0.75" bottom="0.75" header="0.3" footer="0.3"/>
  <pageSetup paperSize="9" scale="9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62"/>
  <sheetViews>
    <sheetView workbookViewId="0"/>
  </sheetViews>
  <sheetFormatPr defaultRowHeight="13.5" x14ac:dyDescent="0.15"/>
  <cols>
    <col min="1" max="8" width="2.625" style="19" customWidth="1"/>
    <col min="9" max="9" width="9.5" style="19" bestFit="1" customWidth="1"/>
    <col min="10" max="11" width="22.75" style="19" bestFit="1" customWidth="1"/>
    <col min="12" max="12" width="13.875" style="19" bestFit="1" customWidth="1"/>
    <col min="13" max="13" width="18.375" style="19" bestFit="1" customWidth="1"/>
    <col min="14" max="57" width="2.625" style="19" customWidth="1"/>
    <col min="58" max="58" width="9" style="19" customWidth="1"/>
    <col min="59" max="16384" width="9" style="19"/>
  </cols>
  <sheetData>
    <row r="2" spans="1:32" x14ac:dyDescent="0.15">
      <c r="A2" s="19" t="s">
        <v>37</v>
      </c>
    </row>
    <row r="3" spans="1:32" ht="6" customHeight="1" x14ac:dyDescent="0.15"/>
    <row r="4" spans="1:32" x14ac:dyDescent="0.15">
      <c r="A4" s="128" t="s">
        <v>39</v>
      </c>
      <c r="B4" s="128"/>
      <c r="C4" s="128" t="s">
        <v>29</v>
      </c>
      <c r="D4" s="128"/>
      <c r="E4" s="128"/>
      <c r="F4" s="128" t="s">
        <v>40</v>
      </c>
      <c r="G4" s="128"/>
      <c r="H4" s="128"/>
      <c r="I4" s="128"/>
      <c r="J4" s="128"/>
      <c r="K4" s="128"/>
      <c r="L4" s="128"/>
    </row>
    <row r="5" spans="1:32" x14ac:dyDescent="0.15">
      <c r="A5" s="128">
        <v>0</v>
      </c>
      <c r="B5" s="128"/>
      <c r="C5" s="138">
        <v>0</v>
      </c>
      <c r="D5" s="138"/>
      <c r="E5" s="138"/>
      <c r="F5" s="128" t="s">
        <v>10</v>
      </c>
      <c r="G5" s="128"/>
      <c r="H5" s="128"/>
      <c r="I5" s="128"/>
      <c r="J5" s="128"/>
      <c r="K5" s="128"/>
      <c r="L5" s="128"/>
    </row>
    <row r="6" spans="1:32" x14ac:dyDescent="0.15">
      <c r="A6" s="128">
        <v>21</v>
      </c>
      <c r="B6" s="128"/>
      <c r="C6" s="138">
        <v>60</v>
      </c>
      <c r="D6" s="138"/>
      <c r="E6" s="138"/>
      <c r="F6" s="128" t="s">
        <v>41</v>
      </c>
      <c r="G6" s="128"/>
      <c r="H6" s="128"/>
      <c r="I6" s="128"/>
      <c r="J6" s="128"/>
      <c r="K6" s="128"/>
      <c r="L6" s="128"/>
    </row>
    <row r="7" spans="1:32" x14ac:dyDescent="0.15">
      <c r="A7" s="128">
        <v>41</v>
      </c>
      <c r="B7" s="128"/>
      <c r="C7" s="138">
        <v>48</v>
      </c>
      <c r="D7" s="138"/>
      <c r="E7" s="138"/>
      <c r="F7" s="128" t="s">
        <v>25</v>
      </c>
      <c r="G7" s="128"/>
      <c r="H7" s="128"/>
      <c r="I7" s="128"/>
      <c r="J7" s="128"/>
      <c r="K7" s="128"/>
      <c r="L7" s="128"/>
    </row>
    <row r="8" spans="1:32" x14ac:dyDescent="0.15">
      <c r="A8" s="128">
        <v>61</v>
      </c>
      <c r="B8" s="128"/>
      <c r="C8" s="138">
        <v>39</v>
      </c>
      <c r="D8" s="138"/>
      <c r="E8" s="138"/>
      <c r="F8" s="128" t="s">
        <v>42</v>
      </c>
      <c r="G8" s="128"/>
      <c r="H8" s="128"/>
      <c r="I8" s="128"/>
      <c r="J8" s="128"/>
      <c r="K8" s="128"/>
      <c r="L8" s="128"/>
    </row>
    <row r="10" spans="1:32" x14ac:dyDescent="0.15">
      <c r="A10" s="19" t="s">
        <v>47</v>
      </c>
    </row>
    <row r="11" spans="1:32" ht="6" customHeight="1" x14ac:dyDescent="0.15"/>
    <row r="12" spans="1:32" x14ac:dyDescent="0.15">
      <c r="A12" s="128" t="s">
        <v>39</v>
      </c>
      <c r="B12" s="128"/>
      <c r="C12" s="128" t="s">
        <v>13</v>
      </c>
      <c r="D12" s="128"/>
      <c r="E12" s="128"/>
      <c r="F12" s="128" t="s">
        <v>0</v>
      </c>
      <c r="G12" s="128"/>
      <c r="H12" s="128"/>
      <c r="I12" s="128" t="s">
        <v>7</v>
      </c>
      <c r="J12" s="128"/>
      <c r="K12" s="128"/>
      <c r="L12" s="128" t="s">
        <v>11</v>
      </c>
      <c r="M12" s="128"/>
      <c r="N12" s="128"/>
      <c r="O12" s="128" t="s">
        <v>27</v>
      </c>
      <c r="P12" s="128"/>
      <c r="Q12" s="128"/>
      <c r="R12" s="128" t="s">
        <v>8</v>
      </c>
      <c r="S12" s="128"/>
      <c r="T12" s="128"/>
      <c r="U12" s="128" t="s">
        <v>48</v>
      </c>
      <c r="V12" s="128"/>
      <c r="W12" s="128"/>
      <c r="X12" s="128" t="s">
        <v>49</v>
      </c>
      <c r="Y12" s="128"/>
      <c r="Z12" s="128"/>
      <c r="AA12" s="128" t="s">
        <v>91</v>
      </c>
      <c r="AB12" s="128"/>
      <c r="AC12" s="128"/>
      <c r="AD12" s="128" t="s">
        <v>90</v>
      </c>
      <c r="AE12" s="128"/>
      <c r="AF12" s="128"/>
    </row>
    <row r="13" spans="1:32" x14ac:dyDescent="0.15">
      <c r="A13" s="128">
        <v>0</v>
      </c>
      <c r="B13" s="128"/>
      <c r="C13" s="138">
        <v>455</v>
      </c>
      <c r="D13" s="138"/>
      <c r="E13" s="138"/>
      <c r="F13" s="138">
        <v>384</v>
      </c>
      <c r="G13" s="138"/>
      <c r="H13" s="138"/>
      <c r="I13" s="138">
        <v>309</v>
      </c>
      <c r="J13" s="138"/>
      <c r="K13" s="138"/>
      <c r="L13" s="138">
        <v>233</v>
      </c>
      <c r="M13" s="138"/>
      <c r="N13" s="138"/>
      <c r="O13" s="138">
        <v>28</v>
      </c>
      <c r="P13" s="138"/>
      <c r="Q13" s="138"/>
      <c r="R13" s="138">
        <v>50</v>
      </c>
      <c r="S13" s="138"/>
      <c r="T13" s="138"/>
      <c r="U13" s="138">
        <v>7</v>
      </c>
      <c r="V13" s="138"/>
      <c r="W13" s="138"/>
      <c r="X13" s="138">
        <v>187</v>
      </c>
      <c r="Y13" s="138"/>
      <c r="Z13" s="138"/>
      <c r="AA13" s="138">
        <v>169</v>
      </c>
      <c r="AB13" s="138"/>
      <c r="AC13" s="138"/>
      <c r="AD13" s="138">
        <v>169</v>
      </c>
      <c r="AE13" s="138"/>
      <c r="AF13" s="138"/>
    </row>
    <row r="14" spans="1:32" x14ac:dyDescent="0.15">
      <c r="A14" s="128">
        <v>41</v>
      </c>
      <c r="B14" s="128"/>
      <c r="C14" s="138">
        <v>357</v>
      </c>
      <c r="D14" s="138"/>
      <c r="E14" s="138"/>
      <c r="F14" s="138">
        <v>298</v>
      </c>
      <c r="G14" s="138"/>
      <c r="H14" s="138"/>
      <c r="I14" s="138">
        <v>236</v>
      </c>
      <c r="J14" s="138"/>
      <c r="K14" s="138"/>
      <c r="L14" s="138">
        <v>186</v>
      </c>
      <c r="M14" s="138"/>
      <c r="N14" s="138"/>
      <c r="O14" s="138">
        <v>28</v>
      </c>
      <c r="P14" s="138"/>
      <c r="Q14" s="138"/>
      <c r="R14" s="138">
        <v>50</v>
      </c>
      <c r="S14" s="138"/>
      <c r="T14" s="138"/>
      <c r="U14" s="138">
        <v>7</v>
      </c>
      <c r="V14" s="138"/>
      <c r="W14" s="138"/>
      <c r="X14" s="138">
        <v>187</v>
      </c>
      <c r="Y14" s="138"/>
      <c r="Z14" s="138"/>
      <c r="AA14" s="138">
        <v>147</v>
      </c>
      <c r="AB14" s="138"/>
      <c r="AC14" s="138"/>
      <c r="AD14" s="138">
        <v>147</v>
      </c>
      <c r="AE14" s="138"/>
      <c r="AF14" s="138"/>
    </row>
    <row r="15" spans="1:32" x14ac:dyDescent="0.15">
      <c r="A15" s="128">
        <v>61</v>
      </c>
      <c r="B15" s="128"/>
      <c r="C15" s="138">
        <v>296</v>
      </c>
      <c r="D15" s="138"/>
      <c r="E15" s="138"/>
      <c r="F15" s="138">
        <v>248</v>
      </c>
      <c r="G15" s="138"/>
      <c r="H15" s="138"/>
      <c r="I15" s="138">
        <v>199</v>
      </c>
      <c r="J15" s="138"/>
      <c r="K15" s="138"/>
      <c r="L15" s="138">
        <v>163</v>
      </c>
      <c r="M15" s="138"/>
      <c r="N15" s="138"/>
      <c r="O15" s="138">
        <v>28</v>
      </c>
      <c r="P15" s="138"/>
      <c r="Q15" s="138"/>
      <c r="R15" s="138">
        <v>50</v>
      </c>
      <c r="S15" s="138"/>
      <c r="T15" s="138"/>
      <c r="U15" s="138">
        <v>7</v>
      </c>
      <c r="V15" s="138"/>
      <c r="W15" s="138"/>
      <c r="X15" s="138">
        <v>187</v>
      </c>
      <c r="Y15" s="138"/>
      <c r="Z15" s="138"/>
      <c r="AA15" s="138">
        <v>133</v>
      </c>
      <c r="AB15" s="138"/>
      <c r="AC15" s="138"/>
      <c r="AD15" s="138">
        <v>133</v>
      </c>
      <c r="AE15" s="138"/>
      <c r="AF15" s="138"/>
    </row>
    <row r="16" spans="1:32" x14ac:dyDescent="0.15">
      <c r="A16" s="128">
        <v>81</v>
      </c>
      <c r="B16" s="128"/>
      <c r="C16" s="138">
        <v>270</v>
      </c>
      <c r="D16" s="138"/>
      <c r="E16" s="138"/>
      <c r="F16" s="138">
        <v>224</v>
      </c>
      <c r="G16" s="138"/>
      <c r="H16" s="138"/>
      <c r="I16" s="138">
        <v>179</v>
      </c>
      <c r="J16" s="138"/>
      <c r="K16" s="138"/>
      <c r="L16" s="138">
        <v>147</v>
      </c>
      <c r="M16" s="138"/>
      <c r="N16" s="138"/>
      <c r="O16" s="138">
        <v>28</v>
      </c>
      <c r="P16" s="138"/>
      <c r="Q16" s="138"/>
      <c r="R16" s="138">
        <v>50</v>
      </c>
      <c r="S16" s="138"/>
      <c r="T16" s="138"/>
      <c r="U16" s="138">
        <v>7</v>
      </c>
      <c r="V16" s="138"/>
      <c r="W16" s="138"/>
      <c r="X16" s="138">
        <v>187</v>
      </c>
      <c r="Y16" s="138"/>
      <c r="Z16" s="138"/>
      <c r="AA16" s="138">
        <v>126</v>
      </c>
      <c r="AB16" s="138"/>
      <c r="AC16" s="138"/>
      <c r="AD16" s="138">
        <v>126</v>
      </c>
      <c r="AE16" s="138"/>
      <c r="AF16" s="138"/>
    </row>
    <row r="18" spans="1:16" x14ac:dyDescent="0.15">
      <c r="A18" s="19" t="s">
        <v>57</v>
      </c>
    </row>
    <row r="19" spans="1:16" ht="6" customHeight="1" x14ac:dyDescent="0.15"/>
    <row r="20" spans="1:16" x14ac:dyDescent="0.15">
      <c r="A20" s="128" t="s">
        <v>59</v>
      </c>
      <c r="B20" s="128"/>
      <c r="C20" s="128" t="s">
        <v>15</v>
      </c>
      <c r="D20" s="128"/>
      <c r="E20" s="128"/>
      <c r="F20" s="128" t="s">
        <v>40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1:16" x14ac:dyDescent="0.15">
      <c r="A21" s="138">
        <v>1E-4</v>
      </c>
      <c r="B21" s="138"/>
      <c r="C21" s="128">
        <v>0.25</v>
      </c>
      <c r="D21" s="128"/>
      <c r="E21" s="128"/>
      <c r="F21" s="128" t="s">
        <v>60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</row>
    <row r="22" spans="1:16" x14ac:dyDescent="0.15">
      <c r="A22" s="128">
        <v>0.25009999999999999</v>
      </c>
      <c r="B22" s="128"/>
      <c r="C22" s="128">
        <v>0.5</v>
      </c>
      <c r="D22" s="128"/>
      <c r="E22" s="128"/>
      <c r="F22" s="128" t="s">
        <v>23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6" x14ac:dyDescent="0.15">
      <c r="A23" s="128">
        <v>0.50009999999999999</v>
      </c>
      <c r="B23" s="128"/>
      <c r="C23" s="128">
        <v>0.75</v>
      </c>
      <c r="D23" s="128"/>
      <c r="E23" s="128"/>
      <c r="F23" s="128" t="s">
        <v>61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</row>
    <row r="24" spans="1:16" x14ac:dyDescent="0.15">
      <c r="A24" s="128">
        <v>0.75009999999999999</v>
      </c>
      <c r="B24" s="128"/>
      <c r="C24" s="128">
        <v>1</v>
      </c>
      <c r="D24" s="128"/>
      <c r="E24" s="128"/>
      <c r="F24" s="128" t="s">
        <v>38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</row>
    <row r="26" spans="1:16" x14ac:dyDescent="0.15">
      <c r="A26" s="19" t="s">
        <v>77</v>
      </c>
    </row>
    <row r="27" spans="1:16" x14ac:dyDescent="0.15">
      <c r="A27" s="22" t="s">
        <v>55</v>
      </c>
      <c r="B27" s="22"/>
      <c r="C27" s="22"/>
    </row>
    <row r="28" spans="1:16" x14ac:dyDescent="0.15">
      <c r="A28" s="22" t="s">
        <v>78</v>
      </c>
      <c r="B28" s="22"/>
      <c r="C28" s="22"/>
    </row>
    <row r="29" spans="1:16" x14ac:dyDescent="0.15">
      <c r="A29" s="22" t="s">
        <v>26</v>
      </c>
      <c r="B29" s="22"/>
      <c r="C29" s="22"/>
    </row>
    <row r="30" spans="1:16" x14ac:dyDescent="0.15">
      <c r="A30" s="22" t="s">
        <v>79</v>
      </c>
      <c r="B30" s="22"/>
      <c r="C30" s="22"/>
    </row>
    <row r="31" spans="1:16" x14ac:dyDescent="0.15">
      <c r="A31" s="22" t="s">
        <v>80</v>
      </c>
      <c r="B31" s="22"/>
      <c r="C31" s="22"/>
    </row>
    <row r="32" spans="1:16" x14ac:dyDescent="0.15">
      <c r="A32" s="22" t="s">
        <v>73</v>
      </c>
      <c r="B32" s="22"/>
      <c r="C32" s="22"/>
    </row>
    <row r="33" spans="1:44" x14ac:dyDescent="0.15">
      <c r="A33" s="22" t="s">
        <v>81</v>
      </c>
      <c r="B33" s="22"/>
      <c r="C33" s="22"/>
    </row>
    <row r="34" spans="1:44" x14ac:dyDescent="0.15">
      <c r="A34" s="22" t="s">
        <v>82</v>
      </c>
      <c r="B34" s="22"/>
      <c r="C34" s="22"/>
    </row>
    <row r="36" spans="1:44" x14ac:dyDescent="0.15">
      <c r="A36" s="19" t="s">
        <v>83</v>
      </c>
    </row>
    <row r="37" spans="1:44" x14ac:dyDescent="0.15">
      <c r="A37" s="19" t="s">
        <v>84</v>
      </c>
    </row>
    <row r="38" spans="1:44" x14ac:dyDescent="0.15">
      <c r="A38" s="19" t="s">
        <v>85</v>
      </c>
    </row>
    <row r="39" spans="1:44" x14ac:dyDescent="0.15">
      <c r="A39" s="19" t="s">
        <v>86</v>
      </c>
    </row>
    <row r="40" spans="1:44" x14ac:dyDescent="0.15">
      <c r="A40" s="19" t="s">
        <v>87</v>
      </c>
    </row>
    <row r="41" spans="1:44" x14ac:dyDescent="0.15">
      <c r="A41" s="19" t="s">
        <v>88</v>
      </c>
    </row>
    <row r="43" spans="1:44" x14ac:dyDescent="0.15">
      <c r="A43" s="34" t="s">
        <v>106</v>
      </c>
    </row>
    <row r="44" spans="1:44" x14ac:dyDescent="0.15">
      <c r="I44" s="22" t="s">
        <v>84</v>
      </c>
      <c r="J44" s="22" t="s">
        <v>85</v>
      </c>
      <c r="K44" s="22" t="s">
        <v>86</v>
      </c>
      <c r="L44" s="22" t="s">
        <v>87</v>
      </c>
      <c r="M44" s="32" t="s">
        <v>105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44" x14ac:dyDescent="0.15">
      <c r="A45" s="22" t="s">
        <v>55</v>
      </c>
      <c r="B45" s="22"/>
      <c r="C45" s="22"/>
      <c r="D45" s="22"/>
      <c r="E45" s="22"/>
      <c r="F45" s="22"/>
      <c r="G45" s="22"/>
      <c r="H45" s="22"/>
      <c r="I45" s="33">
        <v>11.22</v>
      </c>
      <c r="J45" s="33">
        <v>11.18</v>
      </c>
      <c r="K45" s="33">
        <v>11.18</v>
      </c>
      <c r="L45" s="33">
        <v>11.18</v>
      </c>
      <c r="M45" s="33">
        <v>11.14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44" x14ac:dyDescent="0.15">
      <c r="A46" s="22" t="s">
        <v>78</v>
      </c>
      <c r="B46" s="22"/>
      <c r="C46" s="22"/>
      <c r="D46" s="22"/>
      <c r="E46" s="22"/>
      <c r="F46" s="22"/>
      <c r="G46" s="22"/>
      <c r="H46" s="22"/>
      <c r="I46" s="33">
        <v>10.98</v>
      </c>
      <c r="J46" s="33">
        <v>10.94</v>
      </c>
      <c r="K46" s="33">
        <v>10.94</v>
      </c>
      <c r="L46" s="33">
        <v>10.94</v>
      </c>
      <c r="M46" s="33">
        <v>10.91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K46" s="22"/>
      <c r="AL46" s="22"/>
      <c r="AM46" s="22"/>
      <c r="AN46" s="22"/>
      <c r="AO46" s="22"/>
      <c r="AP46" s="22"/>
      <c r="AQ46" s="22"/>
      <c r="AR46" s="22"/>
    </row>
    <row r="47" spans="1:44" x14ac:dyDescent="0.15">
      <c r="A47" s="22" t="s">
        <v>26</v>
      </c>
      <c r="B47" s="22"/>
      <c r="C47" s="22"/>
      <c r="D47" s="22"/>
      <c r="E47" s="22"/>
      <c r="F47" s="22"/>
      <c r="G47" s="22"/>
      <c r="H47" s="22"/>
      <c r="I47" s="33">
        <v>10.92</v>
      </c>
      <c r="J47" s="33">
        <v>10.89</v>
      </c>
      <c r="K47" s="33">
        <v>10.89</v>
      </c>
      <c r="L47" s="33">
        <v>10.89</v>
      </c>
      <c r="M47" s="33">
        <v>10.86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K47" s="22"/>
      <c r="AL47" s="22"/>
      <c r="AM47" s="22"/>
      <c r="AN47" s="22"/>
      <c r="AO47" s="22"/>
      <c r="AP47" s="22"/>
      <c r="AQ47" s="22"/>
      <c r="AR47" s="22"/>
    </row>
    <row r="48" spans="1:44" x14ac:dyDescent="0.15">
      <c r="A48" s="22" t="s">
        <v>79</v>
      </c>
      <c r="B48" s="22"/>
      <c r="C48" s="22"/>
      <c r="D48" s="22"/>
      <c r="E48" s="22"/>
      <c r="F48" s="22"/>
      <c r="G48" s="22"/>
      <c r="H48" s="22"/>
      <c r="I48" s="33">
        <v>10.73</v>
      </c>
      <c r="J48" s="33">
        <v>10.71</v>
      </c>
      <c r="K48" s="33">
        <v>10.71</v>
      </c>
      <c r="L48" s="33">
        <v>10.71</v>
      </c>
      <c r="M48" s="33">
        <v>10.68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K48" s="22"/>
      <c r="AL48" s="22"/>
      <c r="AM48" s="22"/>
      <c r="AN48" s="22"/>
      <c r="AO48" s="22"/>
      <c r="AP48" s="22"/>
      <c r="AQ48" s="22"/>
      <c r="AR48" s="22"/>
    </row>
    <row r="49" spans="1:44" x14ac:dyDescent="0.15">
      <c r="A49" s="22" t="s">
        <v>80</v>
      </c>
      <c r="B49" s="22"/>
      <c r="C49" s="22"/>
      <c r="D49" s="22"/>
      <c r="E49" s="22"/>
      <c r="F49" s="22"/>
      <c r="G49" s="22"/>
      <c r="H49" s="22"/>
      <c r="I49" s="33">
        <v>10.61</v>
      </c>
      <c r="J49" s="33">
        <v>10.59</v>
      </c>
      <c r="K49" s="33">
        <v>10.59</v>
      </c>
      <c r="L49" s="33">
        <v>10.59</v>
      </c>
      <c r="M49" s="33">
        <v>10.57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K49" s="22"/>
      <c r="AL49" s="22"/>
      <c r="AM49" s="22"/>
      <c r="AN49" s="22"/>
      <c r="AO49" s="22"/>
      <c r="AP49" s="22"/>
      <c r="AQ49" s="22"/>
      <c r="AR49" s="22"/>
    </row>
    <row r="50" spans="1:44" x14ac:dyDescent="0.15">
      <c r="A50" s="22" t="s">
        <v>73</v>
      </c>
      <c r="B50" s="22"/>
      <c r="C50" s="22"/>
      <c r="D50" s="22"/>
      <c r="E50" s="22"/>
      <c r="F50" s="22"/>
      <c r="G50" s="22"/>
      <c r="H50" s="22"/>
      <c r="I50" s="33">
        <v>10.37</v>
      </c>
      <c r="J50" s="33">
        <v>10.35</v>
      </c>
      <c r="K50" s="33">
        <v>10.35</v>
      </c>
      <c r="L50" s="33">
        <v>10.35</v>
      </c>
      <c r="M50" s="33">
        <v>10.34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K50" s="22"/>
      <c r="AL50" s="22"/>
      <c r="AM50" s="22"/>
      <c r="AN50" s="22"/>
      <c r="AO50" s="22"/>
      <c r="AP50" s="22"/>
      <c r="AQ50" s="22"/>
      <c r="AR50" s="22"/>
    </row>
    <row r="51" spans="1:44" x14ac:dyDescent="0.15">
      <c r="A51" s="22" t="s">
        <v>81</v>
      </c>
      <c r="B51" s="22"/>
      <c r="C51" s="22"/>
      <c r="D51" s="22"/>
      <c r="E51" s="22"/>
      <c r="F51" s="22"/>
      <c r="G51" s="22"/>
      <c r="H51" s="22"/>
      <c r="I51" s="33">
        <v>10.18</v>
      </c>
      <c r="J51" s="33">
        <v>10.18</v>
      </c>
      <c r="K51" s="33">
        <v>10.18</v>
      </c>
      <c r="L51" s="33">
        <v>10.18</v>
      </c>
      <c r="M51" s="33">
        <v>10.17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44" x14ac:dyDescent="0.15">
      <c r="A52" s="22" t="s">
        <v>82</v>
      </c>
      <c r="I52" s="33">
        <v>10</v>
      </c>
      <c r="J52" s="33">
        <v>10</v>
      </c>
      <c r="K52" s="33">
        <v>10</v>
      </c>
      <c r="L52" s="33">
        <v>10</v>
      </c>
      <c r="M52" s="33">
        <v>10</v>
      </c>
    </row>
    <row r="53" spans="1:44" x14ac:dyDescent="0.15">
      <c r="A53" s="22"/>
      <c r="I53" s="23"/>
      <c r="J53" s="23"/>
      <c r="K53" s="23"/>
    </row>
    <row r="54" spans="1:44" x14ac:dyDescent="0.15">
      <c r="A54" s="34" t="s">
        <v>107</v>
      </c>
    </row>
    <row r="55" spans="1:44" x14ac:dyDescent="0.15">
      <c r="A55" s="22" t="s">
        <v>55</v>
      </c>
      <c r="B55" s="22"/>
      <c r="C55" s="22"/>
      <c r="D55" s="139">
        <v>11.32</v>
      </c>
      <c r="E55" s="139"/>
      <c r="F55" s="139"/>
    </row>
    <row r="56" spans="1:44" x14ac:dyDescent="0.15">
      <c r="A56" s="22" t="s">
        <v>78</v>
      </c>
      <c r="B56" s="22"/>
      <c r="C56" s="22"/>
      <c r="D56" s="139">
        <v>11.06</v>
      </c>
      <c r="E56" s="139"/>
      <c r="F56" s="139"/>
    </row>
    <row r="57" spans="1:44" x14ac:dyDescent="0.15">
      <c r="A57" s="22" t="s">
        <v>26</v>
      </c>
      <c r="B57" s="22"/>
      <c r="C57" s="22"/>
      <c r="D57" s="139">
        <v>10.99</v>
      </c>
      <c r="E57" s="139"/>
      <c r="F57" s="139"/>
    </row>
    <row r="58" spans="1:44" x14ac:dyDescent="0.15">
      <c r="A58" s="22" t="s">
        <v>79</v>
      </c>
      <c r="B58" s="22"/>
      <c r="C58" s="22"/>
      <c r="D58" s="139">
        <v>10.79</v>
      </c>
      <c r="E58" s="139"/>
      <c r="F58" s="139"/>
    </row>
    <row r="59" spans="1:44" x14ac:dyDescent="0.15">
      <c r="A59" s="22" t="s">
        <v>80</v>
      </c>
      <c r="B59" s="22"/>
      <c r="C59" s="22"/>
      <c r="D59" s="139">
        <v>10.66</v>
      </c>
      <c r="E59" s="139"/>
      <c r="F59" s="139"/>
    </row>
    <row r="60" spans="1:44" x14ac:dyDescent="0.15">
      <c r="A60" s="22" t="s">
        <v>73</v>
      </c>
      <c r="B60" s="22"/>
      <c r="C60" s="22"/>
      <c r="D60" s="140">
        <v>10.4</v>
      </c>
      <c r="E60" s="140"/>
      <c r="F60" s="140"/>
    </row>
    <row r="61" spans="1:44" x14ac:dyDescent="0.15">
      <c r="A61" s="22" t="s">
        <v>81</v>
      </c>
      <c r="B61" s="22"/>
      <c r="C61" s="22"/>
      <c r="D61" s="140">
        <v>10.199999999999999</v>
      </c>
      <c r="E61" s="140"/>
      <c r="F61" s="140"/>
    </row>
    <row r="62" spans="1:44" x14ac:dyDescent="0.15">
      <c r="A62" s="22" t="s">
        <v>82</v>
      </c>
      <c r="B62" s="22"/>
      <c r="C62" s="22"/>
      <c r="D62" s="140">
        <v>10</v>
      </c>
      <c r="E62" s="140"/>
      <c r="F62" s="140"/>
    </row>
  </sheetData>
  <mergeCells count="93">
    <mergeCell ref="D62:F62"/>
    <mergeCell ref="D57:F57"/>
    <mergeCell ref="D58:F58"/>
    <mergeCell ref="D59:F59"/>
    <mergeCell ref="D60:F60"/>
    <mergeCell ref="D61:F61"/>
    <mergeCell ref="A24:B24"/>
    <mergeCell ref="C24:E24"/>
    <mergeCell ref="F24:P24"/>
    <mergeCell ref="D55:F55"/>
    <mergeCell ref="D56:F56"/>
    <mergeCell ref="A22:B22"/>
    <mergeCell ref="C22:E22"/>
    <mergeCell ref="F22:P22"/>
    <mergeCell ref="A23:B23"/>
    <mergeCell ref="C23:E23"/>
    <mergeCell ref="F23:P23"/>
    <mergeCell ref="AD16:AF16"/>
    <mergeCell ref="A20:B20"/>
    <mergeCell ref="C20:E20"/>
    <mergeCell ref="F20:P20"/>
    <mergeCell ref="A21:B21"/>
    <mergeCell ref="C21:E21"/>
    <mergeCell ref="F21:P21"/>
    <mergeCell ref="O16:Q16"/>
    <mergeCell ref="R16:T16"/>
    <mergeCell ref="U16:W16"/>
    <mergeCell ref="X16:Z16"/>
    <mergeCell ref="AA16:AC16"/>
    <mergeCell ref="A16:B16"/>
    <mergeCell ref="C16:E16"/>
    <mergeCell ref="F16:H16"/>
    <mergeCell ref="I16:K16"/>
    <mergeCell ref="L16:N16"/>
    <mergeCell ref="AD14:AF14"/>
    <mergeCell ref="A15:B15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O14:Q14"/>
    <mergeCell ref="R14:T14"/>
    <mergeCell ref="U14:W14"/>
    <mergeCell ref="X14:Z14"/>
    <mergeCell ref="AA14:AC14"/>
    <mergeCell ref="A14:B14"/>
    <mergeCell ref="C14:E14"/>
    <mergeCell ref="F14:H14"/>
    <mergeCell ref="I14:K14"/>
    <mergeCell ref="L14:N14"/>
    <mergeCell ref="AD12:AF12"/>
    <mergeCell ref="A13:B13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O12:Q12"/>
    <mergeCell ref="R12:T12"/>
    <mergeCell ref="U12:W12"/>
    <mergeCell ref="X12:Z12"/>
    <mergeCell ref="AA12:AC12"/>
    <mergeCell ref="A8:B8"/>
    <mergeCell ref="C8:E8"/>
    <mergeCell ref="F8:L8"/>
    <mergeCell ref="A12:B12"/>
    <mergeCell ref="C12:E12"/>
    <mergeCell ref="F12:H12"/>
    <mergeCell ref="I12:K12"/>
    <mergeCell ref="L12:N12"/>
    <mergeCell ref="A6:B6"/>
    <mergeCell ref="C6:E6"/>
    <mergeCell ref="F6:L6"/>
    <mergeCell ref="A7:B7"/>
    <mergeCell ref="C7:E7"/>
    <mergeCell ref="F7:L7"/>
    <mergeCell ref="A4:B4"/>
    <mergeCell ref="C4:E4"/>
    <mergeCell ref="F4:L4"/>
    <mergeCell ref="A5:B5"/>
    <mergeCell ref="C5:E5"/>
    <mergeCell ref="F5:L5"/>
  </mergeCells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人材雇用費算出書</vt:lpstr>
      <vt:lpstr>計算シート</vt:lpstr>
      <vt:lpstr>平均給与額算定シート</vt:lpstr>
      <vt:lpstr>参考職員名簿</vt:lpstr>
      <vt:lpstr>リスト</vt:lpstr>
      <vt:lpstr>参考職員名簿!Print_Area</vt:lpstr>
      <vt:lpstr>人材雇用費算出書!Print_Area</vt:lpstr>
      <vt:lpstr>平均給与額算定シート!Print_Area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ㅤ</cp:lastModifiedBy>
  <cp:lastPrinted>2021-03-08T01:25:15Z</cp:lastPrinted>
  <dcterms:created xsi:type="dcterms:W3CDTF">2011-06-08T08:59:10Z</dcterms:created>
  <dcterms:modified xsi:type="dcterms:W3CDTF">2021-06-15T09:39:43Z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3.1.3.0</vt:lpwstr>
      <vt:lpwstr>3.1.4.0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2021-01-22T09:51:00Z</vt:filetime>
  </property>
</Properties>
</file>