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1月\"/>
    </mc:Choice>
  </mc:AlternateContent>
  <xr:revisionPtr revIDLastSave="0" documentId="8_{5469544B-5FB6-4D3D-8BAE-4A42FFDB5A6F}" xr6:coauthVersionLast="47" xr6:coauthVersionMax="47" xr10:uidLastSave="{00000000-0000-0000-0000-000000000000}"/>
  <bookViews>
    <workbookView xWindow="-16320" yWindow="-8430" windowWidth="16440" windowHeight="28320" xr2:uid="{68B48CF8-F186-41DA-9BF6-CDFC192672B2}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'1-2'!$A$2:$X$62</definedName>
    <definedName name="_xlnm.Print_Titles" localSheetId="0">'1-2'!$3:$8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U9" i="1" s="1"/>
  <c r="N9" i="1"/>
  <c r="V9" i="1" s="1"/>
  <c r="AB9" i="1"/>
  <c r="AC9" i="1" s="1"/>
  <c r="AE9" i="1"/>
  <c r="O9" i="1" s="1"/>
  <c r="I10" i="1"/>
  <c r="L10" i="1"/>
  <c r="M10" i="1"/>
  <c r="U10" i="1" s="1"/>
  <c r="N10" i="1"/>
  <c r="V10" i="1" s="1"/>
  <c r="AB10" i="1"/>
  <c r="AC10" i="1"/>
  <c r="AD10" i="1" s="1"/>
  <c r="X10" i="1" s="1"/>
  <c r="AE10" i="1"/>
  <c r="O10" i="1" s="1"/>
  <c r="I11" i="1"/>
  <c r="L11" i="1"/>
  <c r="M11" i="1"/>
  <c r="N11" i="1"/>
  <c r="V11" i="1" s="1"/>
  <c r="U11" i="1"/>
  <c r="AB11" i="1"/>
  <c r="AC11" i="1" s="1"/>
  <c r="AE11" i="1"/>
  <c r="O11" i="1" s="1"/>
  <c r="AF11" i="1"/>
  <c r="AG11" i="1" s="1"/>
  <c r="I12" i="1"/>
  <c r="L12" i="1"/>
  <c r="M12" i="1"/>
  <c r="U12" i="1" s="1"/>
  <c r="N12" i="1"/>
  <c r="V12" i="1"/>
  <c r="AB12" i="1"/>
  <c r="AC12" i="1"/>
  <c r="AD12" i="1" s="1"/>
  <c r="AE12" i="1"/>
  <c r="O12" i="1" s="1"/>
  <c r="I13" i="1"/>
  <c r="L13" i="1"/>
  <c r="M13" i="1"/>
  <c r="U13" i="1" s="1"/>
  <c r="N13" i="1"/>
  <c r="V13" i="1" s="1"/>
  <c r="W13" i="1"/>
  <c r="AB13" i="1"/>
  <c r="AC13" i="1"/>
  <c r="X13" i="1" s="1"/>
  <c r="AD13" i="1"/>
  <c r="AE13" i="1"/>
  <c r="O13" i="1" s="1"/>
  <c r="AF13" i="1"/>
  <c r="AG13" i="1" s="1"/>
  <c r="I14" i="1"/>
  <c r="L14" i="1"/>
  <c r="M14" i="1"/>
  <c r="U14" i="1" s="1"/>
  <c r="N14" i="1"/>
  <c r="V14" i="1" s="1"/>
  <c r="X14" i="1"/>
  <c r="AB14" i="1"/>
  <c r="AC14" i="1"/>
  <c r="AD14" i="1"/>
  <c r="AE14" i="1"/>
  <c r="AF14" i="1" s="1"/>
  <c r="I15" i="1"/>
  <c r="L15" i="1"/>
  <c r="M15" i="1"/>
  <c r="N15" i="1"/>
  <c r="V15" i="1" s="1"/>
  <c r="U15" i="1"/>
  <c r="AB15" i="1"/>
  <c r="AC15" i="1" s="1"/>
  <c r="AE15" i="1"/>
  <c r="O15" i="1" s="1"/>
  <c r="AF15" i="1"/>
  <c r="AG15" i="1" s="1"/>
  <c r="I16" i="1"/>
  <c r="L16" i="1"/>
  <c r="M16" i="1"/>
  <c r="U16" i="1" s="1"/>
  <c r="N16" i="1"/>
  <c r="V16" i="1"/>
  <c r="AB16" i="1"/>
  <c r="AC16" i="1"/>
  <c r="AE16" i="1"/>
  <c r="O16" i="1" s="1"/>
  <c r="AF16" i="1"/>
  <c r="W16" i="1" s="1"/>
  <c r="AG16" i="1"/>
  <c r="I17" i="1"/>
  <c r="L17" i="1"/>
  <c r="M17" i="1"/>
  <c r="N17" i="1"/>
  <c r="V17" i="1" s="1"/>
  <c r="U17" i="1"/>
  <c r="AB17" i="1"/>
  <c r="AC17" i="1" s="1"/>
  <c r="AE17" i="1"/>
  <c r="O17" i="1" s="1"/>
  <c r="AF17" i="1"/>
  <c r="AG17" i="1"/>
  <c r="I18" i="1"/>
  <c r="L18" i="1"/>
  <c r="M18" i="1"/>
  <c r="U18" i="1" s="1"/>
  <c r="N18" i="1"/>
  <c r="V18" i="1"/>
  <c r="AB18" i="1"/>
  <c r="AC18" i="1"/>
  <c r="AD18" i="1" s="1"/>
  <c r="X18" i="1" s="1"/>
  <c r="AE18" i="1"/>
  <c r="O18" i="1" s="1"/>
  <c r="I19" i="1"/>
  <c r="L19" i="1"/>
  <c r="M19" i="1"/>
  <c r="N19" i="1"/>
  <c r="V19" i="1" s="1"/>
  <c r="U19" i="1"/>
  <c r="AB19" i="1"/>
  <c r="AC19" i="1" s="1"/>
  <c r="AE19" i="1"/>
  <c r="O19" i="1" s="1"/>
  <c r="AF19" i="1"/>
  <c r="AG19" i="1" s="1"/>
  <c r="I20" i="1"/>
  <c r="L20" i="1"/>
  <c r="M20" i="1"/>
  <c r="U20" i="1" s="1"/>
  <c r="N20" i="1"/>
  <c r="V20" i="1"/>
  <c r="AB20" i="1"/>
  <c r="AC20" i="1"/>
  <c r="AD20" i="1" s="1"/>
  <c r="AE20" i="1"/>
  <c r="O20" i="1" s="1"/>
  <c r="I21" i="1"/>
  <c r="L21" i="1"/>
  <c r="M21" i="1"/>
  <c r="U21" i="1" s="1"/>
  <c r="N21" i="1"/>
  <c r="V21" i="1" s="1"/>
  <c r="W21" i="1"/>
  <c r="AB21" i="1"/>
  <c r="AC21" i="1"/>
  <c r="X21" i="1" s="1"/>
  <c r="AD21" i="1"/>
  <c r="AE21" i="1"/>
  <c r="O21" i="1" s="1"/>
  <c r="AF21" i="1"/>
  <c r="AG21" i="1" s="1"/>
  <c r="I22" i="1"/>
  <c r="L22" i="1"/>
  <c r="M22" i="1"/>
  <c r="U22" i="1" s="1"/>
  <c r="N22" i="1"/>
  <c r="V22" i="1" s="1"/>
  <c r="X22" i="1"/>
  <c r="AB22" i="1"/>
  <c r="AC22" i="1"/>
  <c r="AD22" i="1"/>
  <c r="AE22" i="1"/>
  <c r="AF22" i="1" s="1"/>
  <c r="I23" i="1"/>
  <c r="L23" i="1"/>
  <c r="M23" i="1"/>
  <c r="N23" i="1"/>
  <c r="V23" i="1" s="1"/>
  <c r="U23" i="1"/>
  <c r="AB23" i="1"/>
  <c r="AC23" i="1" s="1"/>
  <c r="AE23" i="1"/>
  <c r="O23" i="1" s="1"/>
  <c r="AF23" i="1"/>
  <c r="AG23" i="1" s="1"/>
  <c r="I24" i="1"/>
  <c r="L24" i="1"/>
  <c r="M24" i="1"/>
  <c r="U24" i="1" s="1"/>
  <c r="N24" i="1"/>
  <c r="V24" i="1"/>
  <c r="AB24" i="1"/>
  <c r="AC24" i="1"/>
  <c r="AE24" i="1"/>
  <c r="O24" i="1" s="1"/>
  <c r="AF24" i="1"/>
  <c r="W24" i="1" s="1"/>
  <c r="AG24" i="1"/>
  <c r="I25" i="1"/>
  <c r="L25" i="1"/>
  <c r="M25" i="1"/>
  <c r="N25" i="1"/>
  <c r="V25" i="1" s="1"/>
  <c r="U25" i="1"/>
  <c r="AB25" i="1"/>
  <c r="AC25" i="1" s="1"/>
  <c r="AE25" i="1"/>
  <c r="O25" i="1" s="1"/>
  <c r="AF25" i="1"/>
  <c r="AG25" i="1"/>
  <c r="I26" i="1"/>
  <c r="L26" i="1"/>
  <c r="M26" i="1"/>
  <c r="U26" i="1" s="1"/>
  <c r="N26" i="1"/>
  <c r="V26" i="1"/>
  <c r="AB26" i="1"/>
  <c r="AC26" i="1"/>
  <c r="AD26" i="1" s="1"/>
  <c r="X26" i="1" s="1"/>
  <c r="AE26" i="1"/>
  <c r="O26" i="1" s="1"/>
  <c r="I27" i="1"/>
  <c r="L27" i="1"/>
  <c r="M27" i="1"/>
  <c r="N27" i="1"/>
  <c r="V27" i="1" s="1"/>
  <c r="U27" i="1"/>
  <c r="AB27" i="1"/>
  <c r="AC27" i="1" s="1"/>
  <c r="AE27" i="1"/>
  <c r="O27" i="1" s="1"/>
  <c r="AF27" i="1"/>
  <c r="AG27" i="1" s="1"/>
  <c r="I28" i="1"/>
  <c r="L28" i="1"/>
  <c r="M28" i="1"/>
  <c r="U28" i="1" s="1"/>
  <c r="N28" i="1"/>
  <c r="V28" i="1"/>
  <c r="AB28" i="1"/>
  <c r="AC28" i="1"/>
  <c r="AD28" i="1" s="1"/>
  <c r="AE28" i="1"/>
  <c r="O28" i="1" s="1"/>
  <c r="I29" i="1"/>
  <c r="L29" i="1"/>
  <c r="M29" i="1"/>
  <c r="N29" i="1"/>
  <c r="V29" i="1" s="1"/>
  <c r="U29" i="1"/>
  <c r="W29" i="1"/>
  <c r="AB29" i="1"/>
  <c r="AC29" i="1"/>
  <c r="X29" i="1" s="1"/>
  <c r="AD29" i="1"/>
  <c r="AE29" i="1"/>
  <c r="O29" i="1" s="1"/>
  <c r="AF29" i="1"/>
  <c r="AG29" i="1" s="1"/>
  <c r="I30" i="1"/>
  <c r="L30" i="1"/>
  <c r="M30" i="1"/>
  <c r="U30" i="1" s="1"/>
  <c r="N30" i="1"/>
  <c r="V30" i="1"/>
  <c r="X30" i="1"/>
  <c r="AB30" i="1"/>
  <c r="AC30" i="1"/>
  <c r="AD30" i="1"/>
  <c r="AE30" i="1"/>
  <c r="AF30" i="1" s="1"/>
  <c r="I31" i="1"/>
  <c r="L31" i="1"/>
  <c r="M31" i="1"/>
  <c r="N31" i="1"/>
  <c r="V31" i="1" s="1"/>
  <c r="U31" i="1"/>
  <c r="AB31" i="1"/>
  <c r="AC31" i="1" s="1"/>
  <c r="AE31" i="1"/>
  <c r="O31" i="1" s="1"/>
  <c r="AF31" i="1"/>
  <c r="AG31" i="1" s="1"/>
  <c r="I32" i="1"/>
  <c r="L32" i="1"/>
  <c r="M32" i="1"/>
  <c r="U32" i="1" s="1"/>
  <c r="N32" i="1"/>
  <c r="V32" i="1"/>
  <c r="AB32" i="1"/>
  <c r="AC32" i="1"/>
  <c r="AE32" i="1"/>
  <c r="O32" i="1" s="1"/>
  <c r="AF32" i="1"/>
  <c r="W32" i="1" s="1"/>
  <c r="AG32" i="1"/>
  <c r="I33" i="1"/>
  <c r="L33" i="1"/>
  <c r="M33" i="1"/>
  <c r="N33" i="1"/>
  <c r="V33" i="1" s="1"/>
  <c r="U33" i="1"/>
  <c r="AB33" i="1"/>
  <c r="AC33" i="1" s="1"/>
  <c r="AE33" i="1"/>
  <c r="O33" i="1" s="1"/>
  <c r="AF33" i="1"/>
  <c r="AG33" i="1"/>
  <c r="I34" i="1"/>
  <c r="L34" i="1"/>
  <c r="M34" i="1"/>
  <c r="U34" i="1" s="1"/>
  <c r="N34" i="1"/>
  <c r="V34" i="1"/>
  <c r="AB34" i="1"/>
  <c r="AC34" i="1"/>
  <c r="AD34" i="1" s="1"/>
  <c r="X34" i="1" s="1"/>
  <c r="AE34" i="1"/>
  <c r="O34" i="1" s="1"/>
  <c r="I35" i="1"/>
  <c r="L35" i="1"/>
  <c r="M35" i="1"/>
  <c r="N35" i="1"/>
  <c r="V35" i="1" s="1"/>
  <c r="U35" i="1"/>
  <c r="AB35" i="1"/>
  <c r="AC35" i="1" s="1"/>
  <c r="AE35" i="1"/>
  <c r="O35" i="1" s="1"/>
  <c r="AF35" i="1"/>
  <c r="AG35" i="1" s="1"/>
  <c r="I36" i="1"/>
  <c r="L36" i="1"/>
  <c r="M36" i="1"/>
  <c r="U36" i="1" s="1"/>
  <c r="N36" i="1"/>
  <c r="V36" i="1"/>
  <c r="AB36" i="1"/>
  <c r="AC36" i="1"/>
  <c r="AD36" i="1" s="1"/>
  <c r="AE36" i="1"/>
  <c r="O36" i="1" s="1"/>
  <c r="I37" i="1"/>
  <c r="L37" i="1"/>
  <c r="M37" i="1"/>
  <c r="N37" i="1"/>
  <c r="V37" i="1" s="1"/>
  <c r="U37" i="1"/>
  <c r="W37" i="1"/>
  <c r="AB37" i="1"/>
  <c r="AC37" i="1"/>
  <c r="X37" i="1" s="1"/>
  <c r="AD37" i="1"/>
  <c r="AE37" i="1"/>
  <c r="O37" i="1" s="1"/>
  <c r="AF37" i="1"/>
  <c r="AG37" i="1" s="1"/>
  <c r="I38" i="1"/>
  <c r="L38" i="1"/>
  <c r="M38" i="1"/>
  <c r="U38" i="1" s="1"/>
  <c r="N38" i="1"/>
  <c r="V38" i="1"/>
  <c r="X38" i="1"/>
  <c r="AB38" i="1"/>
  <c r="AC38" i="1"/>
  <c r="AD38" i="1"/>
  <c r="AE38" i="1"/>
  <c r="AF38" i="1" s="1"/>
  <c r="I39" i="1"/>
  <c r="L39" i="1"/>
  <c r="M39" i="1"/>
  <c r="N39" i="1"/>
  <c r="V39" i="1" s="1"/>
  <c r="U39" i="1"/>
  <c r="AB39" i="1"/>
  <c r="AC39" i="1" s="1"/>
  <c r="AE39" i="1"/>
  <c r="O39" i="1" s="1"/>
  <c r="AF39" i="1"/>
  <c r="AG39" i="1" s="1"/>
  <c r="I40" i="1"/>
  <c r="L40" i="1"/>
  <c r="M40" i="1"/>
  <c r="U40" i="1" s="1"/>
  <c r="N40" i="1"/>
  <c r="V40" i="1"/>
  <c r="AB40" i="1"/>
  <c r="AC40" i="1"/>
  <c r="AE40" i="1"/>
  <c r="O40" i="1" s="1"/>
  <c r="AF40" i="1"/>
  <c r="W40" i="1" s="1"/>
  <c r="AG40" i="1"/>
  <c r="I41" i="1"/>
  <c r="L41" i="1"/>
  <c r="M41" i="1"/>
  <c r="N41" i="1"/>
  <c r="V41" i="1" s="1"/>
  <c r="U41" i="1"/>
  <c r="AB41" i="1"/>
  <c r="AC41" i="1" s="1"/>
  <c r="AE41" i="1"/>
  <c r="O41" i="1" s="1"/>
  <c r="AF41" i="1"/>
  <c r="AG41" i="1"/>
  <c r="I42" i="1"/>
  <c r="L42" i="1"/>
  <c r="M42" i="1"/>
  <c r="U42" i="1" s="1"/>
  <c r="N42" i="1"/>
  <c r="V42" i="1"/>
  <c r="AB42" i="1"/>
  <c r="AC42" i="1"/>
  <c r="AD42" i="1" s="1"/>
  <c r="X42" i="1" s="1"/>
  <c r="AE42" i="1"/>
  <c r="O42" i="1" s="1"/>
  <c r="I43" i="1"/>
  <c r="L43" i="1"/>
  <c r="M43" i="1"/>
  <c r="N43" i="1"/>
  <c r="V43" i="1" s="1"/>
  <c r="U43" i="1"/>
  <c r="AB43" i="1"/>
  <c r="AC43" i="1" s="1"/>
  <c r="AE43" i="1"/>
  <c r="O43" i="1" s="1"/>
  <c r="AF43" i="1"/>
  <c r="AG43" i="1" s="1"/>
  <c r="I44" i="1"/>
  <c r="L44" i="1"/>
  <c r="M44" i="1"/>
  <c r="U44" i="1" s="1"/>
  <c r="N44" i="1"/>
  <c r="V44" i="1"/>
  <c r="AB44" i="1"/>
  <c r="AC44" i="1"/>
  <c r="AD44" i="1" s="1"/>
  <c r="AE44" i="1"/>
  <c r="O44" i="1" s="1"/>
  <c r="I45" i="1"/>
  <c r="L45" i="1"/>
  <c r="M45" i="1"/>
  <c r="N45" i="1"/>
  <c r="V45" i="1" s="1"/>
  <c r="U45" i="1"/>
  <c r="W45" i="1"/>
  <c r="AB45" i="1"/>
  <c r="AC45" i="1"/>
  <c r="X45" i="1" s="1"/>
  <c r="AD45" i="1"/>
  <c r="AE45" i="1"/>
  <c r="O45" i="1" s="1"/>
  <c r="AF45" i="1"/>
  <c r="AG45" i="1" s="1"/>
  <c r="I46" i="1"/>
  <c r="L46" i="1"/>
  <c r="M46" i="1"/>
  <c r="U46" i="1" s="1"/>
  <c r="N46" i="1"/>
  <c r="V46" i="1"/>
  <c r="X46" i="1"/>
  <c r="AB46" i="1"/>
  <c r="AC46" i="1"/>
  <c r="AD46" i="1"/>
  <c r="AE46" i="1"/>
  <c r="AF46" i="1" s="1"/>
  <c r="I47" i="1"/>
  <c r="L47" i="1"/>
  <c r="M47" i="1"/>
  <c r="N47" i="1"/>
  <c r="V47" i="1" s="1"/>
  <c r="U47" i="1"/>
  <c r="AB47" i="1"/>
  <c r="AC47" i="1" s="1"/>
  <c r="AE47" i="1"/>
  <c r="O47" i="1" s="1"/>
  <c r="AF47" i="1"/>
  <c r="AG47" i="1" s="1"/>
  <c r="I48" i="1"/>
  <c r="L48" i="1"/>
  <c r="M48" i="1"/>
  <c r="U48" i="1" s="1"/>
  <c r="N48" i="1"/>
  <c r="V48" i="1"/>
  <c r="AB48" i="1"/>
  <c r="AC48" i="1"/>
  <c r="AE48" i="1"/>
  <c r="O48" i="1" s="1"/>
  <c r="AF48" i="1"/>
  <c r="W48" i="1" s="1"/>
  <c r="AG48" i="1"/>
  <c r="I49" i="1"/>
  <c r="L49" i="1"/>
  <c r="M49" i="1"/>
  <c r="N49" i="1"/>
  <c r="V49" i="1" s="1"/>
  <c r="U49" i="1"/>
  <c r="AB49" i="1"/>
  <c r="AC49" i="1" s="1"/>
  <c r="AE49" i="1"/>
  <c r="O49" i="1" s="1"/>
  <c r="AF49" i="1"/>
  <c r="AG49" i="1"/>
  <c r="I50" i="1"/>
  <c r="L50" i="1"/>
  <c r="M50" i="1"/>
  <c r="U50" i="1" s="1"/>
  <c r="N50" i="1"/>
  <c r="V50" i="1"/>
  <c r="AB50" i="1"/>
  <c r="AC50" i="1"/>
  <c r="AD50" i="1" s="1"/>
  <c r="X50" i="1" s="1"/>
  <c r="AE50" i="1"/>
  <c r="O50" i="1" s="1"/>
  <c r="I51" i="1"/>
  <c r="L51" i="1"/>
  <c r="M51" i="1"/>
  <c r="N51" i="1"/>
  <c r="V51" i="1" s="1"/>
  <c r="U51" i="1"/>
  <c r="AB51" i="1"/>
  <c r="AC51" i="1" s="1"/>
  <c r="AE51" i="1"/>
  <c r="O51" i="1" s="1"/>
  <c r="AF51" i="1"/>
  <c r="AG51" i="1" s="1"/>
  <c r="AD43" i="1" l="1"/>
  <c r="X43" i="1"/>
  <c r="AG46" i="1"/>
  <c r="W46" i="1"/>
  <c r="AD41" i="1"/>
  <c r="X41" i="1" s="1"/>
  <c r="W41" i="1"/>
  <c r="AG30" i="1"/>
  <c r="W30" i="1"/>
  <c r="AD25" i="1"/>
  <c r="X25" i="1" s="1"/>
  <c r="W25" i="1"/>
  <c r="AG38" i="1"/>
  <c r="W38" i="1"/>
  <c r="AD33" i="1"/>
  <c r="X33" i="1" s="1"/>
  <c r="W33" i="1"/>
  <c r="AG22" i="1"/>
  <c r="W22" i="1"/>
  <c r="X15" i="1"/>
  <c r="AD15" i="1"/>
  <c r="X40" i="1"/>
  <c r="X32" i="1"/>
  <c r="AD9" i="1"/>
  <c r="X9" i="1" s="1"/>
  <c r="X17" i="1"/>
  <c r="AD17" i="1"/>
  <c r="W17" i="1"/>
  <c r="AD51" i="1"/>
  <c r="X51" i="1"/>
  <c r="AD39" i="1"/>
  <c r="X39" i="1" s="1"/>
  <c r="AD31" i="1"/>
  <c r="X31" i="1" s="1"/>
  <c r="AD23" i="1"/>
  <c r="X23" i="1" s="1"/>
  <c r="AG14" i="1"/>
  <c r="W14" i="1"/>
  <c r="AD35" i="1"/>
  <c r="X35" i="1" s="1"/>
  <c r="AD27" i="1"/>
  <c r="X27" i="1"/>
  <c r="AD11" i="1"/>
  <c r="X11" i="1"/>
  <c r="X16" i="1"/>
  <c r="X49" i="1"/>
  <c r="AD49" i="1"/>
  <c r="W49" i="1"/>
  <c r="AD47" i="1"/>
  <c r="X47" i="1" s="1"/>
  <c r="AD19" i="1"/>
  <c r="X19" i="1"/>
  <c r="O22" i="1"/>
  <c r="O38" i="1"/>
  <c r="O30" i="1"/>
  <c r="W51" i="1"/>
  <c r="X44" i="1"/>
  <c r="W43" i="1"/>
  <c r="X36" i="1"/>
  <c r="W35" i="1"/>
  <c r="X28" i="1"/>
  <c r="W27" i="1"/>
  <c r="X20" i="1"/>
  <c r="W19" i="1"/>
  <c r="X12" i="1"/>
  <c r="W11" i="1"/>
  <c r="AF9" i="1"/>
  <c r="O46" i="1"/>
  <c r="O14" i="1"/>
  <c r="AF50" i="1"/>
  <c r="AD48" i="1"/>
  <c r="X48" i="1" s="1"/>
  <c r="AF42" i="1"/>
  <c r="AD40" i="1"/>
  <c r="AF34" i="1"/>
  <c r="AD32" i="1"/>
  <c r="AF26" i="1"/>
  <c r="AD24" i="1"/>
  <c r="X24" i="1" s="1"/>
  <c r="AF18" i="1"/>
  <c r="AD16" i="1"/>
  <c r="AF10" i="1"/>
  <c r="AF44" i="1"/>
  <c r="AF36" i="1"/>
  <c r="AF28" i="1"/>
  <c r="AF20" i="1"/>
  <c r="AF12" i="1"/>
  <c r="W31" i="1"/>
  <c r="W23" i="1"/>
  <c r="W15" i="1"/>
  <c r="W47" i="1"/>
  <c r="W39" i="1"/>
  <c r="AG50" i="1" l="1"/>
  <c r="W50" i="1"/>
  <c r="AG12" i="1"/>
  <c r="W12" i="1"/>
  <c r="AG28" i="1"/>
  <c r="W28" i="1"/>
  <c r="W9" i="1"/>
  <c r="AG9" i="1"/>
  <c r="AG20" i="1"/>
  <c r="W20" i="1"/>
  <c r="AG34" i="1"/>
  <c r="W34" i="1"/>
  <c r="AG44" i="1"/>
  <c r="W44" i="1"/>
  <c r="AG18" i="1"/>
  <c r="W18" i="1"/>
  <c r="AG26" i="1"/>
  <c r="W26" i="1"/>
  <c r="AG36" i="1"/>
  <c r="W36" i="1"/>
  <c r="AG10" i="1"/>
  <c r="W10" i="1"/>
  <c r="AG42" i="1"/>
  <c r="W42" i="1"/>
</calcChain>
</file>

<file path=xl/sharedStrings.xml><?xml version="1.0" encoding="utf-8"?>
<sst xmlns="http://schemas.openxmlformats.org/spreadsheetml/2006/main" count="356" uniqueCount="132">
  <si>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6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</si>
  <si>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6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</si>
  <si>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</si>
  <si>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6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</si>
  <si>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6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</si>
  <si>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</si>
  <si>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</si>
  <si>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6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</si>
  <si>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</si>
  <si>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6"/>
  </si>
  <si>
    <t>R</t>
  </si>
  <si>
    <t>EGR,CCO,DF,SCR</t>
  </si>
  <si>
    <t>I,D,FI,TC,IC,P,EP</t>
  </si>
  <si>
    <t>9AT(E･LTC)</t>
  </si>
  <si>
    <t>0032,0042,0072</t>
    <phoneticPr fontId="6"/>
  </si>
  <si>
    <t>3DA-447815N</t>
  </si>
  <si>
    <t>0012,0052</t>
  </si>
  <si>
    <t>0084</t>
    <phoneticPr fontId="6"/>
  </si>
  <si>
    <t>3DA-447813N</t>
  </si>
  <si>
    <t>V220d</t>
    <phoneticPr fontId="6"/>
  </si>
  <si>
    <t>A</t>
  </si>
  <si>
    <t>H,I,D,FI,TC,IC,P,EP</t>
  </si>
  <si>
    <t>656M-EM0023</t>
  </si>
  <si>
    <t>0023,0024,0063,0064</t>
    <phoneticPr fontId="6"/>
  </si>
  <si>
    <t>3CA-223023</t>
  </si>
  <si>
    <t>0001,0002,0003,0004,
0043,0044</t>
    <phoneticPr fontId="6"/>
  </si>
  <si>
    <t>0042</t>
    <phoneticPr fontId="6"/>
  </si>
  <si>
    <t>0007,0008</t>
    <phoneticPr fontId="6"/>
  </si>
  <si>
    <t>0005,0006</t>
    <phoneticPr fontId="6"/>
  </si>
  <si>
    <t>0027,0028,0047,0048
0067,0068</t>
    <phoneticPr fontId="6"/>
  </si>
  <si>
    <t>S450d 4MATIC</t>
    <phoneticPr fontId="6"/>
  </si>
  <si>
    <t>0012,0014,0032,0034
0052,0054</t>
    <phoneticPr fontId="6"/>
  </si>
  <si>
    <t>3CA-167933</t>
  </si>
  <si>
    <t>0024,0044</t>
    <phoneticPr fontId="6"/>
  </si>
  <si>
    <t>0002,0004,0022,0042</t>
    <phoneticPr fontId="6"/>
  </si>
  <si>
    <t>GLS450d 4MATIC</t>
    <phoneticPr fontId="6"/>
  </si>
  <si>
    <t>0334,0534</t>
  </si>
  <si>
    <t>3DA-167923</t>
  </si>
  <si>
    <t>0304,0314,0324,0504,
0514,0524</t>
  </si>
  <si>
    <t>GLS400d 4MATIC</t>
    <phoneticPr fontId="6"/>
  </si>
  <si>
    <t>0014</t>
    <phoneticPr fontId="6"/>
  </si>
  <si>
    <t>3CA-167333</t>
  </si>
  <si>
    <t>0012</t>
    <phoneticPr fontId="6"/>
  </si>
  <si>
    <t>0002,0004</t>
    <phoneticPr fontId="6"/>
  </si>
  <si>
    <r>
      <t xml:space="preserve">GLE450d 4MATIC </t>
    </r>
    <r>
      <rPr>
        <sz val="8"/>
        <rFont val="ＭＳ Ｐゴシック"/>
        <family val="3"/>
        <charset val="128"/>
      </rPr>
      <t>ｸｰﾍﾟ</t>
    </r>
    <phoneticPr fontId="6"/>
  </si>
  <si>
    <t>0114</t>
    <phoneticPr fontId="6"/>
  </si>
  <si>
    <t>3CA-167133</t>
  </si>
  <si>
    <t>0112</t>
    <phoneticPr fontId="6"/>
  </si>
  <si>
    <t>0102,0104</t>
    <phoneticPr fontId="6"/>
  </si>
  <si>
    <t>GLE450d 4MATIC</t>
    <phoneticPr fontId="6"/>
  </si>
  <si>
    <t>0112,0114</t>
    <phoneticPr fontId="6"/>
  </si>
  <si>
    <t>3DA-167323</t>
  </si>
  <si>
    <r>
      <t xml:space="preserve">GLE400d 4MATIC </t>
    </r>
    <r>
      <rPr>
        <sz val="8"/>
        <rFont val="ＭＳ Ｐゴシック"/>
        <family val="3"/>
        <charset val="128"/>
      </rPr>
      <t>ｸｰﾍﾟ</t>
    </r>
    <phoneticPr fontId="6"/>
  </si>
  <si>
    <t>654M-EM0023</t>
  </si>
  <si>
    <t>0502,0504,0512,0514</t>
    <phoneticPr fontId="6"/>
  </si>
  <si>
    <t>3CA-167109C</t>
  </si>
  <si>
    <t>0404,0412,0414</t>
    <phoneticPr fontId="6"/>
  </si>
  <si>
    <t>0402</t>
    <phoneticPr fontId="6"/>
  </si>
  <si>
    <t>0312,0314</t>
  </si>
  <si>
    <t>0302,0304</t>
  </si>
  <si>
    <t>0202,0204,0212,0214</t>
  </si>
  <si>
    <t>GLE300d 4MATIC</t>
  </si>
  <si>
    <t>0104,0122,0124,0132,
0134,0152,0154</t>
  </si>
  <si>
    <t>3DA-253315C</t>
  </si>
  <si>
    <t>0102</t>
  </si>
  <si>
    <t>0102,0104,0122,0124,
0132,0134,0152,0154</t>
  </si>
  <si>
    <t>3DA-253315</t>
  </si>
  <si>
    <t>GLC220d 4MATIC ｸｰﾍﾟ</t>
  </si>
  <si>
    <t>CCO,AS,DF,SCR</t>
  </si>
  <si>
    <t>I,D,V,EP</t>
  </si>
  <si>
    <t>0004,0022,0024,0034,
0052,0054</t>
  </si>
  <si>
    <t>3DA-253915C</t>
  </si>
  <si>
    <t>0002,0032</t>
  </si>
  <si>
    <t>0002,0004,0022,0024,
0032,0034,0052,0054</t>
  </si>
  <si>
    <t>3DA-253915</t>
  </si>
  <si>
    <t>GLC220d 4MATIC</t>
  </si>
  <si>
    <t>0004</t>
  </si>
  <si>
    <t>3CA-213217</t>
  </si>
  <si>
    <t>0002</t>
  </si>
  <si>
    <t>E220d 4MATIC SW</t>
    <phoneticPr fontId="6"/>
  </si>
  <si>
    <t>0002,0004,0012,0014,
0022,0024</t>
  </si>
  <si>
    <t>3CA-213204C</t>
  </si>
  <si>
    <r>
      <t>E220d</t>
    </r>
    <r>
      <rPr>
        <sz val="8"/>
        <rFont val="ＭＳ Ｐゴシック"/>
        <family val="3"/>
        <charset val="128"/>
      </rPr>
      <t>ｽﾃｰｼｮﾝﾜｺﾞﾝ</t>
    </r>
    <phoneticPr fontId="6"/>
  </si>
  <si>
    <t>0014,0024</t>
  </si>
  <si>
    <t>3CA-213004C</t>
  </si>
  <si>
    <t>0002,0004,0012,0022</t>
  </si>
  <si>
    <t>E220d</t>
    <phoneticPr fontId="6"/>
  </si>
  <si>
    <t>3DA-257314C</t>
  </si>
  <si>
    <t>3DA-257314</t>
  </si>
  <si>
    <t>CLS220d</t>
    <phoneticPr fontId="6"/>
  </si>
  <si>
    <t>3CA-206214C</t>
  </si>
  <si>
    <t>ベンツ</t>
  </si>
  <si>
    <t>C220d 4MATIC SW</t>
    <phoneticPr fontId="6"/>
  </si>
  <si>
    <t>メルセデス･</t>
  </si>
  <si>
    <t>低排出ガス
認定レベル</t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</si>
  <si>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</si>
  <si>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6"/>
  </si>
  <si>
    <t>主要排出
ガス対策</t>
    <phoneticPr fontId="6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</si>
  <si>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6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</si>
  <si>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</si>
  <si>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6"/>
  </si>
  <si>
    <t>多段階評価</t>
    <rPh sb="0" eb="1">
      <t>タ</t>
    </rPh>
    <rPh sb="1" eb="3">
      <t>ダンカイ</t>
    </rPh>
    <rPh sb="3" eb="5">
      <t>ヒョウカ</t>
    </rPh>
    <phoneticPr fontId="6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</si>
  <si>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6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</si>
  <si>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6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</si>
  <si>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</si>
  <si>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</si>
  <si>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</si>
  <si>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6"/>
  </si>
  <si>
    <t>多段階評価2</t>
    <rPh sb="0" eb="1">
      <t>タ</t>
    </rPh>
    <rPh sb="1" eb="3">
      <t>ダンカイ</t>
    </rPh>
    <rPh sb="3" eb="5">
      <t>ヒョウカ</t>
    </rPh>
    <phoneticPr fontId="6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</si>
  <si>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</si>
  <si>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</si>
  <si>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6"/>
  </si>
  <si>
    <t>令和12年度</t>
    <rPh sb="0" eb="2">
      <t>レイワ</t>
    </rPh>
    <rPh sb="4" eb="6">
      <t>ネンド</t>
    </rPh>
    <phoneticPr fontId="6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</si>
  <si>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</si>
  <si>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</si>
  <si>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</si>
  <si>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</si>
  <si>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</si>
  <si>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WLTC</t>
    </r>
    <r>
      <rPr>
        <sz val="8"/>
        <rFont val="ＭＳ Ｐゴシック"/>
        <family val="3"/>
        <charset val="128"/>
      </rPr>
      <t>モード</t>
    </r>
    <phoneticPr fontId="6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</si>
  <si>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6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</si>
  <si>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</si>
  <si>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</si>
  <si>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</si>
  <si>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</si>
  <si>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6"/>
  </si>
  <si>
    <t>最大車両重量（自動計算）</t>
    <rPh sb="1" eb="2">
      <t>ダイ</t>
    </rPh>
    <rPh sb="7" eb="9">
      <t>ジドウ</t>
    </rPh>
    <phoneticPr fontId="6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</si>
  <si>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6"/>
  </si>
  <si>
    <t>メーカー入力欄</t>
    <rPh sb="4" eb="6">
      <t>ニュウリョク</t>
    </rPh>
    <rPh sb="6" eb="7">
      <t>ラン</t>
    </rPh>
    <phoneticPr fontId="6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</si>
  <si>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6"/>
  </si>
  <si>
    <t>ディーゼル乗用車</t>
    <rPh sb="5" eb="7">
      <t>ジョウヨウ</t>
    </rPh>
    <phoneticPr fontId="6"/>
  </si>
  <si>
    <r>
      <rPr>
        <sz val="8"/>
        <rFont val="ＭＳ Ｐゴシック"/>
        <family val="3"/>
        <charset val="128"/>
      </rPr>
      <t>メルセデス・ベンツ日本株式会社</t>
    </r>
    <rPh sb="9" eb="15">
      <t>ニホンカブシキガイシャ</t>
    </rPh>
    <phoneticPr fontId="1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</si>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</sst>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_ "/>
    <numFmt numFmtId="179" formatCode="0_);[Red]\(0\)"/>
  </numFmts>
  <fonts count="16" x14ac:knownFonts="1">
    <font>
      <sz val="11"/>
      <color theme="1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sz val="8"/>
      <color rgb="FFFF0000"/>
      <name val="Arial"/>
      <family val="2"/>
    </font>
    <font>
      <u/>
      <sz val="8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3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left" vertical="center" wrapText="1"/>
    </xf>
    <xf numFmtId="176" fontId="3" fillId="0" borderId="0" xfId="1" applyNumberFormat="1" applyFont="1"/>
    <xf numFmtId="0" fontId="3" fillId="0" borderId="1" xfId="1" applyFont="1" applyBorder="1"/>
    <xf numFmtId="0" fontId="5" fillId="0" borderId="2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178" fontId="3" fillId="0" borderId="3" xfId="0" quotePrefix="1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176" fontId="7" fillId="0" borderId="3" xfId="0" quotePrefix="1" applyNumberFormat="1" applyFont="1" applyBorder="1" applyAlignment="1" applyProtection="1">
      <alignment horizontal="center" vertical="center"/>
      <protection locked="0"/>
    </xf>
    <xf numFmtId="176" fontId="7" fillId="0" borderId="3" xfId="0" quotePrefix="1" applyNumberFormat="1" applyFont="1" applyBorder="1" applyAlignment="1" applyProtection="1">
      <alignment horizontal="center" vertical="center" wrapText="1"/>
      <protection locked="0"/>
    </xf>
    <xf numFmtId="176" fontId="7" fillId="0" borderId="6" xfId="0" quotePrefix="1" applyNumberFormat="1" applyFont="1" applyBorder="1" applyAlignment="1" applyProtection="1">
      <alignment horizontal="center" vertical="center" wrapText="1"/>
      <protection locked="0"/>
    </xf>
    <xf numFmtId="179" fontId="7" fillId="0" borderId="7" xfId="1" applyNumberFormat="1" applyFont="1" applyBorder="1" applyAlignment="1">
      <alignment horizontal="center" vertical="center" wrapText="1"/>
    </xf>
    <xf numFmtId="176" fontId="7" fillId="0" borderId="6" xfId="1" quotePrefix="1" applyNumberFormat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3" fillId="0" borderId="3" xfId="1" quotePrefix="1" applyNumberFormat="1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178" fontId="9" fillId="0" borderId="3" xfId="0" quotePrefix="1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left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176" fontId="11" fillId="0" borderId="3" xfId="0" quotePrefix="1" applyNumberFormat="1" applyFont="1" applyBorder="1" applyAlignment="1" applyProtection="1">
      <alignment horizontal="center" vertical="center"/>
      <protection locked="0"/>
    </xf>
    <xf numFmtId="176" fontId="11" fillId="0" borderId="3" xfId="0" quotePrefix="1" applyNumberFormat="1" applyFont="1" applyBorder="1" applyAlignment="1" applyProtection="1">
      <alignment horizontal="center" vertical="center" wrapText="1"/>
      <protection locked="0"/>
    </xf>
    <xf numFmtId="176" fontId="11" fillId="0" borderId="6" xfId="0" quotePrefix="1" applyNumberFormat="1" applyFont="1" applyBorder="1" applyAlignment="1" applyProtection="1">
      <alignment horizontal="center" vertical="center" wrapText="1"/>
      <protection locked="0"/>
    </xf>
    <xf numFmtId="179" fontId="11" fillId="0" borderId="7" xfId="1" applyNumberFormat="1" applyFont="1" applyBorder="1" applyAlignment="1">
      <alignment horizontal="center" vertical="center" wrapText="1"/>
    </xf>
    <xf numFmtId="176" fontId="11" fillId="0" borderId="6" xfId="1" quotePrefix="1" applyNumberFormat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9" fontId="9" fillId="0" borderId="3" xfId="1" quotePrefix="1" applyNumberFormat="1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3" fillId="0" borderId="9" xfId="1" applyFont="1" applyBorder="1" applyAlignment="1">
      <alignment horizontal="center" shrinkToFit="1"/>
    </xf>
    <xf numFmtId="0" fontId="3" fillId="0" borderId="21" xfId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  <xf numFmtId="0" fontId="3" fillId="0" borderId="14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/>
    </xf>
    <xf numFmtId="0" fontId="3" fillId="0" borderId="14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5" fillId="0" borderId="15" xfId="1" applyFont="1" applyBorder="1" applyAlignment="1">
      <alignment horizontal="center" shrinkToFit="1"/>
    </xf>
    <xf numFmtId="0" fontId="3" fillId="0" borderId="1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 wrapText="1"/>
    </xf>
    <xf numFmtId="0" fontId="3" fillId="0" borderId="8" xfId="1" applyFont="1" applyBorder="1" applyAlignment="1">
      <alignment horizontal="centerContinuous"/>
    </xf>
    <xf numFmtId="0" fontId="5" fillId="0" borderId="30" xfId="1" applyFont="1" applyBorder="1" applyAlignment="1">
      <alignment horizontal="centerContinuous"/>
    </xf>
    <xf numFmtId="0" fontId="3" fillId="0" borderId="32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21" xfId="1" applyFont="1" applyBorder="1"/>
    <xf numFmtId="0" fontId="12" fillId="0" borderId="0" xfId="1" applyFont="1"/>
    <xf numFmtId="0" fontId="13" fillId="0" borderId="0" xfId="1" applyFont="1"/>
    <xf numFmtId="0" fontId="3" fillId="0" borderId="21" xfId="1" applyFont="1" applyBorder="1" applyAlignment="1" applyProtection="1">
      <alignment horizontal="left"/>
      <protection locked="0"/>
    </xf>
    <xf numFmtId="0" fontId="14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</cellXfs>
  <cellStyles count="2">
    <cellStyle name="標準" xfId="0" builtinId="0"/>
    <cellStyle name="標準 2" xfId="1" xr:uid="{AE3F1621-E801-4AA4-B33D-D0B990E192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4E32-BA98-42EF-B44F-4E99329DD34B}">
  <sheetPr>
    <tabColor indexed="13"/>
    <pageSetUpPr fitToPage="1"/>
  </sheetPr>
  <dimension ref="A1:AG106"/>
  <sheetViews>
    <sheetView showGridLines="0" tabSelected="1" view="pageBreakPreview" topLeftCell="M1" zoomScaleNormal="100" zoomScaleSheetLayoutView="100" workbookViewId="0">
      <selection activeCell="C43" sqref="C43"/>
    </sheetView>
  </sheetViews>
  <sheetFormatPr defaultRowHeight="10" x14ac:dyDescent="0.2"/>
  <cols>
    <col min="1" max="1" width="15.90625" style="1" customWidth="1"/>
    <col min="2" max="2" width="3.90625" style="1" bestFit="1" customWidth="1"/>
    <col min="3" max="3" width="38.26953125" style="1" customWidth="1"/>
    <col min="4" max="4" width="13.90625" style="1" bestFit="1" customWidth="1"/>
    <col min="5" max="5" width="16.26953125" style="2" customWidth="1"/>
    <col min="6" max="6" width="13.08984375" style="1" customWidth="1"/>
    <col min="7" max="7" width="7.36328125" style="1" customWidth="1"/>
    <col min="8" max="8" width="12.08984375" style="1" bestFit="1" customWidth="1"/>
    <col min="9" max="9" width="10.453125" style="1" bestFit="1" customWidth="1"/>
    <col min="10" max="10" width="7" style="1" bestFit="1" customWidth="1"/>
    <col min="11" max="11" width="6.36328125" style="1" bestFit="1" customWidth="1"/>
    <col min="12" max="12" width="8.7265625" style="1" bestFit="1" customWidth="1"/>
    <col min="13" max="14" width="8.453125" style="1" bestFit="1" customWidth="1"/>
    <col min="15" max="15" width="8.6328125" style="1" customWidth="1"/>
    <col min="16" max="16" width="14.36328125" style="1" bestFit="1" customWidth="1"/>
    <col min="17" max="17" width="13.453125" style="1" customWidth="1"/>
    <col min="18" max="18" width="6" style="1" customWidth="1"/>
    <col min="19" max="19" width="17.26953125" style="1" customWidth="1"/>
    <col min="20" max="20" width="11" style="1" bestFit="1" customWidth="1"/>
    <col min="21" max="22" width="8.26953125" style="1" bestFit="1" customWidth="1"/>
    <col min="23" max="25" width="8.7265625" style="1"/>
    <col min="26" max="27" width="10.6328125" style="1" customWidth="1"/>
    <col min="28" max="33" width="9" style="1" customWidth="1"/>
    <col min="34" max="256" width="8.7265625" style="1"/>
    <col min="257" max="257" width="15.90625" style="1" customWidth="1"/>
    <col min="258" max="258" width="3.90625" style="1" bestFit="1" customWidth="1"/>
    <col min="259" max="259" width="38.26953125" style="1" customWidth="1"/>
    <col min="260" max="260" width="13.90625" style="1" bestFit="1" customWidth="1"/>
    <col min="261" max="261" width="16.26953125" style="1" customWidth="1"/>
    <col min="262" max="262" width="13.08984375" style="1" customWidth="1"/>
    <col min="263" max="263" width="7.36328125" style="1" customWidth="1"/>
    <col min="264" max="264" width="12.08984375" style="1" bestFit="1" customWidth="1"/>
    <col min="265" max="265" width="10.453125" style="1" bestFit="1" customWidth="1"/>
    <col min="266" max="266" width="7" style="1" bestFit="1" customWidth="1"/>
    <col min="267" max="267" width="5.90625" style="1" bestFit="1" customWidth="1"/>
    <col min="268" max="268" width="8.7265625" style="1" bestFit="1" customWidth="1"/>
    <col min="269" max="270" width="8.453125" style="1" bestFit="1" customWidth="1"/>
    <col min="271" max="271" width="8.6328125" style="1" customWidth="1"/>
    <col min="272" max="272" width="14.36328125" style="1" bestFit="1" customWidth="1"/>
    <col min="273" max="273" width="13.453125" style="1" customWidth="1"/>
    <col min="274" max="274" width="6" style="1" customWidth="1"/>
    <col min="275" max="275" width="17.26953125" style="1" customWidth="1"/>
    <col min="276" max="276" width="11" style="1" bestFit="1" customWidth="1"/>
    <col min="277" max="278" width="8.26953125" style="1" bestFit="1" customWidth="1"/>
    <col min="279" max="512" width="8.7265625" style="1"/>
    <col min="513" max="513" width="15.90625" style="1" customWidth="1"/>
    <col min="514" max="514" width="3.90625" style="1" bestFit="1" customWidth="1"/>
    <col min="515" max="515" width="38.26953125" style="1" customWidth="1"/>
    <col min="516" max="516" width="13.90625" style="1" bestFit="1" customWidth="1"/>
    <col min="517" max="517" width="16.26953125" style="1" customWidth="1"/>
    <col min="518" max="518" width="13.08984375" style="1" customWidth="1"/>
    <col min="519" max="519" width="7.36328125" style="1" customWidth="1"/>
    <col min="520" max="520" width="12.08984375" style="1" bestFit="1" customWidth="1"/>
    <col min="521" max="521" width="10.453125" style="1" bestFit="1" customWidth="1"/>
    <col min="522" max="522" width="7" style="1" bestFit="1" customWidth="1"/>
    <col min="523" max="523" width="5.90625" style="1" bestFit="1" customWidth="1"/>
    <col min="524" max="524" width="8.7265625" style="1" bestFit="1" customWidth="1"/>
    <col min="525" max="526" width="8.453125" style="1" bestFit="1" customWidth="1"/>
    <col min="527" max="527" width="8.6328125" style="1" customWidth="1"/>
    <col min="528" max="528" width="14.36328125" style="1" bestFit="1" customWidth="1"/>
    <col min="529" max="529" width="13.453125" style="1" customWidth="1"/>
    <col min="530" max="530" width="6" style="1" customWidth="1"/>
    <col min="531" max="531" width="17.26953125" style="1" customWidth="1"/>
    <col min="532" max="532" width="11" style="1" bestFit="1" customWidth="1"/>
    <col min="533" max="534" width="8.26953125" style="1" bestFit="1" customWidth="1"/>
    <col min="535" max="768" width="8.7265625" style="1"/>
    <col min="769" max="769" width="15.90625" style="1" customWidth="1"/>
    <col min="770" max="770" width="3.90625" style="1" bestFit="1" customWidth="1"/>
    <col min="771" max="771" width="38.26953125" style="1" customWidth="1"/>
    <col min="772" max="772" width="13.90625" style="1" bestFit="1" customWidth="1"/>
    <col min="773" max="773" width="16.26953125" style="1" customWidth="1"/>
    <col min="774" max="774" width="13.08984375" style="1" customWidth="1"/>
    <col min="775" max="775" width="7.36328125" style="1" customWidth="1"/>
    <col min="776" max="776" width="12.08984375" style="1" bestFit="1" customWidth="1"/>
    <col min="777" max="777" width="10.453125" style="1" bestFit="1" customWidth="1"/>
    <col min="778" max="778" width="7" style="1" bestFit="1" customWidth="1"/>
    <col min="779" max="779" width="5.90625" style="1" bestFit="1" customWidth="1"/>
    <col min="780" max="780" width="8.7265625" style="1" bestFit="1" customWidth="1"/>
    <col min="781" max="782" width="8.453125" style="1" bestFit="1" customWidth="1"/>
    <col min="783" max="783" width="8.6328125" style="1" customWidth="1"/>
    <col min="784" max="784" width="14.36328125" style="1" bestFit="1" customWidth="1"/>
    <col min="785" max="785" width="13.453125" style="1" customWidth="1"/>
    <col min="786" max="786" width="6" style="1" customWidth="1"/>
    <col min="787" max="787" width="17.26953125" style="1" customWidth="1"/>
    <col min="788" max="788" width="11" style="1" bestFit="1" customWidth="1"/>
    <col min="789" max="790" width="8.26953125" style="1" bestFit="1" customWidth="1"/>
    <col min="791" max="1024" width="8.7265625" style="1"/>
    <col min="1025" max="1025" width="15.90625" style="1" customWidth="1"/>
    <col min="1026" max="1026" width="3.90625" style="1" bestFit="1" customWidth="1"/>
    <col min="1027" max="1027" width="38.26953125" style="1" customWidth="1"/>
    <col min="1028" max="1028" width="13.90625" style="1" bestFit="1" customWidth="1"/>
    <col min="1029" max="1029" width="16.26953125" style="1" customWidth="1"/>
    <col min="1030" max="1030" width="13.08984375" style="1" customWidth="1"/>
    <col min="1031" max="1031" width="7.36328125" style="1" customWidth="1"/>
    <col min="1032" max="1032" width="12.08984375" style="1" bestFit="1" customWidth="1"/>
    <col min="1033" max="1033" width="10.453125" style="1" bestFit="1" customWidth="1"/>
    <col min="1034" max="1034" width="7" style="1" bestFit="1" customWidth="1"/>
    <col min="1035" max="1035" width="5.90625" style="1" bestFit="1" customWidth="1"/>
    <col min="1036" max="1036" width="8.7265625" style="1" bestFit="1" customWidth="1"/>
    <col min="1037" max="1038" width="8.453125" style="1" bestFit="1" customWidth="1"/>
    <col min="1039" max="1039" width="8.6328125" style="1" customWidth="1"/>
    <col min="1040" max="1040" width="14.36328125" style="1" bestFit="1" customWidth="1"/>
    <col min="1041" max="1041" width="13.453125" style="1" customWidth="1"/>
    <col min="1042" max="1042" width="6" style="1" customWidth="1"/>
    <col min="1043" max="1043" width="17.26953125" style="1" customWidth="1"/>
    <col min="1044" max="1044" width="11" style="1" bestFit="1" customWidth="1"/>
    <col min="1045" max="1046" width="8.26953125" style="1" bestFit="1" customWidth="1"/>
    <col min="1047" max="1280" width="8.7265625" style="1"/>
    <col min="1281" max="1281" width="15.90625" style="1" customWidth="1"/>
    <col min="1282" max="1282" width="3.90625" style="1" bestFit="1" customWidth="1"/>
    <col min="1283" max="1283" width="38.26953125" style="1" customWidth="1"/>
    <col min="1284" max="1284" width="13.90625" style="1" bestFit="1" customWidth="1"/>
    <col min="1285" max="1285" width="16.26953125" style="1" customWidth="1"/>
    <col min="1286" max="1286" width="13.08984375" style="1" customWidth="1"/>
    <col min="1287" max="1287" width="7.36328125" style="1" customWidth="1"/>
    <col min="1288" max="1288" width="12.08984375" style="1" bestFit="1" customWidth="1"/>
    <col min="1289" max="1289" width="10.453125" style="1" bestFit="1" customWidth="1"/>
    <col min="1290" max="1290" width="7" style="1" bestFit="1" customWidth="1"/>
    <col min="1291" max="1291" width="5.90625" style="1" bestFit="1" customWidth="1"/>
    <col min="1292" max="1292" width="8.7265625" style="1" bestFit="1" customWidth="1"/>
    <col min="1293" max="1294" width="8.453125" style="1" bestFit="1" customWidth="1"/>
    <col min="1295" max="1295" width="8.6328125" style="1" customWidth="1"/>
    <col min="1296" max="1296" width="14.36328125" style="1" bestFit="1" customWidth="1"/>
    <col min="1297" max="1297" width="13.453125" style="1" customWidth="1"/>
    <col min="1298" max="1298" width="6" style="1" customWidth="1"/>
    <col min="1299" max="1299" width="17.26953125" style="1" customWidth="1"/>
    <col min="1300" max="1300" width="11" style="1" bestFit="1" customWidth="1"/>
    <col min="1301" max="1302" width="8.26953125" style="1" bestFit="1" customWidth="1"/>
    <col min="1303" max="1536" width="8.7265625" style="1"/>
    <col min="1537" max="1537" width="15.90625" style="1" customWidth="1"/>
    <col min="1538" max="1538" width="3.90625" style="1" bestFit="1" customWidth="1"/>
    <col min="1539" max="1539" width="38.26953125" style="1" customWidth="1"/>
    <col min="1540" max="1540" width="13.90625" style="1" bestFit="1" customWidth="1"/>
    <col min="1541" max="1541" width="16.26953125" style="1" customWidth="1"/>
    <col min="1542" max="1542" width="13.08984375" style="1" customWidth="1"/>
    <col min="1543" max="1543" width="7.36328125" style="1" customWidth="1"/>
    <col min="1544" max="1544" width="12.08984375" style="1" bestFit="1" customWidth="1"/>
    <col min="1545" max="1545" width="10.453125" style="1" bestFit="1" customWidth="1"/>
    <col min="1546" max="1546" width="7" style="1" bestFit="1" customWidth="1"/>
    <col min="1547" max="1547" width="5.90625" style="1" bestFit="1" customWidth="1"/>
    <col min="1548" max="1548" width="8.7265625" style="1" bestFit="1" customWidth="1"/>
    <col min="1549" max="1550" width="8.453125" style="1" bestFit="1" customWidth="1"/>
    <col min="1551" max="1551" width="8.6328125" style="1" customWidth="1"/>
    <col min="1552" max="1552" width="14.36328125" style="1" bestFit="1" customWidth="1"/>
    <col min="1553" max="1553" width="13.453125" style="1" customWidth="1"/>
    <col min="1554" max="1554" width="6" style="1" customWidth="1"/>
    <col min="1555" max="1555" width="17.26953125" style="1" customWidth="1"/>
    <col min="1556" max="1556" width="11" style="1" bestFit="1" customWidth="1"/>
    <col min="1557" max="1558" width="8.26953125" style="1" bestFit="1" customWidth="1"/>
    <col min="1559" max="1792" width="8.7265625" style="1"/>
    <col min="1793" max="1793" width="15.90625" style="1" customWidth="1"/>
    <col min="1794" max="1794" width="3.90625" style="1" bestFit="1" customWidth="1"/>
    <col min="1795" max="1795" width="38.26953125" style="1" customWidth="1"/>
    <col min="1796" max="1796" width="13.90625" style="1" bestFit="1" customWidth="1"/>
    <col min="1797" max="1797" width="16.26953125" style="1" customWidth="1"/>
    <col min="1798" max="1798" width="13.08984375" style="1" customWidth="1"/>
    <col min="1799" max="1799" width="7.36328125" style="1" customWidth="1"/>
    <col min="1800" max="1800" width="12.08984375" style="1" bestFit="1" customWidth="1"/>
    <col min="1801" max="1801" width="10.453125" style="1" bestFit="1" customWidth="1"/>
    <col min="1802" max="1802" width="7" style="1" bestFit="1" customWidth="1"/>
    <col min="1803" max="1803" width="5.90625" style="1" bestFit="1" customWidth="1"/>
    <col min="1804" max="1804" width="8.7265625" style="1" bestFit="1" customWidth="1"/>
    <col min="1805" max="1806" width="8.453125" style="1" bestFit="1" customWidth="1"/>
    <col min="1807" max="1807" width="8.6328125" style="1" customWidth="1"/>
    <col min="1808" max="1808" width="14.36328125" style="1" bestFit="1" customWidth="1"/>
    <col min="1809" max="1809" width="13.453125" style="1" customWidth="1"/>
    <col min="1810" max="1810" width="6" style="1" customWidth="1"/>
    <col min="1811" max="1811" width="17.26953125" style="1" customWidth="1"/>
    <col min="1812" max="1812" width="11" style="1" bestFit="1" customWidth="1"/>
    <col min="1813" max="1814" width="8.26953125" style="1" bestFit="1" customWidth="1"/>
    <col min="1815" max="2048" width="8.7265625" style="1"/>
    <col min="2049" max="2049" width="15.90625" style="1" customWidth="1"/>
    <col min="2050" max="2050" width="3.90625" style="1" bestFit="1" customWidth="1"/>
    <col min="2051" max="2051" width="38.26953125" style="1" customWidth="1"/>
    <col min="2052" max="2052" width="13.90625" style="1" bestFit="1" customWidth="1"/>
    <col min="2053" max="2053" width="16.26953125" style="1" customWidth="1"/>
    <col min="2054" max="2054" width="13.08984375" style="1" customWidth="1"/>
    <col min="2055" max="2055" width="7.36328125" style="1" customWidth="1"/>
    <col min="2056" max="2056" width="12.08984375" style="1" bestFit="1" customWidth="1"/>
    <col min="2057" max="2057" width="10.453125" style="1" bestFit="1" customWidth="1"/>
    <col min="2058" max="2058" width="7" style="1" bestFit="1" customWidth="1"/>
    <col min="2059" max="2059" width="5.90625" style="1" bestFit="1" customWidth="1"/>
    <col min="2060" max="2060" width="8.7265625" style="1" bestFit="1" customWidth="1"/>
    <col min="2061" max="2062" width="8.453125" style="1" bestFit="1" customWidth="1"/>
    <col min="2063" max="2063" width="8.6328125" style="1" customWidth="1"/>
    <col min="2064" max="2064" width="14.36328125" style="1" bestFit="1" customWidth="1"/>
    <col min="2065" max="2065" width="13.453125" style="1" customWidth="1"/>
    <col min="2066" max="2066" width="6" style="1" customWidth="1"/>
    <col min="2067" max="2067" width="17.26953125" style="1" customWidth="1"/>
    <col min="2068" max="2068" width="11" style="1" bestFit="1" customWidth="1"/>
    <col min="2069" max="2070" width="8.26953125" style="1" bestFit="1" customWidth="1"/>
    <col min="2071" max="2304" width="8.7265625" style="1"/>
    <col min="2305" max="2305" width="15.90625" style="1" customWidth="1"/>
    <col min="2306" max="2306" width="3.90625" style="1" bestFit="1" customWidth="1"/>
    <col min="2307" max="2307" width="38.26953125" style="1" customWidth="1"/>
    <col min="2308" max="2308" width="13.90625" style="1" bestFit="1" customWidth="1"/>
    <col min="2309" max="2309" width="16.26953125" style="1" customWidth="1"/>
    <col min="2310" max="2310" width="13.08984375" style="1" customWidth="1"/>
    <col min="2311" max="2311" width="7.36328125" style="1" customWidth="1"/>
    <col min="2312" max="2312" width="12.08984375" style="1" bestFit="1" customWidth="1"/>
    <col min="2313" max="2313" width="10.453125" style="1" bestFit="1" customWidth="1"/>
    <col min="2314" max="2314" width="7" style="1" bestFit="1" customWidth="1"/>
    <col min="2315" max="2315" width="5.90625" style="1" bestFit="1" customWidth="1"/>
    <col min="2316" max="2316" width="8.7265625" style="1" bestFit="1" customWidth="1"/>
    <col min="2317" max="2318" width="8.453125" style="1" bestFit="1" customWidth="1"/>
    <col min="2319" max="2319" width="8.6328125" style="1" customWidth="1"/>
    <col min="2320" max="2320" width="14.36328125" style="1" bestFit="1" customWidth="1"/>
    <col min="2321" max="2321" width="13.453125" style="1" customWidth="1"/>
    <col min="2322" max="2322" width="6" style="1" customWidth="1"/>
    <col min="2323" max="2323" width="17.26953125" style="1" customWidth="1"/>
    <col min="2324" max="2324" width="11" style="1" bestFit="1" customWidth="1"/>
    <col min="2325" max="2326" width="8.26953125" style="1" bestFit="1" customWidth="1"/>
    <col min="2327" max="2560" width="8.7265625" style="1"/>
    <col min="2561" max="2561" width="15.90625" style="1" customWidth="1"/>
    <col min="2562" max="2562" width="3.90625" style="1" bestFit="1" customWidth="1"/>
    <col min="2563" max="2563" width="38.26953125" style="1" customWidth="1"/>
    <col min="2564" max="2564" width="13.90625" style="1" bestFit="1" customWidth="1"/>
    <col min="2565" max="2565" width="16.26953125" style="1" customWidth="1"/>
    <col min="2566" max="2566" width="13.08984375" style="1" customWidth="1"/>
    <col min="2567" max="2567" width="7.36328125" style="1" customWidth="1"/>
    <col min="2568" max="2568" width="12.08984375" style="1" bestFit="1" customWidth="1"/>
    <col min="2569" max="2569" width="10.453125" style="1" bestFit="1" customWidth="1"/>
    <col min="2570" max="2570" width="7" style="1" bestFit="1" customWidth="1"/>
    <col min="2571" max="2571" width="5.90625" style="1" bestFit="1" customWidth="1"/>
    <col min="2572" max="2572" width="8.7265625" style="1" bestFit="1" customWidth="1"/>
    <col min="2573" max="2574" width="8.453125" style="1" bestFit="1" customWidth="1"/>
    <col min="2575" max="2575" width="8.6328125" style="1" customWidth="1"/>
    <col min="2576" max="2576" width="14.36328125" style="1" bestFit="1" customWidth="1"/>
    <col min="2577" max="2577" width="13.453125" style="1" customWidth="1"/>
    <col min="2578" max="2578" width="6" style="1" customWidth="1"/>
    <col min="2579" max="2579" width="17.26953125" style="1" customWidth="1"/>
    <col min="2580" max="2580" width="11" style="1" bestFit="1" customWidth="1"/>
    <col min="2581" max="2582" width="8.26953125" style="1" bestFit="1" customWidth="1"/>
    <col min="2583" max="2816" width="8.7265625" style="1"/>
    <col min="2817" max="2817" width="15.90625" style="1" customWidth="1"/>
    <col min="2818" max="2818" width="3.90625" style="1" bestFit="1" customWidth="1"/>
    <col min="2819" max="2819" width="38.26953125" style="1" customWidth="1"/>
    <col min="2820" max="2820" width="13.90625" style="1" bestFit="1" customWidth="1"/>
    <col min="2821" max="2821" width="16.26953125" style="1" customWidth="1"/>
    <col min="2822" max="2822" width="13.08984375" style="1" customWidth="1"/>
    <col min="2823" max="2823" width="7.36328125" style="1" customWidth="1"/>
    <col min="2824" max="2824" width="12.08984375" style="1" bestFit="1" customWidth="1"/>
    <col min="2825" max="2825" width="10.453125" style="1" bestFit="1" customWidth="1"/>
    <col min="2826" max="2826" width="7" style="1" bestFit="1" customWidth="1"/>
    <col min="2827" max="2827" width="5.90625" style="1" bestFit="1" customWidth="1"/>
    <col min="2828" max="2828" width="8.7265625" style="1" bestFit="1" customWidth="1"/>
    <col min="2829" max="2830" width="8.453125" style="1" bestFit="1" customWidth="1"/>
    <col min="2831" max="2831" width="8.6328125" style="1" customWidth="1"/>
    <col min="2832" max="2832" width="14.36328125" style="1" bestFit="1" customWidth="1"/>
    <col min="2833" max="2833" width="13.453125" style="1" customWidth="1"/>
    <col min="2834" max="2834" width="6" style="1" customWidth="1"/>
    <col min="2835" max="2835" width="17.26953125" style="1" customWidth="1"/>
    <col min="2836" max="2836" width="11" style="1" bestFit="1" customWidth="1"/>
    <col min="2837" max="2838" width="8.26953125" style="1" bestFit="1" customWidth="1"/>
    <col min="2839" max="3072" width="8.7265625" style="1"/>
    <col min="3073" max="3073" width="15.90625" style="1" customWidth="1"/>
    <col min="3074" max="3074" width="3.90625" style="1" bestFit="1" customWidth="1"/>
    <col min="3075" max="3075" width="38.26953125" style="1" customWidth="1"/>
    <col min="3076" max="3076" width="13.90625" style="1" bestFit="1" customWidth="1"/>
    <col min="3077" max="3077" width="16.26953125" style="1" customWidth="1"/>
    <col min="3078" max="3078" width="13.08984375" style="1" customWidth="1"/>
    <col min="3079" max="3079" width="7.36328125" style="1" customWidth="1"/>
    <col min="3080" max="3080" width="12.08984375" style="1" bestFit="1" customWidth="1"/>
    <col min="3081" max="3081" width="10.453125" style="1" bestFit="1" customWidth="1"/>
    <col min="3082" max="3082" width="7" style="1" bestFit="1" customWidth="1"/>
    <col min="3083" max="3083" width="5.90625" style="1" bestFit="1" customWidth="1"/>
    <col min="3084" max="3084" width="8.7265625" style="1" bestFit="1" customWidth="1"/>
    <col min="3085" max="3086" width="8.453125" style="1" bestFit="1" customWidth="1"/>
    <col min="3087" max="3087" width="8.6328125" style="1" customWidth="1"/>
    <col min="3088" max="3088" width="14.36328125" style="1" bestFit="1" customWidth="1"/>
    <col min="3089" max="3089" width="13.453125" style="1" customWidth="1"/>
    <col min="3090" max="3090" width="6" style="1" customWidth="1"/>
    <col min="3091" max="3091" width="17.26953125" style="1" customWidth="1"/>
    <col min="3092" max="3092" width="11" style="1" bestFit="1" customWidth="1"/>
    <col min="3093" max="3094" width="8.26953125" style="1" bestFit="1" customWidth="1"/>
    <col min="3095" max="3328" width="8.7265625" style="1"/>
    <col min="3329" max="3329" width="15.90625" style="1" customWidth="1"/>
    <col min="3330" max="3330" width="3.90625" style="1" bestFit="1" customWidth="1"/>
    <col min="3331" max="3331" width="38.26953125" style="1" customWidth="1"/>
    <col min="3332" max="3332" width="13.90625" style="1" bestFit="1" customWidth="1"/>
    <col min="3333" max="3333" width="16.26953125" style="1" customWidth="1"/>
    <col min="3334" max="3334" width="13.08984375" style="1" customWidth="1"/>
    <col min="3335" max="3335" width="7.36328125" style="1" customWidth="1"/>
    <col min="3336" max="3336" width="12.08984375" style="1" bestFit="1" customWidth="1"/>
    <col min="3337" max="3337" width="10.453125" style="1" bestFit="1" customWidth="1"/>
    <col min="3338" max="3338" width="7" style="1" bestFit="1" customWidth="1"/>
    <col min="3339" max="3339" width="5.90625" style="1" bestFit="1" customWidth="1"/>
    <col min="3340" max="3340" width="8.7265625" style="1" bestFit="1" customWidth="1"/>
    <col min="3341" max="3342" width="8.453125" style="1" bestFit="1" customWidth="1"/>
    <col min="3343" max="3343" width="8.6328125" style="1" customWidth="1"/>
    <col min="3344" max="3344" width="14.36328125" style="1" bestFit="1" customWidth="1"/>
    <col min="3345" max="3345" width="13.453125" style="1" customWidth="1"/>
    <col min="3346" max="3346" width="6" style="1" customWidth="1"/>
    <col min="3347" max="3347" width="17.26953125" style="1" customWidth="1"/>
    <col min="3348" max="3348" width="11" style="1" bestFit="1" customWidth="1"/>
    <col min="3349" max="3350" width="8.26953125" style="1" bestFit="1" customWidth="1"/>
    <col min="3351" max="3584" width="8.7265625" style="1"/>
    <col min="3585" max="3585" width="15.90625" style="1" customWidth="1"/>
    <col min="3586" max="3586" width="3.90625" style="1" bestFit="1" customWidth="1"/>
    <col min="3587" max="3587" width="38.26953125" style="1" customWidth="1"/>
    <col min="3588" max="3588" width="13.90625" style="1" bestFit="1" customWidth="1"/>
    <col min="3589" max="3589" width="16.26953125" style="1" customWidth="1"/>
    <col min="3590" max="3590" width="13.08984375" style="1" customWidth="1"/>
    <col min="3591" max="3591" width="7.36328125" style="1" customWidth="1"/>
    <col min="3592" max="3592" width="12.08984375" style="1" bestFit="1" customWidth="1"/>
    <col min="3593" max="3593" width="10.453125" style="1" bestFit="1" customWidth="1"/>
    <col min="3594" max="3594" width="7" style="1" bestFit="1" customWidth="1"/>
    <col min="3595" max="3595" width="5.90625" style="1" bestFit="1" customWidth="1"/>
    <col min="3596" max="3596" width="8.7265625" style="1" bestFit="1" customWidth="1"/>
    <col min="3597" max="3598" width="8.453125" style="1" bestFit="1" customWidth="1"/>
    <col min="3599" max="3599" width="8.6328125" style="1" customWidth="1"/>
    <col min="3600" max="3600" width="14.36328125" style="1" bestFit="1" customWidth="1"/>
    <col min="3601" max="3601" width="13.453125" style="1" customWidth="1"/>
    <col min="3602" max="3602" width="6" style="1" customWidth="1"/>
    <col min="3603" max="3603" width="17.26953125" style="1" customWidth="1"/>
    <col min="3604" max="3604" width="11" style="1" bestFit="1" customWidth="1"/>
    <col min="3605" max="3606" width="8.26953125" style="1" bestFit="1" customWidth="1"/>
    <col min="3607" max="3840" width="8.7265625" style="1"/>
    <col min="3841" max="3841" width="15.90625" style="1" customWidth="1"/>
    <col min="3842" max="3842" width="3.90625" style="1" bestFit="1" customWidth="1"/>
    <col min="3843" max="3843" width="38.26953125" style="1" customWidth="1"/>
    <col min="3844" max="3844" width="13.90625" style="1" bestFit="1" customWidth="1"/>
    <col min="3845" max="3845" width="16.26953125" style="1" customWidth="1"/>
    <col min="3846" max="3846" width="13.08984375" style="1" customWidth="1"/>
    <col min="3847" max="3847" width="7.36328125" style="1" customWidth="1"/>
    <col min="3848" max="3848" width="12.08984375" style="1" bestFit="1" customWidth="1"/>
    <col min="3849" max="3849" width="10.453125" style="1" bestFit="1" customWidth="1"/>
    <col min="3850" max="3850" width="7" style="1" bestFit="1" customWidth="1"/>
    <col min="3851" max="3851" width="5.90625" style="1" bestFit="1" customWidth="1"/>
    <col min="3852" max="3852" width="8.7265625" style="1" bestFit="1" customWidth="1"/>
    <col min="3853" max="3854" width="8.453125" style="1" bestFit="1" customWidth="1"/>
    <col min="3855" max="3855" width="8.6328125" style="1" customWidth="1"/>
    <col min="3856" max="3856" width="14.36328125" style="1" bestFit="1" customWidth="1"/>
    <col min="3857" max="3857" width="13.453125" style="1" customWidth="1"/>
    <col min="3858" max="3858" width="6" style="1" customWidth="1"/>
    <col min="3859" max="3859" width="17.26953125" style="1" customWidth="1"/>
    <col min="3860" max="3860" width="11" style="1" bestFit="1" customWidth="1"/>
    <col min="3861" max="3862" width="8.26953125" style="1" bestFit="1" customWidth="1"/>
    <col min="3863" max="4096" width="8.7265625" style="1"/>
    <col min="4097" max="4097" width="15.90625" style="1" customWidth="1"/>
    <col min="4098" max="4098" width="3.90625" style="1" bestFit="1" customWidth="1"/>
    <col min="4099" max="4099" width="38.26953125" style="1" customWidth="1"/>
    <col min="4100" max="4100" width="13.90625" style="1" bestFit="1" customWidth="1"/>
    <col min="4101" max="4101" width="16.26953125" style="1" customWidth="1"/>
    <col min="4102" max="4102" width="13.08984375" style="1" customWidth="1"/>
    <col min="4103" max="4103" width="7.36328125" style="1" customWidth="1"/>
    <col min="4104" max="4104" width="12.08984375" style="1" bestFit="1" customWidth="1"/>
    <col min="4105" max="4105" width="10.453125" style="1" bestFit="1" customWidth="1"/>
    <col min="4106" max="4106" width="7" style="1" bestFit="1" customWidth="1"/>
    <col min="4107" max="4107" width="5.90625" style="1" bestFit="1" customWidth="1"/>
    <col min="4108" max="4108" width="8.7265625" style="1" bestFit="1" customWidth="1"/>
    <col min="4109" max="4110" width="8.453125" style="1" bestFit="1" customWidth="1"/>
    <col min="4111" max="4111" width="8.6328125" style="1" customWidth="1"/>
    <col min="4112" max="4112" width="14.36328125" style="1" bestFit="1" customWidth="1"/>
    <col min="4113" max="4113" width="13.453125" style="1" customWidth="1"/>
    <col min="4114" max="4114" width="6" style="1" customWidth="1"/>
    <col min="4115" max="4115" width="17.26953125" style="1" customWidth="1"/>
    <col min="4116" max="4116" width="11" style="1" bestFit="1" customWidth="1"/>
    <col min="4117" max="4118" width="8.26953125" style="1" bestFit="1" customWidth="1"/>
    <col min="4119" max="4352" width="8.7265625" style="1"/>
    <col min="4353" max="4353" width="15.90625" style="1" customWidth="1"/>
    <col min="4354" max="4354" width="3.90625" style="1" bestFit="1" customWidth="1"/>
    <col min="4355" max="4355" width="38.26953125" style="1" customWidth="1"/>
    <col min="4356" max="4356" width="13.90625" style="1" bestFit="1" customWidth="1"/>
    <col min="4357" max="4357" width="16.26953125" style="1" customWidth="1"/>
    <col min="4358" max="4358" width="13.08984375" style="1" customWidth="1"/>
    <col min="4359" max="4359" width="7.36328125" style="1" customWidth="1"/>
    <col min="4360" max="4360" width="12.08984375" style="1" bestFit="1" customWidth="1"/>
    <col min="4361" max="4361" width="10.453125" style="1" bestFit="1" customWidth="1"/>
    <col min="4362" max="4362" width="7" style="1" bestFit="1" customWidth="1"/>
    <col min="4363" max="4363" width="5.90625" style="1" bestFit="1" customWidth="1"/>
    <col min="4364" max="4364" width="8.7265625" style="1" bestFit="1" customWidth="1"/>
    <col min="4365" max="4366" width="8.453125" style="1" bestFit="1" customWidth="1"/>
    <col min="4367" max="4367" width="8.6328125" style="1" customWidth="1"/>
    <col min="4368" max="4368" width="14.36328125" style="1" bestFit="1" customWidth="1"/>
    <col min="4369" max="4369" width="13.453125" style="1" customWidth="1"/>
    <col min="4370" max="4370" width="6" style="1" customWidth="1"/>
    <col min="4371" max="4371" width="17.26953125" style="1" customWidth="1"/>
    <col min="4372" max="4372" width="11" style="1" bestFit="1" customWidth="1"/>
    <col min="4373" max="4374" width="8.26953125" style="1" bestFit="1" customWidth="1"/>
    <col min="4375" max="4608" width="8.7265625" style="1"/>
    <col min="4609" max="4609" width="15.90625" style="1" customWidth="1"/>
    <col min="4610" max="4610" width="3.90625" style="1" bestFit="1" customWidth="1"/>
    <col min="4611" max="4611" width="38.26953125" style="1" customWidth="1"/>
    <col min="4612" max="4612" width="13.90625" style="1" bestFit="1" customWidth="1"/>
    <col min="4613" max="4613" width="16.26953125" style="1" customWidth="1"/>
    <col min="4614" max="4614" width="13.08984375" style="1" customWidth="1"/>
    <col min="4615" max="4615" width="7.36328125" style="1" customWidth="1"/>
    <col min="4616" max="4616" width="12.08984375" style="1" bestFit="1" customWidth="1"/>
    <col min="4617" max="4617" width="10.453125" style="1" bestFit="1" customWidth="1"/>
    <col min="4618" max="4618" width="7" style="1" bestFit="1" customWidth="1"/>
    <col min="4619" max="4619" width="5.90625" style="1" bestFit="1" customWidth="1"/>
    <col min="4620" max="4620" width="8.7265625" style="1" bestFit="1" customWidth="1"/>
    <col min="4621" max="4622" width="8.453125" style="1" bestFit="1" customWidth="1"/>
    <col min="4623" max="4623" width="8.6328125" style="1" customWidth="1"/>
    <col min="4624" max="4624" width="14.36328125" style="1" bestFit="1" customWidth="1"/>
    <col min="4625" max="4625" width="13.453125" style="1" customWidth="1"/>
    <col min="4626" max="4626" width="6" style="1" customWidth="1"/>
    <col min="4627" max="4627" width="17.26953125" style="1" customWidth="1"/>
    <col min="4628" max="4628" width="11" style="1" bestFit="1" customWidth="1"/>
    <col min="4629" max="4630" width="8.26953125" style="1" bestFit="1" customWidth="1"/>
    <col min="4631" max="4864" width="8.7265625" style="1"/>
    <col min="4865" max="4865" width="15.90625" style="1" customWidth="1"/>
    <col min="4866" max="4866" width="3.90625" style="1" bestFit="1" customWidth="1"/>
    <col min="4867" max="4867" width="38.26953125" style="1" customWidth="1"/>
    <col min="4868" max="4868" width="13.90625" style="1" bestFit="1" customWidth="1"/>
    <col min="4869" max="4869" width="16.26953125" style="1" customWidth="1"/>
    <col min="4870" max="4870" width="13.08984375" style="1" customWidth="1"/>
    <col min="4871" max="4871" width="7.36328125" style="1" customWidth="1"/>
    <col min="4872" max="4872" width="12.08984375" style="1" bestFit="1" customWidth="1"/>
    <col min="4873" max="4873" width="10.453125" style="1" bestFit="1" customWidth="1"/>
    <col min="4874" max="4874" width="7" style="1" bestFit="1" customWidth="1"/>
    <col min="4875" max="4875" width="5.90625" style="1" bestFit="1" customWidth="1"/>
    <col min="4876" max="4876" width="8.7265625" style="1" bestFit="1" customWidth="1"/>
    <col min="4877" max="4878" width="8.453125" style="1" bestFit="1" customWidth="1"/>
    <col min="4879" max="4879" width="8.6328125" style="1" customWidth="1"/>
    <col min="4880" max="4880" width="14.36328125" style="1" bestFit="1" customWidth="1"/>
    <col min="4881" max="4881" width="13.453125" style="1" customWidth="1"/>
    <col min="4882" max="4882" width="6" style="1" customWidth="1"/>
    <col min="4883" max="4883" width="17.26953125" style="1" customWidth="1"/>
    <col min="4884" max="4884" width="11" style="1" bestFit="1" customWidth="1"/>
    <col min="4885" max="4886" width="8.26953125" style="1" bestFit="1" customWidth="1"/>
    <col min="4887" max="5120" width="8.7265625" style="1"/>
    <col min="5121" max="5121" width="15.90625" style="1" customWidth="1"/>
    <col min="5122" max="5122" width="3.90625" style="1" bestFit="1" customWidth="1"/>
    <col min="5123" max="5123" width="38.26953125" style="1" customWidth="1"/>
    <col min="5124" max="5124" width="13.90625" style="1" bestFit="1" customWidth="1"/>
    <col min="5125" max="5125" width="16.26953125" style="1" customWidth="1"/>
    <col min="5126" max="5126" width="13.08984375" style="1" customWidth="1"/>
    <col min="5127" max="5127" width="7.36328125" style="1" customWidth="1"/>
    <col min="5128" max="5128" width="12.08984375" style="1" bestFit="1" customWidth="1"/>
    <col min="5129" max="5129" width="10.453125" style="1" bestFit="1" customWidth="1"/>
    <col min="5130" max="5130" width="7" style="1" bestFit="1" customWidth="1"/>
    <col min="5131" max="5131" width="5.90625" style="1" bestFit="1" customWidth="1"/>
    <col min="5132" max="5132" width="8.7265625" style="1" bestFit="1" customWidth="1"/>
    <col min="5133" max="5134" width="8.453125" style="1" bestFit="1" customWidth="1"/>
    <col min="5135" max="5135" width="8.6328125" style="1" customWidth="1"/>
    <col min="5136" max="5136" width="14.36328125" style="1" bestFit="1" customWidth="1"/>
    <col min="5137" max="5137" width="13.453125" style="1" customWidth="1"/>
    <col min="5138" max="5138" width="6" style="1" customWidth="1"/>
    <col min="5139" max="5139" width="17.26953125" style="1" customWidth="1"/>
    <col min="5140" max="5140" width="11" style="1" bestFit="1" customWidth="1"/>
    <col min="5141" max="5142" width="8.26953125" style="1" bestFit="1" customWidth="1"/>
    <col min="5143" max="5376" width="8.7265625" style="1"/>
    <col min="5377" max="5377" width="15.90625" style="1" customWidth="1"/>
    <col min="5378" max="5378" width="3.90625" style="1" bestFit="1" customWidth="1"/>
    <col min="5379" max="5379" width="38.26953125" style="1" customWidth="1"/>
    <col min="5380" max="5380" width="13.90625" style="1" bestFit="1" customWidth="1"/>
    <col min="5381" max="5381" width="16.26953125" style="1" customWidth="1"/>
    <col min="5382" max="5382" width="13.08984375" style="1" customWidth="1"/>
    <col min="5383" max="5383" width="7.36328125" style="1" customWidth="1"/>
    <col min="5384" max="5384" width="12.08984375" style="1" bestFit="1" customWidth="1"/>
    <col min="5385" max="5385" width="10.453125" style="1" bestFit="1" customWidth="1"/>
    <col min="5386" max="5386" width="7" style="1" bestFit="1" customWidth="1"/>
    <col min="5387" max="5387" width="5.90625" style="1" bestFit="1" customWidth="1"/>
    <col min="5388" max="5388" width="8.7265625" style="1" bestFit="1" customWidth="1"/>
    <col min="5389" max="5390" width="8.453125" style="1" bestFit="1" customWidth="1"/>
    <col min="5391" max="5391" width="8.6328125" style="1" customWidth="1"/>
    <col min="5392" max="5392" width="14.36328125" style="1" bestFit="1" customWidth="1"/>
    <col min="5393" max="5393" width="13.453125" style="1" customWidth="1"/>
    <col min="5394" max="5394" width="6" style="1" customWidth="1"/>
    <col min="5395" max="5395" width="17.26953125" style="1" customWidth="1"/>
    <col min="5396" max="5396" width="11" style="1" bestFit="1" customWidth="1"/>
    <col min="5397" max="5398" width="8.26953125" style="1" bestFit="1" customWidth="1"/>
    <col min="5399" max="5632" width="8.7265625" style="1"/>
    <col min="5633" max="5633" width="15.90625" style="1" customWidth="1"/>
    <col min="5634" max="5634" width="3.90625" style="1" bestFit="1" customWidth="1"/>
    <col min="5635" max="5635" width="38.26953125" style="1" customWidth="1"/>
    <col min="5636" max="5636" width="13.90625" style="1" bestFit="1" customWidth="1"/>
    <col min="5637" max="5637" width="16.26953125" style="1" customWidth="1"/>
    <col min="5638" max="5638" width="13.08984375" style="1" customWidth="1"/>
    <col min="5639" max="5639" width="7.36328125" style="1" customWidth="1"/>
    <col min="5640" max="5640" width="12.08984375" style="1" bestFit="1" customWidth="1"/>
    <col min="5641" max="5641" width="10.453125" style="1" bestFit="1" customWidth="1"/>
    <col min="5642" max="5642" width="7" style="1" bestFit="1" customWidth="1"/>
    <col min="5643" max="5643" width="5.90625" style="1" bestFit="1" customWidth="1"/>
    <col min="5644" max="5644" width="8.7265625" style="1" bestFit="1" customWidth="1"/>
    <col min="5645" max="5646" width="8.453125" style="1" bestFit="1" customWidth="1"/>
    <col min="5647" max="5647" width="8.6328125" style="1" customWidth="1"/>
    <col min="5648" max="5648" width="14.36328125" style="1" bestFit="1" customWidth="1"/>
    <col min="5649" max="5649" width="13.453125" style="1" customWidth="1"/>
    <col min="5650" max="5650" width="6" style="1" customWidth="1"/>
    <col min="5651" max="5651" width="17.26953125" style="1" customWidth="1"/>
    <col min="5652" max="5652" width="11" style="1" bestFit="1" customWidth="1"/>
    <col min="5653" max="5654" width="8.26953125" style="1" bestFit="1" customWidth="1"/>
    <col min="5655" max="5888" width="8.7265625" style="1"/>
    <col min="5889" max="5889" width="15.90625" style="1" customWidth="1"/>
    <col min="5890" max="5890" width="3.90625" style="1" bestFit="1" customWidth="1"/>
    <col min="5891" max="5891" width="38.26953125" style="1" customWidth="1"/>
    <col min="5892" max="5892" width="13.90625" style="1" bestFit="1" customWidth="1"/>
    <col min="5893" max="5893" width="16.26953125" style="1" customWidth="1"/>
    <col min="5894" max="5894" width="13.08984375" style="1" customWidth="1"/>
    <col min="5895" max="5895" width="7.36328125" style="1" customWidth="1"/>
    <col min="5896" max="5896" width="12.08984375" style="1" bestFit="1" customWidth="1"/>
    <col min="5897" max="5897" width="10.453125" style="1" bestFit="1" customWidth="1"/>
    <col min="5898" max="5898" width="7" style="1" bestFit="1" customWidth="1"/>
    <col min="5899" max="5899" width="5.90625" style="1" bestFit="1" customWidth="1"/>
    <col min="5900" max="5900" width="8.7265625" style="1" bestFit="1" customWidth="1"/>
    <col min="5901" max="5902" width="8.453125" style="1" bestFit="1" customWidth="1"/>
    <col min="5903" max="5903" width="8.6328125" style="1" customWidth="1"/>
    <col min="5904" max="5904" width="14.36328125" style="1" bestFit="1" customWidth="1"/>
    <col min="5905" max="5905" width="13.453125" style="1" customWidth="1"/>
    <col min="5906" max="5906" width="6" style="1" customWidth="1"/>
    <col min="5907" max="5907" width="17.26953125" style="1" customWidth="1"/>
    <col min="5908" max="5908" width="11" style="1" bestFit="1" customWidth="1"/>
    <col min="5909" max="5910" width="8.26953125" style="1" bestFit="1" customWidth="1"/>
    <col min="5911" max="6144" width="8.7265625" style="1"/>
    <col min="6145" max="6145" width="15.90625" style="1" customWidth="1"/>
    <col min="6146" max="6146" width="3.90625" style="1" bestFit="1" customWidth="1"/>
    <col min="6147" max="6147" width="38.26953125" style="1" customWidth="1"/>
    <col min="6148" max="6148" width="13.90625" style="1" bestFit="1" customWidth="1"/>
    <col min="6149" max="6149" width="16.26953125" style="1" customWidth="1"/>
    <col min="6150" max="6150" width="13.08984375" style="1" customWidth="1"/>
    <col min="6151" max="6151" width="7.36328125" style="1" customWidth="1"/>
    <col min="6152" max="6152" width="12.08984375" style="1" bestFit="1" customWidth="1"/>
    <col min="6153" max="6153" width="10.453125" style="1" bestFit="1" customWidth="1"/>
    <col min="6154" max="6154" width="7" style="1" bestFit="1" customWidth="1"/>
    <col min="6155" max="6155" width="5.90625" style="1" bestFit="1" customWidth="1"/>
    <col min="6156" max="6156" width="8.7265625" style="1" bestFit="1" customWidth="1"/>
    <col min="6157" max="6158" width="8.453125" style="1" bestFit="1" customWidth="1"/>
    <col min="6159" max="6159" width="8.6328125" style="1" customWidth="1"/>
    <col min="6160" max="6160" width="14.36328125" style="1" bestFit="1" customWidth="1"/>
    <col min="6161" max="6161" width="13.453125" style="1" customWidth="1"/>
    <col min="6162" max="6162" width="6" style="1" customWidth="1"/>
    <col min="6163" max="6163" width="17.26953125" style="1" customWidth="1"/>
    <col min="6164" max="6164" width="11" style="1" bestFit="1" customWidth="1"/>
    <col min="6165" max="6166" width="8.26953125" style="1" bestFit="1" customWidth="1"/>
    <col min="6167" max="6400" width="8.7265625" style="1"/>
    <col min="6401" max="6401" width="15.90625" style="1" customWidth="1"/>
    <col min="6402" max="6402" width="3.90625" style="1" bestFit="1" customWidth="1"/>
    <col min="6403" max="6403" width="38.26953125" style="1" customWidth="1"/>
    <col min="6404" max="6404" width="13.90625" style="1" bestFit="1" customWidth="1"/>
    <col min="6405" max="6405" width="16.26953125" style="1" customWidth="1"/>
    <col min="6406" max="6406" width="13.08984375" style="1" customWidth="1"/>
    <col min="6407" max="6407" width="7.36328125" style="1" customWidth="1"/>
    <col min="6408" max="6408" width="12.08984375" style="1" bestFit="1" customWidth="1"/>
    <col min="6409" max="6409" width="10.453125" style="1" bestFit="1" customWidth="1"/>
    <col min="6410" max="6410" width="7" style="1" bestFit="1" customWidth="1"/>
    <col min="6411" max="6411" width="5.90625" style="1" bestFit="1" customWidth="1"/>
    <col min="6412" max="6412" width="8.7265625" style="1" bestFit="1" customWidth="1"/>
    <col min="6413" max="6414" width="8.453125" style="1" bestFit="1" customWidth="1"/>
    <col min="6415" max="6415" width="8.6328125" style="1" customWidth="1"/>
    <col min="6416" max="6416" width="14.36328125" style="1" bestFit="1" customWidth="1"/>
    <col min="6417" max="6417" width="13.453125" style="1" customWidth="1"/>
    <col min="6418" max="6418" width="6" style="1" customWidth="1"/>
    <col min="6419" max="6419" width="17.26953125" style="1" customWidth="1"/>
    <col min="6420" max="6420" width="11" style="1" bestFit="1" customWidth="1"/>
    <col min="6421" max="6422" width="8.26953125" style="1" bestFit="1" customWidth="1"/>
    <col min="6423" max="6656" width="8.7265625" style="1"/>
    <col min="6657" max="6657" width="15.90625" style="1" customWidth="1"/>
    <col min="6658" max="6658" width="3.90625" style="1" bestFit="1" customWidth="1"/>
    <col min="6659" max="6659" width="38.26953125" style="1" customWidth="1"/>
    <col min="6660" max="6660" width="13.90625" style="1" bestFit="1" customWidth="1"/>
    <col min="6661" max="6661" width="16.26953125" style="1" customWidth="1"/>
    <col min="6662" max="6662" width="13.08984375" style="1" customWidth="1"/>
    <col min="6663" max="6663" width="7.36328125" style="1" customWidth="1"/>
    <col min="6664" max="6664" width="12.08984375" style="1" bestFit="1" customWidth="1"/>
    <col min="6665" max="6665" width="10.453125" style="1" bestFit="1" customWidth="1"/>
    <col min="6666" max="6666" width="7" style="1" bestFit="1" customWidth="1"/>
    <col min="6667" max="6667" width="5.90625" style="1" bestFit="1" customWidth="1"/>
    <col min="6668" max="6668" width="8.7265625" style="1" bestFit="1" customWidth="1"/>
    <col min="6669" max="6670" width="8.453125" style="1" bestFit="1" customWidth="1"/>
    <col min="6671" max="6671" width="8.6328125" style="1" customWidth="1"/>
    <col min="6672" max="6672" width="14.36328125" style="1" bestFit="1" customWidth="1"/>
    <col min="6673" max="6673" width="13.453125" style="1" customWidth="1"/>
    <col min="6674" max="6674" width="6" style="1" customWidth="1"/>
    <col min="6675" max="6675" width="17.26953125" style="1" customWidth="1"/>
    <col min="6676" max="6676" width="11" style="1" bestFit="1" customWidth="1"/>
    <col min="6677" max="6678" width="8.26953125" style="1" bestFit="1" customWidth="1"/>
    <col min="6679" max="6912" width="8.7265625" style="1"/>
    <col min="6913" max="6913" width="15.90625" style="1" customWidth="1"/>
    <col min="6914" max="6914" width="3.90625" style="1" bestFit="1" customWidth="1"/>
    <col min="6915" max="6915" width="38.26953125" style="1" customWidth="1"/>
    <col min="6916" max="6916" width="13.90625" style="1" bestFit="1" customWidth="1"/>
    <col min="6917" max="6917" width="16.26953125" style="1" customWidth="1"/>
    <col min="6918" max="6918" width="13.08984375" style="1" customWidth="1"/>
    <col min="6919" max="6919" width="7.36328125" style="1" customWidth="1"/>
    <col min="6920" max="6920" width="12.08984375" style="1" bestFit="1" customWidth="1"/>
    <col min="6921" max="6921" width="10.453125" style="1" bestFit="1" customWidth="1"/>
    <col min="6922" max="6922" width="7" style="1" bestFit="1" customWidth="1"/>
    <col min="6923" max="6923" width="5.90625" style="1" bestFit="1" customWidth="1"/>
    <col min="6924" max="6924" width="8.7265625" style="1" bestFit="1" customWidth="1"/>
    <col min="6925" max="6926" width="8.453125" style="1" bestFit="1" customWidth="1"/>
    <col min="6927" max="6927" width="8.6328125" style="1" customWidth="1"/>
    <col min="6928" max="6928" width="14.36328125" style="1" bestFit="1" customWidth="1"/>
    <col min="6929" max="6929" width="13.453125" style="1" customWidth="1"/>
    <col min="6930" max="6930" width="6" style="1" customWidth="1"/>
    <col min="6931" max="6931" width="17.26953125" style="1" customWidth="1"/>
    <col min="6932" max="6932" width="11" style="1" bestFit="1" customWidth="1"/>
    <col min="6933" max="6934" width="8.26953125" style="1" bestFit="1" customWidth="1"/>
    <col min="6935" max="7168" width="8.7265625" style="1"/>
    <col min="7169" max="7169" width="15.90625" style="1" customWidth="1"/>
    <col min="7170" max="7170" width="3.90625" style="1" bestFit="1" customWidth="1"/>
    <col min="7171" max="7171" width="38.26953125" style="1" customWidth="1"/>
    <col min="7172" max="7172" width="13.90625" style="1" bestFit="1" customWidth="1"/>
    <col min="7173" max="7173" width="16.26953125" style="1" customWidth="1"/>
    <col min="7174" max="7174" width="13.08984375" style="1" customWidth="1"/>
    <col min="7175" max="7175" width="7.36328125" style="1" customWidth="1"/>
    <col min="7176" max="7176" width="12.08984375" style="1" bestFit="1" customWidth="1"/>
    <col min="7177" max="7177" width="10.453125" style="1" bestFit="1" customWidth="1"/>
    <col min="7178" max="7178" width="7" style="1" bestFit="1" customWidth="1"/>
    <col min="7179" max="7179" width="5.90625" style="1" bestFit="1" customWidth="1"/>
    <col min="7180" max="7180" width="8.7265625" style="1" bestFit="1" customWidth="1"/>
    <col min="7181" max="7182" width="8.453125" style="1" bestFit="1" customWidth="1"/>
    <col min="7183" max="7183" width="8.6328125" style="1" customWidth="1"/>
    <col min="7184" max="7184" width="14.36328125" style="1" bestFit="1" customWidth="1"/>
    <col min="7185" max="7185" width="13.453125" style="1" customWidth="1"/>
    <col min="7186" max="7186" width="6" style="1" customWidth="1"/>
    <col min="7187" max="7187" width="17.26953125" style="1" customWidth="1"/>
    <col min="7188" max="7188" width="11" style="1" bestFit="1" customWidth="1"/>
    <col min="7189" max="7190" width="8.26953125" style="1" bestFit="1" customWidth="1"/>
    <col min="7191" max="7424" width="8.7265625" style="1"/>
    <col min="7425" max="7425" width="15.90625" style="1" customWidth="1"/>
    <col min="7426" max="7426" width="3.90625" style="1" bestFit="1" customWidth="1"/>
    <col min="7427" max="7427" width="38.26953125" style="1" customWidth="1"/>
    <col min="7428" max="7428" width="13.90625" style="1" bestFit="1" customWidth="1"/>
    <col min="7429" max="7429" width="16.26953125" style="1" customWidth="1"/>
    <col min="7430" max="7430" width="13.08984375" style="1" customWidth="1"/>
    <col min="7431" max="7431" width="7.36328125" style="1" customWidth="1"/>
    <col min="7432" max="7432" width="12.08984375" style="1" bestFit="1" customWidth="1"/>
    <col min="7433" max="7433" width="10.453125" style="1" bestFit="1" customWidth="1"/>
    <col min="7434" max="7434" width="7" style="1" bestFit="1" customWidth="1"/>
    <col min="7435" max="7435" width="5.90625" style="1" bestFit="1" customWidth="1"/>
    <col min="7436" max="7436" width="8.7265625" style="1" bestFit="1" customWidth="1"/>
    <col min="7437" max="7438" width="8.453125" style="1" bestFit="1" customWidth="1"/>
    <col min="7439" max="7439" width="8.6328125" style="1" customWidth="1"/>
    <col min="7440" max="7440" width="14.36328125" style="1" bestFit="1" customWidth="1"/>
    <col min="7441" max="7441" width="13.453125" style="1" customWidth="1"/>
    <col min="7442" max="7442" width="6" style="1" customWidth="1"/>
    <col min="7443" max="7443" width="17.26953125" style="1" customWidth="1"/>
    <col min="7444" max="7444" width="11" style="1" bestFit="1" customWidth="1"/>
    <col min="7445" max="7446" width="8.26953125" style="1" bestFit="1" customWidth="1"/>
    <col min="7447" max="7680" width="8.7265625" style="1"/>
    <col min="7681" max="7681" width="15.90625" style="1" customWidth="1"/>
    <col min="7682" max="7682" width="3.90625" style="1" bestFit="1" customWidth="1"/>
    <col min="7683" max="7683" width="38.26953125" style="1" customWidth="1"/>
    <col min="7684" max="7684" width="13.90625" style="1" bestFit="1" customWidth="1"/>
    <col min="7685" max="7685" width="16.26953125" style="1" customWidth="1"/>
    <col min="7686" max="7686" width="13.08984375" style="1" customWidth="1"/>
    <col min="7687" max="7687" width="7.36328125" style="1" customWidth="1"/>
    <col min="7688" max="7688" width="12.08984375" style="1" bestFit="1" customWidth="1"/>
    <col min="7689" max="7689" width="10.453125" style="1" bestFit="1" customWidth="1"/>
    <col min="7690" max="7690" width="7" style="1" bestFit="1" customWidth="1"/>
    <col min="7691" max="7691" width="5.90625" style="1" bestFit="1" customWidth="1"/>
    <col min="7692" max="7692" width="8.7265625" style="1" bestFit="1" customWidth="1"/>
    <col min="7693" max="7694" width="8.453125" style="1" bestFit="1" customWidth="1"/>
    <col min="7695" max="7695" width="8.6328125" style="1" customWidth="1"/>
    <col min="7696" max="7696" width="14.36328125" style="1" bestFit="1" customWidth="1"/>
    <col min="7697" max="7697" width="13.453125" style="1" customWidth="1"/>
    <col min="7698" max="7698" width="6" style="1" customWidth="1"/>
    <col min="7699" max="7699" width="17.26953125" style="1" customWidth="1"/>
    <col min="7700" max="7700" width="11" style="1" bestFit="1" customWidth="1"/>
    <col min="7701" max="7702" width="8.26953125" style="1" bestFit="1" customWidth="1"/>
    <col min="7703" max="7936" width="8.7265625" style="1"/>
    <col min="7937" max="7937" width="15.90625" style="1" customWidth="1"/>
    <col min="7938" max="7938" width="3.90625" style="1" bestFit="1" customWidth="1"/>
    <col min="7939" max="7939" width="38.26953125" style="1" customWidth="1"/>
    <col min="7940" max="7940" width="13.90625" style="1" bestFit="1" customWidth="1"/>
    <col min="7941" max="7941" width="16.26953125" style="1" customWidth="1"/>
    <col min="7942" max="7942" width="13.08984375" style="1" customWidth="1"/>
    <col min="7943" max="7943" width="7.36328125" style="1" customWidth="1"/>
    <col min="7944" max="7944" width="12.08984375" style="1" bestFit="1" customWidth="1"/>
    <col min="7945" max="7945" width="10.453125" style="1" bestFit="1" customWidth="1"/>
    <col min="7946" max="7946" width="7" style="1" bestFit="1" customWidth="1"/>
    <col min="7947" max="7947" width="5.90625" style="1" bestFit="1" customWidth="1"/>
    <col min="7948" max="7948" width="8.7265625" style="1" bestFit="1" customWidth="1"/>
    <col min="7949" max="7950" width="8.453125" style="1" bestFit="1" customWidth="1"/>
    <col min="7951" max="7951" width="8.6328125" style="1" customWidth="1"/>
    <col min="7952" max="7952" width="14.36328125" style="1" bestFit="1" customWidth="1"/>
    <col min="7953" max="7953" width="13.453125" style="1" customWidth="1"/>
    <col min="7954" max="7954" width="6" style="1" customWidth="1"/>
    <col min="7955" max="7955" width="17.26953125" style="1" customWidth="1"/>
    <col min="7956" max="7956" width="11" style="1" bestFit="1" customWidth="1"/>
    <col min="7957" max="7958" width="8.26953125" style="1" bestFit="1" customWidth="1"/>
    <col min="7959" max="8192" width="8.7265625" style="1"/>
    <col min="8193" max="8193" width="15.90625" style="1" customWidth="1"/>
    <col min="8194" max="8194" width="3.90625" style="1" bestFit="1" customWidth="1"/>
    <col min="8195" max="8195" width="38.26953125" style="1" customWidth="1"/>
    <col min="8196" max="8196" width="13.90625" style="1" bestFit="1" customWidth="1"/>
    <col min="8197" max="8197" width="16.26953125" style="1" customWidth="1"/>
    <col min="8198" max="8198" width="13.08984375" style="1" customWidth="1"/>
    <col min="8199" max="8199" width="7.36328125" style="1" customWidth="1"/>
    <col min="8200" max="8200" width="12.08984375" style="1" bestFit="1" customWidth="1"/>
    <col min="8201" max="8201" width="10.453125" style="1" bestFit="1" customWidth="1"/>
    <col min="8202" max="8202" width="7" style="1" bestFit="1" customWidth="1"/>
    <col min="8203" max="8203" width="5.90625" style="1" bestFit="1" customWidth="1"/>
    <col min="8204" max="8204" width="8.7265625" style="1" bestFit="1" customWidth="1"/>
    <col min="8205" max="8206" width="8.453125" style="1" bestFit="1" customWidth="1"/>
    <col min="8207" max="8207" width="8.6328125" style="1" customWidth="1"/>
    <col min="8208" max="8208" width="14.36328125" style="1" bestFit="1" customWidth="1"/>
    <col min="8209" max="8209" width="13.453125" style="1" customWidth="1"/>
    <col min="8210" max="8210" width="6" style="1" customWidth="1"/>
    <col min="8211" max="8211" width="17.26953125" style="1" customWidth="1"/>
    <col min="8212" max="8212" width="11" style="1" bestFit="1" customWidth="1"/>
    <col min="8213" max="8214" width="8.26953125" style="1" bestFit="1" customWidth="1"/>
    <col min="8215" max="8448" width="8.7265625" style="1"/>
    <col min="8449" max="8449" width="15.90625" style="1" customWidth="1"/>
    <col min="8450" max="8450" width="3.90625" style="1" bestFit="1" customWidth="1"/>
    <col min="8451" max="8451" width="38.26953125" style="1" customWidth="1"/>
    <col min="8452" max="8452" width="13.90625" style="1" bestFit="1" customWidth="1"/>
    <col min="8453" max="8453" width="16.26953125" style="1" customWidth="1"/>
    <col min="8454" max="8454" width="13.08984375" style="1" customWidth="1"/>
    <col min="8455" max="8455" width="7.36328125" style="1" customWidth="1"/>
    <col min="8456" max="8456" width="12.08984375" style="1" bestFit="1" customWidth="1"/>
    <col min="8457" max="8457" width="10.453125" style="1" bestFit="1" customWidth="1"/>
    <col min="8458" max="8458" width="7" style="1" bestFit="1" customWidth="1"/>
    <col min="8459" max="8459" width="5.90625" style="1" bestFit="1" customWidth="1"/>
    <col min="8460" max="8460" width="8.7265625" style="1" bestFit="1" customWidth="1"/>
    <col min="8461" max="8462" width="8.453125" style="1" bestFit="1" customWidth="1"/>
    <col min="8463" max="8463" width="8.6328125" style="1" customWidth="1"/>
    <col min="8464" max="8464" width="14.36328125" style="1" bestFit="1" customWidth="1"/>
    <col min="8465" max="8465" width="13.453125" style="1" customWidth="1"/>
    <col min="8466" max="8466" width="6" style="1" customWidth="1"/>
    <col min="8467" max="8467" width="17.26953125" style="1" customWidth="1"/>
    <col min="8468" max="8468" width="11" style="1" bestFit="1" customWidth="1"/>
    <col min="8469" max="8470" width="8.26953125" style="1" bestFit="1" customWidth="1"/>
    <col min="8471" max="8704" width="8.7265625" style="1"/>
    <col min="8705" max="8705" width="15.90625" style="1" customWidth="1"/>
    <col min="8706" max="8706" width="3.90625" style="1" bestFit="1" customWidth="1"/>
    <col min="8707" max="8707" width="38.26953125" style="1" customWidth="1"/>
    <col min="8708" max="8708" width="13.90625" style="1" bestFit="1" customWidth="1"/>
    <col min="8709" max="8709" width="16.26953125" style="1" customWidth="1"/>
    <col min="8710" max="8710" width="13.08984375" style="1" customWidth="1"/>
    <col min="8711" max="8711" width="7.36328125" style="1" customWidth="1"/>
    <col min="8712" max="8712" width="12.08984375" style="1" bestFit="1" customWidth="1"/>
    <col min="8713" max="8713" width="10.453125" style="1" bestFit="1" customWidth="1"/>
    <col min="8714" max="8714" width="7" style="1" bestFit="1" customWidth="1"/>
    <col min="8715" max="8715" width="5.90625" style="1" bestFit="1" customWidth="1"/>
    <col min="8716" max="8716" width="8.7265625" style="1" bestFit="1" customWidth="1"/>
    <col min="8717" max="8718" width="8.453125" style="1" bestFit="1" customWidth="1"/>
    <col min="8719" max="8719" width="8.6328125" style="1" customWidth="1"/>
    <col min="8720" max="8720" width="14.36328125" style="1" bestFit="1" customWidth="1"/>
    <col min="8721" max="8721" width="13.453125" style="1" customWidth="1"/>
    <col min="8722" max="8722" width="6" style="1" customWidth="1"/>
    <col min="8723" max="8723" width="17.26953125" style="1" customWidth="1"/>
    <col min="8724" max="8724" width="11" style="1" bestFit="1" customWidth="1"/>
    <col min="8725" max="8726" width="8.26953125" style="1" bestFit="1" customWidth="1"/>
    <col min="8727" max="8960" width="8.7265625" style="1"/>
    <col min="8961" max="8961" width="15.90625" style="1" customWidth="1"/>
    <col min="8962" max="8962" width="3.90625" style="1" bestFit="1" customWidth="1"/>
    <col min="8963" max="8963" width="38.26953125" style="1" customWidth="1"/>
    <col min="8964" max="8964" width="13.90625" style="1" bestFit="1" customWidth="1"/>
    <col min="8965" max="8965" width="16.26953125" style="1" customWidth="1"/>
    <col min="8966" max="8966" width="13.08984375" style="1" customWidth="1"/>
    <col min="8967" max="8967" width="7.36328125" style="1" customWidth="1"/>
    <col min="8968" max="8968" width="12.08984375" style="1" bestFit="1" customWidth="1"/>
    <col min="8969" max="8969" width="10.453125" style="1" bestFit="1" customWidth="1"/>
    <col min="8970" max="8970" width="7" style="1" bestFit="1" customWidth="1"/>
    <col min="8971" max="8971" width="5.90625" style="1" bestFit="1" customWidth="1"/>
    <col min="8972" max="8972" width="8.7265625" style="1" bestFit="1" customWidth="1"/>
    <col min="8973" max="8974" width="8.453125" style="1" bestFit="1" customWidth="1"/>
    <col min="8975" max="8975" width="8.6328125" style="1" customWidth="1"/>
    <col min="8976" max="8976" width="14.36328125" style="1" bestFit="1" customWidth="1"/>
    <col min="8977" max="8977" width="13.453125" style="1" customWidth="1"/>
    <col min="8978" max="8978" width="6" style="1" customWidth="1"/>
    <col min="8979" max="8979" width="17.26953125" style="1" customWidth="1"/>
    <col min="8980" max="8980" width="11" style="1" bestFit="1" customWidth="1"/>
    <col min="8981" max="8982" width="8.26953125" style="1" bestFit="1" customWidth="1"/>
    <col min="8983" max="9216" width="8.7265625" style="1"/>
    <col min="9217" max="9217" width="15.90625" style="1" customWidth="1"/>
    <col min="9218" max="9218" width="3.90625" style="1" bestFit="1" customWidth="1"/>
    <col min="9219" max="9219" width="38.26953125" style="1" customWidth="1"/>
    <col min="9220" max="9220" width="13.90625" style="1" bestFit="1" customWidth="1"/>
    <col min="9221" max="9221" width="16.26953125" style="1" customWidth="1"/>
    <col min="9222" max="9222" width="13.08984375" style="1" customWidth="1"/>
    <col min="9223" max="9223" width="7.36328125" style="1" customWidth="1"/>
    <col min="9224" max="9224" width="12.08984375" style="1" bestFit="1" customWidth="1"/>
    <col min="9225" max="9225" width="10.453125" style="1" bestFit="1" customWidth="1"/>
    <col min="9226" max="9226" width="7" style="1" bestFit="1" customWidth="1"/>
    <col min="9227" max="9227" width="5.90625" style="1" bestFit="1" customWidth="1"/>
    <col min="9228" max="9228" width="8.7265625" style="1" bestFit="1" customWidth="1"/>
    <col min="9229" max="9230" width="8.453125" style="1" bestFit="1" customWidth="1"/>
    <col min="9231" max="9231" width="8.6328125" style="1" customWidth="1"/>
    <col min="9232" max="9232" width="14.36328125" style="1" bestFit="1" customWidth="1"/>
    <col min="9233" max="9233" width="13.453125" style="1" customWidth="1"/>
    <col min="9234" max="9234" width="6" style="1" customWidth="1"/>
    <col min="9235" max="9235" width="17.26953125" style="1" customWidth="1"/>
    <col min="9236" max="9236" width="11" style="1" bestFit="1" customWidth="1"/>
    <col min="9237" max="9238" width="8.26953125" style="1" bestFit="1" customWidth="1"/>
    <col min="9239" max="9472" width="8.7265625" style="1"/>
    <col min="9473" max="9473" width="15.90625" style="1" customWidth="1"/>
    <col min="9474" max="9474" width="3.90625" style="1" bestFit="1" customWidth="1"/>
    <col min="9475" max="9475" width="38.26953125" style="1" customWidth="1"/>
    <col min="9476" max="9476" width="13.90625" style="1" bestFit="1" customWidth="1"/>
    <col min="9477" max="9477" width="16.26953125" style="1" customWidth="1"/>
    <col min="9478" max="9478" width="13.08984375" style="1" customWidth="1"/>
    <col min="9479" max="9479" width="7.36328125" style="1" customWidth="1"/>
    <col min="9480" max="9480" width="12.08984375" style="1" bestFit="1" customWidth="1"/>
    <col min="9481" max="9481" width="10.453125" style="1" bestFit="1" customWidth="1"/>
    <col min="9482" max="9482" width="7" style="1" bestFit="1" customWidth="1"/>
    <col min="9483" max="9483" width="5.90625" style="1" bestFit="1" customWidth="1"/>
    <col min="9484" max="9484" width="8.7265625" style="1" bestFit="1" customWidth="1"/>
    <col min="9485" max="9486" width="8.453125" style="1" bestFit="1" customWidth="1"/>
    <col min="9487" max="9487" width="8.6328125" style="1" customWidth="1"/>
    <col min="9488" max="9488" width="14.36328125" style="1" bestFit="1" customWidth="1"/>
    <col min="9489" max="9489" width="13.453125" style="1" customWidth="1"/>
    <col min="9490" max="9490" width="6" style="1" customWidth="1"/>
    <col min="9491" max="9491" width="17.26953125" style="1" customWidth="1"/>
    <col min="9492" max="9492" width="11" style="1" bestFit="1" customWidth="1"/>
    <col min="9493" max="9494" width="8.26953125" style="1" bestFit="1" customWidth="1"/>
    <col min="9495" max="9728" width="8.7265625" style="1"/>
    <col min="9729" max="9729" width="15.90625" style="1" customWidth="1"/>
    <col min="9730" max="9730" width="3.90625" style="1" bestFit="1" customWidth="1"/>
    <col min="9731" max="9731" width="38.26953125" style="1" customWidth="1"/>
    <col min="9732" max="9732" width="13.90625" style="1" bestFit="1" customWidth="1"/>
    <col min="9733" max="9733" width="16.26953125" style="1" customWidth="1"/>
    <col min="9734" max="9734" width="13.08984375" style="1" customWidth="1"/>
    <col min="9735" max="9735" width="7.36328125" style="1" customWidth="1"/>
    <col min="9736" max="9736" width="12.08984375" style="1" bestFit="1" customWidth="1"/>
    <col min="9737" max="9737" width="10.453125" style="1" bestFit="1" customWidth="1"/>
    <col min="9738" max="9738" width="7" style="1" bestFit="1" customWidth="1"/>
    <col min="9739" max="9739" width="5.90625" style="1" bestFit="1" customWidth="1"/>
    <col min="9740" max="9740" width="8.7265625" style="1" bestFit="1" customWidth="1"/>
    <col min="9741" max="9742" width="8.453125" style="1" bestFit="1" customWidth="1"/>
    <col min="9743" max="9743" width="8.6328125" style="1" customWidth="1"/>
    <col min="9744" max="9744" width="14.36328125" style="1" bestFit="1" customWidth="1"/>
    <col min="9745" max="9745" width="13.453125" style="1" customWidth="1"/>
    <col min="9746" max="9746" width="6" style="1" customWidth="1"/>
    <col min="9747" max="9747" width="17.26953125" style="1" customWidth="1"/>
    <col min="9748" max="9748" width="11" style="1" bestFit="1" customWidth="1"/>
    <col min="9749" max="9750" width="8.26953125" style="1" bestFit="1" customWidth="1"/>
    <col min="9751" max="9984" width="8.7265625" style="1"/>
    <col min="9985" max="9985" width="15.90625" style="1" customWidth="1"/>
    <col min="9986" max="9986" width="3.90625" style="1" bestFit="1" customWidth="1"/>
    <col min="9987" max="9987" width="38.26953125" style="1" customWidth="1"/>
    <col min="9988" max="9988" width="13.90625" style="1" bestFit="1" customWidth="1"/>
    <col min="9989" max="9989" width="16.26953125" style="1" customWidth="1"/>
    <col min="9990" max="9990" width="13.08984375" style="1" customWidth="1"/>
    <col min="9991" max="9991" width="7.36328125" style="1" customWidth="1"/>
    <col min="9992" max="9992" width="12.08984375" style="1" bestFit="1" customWidth="1"/>
    <col min="9993" max="9993" width="10.453125" style="1" bestFit="1" customWidth="1"/>
    <col min="9994" max="9994" width="7" style="1" bestFit="1" customWidth="1"/>
    <col min="9995" max="9995" width="5.90625" style="1" bestFit="1" customWidth="1"/>
    <col min="9996" max="9996" width="8.7265625" style="1" bestFit="1" customWidth="1"/>
    <col min="9997" max="9998" width="8.453125" style="1" bestFit="1" customWidth="1"/>
    <col min="9999" max="9999" width="8.6328125" style="1" customWidth="1"/>
    <col min="10000" max="10000" width="14.36328125" style="1" bestFit="1" customWidth="1"/>
    <col min="10001" max="10001" width="13.453125" style="1" customWidth="1"/>
    <col min="10002" max="10002" width="6" style="1" customWidth="1"/>
    <col min="10003" max="10003" width="17.26953125" style="1" customWidth="1"/>
    <col min="10004" max="10004" width="11" style="1" bestFit="1" customWidth="1"/>
    <col min="10005" max="10006" width="8.26953125" style="1" bestFit="1" customWidth="1"/>
    <col min="10007" max="10240" width="8.7265625" style="1"/>
    <col min="10241" max="10241" width="15.90625" style="1" customWidth="1"/>
    <col min="10242" max="10242" width="3.90625" style="1" bestFit="1" customWidth="1"/>
    <col min="10243" max="10243" width="38.26953125" style="1" customWidth="1"/>
    <col min="10244" max="10244" width="13.90625" style="1" bestFit="1" customWidth="1"/>
    <col min="10245" max="10245" width="16.26953125" style="1" customWidth="1"/>
    <col min="10246" max="10246" width="13.08984375" style="1" customWidth="1"/>
    <col min="10247" max="10247" width="7.36328125" style="1" customWidth="1"/>
    <col min="10248" max="10248" width="12.08984375" style="1" bestFit="1" customWidth="1"/>
    <col min="10249" max="10249" width="10.453125" style="1" bestFit="1" customWidth="1"/>
    <col min="10250" max="10250" width="7" style="1" bestFit="1" customWidth="1"/>
    <col min="10251" max="10251" width="5.90625" style="1" bestFit="1" customWidth="1"/>
    <col min="10252" max="10252" width="8.7265625" style="1" bestFit="1" customWidth="1"/>
    <col min="10253" max="10254" width="8.453125" style="1" bestFit="1" customWidth="1"/>
    <col min="10255" max="10255" width="8.6328125" style="1" customWidth="1"/>
    <col min="10256" max="10256" width="14.36328125" style="1" bestFit="1" customWidth="1"/>
    <col min="10257" max="10257" width="13.453125" style="1" customWidth="1"/>
    <col min="10258" max="10258" width="6" style="1" customWidth="1"/>
    <col min="10259" max="10259" width="17.26953125" style="1" customWidth="1"/>
    <col min="10260" max="10260" width="11" style="1" bestFit="1" customWidth="1"/>
    <col min="10261" max="10262" width="8.26953125" style="1" bestFit="1" customWidth="1"/>
    <col min="10263" max="10496" width="8.7265625" style="1"/>
    <col min="10497" max="10497" width="15.90625" style="1" customWidth="1"/>
    <col min="10498" max="10498" width="3.90625" style="1" bestFit="1" customWidth="1"/>
    <col min="10499" max="10499" width="38.26953125" style="1" customWidth="1"/>
    <col min="10500" max="10500" width="13.90625" style="1" bestFit="1" customWidth="1"/>
    <col min="10501" max="10501" width="16.26953125" style="1" customWidth="1"/>
    <col min="10502" max="10502" width="13.08984375" style="1" customWidth="1"/>
    <col min="10503" max="10503" width="7.36328125" style="1" customWidth="1"/>
    <col min="10504" max="10504" width="12.08984375" style="1" bestFit="1" customWidth="1"/>
    <col min="10505" max="10505" width="10.453125" style="1" bestFit="1" customWidth="1"/>
    <col min="10506" max="10506" width="7" style="1" bestFit="1" customWidth="1"/>
    <col min="10507" max="10507" width="5.90625" style="1" bestFit="1" customWidth="1"/>
    <col min="10508" max="10508" width="8.7265625" style="1" bestFit="1" customWidth="1"/>
    <col min="10509" max="10510" width="8.453125" style="1" bestFit="1" customWidth="1"/>
    <col min="10511" max="10511" width="8.6328125" style="1" customWidth="1"/>
    <col min="10512" max="10512" width="14.36328125" style="1" bestFit="1" customWidth="1"/>
    <col min="10513" max="10513" width="13.453125" style="1" customWidth="1"/>
    <col min="10514" max="10514" width="6" style="1" customWidth="1"/>
    <col min="10515" max="10515" width="17.26953125" style="1" customWidth="1"/>
    <col min="10516" max="10516" width="11" style="1" bestFit="1" customWidth="1"/>
    <col min="10517" max="10518" width="8.26953125" style="1" bestFit="1" customWidth="1"/>
    <col min="10519" max="10752" width="8.7265625" style="1"/>
    <col min="10753" max="10753" width="15.90625" style="1" customWidth="1"/>
    <col min="10754" max="10754" width="3.90625" style="1" bestFit="1" customWidth="1"/>
    <col min="10755" max="10755" width="38.26953125" style="1" customWidth="1"/>
    <col min="10756" max="10756" width="13.90625" style="1" bestFit="1" customWidth="1"/>
    <col min="10757" max="10757" width="16.26953125" style="1" customWidth="1"/>
    <col min="10758" max="10758" width="13.08984375" style="1" customWidth="1"/>
    <col min="10759" max="10759" width="7.36328125" style="1" customWidth="1"/>
    <col min="10760" max="10760" width="12.08984375" style="1" bestFit="1" customWidth="1"/>
    <col min="10761" max="10761" width="10.453125" style="1" bestFit="1" customWidth="1"/>
    <col min="10762" max="10762" width="7" style="1" bestFit="1" customWidth="1"/>
    <col min="10763" max="10763" width="5.90625" style="1" bestFit="1" customWidth="1"/>
    <col min="10764" max="10764" width="8.7265625" style="1" bestFit="1" customWidth="1"/>
    <col min="10765" max="10766" width="8.453125" style="1" bestFit="1" customWidth="1"/>
    <col min="10767" max="10767" width="8.6328125" style="1" customWidth="1"/>
    <col min="10768" max="10768" width="14.36328125" style="1" bestFit="1" customWidth="1"/>
    <col min="10769" max="10769" width="13.453125" style="1" customWidth="1"/>
    <col min="10770" max="10770" width="6" style="1" customWidth="1"/>
    <col min="10771" max="10771" width="17.26953125" style="1" customWidth="1"/>
    <col min="10772" max="10772" width="11" style="1" bestFit="1" customWidth="1"/>
    <col min="10773" max="10774" width="8.26953125" style="1" bestFit="1" customWidth="1"/>
    <col min="10775" max="11008" width="8.7265625" style="1"/>
    <col min="11009" max="11009" width="15.90625" style="1" customWidth="1"/>
    <col min="11010" max="11010" width="3.90625" style="1" bestFit="1" customWidth="1"/>
    <col min="11011" max="11011" width="38.26953125" style="1" customWidth="1"/>
    <col min="11012" max="11012" width="13.90625" style="1" bestFit="1" customWidth="1"/>
    <col min="11013" max="11013" width="16.26953125" style="1" customWidth="1"/>
    <col min="11014" max="11014" width="13.08984375" style="1" customWidth="1"/>
    <col min="11015" max="11015" width="7.36328125" style="1" customWidth="1"/>
    <col min="11016" max="11016" width="12.08984375" style="1" bestFit="1" customWidth="1"/>
    <col min="11017" max="11017" width="10.453125" style="1" bestFit="1" customWidth="1"/>
    <col min="11018" max="11018" width="7" style="1" bestFit="1" customWidth="1"/>
    <col min="11019" max="11019" width="5.90625" style="1" bestFit="1" customWidth="1"/>
    <col min="11020" max="11020" width="8.7265625" style="1" bestFit="1" customWidth="1"/>
    <col min="11021" max="11022" width="8.453125" style="1" bestFit="1" customWidth="1"/>
    <col min="11023" max="11023" width="8.6328125" style="1" customWidth="1"/>
    <col min="11024" max="11024" width="14.36328125" style="1" bestFit="1" customWidth="1"/>
    <col min="11025" max="11025" width="13.453125" style="1" customWidth="1"/>
    <col min="11026" max="11026" width="6" style="1" customWidth="1"/>
    <col min="11027" max="11027" width="17.26953125" style="1" customWidth="1"/>
    <col min="11028" max="11028" width="11" style="1" bestFit="1" customWidth="1"/>
    <col min="11029" max="11030" width="8.26953125" style="1" bestFit="1" customWidth="1"/>
    <col min="11031" max="11264" width="8.7265625" style="1"/>
    <col min="11265" max="11265" width="15.90625" style="1" customWidth="1"/>
    <col min="11266" max="11266" width="3.90625" style="1" bestFit="1" customWidth="1"/>
    <col min="11267" max="11267" width="38.26953125" style="1" customWidth="1"/>
    <col min="11268" max="11268" width="13.90625" style="1" bestFit="1" customWidth="1"/>
    <col min="11269" max="11269" width="16.26953125" style="1" customWidth="1"/>
    <col min="11270" max="11270" width="13.08984375" style="1" customWidth="1"/>
    <col min="11271" max="11271" width="7.36328125" style="1" customWidth="1"/>
    <col min="11272" max="11272" width="12.08984375" style="1" bestFit="1" customWidth="1"/>
    <col min="11273" max="11273" width="10.453125" style="1" bestFit="1" customWidth="1"/>
    <col min="11274" max="11274" width="7" style="1" bestFit="1" customWidth="1"/>
    <col min="11275" max="11275" width="5.90625" style="1" bestFit="1" customWidth="1"/>
    <col min="11276" max="11276" width="8.7265625" style="1" bestFit="1" customWidth="1"/>
    <col min="11277" max="11278" width="8.453125" style="1" bestFit="1" customWidth="1"/>
    <col min="11279" max="11279" width="8.6328125" style="1" customWidth="1"/>
    <col min="11280" max="11280" width="14.36328125" style="1" bestFit="1" customWidth="1"/>
    <col min="11281" max="11281" width="13.453125" style="1" customWidth="1"/>
    <col min="11282" max="11282" width="6" style="1" customWidth="1"/>
    <col min="11283" max="11283" width="17.26953125" style="1" customWidth="1"/>
    <col min="11284" max="11284" width="11" style="1" bestFit="1" customWidth="1"/>
    <col min="11285" max="11286" width="8.26953125" style="1" bestFit="1" customWidth="1"/>
    <col min="11287" max="11520" width="8.7265625" style="1"/>
    <col min="11521" max="11521" width="15.90625" style="1" customWidth="1"/>
    <col min="11522" max="11522" width="3.90625" style="1" bestFit="1" customWidth="1"/>
    <col min="11523" max="11523" width="38.26953125" style="1" customWidth="1"/>
    <col min="11524" max="11524" width="13.90625" style="1" bestFit="1" customWidth="1"/>
    <col min="11525" max="11525" width="16.26953125" style="1" customWidth="1"/>
    <col min="11526" max="11526" width="13.08984375" style="1" customWidth="1"/>
    <col min="11527" max="11527" width="7.36328125" style="1" customWidth="1"/>
    <col min="11528" max="11528" width="12.08984375" style="1" bestFit="1" customWidth="1"/>
    <col min="11529" max="11529" width="10.453125" style="1" bestFit="1" customWidth="1"/>
    <col min="11530" max="11530" width="7" style="1" bestFit="1" customWidth="1"/>
    <col min="11531" max="11531" width="5.90625" style="1" bestFit="1" customWidth="1"/>
    <col min="11532" max="11532" width="8.7265625" style="1" bestFit="1" customWidth="1"/>
    <col min="11533" max="11534" width="8.453125" style="1" bestFit="1" customWidth="1"/>
    <col min="11535" max="11535" width="8.6328125" style="1" customWidth="1"/>
    <col min="11536" max="11536" width="14.36328125" style="1" bestFit="1" customWidth="1"/>
    <col min="11537" max="11537" width="13.453125" style="1" customWidth="1"/>
    <col min="11538" max="11538" width="6" style="1" customWidth="1"/>
    <col min="11539" max="11539" width="17.26953125" style="1" customWidth="1"/>
    <col min="11540" max="11540" width="11" style="1" bestFit="1" customWidth="1"/>
    <col min="11541" max="11542" width="8.26953125" style="1" bestFit="1" customWidth="1"/>
    <col min="11543" max="11776" width="8.7265625" style="1"/>
    <col min="11777" max="11777" width="15.90625" style="1" customWidth="1"/>
    <col min="11778" max="11778" width="3.90625" style="1" bestFit="1" customWidth="1"/>
    <col min="11779" max="11779" width="38.26953125" style="1" customWidth="1"/>
    <col min="11780" max="11780" width="13.90625" style="1" bestFit="1" customWidth="1"/>
    <col min="11781" max="11781" width="16.26953125" style="1" customWidth="1"/>
    <col min="11782" max="11782" width="13.08984375" style="1" customWidth="1"/>
    <col min="11783" max="11783" width="7.36328125" style="1" customWidth="1"/>
    <col min="11784" max="11784" width="12.08984375" style="1" bestFit="1" customWidth="1"/>
    <col min="11785" max="11785" width="10.453125" style="1" bestFit="1" customWidth="1"/>
    <col min="11786" max="11786" width="7" style="1" bestFit="1" customWidth="1"/>
    <col min="11787" max="11787" width="5.90625" style="1" bestFit="1" customWidth="1"/>
    <col min="11788" max="11788" width="8.7265625" style="1" bestFit="1" customWidth="1"/>
    <col min="11789" max="11790" width="8.453125" style="1" bestFit="1" customWidth="1"/>
    <col min="11791" max="11791" width="8.6328125" style="1" customWidth="1"/>
    <col min="11792" max="11792" width="14.36328125" style="1" bestFit="1" customWidth="1"/>
    <col min="11793" max="11793" width="13.453125" style="1" customWidth="1"/>
    <col min="11794" max="11794" width="6" style="1" customWidth="1"/>
    <col min="11795" max="11795" width="17.26953125" style="1" customWidth="1"/>
    <col min="11796" max="11796" width="11" style="1" bestFit="1" customWidth="1"/>
    <col min="11797" max="11798" width="8.26953125" style="1" bestFit="1" customWidth="1"/>
    <col min="11799" max="12032" width="8.7265625" style="1"/>
    <col min="12033" max="12033" width="15.90625" style="1" customWidth="1"/>
    <col min="12034" max="12034" width="3.90625" style="1" bestFit="1" customWidth="1"/>
    <col min="12035" max="12035" width="38.26953125" style="1" customWidth="1"/>
    <col min="12036" max="12036" width="13.90625" style="1" bestFit="1" customWidth="1"/>
    <col min="12037" max="12037" width="16.26953125" style="1" customWidth="1"/>
    <col min="12038" max="12038" width="13.08984375" style="1" customWidth="1"/>
    <col min="12039" max="12039" width="7.36328125" style="1" customWidth="1"/>
    <col min="12040" max="12040" width="12.08984375" style="1" bestFit="1" customWidth="1"/>
    <col min="12041" max="12041" width="10.453125" style="1" bestFit="1" customWidth="1"/>
    <col min="12042" max="12042" width="7" style="1" bestFit="1" customWidth="1"/>
    <col min="12043" max="12043" width="5.90625" style="1" bestFit="1" customWidth="1"/>
    <col min="12044" max="12044" width="8.7265625" style="1" bestFit="1" customWidth="1"/>
    <col min="12045" max="12046" width="8.453125" style="1" bestFit="1" customWidth="1"/>
    <col min="12047" max="12047" width="8.6328125" style="1" customWidth="1"/>
    <col min="12048" max="12048" width="14.36328125" style="1" bestFit="1" customWidth="1"/>
    <col min="12049" max="12049" width="13.453125" style="1" customWidth="1"/>
    <col min="12050" max="12050" width="6" style="1" customWidth="1"/>
    <col min="12051" max="12051" width="17.26953125" style="1" customWidth="1"/>
    <col min="12052" max="12052" width="11" style="1" bestFit="1" customWidth="1"/>
    <col min="12053" max="12054" width="8.26953125" style="1" bestFit="1" customWidth="1"/>
    <col min="12055" max="12288" width="8.7265625" style="1"/>
    <col min="12289" max="12289" width="15.90625" style="1" customWidth="1"/>
    <col min="12290" max="12290" width="3.90625" style="1" bestFit="1" customWidth="1"/>
    <col min="12291" max="12291" width="38.26953125" style="1" customWidth="1"/>
    <col min="12292" max="12292" width="13.90625" style="1" bestFit="1" customWidth="1"/>
    <col min="12293" max="12293" width="16.26953125" style="1" customWidth="1"/>
    <col min="12294" max="12294" width="13.08984375" style="1" customWidth="1"/>
    <col min="12295" max="12295" width="7.36328125" style="1" customWidth="1"/>
    <col min="12296" max="12296" width="12.08984375" style="1" bestFit="1" customWidth="1"/>
    <col min="12297" max="12297" width="10.453125" style="1" bestFit="1" customWidth="1"/>
    <col min="12298" max="12298" width="7" style="1" bestFit="1" customWidth="1"/>
    <col min="12299" max="12299" width="5.90625" style="1" bestFit="1" customWidth="1"/>
    <col min="12300" max="12300" width="8.7265625" style="1" bestFit="1" customWidth="1"/>
    <col min="12301" max="12302" width="8.453125" style="1" bestFit="1" customWidth="1"/>
    <col min="12303" max="12303" width="8.6328125" style="1" customWidth="1"/>
    <col min="12304" max="12304" width="14.36328125" style="1" bestFit="1" customWidth="1"/>
    <col min="12305" max="12305" width="13.453125" style="1" customWidth="1"/>
    <col min="12306" max="12306" width="6" style="1" customWidth="1"/>
    <col min="12307" max="12307" width="17.26953125" style="1" customWidth="1"/>
    <col min="12308" max="12308" width="11" style="1" bestFit="1" customWidth="1"/>
    <col min="12309" max="12310" width="8.26953125" style="1" bestFit="1" customWidth="1"/>
    <col min="12311" max="12544" width="8.7265625" style="1"/>
    <col min="12545" max="12545" width="15.90625" style="1" customWidth="1"/>
    <col min="12546" max="12546" width="3.90625" style="1" bestFit="1" customWidth="1"/>
    <col min="12547" max="12547" width="38.26953125" style="1" customWidth="1"/>
    <col min="12548" max="12548" width="13.90625" style="1" bestFit="1" customWidth="1"/>
    <col min="12549" max="12549" width="16.26953125" style="1" customWidth="1"/>
    <col min="12550" max="12550" width="13.08984375" style="1" customWidth="1"/>
    <col min="12551" max="12551" width="7.36328125" style="1" customWidth="1"/>
    <col min="12552" max="12552" width="12.08984375" style="1" bestFit="1" customWidth="1"/>
    <col min="12553" max="12553" width="10.453125" style="1" bestFit="1" customWidth="1"/>
    <col min="12554" max="12554" width="7" style="1" bestFit="1" customWidth="1"/>
    <col min="12555" max="12555" width="5.90625" style="1" bestFit="1" customWidth="1"/>
    <col min="12556" max="12556" width="8.7265625" style="1" bestFit="1" customWidth="1"/>
    <col min="12557" max="12558" width="8.453125" style="1" bestFit="1" customWidth="1"/>
    <col min="12559" max="12559" width="8.6328125" style="1" customWidth="1"/>
    <col min="12560" max="12560" width="14.36328125" style="1" bestFit="1" customWidth="1"/>
    <col min="12561" max="12561" width="13.453125" style="1" customWidth="1"/>
    <col min="12562" max="12562" width="6" style="1" customWidth="1"/>
    <col min="12563" max="12563" width="17.26953125" style="1" customWidth="1"/>
    <col min="12564" max="12564" width="11" style="1" bestFit="1" customWidth="1"/>
    <col min="12565" max="12566" width="8.26953125" style="1" bestFit="1" customWidth="1"/>
    <col min="12567" max="12800" width="8.7265625" style="1"/>
    <col min="12801" max="12801" width="15.90625" style="1" customWidth="1"/>
    <col min="12802" max="12802" width="3.90625" style="1" bestFit="1" customWidth="1"/>
    <col min="12803" max="12803" width="38.26953125" style="1" customWidth="1"/>
    <col min="12804" max="12804" width="13.90625" style="1" bestFit="1" customWidth="1"/>
    <col min="12805" max="12805" width="16.26953125" style="1" customWidth="1"/>
    <col min="12806" max="12806" width="13.08984375" style="1" customWidth="1"/>
    <col min="12807" max="12807" width="7.36328125" style="1" customWidth="1"/>
    <col min="12808" max="12808" width="12.08984375" style="1" bestFit="1" customWidth="1"/>
    <col min="12809" max="12809" width="10.453125" style="1" bestFit="1" customWidth="1"/>
    <col min="12810" max="12810" width="7" style="1" bestFit="1" customWidth="1"/>
    <col min="12811" max="12811" width="5.90625" style="1" bestFit="1" customWidth="1"/>
    <col min="12812" max="12812" width="8.7265625" style="1" bestFit="1" customWidth="1"/>
    <col min="12813" max="12814" width="8.453125" style="1" bestFit="1" customWidth="1"/>
    <col min="12815" max="12815" width="8.6328125" style="1" customWidth="1"/>
    <col min="12816" max="12816" width="14.36328125" style="1" bestFit="1" customWidth="1"/>
    <col min="12817" max="12817" width="13.453125" style="1" customWidth="1"/>
    <col min="12818" max="12818" width="6" style="1" customWidth="1"/>
    <col min="12819" max="12819" width="17.26953125" style="1" customWidth="1"/>
    <col min="12820" max="12820" width="11" style="1" bestFit="1" customWidth="1"/>
    <col min="12821" max="12822" width="8.26953125" style="1" bestFit="1" customWidth="1"/>
    <col min="12823" max="13056" width="8.7265625" style="1"/>
    <col min="13057" max="13057" width="15.90625" style="1" customWidth="1"/>
    <col min="13058" max="13058" width="3.90625" style="1" bestFit="1" customWidth="1"/>
    <col min="13059" max="13059" width="38.26953125" style="1" customWidth="1"/>
    <col min="13060" max="13060" width="13.90625" style="1" bestFit="1" customWidth="1"/>
    <col min="13061" max="13061" width="16.26953125" style="1" customWidth="1"/>
    <col min="13062" max="13062" width="13.08984375" style="1" customWidth="1"/>
    <col min="13063" max="13063" width="7.36328125" style="1" customWidth="1"/>
    <col min="13064" max="13064" width="12.08984375" style="1" bestFit="1" customWidth="1"/>
    <col min="13065" max="13065" width="10.453125" style="1" bestFit="1" customWidth="1"/>
    <col min="13066" max="13066" width="7" style="1" bestFit="1" customWidth="1"/>
    <col min="13067" max="13067" width="5.90625" style="1" bestFit="1" customWidth="1"/>
    <col min="13068" max="13068" width="8.7265625" style="1" bestFit="1" customWidth="1"/>
    <col min="13069" max="13070" width="8.453125" style="1" bestFit="1" customWidth="1"/>
    <col min="13071" max="13071" width="8.6328125" style="1" customWidth="1"/>
    <col min="13072" max="13072" width="14.36328125" style="1" bestFit="1" customWidth="1"/>
    <col min="13073" max="13073" width="13.453125" style="1" customWidth="1"/>
    <col min="13074" max="13074" width="6" style="1" customWidth="1"/>
    <col min="13075" max="13075" width="17.26953125" style="1" customWidth="1"/>
    <col min="13076" max="13076" width="11" style="1" bestFit="1" customWidth="1"/>
    <col min="13077" max="13078" width="8.26953125" style="1" bestFit="1" customWidth="1"/>
    <col min="13079" max="13312" width="8.7265625" style="1"/>
    <col min="13313" max="13313" width="15.90625" style="1" customWidth="1"/>
    <col min="13314" max="13314" width="3.90625" style="1" bestFit="1" customWidth="1"/>
    <col min="13315" max="13315" width="38.26953125" style="1" customWidth="1"/>
    <col min="13316" max="13316" width="13.90625" style="1" bestFit="1" customWidth="1"/>
    <col min="13317" max="13317" width="16.26953125" style="1" customWidth="1"/>
    <col min="13318" max="13318" width="13.08984375" style="1" customWidth="1"/>
    <col min="13319" max="13319" width="7.36328125" style="1" customWidth="1"/>
    <col min="13320" max="13320" width="12.08984375" style="1" bestFit="1" customWidth="1"/>
    <col min="13321" max="13321" width="10.453125" style="1" bestFit="1" customWidth="1"/>
    <col min="13322" max="13322" width="7" style="1" bestFit="1" customWidth="1"/>
    <col min="13323" max="13323" width="5.90625" style="1" bestFit="1" customWidth="1"/>
    <col min="13324" max="13324" width="8.7265625" style="1" bestFit="1" customWidth="1"/>
    <col min="13325" max="13326" width="8.453125" style="1" bestFit="1" customWidth="1"/>
    <col min="13327" max="13327" width="8.6328125" style="1" customWidth="1"/>
    <col min="13328" max="13328" width="14.36328125" style="1" bestFit="1" customWidth="1"/>
    <col min="13329" max="13329" width="13.453125" style="1" customWidth="1"/>
    <col min="13330" max="13330" width="6" style="1" customWidth="1"/>
    <col min="13331" max="13331" width="17.26953125" style="1" customWidth="1"/>
    <col min="13332" max="13332" width="11" style="1" bestFit="1" customWidth="1"/>
    <col min="13333" max="13334" width="8.26953125" style="1" bestFit="1" customWidth="1"/>
    <col min="13335" max="13568" width="8.7265625" style="1"/>
    <col min="13569" max="13569" width="15.90625" style="1" customWidth="1"/>
    <col min="13570" max="13570" width="3.90625" style="1" bestFit="1" customWidth="1"/>
    <col min="13571" max="13571" width="38.26953125" style="1" customWidth="1"/>
    <col min="13572" max="13572" width="13.90625" style="1" bestFit="1" customWidth="1"/>
    <col min="13573" max="13573" width="16.26953125" style="1" customWidth="1"/>
    <col min="13574" max="13574" width="13.08984375" style="1" customWidth="1"/>
    <col min="13575" max="13575" width="7.36328125" style="1" customWidth="1"/>
    <col min="13576" max="13576" width="12.08984375" style="1" bestFit="1" customWidth="1"/>
    <col min="13577" max="13577" width="10.453125" style="1" bestFit="1" customWidth="1"/>
    <col min="13578" max="13578" width="7" style="1" bestFit="1" customWidth="1"/>
    <col min="13579" max="13579" width="5.90625" style="1" bestFit="1" customWidth="1"/>
    <col min="13580" max="13580" width="8.7265625" style="1" bestFit="1" customWidth="1"/>
    <col min="13581" max="13582" width="8.453125" style="1" bestFit="1" customWidth="1"/>
    <col min="13583" max="13583" width="8.6328125" style="1" customWidth="1"/>
    <col min="13584" max="13584" width="14.36328125" style="1" bestFit="1" customWidth="1"/>
    <col min="13585" max="13585" width="13.453125" style="1" customWidth="1"/>
    <col min="13586" max="13586" width="6" style="1" customWidth="1"/>
    <col min="13587" max="13587" width="17.26953125" style="1" customWidth="1"/>
    <col min="13588" max="13588" width="11" style="1" bestFit="1" customWidth="1"/>
    <col min="13589" max="13590" width="8.26953125" style="1" bestFit="1" customWidth="1"/>
    <col min="13591" max="13824" width="8.7265625" style="1"/>
    <col min="13825" max="13825" width="15.90625" style="1" customWidth="1"/>
    <col min="13826" max="13826" width="3.90625" style="1" bestFit="1" customWidth="1"/>
    <col min="13827" max="13827" width="38.26953125" style="1" customWidth="1"/>
    <col min="13828" max="13828" width="13.90625" style="1" bestFit="1" customWidth="1"/>
    <col min="13829" max="13829" width="16.26953125" style="1" customWidth="1"/>
    <col min="13830" max="13830" width="13.08984375" style="1" customWidth="1"/>
    <col min="13831" max="13831" width="7.36328125" style="1" customWidth="1"/>
    <col min="13832" max="13832" width="12.08984375" style="1" bestFit="1" customWidth="1"/>
    <col min="13833" max="13833" width="10.453125" style="1" bestFit="1" customWidth="1"/>
    <col min="13834" max="13834" width="7" style="1" bestFit="1" customWidth="1"/>
    <col min="13835" max="13835" width="5.90625" style="1" bestFit="1" customWidth="1"/>
    <col min="13836" max="13836" width="8.7265625" style="1" bestFit="1" customWidth="1"/>
    <col min="13837" max="13838" width="8.453125" style="1" bestFit="1" customWidth="1"/>
    <col min="13839" max="13839" width="8.6328125" style="1" customWidth="1"/>
    <col min="13840" max="13840" width="14.36328125" style="1" bestFit="1" customWidth="1"/>
    <col min="13841" max="13841" width="13.453125" style="1" customWidth="1"/>
    <col min="13842" max="13842" width="6" style="1" customWidth="1"/>
    <col min="13843" max="13843" width="17.26953125" style="1" customWidth="1"/>
    <col min="13844" max="13844" width="11" style="1" bestFit="1" customWidth="1"/>
    <col min="13845" max="13846" width="8.26953125" style="1" bestFit="1" customWidth="1"/>
    <col min="13847" max="14080" width="8.7265625" style="1"/>
    <col min="14081" max="14081" width="15.90625" style="1" customWidth="1"/>
    <col min="14082" max="14082" width="3.90625" style="1" bestFit="1" customWidth="1"/>
    <col min="14083" max="14083" width="38.26953125" style="1" customWidth="1"/>
    <col min="14084" max="14084" width="13.90625" style="1" bestFit="1" customWidth="1"/>
    <col min="14085" max="14085" width="16.26953125" style="1" customWidth="1"/>
    <col min="14086" max="14086" width="13.08984375" style="1" customWidth="1"/>
    <col min="14087" max="14087" width="7.36328125" style="1" customWidth="1"/>
    <col min="14088" max="14088" width="12.08984375" style="1" bestFit="1" customWidth="1"/>
    <col min="14089" max="14089" width="10.453125" style="1" bestFit="1" customWidth="1"/>
    <col min="14090" max="14090" width="7" style="1" bestFit="1" customWidth="1"/>
    <col min="14091" max="14091" width="5.90625" style="1" bestFit="1" customWidth="1"/>
    <col min="14092" max="14092" width="8.7265625" style="1" bestFit="1" customWidth="1"/>
    <col min="14093" max="14094" width="8.453125" style="1" bestFit="1" customWidth="1"/>
    <col min="14095" max="14095" width="8.6328125" style="1" customWidth="1"/>
    <col min="14096" max="14096" width="14.36328125" style="1" bestFit="1" customWidth="1"/>
    <col min="14097" max="14097" width="13.453125" style="1" customWidth="1"/>
    <col min="14098" max="14098" width="6" style="1" customWidth="1"/>
    <col min="14099" max="14099" width="17.26953125" style="1" customWidth="1"/>
    <col min="14100" max="14100" width="11" style="1" bestFit="1" customWidth="1"/>
    <col min="14101" max="14102" width="8.26953125" style="1" bestFit="1" customWidth="1"/>
    <col min="14103" max="14336" width="8.7265625" style="1"/>
    <col min="14337" max="14337" width="15.90625" style="1" customWidth="1"/>
    <col min="14338" max="14338" width="3.90625" style="1" bestFit="1" customWidth="1"/>
    <col min="14339" max="14339" width="38.26953125" style="1" customWidth="1"/>
    <col min="14340" max="14340" width="13.90625" style="1" bestFit="1" customWidth="1"/>
    <col min="14341" max="14341" width="16.26953125" style="1" customWidth="1"/>
    <col min="14342" max="14342" width="13.08984375" style="1" customWidth="1"/>
    <col min="14343" max="14343" width="7.36328125" style="1" customWidth="1"/>
    <col min="14344" max="14344" width="12.08984375" style="1" bestFit="1" customWidth="1"/>
    <col min="14345" max="14345" width="10.453125" style="1" bestFit="1" customWidth="1"/>
    <col min="14346" max="14346" width="7" style="1" bestFit="1" customWidth="1"/>
    <col min="14347" max="14347" width="5.90625" style="1" bestFit="1" customWidth="1"/>
    <col min="14348" max="14348" width="8.7265625" style="1" bestFit="1" customWidth="1"/>
    <col min="14349" max="14350" width="8.453125" style="1" bestFit="1" customWidth="1"/>
    <col min="14351" max="14351" width="8.6328125" style="1" customWidth="1"/>
    <col min="14352" max="14352" width="14.36328125" style="1" bestFit="1" customWidth="1"/>
    <col min="14353" max="14353" width="13.453125" style="1" customWidth="1"/>
    <col min="14354" max="14354" width="6" style="1" customWidth="1"/>
    <col min="14355" max="14355" width="17.26953125" style="1" customWidth="1"/>
    <col min="14356" max="14356" width="11" style="1" bestFit="1" customWidth="1"/>
    <col min="14357" max="14358" width="8.26953125" style="1" bestFit="1" customWidth="1"/>
    <col min="14359" max="14592" width="8.7265625" style="1"/>
    <col min="14593" max="14593" width="15.90625" style="1" customWidth="1"/>
    <col min="14594" max="14594" width="3.90625" style="1" bestFit="1" customWidth="1"/>
    <col min="14595" max="14595" width="38.26953125" style="1" customWidth="1"/>
    <col min="14596" max="14596" width="13.90625" style="1" bestFit="1" customWidth="1"/>
    <col min="14597" max="14597" width="16.26953125" style="1" customWidth="1"/>
    <col min="14598" max="14598" width="13.08984375" style="1" customWidth="1"/>
    <col min="14599" max="14599" width="7.36328125" style="1" customWidth="1"/>
    <col min="14600" max="14600" width="12.08984375" style="1" bestFit="1" customWidth="1"/>
    <col min="14601" max="14601" width="10.453125" style="1" bestFit="1" customWidth="1"/>
    <col min="14602" max="14602" width="7" style="1" bestFit="1" customWidth="1"/>
    <col min="14603" max="14603" width="5.90625" style="1" bestFit="1" customWidth="1"/>
    <col min="14604" max="14604" width="8.7265625" style="1" bestFit="1" customWidth="1"/>
    <col min="14605" max="14606" width="8.453125" style="1" bestFit="1" customWidth="1"/>
    <col min="14607" max="14607" width="8.6328125" style="1" customWidth="1"/>
    <col min="14608" max="14608" width="14.36328125" style="1" bestFit="1" customWidth="1"/>
    <col min="14609" max="14609" width="13.453125" style="1" customWidth="1"/>
    <col min="14610" max="14610" width="6" style="1" customWidth="1"/>
    <col min="14611" max="14611" width="17.26953125" style="1" customWidth="1"/>
    <col min="14612" max="14612" width="11" style="1" bestFit="1" customWidth="1"/>
    <col min="14613" max="14614" width="8.26953125" style="1" bestFit="1" customWidth="1"/>
    <col min="14615" max="14848" width="8.7265625" style="1"/>
    <col min="14849" max="14849" width="15.90625" style="1" customWidth="1"/>
    <col min="14850" max="14850" width="3.90625" style="1" bestFit="1" customWidth="1"/>
    <col min="14851" max="14851" width="38.26953125" style="1" customWidth="1"/>
    <col min="14852" max="14852" width="13.90625" style="1" bestFit="1" customWidth="1"/>
    <col min="14853" max="14853" width="16.26953125" style="1" customWidth="1"/>
    <col min="14854" max="14854" width="13.08984375" style="1" customWidth="1"/>
    <col min="14855" max="14855" width="7.36328125" style="1" customWidth="1"/>
    <col min="14856" max="14856" width="12.08984375" style="1" bestFit="1" customWidth="1"/>
    <col min="14857" max="14857" width="10.453125" style="1" bestFit="1" customWidth="1"/>
    <col min="14858" max="14858" width="7" style="1" bestFit="1" customWidth="1"/>
    <col min="14859" max="14859" width="5.90625" style="1" bestFit="1" customWidth="1"/>
    <col min="14860" max="14860" width="8.7265625" style="1" bestFit="1" customWidth="1"/>
    <col min="14861" max="14862" width="8.453125" style="1" bestFit="1" customWidth="1"/>
    <col min="14863" max="14863" width="8.6328125" style="1" customWidth="1"/>
    <col min="14864" max="14864" width="14.36328125" style="1" bestFit="1" customWidth="1"/>
    <col min="14865" max="14865" width="13.453125" style="1" customWidth="1"/>
    <col min="14866" max="14866" width="6" style="1" customWidth="1"/>
    <col min="14867" max="14867" width="17.26953125" style="1" customWidth="1"/>
    <col min="14868" max="14868" width="11" style="1" bestFit="1" customWidth="1"/>
    <col min="14869" max="14870" width="8.26953125" style="1" bestFit="1" customWidth="1"/>
    <col min="14871" max="15104" width="8.7265625" style="1"/>
    <col min="15105" max="15105" width="15.90625" style="1" customWidth="1"/>
    <col min="15106" max="15106" width="3.90625" style="1" bestFit="1" customWidth="1"/>
    <col min="15107" max="15107" width="38.26953125" style="1" customWidth="1"/>
    <col min="15108" max="15108" width="13.90625" style="1" bestFit="1" customWidth="1"/>
    <col min="15109" max="15109" width="16.26953125" style="1" customWidth="1"/>
    <col min="15110" max="15110" width="13.08984375" style="1" customWidth="1"/>
    <col min="15111" max="15111" width="7.36328125" style="1" customWidth="1"/>
    <col min="15112" max="15112" width="12.08984375" style="1" bestFit="1" customWidth="1"/>
    <col min="15113" max="15113" width="10.453125" style="1" bestFit="1" customWidth="1"/>
    <col min="15114" max="15114" width="7" style="1" bestFit="1" customWidth="1"/>
    <col min="15115" max="15115" width="5.90625" style="1" bestFit="1" customWidth="1"/>
    <col min="15116" max="15116" width="8.7265625" style="1" bestFit="1" customWidth="1"/>
    <col min="15117" max="15118" width="8.453125" style="1" bestFit="1" customWidth="1"/>
    <col min="15119" max="15119" width="8.6328125" style="1" customWidth="1"/>
    <col min="15120" max="15120" width="14.36328125" style="1" bestFit="1" customWidth="1"/>
    <col min="15121" max="15121" width="13.453125" style="1" customWidth="1"/>
    <col min="15122" max="15122" width="6" style="1" customWidth="1"/>
    <col min="15123" max="15123" width="17.26953125" style="1" customWidth="1"/>
    <col min="15124" max="15124" width="11" style="1" bestFit="1" customWidth="1"/>
    <col min="15125" max="15126" width="8.26953125" style="1" bestFit="1" customWidth="1"/>
    <col min="15127" max="15360" width="8.7265625" style="1"/>
    <col min="15361" max="15361" width="15.90625" style="1" customWidth="1"/>
    <col min="15362" max="15362" width="3.90625" style="1" bestFit="1" customWidth="1"/>
    <col min="15363" max="15363" width="38.26953125" style="1" customWidth="1"/>
    <col min="15364" max="15364" width="13.90625" style="1" bestFit="1" customWidth="1"/>
    <col min="15365" max="15365" width="16.26953125" style="1" customWidth="1"/>
    <col min="15366" max="15366" width="13.08984375" style="1" customWidth="1"/>
    <col min="15367" max="15367" width="7.36328125" style="1" customWidth="1"/>
    <col min="15368" max="15368" width="12.08984375" style="1" bestFit="1" customWidth="1"/>
    <col min="15369" max="15369" width="10.453125" style="1" bestFit="1" customWidth="1"/>
    <col min="15370" max="15370" width="7" style="1" bestFit="1" customWidth="1"/>
    <col min="15371" max="15371" width="5.90625" style="1" bestFit="1" customWidth="1"/>
    <col min="15372" max="15372" width="8.7265625" style="1" bestFit="1" customWidth="1"/>
    <col min="15373" max="15374" width="8.453125" style="1" bestFit="1" customWidth="1"/>
    <col min="15375" max="15375" width="8.6328125" style="1" customWidth="1"/>
    <col min="15376" max="15376" width="14.36328125" style="1" bestFit="1" customWidth="1"/>
    <col min="15377" max="15377" width="13.453125" style="1" customWidth="1"/>
    <col min="15378" max="15378" width="6" style="1" customWidth="1"/>
    <col min="15379" max="15379" width="17.26953125" style="1" customWidth="1"/>
    <col min="15380" max="15380" width="11" style="1" bestFit="1" customWidth="1"/>
    <col min="15381" max="15382" width="8.26953125" style="1" bestFit="1" customWidth="1"/>
    <col min="15383" max="15616" width="8.7265625" style="1"/>
    <col min="15617" max="15617" width="15.90625" style="1" customWidth="1"/>
    <col min="15618" max="15618" width="3.90625" style="1" bestFit="1" customWidth="1"/>
    <col min="15619" max="15619" width="38.26953125" style="1" customWidth="1"/>
    <col min="15620" max="15620" width="13.90625" style="1" bestFit="1" customWidth="1"/>
    <col min="15621" max="15621" width="16.26953125" style="1" customWidth="1"/>
    <col min="15622" max="15622" width="13.08984375" style="1" customWidth="1"/>
    <col min="15623" max="15623" width="7.36328125" style="1" customWidth="1"/>
    <col min="15624" max="15624" width="12.08984375" style="1" bestFit="1" customWidth="1"/>
    <col min="15625" max="15625" width="10.453125" style="1" bestFit="1" customWidth="1"/>
    <col min="15626" max="15626" width="7" style="1" bestFit="1" customWidth="1"/>
    <col min="15627" max="15627" width="5.90625" style="1" bestFit="1" customWidth="1"/>
    <col min="15628" max="15628" width="8.7265625" style="1" bestFit="1" customWidth="1"/>
    <col min="15629" max="15630" width="8.453125" style="1" bestFit="1" customWidth="1"/>
    <col min="15631" max="15631" width="8.6328125" style="1" customWidth="1"/>
    <col min="15632" max="15632" width="14.36328125" style="1" bestFit="1" customWidth="1"/>
    <col min="15633" max="15633" width="13.453125" style="1" customWidth="1"/>
    <col min="15634" max="15634" width="6" style="1" customWidth="1"/>
    <col min="15635" max="15635" width="17.26953125" style="1" customWidth="1"/>
    <col min="15636" max="15636" width="11" style="1" bestFit="1" customWidth="1"/>
    <col min="15637" max="15638" width="8.26953125" style="1" bestFit="1" customWidth="1"/>
    <col min="15639" max="15872" width="8.7265625" style="1"/>
    <col min="15873" max="15873" width="15.90625" style="1" customWidth="1"/>
    <col min="15874" max="15874" width="3.90625" style="1" bestFit="1" customWidth="1"/>
    <col min="15875" max="15875" width="38.26953125" style="1" customWidth="1"/>
    <col min="15876" max="15876" width="13.90625" style="1" bestFit="1" customWidth="1"/>
    <col min="15877" max="15877" width="16.26953125" style="1" customWidth="1"/>
    <col min="15878" max="15878" width="13.08984375" style="1" customWidth="1"/>
    <col min="15879" max="15879" width="7.36328125" style="1" customWidth="1"/>
    <col min="15880" max="15880" width="12.08984375" style="1" bestFit="1" customWidth="1"/>
    <col min="15881" max="15881" width="10.453125" style="1" bestFit="1" customWidth="1"/>
    <col min="15882" max="15882" width="7" style="1" bestFit="1" customWidth="1"/>
    <col min="15883" max="15883" width="5.90625" style="1" bestFit="1" customWidth="1"/>
    <col min="15884" max="15884" width="8.7265625" style="1" bestFit="1" customWidth="1"/>
    <col min="15885" max="15886" width="8.453125" style="1" bestFit="1" customWidth="1"/>
    <col min="15887" max="15887" width="8.6328125" style="1" customWidth="1"/>
    <col min="15888" max="15888" width="14.36328125" style="1" bestFit="1" customWidth="1"/>
    <col min="15889" max="15889" width="13.453125" style="1" customWidth="1"/>
    <col min="15890" max="15890" width="6" style="1" customWidth="1"/>
    <col min="15891" max="15891" width="17.26953125" style="1" customWidth="1"/>
    <col min="15892" max="15892" width="11" style="1" bestFit="1" customWidth="1"/>
    <col min="15893" max="15894" width="8.26953125" style="1" bestFit="1" customWidth="1"/>
    <col min="15895" max="16128" width="8.7265625" style="1"/>
    <col min="16129" max="16129" width="15.90625" style="1" customWidth="1"/>
    <col min="16130" max="16130" width="3.90625" style="1" bestFit="1" customWidth="1"/>
    <col min="16131" max="16131" width="38.26953125" style="1" customWidth="1"/>
    <col min="16132" max="16132" width="13.90625" style="1" bestFit="1" customWidth="1"/>
    <col min="16133" max="16133" width="16.26953125" style="1" customWidth="1"/>
    <col min="16134" max="16134" width="13.08984375" style="1" customWidth="1"/>
    <col min="16135" max="16135" width="7.36328125" style="1" customWidth="1"/>
    <col min="16136" max="16136" width="12.08984375" style="1" bestFit="1" customWidth="1"/>
    <col min="16137" max="16137" width="10.453125" style="1" bestFit="1" customWidth="1"/>
    <col min="16138" max="16138" width="7" style="1" bestFit="1" customWidth="1"/>
    <col min="16139" max="16139" width="5.90625" style="1" bestFit="1" customWidth="1"/>
    <col min="16140" max="16140" width="8.7265625" style="1" bestFit="1" customWidth="1"/>
    <col min="16141" max="16142" width="8.453125" style="1" bestFit="1" customWidth="1"/>
    <col min="16143" max="16143" width="8.6328125" style="1" customWidth="1"/>
    <col min="16144" max="16144" width="14.36328125" style="1" bestFit="1" customWidth="1"/>
    <col min="16145" max="16145" width="13.453125" style="1" customWidth="1"/>
    <col min="16146" max="16146" width="6" style="1" customWidth="1"/>
    <col min="16147" max="16147" width="17.26953125" style="1" customWidth="1"/>
    <col min="16148" max="16148" width="11" style="1" bestFit="1" customWidth="1"/>
    <col min="16149" max="16150" width="8.26953125" style="1" bestFit="1" customWidth="1"/>
    <col min="16151" max="16384" width="8.7265625" style="1"/>
  </cols>
  <sheetData>
    <row r="1" spans="1:33" ht="21.75" customHeight="1" x14ac:dyDescent="0.35">
      <c r="A1" s="121"/>
      <c r="B1" s="121"/>
      <c r="R1" s="120"/>
    </row>
    <row r="2" spans="1:33" ht="15.5" x14ac:dyDescent="0.35">
      <c r="E2" s="1"/>
      <c r="F2" s="119"/>
      <c r="J2" s="115" t="s">
        <v>131</v>
      </c>
      <c r="K2" s="115"/>
      <c r="L2" s="115"/>
      <c r="M2" s="115"/>
      <c r="N2" s="115"/>
      <c r="O2" s="115"/>
      <c r="P2" s="115"/>
      <c r="Q2" s="115"/>
      <c r="R2" s="118" t="s">
        <v>130</v>
      </c>
      <c r="S2" s="118"/>
      <c r="T2" s="118"/>
      <c r="U2" s="118"/>
      <c r="V2" s="118"/>
    </row>
    <row r="3" spans="1:33" ht="23.25" customHeight="1" x14ac:dyDescent="0.35">
      <c r="A3" s="117" t="s">
        <v>129</v>
      </c>
      <c r="B3" s="116"/>
      <c r="E3" s="1"/>
      <c r="J3" s="115"/>
      <c r="R3" s="114"/>
      <c r="S3" s="113" t="s">
        <v>128</v>
      </c>
      <c r="T3" s="113"/>
      <c r="U3" s="113"/>
      <c r="V3" s="113"/>
      <c r="W3" s="113"/>
      <c r="X3" s="113"/>
      <c r="Z3" s="112" t="s">
        <v>127</v>
      </c>
      <c r="AA3" s="111"/>
      <c r="AB3" s="110" t="s">
        <v>126</v>
      </c>
      <c r="AC3" s="108"/>
      <c r="AD3" s="108"/>
      <c r="AE3" s="109" t="s">
        <v>125</v>
      </c>
      <c r="AF3" s="108"/>
      <c r="AG3" s="107"/>
    </row>
    <row r="4" spans="1:33" ht="14.25" customHeight="1" thickBot="1" x14ac:dyDescent="0.25">
      <c r="A4" s="77" t="s">
        <v>124</v>
      </c>
      <c r="B4" s="105" t="s">
        <v>123</v>
      </c>
      <c r="C4" s="106"/>
      <c r="D4" s="101"/>
      <c r="E4" s="100"/>
      <c r="F4" s="105" t="s">
        <v>122</v>
      </c>
      <c r="G4" s="104"/>
      <c r="H4" s="78" t="s">
        <v>121</v>
      </c>
      <c r="I4" s="79" t="s">
        <v>120</v>
      </c>
      <c r="J4" s="103" t="s">
        <v>119</v>
      </c>
      <c r="K4" s="102" t="s">
        <v>118</v>
      </c>
      <c r="L4" s="101"/>
      <c r="M4" s="101"/>
      <c r="N4" s="101"/>
      <c r="O4" s="100"/>
      <c r="P4" s="78" t="s">
        <v>117</v>
      </c>
      <c r="Q4" s="99" t="s">
        <v>116</v>
      </c>
      <c r="R4" s="98"/>
      <c r="S4" s="97"/>
      <c r="T4" s="96" t="s">
        <v>115</v>
      </c>
      <c r="U4" s="95" t="s">
        <v>114</v>
      </c>
      <c r="V4" s="78" t="s">
        <v>113</v>
      </c>
      <c r="W4" s="94" t="s">
        <v>112</v>
      </c>
      <c r="X4" s="93"/>
      <c r="Z4" s="65" t="s">
        <v>111</v>
      </c>
      <c r="AA4" s="65" t="s">
        <v>110</v>
      </c>
      <c r="AB4" s="92" t="s">
        <v>109</v>
      </c>
      <c r="AC4" s="91" t="s">
        <v>102</v>
      </c>
      <c r="AD4" s="91" t="s">
        <v>101</v>
      </c>
      <c r="AE4" s="92" t="s">
        <v>109</v>
      </c>
      <c r="AF4" s="91" t="s">
        <v>102</v>
      </c>
      <c r="AG4" s="91" t="s">
        <v>108</v>
      </c>
    </row>
    <row r="5" spans="1:33" ht="11.25" customHeight="1" x14ac:dyDescent="0.2">
      <c r="A5" s="67"/>
      <c r="B5" s="74"/>
      <c r="C5" s="75"/>
      <c r="D5" s="90"/>
      <c r="E5" s="89"/>
      <c r="F5" s="62"/>
      <c r="G5" s="59"/>
      <c r="H5" s="67"/>
      <c r="I5" s="67"/>
      <c r="J5" s="74"/>
      <c r="K5" s="88" t="s">
        <v>107</v>
      </c>
      <c r="L5" s="87" t="s">
        <v>106</v>
      </c>
      <c r="M5" s="86" t="s">
        <v>105</v>
      </c>
      <c r="N5" s="85" t="s">
        <v>104</v>
      </c>
      <c r="O5" s="85" t="s">
        <v>103</v>
      </c>
      <c r="P5" s="70"/>
      <c r="Q5" s="84"/>
      <c r="R5" s="83"/>
      <c r="S5" s="82"/>
      <c r="T5" s="81"/>
      <c r="U5" s="68"/>
      <c r="V5" s="67"/>
      <c r="W5" s="78" t="s">
        <v>102</v>
      </c>
      <c r="X5" s="78" t="s">
        <v>101</v>
      </c>
      <c r="Z5" s="65"/>
      <c r="AA5" s="65"/>
      <c r="AB5" s="65"/>
      <c r="AC5" s="64"/>
      <c r="AD5" s="64"/>
      <c r="AE5" s="65"/>
      <c r="AF5" s="64"/>
      <c r="AG5" s="64"/>
    </row>
    <row r="6" spans="1:33" ht="11.25" customHeight="1" x14ac:dyDescent="0.2">
      <c r="A6" s="67"/>
      <c r="B6" s="74"/>
      <c r="C6" s="75"/>
      <c r="D6" s="77" t="s">
        <v>99</v>
      </c>
      <c r="E6" s="80" t="s">
        <v>100</v>
      </c>
      <c r="F6" s="77" t="s">
        <v>99</v>
      </c>
      <c r="G6" s="79" t="s">
        <v>98</v>
      </c>
      <c r="H6" s="67"/>
      <c r="I6" s="67"/>
      <c r="J6" s="74"/>
      <c r="K6" s="72"/>
      <c r="L6" s="73"/>
      <c r="M6" s="72"/>
      <c r="N6" s="71"/>
      <c r="O6" s="71"/>
      <c r="P6" s="70"/>
      <c r="Q6" s="78" t="s">
        <v>97</v>
      </c>
      <c r="R6" s="78" t="s">
        <v>96</v>
      </c>
      <c r="S6" s="77" t="s">
        <v>95</v>
      </c>
      <c r="T6" s="76" t="s">
        <v>94</v>
      </c>
      <c r="U6" s="68"/>
      <c r="V6" s="67"/>
      <c r="W6" s="66"/>
      <c r="X6" s="66"/>
      <c r="Z6" s="65"/>
      <c r="AA6" s="65"/>
      <c r="AB6" s="65"/>
      <c r="AC6" s="64"/>
      <c r="AD6" s="64"/>
      <c r="AE6" s="65"/>
      <c r="AF6" s="64"/>
      <c r="AG6" s="64"/>
    </row>
    <row r="7" spans="1:33" x14ac:dyDescent="0.2">
      <c r="A7" s="67"/>
      <c r="B7" s="74"/>
      <c r="C7" s="75"/>
      <c r="D7" s="67"/>
      <c r="E7" s="67"/>
      <c r="F7" s="67"/>
      <c r="G7" s="67"/>
      <c r="H7" s="67"/>
      <c r="I7" s="67"/>
      <c r="J7" s="74"/>
      <c r="K7" s="72"/>
      <c r="L7" s="73"/>
      <c r="M7" s="72"/>
      <c r="N7" s="71"/>
      <c r="O7" s="71"/>
      <c r="P7" s="70"/>
      <c r="Q7" s="70"/>
      <c r="R7" s="70"/>
      <c r="S7" s="67"/>
      <c r="T7" s="69"/>
      <c r="U7" s="68"/>
      <c r="V7" s="67"/>
      <c r="W7" s="66"/>
      <c r="X7" s="66"/>
      <c r="Z7" s="65"/>
      <c r="AA7" s="65"/>
      <c r="AB7" s="65"/>
      <c r="AC7" s="64"/>
      <c r="AD7" s="64"/>
      <c r="AE7" s="65"/>
      <c r="AF7" s="64"/>
      <c r="AG7" s="64"/>
    </row>
    <row r="8" spans="1:33" x14ac:dyDescent="0.2">
      <c r="A8" s="55"/>
      <c r="B8" s="62"/>
      <c r="C8" s="63"/>
      <c r="D8" s="55"/>
      <c r="E8" s="55"/>
      <c r="F8" s="55"/>
      <c r="G8" s="55"/>
      <c r="H8" s="55"/>
      <c r="I8" s="55"/>
      <c r="J8" s="62"/>
      <c r="K8" s="60"/>
      <c r="L8" s="61"/>
      <c r="M8" s="60"/>
      <c r="N8" s="59"/>
      <c r="O8" s="59"/>
      <c r="P8" s="58"/>
      <c r="Q8" s="58"/>
      <c r="R8" s="58"/>
      <c r="S8" s="55"/>
      <c r="T8" s="57"/>
      <c r="U8" s="56"/>
      <c r="V8" s="55"/>
      <c r="W8" s="54"/>
      <c r="X8" s="54"/>
      <c r="Z8" s="53"/>
      <c r="AA8" s="53"/>
      <c r="AB8" s="53"/>
      <c r="AC8" s="52"/>
      <c r="AD8" s="52"/>
      <c r="AE8" s="53"/>
      <c r="AF8" s="52"/>
      <c r="AG8" s="52"/>
    </row>
    <row r="9" spans="1:33" ht="24" customHeight="1" x14ac:dyDescent="0.2">
      <c r="A9" s="51" t="s">
        <v>93</v>
      </c>
      <c r="B9" s="48"/>
      <c r="C9" s="31" t="s">
        <v>92</v>
      </c>
      <c r="D9" s="13" t="s">
        <v>90</v>
      </c>
      <c r="E9" s="23" t="s">
        <v>78</v>
      </c>
      <c r="F9" s="15" t="s">
        <v>53</v>
      </c>
      <c r="G9" s="14">
        <v>1.992</v>
      </c>
      <c r="H9" s="15" t="s">
        <v>13</v>
      </c>
      <c r="I9" s="22" t="str">
        <f>IF(Z9="","",(IF(AA9-Z9&gt;0,CONCATENATE(TEXT(Z9,"#,##0"),"~",TEXT(AA9,"#,##0")),TEXT(Z9,"#,##0"))))</f>
        <v>1,870</v>
      </c>
      <c r="J9" s="21">
        <v>5</v>
      </c>
      <c r="K9" s="20">
        <v>17.899999999999999</v>
      </c>
      <c r="L9" s="19">
        <f>IF(K9&gt;0,1/K9*37.7*68.6,"")</f>
        <v>144.48156424581009</v>
      </c>
      <c r="M9" s="18">
        <f>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</f>
        <v>12.299999999999999</v>
      </c>
      <c r="N9" s="17">
        <f>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</f>
        <v>15.9</v>
      </c>
      <c r="O9" s="16" t="str">
        <f>IF(Z9="","",IF(AE9="",TEXT(AB9,"#,##0.0"),(IF(AB9-AE9&gt;0,CONCATENATE(TEXT(AE9,"#,##0.0"),"~",TEXT(AB9,"#,##0.0")),TEXT(AB9,"#,##0.0")))))</f>
        <v>22.5</v>
      </c>
      <c r="P9" s="14" t="s">
        <v>21</v>
      </c>
      <c r="Q9" s="15" t="s">
        <v>11</v>
      </c>
      <c r="R9" s="14" t="s">
        <v>20</v>
      </c>
      <c r="S9" s="13"/>
      <c r="T9" s="12"/>
      <c r="U9" s="11">
        <f>IF(K9="","",ROUNDDOWN(K9/M9*100,0))</f>
        <v>145</v>
      </c>
      <c r="V9" s="10">
        <f>IF(K9="","",ROUNDDOWN(K9/N9*100,0))</f>
        <v>112</v>
      </c>
      <c r="W9" s="10">
        <f>IF(Z9="","",IF(AF9="",IF(AC9&lt;55,"",AC9),IF(AF9-AC9&gt;0,CONCATENATE(AC9,"~",AF9),AC9)))</f>
        <v>79</v>
      </c>
      <c r="X9" s="9" t="str">
        <f>IF(AC9&lt;55,"",AD9)</f>
        <v>★2.5</v>
      </c>
      <c r="Z9" s="27">
        <v>1870</v>
      </c>
      <c r="AA9" s="27">
        <v>1870</v>
      </c>
      <c r="AB9" s="7">
        <f>IF(Z9="","",ROUNDUP(ROUND(IF(Z9&gt;=2759,9.5,IF(Z9&lt;2759,(-2.47/1000000*Z9*Z9)-(8.52/10000*Z9)+30.65)),1)*1.1,1))</f>
        <v>22.5</v>
      </c>
      <c r="AC9" s="6">
        <f>IF(K9="","",ROUNDDOWN(K9/AB9*100,0))</f>
        <v>79</v>
      </c>
      <c r="AD9" s="6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7">
        <f>IF(AA9="","",ROUNDUP(ROUND(IF(AA9&gt;=2759,9.5,IF(AA9&lt;2759,(-2.47/1000000*AA9*AA9)-(8.52/10000*AA9)+30.65)),1)*1.1,1))</f>
        <v>22.5</v>
      </c>
      <c r="AF9" s="6">
        <f>IF(AE9="","",IF(K9="","",ROUNDDOWN(K9/AE9*100,0)))</f>
        <v>79</v>
      </c>
      <c r="AG9" s="6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★2.5</v>
      </c>
    </row>
    <row r="10" spans="1:33" ht="24" customHeight="1" x14ac:dyDescent="0.2">
      <c r="A10" s="30" t="s">
        <v>91</v>
      </c>
      <c r="B10" s="25"/>
      <c r="C10" s="24"/>
      <c r="D10" s="13" t="s">
        <v>90</v>
      </c>
      <c r="E10" s="23" t="s">
        <v>76</v>
      </c>
      <c r="F10" s="15" t="s">
        <v>53</v>
      </c>
      <c r="G10" s="14">
        <v>1.992</v>
      </c>
      <c r="H10" s="15" t="s">
        <v>13</v>
      </c>
      <c r="I10" s="22" t="str">
        <f>IF(Z10="","",(IF(AA10-Z10&gt;0,CONCATENATE(TEXT(Z10,"#,##0"),"~",TEXT(AA10,"#,##0")),TEXT(Z10,"#,##0"))))</f>
        <v>1,900</v>
      </c>
      <c r="J10" s="21">
        <v>5</v>
      </c>
      <c r="K10" s="20">
        <v>17.899999999999999</v>
      </c>
      <c r="L10" s="19">
        <f>IF(K10&gt;0,1/K10*37.7*68.6,"")</f>
        <v>144.48156424581009</v>
      </c>
      <c r="M10" s="18">
        <f>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</f>
        <v>11.299999999999999</v>
      </c>
      <c r="N10" s="17">
        <f>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</f>
        <v>14.9</v>
      </c>
      <c r="O10" s="16" t="str">
        <f>IF(Z10="","",IF(AE10="",TEXT(AB10,"#,##0.0"),(IF(AB10-AE10&gt;0,CONCATENATE(TEXT(AE10,"#,##0.0"),"~",TEXT(AB10,"#,##0.0")),TEXT(AB10,"#,##0.0")))))</f>
        <v>22.2</v>
      </c>
      <c r="P10" s="14" t="s">
        <v>21</v>
      </c>
      <c r="Q10" s="15" t="s">
        <v>11</v>
      </c>
      <c r="R10" s="14" t="s">
        <v>20</v>
      </c>
      <c r="S10" s="13"/>
      <c r="T10" s="12"/>
      <c r="U10" s="11">
        <f>IF(K10="","",ROUNDDOWN(K10/M10*100,0))</f>
        <v>158</v>
      </c>
      <c r="V10" s="10">
        <f>IF(K10="","",ROUNDDOWN(K10/N10*100,0))</f>
        <v>120</v>
      </c>
      <c r="W10" s="10">
        <f>IF(Z10="","",IF(AF10="",IF(AC10&lt;55,"",AC10),IF(AF10-AC10&gt;0,CONCATENATE(AC10,"~",AF10),AC10)))</f>
        <v>80</v>
      </c>
      <c r="X10" s="9" t="str">
        <f>IF(AC10&lt;55,"",AD10)</f>
        <v>★3.0</v>
      </c>
      <c r="Z10" s="27">
        <v>1900</v>
      </c>
      <c r="AA10" s="27">
        <v>1900</v>
      </c>
      <c r="AB10" s="7">
        <f>IF(Z10="","",ROUNDUP(ROUND(IF(Z10&gt;=2759,9.5,IF(Z10&lt;2759,(-2.47/1000000*Z10*Z10)-(8.52/10000*Z10)+30.65)),1)*1.1,1))</f>
        <v>22.200000000000003</v>
      </c>
      <c r="AC10" s="6">
        <f>IF(K10="","",ROUNDDOWN(K10/AB10*100,0))</f>
        <v>80</v>
      </c>
      <c r="AD10" s="6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★3.0</v>
      </c>
      <c r="AE10" s="7">
        <f>IF(AA10="","",ROUNDUP(ROUND(IF(AA10&gt;=2759,9.5,IF(AA10&lt;2759,(-2.47/1000000*AA10*AA10)-(8.52/10000*AA10)+30.65)),1)*1.1,1))</f>
        <v>22.200000000000003</v>
      </c>
      <c r="AF10" s="6">
        <f>IF(AE10="","",IF(K10="","",ROUNDDOWN(K10/AE10*100,0)))</f>
        <v>80</v>
      </c>
      <c r="AG10" s="6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★3.0</v>
      </c>
    </row>
    <row r="11" spans="1:33" ht="24" customHeight="1" x14ac:dyDescent="0.2">
      <c r="A11" s="30"/>
      <c r="B11" s="29"/>
      <c r="C11" s="31" t="s">
        <v>89</v>
      </c>
      <c r="D11" s="13" t="s">
        <v>88</v>
      </c>
      <c r="E11" s="23" t="s">
        <v>58</v>
      </c>
      <c r="F11" s="15">
        <v>654</v>
      </c>
      <c r="G11" s="14">
        <v>1.9490000000000001</v>
      </c>
      <c r="H11" s="15" t="s">
        <v>13</v>
      </c>
      <c r="I11" s="22" t="str">
        <f>IF(Z11="","",(IF(AA11-Z11&gt;0,CONCATENATE(TEXT(Z11,"#,##0"),"~",TEXT(AA11,"#,##0")),TEXT(Z11,"#,##0"))))</f>
        <v>1,800~1,860</v>
      </c>
      <c r="J11" s="21">
        <v>5</v>
      </c>
      <c r="K11" s="20">
        <v>16.399999999999999</v>
      </c>
      <c r="L11" s="19">
        <f>IF(K11&gt;0,1/K11*37.7*68.6,"")</f>
        <v>157.69634146341465</v>
      </c>
      <c r="M11" s="18">
        <f>IF(Z11="","",ROUNDUP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*1.1,1))</f>
        <v>12.299999999999999</v>
      </c>
      <c r="N11" s="17">
        <f>IF(Z11="","",ROUNDUP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*1.1,1))</f>
        <v>15.9</v>
      </c>
      <c r="O11" s="16" t="str">
        <f>IF(Z11="","",IF(AE11="",TEXT(AB11,"#,##0.0"),(IF(AB11-AE11&gt;0,CONCATENATE(TEXT(AE11,"#,##0.0"),"~",TEXT(AB11,"#,##0.0")),TEXT(AB11,"#,##0.0")))))</f>
        <v>22.6~23.3</v>
      </c>
      <c r="P11" s="14" t="s">
        <v>12</v>
      </c>
      <c r="Q11" s="15" t="s">
        <v>11</v>
      </c>
      <c r="R11" s="14" t="s">
        <v>10</v>
      </c>
      <c r="S11" s="13"/>
      <c r="T11" s="12"/>
      <c r="U11" s="11">
        <f>IF(K11="","",ROUNDDOWN(K11/M11*100,0))</f>
        <v>133</v>
      </c>
      <c r="V11" s="10">
        <f>IF(K11="","",ROUNDDOWN(K11/N11*100,0))</f>
        <v>103</v>
      </c>
      <c r="W11" s="10" t="str">
        <f>IF(Z11="","",IF(AF11="",IF(AC11&lt;55,"",AC11),IF(AF11-AC11&gt;0,CONCATENATE(AC11,"~",AF11),AC11)))</f>
        <v>70~72</v>
      </c>
      <c r="X11" s="9" t="str">
        <f>IF(AC11&lt;55,"",AD11)</f>
        <v>★2.0</v>
      </c>
      <c r="Z11" s="27">
        <v>1800</v>
      </c>
      <c r="AA11" s="27">
        <v>1860</v>
      </c>
      <c r="AB11" s="7">
        <f>IF(Z11="","",ROUNDUP(ROUND(IF(Z11&gt;=2759,9.5,IF(Z11&lt;2759,(-2.47/1000000*Z11*Z11)-(8.52/10000*Z11)+30.65)),1)*1.1,1))</f>
        <v>23.3</v>
      </c>
      <c r="AC11" s="6">
        <f>IF(K11="","",ROUNDDOWN(K11/AB11*100,0))</f>
        <v>70</v>
      </c>
      <c r="AD11" s="6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★2.0</v>
      </c>
      <c r="AE11" s="7">
        <f>IF(AA11="","",ROUNDUP(ROUND(IF(AA11&gt;=2759,9.5,IF(AA11&lt;2759,(-2.47/1000000*AA11*AA11)-(8.52/10000*AA11)+30.65)),1)*1.1,1))</f>
        <v>22.6</v>
      </c>
      <c r="AF11" s="6">
        <f>IF(AE11="","",IF(K11="","",ROUNDDOWN(K11/AE11*100,0)))</f>
        <v>72</v>
      </c>
      <c r="AG11" s="6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★2.0</v>
      </c>
    </row>
    <row r="12" spans="1:33" ht="24" customHeight="1" x14ac:dyDescent="0.2">
      <c r="A12" s="30"/>
      <c r="B12" s="29"/>
      <c r="C12" s="28"/>
      <c r="D12" s="13" t="s">
        <v>87</v>
      </c>
      <c r="E12" s="23" t="s">
        <v>58</v>
      </c>
      <c r="F12" s="15">
        <v>654</v>
      </c>
      <c r="G12" s="14">
        <v>1.9490000000000001</v>
      </c>
      <c r="H12" s="15" t="s">
        <v>13</v>
      </c>
      <c r="I12" s="22" t="str">
        <f>IF(Z12="","",(IF(AA12-Z12&gt;0,CONCATENATE(TEXT(Z12,"#,##0"),"~",TEXT(AA12,"#,##0")),TEXT(Z12,"#,##0"))))</f>
        <v>1,780~1,840</v>
      </c>
      <c r="J12" s="21">
        <v>5</v>
      </c>
      <c r="K12" s="20">
        <v>16.5</v>
      </c>
      <c r="L12" s="19">
        <f>IF(K12&gt;0,1/K12*37.7*68.6,"")</f>
        <v>156.74060606060607</v>
      </c>
      <c r="M12" s="18">
        <f>IF(Z12="","",ROUNDUP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*1.1,1))</f>
        <v>12.299999999999999</v>
      </c>
      <c r="N12" s="17">
        <f>IF(Z12="","",ROUNDUP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*1.1,1))</f>
        <v>15.9</v>
      </c>
      <c r="O12" s="16" t="str">
        <f>IF(Z12="","",IF(AE12="",TEXT(AB12,"#,##0.0"),(IF(AB12-AE12&gt;0,CONCATENATE(TEXT(AE12,"#,##0.0"),"~",TEXT(AB12,"#,##0.0")),TEXT(AB12,"#,##0.0")))))</f>
        <v>22.8~23.5</v>
      </c>
      <c r="P12" s="14" t="s">
        <v>12</v>
      </c>
      <c r="Q12" s="15" t="s">
        <v>11</v>
      </c>
      <c r="R12" s="14" t="s">
        <v>10</v>
      </c>
      <c r="S12" s="13"/>
      <c r="T12" s="12"/>
      <c r="U12" s="11">
        <f>IF(K12="","",ROUNDDOWN(K12/M12*100,0))</f>
        <v>134</v>
      </c>
      <c r="V12" s="10">
        <f>IF(K12="","",ROUNDDOWN(K12/N12*100,0))</f>
        <v>103</v>
      </c>
      <c r="W12" s="10" t="str">
        <f>IF(Z12="","",IF(AF12="",IF(AC12&lt;55,"",AC12),IF(AF12-AC12&gt;0,CONCATENATE(AC12,"~",AF12),AC12)))</f>
        <v>70~72</v>
      </c>
      <c r="X12" s="9" t="str">
        <f>IF(AC12&lt;55,"",AD12)</f>
        <v>★2.0</v>
      </c>
      <c r="Z12" s="27">
        <v>1780</v>
      </c>
      <c r="AA12" s="27">
        <v>1840</v>
      </c>
      <c r="AB12" s="7">
        <f>IF(Z12="","",ROUNDUP(ROUND(IF(Z12&gt;=2759,9.5,IF(Z12&lt;2759,(-2.47/1000000*Z12*Z12)-(8.52/10000*Z12)+30.65)),1)*1.1,1))</f>
        <v>23.5</v>
      </c>
      <c r="AC12" s="6">
        <f>IF(K12="","",ROUNDDOWN(K12/AB12*100,0))</f>
        <v>70</v>
      </c>
      <c r="AD12" s="6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★2.0</v>
      </c>
      <c r="AE12" s="7">
        <f>IF(AA12="","",ROUNDUP(ROUND(IF(AA12&gt;=2759,9.5,IF(AA12&lt;2759,(-2.47/1000000*AA12*AA12)-(8.52/10000*AA12)+30.65)),1)*1.1,1))</f>
        <v>22.8</v>
      </c>
      <c r="AF12" s="6">
        <f>IF(AE12="","",IF(K12="","",ROUNDDOWN(K12/AE12*100,0)))</f>
        <v>72</v>
      </c>
      <c r="AG12" s="6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★2.0</v>
      </c>
    </row>
    <row r="13" spans="1:33" ht="24" customHeight="1" x14ac:dyDescent="0.2">
      <c r="A13" s="50"/>
      <c r="B13" s="48"/>
      <c r="C13" s="31" t="s">
        <v>86</v>
      </c>
      <c r="D13" s="13" t="s">
        <v>84</v>
      </c>
      <c r="E13" s="23" t="s">
        <v>85</v>
      </c>
      <c r="F13" s="15" t="s">
        <v>53</v>
      </c>
      <c r="G13" s="14">
        <v>1.992</v>
      </c>
      <c r="H13" s="15" t="s">
        <v>13</v>
      </c>
      <c r="I13" s="22" t="str">
        <f>IF(Z13="","",(IF(AA13-Z13&gt;0,CONCATENATE(TEXT(Z13,"#,##0"),"~",TEXT(AA13,"#,##0")),TEXT(Z13,"#,##0"))))</f>
        <v>1,820~1,860</v>
      </c>
      <c r="J13" s="21">
        <v>5</v>
      </c>
      <c r="K13" s="20">
        <v>18</v>
      </c>
      <c r="L13" s="19">
        <f>IF(K13&gt;0,1/K13*37.7*68.6,"")</f>
        <v>143.67888888888888</v>
      </c>
      <c r="M13" s="18">
        <f>IF(Z13="","",ROUNDUP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*1.1,1))</f>
        <v>12.299999999999999</v>
      </c>
      <c r="N13" s="17">
        <f>IF(Z13="","",ROUNDUP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*1.1,1))</f>
        <v>15.9</v>
      </c>
      <c r="O13" s="16" t="str">
        <f>IF(Z13="","",IF(AE13="",TEXT(AB13,"#,##0.0"),(IF(AB13-AE13&gt;0,CONCATENATE(TEXT(AE13,"#,##0.0"),"~",TEXT(AB13,"#,##0.0")),TEXT(AB13,"#,##0.0")))))</f>
        <v>22.6~23.0</v>
      </c>
      <c r="P13" s="14" t="s">
        <v>21</v>
      </c>
      <c r="Q13" s="15" t="s">
        <v>11</v>
      </c>
      <c r="R13" s="14" t="s">
        <v>10</v>
      </c>
      <c r="S13" s="13"/>
      <c r="T13" s="12"/>
      <c r="U13" s="11">
        <f>IF(K13="","",ROUNDDOWN(K13/M13*100,0))</f>
        <v>146</v>
      </c>
      <c r="V13" s="10">
        <f>IF(K13="","",ROUNDDOWN(K13/N13*100,0))</f>
        <v>113</v>
      </c>
      <c r="W13" s="10" t="str">
        <f>IF(Z13="","",IF(AF13="",IF(AC13&lt;55,"",AC13),IF(AF13-AC13&gt;0,CONCATENATE(AC13,"~",AF13),AC13)))</f>
        <v>78~79</v>
      </c>
      <c r="X13" s="9" t="str">
        <f>IF(AC13&lt;55,"",AD13)</f>
        <v>★2.5</v>
      </c>
      <c r="Z13" s="27">
        <v>1820</v>
      </c>
      <c r="AA13" s="27">
        <v>1860</v>
      </c>
      <c r="AB13" s="7">
        <f>IF(Z13="","",ROUNDUP(ROUND(IF(Z13&gt;=2759,9.5,IF(Z13&lt;2759,(-2.47/1000000*Z13*Z13)-(8.52/10000*Z13)+30.65)),1)*1.1,1))</f>
        <v>23</v>
      </c>
      <c r="AC13" s="6">
        <f>IF(K13="","",ROUNDDOWN(K13/AB13*100,0))</f>
        <v>78</v>
      </c>
      <c r="AD13" s="6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★2.5</v>
      </c>
      <c r="AE13" s="7">
        <f>IF(AA13="","",ROUNDUP(ROUND(IF(AA13&gt;=2759,9.5,IF(AA13&lt;2759,(-2.47/1000000*AA13*AA13)-(8.52/10000*AA13)+30.65)),1)*1.1,1))</f>
        <v>22.6</v>
      </c>
      <c r="AF13" s="6">
        <f>IF(AE13="","",IF(K13="","",ROUNDDOWN(K13/AE13*100,0)))</f>
        <v>79</v>
      </c>
      <c r="AG13" s="6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★2.5</v>
      </c>
    </row>
    <row r="14" spans="1:33" ht="24" customHeight="1" x14ac:dyDescent="0.2">
      <c r="A14" s="50"/>
      <c r="B14" s="29"/>
      <c r="C14" s="28"/>
      <c r="D14" s="13" t="s">
        <v>84</v>
      </c>
      <c r="E14" s="23" t="s">
        <v>83</v>
      </c>
      <c r="F14" s="15" t="s">
        <v>53</v>
      </c>
      <c r="G14" s="14">
        <v>1.992</v>
      </c>
      <c r="H14" s="15" t="s">
        <v>13</v>
      </c>
      <c r="I14" s="22" t="str">
        <f>IF(Z14="","",(IF(AA14-Z14&gt;0,CONCATENATE(TEXT(Z14,"#,##0"),"~",TEXT(AA14,"#,##0")),TEXT(Z14,"#,##0"))))</f>
        <v>1,870</v>
      </c>
      <c r="J14" s="21">
        <v>5</v>
      </c>
      <c r="K14" s="20">
        <v>18</v>
      </c>
      <c r="L14" s="19">
        <f>IF(K14&gt;0,1/K14*37.7*68.6,"")</f>
        <v>143.67888888888888</v>
      </c>
      <c r="M14" s="18">
        <f>IF(Z14="","",ROUNDUP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*1.1,1))</f>
        <v>12.299999999999999</v>
      </c>
      <c r="N14" s="17">
        <f>IF(Z14="","",ROUNDUP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*1.1,1))</f>
        <v>15.9</v>
      </c>
      <c r="O14" s="16" t="str">
        <f>IF(Z14="","",IF(AE14="",TEXT(AB14,"#,##0.0"),(IF(AB14-AE14&gt;0,CONCATENATE(TEXT(AE14,"#,##0.0"),"~",TEXT(AB14,"#,##0.0")),TEXT(AB14,"#,##0.0")))))</f>
        <v>22.5</v>
      </c>
      <c r="P14" s="14" t="s">
        <v>21</v>
      </c>
      <c r="Q14" s="15" t="s">
        <v>11</v>
      </c>
      <c r="R14" s="14" t="s">
        <v>10</v>
      </c>
      <c r="S14" s="13"/>
      <c r="T14" s="12"/>
      <c r="U14" s="11">
        <f>IF(K14="","",ROUNDDOWN(K14/M14*100,0))</f>
        <v>146</v>
      </c>
      <c r="V14" s="10">
        <f>IF(K14="","",ROUNDDOWN(K14/N14*100,0))</f>
        <v>113</v>
      </c>
      <c r="W14" s="10">
        <f>IF(Z14="","",IF(AF14="",IF(AC14&lt;55,"",AC14),IF(AF14-AC14&gt;0,CONCATENATE(AC14,"~",AF14),AC14)))</f>
        <v>80</v>
      </c>
      <c r="X14" s="9" t="str">
        <f>IF(AC14&lt;55,"",AD14)</f>
        <v>★3.0</v>
      </c>
      <c r="Z14" s="27">
        <v>1870</v>
      </c>
      <c r="AA14" s="27">
        <v>1870</v>
      </c>
      <c r="AB14" s="7">
        <f>IF(Z14="","",ROUNDUP(ROUND(IF(Z14&gt;=2759,9.5,IF(Z14&lt;2759,(-2.47/1000000*Z14*Z14)-(8.52/10000*Z14)+30.65)),1)*1.1,1))</f>
        <v>22.5</v>
      </c>
      <c r="AC14" s="6">
        <f>IF(K14="","",ROUNDDOWN(K14/AB14*100,0))</f>
        <v>80</v>
      </c>
      <c r="AD14" s="6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★3.0</v>
      </c>
      <c r="AE14" s="7">
        <f>IF(AA14="","",ROUNDUP(ROUND(IF(AA14&gt;=2759,9.5,IF(AA14&lt;2759,(-2.47/1000000*AA14*AA14)-(8.52/10000*AA14)+30.65)),1)*1.1,1))</f>
        <v>22.5</v>
      </c>
      <c r="AF14" s="6">
        <f>IF(AE14="","",IF(K14="","",ROUNDDOWN(K14/AE14*100,0)))</f>
        <v>80</v>
      </c>
      <c r="AG14" s="6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>★3.0</v>
      </c>
    </row>
    <row r="15" spans="1:33" ht="24" customHeight="1" x14ac:dyDescent="0.2">
      <c r="A15" s="50"/>
      <c r="B15" s="48"/>
      <c r="C15" s="31" t="s">
        <v>82</v>
      </c>
      <c r="D15" s="13" t="s">
        <v>81</v>
      </c>
      <c r="E15" s="23" t="s">
        <v>80</v>
      </c>
      <c r="F15" s="15" t="s">
        <v>53</v>
      </c>
      <c r="G15" s="14">
        <v>1.992</v>
      </c>
      <c r="H15" s="15" t="s">
        <v>13</v>
      </c>
      <c r="I15" s="22" t="str">
        <f>IF(Z15="","",(IF(AA15-Z15&gt;0,CONCATENATE(TEXT(Z15,"#,##0"),"~",TEXT(AA15,"#,##0")),TEXT(Z15,"#,##0"))))</f>
        <v>1,890~1,940</v>
      </c>
      <c r="J15" s="21">
        <v>5</v>
      </c>
      <c r="K15" s="20">
        <v>17.2</v>
      </c>
      <c r="L15" s="19">
        <f>IF(K15&gt;0,1/K15*37.7*68.6,"")</f>
        <v>150.36162790697676</v>
      </c>
      <c r="M15" s="18">
        <f>IF(Z15="","",ROUNDUP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*1.1,1))</f>
        <v>11.299999999999999</v>
      </c>
      <c r="N15" s="17">
        <f>IF(Z15="","",ROUNDUP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*1.1,1))</f>
        <v>14.9</v>
      </c>
      <c r="O15" s="16" t="str">
        <f>IF(Z15="","",IF(AE15="",TEXT(AB15,"#,##0.0"),(IF(AB15-AE15&gt;0,CONCATENATE(TEXT(AE15,"#,##0.0"),"~",TEXT(AB15,"#,##0.0")),TEXT(AB15,"#,##0.0")))))</f>
        <v>21.7~22.3</v>
      </c>
      <c r="P15" s="14" t="s">
        <v>21</v>
      </c>
      <c r="Q15" s="15" t="s">
        <v>11</v>
      </c>
      <c r="R15" s="14" t="s">
        <v>10</v>
      </c>
      <c r="S15" s="13"/>
      <c r="T15" s="12"/>
      <c r="U15" s="11">
        <f>IF(K15="","",ROUNDDOWN(K15/M15*100,0))</f>
        <v>152</v>
      </c>
      <c r="V15" s="10">
        <f>IF(K15="","",ROUNDDOWN(K15/N15*100,0))</f>
        <v>115</v>
      </c>
      <c r="W15" s="10" t="str">
        <f>IF(Z15="","",IF(AF15="",IF(AC15&lt;55,"",AC15),IF(AF15-AC15&gt;0,CONCATENATE(AC15,"~",AF15),AC15)))</f>
        <v>77~79</v>
      </c>
      <c r="X15" s="9" t="str">
        <f>IF(AC15&lt;55,"",AD15)</f>
        <v>★2.5</v>
      </c>
      <c r="Z15" s="27">
        <v>1890</v>
      </c>
      <c r="AA15" s="27">
        <v>1940</v>
      </c>
      <c r="AB15" s="7">
        <f>IF(Z15="","",ROUNDUP(ROUND(IF(Z15&gt;=2759,9.5,IF(Z15&lt;2759,(-2.47/1000000*Z15*Z15)-(8.52/10000*Z15)+30.65)),1)*1.1,1))</f>
        <v>22.3</v>
      </c>
      <c r="AC15" s="6">
        <f>IF(K15="","",ROUNDDOWN(K15/AB15*100,0))</f>
        <v>77</v>
      </c>
      <c r="AD15" s="6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★2.5</v>
      </c>
      <c r="AE15" s="7">
        <f>IF(AA15="","",ROUNDUP(ROUND(IF(AA15&gt;=2759,9.5,IF(AA15&lt;2759,(-2.47/1000000*AA15*AA15)-(8.52/10000*AA15)+30.65)),1)*1.1,1))</f>
        <v>21.700000000000003</v>
      </c>
      <c r="AF15" s="6">
        <f>IF(AE15="","",IF(K15="","",ROUNDDOWN(K15/AE15*100,0)))</f>
        <v>79</v>
      </c>
      <c r="AG15" s="6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>★2.5</v>
      </c>
    </row>
    <row r="16" spans="1:33" ht="24" customHeight="1" x14ac:dyDescent="0.2">
      <c r="A16" s="50"/>
      <c r="B16" s="48"/>
      <c r="C16" s="31" t="s">
        <v>79</v>
      </c>
      <c r="D16" s="13" t="s">
        <v>77</v>
      </c>
      <c r="E16" s="23" t="s">
        <v>78</v>
      </c>
      <c r="F16" s="15" t="s">
        <v>53</v>
      </c>
      <c r="G16" s="14">
        <v>1.992</v>
      </c>
      <c r="H16" s="15" t="s">
        <v>13</v>
      </c>
      <c r="I16" s="22" t="str">
        <f>IF(Z16="","",(IF(AA16-Z16&gt;0,CONCATENATE(TEXT(Z16,"#,##0"),"~",TEXT(AA16,"#,##0")),TEXT(Z16,"#,##0"))))</f>
        <v>1,980</v>
      </c>
      <c r="J16" s="21">
        <v>5</v>
      </c>
      <c r="K16" s="20">
        <v>16</v>
      </c>
      <c r="L16" s="19">
        <f>IF(K16&gt;0,1/K16*37.7*68.6,"")</f>
        <v>161.63874999999999</v>
      </c>
      <c r="M16" s="18">
        <f>IF(Z16="","",ROUNDUP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*1.1,1))</f>
        <v>11.299999999999999</v>
      </c>
      <c r="N16" s="17">
        <f>IF(Z16="","",ROUNDUP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*1.1,1))</f>
        <v>14.9</v>
      </c>
      <c r="O16" s="16" t="str">
        <f>IF(Z16="","",IF(AE16="",TEXT(AB16,"#,##0.0"),(IF(AB16-AE16&gt;0,CONCATENATE(TEXT(AE16,"#,##0.0"),"~",TEXT(AB16,"#,##0.0")),TEXT(AB16,"#,##0.0")))))</f>
        <v>21.3</v>
      </c>
      <c r="P16" s="14" t="s">
        <v>21</v>
      </c>
      <c r="Q16" s="15" t="s">
        <v>11</v>
      </c>
      <c r="R16" s="14" t="s">
        <v>20</v>
      </c>
      <c r="S16" s="13"/>
      <c r="T16" s="12"/>
      <c r="U16" s="11">
        <f>IF(K16="","",ROUNDDOWN(K16/M16*100,0))</f>
        <v>141</v>
      </c>
      <c r="V16" s="10">
        <f>IF(K16="","",ROUNDDOWN(K16/N16*100,0))</f>
        <v>107</v>
      </c>
      <c r="W16" s="10">
        <f>IF(Z16="","",IF(AF16="",IF(AC16&lt;55,"",AC16),IF(AF16-AC16&gt;0,CONCATENATE(AC16,"~",AF16),AC16)))</f>
        <v>75</v>
      </c>
      <c r="X16" s="9" t="str">
        <f>IF(AC16&lt;55,"",AD16)</f>
        <v>★2.5</v>
      </c>
      <c r="Z16" s="27">
        <v>1980</v>
      </c>
      <c r="AA16" s="27">
        <v>1980</v>
      </c>
      <c r="AB16" s="7">
        <f>IF(Z16="","",ROUNDUP(ROUND(IF(Z16&gt;=2759,9.5,IF(Z16&lt;2759,(-2.47/1000000*Z16*Z16)-(8.52/10000*Z16)+30.65)),1)*1.1,1))</f>
        <v>21.3</v>
      </c>
      <c r="AC16" s="6">
        <f>IF(K16="","",ROUNDDOWN(K16/AB16*100,0))</f>
        <v>75</v>
      </c>
      <c r="AD16" s="6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★2.5</v>
      </c>
      <c r="AE16" s="7">
        <f>IF(AA16="","",ROUNDUP(ROUND(IF(AA16&gt;=2759,9.5,IF(AA16&lt;2759,(-2.47/1000000*AA16*AA16)-(8.52/10000*AA16)+30.65)),1)*1.1,1))</f>
        <v>21.3</v>
      </c>
      <c r="AF16" s="6">
        <f>IF(AE16="","",IF(K16="","",ROUNDDOWN(K16/AE16*100,0)))</f>
        <v>75</v>
      </c>
      <c r="AG16" s="6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★2.5</v>
      </c>
    </row>
    <row r="17" spans="1:33" ht="24" customHeight="1" x14ac:dyDescent="0.2">
      <c r="A17" s="50"/>
      <c r="B17" s="29"/>
      <c r="C17" s="28"/>
      <c r="D17" s="13" t="s">
        <v>77</v>
      </c>
      <c r="E17" s="23" t="s">
        <v>76</v>
      </c>
      <c r="F17" s="15" t="s">
        <v>53</v>
      </c>
      <c r="G17" s="14">
        <v>1.992</v>
      </c>
      <c r="H17" s="15" t="s">
        <v>13</v>
      </c>
      <c r="I17" s="22" t="str">
        <f>IF(Z17="","",(IF(AA17-Z17&gt;0,CONCATENATE(TEXT(Z17,"#,##0"),"~",TEXT(AA17,"#,##0")),TEXT(Z17,"#,##0"))))</f>
        <v>2,020</v>
      </c>
      <c r="J17" s="21">
        <v>5</v>
      </c>
      <c r="K17" s="20">
        <v>16</v>
      </c>
      <c r="L17" s="19">
        <f>IF(K17&gt;0,1/K17*37.7*68.6,"")</f>
        <v>161.63874999999999</v>
      </c>
      <c r="M17" s="18">
        <f>IF(Z17="","",ROUNDUP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*1.1,1))</f>
        <v>10.4</v>
      </c>
      <c r="N17" s="17">
        <f>IF(Z17="","",ROUNDUP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*1.1,1))</f>
        <v>14</v>
      </c>
      <c r="O17" s="16" t="str">
        <f>IF(Z17="","",IF(AE17="",TEXT(AB17,"#,##0.0"),(IF(AB17-AE17&gt;0,CONCATENATE(TEXT(AE17,"#,##0.0"),"~",TEXT(AB17,"#,##0.0")),TEXT(AB17,"#,##0.0")))))</f>
        <v>20.8</v>
      </c>
      <c r="P17" s="14" t="s">
        <v>21</v>
      </c>
      <c r="Q17" s="15" t="s">
        <v>11</v>
      </c>
      <c r="R17" s="14" t="s">
        <v>20</v>
      </c>
      <c r="S17" s="13"/>
      <c r="T17" s="12"/>
      <c r="U17" s="11">
        <f>IF(K17="","",ROUNDDOWN(K17/M17*100,0))</f>
        <v>153</v>
      </c>
      <c r="V17" s="10">
        <f>IF(K17="","",ROUNDDOWN(K17/N17*100,0))</f>
        <v>114</v>
      </c>
      <c r="W17" s="10">
        <f>IF(Z17="","",IF(AF17="",IF(AC17&lt;55,"",AC17),IF(AF17-AC17&gt;0,CONCATENATE(AC17,"~",AF17),AC17)))</f>
        <v>76</v>
      </c>
      <c r="X17" s="9" t="str">
        <f>IF(AC17&lt;55,"",AD17)</f>
        <v>★2.5</v>
      </c>
      <c r="Z17" s="27">
        <v>2020</v>
      </c>
      <c r="AA17" s="27">
        <v>2020</v>
      </c>
      <c r="AB17" s="7">
        <f>IF(Z17="","",ROUNDUP(ROUND(IF(Z17&gt;=2759,9.5,IF(Z17&lt;2759,(-2.47/1000000*Z17*Z17)-(8.52/10000*Z17)+30.65)),1)*1.1,1))</f>
        <v>20.8</v>
      </c>
      <c r="AC17" s="6">
        <f>IF(K17="","",ROUNDDOWN(K17/AB17*100,0))</f>
        <v>76</v>
      </c>
      <c r="AD17" s="6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★2.5</v>
      </c>
      <c r="AE17" s="7">
        <f>IF(AA17="","",ROUNDUP(ROUND(IF(AA17&gt;=2759,9.5,IF(AA17&lt;2759,(-2.47/1000000*AA17*AA17)-(8.52/10000*AA17)+30.65)),1)*1.1,1))</f>
        <v>20.8</v>
      </c>
      <c r="AF17" s="6">
        <f>IF(AE17="","",IF(K17="","",ROUNDDOWN(K17/AE17*100,0)))</f>
        <v>76</v>
      </c>
      <c r="AG17" s="6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★2.5</v>
      </c>
    </row>
    <row r="18" spans="1:33" ht="24" customHeight="1" x14ac:dyDescent="0.2">
      <c r="A18" s="30"/>
      <c r="B18" s="48"/>
      <c r="C18" s="31" t="s">
        <v>75</v>
      </c>
      <c r="D18" s="13" t="s">
        <v>74</v>
      </c>
      <c r="E18" s="23" t="s">
        <v>73</v>
      </c>
      <c r="F18" s="15">
        <v>654</v>
      </c>
      <c r="G18" s="14">
        <v>1.9490000000000001</v>
      </c>
      <c r="H18" s="15" t="s">
        <v>13</v>
      </c>
      <c r="I18" s="22" t="str">
        <f>IF(Z18="","",(IF(AA18-Z18&gt;0,CONCATENATE(TEXT(Z18,"#,##0"),"~",TEXT(AA18,"#,##0")),TEXT(Z18,"#,##0"))))</f>
        <v>1,880~1,950</v>
      </c>
      <c r="J18" s="21">
        <v>5</v>
      </c>
      <c r="K18" s="20">
        <v>15.1</v>
      </c>
      <c r="L18" s="19">
        <f>IF(K18&gt;0,1/K18*37.7*68.6,"")</f>
        <v>171.27284768211922</v>
      </c>
      <c r="M18" s="18">
        <f>IF(Z18="","",ROUNDUP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*1.1,1))</f>
        <v>11.299999999999999</v>
      </c>
      <c r="N18" s="17">
        <f>IF(Z18="","",ROUNDUP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*1.1,1))</f>
        <v>14.9</v>
      </c>
      <c r="O18" s="16" t="str">
        <f>IF(Z18="","",IF(AE18="",TEXT(AB18,"#,##0.0"),(IF(AB18-AE18&gt;0,CONCATENATE(TEXT(AE18,"#,##0.0"),"~",TEXT(AB18,"#,##0.0")),TEXT(AB18,"#,##0.0")))))</f>
        <v>21.6~22.4</v>
      </c>
      <c r="P18" s="14" t="s">
        <v>69</v>
      </c>
      <c r="Q18" s="15" t="s">
        <v>68</v>
      </c>
      <c r="R18" s="14" t="s">
        <v>20</v>
      </c>
      <c r="S18" s="13"/>
      <c r="T18" s="12"/>
      <c r="U18" s="11">
        <f>IF(K18="","",ROUNDDOWN(K18/M18*100,0))</f>
        <v>133</v>
      </c>
      <c r="V18" s="10">
        <f>IF(K18="","",ROUNDDOWN(K18/N18*100,0))</f>
        <v>101</v>
      </c>
      <c r="W18" s="10" t="str">
        <f>IF(Z18="","",IF(AF18="",IF(AC18&lt;55,"",AC18),IF(AF18-AC18&gt;0,CONCATENATE(AC18,"~",AF18),AC18)))</f>
        <v>67~69</v>
      </c>
      <c r="X18" s="9" t="str">
        <f>IF(AC18&lt;55,"",AD18)</f>
        <v>★1.5</v>
      </c>
      <c r="Z18" s="27">
        <v>1880</v>
      </c>
      <c r="AA18" s="27">
        <v>1950</v>
      </c>
      <c r="AB18" s="7">
        <f>IF(Z18="","",ROUNDUP(ROUND(IF(Z18&gt;=2759,9.5,IF(Z18&lt;2759,(-2.47/1000000*Z18*Z18)-(8.52/10000*Z18)+30.65)),1)*1.1,1))</f>
        <v>22.400000000000002</v>
      </c>
      <c r="AC18" s="6">
        <f>IF(K18="","",ROUNDDOWN(K18/AB18*100,0))</f>
        <v>67</v>
      </c>
      <c r="AD18" s="6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★1.5</v>
      </c>
      <c r="AE18" s="7">
        <f>IF(AA18="","",ROUNDUP(ROUND(IF(AA18&gt;=2759,9.5,IF(AA18&lt;2759,(-2.47/1000000*AA18*AA18)-(8.52/10000*AA18)+30.65)),1)*1.1,1))</f>
        <v>21.6</v>
      </c>
      <c r="AF18" s="6">
        <f>IF(AE18="","",IF(K18="","",ROUNDDOWN(K18/AE18*100,0)))</f>
        <v>69</v>
      </c>
      <c r="AG18" s="6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★1.5</v>
      </c>
    </row>
    <row r="19" spans="1:33" ht="24" customHeight="1" x14ac:dyDescent="0.2">
      <c r="A19" s="30"/>
      <c r="B19" s="29"/>
      <c r="C19" s="28"/>
      <c r="D19" s="13" t="s">
        <v>71</v>
      </c>
      <c r="E19" s="23" t="s">
        <v>72</v>
      </c>
      <c r="F19" s="15">
        <v>654</v>
      </c>
      <c r="G19" s="14">
        <v>1.9490000000000001</v>
      </c>
      <c r="H19" s="15" t="s">
        <v>13</v>
      </c>
      <c r="I19" s="22" t="str">
        <f>IF(Z19="","",(IF(AA19-Z19&gt;0,CONCATENATE(TEXT(Z19,"#,##0"),"~",TEXT(AA19,"#,##0")),TEXT(Z19,"#,##0"))))</f>
        <v>1,860~1,870</v>
      </c>
      <c r="J19" s="21">
        <v>5</v>
      </c>
      <c r="K19" s="20">
        <v>15.1</v>
      </c>
      <c r="L19" s="19">
        <f>IF(K19&gt;0,1/K19*37.7*68.6,"")</f>
        <v>171.27284768211922</v>
      </c>
      <c r="M19" s="18">
        <f>IF(Z19="","",ROUNDUP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*1.1,1))</f>
        <v>12.299999999999999</v>
      </c>
      <c r="N19" s="17">
        <f>IF(Z19="","",ROUNDUP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*1.1,1))</f>
        <v>15.9</v>
      </c>
      <c r="O19" s="16" t="str">
        <f>IF(Z19="","",IF(AE19="",TEXT(AB19,"#,##0.0"),(IF(AB19-AE19&gt;0,CONCATENATE(TEXT(AE19,"#,##0.0"),"~",TEXT(AB19,"#,##0.0")),TEXT(AB19,"#,##0.0")))))</f>
        <v>22.5~22.6</v>
      </c>
      <c r="P19" s="14" t="s">
        <v>69</v>
      </c>
      <c r="Q19" s="15" t="s">
        <v>68</v>
      </c>
      <c r="R19" s="14" t="s">
        <v>20</v>
      </c>
      <c r="S19" s="13"/>
      <c r="T19" s="12"/>
      <c r="U19" s="11">
        <f>IF(K19="","",ROUNDDOWN(K19/M19*100,0))</f>
        <v>122</v>
      </c>
      <c r="V19" s="10">
        <f>IF(K19="","",ROUNDDOWN(K19/N19*100,0))</f>
        <v>94</v>
      </c>
      <c r="W19" s="10" t="str">
        <f>IF(Z19="","",IF(AF19="",IF(AC19&lt;55,"",AC19),IF(AF19-AC19&gt;0,CONCATENATE(AC19,"~",AF19),AC19)))</f>
        <v>66~67</v>
      </c>
      <c r="X19" s="9" t="str">
        <f>IF(AC19&lt;55,"",AD19)</f>
        <v>★1.5</v>
      </c>
      <c r="Z19" s="27">
        <v>1860</v>
      </c>
      <c r="AA19" s="27">
        <v>1870</v>
      </c>
      <c r="AB19" s="7">
        <f>IF(Z19="","",ROUNDUP(ROUND(IF(Z19&gt;=2759,9.5,IF(Z19&lt;2759,(-2.47/1000000*Z19*Z19)-(8.52/10000*Z19)+30.65)),1)*1.1,1))</f>
        <v>22.6</v>
      </c>
      <c r="AC19" s="6">
        <f>IF(K19="","",ROUNDDOWN(K19/AB19*100,0))</f>
        <v>66</v>
      </c>
      <c r="AD19" s="6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★1.5</v>
      </c>
      <c r="AE19" s="7">
        <f>IF(AA19="","",ROUNDUP(ROUND(IF(AA19&gt;=2759,9.5,IF(AA19&lt;2759,(-2.47/1000000*AA19*AA19)-(8.52/10000*AA19)+30.65)),1)*1.1,1))</f>
        <v>22.5</v>
      </c>
      <c r="AF19" s="6">
        <f>IF(AE19="","",IF(K19="","",ROUNDDOWN(K19/AE19*100,0)))</f>
        <v>67</v>
      </c>
      <c r="AG19" s="6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>★1.5</v>
      </c>
    </row>
    <row r="20" spans="1:33" ht="24" customHeight="1" x14ac:dyDescent="0.2">
      <c r="A20" s="30"/>
      <c r="B20" s="25"/>
      <c r="C20" s="24"/>
      <c r="D20" s="13" t="s">
        <v>71</v>
      </c>
      <c r="E20" s="23" t="s">
        <v>70</v>
      </c>
      <c r="F20" s="15">
        <v>654</v>
      </c>
      <c r="G20" s="14">
        <v>1.9490000000000001</v>
      </c>
      <c r="H20" s="15" t="s">
        <v>13</v>
      </c>
      <c r="I20" s="22" t="str">
        <f>IF(Z20="","",(IF(AA20-Z20&gt;0,CONCATENATE(TEXT(Z20,"#,##0"),"~",TEXT(AA20,"#,##0")),TEXT(Z20,"#,##0"))))</f>
        <v>1,890~1,930</v>
      </c>
      <c r="J20" s="21">
        <v>5</v>
      </c>
      <c r="K20" s="20">
        <v>15.1</v>
      </c>
      <c r="L20" s="19">
        <f>IF(K20&gt;0,1/K20*37.7*68.6,"")</f>
        <v>171.27284768211922</v>
      </c>
      <c r="M20" s="18">
        <f>IF(Z20="","",ROUNDUP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*1.1,1))</f>
        <v>11.299999999999999</v>
      </c>
      <c r="N20" s="17">
        <f>IF(Z20="","",ROUNDUP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*1.1,1))</f>
        <v>14.9</v>
      </c>
      <c r="O20" s="16" t="str">
        <f>IF(Z20="","",IF(AE20="",TEXT(AB20,"#,##0.0"),(IF(AB20-AE20&gt;0,CONCATENATE(TEXT(AE20,"#,##0.0"),"~",TEXT(AB20,"#,##0.0")),TEXT(AB20,"#,##0.0")))))</f>
        <v>21.8~22.3</v>
      </c>
      <c r="P20" s="14" t="s">
        <v>69</v>
      </c>
      <c r="Q20" s="15" t="s">
        <v>68</v>
      </c>
      <c r="R20" s="14" t="s">
        <v>20</v>
      </c>
      <c r="S20" s="13"/>
      <c r="T20" s="12"/>
      <c r="U20" s="11">
        <f>IF(K20="","",ROUNDDOWN(K20/M20*100,0))</f>
        <v>133</v>
      </c>
      <c r="V20" s="10">
        <f>IF(K20="","",ROUNDDOWN(K20/N20*100,0))</f>
        <v>101</v>
      </c>
      <c r="W20" s="10" t="str">
        <f>IF(Z20="","",IF(AF20="",IF(AC20&lt;55,"",AC20),IF(AF20-AC20&gt;0,CONCATENATE(AC20,"~",AF20),AC20)))</f>
        <v>67~69</v>
      </c>
      <c r="X20" s="9" t="str">
        <f>IF(AC20&lt;55,"",AD20)</f>
        <v>★1.5</v>
      </c>
      <c r="Z20" s="27">
        <v>1890</v>
      </c>
      <c r="AA20" s="27">
        <v>1930</v>
      </c>
      <c r="AB20" s="7">
        <f>IF(Z20="","",ROUNDUP(ROUND(IF(Z20&gt;=2759,9.5,IF(Z20&lt;2759,(-2.47/1000000*Z20*Z20)-(8.52/10000*Z20)+30.65)),1)*1.1,1))</f>
        <v>22.3</v>
      </c>
      <c r="AC20" s="6">
        <f>IF(K20="","",ROUNDDOWN(K20/AB20*100,0))</f>
        <v>67</v>
      </c>
      <c r="AD20" s="6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★1.5</v>
      </c>
      <c r="AE20" s="7">
        <f>IF(AA20="","",ROUNDUP(ROUND(IF(AA20&gt;=2759,9.5,IF(AA20&lt;2759,(-2.47/1000000*AA20*AA20)-(8.52/10000*AA20)+30.65)),1)*1.1,1))</f>
        <v>21.8</v>
      </c>
      <c r="AF20" s="6">
        <f>IF(AE20="","",IF(K20="","",ROUNDDOWN(K20/AE20*100,0)))</f>
        <v>69</v>
      </c>
      <c r="AG20" s="6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>★1.5</v>
      </c>
    </row>
    <row r="21" spans="1:33" ht="24" customHeight="1" x14ac:dyDescent="0.2">
      <c r="A21" s="30"/>
      <c r="B21" s="29"/>
      <c r="C21" s="28" t="s">
        <v>67</v>
      </c>
      <c r="D21" s="13" t="s">
        <v>66</v>
      </c>
      <c r="E21" s="23" t="s">
        <v>65</v>
      </c>
      <c r="F21" s="15">
        <v>654</v>
      </c>
      <c r="G21" s="14">
        <v>1.9490000000000001</v>
      </c>
      <c r="H21" s="15" t="s">
        <v>13</v>
      </c>
      <c r="I21" s="22" t="str">
        <f>IF(Z21="","",(IF(AA21-Z21&gt;0,CONCATENATE(TEXT(Z21,"#,##0"),"~",TEXT(AA21,"#,##0")),TEXT(Z21,"#,##0"))))</f>
        <v>1,890~1,950</v>
      </c>
      <c r="J21" s="21">
        <v>5</v>
      </c>
      <c r="K21" s="20">
        <v>15.1</v>
      </c>
      <c r="L21" s="19">
        <f>IF(K21&gt;0,1/K21*37.7*68.6,"")</f>
        <v>171.27284768211922</v>
      </c>
      <c r="M21" s="18">
        <f>IF(Z21="","",ROUNDUP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*1.1,1))</f>
        <v>11.299999999999999</v>
      </c>
      <c r="N21" s="17">
        <f>IF(Z21="","",ROUNDUP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*1.1,1))</f>
        <v>14.9</v>
      </c>
      <c r="O21" s="16" t="str">
        <f>IF(Z21="","",IF(AE21="",TEXT(AB21,"#,##0.0"),(IF(AB21-AE21&gt;0,CONCATENATE(TEXT(AE21,"#,##0.0"),"~",TEXT(AB21,"#,##0.0")),TEXT(AB21,"#,##0.0")))))</f>
        <v>21.6~22.3</v>
      </c>
      <c r="P21" s="14" t="s">
        <v>12</v>
      </c>
      <c r="Q21" s="15" t="s">
        <v>11</v>
      </c>
      <c r="R21" s="14" t="s">
        <v>20</v>
      </c>
      <c r="S21" s="13"/>
      <c r="T21" s="12"/>
      <c r="U21" s="11">
        <f>IF(K21="","",ROUNDDOWN(K21/M21*100,0))</f>
        <v>133</v>
      </c>
      <c r="V21" s="10">
        <f>IF(K21="","",ROUNDDOWN(K21/N21*100,0))</f>
        <v>101</v>
      </c>
      <c r="W21" s="10" t="str">
        <f>IF(Z21="","",IF(AF21="",IF(AC21&lt;55,"",AC21),IF(AF21-AC21&gt;0,CONCATENATE(AC21,"~",AF21),AC21)))</f>
        <v>67~69</v>
      </c>
      <c r="X21" s="9" t="str">
        <f>IF(AC21&lt;55,"",AD21)</f>
        <v>★1.5</v>
      </c>
      <c r="Z21" s="27">
        <v>1890</v>
      </c>
      <c r="AA21" s="27">
        <v>1950</v>
      </c>
      <c r="AB21" s="7">
        <f>IF(Z21="","",ROUNDUP(ROUND(IF(Z21&gt;=2759,9.5,IF(Z21&lt;2759,(-2.47/1000000*Z21*Z21)-(8.52/10000*Z21)+30.65)),1)*1.1,1))</f>
        <v>22.3</v>
      </c>
      <c r="AC21" s="6">
        <f>IF(K21="","",ROUNDDOWN(K21/AB21*100,0))</f>
        <v>67</v>
      </c>
      <c r="AD21" s="6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★1.5</v>
      </c>
      <c r="AE21" s="7">
        <f>IF(AA21="","",ROUNDUP(ROUND(IF(AA21&gt;=2759,9.5,IF(AA21&lt;2759,(-2.47/1000000*AA21*AA21)-(8.52/10000*AA21)+30.65)),1)*1.1,1))</f>
        <v>21.6</v>
      </c>
      <c r="AF21" s="6">
        <f>IF(AE21="","",IF(K21="","",ROUNDDOWN(K21/AE21*100,0)))</f>
        <v>69</v>
      </c>
      <c r="AG21" s="6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>★1.5</v>
      </c>
    </row>
    <row r="22" spans="1:33" ht="24" customHeight="1" x14ac:dyDescent="0.2">
      <c r="A22" s="30"/>
      <c r="B22" s="29"/>
      <c r="C22" s="28"/>
      <c r="D22" s="13" t="s">
        <v>63</v>
      </c>
      <c r="E22" s="23" t="s">
        <v>64</v>
      </c>
      <c r="F22" s="15">
        <v>654</v>
      </c>
      <c r="G22" s="14">
        <v>1.9490000000000001</v>
      </c>
      <c r="H22" s="15" t="s">
        <v>13</v>
      </c>
      <c r="I22" s="22" t="str">
        <f>IF(Z22="","",(IF(AA22-Z22&gt;0,CONCATENATE(TEXT(Z22,"#,##0"),"~",TEXT(AA22,"#,##0")),TEXT(Z22,"#,##0"))))</f>
        <v>1,870</v>
      </c>
      <c r="J22" s="21">
        <v>5</v>
      </c>
      <c r="K22" s="20">
        <v>15.1</v>
      </c>
      <c r="L22" s="19">
        <f>IF(K22&gt;0,1/K22*37.7*68.6,"")</f>
        <v>171.27284768211922</v>
      </c>
      <c r="M22" s="18">
        <f>IF(Z22="","",ROUNDUP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*1.1,1))</f>
        <v>12.299999999999999</v>
      </c>
      <c r="N22" s="17">
        <f>IF(Z22="","",ROUNDUP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*1.1,1))</f>
        <v>15.9</v>
      </c>
      <c r="O22" s="16" t="str">
        <f>IF(Z22="","",IF(AE22="",TEXT(AB22,"#,##0.0"),(IF(AB22-AE22&gt;0,CONCATENATE(TEXT(AE22,"#,##0.0"),"~",TEXT(AB22,"#,##0.0")),TEXT(AB22,"#,##0.0")))))</f>
        <v>22.5</v>
      </c>
      <c r="P22" s="14" t="s">
        <v>12</v>
      </c>
      <c r="Q22" s="15" t="s">
        <v>11</v>
      </c>
      <c r="R22" s="14" t="s">
        <v>20</v>
      </c>
      <c r="S22" s="13"/>
      <c r="T22" s="12"/>
      <c r="U22" s="11">
        <f>IF(K22="","",ROUNDDOWN(K22/M22*100,0))</f>
        <v>122</v>
      </c>
      <c r="V22" s="10">
        <f>IF(K22="","",ROUNDDOWN(K22/N22*100,0))</f>
        <v>94</v>
      </c>
      <c r="W22" s="10">
        <f>IF(Z22="","",IF(AF22="",IF(AC22&lt;55,"",AC22),IF(AF22-AC22&gt;0,CONCATENATE(AC22,"~",AF22),AC22)))</f>
        <v>67</v>
      </c>
      <c r="X22" s="9" t="str">
        <f>IF(AC22&lt;55,"",AD22)</f>
        <v>★1.5</v>
      </c>
      <c r="Z22" s="27">
        <v>1870</v>
      </c>
      <c r="AA22" s="27">
        <v>1870</v>
      </c>
      <c r="AB22" s="7">
        <f>IF(Z22="","",ROUNDUP(ROUND(IF(Z22&gt;=2759,9.5,IF(Z22&lt;2759,(-2.47/1000000*Z22*Z22)-(8.52/10000*Z22)+30.65)),1)*1.1,1))</f>
        <v>22.5</v>
      </c>
      <c r="AC22" s="6">
        <f>IF(K22="","",ROUNDDOWN(K22/AB22*100,0))</f>
        <v>67</v>
      </c>
      <c r="AD22" s="6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★1.5</v>
      </c>
      <c r="AE22" s="7">
        <f>IF(AA22="","",ROUNDUP(ROUND(IF(AA22&gt;=2759,9.5,IF(AA22&lt;2759,(-2.47/1000000*AA22*AA22)-(8.52/10000*AA22)+30.65)),1)*1.1,1))</f>
        <v>22.5</v>
      </c>
      <c r="AF22" s="6">
        <f>IF(AE22="","",IF(K22="","",ROUNDDOWN(K22/AE22*100,0)))</f>
        <v>67</v>
      </c>
      <c r="AG22" s="6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★1.5</v>
      </c>
    </row>
    <row r="23" spans="1:33" ht="24" customHeight="1" x14ac:dyDescent="0.2">
      <c r="A23" s="30"/>
      <c r="B23" s="29"/>
      <c r="C23" s="28"/>
      <c r="D23" s="13" t="s">
        <v>63</v>
      </c>
      <c r="E23" s="23" t="s">
        <v>62</v>
      </c>
      <c r="F23" s="15">
        <v>654</v>
      </c>
      <c r="G23" s="14">
        <v>1.9490000000000001</v>
      </c>
      <c r="H23" s="15" t="s">
        <v>13</v>
      </c>
      <c r="I23" s="22" t="str">
        <f>IF(Z23="","",(IF(AA23-Z23&gt;0,CONCATENATE(TEXT(Z23,"#,##0"),"~",TEXT(AA23,"#,##0")),TEXT(Z23,"#,##0"))))</f>
        <v>1,880~1,930</v>
      </c>
      <c r="J23" s="21">
        <v>5</v>
      </c>
      <c r="K23" s="20">
        <v>15.1</v>
      </c>
      <c r="L23" s="19">
        <f>IF(K23&gt;0,1/K23*37.7*68.6,"")</f>
        <v>171.27284768211922</v>
      </c>
      <c r="M23" s="18">
        <f>IF(Z23="","",ROUNDUP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*1.1,1))</f>
        <v>11.299999999999999</v>
      </c>
      <c r="N23" s="17">
        <f>IF(Z23="","",ROUNDUP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*1.1,1))</f>
        <v>14.9</v>
      </c>
      <c r="O23" s="16" t="str">
        <f>IF(Z23="","",IF(AE23="",TEXT(AB23,"#,##0.0"),(IF(AB23-AE23&gt;0,CONCATENATE(TEXT(AE23,"#,##0.0"),"~",TEXT(AB23,"#,##0.0")),TEXT(AB23,"#,##0.0")))))</f>
        <v>21.8~22.4</v>
      </c>
      <c r="P23" s="14" t="s">
        <v>12</v>
      </c>
      <c r="Q23" s="15" t="s">
        <v>11</v>
      </c>
      <c r="R23" s="14" t="s">
        <v>20</v>
      </c>
      <c r="S23" s="13"/>
      <c r="T23" s="12"/>
      <c r="U23" s="11">
        <f>IF(K23="","",ROUNDDOWN(K23/M23*100,0))</f>
        <v>133</v>
      </c>
      <c r="V23" s="10">
        <f>IF(K23="","",ROUNDDOWN(K23/N23*100,0))</f>
        <v>101</v>
      </c>
      <c r="W23" s="10" t="str">
        <f>IF(Z23="","",IF(AF23="",IF(AC23&lt;55,"",AC23),IF(AF23-AC23&gt;0,CONCATENATE(AC23,"~",AF23),AC23)))</f>
        <v>67~69</v>
      </c>
      <c r="X23" s="9" t="str">
        <f>IF(AC23&lt;55,"",AD23)</f>
        <v>★1.5</v>
      </c>
      <c r="Z23" s="27">
        <v>1880</v>
      </c>
      <c r="AA23" s="27">
        <v>1930</v>
      </c>
      <c r="AB23" s="7">
        <f>IF(Z23="","",ROUNDUP(ROUND(IF(Z23&gt;=2759,9.5,IF(Z23&lt;2759,(-2.47/1000000*Z23*Z23)-(8.52/10000*Z23)+30.65)),1)*1.1,1))</f>
        <v>22.400000000000002</v>
      </c>
      <c r="AC23" s="6">
        <f>IF(K23="","",ROUNDDOWN(K23/AB23*100,0))</f>
        <v>67</v>
      </c>
      <c r="AD23" s="6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★1.5</v>
      </c>
      <c r="AE23" s="7">
        <f>IF(AA23="","",ROUNDUP(ROUND(IF(AA23&gt;=2759,9.5,IF(AA23&lt;2759,(-2.47/1000000*AA23*AA23)-(8.52/10000*AA23)+30.65)),1)*1.1,1))</f>
        <v>21.8</v>
      </c>
      <c r="AF23" s="6">
        <f>IF(AE23="","",IF(K23="","",ROUNDDOWN(K23/AE23*100,0)))</f>
        <v>69</v>
      </c>
      <c r="AG23" s="6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★1.5</v>
      </c>
    </row>
    <row r="24" spans="1:33" ht="24" customHeight="1" x14ac:dyDescent="0.2">
      <c r="A24" s="30"/>
      <c r="B24" s="48"/>
      <c r="C24" s="31" t="s">
        <v>61</v>
      </c>
      <c r="D24" s="13" t="s">
        <v>55</v>
      </c>
      <c r="E24" s="23" t="s">
        <v>60</v>
      </c>
      <c r="F24" s="15" t="s">
        <v>53</v>
      </c>
      <c r="G24" s="14">
        <v>1.992</v>
      </c>
      <c r="H24" s="15" t="s">
        <v>13</v>
      </c>
      <c r="I24" s="22" t="str">
        <f>IF(Z24="","",(IF(AA24-Z24&gt;0,CONCATENATE(TEXT(Z24,"#,##0"),"~",TEXT(AA24,"#,##0")),TEXT(Z24,"#,##0"))))</f>
        <v>2,320~2,380</v>
      </c>
      <c r="J24" s="21">
        <v>5</v>
      </c>
      <c r="K24" s="20">
        <v>13.6</v>
      </c>
      <c r="L24" s="19">
        <f>IF(K24&gt;0,1/K24*37.7*68.6,"")</f>
        <v>190.16323529411767</v>
      </c>
      <c r="M24" s="18">
        <f>IF(Z24="","",ROUNDUP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*1.1,1))</f>
        <v>8.1999999999999993</v>
      </c>
      <c r="N24" s="17">
        <f>IF(Z24="","",ROUNDUP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*1.1,1))</f>
        <v>11.7</v>
      </c>
      <c r="O24" s="16" t="str">
        <f>IF(Z24="","",IF(AE24="",TEXT(AB24,"#,##0.0"),(IF(AB24-AE24&gt;0,CONCATENATE(TEXT(AE24,"#,##0.0"),"~",TEXT(AB24,"#,##0.0")),TEXT(AB24,"#,##0.0")))))</f>
        <v>16.1~17.0</v>
      </c>
      <c r="P24" s="14" t="s">
        <v>21</v>
      </c>
      <c r="Q24" s="15" t="s">
        <v>11</v>
      </c>
      <c r="R24" s="14" t="s">
        <v>20</v>
      </c>
      <c r="S24" s="13"/>
      <c r="T24" s="12"/>
      <c r="U24" s="11">
        <f>IF(K24="","",ROUNDDOWN(K24/M24*100,0))</f>
        <v>165</v>
      </c>
      <c r="V24" s="10">
        <f>IF(K24="","",ROUNDDOWN(K24/N24*100,0))</f>
        <v>116</v>
      </c>
      <c r="W24" s="10" t="str">
        <f>IF(Z24="","",IF(AF24="",IF(AC24&lt;55,"",AC24),IF(AF24-AC24&gt;0,CONCATENATE(AC24,"~",AF24),AC24)))</f>
        <v>80~84</v>
      </c>
      <c r="X24" s="9" t="str">
        <f>IF(AC24&lt;55,"",AD24)</f>
        <v>★3.0</v>
      </c>
      <c r="Z24" s="27">
        <v>2320</v>
      </c>
      <c r="AA24" s="27">
        <v>2380</v>
      </c>
      <c r="AB24" s="7">
        <f>IF(Z24="","",ROUNDUP(ROUND(IF(Z24&gt;=2759,9.5,IF(Z24&lt;2759,(-2.47/1000000*Z24*Z24)-(8.52/10000*Z24)+30.65)),1)*1.1,1))</f>
        <v>17</v>
      </c>
      <c r="AC24" s="6">
        <f>IF(K24="","",ROUNDDOWN(K24/AB24*100,0))</f>
        <v>80</v>
      </c>
      <c r="AD24" s="6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★3.0</v>
      </c>
      <c r="AE24" s="7">
        <f>IF(AA24="","",ROUNDUP(ROUND(IF(AA24&gt;=2759,9.5,IF(AA24&lt;2759,(-2.47/1000000*AA24*AA24)-(8.52/10000*AA24)+30.65)),1)*1.1,1))</f>
        <v>16.100000000000001</v>
      </c>
      <c r="AF24" s="6">
        <f>IF(AE24="","",IF(K24="","",ROUNDDOWN(K24/AE24*100,0)))</f>
        <v>84</v>
      </c>
      <c r="AG24" s="6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★3.0</v>
      </c>
    </row>
    <row r="25" spans="1:33" ht="24" customHeight="1" x14ac:dyDescent="0.2">
      <c r="A25" s="30"/>
      <c r="B25" s="29"/>
      <c r="C25" s="49"/>
      <c r="D25" s="13" t="s">
        <v>55</v>
      </c>
      <c r="E25" s="23" t="s">
        <v>59</v>
      </c>
      <c r="F25" s="15" t="s">
        <v>53</v>
      </c>
      <c r="G25" s="14">
        <v>1.992</v>
      </c>
      <c r="H25" s="15" t="s">
        <v>13</v>
      </c>
      <c r="I25" s="22" t="str">
        <f>IF(Z25="","",(IF(AA25-Z25&gt;0,CONCATENATE(TEXT(Z25,"#,##0"),"~",TEXT(AA25,"#,##0")),TEXT(Z25,"#,##0"))))</f>
        <v>2,350~2,370</v>
      </c>
      <c r="J25" s="21">
        <v>7</v>
      </c>
      <c r="K25" s="20">
        <v>13.6</v>
      </c>
      <c r="L25" s="19">
        <f>IF(K25&gt;0,1/K25*37.7*68.6,"")</f>
        <v>190.16323529411767</v>
      </c>
      <c r="M25" s="18">
        <f>IF(Z25="","",ROUNDUP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*1.1,1))</f>
        <v>8.1999999999999993</v>
      </c>
      <c r="N25" s="17">
        <f>IF(Z25="","",ROUNDUP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*1.1,1))</f>
        <v>11.7</v>
      </c>
      <c r="O25" s="16" t="str">
        <f>IF(Z25="","",IF(AE25="",TEXT(AB25,"#,##0.0"),(IF(AB25-AE25&gt;0,CONCATENATE(TEXT(AE25,"#,##0.0"),"~",TEXT(AB25,"#,##0.0")),TEXT(AB25,"#,##0.0")))))</f>
        <v>16.3~16.5</v>
      </c>
      <c r="P25" s="14" t="s">
        <v>21</v>
      </c>
      <c r="Q25" s="15" t="s">
        <v>11</v>
      </c>
      <c r="R25" s="14" t="s">
        <v>20</v>
      </c>
      <c r="S25" s="13"/>
      <c r="T25" s="12"/>
      <c r="U25" s="11">
        <f>IF(K25="","",ROUNDDOWN(K25/M25*100,0))</f>
        <v>165</v>
      </c>
      <c r="V25" s="10">
        <f>IF(K25="","",ROUNDDOWN(K25/N25*100,0))</f>
        <v>116</v>
      </c>
      <c r="W25" s="10" t="str">
        <f>IF(Z25="","",IF(AF25="",IF(AC25&lt;55,"",AC25),IF(AF25-AC25&gt;0,CONCATENATE(AC25,"~",AF25),AC25)))</f>
        <v>82~83</v>
      </c>
      <c r="X25" s="9" t="str">
        <f>IF(AC25&lt;55,"",AD25)</f>
        <v>★3.0</v>
      </c>
      <c r="Z25" s="27">
        <v>2350</v>
      </c>
      <c r="AA25" s="27">
        <v>2370</v>
      </c>
      <c r="AB25" s="7">
        <f>IF(Z25="","",ROUNDUP(ROUND(IF(Z25&gt;=2759,9.5,IF(Z25&lt;2759,(-2.47/1000000*Z25*Z25)-(8.52/10000*Z25)+30.65)),1)*1.1,1))</f>
        <v>16.5</v>
      </c>
      <c r="AC25" s="6">
        <f>IF(K25="","",ROUNDDOWN(K25/AB25*100,0))</f>
        <v>82</v>
      </c>
      <c r="AD25" s="6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★3.0</v>
      </c>
      <c r="AE25" s="7">
        <f>IF(AA25="","",ROUNDUP(ROUND(IF(AA25&gt;=2759,9.5,IF(AA25&lt;2759,(-2.47/1000000*AA25*AA25)-(8.52/10000*AA25)+30.65)),1)*1.1,1))</f>
        <v>16.3</v>
      </c>
      <c r="AF25" s="6">
        <f>IF(AE25="","",IF(K25="","",ROUNDDOWN(K25/AE25*100,0)))</f>
        <v>83</v>
      </c>
      <c r="AG25" s="6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>★3.0</v>
      </c>
    </row>
    <row r="26" spans="1:33" ht="24" customHeight="1" x14ac:dyDescent="0.2">
      <c r="A26" s="30"/>
      <c r="B26" s="29"/>
      <c r="C26" s="49"/>
      <c r="D26" s="13" t="s">
        <v>55</v>
      </c>
      <c r="E26" s="23" t="s">
        <v>58</v>
      </c>
      <c r="F26" s="15" t="s">
        <v>53</v>
      </c>
      <c r="G26" s="14">
        <v>1.992</v>
      </c>
      <c r="H26" s="15" t="s">
        <v>13</v>
      </c>
      <c r="I26" s="22" t="str">
        <f>IF(Z26="","",(IF(AA26-Z26&gt;0,CONCATENATE(TEXT(Z26,"#,##0"),"~",TEXT(AA26,"#,##0")),TEXT(Z26,"#,##0"))))</f>
        <v>2,390~2,410</v>
      </c>
      <c r="J26" s="21">
        <v>7</v>
      </c>
      <c r="K26" s="20">
        <v>13.6</v>
      </c>
      <c r="L26" s="19">
        <f>IF(K26&gt;0,1/K26*37.7*68.6,"")</f>
        <v>190.16323529411767</v>
      </c>
      <c r="M26" s="18">
        <f>IF(Z26="","",ROUNDUP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*1.1,1))</f>
        <v>8.1999999999999993</v>
      </c>
      <c r="N26" s="17">
        <f>IF(Z26="","",ROUNDUP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*1.1,1))</f>
        <v>11.7</v>
      </c>
      <c r="O26" s="16" t="str">
        <f>IF(Z26="","",IF(AE26="",TEXT(AB26,"#,##0.0"),(IF(AB26-AE26&gt;0,CONCATENATE(TEXT(AE26,"#,##0.0"),"~",TEXT(AB26,"#,##0.0")),TEXT(AB26,"#,##0.0")))))</f>
        <v>15.8~16.0</v>
      </c>
      <c r="P26" s="14" t="s">
        <v>21</v>
      </c>
      <c r="Q26" s="15" t="s">
        <v>11</v>
      </c>
      <c r="R26" s="14" t="s">
        <v>20</v>
      </c>
      <c r="S26" s="13"/>
      <c r="T26" s="12"/>
      <c r="U26" s="11">
        <f>IF(K26="","",ROUNDDOWN(K26/M26*100,0))</f>
        <v>165</v>
      </c>
      <c r="V26" s="10">
        <f>IF(K26="","",ROUNDDOWN(K26/N26*100,0))</f>
        <v>116</v>
      </c>
      <c r="W26" s="10" t="str">
        <f>IF(Z26="","",IF(AF26="",IF(AC26&lt;55,"",AC26),IF(AF26-AC26&gt;0,CONCATENATE(AC26,"~",AF26),AC26)))</f>
        <v>85~86</v>
      </c>
      <c r="X26" s="9" t="str">
        <f>IF(AC26&lt;55,"",AD26)</f>
        <v>★3.5</v>
      </c>
      <c r="Z26" s="27">
        <v>2390</v>
      </c>
      <c r="AA26" s="27">
        <v>2410</v>
      </c>
      <c r="AB26" s="7">
        <f>IF(Z26="","",ROUNDUP(ROUND(IF(Z26&gt;=2759,9.5,IF(Z26&lt;2759,(-2.47/1000000*Z26*Z26)-(8.52/10000*Z26)+30.65)),1)*1.1,1))</f>
        <v>16</v>
      </c>
      <c r="AC26" s="6">
        <f>IF(K26="","",ROUNDDOWN(K26/AB26*100,0))</f>
        <v>85</v>
      </c>
      <c r="AD26" s="6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★3.5</v>
      </c>
      <c r="AE26" s="7">
        <f>IF(AA26="","",ROUNDUP(ROUND(IF(AA26&gt;=2759,9.5,IF(AA26&lt;2759,(-2.47/1000000*AA26*AA26)-(8.52/10000*AA26)+30.65)),1)*1.1,1))</f>
        <v>15.799999999999999</v>
      </c>
      <c r="AF26" s="6">
        <f>IF(AE26="","",IF(K26="","",ROUNDDOWN(K26/AE26*100,0)))</f>
        <v>86</v>
      </c>
      <c r="AG26" s="6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>★3.5</v>
      </c>
    </row>
    <row r="27" spans="1:33" ht="24" customHeight="1" x14ac:dyDescent="0.2">
      <c r="A27" s="30"/>
      <c r="B27" s="29"/>
      <c r="C27" s="49"/>
      <c r="D27" s="13" t="s">
        <v>55</v>
      </c>
      <c r="E27" s="23" t="s">
        <v>57</v>
      </c>
      <c r="F27" s="15" t="s">
        <v>53</v>
      </c>
      <c r="G27" s="14">
        <v>1.992</v>
      </c>
      <c r="H27" s="15" t="s">
        <v>13</v>
      </c>
      <c r="I27" s="22" t="str">
        <f>IF(Z27="","",(IF(AA27-Z27&gt;0,CONCATENATE(TEXT(Z27,"#,##0"),"~",TEXT(AA27,"#,##0")),TEXT(Z27,"#,##0"))))</f>
        <v>2,320</v>
      </c>
      <c r="J27" s="21">
        <v>5</v>
      </c>
      <c r="K27" s="20">
        <v>14.2</v>
      </c>
      <c r="L27" s="19">
        <f>IF(K27&gt;0,1/K27*37.7*68.6,"")</f>
        <v>182.12816901408451</v>
      </c>
      <c r="M27" s="18">
        <f>IF(Z27="","",ROUNDUP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*1.1,1))</f>
        <v>8.1999999999999993</v>
      </c>
      <c r="N27" s="17">
        <f>IF(Z27="","",ROUNDUP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*1.1,1))</f>
        <v>11.7</v>
      </c>
      <c r="O27" s="16" t="str">
        <f>IF(Z27="","",IF(AE27="",TEXT(AB27,"#,##0.0"),(IF(AB27-AE27&gt;0,CONCATENATE(TEXT(AE27,"#,##0.0"),"~",TEXT(AB27,"#,##0.0")),TEXT(AB27,"#,##0.0")))))</f>
        <v>17.0</v>
      </c>
      <c r="P27" s="14" t="s">
        <v>21</v>
      </c>
      <c r="Q27" s="15" t="s">
        <v>11</v>
      </c>
      <c r="R27" s="14" t="s">
        <v>20</v>
      </c>
      <c r="S27" s="13"/>
      <c r="T27" s="12"/>
      <c r="U27" s="11">
        <f>IF(K27="","",ROUNDDOWN(K27/M27*100,0))</f>
        <v>173</v>
      </c>
      <c r="V27" s="10">
        <f>IF(K27="","",ROUNDDOWN(K27/N27*100,0))</f>
        <v>121</v>
      </c>
      <c r="W27" s="10">
        <f>IF(Z27="","",IF(AF27="",IF(AC27&lt;55,"",AC27),IF(AF27-AC27&gt;0,CONCATENATE(AC27,"~",AF27),AC27)))</f>
        <v>83</v>
      </c>
      <c r="X27" s="9" t="str">
        <f>IF(AC27&lt;55,"",AD27)</f>
        <v>★3.0</v>
      </c>
      <c r="Z27" s="27">
        <v>2320</v>
      </c>
      <c r="AA27" s="27">
        <v>2320</v>
      </c>
      <c r="AB27" s="7">
        <f>IF(Z27="","",ROUNDUP(ROUND(IF(Z27&gt;=2759,9.5,IF(Z27&lt;2759,(-2.47/1000000*Z27*Z27)-(8.52/10000*Z27)+30.65)),1)*1.1,1))</f>
        <v>17</v>
      </c>
      <c r="AC27" s="6">
        <f>IF(K27="","",ROUNDDOWN(K27/AB27*100,0))</f>
        <v>83</v>
      </c>
      <c r="AD27" s="6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★3.0</v>
      </c>
      <c r="AE27" s="7">
        <f>IF(AA27="","",ROUNDUP(ROUND(IF(AA27&gt;=2759,9.5,IF(AA27&lt;2759,(-2.47/1000000*AA27*AA27)-(8.52/10000*AA27)+30.65)),1)*1.1,1))</f>
        <v>17</v>
      </c>
      <c r="AF27" s="6">
        <f>IF(AE27="","",IF(K27="","",ROUNDDOWN(K27/AE27*100,0)))</f>
        <v>83</v>
      </c>
      <c r="AG27" s="6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★3.0</v>
      </c>
    </row>
    <row r="28" spans="1:33" ht="24" customHeight="1" x14ac:dyDescent="0.2">
      <c r="A28" s="30"/>
      <c r="B28" s="29"/>
      <c r="C28" s="49"/>
      <c r="D28" s="13" t="s">
        <v>55</v>
      </c>
      <c r="E28" s="23" t="s">
        <v>56</v>
      </c>
      <c r="F28" s="15" t="s">
        <v>53</v>
      </c>
      <c r="G28" s="14">
        <v>1.992</v>
      </c>
      <c r="H28" s="15" t="s">
        <v>13</v>
      </c>
      <c r="I28" s="22" t="str">
        <f>IF(Z28="","",(IF(AA28-Z28&gt;0,CONCATENATE(TEXT(Z28,"#,##0"),"~",TEXT(AA28,"#,##0")),TEXT(Z28,"#,##0"))))</f>
        <v>2,340~2,380</v>
      </c>
      <c r="J28" s="21">
        <v>5</v>
      </c>
      <c r="K28" s="20">
        <v>14.2</v>
      </c>
      <c r="L28" s="19">
        <f>IF(K28&gt;0,1/K28*37.7*68.6,"")</f>
        <v>182.12816901408451</v>
      </c>
      <c r="M28" s="18">
        <f>IF(Z28="","",ROUNDUP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*1.1,1))</f>
        <v>8.1999999999999993</v>
      </c>
      <c r="N28" s="17">
        <f>IF(Z28="","",ROUNDUP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*1.1,1))</f>
        <v>11.7</v>
      </c>
      <c r="O28" s="16" t="str">
        <f>IF(Z28="","",IF(AE28="",TEXT(AB28,"#,##0.0"),(IF(AB28-AE28&gt;0,CONCATENATE(TEXT(AE28,"#,##0.0"),"~",TEXT(AB28,"#,##0.0")),TEXT(AB28,"#,##0.0")))))</f>
        <v>16.1~16.7</v>
      </c>
      <c r="P28" s="14" t="s">
        <v>21</v>
      </c>
      <c r="Q28" s="15" t="s">
        <v>11</v>
      </c>
      <c r="R28" s="14" t="s">
        <v>20</v>
      </c>
      <c r="S28" s="13"/>
      <c r="T28" s="12"/>
      <c r="U28" s="11">
        <f>IF(K28="","",ROUNDDOWN(K28/M28*100,0))</f>
        <v>173</v>
      </c>
      <c r="V28" s="10">
        <f>IF(K28="","",ROUNDDOWN(K28/N28*100,0))</f>
        <v>121</v>
      </c>
      <c r="W28" s="10" t="str">
        <f>IF(Z28="","",IF(AF28="",IF(AC28&lt;55,"",AC28),IF(AF28-AC28&gt;0,CONCATENATE(AC28,"~",AF28),AC28)))</f>
        <v>85~88</v>
      </c>
      <c r="X28" s="9" t="str">
        <f>IF(AC28&lt;55,"",AD28)</f>
        <v>★3.5</v>
      </c>
      <c r="Z28" s="27">
        <v>2340</v>
      </c>
      <c r="AA28" s="27">
        <v>2380</v>
      </c>
      <c r="AB28" s="7">
        <f>IF(Z28="","",ROUNDUP(ROUND(IF(Z28&gt;=2759,9.5,IF(Z28&lt;2759,(-2.47/1000000*Z28*Z28)-(8.52/10000*Z28)+30.65)),1)*1.1,1))</f>
        <v>16.700000000000003</v>
      </c>
      <c r="AC28" s="6">
        <f>IF(K28="","",ROUNDDOWN(K28/AB28*100,0))</f>
        <v>85</v>
      </c>
      <c r="AD28" s="6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★3.5</v>
      </c>
      <c r="AE28" s="7">
        <f>IF(AA28="","",ROUNDUP(ROUND(IF(AA28&gt;=2759,9.5,IF(AA28&lt;2759,(-2.47/1000000*AA28*AA28)-(8.52/10000*AA28)+30.65)),1)*1.1,1))</f>
        <v>16.100000000000001</v>
      </c>
      <c r="AF28" s="6">
        <f>IF(AE28="","",IF(K28="","",ROUNDDOWN(K28/AE28*100,0)))</f>
        <v>88</v>
      </c>
      <c r="AG28" s="6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★3.5</v>
      </c>
    </row>
    <row r="29" spans="1:33" ht="24" customHeight="1" x14ac:dyDescent="0.2">
      <c r="A29" s="30"/>
      <c r="B29" s="29"/>
      <c r="C29" s="49"/>
      <c r="D29" s="13" t="s">
        <v>55</v>
      </c>
      <c r="E29" s="23" t="s">
        <v>54</v>
      </c>
      <c r="F29" s="15" t="s">
        <v>53</v>
      </c>
      <c r="G29" s="14">
        <v>1.992</v>
      </c>
      <c r="H29" s="15" t="s">
        <v>13</v>
      </c>
      <c r="I29" s="22" t="str">
        <f>IF(Z29="","",(IF(AA29-Z29&gt;0,CONCATENATE(TEXT(Z29,"#,##0"),"~",TEXT(AA29,"#,##0")),TEXT(Z29,"#,##0"))))</f>
        <v>2,350~2,410</v>
      </c>
      <c r="J29" s="21">
        <v>7</v>
      </c>
      <c r="K29" s="20">
        <v>14.2</v>
      </c>
      <c r="L29" s="19">
        <f>IF(K29&gt;0,1/K29*37.7*68.6,"")</f>
        <v>182.12816901408451</v>
      </c>
      <c r="M29" s="18">
        <f>IF(Z29="","",ROUNDUP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*1.1,1))</f>
        <v>8.1999999999999993</v>
      </c>
      <c r="N29" s="17">
        <f>IF(Z29="","",ROUNDUP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*1.1,1))</f>
        <v>11.7</v>
      </c>
      <c r="O29" s="16" t="str">
        <f>IF(Z29="","",IF(AE29="",TEXT(AB29,"#,##0.0"),(IF(AB29-AE29&gt;0,CONCATENATE(TEXT(AE29,"#,##0.0"),"~",TEXT(AB29,"#,##0.0")),TEXT(AB29,"#,##0.0")))))</f>
        <v>15.8~16.5</v>
      </c>
      <c r="P29" s="14" t="s">
        <v>21</v>
      </c>
      <c r="Q29" s="15" t="s">
        <v>11</v>
      </c>
      <c r="R29" s="14" t="s">
        <v>20</v>
      </c>
      <c r="S29" s="13"/>
      <c r="T29" s="12"/>
      <c r="U29" s="11">
        <f>IF(K29="","",ROUNDDOWN(K29/M29*100,0))</f>
        <v>173</v>
      </c>
      <c r="V29" s="10">
        <f>IF(K29="","",ROUNDDOWN(K29/N29*100,0))</f>
        <v>121</v>
      </c>
      <c r="W29" s="10" t="str">
        <f>IF(Z29="","",IF(AF29="",IF(AC29&lt;55,"",AC29),IF(AF29-AC29&gt;0,CONCATENATE(AC29,"~",AF29),AC29)))</f>
        <v>86~89</v>
      </c>
      <c r="X29" s="9" t="str">
        <f>IF(AC29&lt;55,"",AD29)</f>
        <v>★3.5</v>
      </c>
      <c r="Z29" s="27">
        <v>2350</v>
      </c>
      <c r="AA29" s="27">
        <v>2410</v>
      </c>
      <c r="AB29" s="7">
        <f>IF(Z29="","",ROUNDUP(ROUND(IF(Z29&gt;=2759,9.5,IF(Z29&lt;2759,(-2.47/1000000*Z29*Z29)-(8.52/10000*Z29)+30.65)),1)*1.1,1))</f>
        <v>16.5</v>
      </c>
      <c r="AC29" s="6">
        <f>IF(K29="","",ROUNDDOWN(K29/AB29*100,0))</f>
        <v>86</v>
      </c>
      <c r="AD29" s="6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★3.5</v>
      </c>
      <c r="AE29" s="7">
        <f>IF(AA29="","",ROUNDUP(ROUND(IF(AA29&gt;=2759,9.5,IF(AA29&lt;2759,(-2.47/1000000*AA29*AA29)-(8.52/10000*AA29)+30.65)),1)*1.1,1))</f>
        <v>15.799999999999999</v>
      </c>
      <c r="AF29" s="6">
        <f>IF(AE29="","",IF(K29="","",ROUNDDOWN(K29/AE29*100,0)))</f>
        <v>89</v>
      </c>
      <c r="AG29" s="6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>★3.5</v>
      </c>
    </row>
    <row r="30" spans="1:33" ht="24" customHeight="1" x14ac:dyDescent="0.2">
      <c r="A30" s="30"/>
      <c r="B30" s="48"/>
      <c r="C30" s="31" t="s">
        <v>52</v>
      </c>
      <c r="D30" s="13" t="s">
        <v>51</v>
      </c>
      <c r="E30" s="23" t="s">
        <v>48</v>
      </c>
      <c r="F30" s="15">
        <v>656</v>
      </c>
      <c r="G30" s="14">
        <v>2.9239999999999999</v>
      </c>
      <c r="H30" s="15" t="s">
        <v>13</v>
      </c>
      <c r="I30" s="22" t="str">
        <f>IF(Z30="","",(IF(AA30-Z30&gt;0,CONCATENATE(TEXT(Z30,"#,##0"),"~",TEXT(AA30,"#,##0")),TEXT(Z30,"#,##0"))))</f>
        <v>2,350~2,370</v>
      </c>
      <c r="J30" s="21">
        <v>5</v>
      </c>
      <c r="K30" s="20">
        <v>11.7</v>
      </c>
      <c r="L30" s="19">
        <f>IF(K30&gt;0,1/K30*37.7*68.6,"")</f>
        <v>221.04444444444442</v>
      </c>
      <c r="M30" s="18">
        <f>IF(Z30="","",ROUNDUP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*1.1,1))</f>
        <v>8.1999999999999993</v>
      </c>
      <c r="N30" s="17">
        <f>IF(Z30="","",ROUNDUP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*1.1,1))</f>
        <v>11.7</v>
      </c>
      <c r="O30" s="16" t="str">
        <f>IF(Z30="","",IF(AE30="",TEXT(AB30,"#,##0.0"),(IF(AB30-AE30&gt;0,CONCATENATE(TEXT(AE30,"#,##0.0"),"~",TEXT(AB30,"#,##0.0")),TEXT(AB30,"#,##0.0")))))</f>
        <v>16.3~16.5</v>
      </c>
      <c r="P30" s="14" t="s">
        <v>12</v>
      </c>
      <c r="Q30" s="15" t="s">
        <v>11</v>
      </c>
      <c r="R30" s="14" t="s">
        <v>20</v>
      </c>
      <c r="S30" s="13"/>
      <c r="T30" s="12"/>
      <c r="U30" s="11">
        <f>IF(K30="","",ROUNDDOWN(K30/M30*100,0))</f>
        <v>142</v>
      </c>
      <c r="V30" s="10">
        <f>IF(K30="","",ROUNDDOWN(K30/N30*100,0))</f>
        <v>100</v>
      </c>
      <c r="W30" s="10" t="str">
        <f>IF(Z30="","",IF(AF30="",IF(AC30&lt;55,"",AC30),IF(AF30-AC30&gt;0,CONCATENATE(AC30,"~",AF30),AC30)))</f>
        <v>70~71</v>
      </c>
      <c r="X30" s="9" t="str">
        <f>IF(AC30&lt;55,"",AD30)</f>
        <v>★2.0</v>
      </c>
      <c r="Z30" s="27">
        <v>2350</v>
      </c>
      <c r="AA30" s="27">
        <v>2370</v>
      </c>
      <c r="AB30" s="7">
        <f>IF(Z30="","",ROUNDUP(ROUND(IF(Z30&gt;=2759,9.5,IF(Z30&lt;2759,(-2.47/1000000*Z30*Z30)-(8.52/10000*Z30)+30.65)),1)*1.1,1))</f>
        <v>16.5</v>
      </c>
      <c r="AC30" s="6">
        <f>IF(K30="","",ROUNDDOWN(K30/AB30*100,0))</f>
        <v>70</v>
      </c>
      <c r="AD30" s="6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★2.0</v>
      </c>
      <c r="AE30" s="7">
        <f>IF(AA30="","",ROUNDUP(ROUND(IF(AA30&gt;=2759,9.5,IF(AA30&lt;2759,(-2.47/1000000*AA30*AA30)-(8.52/10000*AA30)+30.65)),1)*1.1,1))</f>
        <v>16.3</v>
      </c>
      <c r="AF30" s="6">
        <f>IF(AE30="","",IF(K30="","",ROUNDDOWN(K30/AE30*100,0)))</f>
        <v>71</v>
      </c>
      <c r="AG30" s="6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>★2.0</v>
      </c>
    </row>
    <row r="31" spans="1:33" ht="24" customHeight="1" x14ac:dyDescent="0.2">
      <c r="A31" s="30"/>
      <c r="B31" s="25"/>
      <c r="C31" s="24"/>
      <c r="D31" s="13" t="s">
        <v>51</v>
      </c>
      <c r="E31" s="23" t="s">
        <v>50</v>
      </c>
      <c r="F31" s="15">
        <v>656</v>
      </c>
      <c r="G31" s="14">
        <v>2.9239999999999999</v>
      </c>
      <c r="H31" s="15" t="s">
        <v>13</v>
      </c>
      <c r="I31" s="22" t="str">
        <f>IF(Z31="","",(IF(AA31-Z31&gt;0,CONCATENATE(TEXT(Z31,"#,##0"),"~",TEXT(AA31,"#,##0")),TEXT(Z31,"#,##0"))))</f>
        <v>2,430~2,450</v>
      </c>
      <c r="J31" s="21">
        <v>5</v>
      </c>
      <c r="K31" s="20">
        <v>11.7</v>
      </c>
      <c r="L31" s="19">
        <f>IF(K31&gt;0,1/K31*37.7*68.6,"")</f>
        <v>221.04444444444442</v>
      </c>
      <c r="M31" s="18">
        <f>IF(Z31="","",ROUNDUP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*1.1,1))</f>
        <v>8.1999999999999993</v>
      </c>
      <c r="N31" s="17">
        <f>IF(Z31="","",ROUNDUP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*1.1,1))</f>
        <v>11.7</v>
      </c>
      <c r="O31" s="16" t="str">
        <f>IF(Z31="","",IF(AE31="",TEXT(AB31,"#,##0.0"),(IF(AB31-AE31&gt;0,CONCATENATE(TEXT(AE31,"#,##0.0"),"~",TEXT(AB31,"#,##0.0")),TEXT(AB31,"#,##0.0")))))</f>
        <v>15.1~15.4</v>
      </c>
      <c r="P31" s="14" t="s">
        <v>12</v>
      </c>
      <c r="Q31" s="15" t="s">
        <v>11</v>
      </c>
      <c r="R31" s="14" t="s">
        <v>20</v>
      </c>
      <c r="S31" s="13"/>
      <c r="T31" s="12"/>
      <c r="U31" s="11">
        <f>IF(K31="","",ROUNDDOWN(K31/M31*100,0))</f>
        <v>142</v>
      </c>
      <c r="V31" s="10">
        <f>IF(K31="","",ROUNDDOWN(K31/N31*100,0))</f>
        <v>100</v>
      </c>
      <c r="W31" s="10" t="str">
        <f>IF(Z31="","",IF(AF31="",IF(AC31&lt;55,"",AC31),IF(AF31-AC31&gt;0,CONCATENATE(AC31,"~",AF31),AC31)))</f>
        <v>75~77</v>
      </c>
      <c r="X31" s="9" t="str">
        <f>IF(AC31&lt;55,"",AD31)</f>
        <v>★2.5</v>
      </c>
      <c r="Z31" s="27">
        <v>2430</v>
      </c>
      <c r="AA31" s="27">
        <v>2450</v>
      </c>
      <c r="AB31" s="7">
        <f>IF(Z31="","",ROUNDUP(ROUND(IF(Z31&gt;=2759,9.5,IF(Z31&lt;2759,(-2.47/1000000*Z31*Z31)-(8.52/10000*Z31)+30.65)),1)*1.1,1))</f>
        <v>15.4</v>
      </c>
      <c r="AC31" s="6">
        <f>IF(K31="","",ROUNDDOWN(K31/AB31*100,0))</f>
        <v>75</v>
      </c>
      <c r="AD31" s="6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>★2.5</v>
      </c>
      <c r="AE31" s="7">
        <f>IF(AA31="","",ROUNDUP(ROUND(IF(AA31&gt;=2759,9.5,IF(AA31&lt;2759,(-2.47/1000000*AA31*AA31)-(8.52/10000*AA31)+30.65)),1)*1.1,1))</f>
        <v>15.1</v>
      </c>
      <c r="AF31" s="6">
        <f>IF(AE31="","",IF(K31="","",ROUNDDOWN(K31/AE31*100,0)))</f>
        <v>77</v>
      </c>
      <c r="AG31" s="6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>★2.5</v>
      </c>
    </row>
    <row r="32" spans="1:33" ht="24" customHeight="1" x14ac:dyDescent="0.2">
      <c r="A32" s="30"/>
      <c r="B32" s="29"/>
      <c r="C32" s="28" t="s">
        <v>49</v>
      </c>
      <c r="D32" s="13" t="s">
        <v>46</v>
      </c>
      <c r="E32" s="23" t="s">
        <v>48</v>
      </c>
      <c r="F32" s="15" t="s">
        <v>22</v>
      </c>
      <c r="G32" s="14">
        <v>2.988</v>
      </c>
      <c r="H32" s="15" t="s">
        <v>13</v>
      </c>
      <c r="I32" s="22" t="str">
        <f>IF(Z32="","",(IF(AA32-Z32&gt;0,CONCATENATE(TEXT(Z32,"#,##0"),"~",TEXT(AA32,"#,##0")),TEXT(Z32,"#,##0"))))</f>
        <v>2,460~2,480</v>
      </c>
      <c r="J32" s="21">
        <v>7</v>
      </c>
      <c r="K32" s="20">
        <v>12.4</v>
      </c>
      <c r="L32" s="19">
        <f>IF(K32&gt;0,1/K32*37.7*68.6,"")</f>
        <v>208.56612903225806</v>
      </c>
      <c r="M32" s="18">
        <f>IF(Z32="","",ROUNDUP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*1.1,1))</f>
        <v>8.1999999999999993</v>
      </c>
      <c r="N32" s="17">
        <f>IF(Z32="","",ROUNDUP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*1.1,1))</f>
        <v>11.7</v>
      </c>
      <c r="O32" s="16" t="str">
        <f>IF(Z32="","",IF(AE32="",TEXT(AB32,"#,##0.0"),(IF(AB32-AE32&gt;0,CONCATENATE(TEXT(AE32,"#,##0.0"),"~",TEXT(AB32,"#,##0.0")),TEXT(AB32,"#,##0.0")))))</f>
        <v>14.7~15.0</v>
      </c>
      <c r="P32" s="14" t="s">
        <v>21</v>
      </c>
      <c r="Q32" s="15" t="s">
        <v>11</v>
      </c>
      <c r="R32" s="14" t="s">
        <v>20</v>
      </c>
      <c r="S32" s="13"/>
      <c r="T32" s="12"/>
      <c r="U32" s="11">
        <f>IF(K32="","",ROUNDDOWN(K32/M32*100,0))</f>
        <v>151</v>
      </c>
      <c r="V32" s="10">
        <f>IF(K32="","",ROUNDDOWN(K32/N32*100,0))</f>
        <v>105</v>
      </c>
      <c r="W32" s="10" t="str">
        <f>IF(Z32="","",IF(AF32="",IF(AC32&lt;55,"",AC32),IF(AF32-AC32&gt;0,CONCATENATE(AC32,"~",AF32),AC32)))</f>
        <v>82~84</v>
      </c>
      <c r="X32" s="9" t="str">
        <f>IF(AC32&lt;55,"",AD32)</f>
        <v>★3.0</v>
      </c>
      <c r="Z32" s="27">
        <v>2460</v>
      </c>
      <c r="AA32" s="27">
        <v>2480</v>
      </c>
      <c r="AB32" s="7">
        <f>IF(Z32="","",ROUNDUP(ROUND(IF(Z32&gt;=2759,9.5,IF(Z32&lt;2759,(-2.47/1000000*Z32*Z32)-(8.52/10000*Z32)+30.65)),1)*1.1,1))</f>
        <v>15</v>
      </c>
      <c r="AC32" s="6">
        <f>IF(K32="","",ROUNDDOWN(K32/AB32*100,0))</f>
        <v>82</v>
      </c>
      <c r="AD32" s="6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★3.0</v>
      </c>
      <c r="AE32" s="7">
        <f>IF(AA32="","",ROUNDUP(ROUND(IF(AA32&gt;=2759,9.5,IF(AA32&lt;2759,(-2.47/1000000*AA32*AA32)-(8.52/10000*AA32)+30.65)),1)*1.1,1))</f>
        <v>14.7</v>
      </c>
      <c r="AF32" s="6">
        <f>IF(AE32="","",IF(K32="","",ROUNDDOWN(K32/AE32*100,0)))</f>
        <v>84</v>
      </c>
      <c r="AG32" s="6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>★3.0</v>
      </c>
    </row>
    <row r="33" spans="1:33" ht="24" customHeight="1" x14ac:dyDescent="0.2">
      <c r="A33" s="30"/>
      <c r="B33" s="29"/>
      <c r="C33" s="28"/>
      <c r="D33" s="13" t="s">
        <v>46</v>
      </c>
      <c r="E33" s="23" t="s">
        <v>47</v>
      </c>
      <c r="F33" s="15" t="s">
        <v>22</v>
      </c>
      <c r="G33" s="14">
        <v>2.988</v>
      </c>
      <c r="H33" s="15" t="s">
        <v>13</v>
      </c>
      <c r="I33" s="22" t="str">
        <f>IF(Z33="","",(IF(AA33-Z33&gt;0,CONCATENATE(TEXT(Z33,"#,##0"),"~",TEXT(AA33,"#,##0")),TEXT(Z33,"#,##0"))))</f>
        <v>2,540</v>
      </c>
      <c r="J33" s="21">
        <v>7</v>
      </c>
      <c r="K33" s="20">
        <v>12.4</v>
      </c>
      <c r="L33" s="19">
        <f>IF(K33&gt;0,1/K33*37.7*68.6,"")</f>
        <v>208.56612903225806</v>
      </c>
      <c r="M33" s="18">
        <f>IF(Z33="","",ROUNDUP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*1.1,1))</f>
        <v>8.1999999999999993</v>
      </c>
      <c r="N33" s="17">
        <f>IF(Z33="","",ROUNDUP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*1.1,1))</f>
        <v>11.7</v>
      </c>
      <c r="O33" s="16" t="str">
        <f>IF(Z33="","",IF(AE33="",TEXT(AB33,"#,##0.0"),(IF(AB33-AE33&gt;0,CONCATENATE(TEXT(AE33,"#,##0.0"),"~",TEXT(AB33,"#,##0.0")),TEXT(AB33,"#,##0.0")))))</f>
        <v>13.9</v>
      </c>
      <c r="P33" s="14" t="s">
        <v>21</v>
      </c>
      <c r="Q33" s="15" t="s">
        <v>11</v>
      </c>
      <c r="R33" s="14" t="s">
        <v>20</v>
      </c>
      <c r="S33" s="13"/>
      <c r="T33" s="12"/>
      <c r="U33" s="11">
        <f>IF(K33="","",ROUNDDOWN(K33/M33*100,0))</f>
        <v>151</v>
      </c>
      <c r="V33" s="10">
        <f>IF(K33="","",ROUNDDOWN(K33/N33*100,0))</f>
        <v>105</v>
      </c>
      <c r="W33" s="10">
        <f>IF(Z33="","",IF(AF33="",IF(AC33&lt;55,"",AC33),IF(AF33-AC33&gt;0,CONCATENATE(AC33,"~",AF33),AC33)))</f>
        <v>89</v>
      </c>
      <c r="X33" s="9" t="str">
        <f>IF(AC33&lt;55,"",AD33)</f>
        <v>★3.5</v>
      </c>
      <c r="Z33" s="27">
        <v>2540</v>
      </c>
      <c r="AA33" s="27">
        <v>2540</v>
      </c>
      <c r="AB33" s="7">
        <f>IF(Z33="","",ROUNDUP(ROUND(IF(Z33&gt;=2759,9.5,IF(Z33&lt;2759,(-2.47/1000000*Z33*Z33)-(8.52/10000*Z33)+30.65)),1)*1.1,1))</f>
        <v>13.9</v>
      </c>
      <c r="AC33" s="6">
        <f>IF(K33="","",ROUNDDOWN(K33/AB33*100,0))</f>
        <v>89</v>
      </c>
      <c r="AD33" s="6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>★3.5</v>
      </c>
      <c r="AE33" s="7">
        <f>IF(AA33="","",ROUNDUP(ROUND(IF(AA33&gt;=2759,9.5,IF(AA33&lt;2759,(-2.47/1000000*AA33*AA33)-(8.52/10000*AA33)+30.65)),1)*1.1,1))</f>
        <v>13.9</v>
      </c>
      <c r="AF33" s="6">
        <f>IF(AE33="","",IF(K33="","",ROUNDDOWN(K33/AE33*100,0)))</f>
        <v>89</v>
      </c>
      <c r="AG33" s="6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>★3.5</v>
      </c>
    </row>
    <row r="34" spans="1:33" ht="24" customHeight="1" x14ac:dyDescent="0.2">
      <c r="A34" s="30"/>
      <c r="B34" s="29"/>
      <c r="C34" s="28"/>
      <c r="D34" s="13" t="s">
        <v>46</v>
      </c>
      <c r="E34" s="23" t="s">
        <v>45</v>
      </c>
      <c r="F34" s="15" t="s">
        <v>22</v>
      </c>
      <c r="G34" s="14">
        <v>2.988</v>
      </c>
      <c r="H34" s="15" t="s">
        <v>13</v>
      </c>
      <c r="I34" s="22" t="str">
        <f>IF(Z34="","",(IF(AA34-Z34&gt;0,CONCATENATE(TEXT(Z34,"#,##0"),"~",TEXT(AA34,"#,##0")),TEXT(Z34,"#,##0"))))</f>
        <v>2,560</v>
      </c>
      <c r="J34" s="21">
        <v>7</v>
      </c>
      <c r="K34" s="20">
        <v>12.4</v>
      </c>
      <c r="L34" s="19">
        <f>IF(K34&gt;0,1/K34*37.7*68.6,"")</f>
        <v>208.56612903225806</v>
      </c>
      <c r="M34" s="18">
        <f>IF(Z34="","",ROUNDUP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*1.1,1))</f>
        <v>8.1999999999999993</v>
      </c>
      <c r="N34" s="17">
        <f>IF(Z34="","",ROUNDUP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*1.1,1))</f>
        <v>11.7</v>
      </c>
      <c r="O34" s="16" t="str">
        <f>IF(Z34="","",IF(AE34="",TEXT(AB34,"#,##0.0"),(IF(AB34-AE34&gt;0,CONCATENATE(TEXT(AE34,"#,##0.0"),"~",TEXT(AB34,"#,##0.0")),TEXT(AB34,"#,##0.0")))))</f>
        <v>13.6</v>
      </c>
      <c r="P34" s="14" t="s">
        <v>21</v>
      </c>
      <c r="Q34" s="15" t="s">
        <v>11</v>
      </c>
      <c r="R34" s="14" t="s">
        <v>20</v>
      </c>
      <c r="S34" s="13"/>
      <c r="T34" s="12"/>
      <c r="U34" s="11">
        <f>IF(K34="","",ROUNDDOWN(K34/M34*100,0))</f>
        <v>151</v>
      </c>
      <c r="V34" s="10">
        <f>IF(K34="","",ROUNDDOWN(K34/N34*100,0))</f>
        <v>105</v>
      </c>
      <c r="W34" s="10">
        <f>IF(Z34="","",IF(AF34="",IF(AC34&lt;55,"",AC34),IF(AF34-AC34&gt;0,CONCATENATE(AC34,"~",AF34),AC34)))</f>
        <v>91</v>
      </c>
      <c r="X34" s="9" t="str">
        <f>IF(AC34&lt;55,"",AD34)</f>
        <v>★4.0</v>
      </c>
      <c r="Z34" s="27">
        <v>2560</v>
      </c>
      <c r="AA34" s="27">
        <v>2560</v>
      </c>
      <c r="AB34" s="7">
        <f>IF(Z34="","",ROUNDUP(ROUND(IF(Z34&gt;=2759,9.5,IF(Z34&lt;2759,(-2.47/1000000*Z34*Z34)-(8.52/10000*Z34)+30.65)),1)*1.1,1))</f>
        <v>13.6</v>
      </c>
      <c r="AC34" s="6">
        <f>IF(K34="","",ROUNDDOWN(K34/AB34*100,0))</f>
        <v>91</v>
      </c>
      <c r="AD34" s="6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>★4.0</v>
      </c>
      <c r="AE34" s="7">
        <f>IF(AA34="","",ROUNDUP(ROUND(IF(AA34&gt;=2759,9.5,IF(AA34&lt;2759,(-2.47/1000000*AA34*AA34)-(8.52/10000*AA34)+30.65)),1)*1.1,1))</f>
        <v>13.6</v>
      </c>
      <c r="AF34" s="6">
        <f>IF(AE34="","",IF(K34="","",ROUNDDOWN(K34/AE34*100,0)))</f>
        <v>91</v>
      </c>
      <c r="AG34" s="6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>★4.0</v>
      </c>
    </row>
    <row r="35" spans="1:33" ht="24" customHeight="1" x14ac:dyDescent="0.2">
      <c r="A35" s="30"/>
      <c r="B35" s="48"/>
      <c r="C35" s="31" t="s">
        <v>44</v>
      </c>
      <c r="D35" s="13" t="s">
        <v>41</v>
      </c>
      <c r="E35" s="23" t="s">
        <v>43</v>
      </c>
      <c r="F35" s="15" t="s">
        <v>22</v>
      </c>
      <c r="G35" s="14">
        <v>2.988</v>
      </c>
      <c r="H35" s="15" t="s">
        <v>13</v>
      </c>
      <c r="I35" s="22" t="str">
        <f>IF(Z35="","",(IF(AA35-Z35&gt;0,CONCATENATE(TEXT(Z35,"#,##0"),"~",TEXT(AA35,"#,##0")),TEXT(Z35,"#,##0"))))</f>
        <v>2,380~2,400</v>
      </c>
      <c r="J35" s="21">
        <v>5</v>
      </c>
      <c r="K35" s="20">
        <v>12.7</v>
      </c>
      <c r="L35" s="19">
        <f>IF(K35&gt;0,1/K35*37.7*68.6,"")</f>
        <v>203.63937007874014</v>
      </c>
      <c r="M35" s="18">
        <f>IF(Z35="","",ROUNDUP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*1.1,1))</f>
        <v>8.1999999999999993</v>
      </c>
      <c r="N35" s="17">
        <f>IF(Z35="","",ROUNDUP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*1.1,1))</f>
        <v>11.7</v>
      </c>
      <c r="O35" s="16" t="str">
        <f>IF(Z35="","",IF(AE35="",TEXT(AB35,"#,##0.0"),(IF(AB35-AE35&gt;0,CONCATENATE(TEXT(AE35,"#,##0.0"),"~",TEXT(AB35,"#,##0.0")),TEXT(AB35,"#,##0.0")))))</f>
        <v>15.9~16.1</v>
      </c>
      <c r="P35" s="14" t="s">
        <v>21</v>
      </c>
      <c r="Q35" s="15" t="s">
        <v>11</v>
      </c>
      <c r="R35" s="14" t="s">
        <v>20</v>
      </c>
      <c r="S35" s="13"/>
      <c r="T35" s="12"/>
      <c r="U35" s="11">
        <f>IF(K35="","",ROUNDDOWN(K35/M35*100,0))</f>
        <v>154</v>
      </c>
      <c r="V35" s="10">
        <f>IF(K35="","",ROUNDDOWN(K35/N35*100,0))</f>
        <v>108</v>
      </c>
      <c r="W35" s="10" t="str">
        <f>IF(Z35="","",IF(AF35="",IF(AC35&lt;55,"",AC35),IF(AF35-AC35&gt;0,CONCATENATE(AC35,"~",AF35),AC35)))</f>
        <v>78~79</v>
      </c>
      <c r="X35" s="9" t="str">
        <f>IF(AC35&lt;55,"",AD35)</f>
        <v>★2.5</v>
      </c>
      <c r="Z35" s="27">
        <v>2380</v>
      </c>
      <c r="AA35" s="27">
        <v>2400</v>
      </c>
      <c r="AB35" s="7">
        <f>IF(Z35="","",ROUNDUP(ROUND(IF(Z35&gt;=2759,9.5,IF(Z35&lt;2759,(-2.47/1000000*Z35*Z35)-(8.52/10000*Z35)+30.65)),1)*1.1,1))</f>
        <v>16.100000000000001</v>
      </c>
      <c r="AC35" s="6">
        <f>IF(K35="","",ROUNDDOWN(K35/AB35*100,0))</f>
        <v>78</v>
      </c>
      <c r="AD35" s="6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★2.5</v>
      </c>
      <c r="AE35" s="7">
        <f>IF(AA35="","",ROUNDUP(ROUND(IF(AA35&gt;=2759,9.5,IF(AA35&lt;2759,(-2.47/1000000*AA35*AA35)-(8.52/10000*AA35)+30.65)),1)*1.1,1))</f>
        <v>15.9</v>
      </c>
      <c r="AF35" s="6">
        <f>IF(AE35="","",IF(K35="","",ROUNDDOWN(K35/AE35*100,0)))</f>
        <v>79</v>
      </c>
      <c r="AG35" s="6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>★2.5</v>
      </c>
    </row>
    <row r="36" spans="1:33" ht="24" customHeight="1" x14ac:dyDescent="0.2">
      <c r="A36" s="30"/>
      <c r="B36" s="29"/>
      <c r="C36" s="28"/>
      <c r="D36" s="13" t="s">
        <v>41</v>
      </c>
      <c r="E36" s="23" t="s">
        <v>42</v>
      </c>
      <c r="F36" s="15" t="s">
        <v>22</v>
      </c>
      <c r="G36" s="14">
        <v>2.988</v>
      </c>
      <c r="H36" s="15" t="s">
        <v>13</v>
      </c>
      <c r="I36" s="22" t="str">
        <f>IF(Z36="","",(IF(AA36-Z36&gt;0,CONCATENATE(TEXT(Z36,"#,##0"),"~",TEXT(AA36,"#,##0")),TEXT(Z36,"#,##0"))))</f>
        <v>2,460</v>
      </c>
      <c r="J36" s="21">
        <v>5</v>
      </c>
      <c r="K36" s="20">
        <v>12.7</v>
      </c>
      <c r="L36" s="19">
        <f>IF(K36&gt;0,1/K36*37.7*68.6,"")</f>
        <v>203.63937007874014</v>
      </c>
      <c r="M36" s="18">
        <f>IF(Z36="","",ROUNDUP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*1.1,1))</f>
        <v>8.1999999999999993</v>
      </c>
      <c r="N36" s="17">
        <f>IF(Z36="","",ROUNDUP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*1.1,1))</f>
        <v>11.7</v>
      </c>
      <c r="O36" s="16" t="str">
        <f>IF(Z36="","",IF(AE36="",TEXT(AB36,"#,##0.0"),(IF(AB36-AE36&gt;0,CONCATENATE(TEXT(AE36,"#,##0.0"),"~",TEXT(AB36,"#,##0.0")),TEXT(AB36,"#,##0.0")))))</f>
        <v>15.0</v>
      </c>
      <c r="P36" s="14" t="s">
        <v>21</v>
      </c>
      <c r="Q36" s="15" t="s">
        <v>11</v>
      </c>
      <c r="R36" s="14" t="s">
        <v>20</v>
      </c>
      <c r="S36" s="13"/>
      <c r="T36" s="12"/>
      <c r="U36" s="11">
        <f>IF(K36="","",ROUNDDOWN(K36/M36*100,0))</f>
        <v>154</v>
      </c>
      <c r="V36" s="10">
        <f>IF(K36="","",ROUNDDOWN(K36/N36*100,0))</f>
        <v>108</v>
      </c>
      <c r="W36" s="10">
        <f>IF(Z36="","",IF(AF36="",IF(AC36&lt;55,"",AC36),IF(AF36-AC36&gt;0,CONCATENATE(AC36,"~",AF36),AC36)))</f>
        <v>84</v>
      </c>
      <c r="X36" s="9" t="str">
        <f>IF(AC36&lt;55,"",AD36)</f>
        <v>★3.0</v>
      </c>
      <c r="Z36" s="27">
        <v>2460</v>
      </c>
      <c r="AA36" s="27">
        <v>2460</v>
      </c>
      <c r="AB36" s="7">
        <f>IF(Z36="","",ROUNDUP(ROUND(IF(Z36&gt;=2759,9.5,IF(Z36&lt;2759,(-2.47/1000000*Z36*Z36)-(8.52/10000*Z36)+30.65)),1)*1.1,1))</f>
        <v>15</v>
      </c>
      <c r="AC36" s="6">
        <f>IF(K36="","",ROUNDDOWN(K36/AB36*100,0))</f>
        <v>84</v>
      </c>
      <c r="AD36" s="6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★3.0</v>
      </c>
      <c r="AE36" s="7">
        <f>IF(AA36="","",ROUNDUP(ROUND(IF(AA36&gt;=2759,9.5,IF(AA36&lt;2759,(-2.47/1000000*AA36*AA36)-(8.52/10000*AA36)+30.65)),1)*1.1,1))</f>
        <v>15</v>
      </c>
      <c r="AF36" s="6">
        <f>IF(AE36="","",IF(K36="","",ROUNDDOWN(K36/AE36*100,0)))</f>
        <v>84</v>
      </c>
      <c r="AG36" s="6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>★3.0</v>
      </c>
    </row>
    <row r="37" spans="1:33" ht="24" customHeight="1" x14ac:dyDescent="0.2">
      <c r="A37" s="30"/>
      <c r="B37" s="29"/>
      <c r="C37" s="28"/>
      <c r="D37" s="13" t="s">
        <v>41</v>
      </c>
      <c r="E37" s="23" t="s">
        <v>40</v>
      </c>
      <c r="F37" s="15" t="s">
        <v>22</v>
      </c>
      <c r="G37" s="14">
        <v>2.988</v>
      </c>
      <c r="H37" s="15" t="s">
        <v>13</v>
      </c>
      <c r="I37" s="22" t="str">
        <f>IF(Z37="","",(IF(AA37-Z37&gt;0,CONCATENATE(TEXT(Z37,"#,##0"),"~",TEXT(AA37,"#,##0")),TEXT(Z37,"#,##0"))))</f>
        <v>2,480</v>
      </c>
      <c r="J37" s="21">
        <v>5</v>
      </c>
      <c r="K37" s="20">
        <v>12.7</v>
      </c>
      <c r="L37" s="19">
        <f>IF(K37&gt;0,1/K37*37.7*68.6,"")</f>
        <v>203.63937007874014</v>
      </c>
      <c r="M37" s="18">
        <f>IF(Z37="","",ROUNDUP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*1.1,1))</f>
        <v>8.1999999999999993</v>
      </c>
      <c r="N37" s="17">
        <f>IF(Z37="","",ROUNDUP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*1.1,1))</f>
        <v>11.7</v>
      </c>
      <c r="O37" s="16" t="str">
        <f>IF(Z37="","",IF(AE37="",TEXT(AB37,"#,##0.0"),(IF(AB37-AE37&gt;0,CONCATENATE(TEXT(AE37,"#,##0.0"),"~",TEXT(AB37,"#,##0.0")),TEXT(AB37,"#,##0.0")))))</f>
        <v>14.7</v>
      </c>
      <c r="P37" s="14" t="s">
        <v>21</v>
      </c>
      <c r="Q37" s="15" t="s">
        <v>11</v>
      </c>
      <c r="R37" s="14" t="s">
        <v>20</v>
      </c>
      <c r="S37" s="13"/>
      <c r="T37" s="12"/>
      <c r="U37" s="11">
        <f>IF(K37="","",ROUNDDOWN(K37/M37*100,0))</f>
        <v>154</v>
      </c>
      <c r="V37" s="10">
        <f>IF(K37="","",ROUNDDOWN(K37/N37*100,0))</f>
        <v>108</v>
      </c>
      <c r="W37" s="10">
        <f>IF(Z37="","",IF(AF37="",IF(AC37&lt;55,"",AC37),IF(AF37-AC37&gt;0,CONCATENATE(AC37,"~",AF37),AC37)))</f>
        <v>86</v>
      </c>
      <c r="X37" s="9" t="str">
        <f>IF(AC37&lt;55,"",AD37)</f>
        <v>★3.5</v>
      </c>
      <c r="Z37" s="27">
        <v>2480</v>
      </c>
      <c r="AA37" s="27">
        <v>2480</v>
      </c>
      <c r="AB37" s="7">
        <f>IF(Z37="","",ROUNDUP(ROUND(IF(Z37&gt;=2759,9.5,IF(Z37&lt;2759,(-2.47/1000000*Z37*Z37)-(8.52/10000*Z37)+30.65)),1)*1.1,1))</f>
        <v>14.7</v>
      </c>
      <c r="AC37" s="6">
        <f>IF(K37="","",ROUNDDOWN(K37/AB37*100,0))</f>
        <v>86</v>
      </c>
      <c r="AD37" s="6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★3.5</v>
      </c>
      <c r="AE37" s="7">
        <f>IF(AA37="","",ROUNDUP(ROUND(IF(AA37&gt;=2759,9.5,IF(AA37&lt;2759,(-2.47/1000000*AA37*AA37)-(8.52/10000*AA37)+30.65)),1)*1.1,1))</f>
        <v>14.7</v>
      </c>
      <c r="AF37" s="6">
        <f>IF(AE37="","",IF(K37="","",ROUNDDOWN(K37/AE37*100,0)))</f>
        <v>86</v>
      </c>
      <c r="AG37" s="6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>★3.5</v>
      </c>
    </row>
    <row r="38" spans="1:33" ht="24" customHeight="1" x14ac:dyDescent="0.2">
      <c r="A38" s="30"/>
      <c r="B38" s="48"/>
      <c r="C38" s="31" t="s">
        <v>39</v>
      </c>
      <c r="D38" s="13" t="s">
        <v>37</v>
      </c>
      <c r="E38" s="23" t="s">
        <v>38</v>
      </c>
      <c r="F38" s="15">
        <v>656</v>
      </c>
      <c r="G38" s="14">
        <v>2.9239999999999999</v>
      </c>
      <c r="H38" s="15" t="s">
        <v>13</v>
      </c>
      <c r="I38" s="22" t="str">
        <f>IF(Z38="","",(IF(AA38-Z38&gt;0,CONCATENATE(TEXT(Z38,"#,##0"),"~",TEXT(AA38,"#,##0")),TEXT(Z38,"#,##0"))))</f>
        <v>2,540~2,570</v>
      </c>
      <c r="J38" s="21">
        <v>7</v>
      </c>
      <c r="K38" s="20">
        <v>11.3</v>
      </c>
      <c r="L38" s="19">
        <f>IF(K38&gt;0,1/K38*37.7*68.6,"")</f>
        <v>228.86902654867257</v>
      </c>
      <c r="M38" s="18">
        <f>IF(Z38="","",ROUNDUP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*1.1,1))</f>
        <v>8.1999999999999993</v>
      </c>
      <c r="N38" s="17">
        <f>IF(Z38="","",ROUNDUP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*1.1,1))</f>
        <v>11.7</v>
      </c>
      <c r="O38" s="16" t="str">
        <f>IF(Z38="","",IF(AE38="",TEXT(AB38,"#,##0.0"),(IF(AB38-AE38&gt;0,CONCATENATE(TEXT(AE38,"#,##0.0"),"~",TEXT(AB38,"#,##0.0")),TEXT(AB38,"#,##0.0")))))</f>
        <v>13.4~13.9</v>
      </c>
      <c r="P38" s="14" t="s">
        <v>12</v>
      </c>
      <c r="Q38" s="15" t="s">
        <v>11</v>
      </c>
      <c r="R38" s="14" t="s">
        <v>20</v>
      </c>
      <c r="S38" s="13"/>
      <c r="T38" s="12"/>
      <c r="U38" s="11">
        <f>IF(K38="","",ROUNDDOWN(K38/M38*100,0))</f>
        <v>137</v>
      </c>
      <c r="V38" s="10">
        <f>IF(K38="","",ROUNDDOWN(K38/N38*100,0))</f>
        <v>96</v>
      </c>
      <c r="W38" s="10" t="str">
        <f>IF(Z38="","",IF(AF38="",IF(AC38&lt;55,"",AC38),IF(AF38-AC38&gt;0,CONCATENATE(AC38,"~",AF38),AC38)))</f>
        <v>81~84</v>
      </c>
      <c r="X38" s="9" t="str">
        <f>IF(AC38&lt;55,"",AD38)</f>
        <v>★3.0</v>
      </c>
      <c r="Z38" s="27">
        <v>2540</v>
      </c>
      <c r="AA38" s="27">
        <v>2570</v>
      </c>
      <c r="AB38" s="7">
        <f>IF(Z38="","",ROUNDUP(ROUND(IF(Z38&gt;=2759,9.5,IF(Z38&lt;2759,(-2.47/1000000*Z38*Z38)-(8.52/10000*Z38)+30.65)),1)*1.1,1))</f>
        <v>13.9</v>
      </c>
      <c r="AC38" s="6">
        <f>IF(K38="","",ROUNDDOWN(K38/AB38*100,0))</f>
        <v>81</v>
      </c>
      <c r="AD38" s="6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>★3.0</v>
      </c>
      <c r="AE38" s="7">
        <f>IF(AA38="","",ROUNDUP(ROUND(IF(AA38&gt;=2759,9.5,IF(AA38&lt;2759,(-2.47/1000000*AA38*AA38)-(8.52/10000*AA38)+30.65)),1)*1.1,1))</f>
        <v>13.4</v>
      </c>
      <c r="AF38" s="6">
        <f>IF(AE38="","",IF(K38="","",ROUNDDOWN(K38/AE38*100,0)))</f>
        <v>84</v>
      </c>
      <c r="AG38" s="6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>★3.0</v>
      </c>
    </row>
    <row r="39" spans="1:33" ht="24" customHeight="1" x14ac:dyDescent="0.2">
      <c r="A39" s="30"/>
      <c r="B39" s="25"/>
      <c r="C39" s="24"/>
      <c r="D39" s="13" t="s">
        <v>37</v>
      </c>
      <c r="E39" s="23" t="s">
        <v>36</v>
      </c>
      <c r="F39" s="15">
        <v>656</v>
      </c>
      <c r="G39" s="14">
        <v>2.9239999999999999</v>
      </c>
      <c r="H39" s="15" t="s">
        <v>13</v>
      </c>
      <c r="I39" s="22" t="str">
        <f>IF(Z39="","",(IF(AA39-Z39&gt;0,CONCATENATE(TEXT(Z39,"#,##0"),"~",TEXT(AA39,"#,##0")),TEXT(Z39,"#,##0"))))</f>
        <v>2,590</v>
      </c>
      <c r="J39" s="21">
        <v>7</v>
      </c>
      <c r="K39" s="20">
        <v>11.3</v>
      </c>
      <c r="L39" s="19">
        <f>IF(K39&gt;0,1/K39*37.7*68.6,"")</f>
        <v>228.86902654867257</v>
      </c>
      <c r="M39" s="18">
        <f>IF(Z39="","",ROUNDUP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*1.1,1))</f>
        <v>8.1999999999999993</v>
      </c>
      <c r="N39" s="17">
        <f>IF(Z39="","",ROUNDUP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*1.1,1))</f>
        <v>11.7</v>
      </c>
      <c r="O39" s="16" t="str">
        <f>IF(Z39="","",IF(AE39="",TEXT(AB39,"#,##0.0"),(IF(AB39-AE39&gt;0,CONCATENATE(TEXT(AE39,"#,##0.0"),"~",TEXT(AB39,"#,##0.0")),TEXT(AB39,"#,##0.0")))))</f>
        <v>13.1</v>
      </c>
      <c r="P39" s="14" t="s">
        <v>12</v>
      </c>
      <c r="Q39" s="15" t="s">
        <v>11</v>
      </c>
      <c r="R39" s="14" t="s">
        <v>20</v>
      </c>
      <c r="S39" s="13"/>
      <c r="T39" s="12"/>
      <c r="U39" s="11">
        <f>IF(K39="","",ROUNDDOWN(K39/M39*100,0))</f>
        <v>137</v>
      </c>
      <c r="V39" s="10">
        <f>IF(K39="","",ROUNDDOWN(K39/N39*100,0))</f>
        <v>96</v>
      </c>
      <c r="W39" s="10">
        <f>IF(Z39="","",IF(AF39="",IF(AC39&lt;55,"",AC39),IF(AF39-AC39&gt;0,CONCATENATE(AC39,"~",AF39),AC39)))</f>
        <v>86</v>
      </c>
      <c r="X39" s="9" t="str">
        <f>IF(AC39&lt;55,"",AD39)</f>
        <v>★3.5</v>
      </c>
      <c r="Z39" s="27">
        <v>2590</v>
      </c>
      <c r="AA39" s="27">
        <v>2590</v>
      </c>
      <c r="AB39" s="7">
        <f>IF(Z39="","",ROUNDUP(ROUND(IF(Z39&gt;=2759,9.5,IF(Z39&lt;2759,(-2.47/1000000*Z39*Z39)-(8.52/10000*Z39)+30.65)),1)*1.1,1))</f>
        <v>13.1</v>
      </c>
      <c r="AC39" s="6">
        <f>IF(K39="","",ROUNDDOWN(K39/AB39*100,0))</f>
        <v>86</v>
      </c>
      <c r="AD39" s="6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>★3.5</v>
      </c>
      <c r="AE39" s="7">
        <f>IF(AA39="","",ROUNDUP(ROUND(IF(AA39&gt;=2759,9.5,IF(AA39&lt;2759,(-2.47/1000000*AA39*AA39)-(8.52/10000*AA39)+30.65)),1)*1.1,1))</f>
        <v>13.1</v>
      </c>
      <c r="AF39" s="6">
        <f>IF(AE39="","",IF(K39="","",ROUNDDOWN(K39/AE39*100,0)))</f>
        <v>86</v>
      </c>
      <c r="AG39" s="6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>★3.5</v>
      </c>
    </row>
    <row r="40" spans="1:33" ht="24" customHeight="1" x14ac:dyDescent="0.2">
      <c r="A40" s="30"/>
      <c r="B40" s="29"/>
      <c r="C40" s="28" t="s">
        <v>35</v>
      </c>
      <c r="D40" s="13" t="s">
        <v>32</v>
      </c>
      <c r="E40" s="23" t="s">
        <v>34</v>
      </c>
      <c r="F40" s="15" t="s">
        <v>22</v>
      </c>
      <c r="G40" s="14">
        <v>2.988</v>
      </c>
      <c r="H40" s="15" t="s">
        <v>13</v>
      </c>
      <c r="I40" s="22" t="str">
        <f>IF(Z40="","",(IF(AA40-Z40&gt;0,CONCATENATE(TEXT(Z40,"#,##0"),"~",TEXT(AA40,"#,##0")),TEXT(Z40,"#,##0"))))</f>
        <v>2,590~2,610</v>
      </c>
      <c r="J40" s="21">
        <v>7</v>
      </c>
      <c r="K40" s="20">
        <v>12</v>
      </c>
      <c r="L40" s="19">
        <f>IF(K40&gt;0,1/K40*37.7*68.6,"")</f>
        <v>215.51833333333332</v>
      </c>
      <c r="M40" s="18">
        <f>IF(Z40="","",ROUNDUP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*1.1,1))</f>
        <v>8.1999999999999993</v>
      </c>
      <c r="N40" s="17">
        <f>IF(Z40="","",ROUNDUP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*1.1,1))</f>
        <v>11.7</v>
      </c>
      <c r="O40" s="16" t="str">
        <f>IF(Z40="","",IF(AE40="",TEXT(AB40,"#,##0.0"),(IF(AB40-AE40&gt;0,CONCATENATE(TEXT(AE40,"#,##0.0"),"~",TEXT(AB40,"#,##0.0")),TEXT(AB40,"#,##0.0")))))</f>
        <v>12.8~13.1</v>
      </c>
      <c r="P40" s="14" t="s">
        <v>21</v>
      </c>
      <c r="Q40" s="15" t="s">
        <v>11</v>
      </c>
      <c r="R40" s="14" t="s">
        <v>20</v>
      </c>
      <c r="S40" s="13"/>
      <c r="T40" s="12"/>
      <c r="U40" s="11">
        <f>IF(K40="","",ROUNDDOWN(K40/M40*100,0))</f>
        <v>146</v>
      </c>
      <c r="V40" s="10">
        <f>IF(K40="","",ROUNDDOWN(K40/N40*100,0))</f>
        <v>102</v>
      </c>
      <c r="W40" s="10" t="str">
        <f>IF(Z40="","",IF(AF40="",IF(AC40&lt;55,"",AC40),IF(AF40-AC40&gt;0,CONCATENATE(AC40,"~",AF40),AC40)))</f>
        <v>91~93</v>
      </c>
      <c r="X40" s="9" t="str">
        <f>IF(AC40&lt;55,"",AD40)</f>
        <v>★4.0</v>
      </c>
      <c r="Z40" s="27">
        <v>2590</v>
      </c>
      <c r="AA40" s="27">
        <v>2610</v>
      </c>
      <c r="AB40" s="7">
        <f>IF(Z40="","",ROUNDUP(ROUND(IF(Z40&gt;=2759,9.5,IF(Z40&lt;2759,(-2.47/1000000*Z40*Z40)-(8.52/10000*Z40)+30.65)),1)*1.1,1))</f>
        <v>13.1</v>
      </c>
      <c r="AC40" s="6">
        <f>IF(K40="","",ROUNDDOWN(K40/AB40*100,0))</f>
        <v>91</v>
      </c>
      <c r="AD40" s="6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>★4.0</v>
      </c>
      <c r="AE40" s="7">
        <f>IF(AA40="","",ROUNDUP(ROUND(IF(AA40&gt;=2759,9.5,IF(AA40&lt;2759,(-2.47/1000000*AA40*AA40)-(8.52/10000*AA40)+30.65)),1)*1.1,1))</f>
        <v>12.799999999999999</v>
      </c>
      <c r="AF40" s="6">
        <f>IF(AE40="","",IF(K40="","",ROUNDDOWN(K40/AE40*100,0)))</f>
        <v>93</v>
      </c>
      <c r="AG40" s="6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>★4.0</v>
      </c>
    </row>
    <row r="41" spans="1:33" ht="24" customHeight="1" x14ac:dyDescent="0.2">
      <c r="A41" s="30"/>
      <c r="B41" s="29"/>
      <c r="C41" s="28"/>
      <c r="D41" s="13" t="s">
        <v>32</v>
      </c>
      <c r="E41" s="23" t="s">
        <v>33</v>
      </c>
      <c r="F41" s="15" t="s">
        <v>22</v>
      </c>
      <c r="G41" s="14">
        <v>2.988</v>
      </c>
      <c r="H41" s="15" t="s">
        <v>13</v>
      </c>
      <c r="I41" s="22" t="str">
        <f>IF(Z41="","",(IF(AA41-Z41&gt;0,CONCATENATE(TEXT(Z41,"#,##0"),"~",TEXT(AA41,"#,##0")),TEXT(Z41,"#,##0"))))</f>
        <v>2,630</v>
      </c>
      <c r="J41" s="21">
        <v>7</v>
      </c>
      <c r="K41" s="20">
        <v>12</v>
      </c>
      <c r="L41" s="19">
        <f>IF(K41&gt;0,1/K41*37.7*68.6,"")</f>
        <v>215.51833333333332</v>
      </c>
      <c r="M41" s="18">
        <f>IF(Z41="","",ROUNDUP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*1.1,1))</f>
        <v>8.1999999999999993</v>
      </c>
      <c r="N41" s="17">
        <f>IF(Z41="","",ROUNDUP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*1.1,1))</f>
        <v>11.7</v>
      </c>
      <c r="O41" s="16" t="str">
        <f>IF(Z41="","",IF(AE41="",TEXT(AB41,"#,##0.0"),(IF(AB41-AE41&gt;0,CONCATENATE(TEXT(AE41,"#,##0.0"),"~",TEXT(AB41,"#,##0.0")),TEXT(AB41,"#,##0.0")))))</f>
        <v>12.5</v>
      </c>
      <c r="P41" s="14" t="s">
        <v>21</v>
      </c>
      <c r="Q41" s="15" t="s">
        <v>11</v>
      </c>
      <c r="R41" s="14" t="s">
        <v>20</v>
      </c>
      <c r="S41" s="13"/>
      <c r="T41" s="12"/>
      <c r="U41" s="11">
        <f>IF(K41="","",ROUNDDOWN(K41/M41*100,0))</f>
        <v>146</v>
      </c>
      <c r="V41" s="10">
        <f>IF(K41="","",ROUNDDOWN(K41/N41*100,0))</f>
        <v>102</v>
      </c>
      <c r="W41" s="10">
        <f>IF(Z41="","",IF(AF41="",IF(AC41&lt;55,"",AC41),IF(AF41-AC41&gt;0,CONCATENATE(AC41,"~",AF41),AC41)))</f>
        <v>96</v>
      </c>
      <c r="X41" s="9" t="str">
        <f>IF(AC41&lt;55,"",AD41)</f>
        <v>★4.5</v>
      </c>
      <c r="Z41" s="27">
        <v>2630</v>
      </c>
      <c r="AA41" s="27">
        <v>2630</v>
      </c>
      <c r="AB41" s="7">
        <f>IF(Z41="","",ROUNDUP(ROUND(IF(Z41&gt;=2759,9.5,IF(Z41&lt;2759,(-2.47/1000000*Z41*Z41)-(8.52/10000*Z41)+30.65)),1)*1.1,1))</f>
        <v>12.5</v>
      </c>
      <c r="AC41" s="6">
        <f>IF(K41="","",ROUNDDOWN(K41/AB41*100,0))</f>
        <v>96</v>
      </c>
      <c r="AD41" s="6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>★4.5</v>
      </c>
      <c r="AE41" s="7">
        <f>IF(AA41="","",ROUNDUP(ROUND(IF(AA41&gt;=2759,9.5,IF(AA41&lt;2759,(-2.47/1000000*AA41*AA41)-(8.52/10000*AA41)+30.65)),1)*1.1,1))</f>
        <v>12.5</v>
      </c>
      <c r="AF41" s="6">
        <f>IF(AE41="","",IF(K41="","",ROUNDDOWN(K41/AE41*100,0)))</f>
        <v>96</v>
      </c>
      <c r="AG41" s="6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>★4.5</v>
      </c>
    </row>
    <row r="42" spans="1:33" ht="24" customHeight="1" x14ac:dyDescent="0.2">
      <c r="A42" s="30"/>
      <c r="B42" s="29"/>
      <c r="C42" s="28"/>
      <c r="D42" s="13" t="s">
        <v>32</v>
      </c>
      <c r="E42" s="23" t="s">
        <v>31</v>
      </c>
      <c r="F42" s="15" t="s">
        <v>22</v>
      </c>
      <c r="G42" s="14">
        <v>2.988</v>
      </c>
      <c r="H42" s="15" t="s">
        <v>13</v>
      </c>
      <c r="I42" s="22" t="str">
        <f>IF(Z42="","",(IF(AA42-Z42&gt;0,CONCATENATE(TEXT(Z42,"#,##0"),"~",TEXT(AA42,"#,##0")),TEXT(Z42,"#,##0"))))</f>
        <v>2,660~2,700</v>
      </c>
      <c r="J42" s="21">
        <v>7</v>
      </c>
      <c r="K42" s="20">
        <v>12</v>
      </c>
      <c r="L42" s="19">
        <f>IF(K42&gt;0,1/K42*37.7*68.6,"")</f>
        <v>215.51833333333332</v>
      </c>
      <c r="M42" s="18">
        <f>IF(Z42="","",ROUNDUP(IF(Z42&gt;=2271,"7.4",IF(Z42&gt;=2101,"8.7",IF(Z42&gt;=1991,"9.4",IF(Z42&gt;=1871,"10.2",IF(Z42&gt;=1761,"11.1",IF(Z42&gt;=1651,"12.2",IF(Z42&gt;=1531,"13.2",IF(Z42&gt;=1421,"14.4",IF(Z42&gt;=1311,"15.8",IF(Z42&gt;=1196,"17.2",IF(Z42&gt;=1081,"18.7",IF(Z42&gt;=971,"20.5",IF(Z42&gt;=856,"20.8",IF(Z42&gt;=741,"21.0",IF(Z42&gt;=601,"21.8","22.5")))))))))))))))*1.1,1))</f>
        <v>8.1999999999999993</v>
      </c>
      <c r="N42" s="17">
        <f>IF(Z42="","",ROUNDUP(IF(Z42&gt;=2271,"10.6",IF(Z42&gt;=2101,"11.9",IF(Z42&gt;=1991,"12.7",IF(Z42&gt;=1871,"13.5",IF(Z42&gt;=1761,"14.4",IF(Z42&gt;=1651,"15.4",IF(Z42&gt;=1531,"16.5",IF(Z42&gt;=1421,"17.6",IF(Z42&gt;=1311,"19.0",IF(Z42&gt;=1196,"20.3",IF(Z42&gt;=1081,"21.8",IF(Z42&gt;=971,"23.4",IF(Z42&gt;=856,"23.7",IF(Z42&gt;=741,"24.5","24.6"))))))))))))))*1.1,1))</f>
        <v>11.7</v>
      </c>
      <c r="O42" s="16" t="str">
        <f>IF(Z42="","",IF(AE42="",TEXT(AB42,"#,##0.0"),(IF(AB42-AE42&gt;0,CONCATENATE(TEXT(AE42,"#,##0.0"),"~",TEXT(AB42,"#,##0.0")),TEXT(AB42,"#,##0.0")))))</f>
        <v>11.4~12.0</v>
      </c>
      <c r="P42" s="14" t="s">
        <v>21</v>
      </c>
      <c r="Q42" s="15" t="s">
        <v>11</v>
      </c>
      <c r="R42" s="14" t="s">
        <v>20</v>
      </c>
      <c r="S42" s="13"/>
      <c r="T42" s="12"/>
      <c r="U42" s="11">
        <f>IF(K42="","",ROUNDDOWN(K42/M42*100,0))</f>
        <v>146</v>
      </c>
      <c r="V42" s="10">
        <f>IF(K42="","",ROUNDDOWN(K42/N42*100,0))</f>
        <v>102</v>
      </c>
      <c r="W42" s="10" t="str">
        <f>IF(Z42="","",IF(AF42="",IF(AC42&lt;55,"",AC42),IF(AF42-AC42&gt;0,CONCATENATE(AC42,"~",AF42),AC42)))</f>
        <v>100~105</v>
      </c>
      <c r="X42" s="9" t="str">
        <f>IF(AC42&lt;55,"",AD42)</f>
        <v>★5.0</v>
      </c>
      <c r="Z42" s="27">
        <v>2660</v>
      </c>
      <c r="AA42" s="27">
        <v>2700</v>
      </c>
      <c r="AB42" s="7">
        <f>IF(Z42="","",ROUNDUP(ROUND(IF(Z42&gt;=2759,9.5,IF(Z42&lt;2759,(-2.47/1000000*Z42*Z42)-(8.52/10000*Z42)+30.65)),1)*1.1,1))</f>
        <v>12</v>
      </c>
      <c r="AC42" s="6">
        <f>IF(K42="","",ROUNDDOWN(K42/AB42*100,0))</f>
        <v>100</v>
      </c>
      <c r="AD42" s="6" t="str">
        <f>IF(AC42="","",IF(AC42&gt;=125,"★7.5",IF(AC42&gt;=120,"★7.0",IF(AC42&gt;=115,"★6.5",IF(AC42&gt;=110,"★6.0",IF(AC42&gt;=105,"★5.5",IF(AC42&gt;=100,"★5.0",IF(AC42&gt;=95,"★4.5",IF(AC42&gt;=90,"★4.0",IF(AC42&gt;=85,"★3.5",IF(AC42&gt;=80,"★3.0",IF(AC42&gt;=75,"★2.5",IF(AC42&gt;=70,"★2.0",IF(AC42&gt;=65,"★1.5",IF(AC42&gt;=60,"★1.0",IF(AC42&gt;=55,"★0.5"," "))))))))))))))))</f>
        <v>★5.0</v>
      </c>
      <c r="AE42" s="7">
        <f>IF(AA42="","",ROUNDUP(ROUND(IF(AA42&gt;=2759,9.5,IF(AA42&lt;2759,(-2.47/1000000*AA42*AA42)-(8.52/10000*AA42)+30.65)),1)*1.1,1))</f>
        <v>11.4</v>
      </c>
      <c r="AF42" s="6">
        <f>IF(AE42="","",IF(K42="","",ROUNDDOWN(K42/AE42*100,0)))</f>
        <v>105</v>
      </c>
      <c r="AG42" s="6" t="str">
        <f>IF(AF42="","",IF(AF42&gt;=125,"★7.5",IF(AF42&gt;=120,"★7.0",IF(AF42&gt;=115,"★6.5",IF(AF42&gt;=110,"★6.0",IF(AF42&gt;=105,"★5.5",IF(AF42&gt;=100,"★5.0",IF(AF42&gt;=95,"★4.5",IF(AF42&gt;=90,"★4.0",IF(AF42&gt;=85,"★3.5",IF(AF42&gt;=80,"★3.0",IF(AF42&gt;=75,"★2.5",IF(AF42&gt;=70,"★2.0",IF(AF42&gt;=65,"★1.5",IF(AF42&gt;=60,"★1.0",IF(AF42&gt;=55,"★0.5"," "))))))))))))))))</f>
        <v>★5.5</v>
      </c>
    </row>
    <row r="43" spans="1:33" ht="24" customHeight="1" x14ac:dyDescent="0.2">
      <c r="A43" s="30"/>
      <c r="B43" s="48"/>
      <c r="C43" s="47" t="s">
        <v>30</v>
      </c>
      <c r="D43" s="36" t="s">
        <v>24</v>
      </c>
      <c r="E43" s="46" t="s">
        <v>29</v>
      </c>
      <c r="F43" s="38" t="s">
        <v>22</v>
      </c>
      <c r="G43" s="37">
        <v>2.988</v>
      </c>
      <c r="H43" s="38" t="s">
        <v>13</v>
      </c>
      <c r="I43" s="45" t="str">
        <f>IF(Z43="","",(IF(AA43-Z43&gt;0,CONCATENATE(TEXT(Z43,"#,##0"),"~",TEXT(AA43,"#,##0")),TEXT(Z43,"#,##0"))))</f>
        <v>2,280~2,330</v>
      </c>
      <c r="J43" s="44">
        <v>5</v>
      </c>
      <c r="K43" s="43">
        <v>13.5</v>
      </c>
      <c r="L43" s="42">
        <f>IF(K43&gt;0,1/K43*37.7*68.6,"")</f>
        <v>191.57185185185185</v>
      </c>
      <c r="M43" s="41">
        <f>IF(Z43="","",ROUNDUP(IF(Z43&gt;=2271,"7.4",IF(Z43&gt;=2101,"8.7",IF(Z43&gt;=1991,"9.4",IF(Z43&gt;=1871,"10.2",IF(Z43&gt;=1761,"11.1",IF(Z43&gt;=1651,"12.2",IF(Z43&gt;=1531,"13.2",IF(Z43&gt;=1421,"14.4",IF(Z43&gt;=1311,"15.8",IF(Z43&gt;=1196,"17.2",IF(Z43&gt;=1081,"18.7",IF(Z43&gt;=971,"20.5",IF(Z43&gt;=856,"20.8",IF(Z43&gt;=741,"21.0",IF(Z43&gt;=601,"21.8","22.5")))))))))))))))*1.1,1))</f>
        <v>8.1999999999999993</v>
      </c>
      <c r="N43" s="40">
        <f>IF(Z43="","",ROUNDUP(IF(Z43&gt;=2271,"10.6",IF(Z43&gt;=2101,"11.9",IF(Z43&gt;=1991,"12.7",IF(Z43&gt;=1871,"13.5",IF(Z43&gt;=1761,"14.4",IF(Z43&gt;=1651,"15.4",IF(Z43&gt;=1531,"16.5",IF(Z43&gt;=1421,"17.6",IF(Z43&gt;=1311,"19.0",IF(Z43&gt;=1196,"20.3",IF(Z43&gt;=1081,"21.8",IF(Z43&gt;=971,"23.4",IF(Z43&gt;=856,"23.7",IF(Z43&gt;=741,"24.5","24.6"))))))))))))))*1.1,1))</f>
        <v>11.7</v>
      </c>
      <c r="O43" s="39" t="str">
        <f>IF(Z43="","",IF(AE43="",TEXT(AB43,"#,##0.0"),(IF(AB43-AE43&gt;0,CONCATENATE(TEXT(AE43,"#,##0.0"),"~",TEXT(AB43,"#,##0.0")),TEXT(AB43,"#,##0.0")))))</f>
        <v>16.9~17.5</v>
      </c>
      <c r="P43" s="37" t="s">
        <v>21</v>
      </c>
      <c r="Q43" s="38" t="s">
        <v>11</v>
      </c>
      <c r="R43" s="37" t="s">
        <v>20</v>
      </c>
      <c r="S43" s="36"/>
      <c r="T43" s="35"/>
      <c r="U43" s="34">
        <f>IF(K43="","",ROUNDDOWN(K43/M43*100,0))</f>
        <v>164</v>
      </c>
      <c r="V43" s="33">
        <f>IF(K43="","",ROUNDDOWN(K43/N43*100,0))</f>
        <v>115</v>
      </c>
      <c r="W43" s="33" t="str">
        <f>IF(Z43="","",IF(AF43="",IF(AC43&lt;55,"",AC43),IF(AF43-AC43&gt;0,CONCATENATE(AC43,"~",AF43),AC43)))</f>
        <v>77~79</v>
      </c>
      <c r="X43" s="32" t="str">
        <f>IF(AC43&lt;55,"",AD43)</f>
        <v>★2.5</v>
      </c>
      <c r="Z43" s="27">
        <v>2280</v>
      </c>
      <c r="AA43" s="27">
        <v>2330</v>
      </c>
      <c r="AB43" s="7">
        <f>IF(Z43="","",ROUNDUP(ROUND(IF(Z43&gt;=2759,9.5,IF(Z43&lt;2759,(-2.47/1000000*Z43*Z43)-(8.52/10000*Z43)+30.65)),1)*1.1,1))</f>
        <v>17.5</v>
      </c>
      <c r="AC43" s="6">
        <f>IF(K43="","",ROUNDDOWN(K43/AB43*100,0))</f>
        <v>77</v>
      </c>
      <c r="AD43" s="6" t="str">
        <f>IF(AC43="","",IF(AC43&gt;=125,"★7.5",IF(AC43&gt;=120,"★7.0",IF(AC43&gt;=115,"★6.5",IF(AC43&gt;=110,"★6.0",IF(AC43&gt;=105,"★5.5",IF(AC43&gt;=100,"★5.0",IF(AC43&gt;=95,"★4.5",IF(AC43&gt;=90,"★4.0",IF(AC43&gt;=85,"★3.5",IF(AC43&gt;=80,"★3.0",IF(AC43&gt;=75,"★2.5",IF(AC43&gt;=70,"★2.0",IF(AC43&gt;=65,"★1.5",IF(AC43&gt;=60,"★1.0",IF(AC43&gt;=55,"★0.5"," "))))))))))))))))</f>
        <v>★2.5</v>
      </c>
      <c r="AE43" s="7">
        <f>IF(AA43="","",ROUNDUP(ROUND(IF(AA43&gt;=2759,9.5,IF(AA43&lt;2759,(-2.47/1000000*AA43*AA43)-(8.52/10000*AA43)+30.65)),1)*1.1,1))</f>
        <v>16.900000000000002</v>
      </c>
      <c r="AF43" s="6">
        <f>IF(AE43="","",IF(K43="","",ROUNDDOWN(K43/AE43*100,0)))</f>
        <v>79</v>
      </c>
      <c r="AG43" s="6" t="str">
        <f>IF(AF43="","",IF(AF43&gt;=125,"★7.5",IF(AF43&gt;=120,"★7.0",IF(AF43&gt;=115,"★6.5",IF(AF43&gt;=110,"★6.0",IF(AF43&gt;=105,"★5.5",IF(AF43&gt;=100,"★5.0",IF(AF43&gt;=95,"★4.5",IF(AF43&gt;=90,"★4.0",IF(AF43&gt;=85,"★3.5",IF(AF43&gt;=80,"★3.0",IF(AF43&gt;=75,"★2.5",IF(AF43&gt;=70,"★2.0",IF(AF43&gt;=65,"★1.5",IF(AF43&gt;=60,"★1.0",IF(AF43&gt;=55,"★0.5"," "))))))))))))))))</f>
        <v>★2.5</v>
      </c>
    </row>
    <row r="44" spans="1:33" ht="24" customHeight="1" x14ac:dyDescent="0.2">
      <c r="A44" s="30"/>
      <c r="B44" s="29"/>
      <c r="C44" s="28"/>
      <c r="D44" s="36" t="s">
        <v>24</v>
      </c>
      <c r="E44" s="46" t="s">
        <v>28</v>
      </c>
      <c r="F44" s="38" t="s">
        <v>22</v>
      </c>
      <c r="G44" s="37">
        <v>2.988</v>
      </c>
      <c r="H44" s="38" t="s">
        <v>13</v>
      </c>
      <c r="I44" s="45" t="str">
        <f>IF(Z44="","",(IF(AA44-Z44&gt;0,CONCATENATE(TEXT(Z44,"#,##0"),"~",TEXT(AA44,"#,##0")),TEXT(Z44,"#,##0"))))</f>
        <v>2,190</v>
      </c>
      <c r="J44" s="44">
        <v>5</v>
      </c>
      <c r="K44" s="43">
        <v>13.5</v>
      </c>
      <c r="L44" s="42">
        <f>IF(K44&gt;0,1/K44*37.7*68.6,"")</f>
        <v>191.57185185185185</v>
      </c>
      <c r="M44" s="41">
        <f>IF(Z44="","",ROUNDUP(IF(Z44&gt;=2271,"7.4",IF(Z44&gt;=2101,"8.7",IF(Z44&gt;=1991,"9.4",IF(Z44&gt;=1871,"10.2",IF(Z44&gt;=1761,"11.1",IF(Z44&gt;=1651,"12.2",IF(Z44&gt;=1531,"13.2",IF(Z44&gt;=1421,"14.4",IF(Z44&gt;=1311,"15.8",IF(Z44&gt;=1196,"17.2",IF(Z44&gt;=1081,"18.7",IF(Z44&gt;=971,"20.5",IF(Z44&gt;=856,"20.8",IF(Z44&gt;=741,"21.0",IF(Z44&gt;=601,"21.8","22.5")))))))))))))))*1.1,1))</f>
        <v>9.6</v>
      </c>
      <c r="N44" s="40">
        <f>IF(Z44="","",ROUNDUP(IF(Z44&gt;=2271,"10.6",IF(Z44&gt;=2101,"11.9",IF(Z44&gt;=1991,"12.7",IF(Z44&gt;=1871,"13.5",IF(Z44&gt;=1761,"14.4",IF(Z44&gt;=1651,"15.4",IF(Z44&gt;=1531,"16.5",IF(Z44&gt;=1421,"17.6",IF(Z44&gt;=1311,"19.0",IF(Z44&gt;=1196,"20.3",IF(Z44&gt;=1081,"21.8",IF(Z44&gt;=971,"23.4",IF(Z44&gt;=856,"23.7",IF(Z44&gt;=741,"24.5","24.6"))))))))))))))*1.1,1))</f>
        <v>13.1</v>
      </c>
      <c r="O44" s="39" t="str">
        <f>IF(Z44="","",IF(AE44="",TEXT(AB44,"#,##0.0"),(IF(AB44-AE44&gt;0,CONCATENATE(TEXT(AE44,"#,##0.0"),"~",TEXT(AB44,"#,##0.0")),TEXT(AB44,"#,##0.0")))))</f>
        <v>18.6</v>
      </c>
      <c r="P44" s="37" t="s">
        <v>21</v>
      </c>
      <c r="Q44" s="38" t="s">
        <v>11</v>
      </c>
      <c r="R44" s="37" t="s">
        <v>20</v>
      </c>
      <c r="S44" s="36"/>
      <c r="T44" s="35"/>
      <c r="U44" s="34">
        <f>IF(K44="","",ROUNDDOWN(K44/M44*100,0))</f>
        <v>140</v>
      </c>
      <c r="V44" s="33">
        <f>IF(K44="","",ROUNDDOWN(K44/N44*100,0))</f>
        <v>103</v>
      </c>
      <c r="W44" s="33">
        <f>IF(Z44="","",IF(AF44="",IF(AC44&lt;55,"",AC44),IF(AF44-AC44&gt;0,CONCATENATE(AC44,"~",AF44),AC44)))</f>
        <v>72</v>
      </c>
      <c r="X44" s="32" t="str">
        <f>IF(AC44&lt;55,"",AD44)</f>
        <v>★2.0</v>
      </c>
      <c r="Z44" s="27">
        <v>2190</v>
      </c>
      <c r="AA44" s="27">
        <v>2190</v>
      </c>
      <c r="AB44" s="7">
        <f>IF(Z44="","",ROUNDUP(ROUND(IF(Z44&gt;=2759,9.5,IF(Z44&lt;2759,(-2.47/1000000*Z44*Z44)-(8.52/10000*Z44)+30.65)),1)*1.1,1))</f>
        <v>18.600000000000001</v>
      </c>
      <c r="AC44" s="6">
        <f>IF(K44="","",ROUNDDOWN(K44/AB44*100,0))</f>
        <v>72</v>
      </c>
      <c r="AD44" s="6" t="str">
        <f>IF(AC44="","",IF(AC44&gt;=125,"★7.5",IF(AC44&gt;=120,"★7.0",IF(AC44&gt;=115,"★6.5",IF(AC44&gt;=110,"★6.0",IF(AC44&gt;=105,"★5.5",IF(AC44&gt;=100,"★5.0",IF(AC44&gt;=95,"★4.5",IF(AC44&gt;=90,"★4.0",IF(AC44&gt;=85,"★3.5",IF(AC44&gt;=80,"★3.0",IF(AC44&gt;=75,"★2.5",IF(AC44&gt;=70,"★2.0",IF(AC44&gt;=65,"★1.5",IF(AC44&gt;=60,"★1.0",IF(AC44&gt;=55,"★0.5"," "))))))))))))))))</f>
        <v>★2.0</v>
      </c>
      <c r="AE44" s="7">
        <f>IF(AA44="","",ROUNDUP(ROUND(IF(AA44&gt;=2759,9.5,IF(AA44&lt;2759,(-2.47/1000000*AA44*AA44)-(8.52/10000*AA44)+30.65)),1)*1.1,1))</f>
        <v>18.600000000000001</v>
      </c>
      <c r="AF44" s="6">
        <f>IF(AE44="","",IF(K44="","",ROUNDDOWN(K44/AE44*100,0)))</f>
        <v>72</v>
      </c>
      <c r="AG44" s="6" t="str">
        <f>IF(AF44="","",IF(AF44&gt;=125,"★7.5",IF(AF44&gt;=120,"★7.0",IF(AF44&gt;=115,"★6.5",IF(AF44&gt;=110,"★6.0",IF(AF44&gt;=105,"★5.5",IF(AF44&gt;=100,"★5.0",IF(AF44&gt;=95,"★4.5",IF(AF44&gt;=90,"★4.0",IF(AF44&gt;=85,"★3.5",IF(AF44&gt;=80,"★3.0",IF(AF44&gt;=75,"★2.5",IF(AF44&gt;=70,"★2.0",IF(AF44&gt;=65,"★1.5",IF(AF44&gt;=60,"★1.0",IF(AF44&gt;=55,"★0.5"," "))))))))))))))))</f>
        <v>★2.0</v>
      </c>
    </row>
    <row r="45" spans="1:33" ht="24" customHeight="1" x14ac:dyDescent="0.2">
      <c r="A45" s="30"/>
      <c r="B45" s="29"/>
      <c r="C45" s="28"/>
      <c r="D45" s="36" t="s">
        <v>24</v>
      </c>
      <c r="E45" s="46" t="s">
        <v>27</v>
      </c>
      <c r="F45" s="38" t="s">
        <v>22</v>
      </c>
      <c r="G45" s="37">
        <v>2.988</v>
      </c>
      <c r="H45" s="38" t="s">
        <v>13</v>
      </c>
      <c r="I45" s="45" t="str">
        <f>IF(Z45="","",(IF(AA45-Z45&gt;0,CONCATENATE(TEXT(Z45,"#,##0"),"~",TEXT(AA45,"#,##0")),TEXT(Z45,"#,##0"))))</f>
        <v>2,250</v>
      </c>
      <c r="J45" s="44">
        <v>5</v>
      </c>
      <c r="K45" s="43">
        <v>13.5</v>
      </c>
      <c r="L45" s="42">
        <f>IF(K45&gt;0,1/K45*37.7*68.6,"")</f>
        <v>191.57185185185185</v>
      </c>
      <c r="M45" s="41">
        <f>IF(Z45="","",ROUNDUP(IF(Z45&gt;=2271,"7.4",IF(Z45&gt;=2101,"8.7",IF(Z45&gt;=1991,"9.4",IF(Z45&gt;=1871,"10.2",IF(Z45&gt;=1761,"11.1",IF(Z45&gt;=1651,"12.2",IF(Z45&gt;=1531,"13.2",IF(Z45&gt;=1421,"14.4",IF(Z45&gt;=1311,"15.8",IF(Z45&gt;=1196,"17.2",IF(Z45&gt;=1081,"18.7",IF(Z45&gt;=971,"20.5",IF(Z45&gt;=856,"20.8",IF(Z45&gt;=741,"21.0",IF(Z45&gt;=601,"21.8","22.5")))))))))))))))*1.1,1))</f>
        <v>9.6</v>
      </c>
      <c r="N45" s="40">
        <f>IF(Z45="","",ROUNDUP(IF(Z45&gt;=2271,"10.6",IF(Z45&gt;=2101,"11.9",IF(Z45&gt;=1991,"12.7",IF(Z45&gt;=1871,"13.5",IF(Z45&gt;=1761,"14.4",IF(Z45&gt;=1651,"15.4",IF(Z45&gt;=1531,"16.5",IF(Z45&gt;=1421,"17.6",IF(Z45&gt;=1311,"19.0",IF(Z45&gt;=1196,"20.3",IF(Z45&gt;=1081,"21.8",IF(Z45&gt;=971,"23.4",IF(Z45&gt;=856,"23.7",IF(Z45&gt;=741,"24.5","24.6"))))))))))))))*1.1,1))</f>
        <v>13.1</v>
      </c>
      <c r="O45" s="39" t="str">
        <f>IF(Z45="","",IF(AE45="",TEXT(AB45,"#,##0.0"),(IF(AB45-AE45&gt;0,CONCATENATE(TEXT(AE45,"#,##0.0"),"~",TEXT(AB45,"#,##0.0")),TEXT(AB45,"#,##0.0")))))</f>
        <v>17.9</v>
      </c>
      <c r="P45" s="37" t="s">
        <v>21</v>
      </c>
      <c r="Q45" s="38" t="s">
        <v>11</v>
      </c>
      <c r="R45" s="37" t="s">
        <v>20</v>
      </c>
      <c r="S45" s="36"/>
      <c r="T45" s="35"/>
      <c r="U45" s="34">
        <f>IF(K45="","",ROUNDDOWN(K45/M45*100,0))</f>
        <v>140</v>
      </c>
      <c r="V45" s="33">
        <f>IF(K45="","",ROUNDDOWN(K45/N45*100,0))</f>
        <v>103</v>
      </c>
      <c r="W45" s="33">
        <f>IF(Z45="","",IF(AF45="",IF(AC45&lt;55,"",AC45),IF(AF45-AC45&gt;0,CONCATENATE(AC45,"~",AF45),AC45)))</f>
        <v>75</v>
      </c>
      <c r="X45" s="32" t="str">
        <f>IF(AC45&lt;55,"",AD45)</f>
        <v>★2.5</v>
      </c>
      <c r="Z45" s="27">
        <v>2250</v>
      </c>
      <c r="AA45" s="27">
        <v>2250</v>
      </c>
      <c r="AB45" s="7">
        <f>IF(Z45="","",ROUNDUP(ROUND(IF(Z45&gt;=2759,9.5,IF(Z45&lt;2759,(-2.47/1000000*Z45*Z45)-(8.52/10000*Z45)+30.65)),1)*1.1,1))</f>
        <v>17.900000000000002</v>
      </c>
      <c r="AC45" s="6">
        <f>IF(K45="","",ROUNDDOWN(K45/AB45*100,0))</f>
        <v>75</v>
      </c>
      <c r="AD45" s="6" t="str">
        <f>IF(AC45="","",IF(AC45&gt;=125,"★7.5",IF(AC45&gt;=120,"★7.0",IF(AC45&gt;=115,"★6.5",IF(AC45&gt;=110,"★6.0",IF(AC45&gt;=105,"★5.5",IF(AC45&gt;=100,"★5.0",IF(AC45&gt;=95,"★4.5",IF(AC45&gt;=90,"★4.0",IF(AC45&gt;=85,"★3.5",IF(AC45&gt;=80,"★3.0",IF(AC45&gt;=75,"★2.5",IF(AC45&gt;=70,"★2.0",IF(AC45&gt;=65,"★1.5",IF(AC45&gt;=60,"★1.0",IF(AC45&gt;=55,"★0.5"," "))))))))))))))))</f>
        <v>★2.5</v>
      </c>
      <c r="AE45" s="7">
        <f>IF(AA45="","",ROUNDUP(ROUND(IF(AA45&gt;=2759,9.5,IF(AA45&lt;2759,(-2.47/1000000*AA45*AA45)-(8.52/10000*AA45)+30.65)),1)*1.1,1))</f>
        <v>17.900000000000002</v>
      </c>
      <c r="AF45" s="6">
        <f>IF(AE45="","",IF(K45="","",ROUNDDOWN(K45/AE45*100,0)))</f>
        <v>75</v>
      </c>
      <c r="AG45" s="6" t="str">
        <f>IF(AF45="","",IF(AF45&gt;=125,"★7.5",IF(AF45&gt;=120,"★7.0",IF(AF45&gt;=115,"★6.5",IF(AF45&gt;=110,"★6.0",IF(AF45&gt;=105,"★5.5",IF(AF45&gt;=100,"★5.0",IF(AF45&gt;=95,"★4.5",IF(AF45&gt;=90,"★4.0",IF(AF45&gt;=85,"★3.5",IF(AF45&gt;=80,"★3.0",IF(AF45&gt;=75,"★2.5",IF(AF45&gt;=70,"★2.0",IF(AF45&gt;=65,"★1.5",IF(AF45&gt;=60,"★1.0",IF(AF45&gt;=55,"★0.5"," "))))))))))))))))</f>
        <v>★2.5</v>
      </c>
    </row>
    <row r="46" spans="1:33" ht="24" customHeight="1" x14ac:dyDescent="0.2">
      <c r="A46" s="30"/>
      <c r="B46" s="29"/>
      <c r="C46" s="28"/>
      <c r="D46" s="36" t="s">
        <v>24</v>
      </c>
      <c r="E46" s="46" t="s">
        <v>26</v>
      </c>
      <c r="F46" s="38" t="s">
        <v>22</v>
      </c>
      <c r="G46" s="37">
        <v>2.988</v>
      </c>
      <c r="H46" s="38" t="s">
        <v>13</v>
      </c>
      <c r="I46" s="45" t="str">
        <f>IF(Z46="","",(IF(AA46-Z46&gt;0,CONCATENATE(TEXT(Z46,"#,##0"),"~",TEXT(AA46,"#,##0")),TEXT(Z46,"#,##0"))))</f>
        <v>2,160</v>
      </c>
      <c r="J46" s="44">
        <v>5</v>
      </c>
      <c r="K46" s="43">
        <v>13.7</v>
      </c>
      <c r="L46" s="42">
        <f>IF(K46&gt;0,1/K46*37.7*68.6,"")</f>
        <v>188.77518248175184</v>
      </c>
      <c r="M46" s="41">
        <f>IF(Z46="","",ROUNDUP(IF(Z46&gt;=2271,"7.4",IF(Z46&gt;=2101,"8.7",IF(Z46&gt;=1991,"9.4",IF(Z46&gt;=1871,"10.2",IF(Z46&gt;=1761,"11.1",IF(Z46&gt;=1651,"12.2",IF(Z46&gt;=1531,"13.2",IF(Z46&gt;=1421,"14.4",IF(Z46&gt;=1311,"15.8",IF(Z46&gt;=1196,"17.2",IF(Z46&gt;=1081,"18.7",IF(Z46&gt;=971,"20.5",IF(Z46&gt;=856,"20.8",IF(Z46&gt;=741,"21.0",IF(Z46&gt;=601,"21.8","22.5")))))))))))))))*1.1,1))</f>
        <v>9.6</v>
      </c>
      <c r="N46" s="40">
        <f>IF(Z46="","",ROUNDUP(IF(Z46&gt;=2271,"10.6",IF(Z46&gt;=2101,"11.9",IF(Z46&gt;=1991,"12.7",IF(Z46&gt;=1871,"13.5",IF(Z46&gt;=1761,"14.4",IF(Z46&gt;=1651,"15.4",IF(Z46&gt;=1531,"16.5",IF(Z46&gt;=1421,"17.6",IF(Z46&gt;=1311,"19.0",IF(Z46&gt;=1196,"20.3",IF(Z46&gt;=1081,"21.8",IF(Z46&gt;=971,"23.4",IF(Z46&gt;=856,"23.7",IF(Z46&gt;=741,"24.5","24.6"))))))))))))))*1.1,1))</f>
        <v>13.1</v>
      </c>
      <c r="O46" s="39" t="str">
        <f>IF(Z46="","",IF(AE46="",TEXT(AB46,"#,##0.0"),(IF(AB46-AE46&gt;0,CONCATENATE(TEXT(AE46,"#,##0.0"),"~",TEXT(AB46,"#,##0.0")),TEXT(AB46,"#,##0.0")))))</f>
        <v>19.1</v>
      </c>
      <c r="P46" s="37" t="s">
        <v>21</v>
      </c>
      <c r="Q46" s="38" t="s">
        <v>11</v>
      </c>
      <c r="R46" s="37" t="s">
        <v>20</v>
      </c>
      <c r="S46" s="36"/>
      <c r="T46" s="35"/>
      <c r="U46" s="34">
        <f>IF(K46="","",ROUNDDOWN(K46/M46*100,0))</f>
        <v>142</v>
      </c>
      <c r="V46" s="33">
        <f>IF(K46="","",ROUNDDOWN(K46/N46*100,0))</f>
        <v>104</v>
      </c>
      <c r="W46" s="33">
        <f>IF(Z46="","",IF(AF46="",IF(AC46&lt;55,"",AC46),IF(AF46-AC46&gt;0,CONCATENATE(AC46,"~",AF46),AC46)))</f>
        <v>71</v>
      </c>
      <c r="X46" s="32" t="str">
        <f>IF(AC46&lt;55,"",AD46)</f>
        <v>★2.0</v>
      </c>
      <c r="Z46" s="27">
        <v>2160</v>
      </c>
      <c r="AA46" s="27">
        <v>2160</v>
      </c>
      <c r="AB46" s="7">
        <f>IF(Z46="","",ROUNDUP(ROUND(IF(Z46&gt;=2759,9.5,IF(Z46&lt;2759,(-2.47/1000000*Z46*Z46)-(8.52/10000*Z46)+30.65)),1)*1.1,1))</f>
        <v>19.100000000000001</v>
      </c>
      <c r="AC46" s="6">
        <f>IF(K46="","",ROUNDDOWN(K46/AB46*100,0))</f>
        <v>71</v>
      </c>
      <c r="AD46" s="6" t="str">
        <f>IF(AC46="","",IF(AC46&gt;=125,"★7.5",IF(AC46&gt;=120,"★7.0",IF(AC46&gt;=115,"★6.5",IF(AC46&gt;=110,"★6.0",IF(AC46&gt;=105,"★5.5",IF(AC46&gt;=100,"★5.0",IF(AC46&gt;=95,"★4.5",IF(AC46&gt;=90,"★4.0",IF(AC46&gt;=85,"★3.5",IF(AC46&gt;=80,"★3.0",IF(AC46&gt;=75,"★2.5",IF(AC46&gt;=70,"★2.0",IF(AC46&gt;=65,"★1.5",IF(AC46&gt;=60,"★1.0",IF(AC46&gt;=55,"★0.5"," "))))))))))))))))</f>
        <v>★2.0</v>
      </c>
      <c r="AE46" s="7">
        <f>IF(AA46="","",ROUNDUP(ROUND(IF(AA46&gt;=2759,9.5,IF(AA46&lt;2759,(-2.47/1000000*AA46*AA46)-(8.52/10000*AA46)+30.65)),1)*1.1,1))</f>
        <v>19.100000000000001</v>
      </c>
      <c r="AF46" s="6">
        <f>IF(AE46="","",IF(K46="","",ROUNDDOWN(K46/AE46*100,0)))</f>
        <v>71</v>
      </c>
      <c r="AG46" s="6" t="str">
        <f>IF(AF46="","",IF(AF46&gt;=125,"★7.5",IF(AF46&gt;=120,"★7.0",IF(AF46&gt;=115,"★6.5",IF(AF46&gt;=110,"★6.0",IF(AF46&gt;=105,"★5.5",IF(AF46&gt;=100,"★5.0",IF(AF46&gt;=95,"★4.5",IF(AF46&gt;=90,"★4.0",IF(AF46&gt;=85,"★3.5",IF(AF46&gt;=80,"★3.0",IF(AF46&gt;=75,"★2.5",IF(AF46&gt;=70,"★2.0",IF(AF46&gt;=65,"★1.5",IF(AF46&gt;=60,"★1.0",IF(AF46&gt;=55,"★0.5"," "))))))))))))))))</f>
        <v>★2.0</v>
      </c>
    </row>
    <row r="47" spans="1:33" ht="24" customHeight="1" x14ac:dyDescent="0.2">
      <c r="A47" s="30"/>
      <c r="B47" s="29"/>
      <c r="C47" s="28"/>
      <c r="D47" s="13" t="s">
        <v>24</v>
      </c>
      <c r="E47" s="23" t="s">
        <v>25</v>
      </c>
      <c r="F47" s="15" t="s">
        <v>22</v>
      </c>
      <c r="G47" s="14">
        <v>2.988</v>
      </c>
      <c r="H47" s="15" t="s">
        <v>13</v>
      </c>
      <c r="I47" s="22" t="str">
        <f>IF(Z47="","",(IF(AA47-Z47&gt;0,CONCATENATE(TEXT(Z47,"#,##0"),"~",TEXT(AA47,"#,##0")),TEXT(Z47,"#,##0"))))</f>
        <v>2,130~2,220</v>
      </c>
      <c r="J47" s="21">
        <v>5</v>
      </c>
      <c r="K47" s="20">
        <v>13.7</v>
      </c>
      <c r="L47" s="19">
        <f>IF(K47&gt;0,1/K47*37.7*68.6,"")</f>
        <v>188.77518248175184</v>
      </c>
      <c r="M47" s="18">
        <f>IF(Z47="","",ROUNDUP(IF(Z47&gt;=2271,"7.4",IF(Z47&gt;=2101,"8.7",IF(Z47&gt;=1991,"9.4",IF(Z47&gt;=1871,"10.2",IF(Z47&gt;=1761,"11.1",IF(Z47&gt;=1651,"12.2",IF(Z47&gt;=1531,"13.2",IF(Z47&gt;=1421,"14.4",IF(Z47&gt;=1311,"15.8",IF(Z47&gt;=1196,"17.2",IF(Z47&gt;=1081,"18.7",IF(Z47&gt;=971,"20.5",IF(Z47&gt;=856,"20.8",IF(Z47&gt;=741,"21.0",IF(Z47&gt;=601,"21.8","22.5")))))))))))))))*1.1,1))</f>
        <v>9.6</v>
      </c>
      <c r="N47" s="17">
        <f>IF(Z47="","",ROUNDUP(IF(Z47&gt;=2271,"10.6",IF(Z47&gt;=2101,"11.9",IF(Z47&gt;=1991,"12.7",IF(Z47&gt;=1871,"13.5",IF(Z47&gt;=1761,"14.4",IF(Z47&gt;=1651,"15.4",IF(Z47&gt;=1531,"16.5",IF(Z47&gt;=1421,"17.6",IF(Z47&gt;=1311,"19.0",IF(Z47&gt;=1196,"20.3",IF(Z47&gt;=1081,"21.8",IF(Z47&gt;=971,"23.4",IF(Z47&gt;=856,"23.7",IF(Z47&gt;=741,"24.5","24.6"))))))))))))))*1.1,1))</f>
        <v>13.1</v>
      </c>
      <c r="O47" s="16" t="str">
        <f>IF(Z47="","",IF(AE47="",TEXT(AB47,"#,##0.0"),(IF(AB47-AE47&gt;0,CONCATENATE(TEXT(AE47,"#,##0.0"),"~",TEXT(AB47,"#,##0.0")),TEXT(AB47,"#,##0.0")))))</f>
        <v>18.3~19.4</v>
      </c>
      <c r="P47" s="14" t="s">
        <v>21</v>
      </c>
      <c r="Q47" s="15" t="s">
        <v>11</v>
      </c>
      <c r="R47" s="14" t="s">
        <v>20</v>
      </c>
      <c r="S47" s="13"/>
      <c r="T47" s="12"/>
      <c r="U47" s="11">
        <f>IF(K47="","",ROUNDDOWN(K47/M47*100,0))</f>
        <v>142</v>
      </c>
      <c r="V47" s="10">
        <f>IF(K47="","",ROUNDDOWN(K47/N47*100,0))</f>
        <v>104</v>
      </c>
      <c r="W47" s="10" t="str">
        <f>IF(Z47="","",IF(AF47="",IF(AC47&lt;55,"",AC47),IF(AF47-AC47&gt;0,CONCATENATE(AC47,"~",AF47),AC47)))</f>
        <v>70~74</v>
      </c>
      <c r="X47" s="9" t="str">
        <f>IF(AC47&lt;55,"",AD47)</f>
        <v>★2.0</v>
      </c>
      <c r="Z47" s="27">
        <v>2130</v>
      </c>
      <c r="AA47" s="27">
        <v>2220</v>
      </c>
      <c r="AB47" s="7">
        <f>IF(Z47="","",ROUNDUP(ROUND(IF(Z47&gt;=2759,9.5,IF(Z47&lt;2759,(-2.47/1000000*Z47*Z47)-(8.52/10000*Z47)+30.65)),1)*1.1,1))</f>
        <v>19.400000000000002</v>
      </c>
      <c r="AC47" s="6">
        <f>IF(K47="","",ROUNDDOWN(K47/AB47*100,0))</f>
        <v>70</v>
      </c>
      <c r="AD47" s="6" t="str">
        <f>IF(AC47="","",IF(AC47&gt;=125,"★7.5",IF(AC47&gt;=120,"★7.0",IF(AC47&gt;=115,"★6.5",IF(AC47&gt;=110,"★6.0",IF(AC47&gt;=105,"★5.5",IF(AC47&gt;=100,"★5.0",IF(AC47&gt;=95,"★4.5",IF(AC47&gt;=90,"★4.0",IF(AC47&gt;=85,"★3.5",IF(AC47&gt;=80,"★3.0",IF(AC47&gt;=75,"★2.5",IF(AC47&gt;=70,"★2.0",IF(AC47&gt;=65,"★1.5",IF(AC47&gt;=60,"★1.0",IF(AC47&gt;=55,"★0.5"," "))))))))))))))))</f>
        <v>★2.0</v>
      </c>
      <c r="AE47" s="7">
        <f>IF(AA47="","",ROUNDUP(ROUND(IF(AA47&gt;=2759,9.5,IF(AA47&lt;2759,(-2.47/1000000*AA47*AA47)-(8.52/10000*AA47)+30.65)),1)*1.1,1))</f>
        <v>18.3</v>
      </c>
      <c r="AF47" s="6">
        <f>IF(AE47="","",IF(K47="","",ROUNDDOWN(K47/AE47*100,0)))</f>
        <v>74</v>
      </c>
      <c r="AG47" s="6" t="str">
        <f>IF(AF47="","",IF(AF47&gt;=125,"★7.5",IF(AF47&gt;=120,"★7.0",IF(AF47&gt;=115,"★6.5",IF(AF47&gt;=110,"★6.0",IF(AF47&gt;=105,"★5.5",IF(AF47&gt;=100,"★5.0",IF(AF47&gt;=95,"★4.5",IF(AF47&gt;=90,"★4.0",IF(AF47&gt;=85,"★3.5",IF(AF47&gt;=80,"★3.0",IF(AF47&gt;=75,"★2.5",IF(AF47&gt;=70,"★2.0",IF(AF47&gt;=65,"★1.5",IF(AF47&gt;=60,"★1.0",IF(AF47&gt;=55,"★0.5"," "))))))))))))))))</f>
        <v>★2.0</v>
      </c>
    </row>
    <row r="48" spans="1:33" ht="24" customHeight="1" x14ac:dyDescent="0.2">
      <c r="A48" s="30"/>
      <c r="B48" s="25"/>
      <c r="C48" s="28"/>
      <c r="D48" s="13" t="s">
        <v>24</v>
      </c>
      <c r="E48" s="23" t="s">
        <v>23</v>
      </c>
      <c r="F48" s="15" t="s">
        <v>22</v>
      </c>
      <c r="G48" s="14">
        <v>2.988</v>
      </c>
      <c r="H48" s="15" t="s">
        <v>13</v>
      </c>
      <c r="I48" s="22" t="str">
        <f>IF(Z48="","",(IF(AA48-Z48&gt;0,CONCATENATE(TEXT(Z48,"#,##0"),"~",TEXT(AA48,"#,##0")),TEXT(Z48,"#,##0"))))</f>
        <v>2,240~2,270</v>
      </c>
      <c r="J48" s="21">
        <v>5</v>
      </c>
      <c r="K48" s="20">
        <v>13.7</v>
      </c>
      <c r="L48" s="19">
        <f>IF(K48&gt;0,1/K48*37.7*68.6,"")</f>
        <v>188.77518248175184</v>
      </c>
      <c r="M48" s="18">
        <f>IF(Z48="","",ROUNDUP(IF(Z48&gt;=2271,"7.4",IF(Z48&gt;=2101,"8.7",IF(Z48&gt;=1991,"9.4",IF(Z48&gt;=1871,"10.2",IF(Z48&gt;=1761,"11.1",IF(Z48&gt;=1651,"12.2",IF(Z48&gt;=1531,"13.2",IF(Z48&gt;=1421,"14.4",IF(Z48&gt;=1311,"15.8",IF(Z48&gt;=1196,"17.2",IF(Z48&gt;=1081,"18.7",IF(Z48&gt;=971,"20.5",IF(Z48&gt;=856,"20.8",IF(Z48&gt;=741,"21.0",IF(Z48&gt;=601,"21.8","22.5")))))))))))))))*1.1,1))</f>
        <v>9.6</v>
      </c>
      <c r="N48" s="17">
        <f>IF(Z48="","",ROUNDUP(IF(Z48&gt;=2271,"10.6",IF(Z48&gt;=2101,"11.9",IF(Z48&gt;=1991,"12.7",IF(Z48&gt;=1871,"13.5",IF(Z48&gt;=1761,"14.4",IF(Z48&gt;=1651,"15.4",IF(Z48&gt;=1531,"16.5",IF(Z48&gt;=1421,"17.6",IF(Z48&gt;=1311,"19.0",IF(Z48&gt;=1196,"20.3",IF(Z48&gt;=1081,"21.8",IF(Z48&gt;=971,"23.4",IF(Z48&gt;=856,"23.7",IF(Z48&gt;=741,"24.5","24.6"))))))))))))))*1.1,1))</f>
        <v>13.1</v>
      </c>
      <c r="O48" s="16" t="str">
        <f>IF(Z48="","",IF(AE48="",TEXT(AB48,"#,##0.0"),(IF(AB48-AE48&gt;0,CONCATENATE(TEXT(AE48,"#,##0.0"),"~",TEXT(AB48,"#,##0.0")),TEXT(AB48,"#,##0.0")))))</f>
        <v>17.6~18.0</v>
      </c>
      <c r="P48" s="14" t="s">
        <v>21</v>
      </c>
      <c r="Q48" s="15" t="s">
        <v>11</v>
      </c>
      <c r="R48" s="14" t="s">
        <v>20</v>
      </c>
      <c r="S48" s="13"/>
      <c r="T48" s="12"/>
      <c r="U48" s="11">
        <f>IF(K48="","",ROUNDDOWN(K48/M48*100,0))</f>
        <v>142</v>
      </c>
      <c r="V48" s="10">
        <f>IF(K48="","",ROUNDDOWN(K48/N48*100,0))</f>
        <v>104</v>
      </c>
      <c r="W48" s="10" t="str">
        <f>IF(Z48="","",IF(AF48="",IF(AC48&lt;55,"",AC48),IF(AF48-AC48&gt;0,CONCATENATE(AC48,"~",AF48),AC48)))</f>
        <v>76~77</v>
      </c>
      <c r="X48" s="9" t="str">
        <f>IF(AC48&lt;55,"",AD48)</f>
        <v>★2.5</v>
      </c>
      <c r="Z48" s="27">
        <v>2240</v>
      </c>
      <c r="AA48" s="27">
        <v>2270</v>
      </c>
      <c r="AB48" s="7">
        <f>IF(Z48="","",ROUNDUP(ROUND(IF(Z48&gt;=2759,9.5,IF(Z48&lt;2759,(-2.47/1000000*Z48*Z48)-(8.52/10000*Z48)+30.65)),1)*1.1,1))</f>
        <v>18</v>
      </c>
      <c r="AC48" s="6">
        <f>IF(K48="","",ROUNDDOWN(K48/AB48*100,0))</f>
        <v>76</v>
      </c>
      <c r="AD48" s="6" t="str">
        <f>IF(AC48="","",IF(AC48&gt;=125,"★7.5",IF(AC48&gt;=120,"★7.0",IF(AC48&gt;=115,"★6.5",IF(AC48&gt;=110,"★6.0",IF(AC48&gt;=105,"★5.5",IF(AC48&gt;=100,"★5.0",IF(AC48&gt;=95,"★4.5",IF(AC48&gt;=90,"★4.0",IF(AC48&gt;=85,"★3.5",IF(AC48&gt;=80,"★3.0",IF(AC48&gt;=75,"★2.5",IF(AC48&gt;=70,"★2.0",IF(AC48&gt;=65,"★1.5",IF(AC48&gt;=60,"★1.0",IF(AC48&gt;=55,"★0.5"," "))))))))))))))))</f>
        <v>★2.5</v>
      </c>
      <c r="AE48" s="7">
        <f>IF(AA48="","",ROUNDUP(ROUND(IF(AA48&gt;=2759,9.5,IF(AA48&lt;2759,(-2.47/1000000*AA48*AA48)-(8.52/10000*AA48)+30.65)),1)*1.1,1))</f>
        <v>17.600000000000001</v>
      </c>
      <c r="AF48" s="6">
        <f>IF(AE48="","",IF(K48="","",ROUNDDOWN(K48/AE48*100,0)))</f>
        <v>77</v>
      </c>
      <c r="AG48" s="6" t="str">
        <f>IF(AF48="","",IF(AF48&gt;=125,"★7.5",IF(AF48&gt;=120,"★7.0",IF(AF48&gt;=115,"★6.5",IF(AF48&gt;=110,"★6.0",IF(AF48&gt;=105,"★5.5",IF(AF48&gt;=100,"★5.0",IF(AF48&gt;=95,"★4.5",IF(AF48&gt;=90,"★4.0",IF(AF48&gt;=85,"★3.5",IF(AF48&gt;=80,"★3.0",IF(AF48&gt;=75,"★2.5",IF(AF48&gt;=70,"★2.0",IF(AF48&gt;=65,"★1.5",IF(AF48&gt;=60,"★1.0",IF(AF48&gt;=55,"★0.5"," "))))))))))))))))</f>
        <v>★2.5</v>
      </c>
    </row>
    <row r="49" spans="1:33" ht="24" customHeight="1" x14ac:dyDescent="0.2">
      <c r="A49" s="30"/>
      <c r="B49" s="29"/>
      <c r="C49" s="31" t="s">
        <v>19</v>
      </c>
      <c r="D49" s="13" t="s">
        <v>18</v>
      </c>
      <c r="E49" s="23" t="s">
        <v>17</v>
      </c>
      <c r="F49" s="15">
        <v>654</v>
      </c>
      <c r="G49" s="14">
        <v>1.9490000000000001</v>
      </c>
      <c r="H49" s="15" t="s">
        <v>13</v>
      </c>
      <c r="I49" s="22" t="str">
        <f>IF(Z49="","",(IF(AA49-Z49&gt;0,CONCATENATE(TEXT(Z49,"#,##0"),"~",TEXT(AA49,"#,##0")),TEXT(Z49,"#,##0"))))</f>
        <v>2,510~2,540</v>
      </c>
      <c r="J49" s="21">
        <v>7</v>
      </c>
      <c r="K49" s="20">
        <v>12.9</v>
      </c>
      <c r="L49" s="19">
        <f>IF(K49&gt;0,1/K49*37.7*68.6,"")</f>
        <v>200.48217054263566</v>
      </c>
      <c r="M49" s="18">
        <f>IF(Z49="","",ROUNDUP(IF(Z49&gt;=2271,"7.4",IF(Z49&gt;=2101,"8.7",IF(Z49&gt;=1991,"9.4",IF(Z49&gt;=1871,"10.2",IF(Z49&gt;=1761,"11.1",IF(Z49&gt;=1651,"12.2",IF(Z49&gt;=1531,"13.2",IF(Z49&gt;=1421,"14.4",IF(Z49&gt;=1311,"15.8",IF(Z49&gt;=1196,"17.2",IF(Z49&gt;=1081,"18.7",IF(Z49&gt;=971,"20.5",IF(Z49&gt;=856,"20.8",IF(Z49&gt;=741,"21.0",IF(Z49&gt;=601,"21.8","22.5")))))))))))))))*1.1,1))</f>
        <v>8.1999999999999993</v>
      </c>
      <c r="N49" s="17">
        <f>IF(Z49="","",ROUNDUP(IF(Z49&gt;=2271,"10.6",IF(Z49&gt;=2101,"11.9",IF(Z49&gt;=1991,"12.7",IF(Z49&gt;=1871,"13.5",IF(Z49&gt;=1761,"14.4",IF(Z49&gt;=1651,"15.4",IF(Z49&gt;=1531,"16.5",IF(Z49&gt;=1421,"17.6",IF(Z49&gt;=1311,"19.0",IF(Z49&gt;=1196,"20.3",IF(Z49&gt;=1081,"21.8",IF(Z49&gt;=971,"23.4",IF(Z49&gt;=856,"23.7",IF(Z49&gt;=741,"24.5","24.6"))))))))))))))*1.1,1))</f>
        <v>11.7</v>
      </c>
      <c r="O49" s="16" t="str">
        <f>IF(Z49="","",IF(AE49="",TEXT(AB49,"#,##0.0"),(IF(AB49-AE49&gt;0,CONCATENATE(TEXT(AE49,"#,##0.0"),"~",TEXT(AB49,"#,##0.0")),TEXT(AB49,"#,##0.0")))))</f>
        <v>13.9~14.3</v>
      </c>
      <c r="P49" s="14" t="s">
        <v>12</v>
      </c>
      <c r="Q49" s="15" t="s">
        <v>11</v>
      </c>
      <c r="R49" s="14" t="s">
        <v>10</v>
      </c>
      <c r="S49" s="13"/>
      <c r="T49" s="12"/>
      <c r="U49" s="11">
        <f>IF(K49="","",ROUNDDOWN(K49/M49*100,0))</f>
        <v>157</v>
      </c>
      <c r="V49" s="10">
        <f>IF(K49="","",ROUNDDOWN(K49/N49*100,0))</f>
        <v>110</v>
      </c>
      <c r="W49" s="10" t="str">
        <f>IF(Z49="","",IF(AF49="",IF(AC49&lt;55,"",AC49),IF(AF49-AC49&gt;0,CONCATENATE(AC49,"~",AF49),AC49)))</f>
        <v>90~92</v>
      </c>
      <c r="X49" s="9" t="str">
        <f>IF(AC49&lt;55,"",AD49)</f>
        <v>★4.0</v>
      </c>
      <c r="Z49" s="27">
        <v>2510</v>
      </c>
      <c r="AA49" s="27">
        <v>2540</v>
      </c>
      <c r="AB49" s="7">
        <f>IF(Z49="","",ROUNDUP(ROUND(IF(Z49&gt;=2759,9.5,IF(Z49&lt;2759,(-2.47/1000000*Z49*Z49)-(8.52/10000*Z49)+30.65)),1)*1.1,1))</f>
        <v>14.3</v>
      </c>
      <c r="AC49" s="6">
        <f>IF(K49="","",ROUNDDOWN(K49/AB49*100,0))</f>
        <v>90</v>
      </c>
      <c r="AD49" s="6" t="str">
        <f>IF(AC49="","",IF(AC49&gt;=125,"★7.5",IF(AC49&gt;=120,"★7.0",IF(AC49&gt;=115,"★6.5",IF(AC49&gt;=110,"★6.0",IF(AC49&gt;=105,"★5.5",IF(AC49&gt;=100,"★5.0",IF(AC49&gt;=95,"★4.5",IF(AC49&gt;=90,"★4.0",IF(AC49&gt;=85,"★3.5",IF(AC49&gt;=80,"★3.0",IF(AC49&gt;=75,"★2.5",IF(AC49&gt;=70,"★2.0",IF(AC49&gt;=65,"★1.5",IF(AC49&gt;=60,"★1.0",IF(AC49&gt;=55,"★0.5"," "))))))))))))))))</f>
        <v>★4.0</v>
      </c>
      <c r="AE49" s="7">
        <f>IF(AA49="","",ROUNDUP(ROUND(IF(AA49&gt;=2759,9.5,IF(AA49&lt;2759,(-2.47/1000000*AA49*AA49)-(8.52/10000*AA49)+30.65)),1)*1.1,1))</f>
        <v>13.9</v>
      </c>
      <c r="AF49" s="6">
        <f>IF(AE49="","",IF(K49="","",ROUNDDOWN(K49/AE49*100,0)))</f>
        <v>92</v>
      </c>
      <c r="AG49" s="6" t="str">
        <f>IF(AF49="","",IF(AF49&gt;=125,"★7.5",IF(AF49&gt;=120,"★7.0",IF(AF49&gt;=115,"★6.5",IF(AF49&gt;=110,"★6.0",IF(AF49&gt;=105,"★5.5",IF(AF49&gt;=100,"★5.0",IF(AF49&gt;=95,"★4.5",IF(AF49&gt;=90,"★4.0",IF(AF49&gt;=85,"★3.5",IF(AF49&gt;=80,"★3.0",IF(AF49&gt;=75,"★2.5",IF(AF49&gt;=70,"★2.0",IF(AF49&gt;=65,"★1.5",IF(AF49&gt;=60,"★1.0",IF(AF49&gt;=55,"★0.5"," "))))))))))))))))</f>
        <v>★4.0</v>
      </c>
    </row>
    <row r="50" spans="1:33" ht="24" customHeight="1" x14ac:dyDescent="0.2">
      <c r="A50" s="30"/>
      <c r="B50" s="29"/>
      <c r="C50" s="28"/>
      <c r="D50" s="13" t="s">
        <v>15</v>
      </c>
      <c r="E50" s="23" t="s">
        <v>16</v>
      </c>
      <c r="F50" s="15">
        <v>654</v>
      </c>
      <c r="G50" s="14">
        <v>1.9490000000000001</v>
      </c>
      <c r="H50" s="15" t="s">
        <v>13</v>
      </c>
      <c r="I50" s="22" t="str">
        <f>IF(Z50="","",(IF(AA50-Z50&gt;0,CONCATENATE(TEXT(Z50,"#,##0"),"~",TEXT(AA50,"#,##0")),TEXT(Z50,"#,##0"))))</f>
        <v>2,460</v>
      </c>
      <c r="J50" s="21">
        <v>7</v>
      </c>
      <c r="K50" s="20">
        <v>12.9</v>
      </c>
      <c r="L50" s="19">
        <f>IF(K50&gt;0,1/K50*37.7*68.6,"")</f>
        <v>200.48217054263566</v>
      </c>
      <c r="M50" s="18">
        <f>IF(Z50="","",ROUNDUP(IF(Z50&gt;=2271,"7.4",IF(Z50&gt;=2101,"8.7",IF(Z50&gt;=1991,"9.4",IF(Z50&gt;=1871,"10.2",IF(Z50&gt;=1761,"11.1",IF(Z50&gt;=1651,"12.2",IF(Z50&gt;=1531,"13.2",IF(Z50&gt;=1421,"14.4",IF(Z50&gt;=1311,"15.8",IF(Z50&gt;=1196,"17.2",IF(Z50&gt;=1081,"18.7",IF(Z50&gt;=971,"20.5",IF(Z50&gt;=856,"20.8",IF(Z50&gt;=741,"21.0",IF(Z50&gt;=601,"21.8","22.5")))))))))))))))*1.1,1))</f>
        <v>8.1999999999999993</v>
      </c>
      <c r="N50" s="17">
        <f>IF(Z50="","",ROUNDUP(IF(Z50&gt;=2271,"10.6",IF(Z50&gt;=2101,"11.9",IF(Z50&gt;=1991,"12.7",IF(Z50&gt;=1871,"13.5",IF(Z50&gt;=1761,"14.4",IF(Z50&gt;=1651,"15.4",IF(Z50&gt;=1531,"16.5",IF(Z50&gt;=1421,"17.6",IF(Z50&gt;=1311,"19.0",IF(Z50&gt;=1196,"20.3",IF(Z50&gt;=1081,"21.8",IF(Z50&gt;=971,"23.4",IF(Z50&gt;=856,"23.7",IF(Z50&gt;=741,"24.5","24.6"))))))))))))))*1.1,1))</f>
        <v>11.7</v>
      </c>
      <c r="O50" s="16" t="str">
        <f>IF(Z50="","",IF(AE50="",TEXT(AB50,"#,##0.0"),(IF(AB50-AE50&gt;0,CONCATENATE(TEXT(AE50,"#,##0.0"),"~",TEXT(AB50,"#,##0.0")),TEXT(AB50,"#,##0.0")))))</f>
        <v>15.0</v>
      </c>
      <c r="P50" s="14" t="s">
        <v>12</v>
      </c>
      <c r="Q50" s="15" t="s">
        <v>11</v>
      </c>
      <c r="R50" s="14" t="s">
        <v>10</v>
      </c>
      <c r="S50" s="13"/>
      <c r="T50" s="12"/>
      <c r="U50" s="11">
        <f>IF(K50="","",ROUNDDOWN(K50/M50*100,0))</f>
        <v>157</v>
      </c>
      <c r="V50" s="10">
        <f>IF(K50="","",ROUNDDOWN(K50/N50*100,0))</f>
        <v>110</v>
      </c>
      <c r="W50" s="10">
        <f>IF(Z50="","",IF(AF50="",IF(AC50&lt;55,"",AC50),IF(AF50-AC50&gt;0,CONCATENATE(AC50,"~",AF50),AC50)))</f>
        <v>86</v>
      </c>
      <c r="X50" s="9" t="str">
        <f>IF(AC50&lt;55,"",AD50)</f>
        <v>★3.5</v>
      </c>
      <c r="Z50" s="27">
        <v>2460</v>
      </c>
      <c r="AA50" s="27">
        <v>2460</v>
      </c>
      <c r="AB50" s="7">
        <f>IF(Z50="","",ROUNDUP(ROUND(IF(Z50&gt;=2759,9.5,IF(Z50&lt;2759,(-2.47/1000000*Z50*Z50)-(8.52/10000*Z50)+30.65)),1)*1.1,1))</f>
        <v>15</v>
      </c>
      <c r="AC50" s="6">
        <f>IF(K50="","",ROUNDDOWN(K50/AB50*100,0))</f>
        <v>86</v>
      </c>
      <c r="AD50" s="6" t="str">
        <f>IF(AC50="","",IF(AC50&gt;=125,"★7.5",IF(AC50&gt;=120,"★7.0",IF(AC50&gt;=115,"★6.5",IF(AC50&gt;=110,"★6.0",IF(AC50&gt;=105,"★5.5",IF(AC50&gt;=100,"★5.0",IF(AC50&gt;=95,"★4.5",IF(AC50&gt;=90,"★4.0",IF(AC50&gt;=85,"★3.5",IF(AC50&gt;=80,"★3.0",IF(AC50&gt;=75,"★2.5",IF(AC50&gt;=70,"★2.0",IF(AC50&gt;=65,"★1.5",IF(AC50&gt;=60,"★1.0",IF(AC50&gt;=55,"★0.5"," "))))))))))))))))</f>
        <v>★3.5</v>
      </c>
      <c r="AE50" s="7">
        <f>IF(AA50="","",ROUNDUP(ROUND(IF(AA50&gt;=2759,9.5,IF(AA50&lt;2759,(-2.47/1000000*AA50*AA50)-(8.52/10000*AA50)+30.65)),1)*1.1,1))</f>
        <v>15</v>
      </c>
      <c r="AF50" s="6">
        <f>IF(AE50="","",IF(K50="","",ROUNDDOWN(K50/AE50*100,0)))</f>
        <v>86</v>
      </c>
      <c r="AG50" s="6" t="str">
        <f>IF(AF50="","",IF(AF50&gt;=125,"★7.5",IF(AF50&gt;=120,"★7.0",IF(AF50&gt;=115,"★6.5",IF(AF50&gt;=110,"★6.0",IF(AF50&gt;=105,"★5.5",IF(AF50&gt;=100,"★5.0",IF(AF50&gt;=95,"★4.5",IF(AF50&gt;=90,"★4.0",IF(AF50&gt;=85,"★3.5",IF(AF50&gt;=80,"★3.0",IF(AF50&gt;=75,"★2.5",IF(AF50&gt;=70,"★2.0",IF(AF50&gt;=65,"★1.5",IF(AF50&gt;=60,"★1.0",IF(AF50&gt;=55,"★0.5"," "))))))))))))))))</f>
        <v>★3.5</v>
      </c>
    </row>
    <row r="51" spans="1:33" ht="24" customHeight="1" x14ac:dyDescent="0.2">
      <c r="A51" s="26"/>
      <c r="B51" s="25"/>
      <c r="C51" s="24"/>
      <c r="D51" s="13" t="s">
        <v>15</v>
      </c>
      <c r="E51" s="23" t="s">
        <v>14</v>
      </c>
      <c r="F51" s="15">
        <v>654</v>
      </c>
      <c r="G51" s="14">
        <v>1.9490000000000001</v>
      </c>
      <c r="H51" s="15" t="s">
        <v>13</v>
      </c>
      <c r="I51" s="22" t="str">
        <f>IF(Z51="","",(IF(AA51-Z51&gt;0,CONCATENATE(TEXT(Z51,"#,##0"),"~",TEXT(AA51,"#,##0")),TEXT(Z51,"#,##0"))))</f>
        <v>2,520~2,550</v>
      </c>
      <c r="J51" s="21">
        <v>7</v>
      </c>
      <c r="K51" s="20">
        <v>12.9</v>
      </c>
      <c r="L51" s="19">
        <f>IF(K51&gt;0,1/K51*37.7*68.6,"")</f>
        <v>200.48217054263566</v>
      </c>
      <c r="M51" s="18">
        <f>IF(Z51="","",ROUNDUP(IF(Z51&gt;=2271,"7.4",IF(Z51&gt;=2101,"8.7",IF(Z51&gt;=1991,"9.4",IF(Z51&gt;=1871,"10.2",IF(Z51&gt;=1761,"11.1",IF(Z51&gt;=1651,"12.2",IF(Z51&gt;=1531,"13.2",IF(Z51&gt;=1421,"14.4",IF(Z51&gt;=1311,"15.8",IF(Z51&gt;=1196,"17.2",IF(Z51&gt;=1081,"18.7",IF(Z51&gt;=971,"20.5",IF(Z51&gt;=856,"20.8",IF(Z51&gt;=741,"21.0",IF(Z51&gt;=601,"21.8","22.5")))))))))))))))*1.1,1))</f>
        <v>8.1999999999999993</v>
      </c>
      <c r="N51" s="17">
        <f>IF(Z51="","",ROUNDUP(IF(Z51&gt;=2271,"10.6",IF(Z51&gt;=2101,"11.9",IF(Z51&gt;=1991,"12.7",IF(Z51&gt;=1871,"13.5",IF(Z51&gt;=1761,"14.4",IF(Z51&gt;=1651,"15.4",IF(Z51&gt;=1531,"16.5",IF(Z51&gt;=1421,"17.6",IF(Z51&gt;=1311,"19.0",IF(Z51&gt;=1196,"20.3",IF(Z51&gt;=1081,"21.8",IF(Z51&gt;=971,"23.4",IF(Z51&gt;=856,"23.7",IF(Z51&gt;=741,"24.5","24.6"))))))))))))))*1.1,1))</f>
        <v>11.7</v>
      </c>
      <c r="O51" s="16" t="str">
        <f>IF(Z51="","",IF(AE51="",TEXT(AB51,"#,##0.0"),(IF(AB51-AE51&gt;0,CONCATENATE(TEXT(AE51,"#,##0.0"),"~",TEXT(AB51,"#,##0.0")),TEXT(AB51,"#,##0.0")))))</f>
        <v>13.7~14.1</v>
      </c>
      <c r="P51" s="14" t="s">
        <v>12</v>
      </c>
      <c r="Q51" s="15" t="s">
        <v>11</v>
      </c>
      <c r="R51" s="14" t="s">
        <v>10</v>
      </c>
      <c r="S51" s="13"/>
      <c r="T51" s="12"/>
      <c r="U51" s="11">
        <f>IF(K51="","",ROUNDDOWN(K51/M51*100,0))</f>
        <v>157</v>
      </c>
      <c r="V51" s="10">
        <f>IF(K51="","",ROUNDDOWN(K51/N51*100,0))</f>
        <v>110</v>
      </c>
      <c r="W51" s="10" t="str">
        <f>IF(Z51="","",IF(AF51="",IF(AC51&lt;55,"",AC51),IF(AF51-AC51&gt;0,CONCATENATE(AC51,"~",AF51),AC51)))</f>
        <v>91~94</v>
      </c>
      <c r="X51" s="9" t="str">
        <f>IF(AC51&lt;55,"",AD51)</f>
        <v>★4.0</v>
      </c>
      <c r="Z51" s="8">
        <v>2520</v>
      </c>
      <c r="AA51" s="8">
        <v>2550</v>
      </c>
      <c r="AB51" s="7">
        <f>IF(Z51="","",ROUNDUP(ROUND(IF(Z51&gt;=2759,9.5,IF(Z51&lt;2759,(-2.47/1000000*Z51*Z51)-(8.52/10000*Z51)+30.65)),1)*1.1,1))</f>
        <v>14.1</v>
      </c>
      <c r="AC51" s="6">
        <f>IF(K51="","",ROUNDDOWN(K51/AB51*100,0))</f>
        <v>91</v>
      </c>
      <c r="AD51" s="6" t="str">
        <f>IF(AC51="","",IF(AC51&gt;=125,"★7.5",IF(AC51&gt;=120,"★7.0",IF(AC51&gt;=115,"★6.5",IF(AC51&gt;=110,"★6.0",IF(AC51&gt;=105,"★5.5",IF(AC51&gt;=100,"★5.0",IF(AC51&gt;=95,"★4.5",IF(AC51&gt;=90,"★4.0",IF(AC51&gt;=85,"★3.5",IF(AC51&gt;=80,"★3.0",IF(AC51&gt;=75,"★2.5",IF(AC51&gt;=70,"★2.0",IF(AC51&gt;=65,"★1.5",IF(AC51&gt;=60,"★1.0",IF(AC51&gt;=55,"★0.5"," "))))))))))))))))</f>
        <v>★4.0</v>
      </c>
      <c r="AE51" s="7">
        <f>IF(AA51="","",ROUNDUP(ROUND(IF(AA51&gt;=2759,9.5,IF(AA51&lt;2759,(-2.47/1000000*AA51*AA51)-(8.52/10000*AA51)+30.65)),1)*1.1,1))</f>
        <v>13.7</v>
      </c>
      <c r="AF51" s="6">
        <f>IF(AE51="","",IF(K51="","",ROUNDDOWN(K51/AE51*100,0)))</f>
        <v>94</v>
      </c>
      <c r="AG51" s="6" t="str">
        <f>IF(AF51="","",IF(AF51&gt;=125,"★7.5",IF(AF51&gt;=120,"★7.0",IF(AF51&gt;=115,"★6.5",IF(AF51&gt;=110,"★6.0",IF(AF51&gt;=105,"★5.5",IF(AF51&gt;=100,"★5.0",IF(AF51&gt;=95,"★4.5",IF(AF51&gt;=90,"★4.0",IF(AF51&gt;=85,"★3.5",IF(AF51&gt;=80,"★3.0",IF(AF51&gt;=75,"★2.5",IF(AF51&gt;=70,"★2.0",IF(AF51&gt;=65,"★1.5",IF(AF51&gt;=60,"★1.0",IF(AF51&gt;=55,"★0.5"," "))))))))))))))))</f>
        <v>★4.0</v>
      </c>
    </row>
    <row r="52" spans="1:33" x14ac:dyDescent="0.2">
      <c r="E52" s="1"/>
      <c r="J52" s="5"/>
      <c r="M52" s="4"/>
    </row>
    <row r="53" spans="1:33" x14ac:dyDescent="0.2">
      <c r="B53" s="1" t="s">
        <v>9</v>
      </c>
      <c r="E53" s="1"/>
    </row>
    <row r="54" spans="1:33" x14ac:dyDescent="0.2">
      <c r="B54" s="1" t="s">
        <v>8</v>
      </c>
      <c r="E54" s="1"/>
    </row>
    <row r="55" spans="1:33" x14ac:dyDescent="0.2">
      <c r="B55" s="1" t="s">
        <v>7</v>
      </c>
      <c r="E55" s="1"/>
    </row>
    <row r="56" spans="1:33" x14ac:dyDescent="0.2">
      <c r="B56" s="1" t="s">
        <v>6</v>
      </c>
      <c r="E56" s="1"/>
    </row>
    <row r="57" spans="1:33" x14ac:dyDescent="0.2">
      <c r="B57" s="1" t="s">
        <v>5</v>
      </c>
      <c r="E57" s="1"/>
    </row>
    <row r="58" spans="1:33" x14ac:dyDescent="0.2">
      <c r="B58" s="1" t="s">
        <v>4</v>
      </c>
      <c r="E58" s="1"/>
    </row>
    <row r="59" spans="1:33" x14ac:dyDescent="0.2">
      <c r="B59" s="1" t="s">
        <v>3</v>
      </c>
      <c r="E59" s="1"/>
    </row>
    <row r="60" spans="1:33" x14ac:dyDescent="0.2">
      <c r="B60" s="1" t="s">
        <v>2</v>
      </c>
      <c r="E60" s="1"/>
    </row>
    <row r="61" spans="1:33" x14ac:dyDescent="0.2">
      <c r="B61" s="1" t="s">
        <v>1</v>
      </c>
      <c r="E61" s="1"/>
    </row>
    <row r="62" spans="1:33" x14ac:dyDescent="0.2">
      <c r="C62" s="1" t="s">
        <v>0</v>
      </c>
      <c r="E62" s="1"/>
    </row>
    <row r="93" ht="33.65" customHeight="1" x14ac:dyDescent="0.2"/>
    <row r="106" spans="5:5" x14ac:dyDescent="0.2">
      <c r="E106" s="3"/>
    </row>
  </sheetData>
  <sheetProtection selectLockedCells="1"/>
  <mergeCells count="40">
    <mergeCell ref="K4:O4"/>
    <mergeCell ref="P4:P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W5:W8"/>
    <mergeCell ref="X5:X8"/>
    <mergeCell ref="S6:S8"/>
    <mergeCell ref="T6:T8"/>
    <mergeCell ref="V4:V8"/>
    <mergeCell ref="Q4:S5"/>
    <mergeCell ref="T4:T5"/>
    <mergeCell ref="U4:U8"/>
    <mergeCell ref="R6:R8"/>
    <mergeCell ref="W4:X4"/>
    <mergeCell ref="D6:D8"/>
    <mergeCell ref="E6:E8"/>
    <mergeCell ref="F6:F8"/>
    <mergeCell ref="G6:G8"/>
    <mergeCell ref="Q6:Q8"/>
    <mergeCell ref="M5:M8"/>
    <mergeCell ref="N5:N8"/>
    <mergeCell ref="O5:O8"/>
    <mergeCell ref="K5:K8"/>
    <mergeCell ref="L5:L8"/>
    <mergeCell ref="AF4:AF8"/>
    <mergeCell ref="AD4:AD8"/>
    <mergeCell ref="AG4:AG8"/>
    <mergeCell ref="Z4:Z8"/>
    <mergeCell ref="AB4:AB8"/>
    <mergeCell ref="AC4:AC8"/>
    <mergeCell ref="AA4:AA8"/>
    <mergeCell ref="AE4:AE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2023-12-28T16:55:36Z</dcterms:created>
  <dcterms:modified xsi:type="dcterms:W3CDTF">2023-12-28T16:58:40Z</dcterms:modified>
</cp:coreProperties>
</file>