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グラフデータ" sheetId="1" r:id="rId1"/>
    <sheet name="元データ（有形１）" sheetId="2" r:id="rId2"/>
    <sheet name="元データ（有形２）" sheetId="3" r:id="rId3"/>
    <sheet name="元データ（無形１）" sheetId="4" r:id="rId4"/>
    <sheet name="元データ（無形２）" sheetId="5" r:id="rId5"/>
    <sheet name="出典情報" sheetId="6" r:id="rId6"/>
  </sheets>
  <definedNames/>
  <calcPr fullCalcOnLoad="1"/>
</workbook>
</file>

<file path=xl/sharedStrings.xml><?xml version="1.0" encoding="utf-8"?>
<sst xmlns="http://schemas.openxmlformats.org/spreadsheetml/2006/main" count="397" uniqueCount="138">
  <si>
    <t xml:space="preserve"> 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</si>
  <si>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</si>
  <si>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</si>
  <si>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</si>
  <si>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</si>
  <si>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</si>
  <si>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</si>
  <si>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</si>
  <si>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</si>
  <si>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</si>
  <si>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</si>
  <si>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</si>
  <si>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</si>
  <si>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</si>
  <si>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</si>
  <si>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</si>
  <si>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</si>
  <si>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</si>
  <si>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</si>
  <si>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</si>
  <si>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</si>
  <si>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</si>
  <si>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</si>
  <si>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</si>
  <si>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</si>
  <si>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</si>
  <si>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</si>
  <si>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</si>
  <si>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</si>
  <si>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</si>
  <si>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</si>
  <si>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</si>
  <si>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</si>
  <si>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</si>
  <si>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</si>
  <si>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</si>
  <si>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</si>
  <si>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</si>
  <si>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　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</si>
  <si>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</si>
  <si>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</si>
  <si>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</si>
  <si>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</si>
  <si>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</si>
  <si>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</si>
  <si>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</si>
  <si>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</si>
  <si>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</si>
  <si>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</si>
  <si>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北海道</t>
  </si>
  <si>
    <t>中心</t>
  </si>
  <si>
    <t>中心</t>
  </si>
  <si>
    <t>郊外</t>
  </si>
  <si>
    <t>郊外</t>
  </si>
  <si>
    <t>大都市</t>
  </si>
  <si>
    <t>大都市</t>
  </si>
  <si>
    <t>東北</t>
  </si>
  <si>
    <t>東北</t>
  </si>
  <si>
    <t>関東</t>
  </si>
  <si>
    <t>関東</t>
  </si>
  <si>
    <t>北陸</t>
  </si>
  <si>
    <t>北陸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</si>
  <si>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</si>
  <si>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</si>
  <si>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</si>
  <si>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</si>
  <si>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</si>
  <si>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</si>
  <si>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</si>
  <si>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</si>
  <si>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九州沖縄</t>
  </si>
  <si>
    <t>九州沖縄</t>
  </si>
  <si>
    <t xml:space="preserve"> </t>
  </si>
  <si>
    <t>小都市</t>
  </si>
  <si>
    <t>茨城</t>
  </si>
  <si>
    <t>北海道</t>
  </si>
  <si>
    <t>全国データ</t>
  </si>
  <si>
    <t>ブロック</t>
  </si>
  <si>
    <t>三大都市圏</t>
  </si>
  <si>
    <t>三大都市圏</t>
  </si>
  <si>
    <t>名古屋</t>
  </si>
  <si>
    <t>名古屋</t>
  </si>
  <si>
    <t>関西</t>
  </si>
  <si>
    <t>関西</t>
  </si>
  <si>
    <t>小都市　</t>
  </si>
  <si>
    <t>小都市　</t>
  </si>
  <si>
    <t>その他</t>
  </si>
  <si>
    <t>その他</t>
  </si>
  <si>
    <t xml:space="preserve"> </t>
  </si>
  <si>
    <t xml:space="preserve"> </t>
  </si>
  <si>
    <t>大都市中心</t>
  </si>
  <si>
    <t>大都市郊外</t>
  </si>
  <si>
    <t>小都市中心</t>
  </si>
  <si>
    <t>小都市郊外</t>
  </si>
  <si>
    <t>中心市</t>
  </si>
  <si>
    <t>大都市雇用圏</t>
  </si>
  <si>
    <t>小都市雇用圏</t>
  </si>
  <si>
    <t>ブロック</t>
  </si>
  <si>
    <t>ブロック別</t>
  </si>
  <si>
    <t>小都市</t>
  </si>
  <si>
    <t>ブロック</t>
  </si>
  <si>
    <t>関東抜き</t>
  </si>
  <si>
    <t>中部抜き</t>
  </si>
  <si>
    <t>近畿抜き</t>
  </si>
  <si>
    <t xml:space="preserve"> </t>
  </si>
  <si>
    <t>地方</t>
  </si>
  <si>
    <t>大都市雇用圏中心市</t>
  </si>
  <si>
    <t>大都市雇用圏郊外市</t>
  </si>
  <si>
    <t>小都市雇用圏中心市</t>
  </si>
  <si>
    <t>小都市雇用圏郊外市</t>
  </si>
  <si>
    <t>その他地域</t>
  </si>
  <si>
    <t xml:space="preserve"> </t>
  </si>
  <si>
    <t xml:space="preserve"> </t>
  </si>
  <si>
    <t>重要有形文化財等の登録数</t>
  </si>
  <si>
    <t>人口1０万人当たり</t>
  </si>
  <si>
    <t>重要有形文化財数</t>
  </si>
  <si>
    <t>重要有形文化財数(件/10万人)</t>
  </si>
  <si>
    <t>重要無形文化財数(件/10万人)</t>
  </si>
  <si>
    <t>祭り・イベント数(件/10万人)</t>
  </si>
  <si>
    <t>出典：</t>
  </si>
  <si>
    <t>URL：</t>
  </si>
  <si>
    <t>備考：</t>
  </si>
  <si>
    <t>【重要有形文化財数(件/10万人)】</t>
  </si>
  <si>
    <t>【重要無形文化財数(件/10万人)】</t>
  </si>
  <si>
    <t>【祭り・イベント数(件/10万人)】</t>
  </si>
  <si>
    <t>http://www.bunka.go.jp/index.html</t>
  </si>
  <si>
    <t>TOP&gt;文化財の保護＞文化財の紹介＞文化財指定等の件数＞国宝・重要文化財等都道府県別指定件数一覧</t>
  </si>
  <si>
    <t>文部科学省文化庁資料「文化財に関する資料」</t>
  </si>
  <si>
    <t>定価￥2100</t>
  </si>
  <si>
    <t>せとうち総合研究機構「誇れる郷土ガイド　―口承・無形遺産編― (書籍)」</t>
  </si>
  <si>
    <t>http://www.dango.ne.jp/sri/hokorerukyodokan.html</t>
  </si>
  <si>
    <t>人口(人)</t>
  </si>
  <si>
    <t>(件/10万人)</t>
  </si>
  <si>
    <t>件</t>
  </si>
  <si>
    <t>（件）</t>
  </si>
  <si>
    <t>重要有形文化財数(件)</t>
  </si>
  <si>
    <t>重要無形文化財数</t>
  </si>
  <si>
    <t>重要無形文化財数(件)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</si>
</sst>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_);[Red]\(0.0\)"/>
    <numFmt numFmtId="179" formatCode="#,##0_ "/>
    <numFmt numFmtId="180" formatCode="#,##0.0_ "/>
    <numFmt numFmtId="181" formatCode="#,##0.0_);[Red]\(#,##0.0\)"/>
    <numFmt numFmtId="182" formatCode="#,##0_);[Red]\(#,##0\)"/>
    <numFmt numFmtId="183" formatCode="0.000_ "/>
    <numFmt numFmtId="184" formatCode="0.00_);[Red]\(0.00\)"/>
    <numFmt numFmtId="185" formatCode="0.00_ "/>
    <numFmt numFmtId="186" formatCode="0_ "/>
    <numFmt numFmtId="187" formatCode="&quot;㍽&quot;00"/>
    <numFmt numFmtId="188" formatCode="&quot;㍼&quot;0"/>
    <numFmt numFmtId="189" formatCode="#,##0.000"/>
    <numFmt numFmtId="190" formatCode="#,##0_ ;[Red]\-#,##0\ "/>
    <numFmt numFmtId="191" formatCode="&quot;㍻&quot;0"/>
    <numFmt numFmtId="192" formatCode="#,##0.00_ "/>
    <numFmt numFmtId="193" formatCode="[$-411]&quot;平成&quot;ee&quot;年&quot;m&quot;月&quot;d&quot;日印刷&quot;"/>
    <numFmt numFmtId="194" formatCode="#,##0.000000"/>
    <numFmt numFmtId="195" formatCode="0.000"/>
    <numFmt numFmtId="196" formatCode="#,##0.0"/>
    <numFmt numFmtId="197" formatCode="#,##0.0000"/>
    <numFmt numFmtId="198" formatCode="0.0"/>
    <numFmt numFmtId="199" formatCode="#,##0.00000"/>
    <numFmt numFmtId="200" formatCode="&quot;明&quot;&quot;治&quot;00&quot;年&quot;"/>
    <numFmt numFmtId="201" formatCode="&quot;大&quot;&quot;正&quot;00&quot;年&quot;"/>
    <numFmt numFmtId="202" formatCode="&quot;昭&quot;&quot;和&quot;00&quot;年&quot;"/>
    <numFmt numFmtId="203" formatCode="&quot;平&quot;&quot;成&quot;0&quot;年&quot;"/>
    <numFmt numFmtId="204" formatCode="0_);[Red]\(0\)"/>
    <numFmt numFmtId="205" formatCode="[h]:mm"/>
    <numFmt numFmtId="206" formatCode="0.00000"/>
    <numFmt numFmtId="207" formatCode="[&lt;=999]000;000\-00"/>
    <numFmt numFmtId="208" formatCode="#,##0.000_ "/>
    <numFmt numFmtId="209" formatCode="0.0%"/>
    <numFmt numFmtId="210" formatCode="#,##0.00_);[Red]\(#,##0.00\)"/>
    <numFmt numFmtId="211" formatCode="\ ###,###,###,###,##0;&quot;-&quot;###,###,###,###,##0"/>
    <numFmt numFmtId="212" formatCode="0.000_);[Red]\(0.000\)"/>
    <numFmt numFmtId="213" formatCode="0.0000"/>
  </numFmts>
  <fonts count="7">
    <font>
      <sz val="11"/>
      <name val="ＭＳ Ｐゴシック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6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0" fontId="0" fillId="0" borderId="0" xfId="21" applyFont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3" width="13.00390625" style="0" bestFit="1" customWidth="1"/>
    <col min="4" max="4" width="12.75390625" style="0" bestFit="1" customWidth="1"/>
  </cols>
  <sheetData>
    <row r="1" ht="13.5">
      <c r="A1" t="s">
        <v>113</v>
      </c>
    </row>
    <row r="3" ht="13.5">
      <c r="A3" t="s">
        <v>116</v>
      </c>
    </row>
    <row r="4" spans="1:4" ht="13.5">
      <c r="A4" t="s">
        <v>79</v>
      </c>
      <c r="B4" t="s">
        <v>95</v>
      </c>
      <c r="C4" t="s">
        <v>96</v>
      </c>
      <c r="D4" t="s">
        <v>87</v>
      </c>
    </row>
    <row r="5" spans="1:4" ht="13.5">
      <c r="A5" s="3">
        <f>+'元データ（有形１）'!G36/'元データ（有形１）'!G37*100000</f>
        <v>12.80747279453871</v>
      </c>
      <c r="B5" s="3">
        <f>+'元データ（有形１）'!H36/'元データ（有形１）'!H37*100000</f>
        <v>1.2853512928657433</v>
      </c>
      <c r="C5" s="3">
        <f>+'元データ（有形１）'!I36/'元データ（有形１）'!I37*100000</f>
        <v>2.5186415515985274</v>
      </c>
      <c r="D5" s="3">
        <f>+'元データ（有形１）'!J36/'元データ（有形１）'!J37*100000</f>
        <v>33.94922647830952</v>
      </c>
    </row>
    <row r="7" ht="13.5">
      <c r="A7" t="s">
        <v>117</v>
      </c>
    </row>
    <row r="8" spans="1:4" ht="13.5">
      <c r="A8" s="3" t="s">
        <v>79</v>
      </c>
      <c r="B8" s="3" t="s">
        <v>95</v>
      </c>
      <c r="C8" s="3" t="s">
        <v>96</v>
      </c>
      <c r="D8" s="3" t="s">
        <v>87</v>
      </c>
    </row>
    <row r="9" spans="1:4" ht="13.5">
      <c r="A9" s="3">
        <f>+'元データ（無形１）'!B39</f>
        <v>0.32607202221565273</v>
      </c>
      <c r="B9" s="3">
        <f>('元データ（無形１）'!C35+'元データ（無形１）'!D35)/('元データ（無形１）'!C36+'元データ（無形１）'!D36)*100000</f>
        <v>0.03930030931424035</v>
      </c>
      <c r="C9" s="3">
        <f>('元データ（無形１）'!E35+'元データ（無形１）'!F35)/('元データ（無形１）'!E36+'元データ（無形１）'!F36)*100000</f>
        <v>0.13568439335210922</v>
      </c>
      <c r="D9" s="3">
        <f>+'元データ（無形１）'!G39</f>
        <v>0.965854383130454</v>
      </c>
    </row>
    <row r="11" ht="13.5">
      <c r="A11" t="s">
        <v>118</v>
      </c>
    </row>
    <row r="12" spans="1:4" ht="13.5">
      <c r="A12" s="3" t="s">
        <v>79</v>
      </c>
      <c r="B12" s="3" t="s">
        <v>95</v>
      </c>
      <c r="C12" s="3" t="s">
        <v>96</v>
      </c>
      <c r="D12" s="3" t="s">
        <v>87</v>
      </c>
    </row>
    <row r="13" spans="1:4" ht="13.5">
      <c r="A13" s="3">
        <v>0.5996544018307369</v>
      </c>
      <c r="B13" s="3">
        <v>1.0865379633937038</v>
      </c>
      <c r="C13" s="3">
        <v>2.0267856256971317</v>
      </c>
      <c r="D13" s="3">
        <v>5.284444670920645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5.50390625" style="0" bestFit="1" customWidth="1"/>
    <col min="3" max="3" width="5.25390625" style="0" bestFit="1" customWidth="1"/>
    <col min="4" max="4" width="7.00390625" style="0" bestFit="1" customWidth="1"/>
    <col min="5" max="5" width="3.375" style="0" bestFit="1" customWidth="1"/>
    <col min="6" max="6" width="17.25390625" style="0" bestFit="1" customWidth="1"/>
    <col min="7" max="7" width="12.75390625" style="0" bestFit="1" customWidth="1"/>
    <col min="8" max="9" width="13.00390625" style="0" bestFit="1" customWidth="1"/>
    <col min="10" max="12" width="12.75390625" style="0" bestFit="1" customWidth="1"/>
    <col min="13" max="13" width="7.00390625" style="0" bestFit="1" customWidth="1"/>
    <col min="14" max="14" width="5.375" style="0" bestFit="1" customWidth="1"/>
  </cols>
  <sheetData>
    <row r="1" ht="13.5">
      <c r="A1" t="s">
        <v>115</v>
      </c>
    </row>
    <row r="2" ht="13.5">
      <c r="G2" t="s">
        <v>135</v>
      </c>
    </row>
    <row r="3" spans="1:13" ht="13.5">
      <c r="A3" t="s">
        <v>78</v>
      </c>
      <c r="F3" t="s">
        <v>54</v>
      </c>
      <c r="G3" t="s">
        <v>50</v>
      </c>
      <c r="H3" t="s">
        <v>52</v>
      </c>
      <c r="J3" t="s">
        <v>84</v>
      </c>
      <c r="K3" t="s">
        <v>50</v>
      </c>
      <c r="L3" t="s">
        <v>52</v>
      </c>
      <c r="M3" t="s">
        <v>86</v>
      </c>
    </row>
    <row r="4" spans="6:13" ht="13.5">
      <c r="F4" t="s">
        <v>1</v>
      </c>
      <c r="G4">
        <v>11</v>
      </c>
      <c r="H4">
        <v>3</v>
      </c>
      <c r="J4" t="s">
        <v>1</v>
      </c>
      <c r="K4">
        <v>1</v>
      </c>
      <c r="L4">
        <v>1</v>
      </c>
      <c r="M4">
        <v>16</v>
      </c>
    </row>
    <row r="5" spans="6:13" ht="13.5">
      <c r="F5" t="s">
        <v>56</v>
      </c>
      <c r="G5">
        <v>60</v>
      </c>
      <c r="H5">
        <v>44</v>
      </c>
      <c r="J5" t="s">
        <v>56</v>
      </c>
      <c r="K5">
        <v>18</v>
      </c>
      <c r="L5">
        <v>23</v>
      </c>
      <c r="M5">
        <v>253</v>
      </c>
    </row>
    <row r="6" spans="1:13" ht="13.5">
      <c r="A6" t="s">
        <v>12</v>
      </c>
      <c r="B6">
        <v>2742</v>
      </c>
      <c r="C6" t="s">
        <v>133</v>
      </c>
      <c r="F6" t="s">
        <v>58</v>
      </c>
      <c r="G6">
        <v>79</v>
      </c>
      <c r="H6">
        <v>126</v>
      </c>
      <c r="J6" t="s">
        <v>58</v>
      </c>
      <c r="K6">
        <v>18</v>
      </c>
      <c r="L6">
        <v>17</v>
      </c>
      <c r="M6">
        <v>2853</v>
      </c>
    </row>
    <row r="7" spans="6:13" ht="13.5">
      <c r="F7" t="s">
        <v>60</v>
      </c>
      <c r="G7">
        <v>19</v>
      </c>
      <c r="H7">
        <v>14</v>
      </c>
      <c r="J7" t="s">
        <v>60</v>
      </c>
      <c r="K7">
        <v>19</v>
      </c>
      <c r="L7">
        <v>6</v>
      </c>
      <c r="M7">
        <v>209</v>
      </c>
    </row>
    <row r="8" spans="1:13" ht="13.5">
      <c r="A8" t="s">
        <v>80</v>
      </c>
      <c r="B8">
        <v>620</v>
      </c>
      <c r="C8" t="s">
        <v>133</v>
      </c>
      <c r="F8" t="s">
        <v>62</v>
      </c>
      <c r="G8">
        <v>45</v>
      </c>
      <c r="H8">
        <v>84</v>
      </c>
      <c r="J8" t="s">
        <v>62</v>
      </c>
      <c r="K8">
        <v>41</v>
      </c>
      <c r="L8">
        <v>30</v>
      </c>
      <c r="M8">
        <v>784</v>
      </c>
    </row>
    <row r="9" spans="1:13" ht="13.5">
      <c r="A9" t="s">
        <v>82</v>
      </c>
      <c r="B9">
        <v>4690</v>
      </c>
      <c r="C9" t="s">
        <v>133</v>
      </c>
      <c r="F9" t="s">
        <v>64</v>
      </c>
      <c r="G9">
        <v>275</v>
      </c>
      <c r="H9">
        <v>509</v>
      </c>
      <c r="J9" t="s">
        <v>64</v>
      </c>
      <c r="K9">
        <v>46</v>
      </c>
      <c r="L9">
        <v>47</v>
      </c>
      <c r="M9">
        <v>4992</v>
      </c>
    </row>
    <row r="10" spans="6:13" ht="13.5">
      <c r="F10" t="s">
        <v>66</v>
      </c>
      <c r="G10">
        <v>59</v>
      </c>
      <c r="H10">
        <v>48</v>
      </c>
      <c r="J10" t="s">
        <v>66</v>
      </c>
      <c r="K10">
        <v>18</v>
      </c>
      <c r="L10">
        <v>19</v>
      </c>
      <c r="M10">
        <v>348</v>
      </c>
    </row>
    <row r="11" spans="6:13" ht="13.5">
      <c r="F11" t="s">
        <v>68</v>
      </c>
      <c r="G11">
        <v>39</v>
      </c>
      <c r="H11">
        <v>14</v>
      </c>
      <c r="J11" t="s">
        <v>68</v>
      </c>
      <c r="K11">
        <v>6</v>
      </c>
      <c r="L11">
        <v>6</v>
      </c>
      <c r="M11">
        <v>285</v>
      </c>
    </row>
    <row r="12" spans="6:13" ht="13.5">
      <c r="F12" t="s">
        <v>70</v>
      </c>
      <c r="G12">
        <v>55</v>
      </c>
      <c r="H12">
        <v>26</v>
      </c>
      <c r="J12" t="s">
        <v>70</v>
      </c>
      <c r="K12">
        <v>16</v>
      </c>
      <c r="L12">
        <v>23</v>
      </c>
      <c r="M12">
        <v>358</v>
      </c>
    </row>
    <row r="15" spans="1:11" ht="13.5">
      <c r="A15" t="s">
        <v>55</v>
      </c>
      <c r="B15" t="s">
        <v>51</v>
      </c>
      <c r="C15" t="s">
        <v>53</v>
      </c>
      <c r="D15" t="s">
        <v>87</v>
      </c>
      <c r="F15" t="s">
        <v>89</v>
      </c>
      <c r="G15" t="s">
        <v>90</v>
      </c>
      <c r="H15" t="s">
        <v>91</v>
      </c>
      <c r="I15" t="s">
        <v>92</v>
      </c>
      <c r="J15" t="s">
        <v>93</v>
      </c>
      <c r="K15" t="s">
        <v>87</v>
      </c>
    </row>
    <row r="16" spans="1:12" ht="13.5">
      <c r="A16" t="s">
        <v>12</v>
      </c>
      <c r="B16">
        <v>61</v>
      </c>
      <c r="C16">
        <v>73</v>
      </c>
      <c r="D16">
        <f>B6-(B16+C16+B21+C21)</f>
        <v>2602</v>
      </c>
      <c r="E16" t="s">
        <v>133</v>
      </c>
      <c r="F16" t="s">
        <v>1</v>
      </c>
      <c r="G16">
        <f>+G4</f>
        <v>11</v>
      </c>
      <c r="H16">
        <f>+H4</f>
        <v>3</v>
      </c>
      <c r="I16">
        <f aca="true" t="shared" si="0" ref="I16:K17">+K4</f>
        <v>1</v>
      </c>
      <c r="J16">
        <f t="shared" si="0"/>
        <v>1</v>
      </c>
      <c r="K16">
        <f t="shared" si="0"/>
        <v>16</v>
      </c>
      <c r="L16" t="s">
        <v>134</v>
      </c>
    </row>
    <row r="17" spans="1:11" ht="13.5">
      <c r="A17" t="s">
        <v>80</v>
      </c>
      <c r="B17">
        <v>28</v>
      </c>
      <c r="C17">
        <v>61</v>
      </c>
      <c r="D17">
        <f>B8-(B17+C17+B22+C22)</f>
        <v>499</v>
      </c>
      <c r="E17" t="s">
        <v>133</v>
      </c>
      <c r="F17" t="s">
        <v>56</v>
      </c>
      <c r="G17">
        <f>+G5</f>
        <v>60</v>
      </c>
      <c r="H17">
        <f>+H5</f>
        <v>44</v>
      </c>
      <c r="I17">
        <f t="shared" si="0"/>
        <v>18</v>
      </c>
      <c r="J17">
        <f t="shared" si="0"/>
        <v>23</v>
      </c>
      <c r="K17">
        <f t="shared" si="0"/>
        <v>253</v>
      </c>
    </row>
    <row r="18" spans="1:11" ht="13.5">
      <c r="A18" t="s">
        <v>82</v>
      </c>
      <c r="B18">
        <v>254</v>
      </c>
      <c r="C18">
        <v>477</v>
      </c>
      <c r="D18">
        <f>+B9-(B18+C18+B23+C23)</f>
        <v>3939</v>
      </c>
      <c r="E18" t="s">
        <v>133</v>
      </c>
      <c r="F18" t="s">
        <v>58</v>
      </c>
      <c r="G18">
        <f>+G6-B16</f>
        <v>18</v>
      </c>
      <c r="H18">
        <f>+H6-C16</f>
        <v>53</v>
      </c>
      <c r="I18">
        <f>+K6-B21</f>
        <v>16</v>
      </c>
      <c r="J18">
        <f>+L6-C21</f>
        <v>13</v>
      </c>
      <c r="K18">
        <f>+M6-D16</f>
        <v>251</v>
      </c>
    </row>
    <row r="19" spans="6:11" ht="13.5">
      <c r="F19" t="s">
        <v>60</v>
      </c>
      <c r="G19">
        <f>+G7</f>
        <v>19</v>
      </c>
      <c r="H19">
        <f>+H7</f>
        <v>14</v>
      </c>
      <c r="I19">
        <f>+K7</f>
        <v>19</v>
      </c>
      <c r="J19">
        <f>+L7</f>
        <v>6</v>
      </c>
      <c r="K19">
        <f>+M7</f>
        <v>209</v>
      </c>
    </row>
    <row r="20" spans="1:11" ht="13.5">
      <c r="A20" t="s">
        <v>73</v>
      </c>
      <c r="B20" t="s">
        <v>51</v>
      </c>
      <c r="C20" t="s">
        <v>53</v>
      </c>
      <c r="F20" t="s">
        <v>62</v>
      </c>
      <c r="G20">
        <f>+G8-B17</f>
        <v>17</v>
      </c>
      <c r="H20">
        <f>+H8-C17</f>
        <v>23</v>
      </c>
      <c r="I20">
        <f>+K8-B22</f>
        <v>20</v>
      </c>
      <c r="J20">
        <f>+L8-C22</f>
        <v>19</v>
      </c>
      <c r="K20">
        <f>+M8-D17</f>
        <v>285</v>
      </c>
    </row>
    <row r="21" spans="1:11" ht="13.5">
      <c r="A21" t="s">
        <v>12</v>
      </c>
      <c r="B21">
        <v>2</v>
      </c>
      <c r="C21">
        <v>4</v>
      </c>
      <c r="D21" t="s">
        <v>133</v>
      </c>
      <c r="F21" t="s">
        <v>64</v>
      </c>
      <c r="G21">
        <f>+G9-B18</f>
        <v>21</v>
      </c>
      <c r="H21">
        <f>+H9-C18</f>
        <v>32</v>
      </c>
      <c r="I21">
        <f>+K9-B23</f>
        <v>35</v>
      </c>
      <c r="J21">
        <f>+L9-C23</f>
        <v>38</v>
      </c>
      <c r="K21">
        <f>+M9-D18</f>
        <v>1053</v>
      </c>
    </row>
    <row r="22" spans="1:11" ht="13.5">
      <c r="A22" t="s">
        <v>80</v>
      </c>
      <c r="B22">
        <v>21</v>
      </c>
      <c r="C22">
        <v>11</v>
      </c>
      <c r="D22" t="s">
        <v>133</v>
      </c>
      <c r="F22" t="s">
        <v>66</v>
      </c>
      <c r="G22">
        <f aca="true" t="shared" si="1" ref="G22:H24">+G10</f>
        <v>59</v>
      </c>
      <c r="H22">
        <f t="shared" si="1"/>
        <v>48</v>
      </c>
      <c r="I22">
        <f aca="true" t="shared" si="2" ref="I22:K24">+K10</f>
        <v>18</v>
      </c>
      <c r="J22">
        <f t="shared" si="2"/>
        <v>19</v>
      </c>
      <c r="K22">
        <f t="shared" si="2"/>
        <v>348</v>
      </c>
    </row>
    <row r="23" spans="1:11" ht="13.5">
      <c r="A23" t="s">
        <v>82</v>
      </c>
      <c r="B23">
        <v>11</v>
      </c>
      <c r="C23">
        <v>9</v>
      </c>
      <c r="D23" t="s">
        <v>133</v>
      </c>
      <c r="F23" t="s">
        <v>68</v>
      </c>
      <c r="G23">
        <f t="shared" si="1"/>
        <v>39</v>
      </c>
      <c r="H23">
        <f t="shared" si="1"/>
        <v>14</v>
      </c>
      <c r="I23">
        <f t="shared" si="2"/>
        <v>6</v>
      </c>
      <c r="J23">
        <f t="shared" si="2"/>
        <v>6</v>
      </c>
      <c r="K23">
        <f t="shared" si="2"/>
        <v>285</v>
      </c>
    </row>
    <row r="24" spans="6:11" ht="13.5">
      <c r="F24" t="s">
        <v>70</v>
      </c>
      <c r="G24">
        <f t="shared" si="1"/>
        <v>55</v>
      </c>
      <c r="H24">
        <f t="shared" si="1"/>
        <v>26</v>
      </c>
      <c r="I24">
        <f t="shared" si="2"/>
        <v>16</v>
      </c>
      <c r="J24">
        <f t="shared" si="2"/>
        <v>23</v>
      </c>
      <c r="K24">
        <f t="shared" si="2"/>
        <v>358</v>
      </c>
    </row>
    <row r="28" spans="7:12" ht="13.5">
      <c r="G28" t="s">
        <v>79</v>
      </c>
      <c r="H28" t="s">
        <v>90</v>
      </c>
      <c r="I28" t="s">
        <v>91</v>
      </c>
      <c r="J28" t="s">
        <v>92</v>
      </c>
      <c r="K28" t="s">
        <v>93</v>
      </c>
      <c r="L28" t="s">
        <v>87</v>
      </c>
    </row>
    <row r="29" spans="6:14" ht="13.5">
      <c r="F29" t="s">
        <v>115</v>
      </c>
      <c r="G29">
        <f>+B6+B8+B9</f>
        <v>8052</v>
      </c>
      <c r="H29">
        <f>SUM(G16:G24)</f>
        <v>299</v>
      </c>
      <c r="I29">
        <f>SUM(H16:H24)</f>
        <v>257</v>
      </c>
      <c r="J29">
        <f>SUM(I16:I24)</f>
        <v>149</v>
      </c>
      <c r="K29">
        <f>SUM(J16:J24)</f>
        <v>148</v>
      </c>
      <c r="L29">
        <f>SUM(K16:K24)</f>
        <v>3058</v>
      </c>
      <c r="M29">
        <f>SUM(G29:L29)</f>
        <v>11963</v>
      </c>
      <c r="N29" t="s">
        <v>134</v>
      </c>
    </row>
    <row r="30" spans="6:13" ht="13.5">
      <c r="F30" t="s">
        <v>131</v>
      </c>
      <c r="G30">
        <v>62869546</v>
      </c>
      <c r="H30">
        <v>26960264</v>
      </c>
      <c r="I30">
        <v>16296393</v>
      </c>
      <c r="J30">
        <v>7217887</v>
      </c>
      <c r="K30">
        <v>4574184</v>
      </c>
      <c r="L30">
        <v>9007569</v>
      </c>
      <c r="M30" t="s">
        <v>72</v>
      </c>
    </row>
    <row r="31" spans="7:12" ht="13.5">
      <c r="G31" t="s">
        <v>79</v>
      </c>
      <c r="H31" t="s">
        <v>94</v>
      </c>
      <c r="I31" t="s">
        <v>53</v>
      </c>
      <c r="J31" t="s">
        <v>94</v>
      </c>
      <c r="K31" t="s">
        <v>53</v>
      </c>
      <c r="L31" t="s">
        <v>87</v>
      </c>
    </row>
    <row r="32" spans="6:12" ht="13.5">
      <c r="F32" t="s">
        <v>114</v>
      </c>
      <c r="G32">
        <f>+G29/G30*100000</f>
        <v>12.80747279453871</v>
      </c>
      <c r="H32">
        <f>+H29/H30*100000</f>
        <v>1.1090395850723123</v>
      </c>
      <c r="I32">
        <f>+I29/I30*100000</f>
        <v>1.5770360962698924</v>
      </c>
      <c r="J32">
        <f>+J29/J30*100000</f>
        <v>2.0643160526065314</v>
      </c>
      <c r="K32">
        <f>+K29/K30*100000</f>
        <v>3.2355497723747013</v>
      </c>
      <c r="L32">
        <f>+L29/L30*100000</f>
        <v>33.94922647830952</v>
      </c>
    </row>
    <row r="33" ht="13.5">
      <c r="F33" t="s">
        <v>132</v>
      </c>
    </row>
    <row r="34" spans="7:9" ht="13.5">
      <c r="G34" t="s">
        <v>72</v>
      </c>
      <c r="H34" t="s">
        <v>72</v>
      </c>
      <c r="I34" t="s">
        <v>72</v>
      </c>
    </row>
    <row r="35" spans="7:10" ht="13.5">
      <c r="G35" t="s">
        <v>79</v>
      </c>
      <c r="H35" t="s">
        <v>95</v>
      </c>
      <c r="I35" t="s">
        <v>96</v>
      </c>
      <c r="J35" t="s">
        <v>87</v>
      </c>
    </row>
    <row r="36" spans="6:11" ht="13.5">
      <c r="F36" t="s">
        <v>115</v>
      </c>
      <c r="G36">
        <f>+G29</f>
        <v>8052</v>
      </c>
      <c r="H36">
        <f>+H29+I29</f>
        <v>556</v>
      </c>
      <c r="I36">
        <f>+J29+K29</f>
        <v>297</v>
      </c>
      <c r="J36">
        <f>+L29</f>
        <v>3058</v>
      </c>
      <c r="K36" t="s">
        <v>134</v>
      </c>
    </row>
    <row r="37" spans="6:10" ht="13.5">
      <c r="F37" t="s">
        <v>114</v>
      </c>
      <c r="G37">
        <f>+G30</f>
        <v>62869546</v>
      </c>
      <c r="H37">
        <f>+H30+I30</f>
        <v>43256657</v>
      </c>
      <c r="I37">
        <f>+J30+K30</f>
        <v>11792071</v>
      </c>
      <c r="J37">
        <f>+L30</f>
        <v>9007569</v>
      </c>
    </row>
    <row r="38" ht="13.5">
      <c r="F38" t="s">
        <v>132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bestFit="1" customWidth="1"/>
    <col min="2" max="2" width="6.50390625" style="0" bestFit="1" customWidth="1"/>
    <col min="5" max="5" width="5.50390625" style="0" bestFit="1" customWidth="1"/>
    <col min="7" max="7" width="11.00390625" style="0" bestFit="1" customWidth="1"/>
    <col min="8" max="8" width="5.50390625" style="0" bestFit="1" customWidth="1"/>
    <col min="10" max="11" width="5.25390625" style="0" bestFit="1" customWidth="1"/>
    <col min="12" max="12" width="2.125" style="0" bestFit="1" customWidth="1"/>
    <col min="14" max="15" width="5.25390625" style="0" bestFit="1" customWidth="1"/>
    <col min="16" max="16" width="7.00390625" style="0" bestFit="1" customWidth="1"/>
  </cols>
  <sheetData>
    <row r="1" ht="13.5">
      <c r="A1" t="s">
        <v>135</v>
      </c>
    </row>
    <row r="2" spans="1:16" ht="13.5">
      <c r="A2" t="s">
        <v>76</v>
      </c>
      <c r="D2" t="s">
        <v>77</v>
      </c>
      <c r="G2" t="s">
        <v>79</v>
      </c>
      <c r="I2" t="s">
        <v>55</v>
      </c>
      <c r="J2" t="s">
        <v>51</v>
      </c>
      <c r="K2" t="s">
        <v>53</v>
      </c>
      <c r="M2" t="s">
        <v>85</v>
      </c>
      <c r="N2" t="s">
        <v>51</v>
      </c>
      <c r="O2" t="s">
        <v>53</v>
      </c>
      <c r="P2" t="s">
        <v>87</v>
      </c>
    </row>
    <row r="4" spans="1:16" ht="13.5">
      <c r="A4" t="s">
        <v>49</v>
      </c>
      <c r="B4">
        <v>32</v>
      </c>
      <c r="D4" t="s">
        <v>75</v>
      </c>
      <c r="E4">
        <f>+B4</f>
        <v>32</v>
      </c>
      <c r="I4" t="s">
        <v>1</v>
      </c>
      <c r="J4" s="1">
        <v>11</v>
      </c>
      <c r="K4" s="1">
        <v>3</v>
      </c>
      <c r="M4" t="s">
        <v>1</v>
      </c>
      <c r="N4" s="1">
        <v>1</v>
      </c>
      <c r="O4" s="1">
        <v>1</v>
      </c>
      <c r="P4" s="1">
        <f>+E4-J4-K4-N4-O4</f>
        <v>16</v>
      </c>
    </row>
    <row r="5" spans="1:2" ht="13.5">
      <c r="A5" t="s">
        <v>2</v>
      </c>
      <c r="B5">
        <v>47</v>
      </c>
    </row>
    <row r="6" spans="1:2" ht="13.5">
      <c r="A6" t="s">
        <v>3</v>
      </c>
      <c r="B6">
        <v>67</v>
      </c>
    </row>
    <row r="7" spans="1:2" ht="13.5">
      <c r="A7" t="s">
        <v>4</v>
      </c>
      <c r="B7">
        <v>52</v>
      </c>
    </row>
    <row r="8" spans="1:2" ht="13.5">
      <c r="A8" t="s">
        <v>5</v>
      </c>
      <c r="B8">
        <v>31</v>
      </c>
    </row>
    <row r="9" spans="1:2" ht="13.5">
      <c r="A9" t="s">
        <v>6</v>
      </c>
      <c r="B9">
        <v>31</v>
      </c>
    </row>
    <row r="10" spans="1:16" ht="13.5">
      <c r="A10" t="s">
        <v>7</v>
      </c>
      <c r="B10">
        <v>91</v>
      </c>
      <c r="D10" t="s">
        <v>57</v>
      </c>
      <c r="E10">
        <f>+B10+B9+B8+B7+B6+B5+B18</f>
        <v>398</v>
      </c>
      <c r="I10" t="s">
        <v>56</v>
      </c>
      <c r="J10" s="1">
        <v>60</v>
      </c>
      <c r="K10" s="1">
        <v>44</v>
      </c>
      <c r="M10" t="s">
        <v>56</v>
      </c>
      <c r="N10" s="1">
        <v>18</v>
      </c>
      <c r="O10" s="1">
        <v>23</v>
      </c>
      <c r="P10" s="1">
        <f>+E10-J10-K10-N10-O10</f>
        <v>253</v>
      </c>
    </row>
    <row r="11" spans="1:11" ht="13.5">
      <c r="A11" t="s">
        <v>74</v>
      </c>
      <c r="B11">
        <v>61</v>
      </c>
      <c r="I11" t="s">
        <v>72</v>
      </c>
      <c r="J11" s="1" t="s">
        <v>72</v>
      </c>
      <c r="K11" s="1" t="s">
        <v>72</v>
      </c>
    </row>
    <row r="12" spans="1:2" ht="13.5">
      <c r="A12" t="s">
        <v>8</v>
      </c>
      <c r="B12">
        <v>145</v>
      </c>
    </row>
    <row r="13" spans="1:2" ht="13.5">
      <c r="A13" t="s">
        <v>9</v>
      </c>
      <c r="B13">
        <v>48</v>
      </c>
    </row>
    <row r="14" spans="1:2" ht="13.5">
      <c r="A14" t="s">
        <v>10</v>
      </c>
      <c r="B14">
        <v>68</v>
      </c>
    </row>
    <row r="15" spans="1:2" ht="13.5">
      <c r="A15" t="s">
        <v>11</v>
      </c>
      <c r="B15">
        <v>141</v>
      </c>
    </row>
    <row r="16" spans="1:2" ht="13.5">
      <c r="A16" t="s">
        <v>13</v>
      </c>
      <c r="B16">
        <v>2201</v>
      </c>
    </row>
    <row r="17" spans="1:16" ht="13.5">
      <c r="A17" t="s">
        <v>14</v>
      </c>
      <c r="B17">
        <v>332</v>
      </c>
      <c r="D17" t="s">
        <v>59</v>
      </c>
      <c r="E17">
        <f>+B17+B16+B15+B14+B13+B12+B11+B22</f>
        <v>3093</v>
      </c>
      <c r="G17" t="s">
        <v>13</v>
      </c>
      <c r="H17">
        <f>+B17+B16+B15+B14</f>
        <v>2742</v>
      </c>
      <c r="I17" t="s">
        <v>58</v>
      </c>
      <c r="J17" s="1">
        <v>79</v>
      </c>
      <c r="K17" s="1">
        <v>126</v>
      </c>
      <c r="M17" t="s">
        <v>58</v>
      </c>
      <c r="N17" s="1">
        <v>18</v>
      </c>
      <c r="O17" s="1">
        <v>17</v>
      </c>
      <c r="P17" s="1">
        <f>+E17-J17-K17-N17-O17</f>
        <v>2853</v>
      </c>
    </row>
    <row r="18" spans="1:2" ht="13.5">
      <c r="A18" t="s">
        <v>15</v>
      </c>
      <c r="B18">
        <v>79</v>
      </c>
    </row>
    <row r="19" spans="1:2" ht="13.5">
      <c r="A19" t="s">
        <v>16</v>
      </c>
      <c r="B19">
        <v>49</v>
      </c>
    </row>
    <row r="20" spans="1:2" ht="13.5">
      <c r="A20" t="s">
        <v>17</v>
      </c>
      <c r="B20">
        <v>121</v>
      </c>
    </row>
    <row r="21" spans="1:16" ht="13.5">
      <c r="A21" t="s">
        <v>18</v>
      </c>
      <c r="B21">
        <v>97</v>
      </c>
      <c r="D21" t="s">
        <v>61</v>
      </c>
      <c r="E21">
        <f>B21+B20+B19</f>
        <v>267</v>
      </c>
      <c r="I21" t="s">
        <v>60</v>
      </c>
      <c r="J21" s="1">
        <v>19</v>
      </c>
      <c r="K21" s="1">
        <v>14</v>
      </c>
      <c r="M21" t="s">
        <v>60</v>
      </c>
      <c r="N21" s="1">
        <v>19</v>
      </c>
      <c r="O21" s="1">
        <v>6</v>
      </c>
      <c r="P21" s="1">
        <f>+E21-J21-K21-N21-O21</f>
        <v>209</v>
      </c>
    </row>
    <row r="22" spans="1:2" ht="13.5">
      <c r="A22" t="s">
        <v>19</v>
      </c>
      <c r="B22">
        <v>97</v>
      </c>
    </row>
    <row r="23" spans="1:2" ht="13.5">
      <c r="A23" t="s">
        <v>20</v>
      </c>
      <c r="B23">
        <v>156</v>
      </c>
    </row>
    <row r="24" spans="1:2" ht="13.5">
      <c r="A24" t="s">
        <v>21</v>
      </c>
      <c r="B24">
        <v>142</v>
      </c>
    </row>
    <row r="25" spans="1:11" ht="13.5">
      <c r="A25" t="s">
        <v>22</v>
      </c>
      <c r="B25">
        <v>208</v>
      </c>
      <c r="I25" t="s">
        <v>72</v>
      </c>
      <c r="J25" s="1" t="s">
        <v>72</v>
      </c>
      <c r="K25" s="1" t="s">
        <v>72</v>
      </c>
    </row>
    <row r="26" spans="1:2" ht="13.5">
      <c r="A26" t="s">
        <v>23</v>
      </c>
      <c r="B26">
        <v>314</v>
      </c>
    </row>
    <row r="27" spans="1:16" ht="13.5">
      <c r="A27" t="s">
        <v>24</v>
      </c>
      <c r="B27">
        <v>164</v>
      </c>
      <c r="D27" t="s">
        <v>63</v>
      </c>
      <c r="E27">
        <f>+B27+B26+B25+B24+B23</f>
        <v>984</v>
      </c>
      <c r="G27" t="s">
        <v>81</v>
      </c>
      <c r="H27">
        <f>+B27+B26+B24</f>
        <v>620</v>
      </c>
      <c r="I27" t="s">
        <v>62</v>
      </c>
      <c r="J27" s="1">
        <v>45</v>
      </c>
      <c r="K27" s="1">
        <v>84</v>
      </c>
      <c r="M27" t="s">
        <v>62</v>
      </c>
      <c r="N27" s="1">
        <v>41</v>
      </c>
      <c r="O27" s="1">
        <v>30</v>
      </c>
      <c r="P27" s="1">
        <f>+E27-J27-K27-N27-O27</f>
        <v>784</v>
      </c>
    </row>
    <row r="28" spans="1:2" ht="13.5">
      <c r="A28" t="s">
        <v>25</v>
      </c>
      <c r="B28">
        <v>795</v>
      </c>
    </row>
    <row r="29" spans="1:2" ht="13.5">
      <c r="A29" t="s">
        <v>26</v>
      </c>
      <c r="B29">
        <v>2158</v>
      </c>
    </row>
    <row r="30" spans="1:2" ht="13.5">
      <c r="A30" t="s">
        <v>27</v>
      </c>
      <c r="B30">
        <v>689</v>
      </c>
    </row>
    <row r="31" spans="1:15" ht="13.5">
      <c r="A31" t="s">
        <v>28</v>
      </c>
      <c r="B31">
        <v>473</v>
      </c>
      <c r="M31" t="s">
        <v>38</v>
      </c>
      <c r="N31" s="1" t="s">
        <v>38</v>
      </c>
      <c r="O31" s="1" t="s">
        <v>38</v>
      </c>
    </row>
    <row r="32" spans="1:2" ht="13.5">
      <c r="A32" t="s">
        <v>48</v>
      </c>
      <c r="B32">
        <v>1370</v>
      </c>
    </row>
    <row r="33" spans="1:16" ht="13.5">
      <c r="A33" t="s">
        <v>29</v>
      </c>
      <c r="B33">
        <v>384</v>
      </c>
      <c r="D33" t="s">
        <v>65</v>
      </c>
      <c r="E33">
        <f>+B33+B32+B31+B30+B29+B28</f>
        <v>5869</v>
      </c>
      <c r="G33" t="s">
        <v>83</v>
      </c>
      <c r="H33">
        <f>+B32+B31+B30+B29</f>
        <v>4690</v>
      </c>
      <c r="I33" t="s">
        <v>64</v>
      </c>
      <c r="J33" s="1">
        <v>275</v>
      </c>
      <c r="K33" s="1">
        <v>509</v>
      </c>
      <c r="M33" t="s">
        <v>64</v>
      </c>
      <c r="N33" s="1">
        <v>46</v>
      </c>
      <c r="O33" s="1">
        <v>47</v>
      </c>
      <c r="P33" s="1">
        <f>+E33-J33-K33-N33-O33</f>
        <v>4992</v>
      </c>
    </row>
    <row r="34" spans="1:2" ht="13.5">
      <c r="A34" t="s">
        <v>30</v>
      </c>
      <c r="B34">
        <v>51</v>
      </c>
    </row>
    <row r="35" spans="1:2" ht="13.5">
      <c r="A35" t="s">
        <v>31</v>
      </c>
      <c r="B35">
        <v>88</v>
      </c>
    </row>
    <row r="36" spans="1:2" ht="13.5">
      <c r="A36" t="s">
        <v>32</v>
      </c>
      <c r="B36">
        <v>142</v>
      </c>
    </row>
    <row r="37" spans="1:2" ht="13.5">
      <c r="A37" t="s">
        <v>33</v>
      </c>
      <c r="B37">
        <v>198</v>
      </c>
    </row>
    <row r="38" spans="1:16" ht="13.5">
      <c r="A38" t="s">
        <v>34</v>
      </c>
      <c r="B38">
        <v>13</v>
      </c>
      <c r="D38" t="s">
        <v>67</v>
      </c>
      <c r="E38">
        <f>+B38+B37+B36+B35+B34</f>
        <v>492</v>
      </c>
      <c r="I38" t="s">
        <v>66</v>
      </c>
      <c r="J38" s="1">
        <v>59</v>
      </c>
      <c r="K38" s="1">
        <v>48</v>
      </c>
      <c r="M38" t="s">
        <v>66</v>
      </c>
      <c r="N38" s="1">
        <v>18</v>
      </c>
      <c r="O38" s="1">
        <v>19</v>
      </c>
      <c r="P38" s="1">
        <f>+E38-J38-K38-N38-O38</f>
        <v>348</v>
      </c>
    </row>
    <row r="39" spans="1:2" ht="13.5">
      <c r="A39" t="s">
        <v>35</v>
      </c>
      <c r="B39">
        <v>42</v>
      </c>
    </row>
    <row r="40" spans="1:2" ht="13.5">
      <c r="A40" t="s">
        <v>36</v>
      </c>
      <c r="B40">
        <v>115</v>
      </c>
    </row>
    <row r="41" spans="1:11" ht="13.5">
      <c r="A41" t="s">
        <v>37</v>
      </c>
      <c r="B41">
        <v>110</v>
      </c>
      <c r="I41" t="s">
        <v>72</v>
      </c>
      <c r="J41" s="1" t="s">
        <v>72</v>
      </c>
      <c r="K41" s="1" t="s">
        <v>72</v>
      </c>
    </row>
    <row r="42" spans="1:16" ht="13.5">
      <c r="A42" t="s">
        <v>39</v>
      </c>
      <c r="B42">
        <v>83</v>
      </c>
      <c r="D42" t="s">
        <v>69</v>
      </c>
      <c r="E42">
        <f>+B42+B41+B40+B39</f>
        <v>350</v>
      </c>
      <c r="I42" t="s">
        <v>68</v>
      </c>
      <c r="J42" s="1">
        <v>39</v>
      </c>
      <c r="K42" s="1">
        <v>14</v>
      </c>
      <c r="M42" t="s">
        <v>68</v>
      </c>
      <c r="N42" s="1">
        <v>6</v>
      </c>
      <c r="O42" s="1">
        <v>6</v>
      </c>
      <c r="P42" s="1">
        <f>+E42-J42-K42-N42-O42</f>
        <v>285</v>
      </c>
    </row>
    <row r="43" spans="1:2" ht="13.5">
      <c r="A43" t="s">
        <v>40</v>
      </c>
      <c r="B43">
        <v>192</v>
      </c>
    </row>
    <row r="44" spans="1:2" ht="13.5">
      <c r="A44" t="s">
        <v>41</v>
      </c>
      <c r="B44">
        <v>41</v>
      </c>
    </row>
    <row r="45" spans="1:2" ht="13.5">
      <c r="A45" t="s">
        <v>42</v>
      </c>
      <c r="B45">
        <v>46</v>
      </c>
    </row>
    <row r="46" spans="1:2" ht="13.5">
      <c r="A46" t="s">
        <v>43</v>
      </c>
      <c r="B46">
        <v>57</v>
      </c>
    </row>
    <row r="47" spans="1:2" ht="13.5">
      <c r="A47" t="s">
        <v>44</v>
      </c>
      <c r="B47">
        <v>74</v>
      </c>
    </row>
    <row r="48" spans="1:2" ht="13.5">
      <c r="A48" t="s">
        <v>45</v>
      </c>
      <c r="B48">
        <v>13</v>
      </c>
    </row>
    <row r="49" spans="1:11" ht="13.5">
      <c r="A49" t="s">
        <v>46</v>
      </c>
      <c r="B49">
        <v>30</v>
      </c>
      <c r="I49" t="s">
        <v>72</v>
      </c>
      <c r="J49" s="1" t="s">
        <v>72</v>
      </c>
      <c r="K49" s="1" t="s">
        <v>72</v>
      </c>
    </row>
    <row r="50" spans="1:16" ht="13.5">
      <c r="A50" t="s">
        <v>47</v>
      </c>
      <c r="B50">
        <v>25</v>
      </c>
      <c r="D50" t="s">
        <v>71</v>
      </c>
      <c r="E50">
        <f>+B50+B49+B48+B47+B46+B45+B44+B43</f>
        <v>478</v>
      </c>
      <c r="I50" t="s">
        <v>70</v>
      </c>
      <c r="J50" s="1">
        <v>55</v>
      </c>
      <c r="K50" s="1">
        <v>26</v>
      </c>
      <c r="M50" t="s">
        <v>70</v>
      </c>
      <c r="N50" s="1">
        <v>16</v>
      </c>
      <c r="O50" s="1">
        <v>23</v>
      </c>
      <c r="P50" s="1">
        <f>+E50-J50-K50-N50-O50</f>
        <v>358</v>
      </c>
    </row>
    <row r="51" spans="2:16" ht="13.5">
      <c r="B51">
        <f>SUM(B4:B50)</f>
        <v>11963</v>
      </c>
      <c r="E51" t="s">
        <v>72</v>
      </c>
      <c r="I51" s="1" t="s">
        <v>72</v>
      </c>
      <c r="J51" s="1" t="s">
        <v>72</v>
      </c>
      <c r="K51" s="1" t="s">
        <v>72</v>
      </c>
      <c r="L51" s="1" t="s">
        <v>72</v>
      </c>
      <c r="M51" s="1" t="s">
        <v>72</v>
      </c>
      <c r="N51" s="1" t="s">
        <v>88</v>
      </c>
      <c r="O51" s="1" t="s">
        <v>88</v>
      </c>
      <c r="P51" s="1" t="s">
        <v>88</v>
      </c>
    </row>
    <row r="64" ht="13.5">
      <c r="M64" t="s">
        <v>0</v>
      </c>
    </row>
    <row r="65" spans="13:15" ht="13.5">
      <c r="M65" t="s">
        <v>38</v>
      </c>
      <c r="N65" s="1" t="s">
        <v>38</v>
      </c>
      <c r="O65" s="1" t="s">
        <v>38</v>
      </c>
    </row>
    <row r="83" spans="13:15" ht="13.5">
      <c r="M83" t="s">
        <v>38</v>
      </c>
      <c r="N83" s="1" t="s">
        <v>38</v>
      </c>
      <c r="O83" s="1" t="s">
        <v>38</v>
      </c>
    </row>
    <row r="98" spans="13:15" ht="13.5">
      <c r="M98" t="s">
        <v>38</v>
      </c>
      <c r="N98" s="1" t="s">
        <v>38</v>
      </c>
      <c r="O98" s="1" t="s">
        <v>38</v>
      </c>
    </row>
    <row r="107" spans="13:15" ht="13.5">
      <c r="M107" t="s">
        <v>38</v>
      </c>
      <c r="N107" s="1" t="s">
        <v>38</v>
      </c>
      <c r="O107" s="1" t="s">
        <v>38</v>
      </c>
    </row>
    <row r="113" spans="13:15" ht="13.5">
      <c r="M113" t="s">
        <v>38</v>
      </c>
      <c r="N113" s="1" t="s">
        <v>38</v>
      </c>
      <c r="O113" s="1" t="s">
        <v>38</v>
      </c>
    </row>
    <row r="142" spans="13:15" ht="13.5">
      <c r="M142" t="s">
        <v>38</v>
      </c>
      <c r="N142" s="1" t="s">
        <v>38</v>
      </c>
      <c r="O142" s="1" t="s">
        <v>38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00390625" defaultRowHeight="13.5"/>
  <cols>
    <col min="1" max="1" width="17.25390625" style="0" bestFit="1" customWidth="1"/>
    <col min="2" max="2" width="12.75390625" style="0" bestFit="1" customWidth="1"/>
    <col min="3" max="6" width="19.25390625" style="0" bestFit="1" customWidth="1"/>
    <col min="7" max="7" width="12.75390625" style="0" bestFit="1" customWidth="1"/>
  </cols>
  <sheetData>
    <row r="1" ht="13.5">
      <c r="A1" t="s">
        <v>137</v>
      </c>
    </row>
    <row r="3" spans="1:4" ht="13.5">
      <c r="A3" t="s">
        <v>97</v>
      </c>
      <c r="D3" t="s">
        <v>78</v>
      </c>
    </row>
    <row r="5" spans="1:2" ht="13.5">
      <c r="A5" t="s">
        <v>1</v>
      </c>
      <c r="B5">
        <v>0</v>
      </c>
    </row>
    <row r="6" spans="1:2" ht="13.5">
      <c r="A6" t="s">
        <v>56</v>
      </c>
      <c r="B6">
        <v>24</v>
      </c>
    </row>
    <row r="7" spans="1:5" ht="13.5">
      <c r="A7" t="s">
        <v>58</v>
      </c>
      <c r="B7">
        <v>122</v>
      </c>
      <c r="C7">
        <f>+B7-E7</f>
        <v>12</v>
      </c>
      <c r="D7" t="s">
        <v>12</v>
      </c>
      <c r="E7">
        <v>110</v>
      </c>
    </row>
    <row r="8" spans="1:2" ht="13.5">
      <c r="A8" t="s">
        <v>60</v>
      </c>
      <c r="B8">
        <v>23</v>
      </c>
    </row>
    <row r="9" spans="1:5" ht="13.5">
      <c r="A9" t="s">
        <v>62</v>
      </c>
      <c r="B9">
        <v>16</v>
      </c>
      <c r="C9">
        <f>+B9-E9</f>
        <v>0</v>
      </c>
      <c r="D9" t="s">
        <v>80</v>
      </c>
      <c r="E9">
        <v>16</v>
      </c>
    </row>
    <row r="10" spans="1:5" ht="13.5">
      <c r="A10" t="s">
        <v>64</v>
      </c>
      <c r="B10">
        <v>82</v>
      </c>
      <c r="C10">
        <f>+B10-E10</f>
        <v>3</v>
      </c>
      <c r="D10" t="s">
        <v>82</v>
      </c>
      <c r="E10">
        <v>79</v>
      </c>
    </row>
    <row r="11" spans="1:2" ht="13.5">
      <c r="A11" t="s">
        <v>66</v>
      </c>
      <c r="B11">
        <v>11</v>
      </c>
    </row>
    <row r="12" spans="1:2" ht="13.5">
      <c r="A12" t="s">
        <v>68</v>
      </c>
      <c r="B12">
        <v>6</v>
      </c>
    </row>
    <row r="13" spans="1:2" ht="13.5">
      <c r="A13" t="s">
        <v>70</v>
      </c>
      <c r="B13">
        <v>41</v>
      </c>
    </row>
    <row r="14" ht="13.5">
      <c r="B14">
        <f>SUM(B5:B13)</f>
        <v>325</v>
      </c>
    </row>
    <row r="15" ht="13.5">
      <c r="A15" t="s">
        <v>98</v>
      </c>
    </row>
    <row r="16" spans="1:7" ht="13.5">
      <c r="A16" t="s">
        <v>54</v>
      </c>
      <c r="B16" t="s">
        <v>50</v>
      </c>
      <c r="C16" t="s">
        <v>52</v>
      </c>
      <c r="D16" t="s">
        <v>99</v>
      </c>
      <c r="E16" t="s">
        <v>50</v>
      </c>
      <c r="F16" t="s">
        <v>52</v>
      </c>
      <c r="G16" t="s">
        <v>87</v>
      </c>
    </row>
    <row r="17" spans="1:7" ht="13.5">
      <c r="A17" t="s">
        <v>1</v>
      </c>
      <c r="B17">
        <v>0</v>
      </c>
      <c r="C17">
        <v>0</v>
      </c>
      <c r="D17" t="s">
        <v>1</v>
      </c>
      <c r="E17">
        <v>0</v>
      </c>
      <c r="F17">
        <v>0</v>
      </c>
      <c r="G17">
        <f>+B5-(B17+C17+E17+F17)</f>
        <v>0</v>
      </c>
    </row>
    <row r="18" spans="1:7" ht="13.5">
      <c r="A18" t="s">
        <v>56</v>
      </c>
      <c r="B18">
        <v>2</v>
      </c>
      <c r="C18">
        <v>1</v>
      </c>
      <c r="D18" t="s">
        <v>56</v>
      </c>
      <c r="E18">
        <v>0</v>
      </c>
      <c r="F18">
        <v>0</v>
      </c>
      <c r="G18">
        <f>+B6-(B18+C18+E18+F18)</f>
        <v>21</v>
      </c>
    </row>
    <row r="19" spans="1:7" ht="13.5">
      <c r="A19" t="s">
        <v>12</v>
      </c>
      <c r="B19">
        <v>48</v>
      </c>
      <c r="C19">
        <v>6</v>
      </c>
      <c r="D19" t="s">
        <v>12</v>
      </c>
      <c r="E19">
        <v>0</v>
      </c>
      <c r="F19">
        <v>0</v>
      </c>
      <c r="G19">
        <f>+E7-(B19+C19+E19+F19)</f>
        <v>56</v>
      </c>
    </row>
    <row r="20" spans="1:7" ht="13.5">
      <c r="A20" t="s">
        <v>101</v>
      </c>
      <c r="B20">
        <f>+B21-B19</f>
        <v>2</v>
      </c>
      <c r="C20">
        <f>+C21-C19</f>
        <v>2</v>
      </c>
      <c r="D20" t="s">
        <v>72</v>
      </c>
      <c r="E20">
        <f>+E21-E19</f>
        <v>1</v>
      </c>
      <c r="F20">
        <f>+F21-F19</f>
        <v>1</v>
      </c>
      <c r="G20">
        <f>+C7-(B20+C20+E20+F20)</f>
        <v>6</v>
      </c>
    </row>
    <row r="21" spans="1:6" ht="13.5">
      <c r="A21" t="s">
        <v>58</v>
      </c>
      <c r="B21">
        <v>50</v>
      </c>
      <c r="C21">
        <v>8</v>
      </c>
      <c r="D21" t="s">
        <v>58</v>
      </c>
      <c r="E21">
        <v>1</v>
      </c>
      <c r="F21">
        <v>1</v>
      </c>
    </row>
    <row r="22" spans="1:7" ht="13.5">
      <c r="A22" t="s">
        <v>60</v>
      </c>
      <c r="B22">
        <v>2</v>
      </c>
      <c r="C22">
        <v>0</v>
      </c>
      <c r="D22" t="s">
        <v>60</v>
      </c>
      <c r="E22">
        <v>5</v>
      </c>
      <c r="F22">
        <v>2</v>
      </c>
      <c r="G22">
        <f>+B8-(B22+C22+E22+F22)</f>
        <v>14</v>
      </c>
    </row>
    <row r="23" spans="1:7" ht="13.5">
      <c r="A23" t="s">
        <v>80</v>
      </c>
      <c r="B23">
        <v>0</v>
      </c>
      <c r="C23">
        <v>4</v>
      </c>
      <c r="D23" t="s">
        <v>80</v>
      </c>
      <c r="E23">
        <v>0</v>
      </c>
      <c r="F23">
        <v>1</v>
      </c>
      <c r="G23">
        <f>+E9-(B23+C23+E23+F23)</f>
        <v>11</v>
      </c>
    </row>
    <row r="24" spans="1:7" ht="13.5">
      <c r="A24" t="s">
        <v>102</v>
      </c>
      <c r="B24">
        <f>+B25-B23</f>
        <v>0</v>
      </c>
      <c r="C24">
        <f>+C25-C23</f>
        <v>0</v>
      </c>
      <c r="D24" t="s">
        <v>72</v>
      </c>
      <c r="E24">
        <f>+E25-E23</f>
        <v>0</v>
      </c>
      <c r="F24">
        <f>+F25-F23</f>
        <v>0</v>
      </c>
      <c r="G24">
        <f>+C9-(B24+C24+E24+F24)</f>
        <v>0</v>
      </c>
    </row>
    <row r="25" spans="1:6" ht="13.5">
      <c r="A25" t="s">
        <v>62</v>
      </c>
      <c r="B25">
        <v>0</v>
      </c>
      <c r="C25">
        <v>4</v>
      </c>
      <c r="D25" t="s">
        <v>62</v>
      </c>
      <c r="E25">
        <v>0</v>
      </c>
      <c r="F25">
        <v>1</v>
      </c>
    </row>
    <row r="26" spans="1:7" ht="13.5">
      <c r="A26" t="s">
        <v>82</v>
      </c>
      <c r="B26">
        <v>18</v>
      </c>
      <c r="C26">
        <v>10</v>
      </c>
      <c r="D26" t="s">
        <v>82</v>
      </c>
      <c r="E26">
        <v>0</v>
      </c>
      <c r="F26">
        <v>0</v>
      </c>
      <c r="G26">
        <f>+E10-(B26+C26+E26+F26)</f>
        <v>51</v>
      </c>
    </row>
    <row r="27" spans="1:7" ht="13.5">
      <c r="A27" t="s">
        <v>103</v>
      </c>
      <c r="B27">
        <f>+B28-B26</f>
        <v>0</v>
      </c>
      <c r="C27">
        <f>+C28-C26</f>
        <v>0</v>
      </c>
      <c r="D27" t="s">
        <v>104</v>
      </c>
      <c r="E27" s="2">
        <f>+E28-E26</f>
        <v>0</v>
      </c>
      <c r="F27">
        <f>+F28-F26</f>
        <v>0</v>
      </c>
      <c r="G27">
        <f>+C10-(B27+C27+E27+F27)</f>
        <v>3</v>
      </c>
    </row>
    <row r="28" spans="1:6" ht="13.5">
      <c r="A28" t="s">
        <v>64</v>
      </c>
      <c r="B28">
        <v>18</v>
      </c>
      <c r="C28">
        <v>10</v>
      </c>
      <c r="D28" t="s">
        <v>64</v>
      </c>
      <c r="E28">
        <v>0</v>
      </c>
      <c r="F28">
        <v>0</v>
      </c>
    </row>
    <row r="29" spans="1:7" ht="13.5">
      <c r="A29" t="s">
        <v>66</v>
      </c>
      <c r="B29">
        <v>0</v>
      </c>
      <c r="C29">
        <v>0</v>
      </c>
      <c r="D29" t="s">
        <v>66</v>
      </c>
      <c r="E29">
        <v>1</v>
      </c>
      <c r="F29">
        <v>1</v>
      </c>
      <c r="G29">
        <f>+B11-(B29+C29+E29+F29)</f>
        <v>9</v>
      </c>
    </row>
    <row r="30" spans="1:7" ht="13.5">
      <c r="A30" t="s">
        <v>68</v>
      </c>
      <c r="B30">
        <v>1</v>
      </c>
      <c r="C30">
        <v>1</v>
      </c>
      <c r="D30" t="s">
        <v>68</v>
      </c>
      <c r="E30">
        <v>0</v>
      </c>
      <c r="F30">
        <v>0</v>
      </c>
      <c r="G30">
        <f>+B12-(B30+C30+E30+F30)</f>
        <v>4</v>
      </c>
    </row>
    <row r="31" spans="1:7" ht="13.5">
      <c r="A31" t="s">
        <v>70</v>
      </c>
      <c r="B31">
        <v>5</v>
      </c>
      <c r="C31">
        <v>1</v>
      </c>
      <c r="D31" t="s">
        <v>70</v>
      </c>
      <c r="E31">
        <v>3</v>
      </c>
      <c r="F31">
        <v>2</v>
      </c>
      <c r="G31">
        <f>+B13-(B31+C31+E31+F31)</f>
        <v>30</v>
      </c>
    </row>
    <row r="33" ht="13.5">
      <c r="C33" t="s">
        <v>105</v>
      </c>
    </row>
    <row r="34" spans="2:7" ht="13.5">
      <c r="B34" t="s">
        <v>79</v>
      </c>
      <c r="C34" t="s">
        <v>106</v>
      </c>
      <c r="D34" t="s">
        <v>107</v>
      </c>
      <c r="E34" t="s">
        <v>108</v>
      </c>
      <c r="F34" t="s">
        <v>109</v>
      </c>
      <c r="G34" t="s">
        <v>110</v>
      </c>
    </row>
    <row r="35" spans="1:7" ht="13.5">
      <c r="A35" t="s">
        <v>136</v>
      </c>
      <c r="B35">
        <f>+E7+E9+E10</f>
        <v>205</v>
      </c>
      <c r="C35">
        <f>+B17+B18+B20+B22+B24+B27+B29+B30+B31</f>
        <v>12</v>
      </c>
      <c r="D35">
        <f>+C17+C18+C20+C22+C24+C27+C29+C30+C31</f>
        <v>5</v>
      </c>
      <c r="E35">
        <f>+E17+E18+E20+E22+E24+E27+E29+E30+E31</f>
        <v>10</v>
      </c>
      <c r="F35">
        <f>+F17+F18+F20+F22+F24+F27+F29+F30+F31</f>
        <v>6</v>
      </c>
      <c r="G35">
        <f>+G17+G18+G20+G22+G24+G27+G29+G30+G31</f>
        <v>87</v>
      </c>
    </row>
    <row r="36" spans="1:7" ht="13.5">
      <c r="A36" t="s">
        <v>131</v>
      </c>
      <c r="B36">
        <v>62869546</v>
      </c>
      <c r="C36">
        <v>26960264</v>
      </c>
      <c r="D36">
        <v>16296393</v>
      </c>
      <c r="E36">
        <v>7217887</v>
      </c>
      <c r="F36">
        <v>4574184</v>
      </c>
      <c r="G36">
        <v>9007569</v>
      </c>
    </row>
    <row r="38" spans="1:7" ht="13.5">
      <c r="A38" t="s">
        <v>114</v>
      </c>
      <c r="B38" t="s">
        <v>79</v>
      </c>
      <c r="C38" t="s">
        <v>94</v>
      </c>
      <c r="D38" t="s">
        <v>53</v>
      </c>
      <c r="E38" t="s">
        <v>94</v>
      </c>
      <c r="F38" t="s">
        <v>53</v>
      </c>
      <c r="G38" t="s">
        <v>87</v>
      </c>
    </row>
    <row r="39" spans="1:7" ht="13.5">
      <c r="A39" t="s">
        <v>132</v>
      </c>
      <c r="B39">
        <f aca="true" t="shared" si="0" ref="B39:G39">+B35/B36*100000</f>
        <v>0.32607202221565273</v>
      </c>
      <c r="C39">
        <f t="shared" si="0"/>
        <v>0.04450994990256772</v>
      </c>
      <c r="D39">
        <f t="shared" si="0"/>
        <v>0.03068163611420024</v>
      </c>
      <c r="E39">
        <f t="shared" si="0"/>
        <v>0.13854470151721687</v>
      </c>
      <c r="F39">
        <f t="shared" si="0"/>
        <v>0.1311709367178933</v>
      </c>
      <c r="G39">
        <f t="shared" si="0"/>
        <v>0.965854383130454</v>
      </c>
    </row>
    <row r="41" spans="5:6" ht="13.5">
      <c r="E41" t="s">
        <v>112</v>
      </c>
      <c r="F41" t="s">
        <v>112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bestFit="1" customWidth="1"/>
    <col min="2" max="2" width="3.50390625" style="0" bestFit="1" customWidth="1"/>
    <col min="5" max="5" width="4.50390625" style="0" bestFit="1" customWidth="1"/>
    <col min="7" max="7" width="11.00390625" style="0" bestFit="1" customWidth="1"/>
    <col min="8" max="8" width="4.50390625" style="0" bestFit="1" customWidth="1"/>
  </cols>
  <sheetData>
    <row r="1" ht="13.5">
      <c r="A1" t="s">
        <v>137</v>
      </c>
    </row>
    <row r="2" spans="1:7" ht="13.5">
      <c r="A2" t="s">
        <v>76</v>
      </c>
      <c r="D2" t="s">
        <v>100</v>
      </c>
      <c r="G2" t="s">
        <v>79</v>
      </c>
    </row>
    <row r="4" spans="1:5" ht="13.5">
      <c r="A4" t="s">
        <v>49</v>
      </c>
      <c r="B4">
        <v>0</v>
      </c>
      <c r="D4" t="s">
        <v>75</v>
      </c>
      <c r="E4">
        <f>+B4</f>
        <v>0</v>
      </c>
    </row>
    <row r="5" spans="1:2" ht="13.5">
      <c r="A5" t="s">
        <v>2</v>
      </c>
      <c r="B5">
        <v>0</v>
      </c>
    </row>
    <row r="6" spans="1:2" ht="13.5">
      <c r="A6" t="s">
        <v>3</v>
      </c>
      <c r="B6">
        <v>0</v>
      </c>
    </row>
    <row r="7" spans="1:2" ht="13.5">
      <c r="A7" t="s">
        <v>4</v>
      </c>
      <c r="B7">
        <v>0</v>
      </c>
    </row>
    <row r="8" spans="1:2" ht="13.5">
      <c r="A8" t="s">
        <v>5</v>
      </c>
      <c r="B8">
        <v>0</v>
      </c>
    </row>
    <row r="9" spans="1:2" ht="13.5">
      <c r="A9" t="s">
        <v>6</v>
      </c>
      <c r="B9">
        <v>0</v>
      </c>
    </row>
    <row r="10" spans="1:5" ht="13.5">
      <c r="A10" t="s">
        <v>7</v>
      </c>
      <c r="B10">
        <v>0</v>
      </c>
      <c r="D10" t="s">
        <v>57</v>
      </c>
      <c r="E10">
        <f>+B10+B9+B8+B7+B6+B5+B18</f>
        <v>24</v>
      </c>
    </row>
    <row r="11" spans="1:2" ht="13.5">
      <c r="A11" t="s">
        <v>74</v>
      </c>
      <c r="B11">
        <v>3</v>
      </c>
    </row>
    <row r="12" spans="1:2" ht="13.5">
      <c r="A12" t="s">
        <v>8</v>
      </c>
      <c r="B12">
        <v>3</v>
      </c>
    </row>
    <row r="13" spans="1:2" ht="13.5">
      <c r="A13" t="s">
        <v>9</v>
      </c>
      <c r="B13">
        <v>6</v>
      </c>
    </row>
    <row r="14" spans="1:2" ht="13.5">
      <c r="A14" t="s">
        <v>10</v>
      </c>
      <c r="B14">
        <v>3</v>
      </c>
    </row>
    <row r="15" spans="1:2" ht="13.5">
      <c r="A15" t="s">
        <v>11</v>
      </c>
      <c r="B15">
        <v>3</v>
      </c>
    </row>
    <row r="16" spans="1:2" ht="13.5">
      <c r="A16" t="s">
        <v>13</v>
      </c>
      <c r="B16">
        <v>98</v>
      </c>
    </row>
    <row r="17" spans="1:8" ht="13.5">
      <c r="A17" t="s">
        <v>14</v>
      </c>
      <c r="B17">
        <v>6</v>
      </c>
      <c r="D17" t="s">
        <v>59</v>
      </c>
      <c r="E17">
        <f>+B17+B16+B15+B14+B13+B12+B11+B22</f>
        <v>122</v>
      </c>
      <c r="G17" t="s">
        <v>13</v>
      </c>
      <c r="H17">
        <f>+B17+B16+B15+B14</f>
        <v>110</v>
      </c>
    </row>
    <row r="18" spans="1:2" ht="13.5">
      <c r="A18" t="s">
        <v>15</v>
      </c>
      <c r="B18">
        <v>24</v>
      </c>
    </row>
    <row r="19" spans="1:2" ht="13.5">
      <c r="A19" t="s">
        <v>16</v>
      </c>
      <c r="B19">
        <v>3</v>
      </c>
    </row>
    <row r="20" spans="1:2" ht="13.5">
      <c r="A20" t="s">
        <v>17</v>
      </c>
      <c r="B20">
        <v>17</v>
      </c>
    </row>
    <row r="21" spans="1:5" ht="13.5">
      <c r="A21" t="s">
        <v>18</v>
      </c>
      <c r="B21">
        <v>3</v>
      </c>
      <c r="D21" t="s">
        <v>61</v>
      </c>
      <c r="E21">
        <f>B21+B20+B19</f>
        <v>23</v>
      </c>
    </row>
    <row r="22" spans="1:2" ht="13.5">
      <c r="A22" t="s">
        <v>19</v>
      </c>
      <c r="B22">
        <v>0</v>
      </c>
    </row>
    <row r="23" spans="1:2" ht="13.5">
      <c r="A23" t="s">
        <v>20</v>
      </c>
      <c r="B23">
        <v>0</v>
      </c>
    </row>
    <row r="24" spans="1:2" ht="13.5">
      <c r="A24" t="s">
        <v>21</v>
      </c>
      <c r="B24">
        <v>8</v>
      </c>
    </row>
    <row r="25" spans="1:2" ht="13.5">
      <c r="A25" t="s">
        <v>22</v>
      </c>
      <c r="B25">
        <v>0</v>
      </c>
    </row>
    <row r="26" spans="1:2" ht="13.5">
      <c r="A26" t="s">
        <v>23</v>
      </c>
      <c r="B26">
        <v>3</v>
      </c>
    </row>
    <row r="27" spans="1:8" ht="13.5">
      <c r="A27" t="s">
        <v>24</v>
      </c>
      <c r="B27">
        <v>5</v>
      </c>
      <c r="D27" t="s">
        <v>63</v>
      </c>
      <c r="E27">
        <f>+B27+B26+B25+B24+B23</f>
        <v>16</v>
      </c>
      <c r="G27" t="s">
        <v>81</v>
      </c>
      <c r="H27">
        <f>+B27+B26+B24</f>
        <v>16</v>
      </c>
    </row>
    <row r="28" spans="1:2" ht="13.5">
      <c r="A28" t="s">
        <v>25</v>
      </c>
      <c r="B28">
        <v>3</v>
      </c>
    </row>
    <row r="29" spans="1:2" ht="13.5">
      <c r="A29" t="s">
        <v>26</v>
      </c>
      <c r="B29">
        <v>36</v>
      </c>
    </row>
    <row r="30" spans="1:2" ht="13.5">
      <c r="A30" t="s">
        <v>27</v>
      </c>
      <c r="B30">
        <v>25</v>
      </c>
    </row>
    <row r="31" spans="1:2" ht="13.5">
      <c r="A31" t="s">
        <v>28</v>
      </c>
      <c r="B31">
        <v>9</v>
      </c>
    </row>
    <row r="32" spans="1:2" ht="13.5">
      <c r="A32" t="s">
        <v>48</v>
      </c>
      <c r="B32">
        <v>9</v>
      </c>
    </row>
    <row r="33" spans="1:8" ht="13.5">
      <c r="A33" t="s">
        <v>29</v>
      </c>
      <c r="B33">
        <v>0</v>
      </c>
      <c r="D33" t="s">
        <v>65</v>
      </c>
      <c r="E33">
        <f>+B33+B32+B31+B30+B29+B28</f>
        <v>82</v>
      </c>
      <c r="G33" t="s">
        <v>83</v>
      </c>
      <c r="H33">
        <f>+B32+B31+B30+B29</f>
        <v>79</v>
      </c>
    </row>
    <row r="34" spans="1:2" ht="13.5">
      <c r="A34" t="s">
        <v>30</v>
      </c>
      <c r="B34">
        <v>0</v>
      </c>
    </row>
    <row r="35" spans="1:2" ht="13.5">
      <c r="A35" t="s">
        <v>31</v>
      </c>
      <c r="B35">
        <v>2</v>
      </c>
    </row>
    <row r="36" spans="1:2" ht="13.5">
      <c r="A36" t="s">
        <v>32</v>
      </c>
      <c r="B36">
        <v>3</v>
      </c>
    </row>
    <row r="37" spans="1:2" ht="13.5">
      <c r="A37" t="s">
        <v>33</v>
      </c>
      <c r="B37">
        <v>3</v>
      </c>
    </row>
    <row r="38" spans="1:5" ht="13.5">
      <c r="A38" t="s">
        <v>34</v>
      </c>
      <c r="B38">
        <v>3</v>
      </c>
      <c r="D38" t="s">
        <v>67</v>
      </c>
      <c r="E38">
        <f>+B38+B37+B36+B35+B34</f>
        <v>11</v>
      </c>
    </row>
    <row r="39" spans="1:2" ht="13.5">
      <c r="A39" t="s">
        <v>35</v>
      </c>
      <c r="B39">
        <v>0</v>
      </c>
    </row>
    <row r="40" spans="1:2" ht="13.5">
      <c r="A40" t="s">
        <v>36</v>
      </c>
      <c r="B40">
        <v>6</v>
      </c>
    </row>
    <row r="41" spans="1:2" ht="13.5">
      <c r="A41" t="s">
        <v>37</v>
      </c>
      <c r="B41">
        <v>0</v>
      </c>
    </row>
    <row r="42" spans="1:5" ht="13.5">
      <c r="A42" t="s">
        <v>39</v>
      </c>
      <c r="B42">
        <v>0</v>
      </c>
      <c r="D42" t="s">
        <v>69</v>
      </c>
      <c r="E42">
        <f>+B42+B41+B40+B39</f>
        <v>6</v>
      </c>
    </row>
    <row r="43" spans="1:2" ht="13.5">
      <c r="A43" t="s">
        <v>40</v>
      </c>
      <c r="B43">
        <v>2</v>
      </c>
    </row>
    <row r="44" spans="1:2" ht="13.5">
      <c r="A44" t="s">
        <v>41</v>
      </c>
      <c r="B44">
        <v>10</v>
      </c>
    </row>
    <row r="45" spans="1:2" ht="13.5">
      <c r="A45" t="s">
        <v>42</v>
      </c>
      <c r="B45">
        <v>0</v>
      </c>
    </row>
    <row r="46" spans="1:2" ht="13.5">
      <c r="A46" t="s">
        <v>43</v>
      </c>
      <c r="B46">
        <v>0</v>
      </c>
    </row>
    <row r="47" spans="1:2" ht="13.5">
      <c r="A47" t="s">
        <v>44</v>
      </c>
      <c r="B47">
        <v>2</v>
      </c>
    </row>
    <row r="48" spans="1:2" ht="13.5">
      <c r="A48" t="s">
        <v>45</v>
      </c>
      <c r="B48">
        <v>0</v>
      </c>
    </row>
    <row r="49" spans="1:2" ht="13.5">
      <c r="A49" t="s">
        <v>46</v>
      </c>
      <c r="B49">
        <v>0</v>
      </c>
    </row>
    <row r="50" spans="1:5" ht="13.5">
      <c r="A50" t="s">
        <v>47</v>
      </c>
      <c r="B50">
        <v>27</v>
      </c>
      <c r="D50" t="s">
        <v>71</v>
      </c>
      <c r="E50">
        <f>+B50+B49+B48+B47+B46+B45+B44+B43</f>
        <v>41</v>
      </c>
    </row>
    <row r="51" ht="13.5">
      <c r="B51" t="s">
        <v>111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113</v>
      </c>
    </row>
    <row r="2" ht="13.5">
      <c r="A2" s="4"/>
    </row>
    <row r="3" ht="13.5">
      <c r="A3" s="6" t="s">
        <v>122</v>
      </c>
    </row>
    <row r="4" ht="13.5">
      <c r="A4" s="5" t="s">
        <v>123</v>
      </c>
    </row>
    <row r="6" spans="1:2" ht="13.5">
      <c r="A6" s="5" t="s">
        <v>119</v>
      </c>
      <c r="B6" t="s">
        <v>127</v>
      </c>
    </row>
    <row r="7" spans="1:2" ht="13.5">
      <c r="A7" s="5" t="s">
        <v>120</v>
      </c>
      <c r="B7" t="s">
        <v>125</v>
      </c>
    </row>
    <row r="8" spans="1:2" ht="13.5">
      <c r="A8" s="5" t="s">
        <v>121</v>
      </c>
      <c r="B8" t="s">
        <v>126</v>
      </c>
    </row>
    <row r="10" ht="13.5">
      <c r="A10" s="5" t="s">
        <v>124</v>
      </c>
    </row>
    <row r="12" spans="1:2" ht="13.5">
      <c r="A12" s="5" t="s">
        <v>119</v>
      </c>
      <c r="B12" t="s">
        <v>129</v>
      </c>
    </row>
    <row r="13" spans="1:2" ht="13.5">
      <c r="A13" s="5" t="s">
        <v>120</v>
      </c>
      <c r="B13" t="s">
        <v>130</v>
      </c>
    </row>
    <row r="14" spans="1:2" ht="13.5">
      <c r="A14" s="5" t="s">
        <v>121</v>
      </c>
      <c r="B14" t="s">
        <v>128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2005-03-15T11:56:50Z</cp:lastPrinted>
  <dcterms:created xsi:type="dcterms:W3CDTF">2005-03-10T06:42:11Z</dcterms:created>
  <dcterms:modified xsi:type="dcterms:W3CDTF">2005-03-11T09:55:13Z</dcterms:modified>
  <cp:category/>
  <cp:version/>
  <cp:contentType/>
  <cp:contentStatus/>
</cp:coreProperties>
</file>