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5970" activeTab="0"/>
  </bookViews>
  <sheets>
    <sheet name="Sheet1" sheetId="1" r:id="rId1"/>
  </sheets>
  <definedNames>
    <definedName name="_xlnm.Print_Area" localSheetId="0">'Sheet1'!$B$2:$N$86</definedName>
  </definedNames>
  <calcPr fullCalcOnLoad="1"/>
</workbook>
</file>

<file path=xl/sharedStrings.xml><?xml version="1.0" encoding="utf-8"?>
<sst xmlns="http://schemas.openxmlformats.org/spreadsheetml/2006/main" count="129" uniqueCount="39">
  <si>
    <t>車扱・その他</t>
  </si>
  <si>
    <t>宅配便等混載</t>
  </si>
  <si>
    <t>その他船舶</t>
  </si>
  <si>
    <t>その他</t>
  </si>
  <si>
    <t>鉄道コンテナ</t>
  </si>
  <si>
    <t>鉄 　　　　　　道　　 (計)</t>
  </si>
  <si>
    <t>自家用トラック</t>
  </si>
  <si>
    <t>一 車 貸 切</t>
  </si>
  <si>
    <t>営業用トラック（計）</t>
  </si>
  <si>
    <t>ト　  ラ  　ッ  　ク  　（計）</t>
  </si>
  <si>
    <t>コンテナ船</t>
  </si>
  <si>
    <t>ＲＯＲＯ船</t>
  </si>
  <si>
    <t>海 　　　　　　運　　 (計)</t>
  </si>
  <si>
    <t>（３日間調査　単位：トン）</t>
  </si>
  <si>
    <t>代表輸送機関</t>
  </si>
  <si>
    <t>鉄　道</t>
  </si>
  <si>
    <t>自家用</t>
  </si>
  <si>
    <t>営業用</t>
  </si>
  <si>
    <t>計</t>
  </si>
  <si>
    <t>ト ラ ッ ク</t>
  </si>
  <si>
    <t>海　運</t>
  </si>
  <si>
    <t>積　　　　替　　　　え　　　　あ　　　　り</t>
  </si>
  <si>
    <t>積替えなし</t>
  </si>
  <si>
    <t>合　　計</t>
  </si>
  <si>
    <t>出荷時の  輸送機関</t>
  </si>
  <si>
    <t>端　末　  輸送機関</t>
  </si>
  <si>
    <t>積替えの有無</t>
  </si>
  <si>
    <t>そ　         の　      　他</t>
  </si>
  <si>
    <t>合　   　　　　　　　  　計</t>
  </si>
  <si>
    <t>航　　   　　　　　　　  空</t>
  </si>
  <si>
    <t>①1995年調査</t>
  </si>
  <si>
    <t>②2000年調査</t>
  </si>
  <si>
    <t>③2005年調査</t>
  </si>
  <si>
    <t>④2010年調査</t>
  </si>
  <si>
    <t>表Ⅰ－５－16　代表輸送機関・出荷時の輸送機関別流動量の推移　－重量－</t>
  </si>
  <si>
    <t>注）１.2000年～2010年調査における輸送機関分類トレーラー、フェリーは他のトラック部門に統合し、</t>
  </si>
  <si>
    <t>　　　 1995年調査の輸送機関分類に合わせている。</t>
  </si>
  <si>
    <t>　　２.1995年調査は、端末輸送機関の利用のあるものを「積替えあり」とみなした。</t>
  </si>
  <si>
    <t>　　３.2000年～2010年調査は、輸送途上で輸送施設の利用のあるものを「積替えあり」とみなした。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</si>
</sst>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00%"/>
    <numFmt numFmtId="178" formatCode="0.000"/>
    <numFmt numFmtId="179" formatCode="#,##0_ "/>
    <numFmt numFmtId="180" formatCode="#,##0.0_ "/>
    <numFmt numFmtId="181" formatCode="#,##0.00_ "/>
    <numFmt numFmtId="182" formatCode="#,##0.0;[Red]\-#,##0.0"/>
    <numFmt numFmtId="183" formatCode="#,##0.000_ "/>
    <numFmt numFmtId="184" formatCode="0.000000"/>
    <numFmt numFmtId="185" formatCode="0.00000"/>
    <numFmt numFmtId="186" formatCode="0.0000"/>
    <numFmt numFmtId="187" formatCode="0.0"/>
    <numFmt numFmtId="188" formatCode="0.0000000"/>
    <numFmt numFmtId="189" formatCode="0.00000000"/>
  </numFmts>
  <fonts count="7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color indexed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0" xfId="17" applyNumberFormat="1" applyFont="1" applyFill="1" applyAlignment="1">
      <alignment horizontal="distributed" vertical="center"/>
    </xf>
    <xf numFmtId="0" fontId="1" fillId="0" borderId="0" xfId="0" applyFont="1" applyBorder="1" applyAlignment="1">
      <alignment vertical="center"/>
    </xf>
    <xf numFmtId="38" fontId="1" fillId="0" borderId="0" xfId="17" applyNumberFormat="1" applyFont="1" applyFill="1" applyBorder="1" applyAlignment="1">
      <alignment horizontal="distributed" vertical="center"/>
    </xf>
    <xf numFmtId="38" fontId="4" fillId="0" borderId="1" xfId="17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1" fillId="0" borderId="0" xfId="17" applyNumberFormat="1" applyFont="1" applyFill="1" applyAlignment="1">
      <alignment horizontal="right" vertical="center"/>
    </xf>
    <xf numFmtId="38" fontId="1" fillId="0" borderId="8" xfId="17" applyNumberFormat="1" applyFont="1" applyBorder="1" applyAlignment="1">
      <alignment horizontal="right" vertical="center"/>
    </xf>
    <xf numFmtId="38" fontId="1" fillId="0" borderId="9" xfId="17" applyNumberFormat="1" applyFont="1" applyBorder="1" applyAlignment="1">
      <alignment horizontal="right" vertical="center"/>
    </xf>
    <xf numFmtId="38" fontId="1" fillId="0" borderId="10" xfId="17" applyNumberFormat="1" applyFont="1" applyBorder="1" applyAlignment="1">
      <alignment horizontal="right" vertical="center"/>
    </xf>
    <xf numFmtId="38" fontId="1" fillId="0" borderId="1" xfId="17" applyNumberFormat="1" applyFont="1" applyBorder="1" applyAlignment="1">
      <alignment horizontal="right" vertical="center"/>
    </xf>
    <xf numFmtId="38" fontId="1" fillId="0" borderId="11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8" xfId="17" applyNumberFormat="1" applyFont="1" applyFill="1" applyBorder="1" applyAlignment="1">
      <alignment horizontal="center" vertical="center"/>
    </xf>
    <xf numFmtId="38" fontId="4" fillId="0" borderId="10" xfId="17" applyNumberFormat="1" applyFont="1" applyFill="1" applyBorder="1" applyAlignment="1">
      <alignment horizontal="center" vertical="center"/>
    </xf>
    <xf numFmtId="38" fontId="1" fillId="0" borderId="3" xfId="17" applyNumberFormat="1" applyFont="1" applyFill="1" applyBorder="1" applyAlignment="1">
      <alignment horizontal="center" vertical="center"/>
    </xf>
    <xf numFmtId="38" fontId="1" fillId="0" borderId="12" xfId="17" applyNumberFormat="1" applyFont="1" applyBorder="1" applyAlignment="1">
      <alignment horizontal="right" vertical="center"/>
    </xf>
    <xf numFmtId="38" fontId="1" fillId="0" borderId="13" xfId="17" applyNumberFormat="1" applyFont="1" applyBorder="1" applyAlignment="1">
      <alignment horizontal="right" vertical="center"/>
    </xf>
    <xf numFmtId="38" fontId="1" fillId="0" borderId="14" xfId="17" applyNumberFormat="1" applyFont="1" applyBorder="1" applyAlignment="1">
      <alignment horizontal="right" vertical="center"/>
    </xf>
    <xf numFmtId="38" fontId="1" fillId="0" borderId="15" xfId="17" applyNumberFormat="1" applyFont="1" applyBorder="1" applyAlignment="1">
      <alignment horizontal="right" vertical="center"/>
    </xf>
    <xf numFmtId="38" fontId="1" fillId="0" borderId="16" xfId="17" applyNumberFormat="1" applyFont="1" applyBorder="1" applyAlignment="1">
      <alignment horizontal="right" vertical="center"/>
    </xf>
    <xf numFmtId="38" fontId="1" fillId="0" borderId="17" xfId="17" applyNumberFormat="1" applyFont="1" applyBorder="1" applyAlignment="1">
      <alignment horizontal="right" vertical="center"/>
    </xf>
    <xf numFmtId="38" fontId="1" fillId="0" borderId="18" xfId="17" applyNumberFormat="1" applyFont="1" applyBorder="1" applyAlignment="1">
      <alignment horizontal="right" vertical="center"/>
    </xf>
    <xf numFmtId="38" fontId="1" fillId="0" borderId="19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1" fillId="0" borderId="20" xfId="17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1" fillId="0" borderId="0" xfId="17" applyNumberFormat="1" applyFont="1" applyFill="1" applyBorder="1" applyAlignment="1">
      <alignment vertical="center"/>
    </xf>
    <xf numFmtId="38" fontId="1" fillId="0" borderId="0" xfId="17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38" fontId="1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1" fillId="0" borderId="22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distributed" vertical="center"/>
    </xf>
    <xf numFmtId="179" fontId="1" fillId="0" borderId="24" xfId="0" applyNumberFormat="1" applyFont="1" applyBorder="1" applyAlignment="1">
      <alignment horizontal="distributed" vertical="center"/>
    </xf>
    <xf numFmtId="179" fontId="1" fillId="0" borderId="13" xfId="0" applyNumberFormat="1" applyFont="1" applyBorder="1" applyAlignment="1">
      <alignment horizontal="distributed" vertical="center"/>
    </xf>
    <xf numFmtId="179" fontId="1" fillId="0" borderId="25" xfId="0" applyNumberFormat="1" applyFont="1" applyBorder="1" applyAlignment="1">
      <alignment horizontal="center" vertical="center"/>
    </xf>
    <xf numFmtId="179" fontId="1" fillId="0" borderId="26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38" fontId="1" fillId="0" borderId="27" xfId="17" applyNumberFormat="1" applyFont="1" applyFill="1" applyBorder="1" applyAlignment="1">
      <alignment horizontal="center" vertical="center"/>
    </xf>
    <xf numFmtId="38" fontId="1" fillId="0" borderId="10" xfId="17" applyNumberFormat="1" applyFont="1" applyFill="1" applyBorder="1" applyAlignment="1">
      <alignment horizontal="center" vertical="center"/>
    </xf>
    <xf numFmtId="38" fontId="1" fillId="0" borderId="1" xfId="17" applyNumberFormat="1" applyFont="1" applyFill="1" applyBorder="1" applyAlignment="1">
      <alignment horizontal="center" vertical="center"/>
    </xf>
    <xf numFmtId="38" fontId="4" fillId="0" borderId="8" xfId="17" applyNumberFormat="1" applyFont="1" applyFill="1" applyBorder="1" applyAlignment="1">
      <alignment horizontal="center" vertical="center"/>
    </xf>
    <xf numFmtId="38" fontId="4" fillId="0" borderId="1" xfId="17" applyNumberFormat="1" applyFont="1" applyFill="1" applyBorder="1" applyAlignment="1">
      <alignment horizontal="center" vertical="center"/>
    </xf>
    <xf numFmtId="38" fontId="4" fillId="0" borderId="23" xfId="17" applyNumberFormat="1" applyFont="1" applyFill="1" applyBorder="1" applyAlignment="1">
      <alignment horizontal="center" vertical="center"/>
    </xf>
    <xf numFmtId="38" fontId="4" fillId="0" borderId="24" xfId="17" applyNumberFormat="1" applyFont="1" applyFill="1" applyBorder="1" applyAlignment="1">
      <alignment horizontal="center" vertical="center"/>
    </xf>
    <xf numFmtId="38" fontId="4" fillId="0" borderId="12" xfId="17" applyNumberFormat="1" applyFont="1" applyFill="1" applyBorder="1" applyAlignment="1">
      <alignment horizontal="center" vertical="center"/>
    </xf>
    <xf numFmtId="38" fontId="4" fillId="0" borderId="15" xfId="17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distributed" vertical="center"/>
    </xf>
    <xf numFmtId="179" fontId="1" fillId="0" borderId="26" xfId="0" applyNumberFormat="1" applyFont="1" applyBorder="1" applyAlignment="1">
      <alignment horizontal="distributed" vertical="center"/>
    </xf>
    <xf numFmtId="179" fontId="1" fillId="0" borderId="15" xfId="0" applyNumberFormat="1" applyFont="1" applyBorder="1" applyAlignment="1">
      <alignment horizontal="distributed" vertical="center"/>
    </xf>
    <xf numFmtId="179" fontId="1" fillId="0" borderId="33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showZeros="0" tabSelected="1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F8" sqref="F8"/>
    </sheetView>
  </sheetViews>
  <sheetFormatPr defaultColWidth="8.796875" defaultRowHeight="14.25"/>
  <cols>
    <col min="1" max="1" width="3.59765625" style="1" customWidth="1"/>
    <col min="2" max="2" width="3.59765625" style="2" customWidth="1"/>
    <col min="3" max="3" width="3.59765625" style="1" customWidth="1"/>
    <col min="4" max="4" width="4.59765625" style="3" customWidth="1"/>
    <col min="5" max="8" width="8.59765625" style="5" customWidth="1"/>
    <col min="9" max="13" width="9.59765625" style="14" customWidth="1"/>
    <col min="14" max="14" width="9.59765625" style="1" customWidth="1"/>
    <col min="15" max="16" width="8.59765625" style="1" customWidth="1"/>
    <col min="17" max="16384" width="9" style="1" customWidth="1"/>
  </cols>
  <sheetData>
    <row r="1" spans="2:13" ht="12" customHeight="1">
      <c r="B1" s="1"/>
      <c r="D1" s="36"/>
      <c r="E1" s="35"/>
      <c r="F1" s="35"/>
      <c r="G1" s="35"/>
      <c r="H1" s="35"/>
      <c r="I1" s="36"/>
      <c r="J1" s="36"/>
      <c r="K1" s="36"/>
      <c r="L1" s="36"/>
      <c r="M1" s="36"/>
    </row>
    <row r="2" spans="2:14" s="37" customFormat="1" ht="13.5"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12" customHeight="1"/>
    <row r="4" spans="2:14" ht="12" customHeight="1">
      <c r="B4" s="32" t="s">
        <v>30</v>
      </c>
      <c r="N4" s="13" t="s">
        <v>13</v>
      </c>
    </row>
    <row r="5" spans="2:14" ht="12" customHeight="1">
      <c r="B5" s="7"/>
      <c r="C5" s="8"/>
      <c r="D5" s="58" t="s">
        <v>26</v>
      </c>
      <c r="E5" s="59"/>
      <c r="F5" s="63" t="s">
        <v>21</v>
      </c>
      <c r="G5" s="64"/>
      <c r="H5" s="64"/>
      <c r="I5" s="64"/>
      <c r="J5" s="64"/>
      <c r="K5" s="64"/>
      <c r="L5" s="23"/>
      <c r="M5" s="49" t="s">
        <v>22</v>
      </c>
      <c r="N5" s="33"/>
    </row>
    <row r="6" spans="2:14" ht="12" customHeight="1">
      <c r="B6" s="65"/>
      <c r="C6" s="66"/>
      <c r="D6" s="66"/>
      <c r="E6" s="67" t="s">
        <v>25</v>
      </c>
      <c r="F6" s="52" t="s">
        <v>15</v>
      </c>
      <c r="G6" s="54" t="s">
        <v>19</v>
      </c>
      <c r="H6" s="55"/>
      <c r="I6" s="56" t="s">
        <v>18</v>
      </c>
      <c r="J6" s="52" t="s">
        <v>20</v>
      </c>
      <c r="K6" s="52" t="s">
        <v>3</v>
      </c>
      <c r="L6" s="22" t="s">
        <v>18</v>
      </c>
      <c r="M6" s="50"/>
      <c r="N6" s="34" t="s">
        <v>23</v>
      </c>
    </row>
    <row r="7" spans="2:14" ht="12" customHeight="1">
      <c r="B7" s="60" t="s">
        <v>14</v>
      </c>
      <c r="C7" s="61"/>
      <c r="D7" s="62"/>
      <c r="E7" s="68"/>
      <c r="F7" s="53"/>
      <c r="G7" s="21" t="s">
        <v>16</v>
      </c>
      <c r="H7" s="21" t="s">
        <v>17</v>
      </c>
      <c r="I7" s="57"/>
      <c r="J7" s="53"/>
      <c r="K7" s="53"/>
      <c r="L7" s="6"/>
      <c r="M7" s="51"/>
      <c r="N7" s="34"/>
    </row>
    <row r="8" spans="2:14" ht="12" customHeight="1">
      <c r="B8" s="9"/>
      <c r="C8" s="43" t="s">
        <v>4</v>
      </c>
      <c r="D8" s="44"/>
      <c r="E8" s="45"/>
      <c r="F8" s="24"/>
      <c r="G8" s="24">
        <v>807</v>
      </c>
      <c r="H8" s="24">
        <v>150238</v>
      </c>
      <c r="I8" s="15">
        <f>+G8+H8</f>
        <v>151045</v>
      </c>
      <c r="J8" s="15">
        <v>2087</v>
      </c>
      <c r="K8" s="15">
        <v>20</v>
      </c>
      <c r="L8" s="15">
        <f>+F8+I8+J8+K8</f>
        <v>153152</v>
      </c>
      <c r="M8" s="15">
        <v>6394</v>
      </c>
      <c r="N8" s="19">
        <f>+L8+M8</f>
        <v>159546</v>
      </c>
    </row>
    <row r="9" spans="2:14" ht="12" customHeight="1">
      <c r="B9" s="10"/>
      <c r="C9" s="43" t="s">
        <v>0</v>
      </c>
      <c r="D9" s="44"/>
      <c r="E9" s="45"/>
      <c r="F9" s="25"/>
      <c r="G9" s="25"/>
      <c r="H9" s="25">
        <v>14640</v>
      </c>
      <c r="I9" s="15">
        <f aca="true" t="shared" si="0" ref="I9:I22">+G9+H9</f>
        <v>14640</v>
      </c>
      <c r="J9" s="16"/>
      <c r="K9" s="16"/>
      <c r="L9" s="15">
        <f aca="true" t="shared" si="1" ref="L9:L22">+F9+I9+J9+K9</f>
        <v>14640</v>
      </c>
      <c r="M9" s="16">
        <v>295355</v>
      </c>
      <c r="N9" s="19">
        <f>+L9+M9-1</f>
        <v>309994</v>
      </c>
    </row>
    <row r="10" spans="2:14" ht="12" customHeight="1">
      <c r="B10" s="46" t="s">
        <v>5</v>
      </c>
      <c r="C10" s="47"/>
      <c r="D10" s="47"/>
      <c r="E10" s="48"/>
      <c r="F10" s="26">
        <f>+F8+F9</f>
        <v>0</v>
      </c>
      <c r="G10" s="26">
        <f>+G8+G9</f>
        <v>807</v>
      </c>
      <c r="H10" s="26">
        <f>+H8+H9-1</f>
        <v>164877</v>
      </c>
      <c r="I10" s="15">
        <f t="shared" si="0"/>
        <v>165684</v>
      </c>
      <c r="J10" s="26">
        <f>+J8+J9</f>
        <v>2087</v>
      </c>
      <c r="K10" s="26">
        <f>+K8+K9</f>
        <v>20</v>
      </c>
      <c r="L10" s="15">
        <f t="shared" si="1"/>
        <v>167791</v>
      </c>
      <c r="M10" s="26">
        <f>+M8+M9</f>
        <v>301749</v>
      </c>
      <c r="N10" s="19">
        <f aca="true" t="shared" si="2" ref="N10:N22">+L10+M10</f>
        <v>469540</v>
      </c>
    </row>
    <row r="11" spans="2:14" ht="12" customHeight="1">
      <c r="B11" s="11"/>
      <c r="C11" s="43" t="s">
        <v>6</v>
      </c>
      <c r="D11" s="44"/>
      <c r="E11" s="45"/>
      <c r="F11" s="25"/>
      <c r="G11" s="25">
        <v>727</v>
      </c>
      <c r="H11" s="25">
        <v>62711</v>
      </c>
      <c r="I11" s="15">
        <f t="shared" si="0"/>
        <v>63438</v>
      </c>
      <c r="J11" s="16"/>
      <c r="K11" s="16">
        <v>881</v>
      </c>
      <c r="L11" s="15">
        <f t="shared" si="1"/>
        <v>64319</v>
      </c>
      <c r="M11" s="16">
        <v>11222694</v>
      </c>
      <c r="N11" s="19">
        <f t="shared" si="2"/>
        <v>11287013</v>
      </c>
    </row>
    <row r="12" spans="2:14" ht="12" customHeight="1">
      <c r="B12" s="10"/>
      <c r="C12" s="4"/>
      <c r="D12" s="43" t="s">
        <v>1</v>
      </c>
      <c r="E12" s="45"/>
      <c r="F12" s="24">
        <v>1</v>
      </c>
      <c r="G12" s="24">
        <v>1465</v>
      </c>
      <c r="H12" s="24">
        <v>1099</v>
      </c>
      <c r="I12" s="15">
        <f>+G12+H12-1</f>
        <v>2563</v>
      </c>
      <c r="J12" s="15">
        <v>4</v>
      </c>
      <c r="K12" s="15">
        <v>21</v>
      </c>
      <c r="L12" s="15">
        <f t="shared" si="1"/>
        <v>2589</v>
      </c>
      <c r="M12" s="17">
        <v>817746</v>
      </c>
      <c r="N12" s="19">
        <f t="shared" si="2"/>
        <v>820335</v>
      </c>
    </row>
    <row r="13" spans="2:14" ht="12" customHeight="1">
      <c r="B13" s="10"/>
      <c r="C13" s="4"/>
      <c r="D13" s="43" t="s">
        <v>7</v>
      </c>
      <c r="E13" s="45"/>
      <c r="F13" s="24"/>
      <c r="G13" s="24">
        <v>123883</v>
      </c>
      <c r="H13" s="24">
        <v>3039</v>
      </c>
      <c r="I13" s="15">
        <f t="shared" si="0"/>
        <v>126922</v>
      </c>
      <c r="J13" s="15">
        <v>95</v>
      </c>
      <c r="K13" s="15">
        <v>7167</v>
      </c>
      <c r="L13" s="15">
        <f t="shared" si="1"/>
        <v>134184</v>
      </c>
      <c r="M13" s="16">
        <v>14573120</v>
      </c>
      <c r="N13" s="19">
        <f t="shared" si="2"/>
        <v>14707304</v>
      </c>
    </row>
    <row r="14" spans="2:14" ht="12" customHeight="1">
      <c r="B14" s="10"/>
      <c r="C14" s="72" t="s">
        <v>8</v>
      </c>
      <c r="D14" s="73"/>
      <c r="E14" s="74"/>
      <c r="F14" s="16">
        <f>+F12+F13</f>
        <v>1</v>
      </c>
      <c r="G14" s="16">
        <f>+G12+G13</f>
        <v>125348</v>
      </c>
      <c r="H14" s="16">
        <f>+H12+H13</f>
        <v>4138</v>
      </c>
      <c r="I14" s="15">
        <f>+G14+H14-1</f>
        <v>129485</v>
      </c>
      <c r="J14" s="16">
        <f>+J12+J13-1</f>
        <v>98</v>
      </c>
      <c r="K14" s="16">
        <f>+K12+K13+1</f>
        <v>7189</v>
      </c>
      <c r="L14" s="15">
        <f t="shared" si="1"/>
        <v>136773</v>
      </c>
      <c r="M14" s="16">
        <f>+M12+M13</f>
        <v>15390866</v>
      </c>
      <c r="N14" s="19">
        <f t="shared" si="2"/>
        <v>15527639</v>
      </c>
    </row>
    <row r="15" spans="2:14" ht="12" customHeight="1">
      <c r="B15" s="46" t="s">
        <v>9</v>
      </c>
      <c r="C15" s="47"/>
      <c r="D15" s="47"/>
      <c r="E15" s="48"/>
      <c r="F15" s="18">
        <f>+F11+F14</f>
        <v>1</v>
      </c>
      <c r="G15" s="18">
        <f>+G11+G14</f>
        <v>126075</v>
      </c>
      <c r="H15" s="18">
        <f>+H11+H14-1</f>
        <v>66848</v>
      </c>
      <c r="I15" s="15">
        <f t="shared" si="0"/>
        <v>192923</v>
      </c>
      <c r="J15" s="18">
        <f>+J11+J14</f>
        <v>98</v>
      </c>
      <c r="K15" s="18">
        <f>+K11+K14</f>
        <v>8070</v>
      </c>
      <c r="L15" s="15">
        <f t="shared" si="1"/>
        <v>201092</v>
      </c>
      <c r="M15" s="18">
        <f>+M11+M14</f>
        <v>26613560</v>
      </c>
      <c r="N15" s="19">
        <f t="shared" si="2"/>
        <v>26814652</v>
      </c>
    </row>
    <row r="16" spans="2:14" ht="12" customHeight="1">
      <c r="B16" s="12"/>
      <c r="C16" s="43" t="s">
        <v>10</v>
      </c>
      <c r="D16" s="44"/>
      <c r="E16" s="45"/>
      <c r="F16" s="15"/>
      <c r="G16" s="24">
        <v>301</v>
      </c>
      <c r="H16" s="24">
        <v>18222</v>
      </c>
      <c r="I16" s="15">
        <f t="shared" si="0"/>
        <v>18523</v>
      </c>
      <c r="J16" s="15">
        <v>4</v>
      </c>
      <c r="K16" s="15"/>
      <c r="L16" s="15">
        <f>+F16+I16+J16+K16-1</f>
        <v>18526</v>
      </c>
      <c r="M16" s="17">
        <v>218</v>
      </c>
      <c r="N16" s="19">
        <f>+L16+M16+1</f>
        <v>18745</v>
      </c>
    </row>
    <row r="17" spans="2:14" ht="12" customHeight="1">
      <c r="B17" s="12"/>
      <c r="C17" s="43" t="s">
        <v>11</v>
      </c>
      <c r="D17" s="44"/>
      <c r="E17" s="45"/>
      <c r="F17" s="16"/>
      <c r="G17" s="25">
        <v>2980</v>
      </c>
      <c r="H17" s="25">
        <v>26291</v>
      </c>
      <c r="I17" s="15">
        <f t="shared" si="0"/>
        <v>29271</v>
      </c>
      <c r="J17" s="15">
        <v>10</v>
      </c>
      <c r="K17" s="15">
        <v>155</v>
      </c>
      <c r="L17" s="15">
        <f t="shared" si="1"/>
        <v>29436</v>
      </c>
      <c r="M17" s="16">
        <v>313</v>
      </c>
      <c r="N17" s="19">
        <f t="shared" si="2"/>
        <v>29749</v>
      </c>
    </row>
    <row r="18" spans="2:14" ht="12" customHeight="1">
      <c r="B18" s="10"/>
      <c r="C18" s="72" t="s">
        <v>2</v>
      </c>
      <c r="D18" s="73"/>
      <c r="E18" s="74"/>
      <c r="F18" s="27"/>
      <c r="G18" s="27">
        <v>101737</v>
      </c>
      <c r="H18" s="27">
        <v>378365</v>
      </c>
      <c r="I18" s="15">
        <f t="shared" si="0"/>
        <v>480102</v>
      </c>
      <c r="J18" s="16"/>
      <c r="K18" s="16">
        <v>60604</v>
      </c>
      <c r="L18" s="15">
        <f t="shared" si="1"/>
        <v>540706</v>
      </c>
      <c r="M18" s="18">
        <v>3659759</v>
      </c>
      <c r="N18" s="19">
        <f>+L18+M18+1</f>
        <v>4200466</v>
      </c>
    </row>
    <row r="19" spans="2:14" ht="12" customHeight="1">
      <c r="B19" s="46" t="s">
        <v>12</v>
      </c>
      <c r="C19" s="47"/>
      <c r="D19" s="47"/>
      <c r="E19" s="48"/>
      <c r="F19" s="27">
        <f>SUM(F16:F18)</f>
        <v>0</v>
      </c>
      <c r="G19" s="27">
        <f>SUM(G16:G18)</f>
        <v>105018</v>
      </c>
      <c r="H19" s="27">
        <f>SUM(H16:H18)</f>
        <v>422878</v>
      </c>
      <c r="I19" s="15">
        <f t="shared" si="0"/>
        <v>527896</v>
      </c>
      <c r="J19" s="27">
        <f>SUM(J16:J18)</f>
        <v>14</v>
      </c>
      <c r="K19" s="27">
        <f>SUM(K16:K18)</f>
        <v>60759</v>
      </c>
      <c r="L19" s="15">
        <f t="shared" si="1"/>
        <v>588669</v>
      </c>
      <c r="M19" s="27">
        <f>SUM(M16:M18)</f>
        <v>3660290</v>
      </c>
      <c r="N19" s="19">
        <f t="shared" si="2"/>
        <v>4248959</v>
      </c>
    </row>
    <row r="20" spans="2:14" ht="12" customHeight="1">
      <c r="B20" s="69" t="s">
        <v>29</v>
      </c>
      <c r="C20" s="70"/>
      <c r="D20" s="70"/>
      <c r="E20" s="71"/>
      <c r="F20" s="25"/>
      <c r="G20" s="25">
        <v>14</v>
      </c>
      <c r="H20" s="25">
        <v>1576</v>
      </c>
      <c r="I20" s="15">
        <f t="shared" si="0"/>
        <v>1590</v>
      </c>
      <c r="J20" s="16"/>
      <c r="K20" s="16">
        <v>8</v>
      </c>
      <c r="L20" s="15">
        <f>+F20+I20+J20+K20+1</f>
        <v>1599</v>
      </c>
      <c r="M20" s="16">
        <v>38</v>
      </c>
      <c r="N20" s="19">
        <f t="shared" si="2"/>
        <v>1637</v>
      </c>
    </row>
    <row r="21" spans="2:14" ht="12" customHeight="1">
      <c r="B21" s="60" t="s">
        <v>27</v>
      </c>
      <c r="C21" s="61"/>
      <c r="D21" s="61"/>
      <c r="E21" s="62"/>
      <c r="F21" s="27"/>
      <c r="G21" s="27">
        <v>1997</v>
      </c>
      <c r="H21" s="27">
        <v>1</v>
      </c>
      <c r="I21" s="15">
        <f t="shared" si="0"/>
        <v>1998</v>
      </c>
      <c r="J21" s="27"/>
      <c r="K21" s="27"/>
      <c r="L21" s="15">
        <f t="shared" si="1"/>
        <v>1998</v>
      </c>
      <c r="M21" s="27">
        <v>990310</v>
      </c>
      <c r="N21" s="19">
        <f>+L21+M21+1</f>
        <v>992309</v>
      </c>
    </row>
    <row r="22" spans="2:14" ht="12" customHeight="1">
      <c r="B22" s="42" t="s">
        <v>28</v>
      </c>
      <c r="C22" s="75"/>
      <c r="D22" s="75"/>
      <c r="E22" s="76"/>
      <c r="F22" s="28">
        <f>+F10+F15+F19+F20+F21</f>
        <v>1</v>
      </c>
      <c r="G22" s="28">
        <f>+G10+G15+G19+G20+G21+1</f>
        <v>233912</v>
      </c>
      <c r="H22" s="29">
        <f>+H10+H15+H19+H20+H21</f>
        <v>656180</v>
      </c>
      <c r="I22" s="29">
        <f t="shared" si="0"/>
        <v>890092</v>
      </c>
      <c r="J22" s="30">
        <f>+J10+J15+J19+J20+J21</f>
        <v>2199</v>
      </c>
      <c r="K22" s="30">
        <f>+K10+K15+K19+K20+K21</f>
        <v>68857</v>
      </c>
      <c r="L22" s="29">
        <f t="shared" si="1"/>
        <v>961149</v>
      </c>
      <c r="M22" s="30">
        <f>+M10+M15+M19+M20+M21</f>
        <v>31565947</v>
      </c>
      <c r="N22" s="31">
        <f t="shared" si="2"/>
        <v>32527096</v>
      </c>
    </row>
    <row r="24" spans="2:14" ht="12" customHeight="1">
      <c r="B24" s="32" t="s">
        <v>31</v>
      </c>
      <c r="N24" s="13" t="s">
        <v>13</v>
      </c>
    </row>
    <row r="25" spans="2:14" ht="12" customHeight="1">
      <c r="B25" s="7"/>
      <c r="C25" s="8"/>
      <c r="D25" s="58" t="s">
        <v>26</v>
      </c>
      <c r="E25" s="59"/>
      <c r="F25" s="63" t="s">
        <v>21</v>
      </c>
      <c r="G25" s="64"/>
      <c r="H25" s="64"/>
      <c r="I25" s="64"/>
      <c r="J25" s="64"/>
      <c r="K25" s="64"/>
      <c r="L25" s="23"/>
      <c r="M25" s="49" t="s">
        <v>22</v>
      </c>
      <c r="N25" s="33"/>
    </row>
    <row r="26" spans="2:14" ht="12" customHeight="1">
      <c r="B26" s="65"/>
      <c r="C26" s="66"/>
      <c r="D26" s="66"/>
      <c r="E26" s="67" t="s">
        <v>24</v>
      </c>
      <c r="F26" s="52" t="s">
        <v>15</v>
      </c>
      <c r="G26" s="54" t="s">
        <v>19</v>
      </c>
      <c r="H26" s="55"/>
      <c r="I26" s="56" t="s">
        <v>18</v>
      </c>
      <c r="J26" s="52" t="s">
        <v>20</v>
      </c>
      <c r="K26" s="52" t="s">
        <v>3</v>
      </c>
      <c r="L26" s="22" t="s">
        <v>18</v>
      </c>
      <c r="M26" s="50"/>
      <c r="N26" s="34" t="s">
        <v>23</v>
      </c>
    </row>
    <row r="27" spans="2:14" ht="12" customHeight="1">
      <c r="B27" s="60" t="s">
        <v>14</v>
      </c>
      <c r="C27" s="61"/>
      <c r="D27" s="62"/>
      <c r="E27" s="68"/>
      <c r="F27" s="53"/>
      <c r="G27" s="21" t="s">
        <v>16</v>
      </c>
      <c r="H27" s="21" t="s">
        <v>17</v>
      </c>
      <c r="I27" s="57"/>
      <c r="J27" s="53"/>
      <c r="K27" s="53"/>
      <c r="L27" s="6"/>
      <c r="M27" s="51"/>
      <c r="N27" s="34"/>
    </row>
    <row r="28" spans="2:14" ht="12" customHeight="1">
      <c r="B28" s="9"/>
      <c r="C28" s="43" t="s">
        <v>4</v>
      </c>
      <c r="D28" s="44"/>
      <c r="E28" s="45"/>
      <c r="F28" s="24">
        <v>0</v>
      </c>
      <c r="G28" s="24">
        <v>413.2118</v>
      </c>
      <c r="H28" s="24">
        <v>128169.93840000001</v>
      </c>
      <c r="I28" s="15">
        <f>+G28+H28</f>
        <v>128583.15020000002</v>
      </c>
      <c r="J28" s="24">
        <v>0</v>
      </c>
      <c r="K28" s="15">
        <v>3494.212</v>
      </c>
      <c r="L28" s="15">
        <f>+F28+I28+J28+K28</f>
        <v>132077.36220000003</v>
      </c>
      <c r="M28" s="15"/>
      <c r="N28" s="19">
        <f>+L28+M28</f>
        <v>132077.36220000003</v>
      </c>
    </row>
    <row r="29" spans="2:14" ht="12" customHeight="1">
      <c r="B29" s="10"/>
      <c r="C29" s="43" t="s">
        <v>0</v>
      </c>
      <c r="D29" s="44"/>
      <c r="E29" s="45"/>
      <c r="F29" s="25">
        <v>0</v>
      </c>
      <c r="G29" s="25">
        <v>143.3436</v>
      </c>
      <c r="H29" s="25">
        <v>11203.887</v>
      </c>
      <c r="I29" s="15">
        <f aca="true" t="shared" si="3" ref="I29:I42">+G29+H29</f>
        <v>11347.2306</v>
      </c>
      <c r="J29" s="25">
        <v>0</v>
      </c>
      <c r="K29" s="16">
        <v>110511.2068</v>
      </c>
      <c r="L29" s="15">
        <f aca="true" t="shared" si="4" ref="L29:L42">+F29+I29+J29+K29</f>
        <v>121858.4374</v>
      </c>
      <c r="M29" s="16"/>
      <c r="N29" s="19">
        <f aca="true" t="shared" si="5" ref="N29:N42">+L29+M29</f>
        <v>121858.4374</v>
      </c>
    </row>
    <row r="30" spans="2:14" ht="12" customHeight="1">
      <c r="B30" s="46" t="s">
        <v>5</v>
      </c>
      <c r="C30" s="47"/>
      <c r="D30" s="47"/>
      <c r="E30" s="48"/>
      <c r="F30" s="26">
        <f>+F28+F29</f>
        <v>0</v>
      </c>
      <c r="G30" s="26">
        <f>+G28+G29</f>
        <v>556.5554</v>
      </c>
      <c r="H30" s="26">
        <f>+H28+H29</f>
        <v>139373.8254</v>
      </c>
      <c r="I30" s="15">
        <f t="shared" si="3"/>
        <v>139930.3808</v>
      </c>
      <c r="J30" s="26">
        <f>+J28+J29</f>
        <v>0</v>
      </c>
      <c r="K30" s="26">
        <f>+K28+K29</f>
        <v>114005.4188</v>
      </c>
      <c r="L30" s="15">
        <f t="shared" si="4"/>
        <v>253935.79960000003</v>
      </c>
      <c r="M30" s="26">
        <f>+M28+M29</f>
        <v>0</v>
      </c>
      <c r="N30" s="19">
        <f t="shared" si="5"/>
        <v>253935.79960000003</v>
      </c>
    </row>
    <row r="31" spans="2:14" ht="12" customHeight="1">
      <c r="B31" s="11"/>
      <c r="C31" s="43" t="s">
        <v>6</v>
      </c>
      <c r="D31" s="44"/>
      <c r="E31" s="45"/>
      <c r="F31" s="25">
        <v>0</v>
      </c>
      <c r="G31" s="25">
        <v>29059.8643</v>
      </c>
      <c r="H31" s="25">
        <v>0</v>
      </c>
      <c r="I31" s="15">
        <f t="shared" si="3"/>
        <v>29059.8643</v>
      </c>
      <c r="J31" s="25">
        <v>0</v>
      </c>
      <c r="K31" s="16"/>
      <c r="L31" s="15">
        <f t="shared" si="4"/>
        <v>29059.8643</v>
      </c>
      <c r="M31" s="16">
        <v>8767487.7953</v>
      </c>
      <c r="N31" s="19">
        <f t="shared" si="5"/>
        <v>8796547.659599999</v>
      </c>
    </row>
    <row r="32" spans="2:14" ht="12" customHeight="1">
      <c r="B32" s="10"/>
      <c r="C32" s="4"/>
      <c r="D32" s="43" t="s">
        <v>1</v>
      </c>
      <c r="E32" s="45"/>
      <c r="F32" s="24">
        <v>0</v>
      </c>
      <c r="G32" s="24">
        <v>2500.3045</v>
      </c>
      <c r="H32" s="24">
        <v>168137.20280000003</v>
      </c>
      <c r="I32" s="15">
        <f t="shared" si="3"/>
        <v>170637.50730000003</v>
      </c>
      <c r="J32" s="24">
        <v>0</v>
      </c>
      <c r="K32" s="15">
        <v>25.1631</v>
      </c>
      <c r="L32" s="15">
        <f t="shared" si="4"/>
        <v>170662.67040000003</v>
      </c>
      <c r="M32" s="17">
        <v>685100.7199</v>
      </c>
      <c r="N32" s="19">
        <f t="shared" si="5"/>
        <v>855763.3903000001</v>
      </c>
    </row>
    <row r="33" spans="2:14" ht="12" customHeight="1">
      <c r="B33" s="10"/>
      <c r="C33" s="4"/>
      <c r="D33" s="43" t="s">
        <v>7</v>
      </c>
      <c r="E33" s="45"/>
      <c r="F33" s="24">
        <v>0</v>
      </c>
      <c r="G33" s="24">
        <v>834.6403</v>
      </c>
      <c r="H33" s="24">
        <v>330622.2618</v>
      </c>
      <c r="I33" s="15">
        <f t="shared" si="3"/>
        <v>331456.9021</v>
      </c>
      <c r="J33" s="24">
        <v>0</v>
      </c>
      <c r="K33" s="15">
        <v>220.2665</v>
      </c>
      <c r="L33" s="15">
        <f t="shared" si="4"/>
        <v>331677.16860000003</v>
      </c>
      <c r="M33" s="16">
        <v>13188753.4246</v>
      </c>
      <c r="N33" s="19">
        <f t="shared" si="5"/>
        <v>13520430.5932</v>
      </c>
    </row>
    <row r="34" spans="2:14" ht="12" customHeight="1">
      <c r="B34" s="10"/>
      <c r="C34" s="72" t="s">
        <v>8</v>
      </c>
      <c r="D34" s="73"/>
      <c r="E34" s="74"/>
      <c r="F34" s="16">
        <f>+F32+F33</f>
        <v>0</v>
      </c>
      <c r="G34" s="16">
        <f>+G32+G33</f>
        <v>3334.9448</v>
      </c>
      <c r="H34" s="16">
        <f>+H32+H33</f>
        <v>498759.4646</v>
      </c>
      <c r="I34" s="15">
        <f t="shared" si="3"/>
        <v>502094.4094</v>
      </c>
      <c r="J34" s="16">
        <f>+J32+J33</f>
        <v>0</v>
      </c>
      <c r="K34" s="16">
        <f>+K32+K33</f>
        <v>245.4296</v>
      </c>
      <c r="L34" s="15">
        <f t="shared" si="4"/>
        <v>502339.839</v>
      </c>
      <c r="M34" s="16">
        <f>+M32+M33</f>
        <v>13873854.1445</v>
      </c>
      <c r="N34" s="19">
        <f t="shared" si="5"/>
        <v>14376193.9835</v>
      </c>
    </row>
    <row r="35" spans="2:14" ht="12" customHeight="1">
      <c r="B35" s="46" t="s">
        <v>9</v>
      </c>
      <c r="C35" s="47"/>
      <c r="D35" s="47"/>
      <c r="E35" s="48"/>
      <c r="F35" s="18">
        <f>+F31+F34</f>
        <v>0</v>
      </c>
      <c r="G35" s="18">
        <f>+G31+G34</f>
        <v>32394.809100000002</v>
      </c>
      <c r="H35" s="18">
        <f>+H31+H34</f>
        <v>498759.4646</v>
      </c>
      <c r="I35" s="15">
        <f t="shared" si="3"/>
        <v>531154.2737</v>
      </c>
      <c r="J35" s="18">
        <f>+J31+J34</f>
        <v>0</v>
      </c>
      <c r="K35" s="18">
        <f>+K31+K34</f>
        <v>245.4296</v>
      </c>
      <c r="L35" s="15">
        <f t="shared" si="4"/>
        <v>531399.7033</v>
      </c>
      <c r="M35" s="18">
        <f>+M31+M34</f>
        <v>22641341.9398</v>
      </c>
      <c r="N35" s="19">
        <f t="shared" si="5"/>
        <v>23172741.6431</v>
      </c>
    </row>
    <row r="36" spans="2:14" ht="12" customHeight="1">
      <c r="B36" s="12"/>
      <c r="C36" s="43" t="s">
        <v>10</v>
      </c>
      <c r="D36" s="44"/>
      <c r="E36" s="45"/>
      <c r="F36" s="15">
        <v>0</v>
      </c>
      <c r="G36" s="24">
        <v>5.0974</v>
      </c>
      <c r="H36" s="24">
        <v>19178.607099999997</v>
      </c>
      <c r="I36" s="15">
        <f t="shared" si="3"/>
        <v>19183.704499999996</v>
      </c>
      <c r="J36" s="15">
        <v>0</v>
      </c>
      <c r="K36" s="15">
        <v>15.7448</v>
      </c>
      <c r="L36" s="15">
        <f t="shared" si="4"/>
        <v>19199.449299999997</v>
      </c>
      <c r="M36" s="17"/>
      <c r="N36" s="19">
        <f t="shared" si="5"/>
        <v>19199.449299999997</v>
      </c>
    </row>
    <row r="37" spans="2:14" ht="12" customHeight="1">
      <c r="B37" s="12"/>
      <c r="C37" s="43" t="s">
        <v>11</v>
      </c>
      <c r="D37" s="44"/>
      <c r="E37" s="45"/>
      <c r="F37" s="16">
        <v>0</v>
      </c>
      <c r="G37" s="25">
        <v>5.324</v>
      </c>
      <c r="H37" s="25">
        <v>32931.8484</v>
      </c>
      <c r="I37" s="15">
        <f t="shared" si="3"/>
        <v>32937.1724</v>
      </c>
      <c r="J37" s="16">
        <v>0</v>
      </c>
      <c r="K37" s="15">
        <v>431.88379999999995</v>
      </c>
      <c r="L37" s="15">
        <f t="shared" si="4"/>
        <v>33369.056200000006</v>
      </c>
      <c r="M37" s="16"/>
      <c r="N37" s="19">
        <f t="shared" si="5"/>
        <v>33369.056200000006</v>
      </c>
    </row>
    <row r="38" spans="2:14" ht="12" customHeight="1">
      <c r="B38" s="10"/>
      <c r="C38" s="72" t="s">
        <v>2</v>
      </c>
      <c r="D38" s="73"/>
      <c r="E38" s="74"/>
      <c r="F38" s="27">
        <v>0</v>
      </c>
      <c r="G38" s="27">
        <v>117694.1446</v>
      </c>
      <c r="H38" s="27">
        <v>431505.1823</v>
      </c>
      <c r="I38" s="15">
        <f t="shared" si="3"/>
        <v>549199.3269</v>
      </c>
      <c r="J38" s="27">
        <v>0</v>
      </c>
      <c r="K38" s="16">
        <v>2655745.772</v>
      </c>
      <c r="L38" s="15">
        <f t="shared" si="4"/>
        <v>3204945.0988999996</v>
      </c>
      <c r="M38" s="18"/>
      <c r="N38" s="19">
        <f t="shared" si="5"/>
        <v>3204945.0988999996</v>
      </c>
    </row>
    <row r="39" spans="2:14" ht="12" customHeight="1">
      <c r="B39" s="46" t="s">
        <v>12</v>
      </c>
      <c r="C39" s="47"/>
      <c r="D39" s="47"/>
      <c r="E39" s="48"/>
      <c r="F39" s="27">
        <f>SUM(F36:F38)</f>
        <v>0</v>
      </c>
      <c r="G39" s="27">
        <f>SUM(G36:G38)</f>
        <v>117704.566</v>
      </c>
      <c r="H39" s="27">
        <f>SUM(H36:H38)</f>
        <v>483615.63779999997</v>
      </c>
      <c r="I39" s="15">
        <f t="shared" si="3"/>
        <v>601320.2038</v>
      </c>
      <c r="J39" s="27">
        <f>SUM(J36:J38)</f>
        <v>0</v>
      </c>
      <c r="K39" s="27">
        <f>SUM(K36:K38)</f>
        <v>2656193.4006</v>
      </c>
      <c r="L39" s="15">
        <f t="shared" si="4"/>
        <v>3257513.6043999996</v>
      </c>
      <c r="M39" s="27">
        <f>SUM(M36:M38)</f>
        <v>0</v>
      </c>
      <c r="N39" s="19">
        <f t="shared" si="5"/>
        <v>3257513.6043999996</v>
      </c>
    </row>
    <row r="40" spans="2:14" ht="12" customHeight="1">
      <c r="B40" s="69" t="s">
        <v>29</v>
      </c>
      <c r="C40" s="70"/>
      <c r="D40" s="70"/>
      <c r="E40" s="71"/>
      <c r="F40" s="25">
        <v>0</v>
      </c>
      <c r="G40" s="25">
        <v>66.3032</v>
      </c>
      <c r="H40" s="25">
        <v>1969.2591</v>
      </c>
      <c r="I40" s="15">
        <f t="shared" si="3"/>
        <v>2035.5623</v>
      </c>
      <c r="J40" s="25">
        <v>0</v>
      </c>
      <c r="K40" s="16">
        <v>0.1182</v>
      </c>
      <c r="L40" s="15">
        <f t="shared" si="4"/>
        <v>2035.6805</v>
      </c>
      <c r="M40" s="16"/>
      <c r="N40" s="19">
        <f t="shared" si="5"/>
        <v>2035.6805</v>
      </c>
    </row>
    <row r="41" spans="2:14" ht="12" customHeight="1">
      <c r="B41" s="60" t="s">
        <v>27</v>
      </c>
      <c r="C41" s="61"/>
      <c r="D41" s="61"/>
      <c r="E41" s="62"/>
      <c r="F41" s="27">
        <v>0</v>
      </c>
      <c r="G41" s="27"/>
      <c r="H41" s="27">
        <v>0</v>
      </c>
      <c r="I41" s="15">
        <f t="shared" si="3"/>
        <v>0</v>
      </c>
      <c r="J41" s="27">
        <v>0</v>
      </c>
      <c r="K41" s="27">
        <v>2919.3182</v>
      </c>
      <c r="L41" s="15">
        <f t="shared" si="4"/>
        <v>2919.3182</v>
      </c>
      <c r="M41" s="27">
        <v>1000078.3157</v>
      </c>
      <c r="N41" s="19">
        <f t="shared" si="5"/>
        <v>1002997.6339</v>
      </c>
    </row>
    <row r="42" spans="2:14" ht="12" customHeight="1">
      <c r="B42" s="42" t="s">
        <v>28</v>
      </c>
      <c r="C42" s="75"/>
      <c r="D42" s="75"/>
      <c r="E42" s="76"/>
      <c r="F42" s="28">
        <f>+F30+F35+F39+F40+F41</f>
        <v>0</v>
      </c>
      <c r="G42" s="28">
        <f>+G30+G35+G39+G40+G41</f>
        <v>150722.2337</v>
      </c>
      <c r="H42" s="29">
        <f>+H30+H35+H39+H40+H41</f>
        <v>1123718.1868999999</v>
      </c>
      <c r="I42" s="29">
        <f t="shared" si="3"/>
        <v>1274440.4205999998</v>
      </c>
      <c r="J42" s="28">
        <f>+J30+J35+J39+J40+J41</f>
        <v>0</v>
      </c>
      <c r="K42" s="30">
        <f>+K30+K35+K39+K40+K41</f>
        <v>2773363.6854</v>
      </c>
      <c r="L42" s="29">
        <f t="shared" si="4"/>
        <v>4047804.1059999997</v>
      </c>
      <c r="M42" s="30">
        <f>+M30+M35+M39+M40+M41</f>
        <v>23641420.2555</v>
      </c>
      <c r="N42" s="31">
        <f t="shared" si="5"/>
        <v>27689224.3615</v>
      </c>
    </row>
    <row r="44" spans="2:14" ht="12" customHeight="1">
      <c r="B44" s="32" t="s">
        <v>32</v>
      </c>
      <c r="N44" s="13" t="s">
        <v>13</v>
      </c>
    </row>
    <row r="45" spans="2:14" ht="12" customHeight="1">
      <c r="B45" s="7"/>
      <c r="C45" s="8"/>
      <c r="D45" s="58" t="s">
        <v>26</v>
      </c>
      <c r="E45" s="59"/>
      <c r="F45" s="63" t="s">
        <v>21</v>
      </c>
      <c r="G45" s="64"/>
      <c r="H45" s="64"/>
      <c r="I45" s="64"/>
      <c r="J45" s="64"/>
      <c r="K45" s="64"/>
      <c r="L45" s="23"/>
      <c r="M45" s="49" t="s">
        <v>22</v>
      </c>
      <c r="N45" s="33"/>
    </row>
    <row r="46" spans="2:14" ht="12" customHeight="1">
      <c r="B46" s="65"/>
      <c r="C46" s="66"/>
      <c r="D46" s="66"/>
      <c r="E46" s="67" t="s">
        <v>24</v>
      </c>
      <c r="F46" s="52" t="s">
        <v>15</v>
      </c>
      <c r="G46" s="54" t="s">
        <v>19</v>
      </c>
      <c r="H46" s="55"/>
      <c r="I46" s="56" t="s">
        <v>18</v>
      </c>
      <c r="J46" s="52" t="s">
        <v>20</v>
      </c>
      <c r="K46" s="52" t="s">
        <v>3</v>
      </c>
      <c r="L46" s="22" t="s">
        <v>18</v>
      </c>
      <c r="M46" s="50"/>
      <c r="N46" s="34" t="s">
        <v>23</v>
      </c>
    </row>
    <row r="47" spans="2:14" ht="12" customHeight="1">
      <c r="B47" s="60" t="s">
        <v>14</v>
      </c>
      <c r="C47" s="61"/>
      <c r="D47" s="62"/>
      <c r="E47" s="68"/>
      <c r="F47" s="53"/>
      <c r="G47" s="21" t="s">
        <v>16</v>
      </c>
      <c r="H47" s="21" t="s">
        <v>17</v>
      </c>
      <c r="I47" s="57"/>
      <c r="J47" s="53"/>
      <c r="K47" s="53"/>
      <c r="L47" s="6"/>
      <c r="M47" s="51"/>
      <c r="N47" s="34"/>
    </row>
    <row r="48" spans="2:14" ht="12" customHeight="1">
      <c r="B48" s="9"/>
      <c r="C48" s="43" t="s">
        <v>4</v>
      </c>
      <c r="D48" s="44"/>
      <c r="E48" s="45"/>
      <c r="F48" s="24">
        <v>0</v>
      </c>
      <c r="G48" s="24">
        <v>1291.1234</v>
      </c>
      <c r="H48" s="24">
        <v>126773.44519999999</v>
      </c>
      <c r="I48" s="15">
        <f>+G48+H48</f>
        <v>128064.56859999998</v>
      </c>
      <c r="J48" s="24">
        <v>0</v>
      </c>
      <c r="K48" s="15"/>
      <c r="L48" s="15">
        <f>+F48+I48+J48+K48</f>
        <v>128064.56859999998</v>
      </c>
      <c r="M48" s="15"/>
      <c r="N48" s="19">
        <f>+L48+M48</f>
        <v>128064.56859999998</v>
      </c>
    </row>
    <row r="49" spans="2:14" ht="12" customHeight="1">
      <c r="B49" s="10"/>
      <c r="C49" s="43" t="s">
        <v>0</v>
      </c>
      <c r="D49" s="44"/>
      <c r="E49" s="45"/>
      <c r="F49" s="25">
        <v>0</v>
      </c>
      <c r="G49" s="25"/>
      <c r="H49" s="25">
        <v>340.15</v>
      </c>
      <c r="I49" s="15">
        <f aca="true" t="shared" si="6" ref="I49:I62">+G49+H49</f>
        <v>340.15</v>
      </c>
      <c r="J49" s="25">
        <v>0</v>
      </c>
      <c r="K49" s="16">
        <v>86676.1365</v>
      </c>
      <c r="L49" s="15">
        <f aca="true" t="shared" si="7" ref="L49:L62">+F49+I49+J49+K49</f>
        <v>87016.28649999999</v>
      </c>
      <c r="M49" s="16"/>
      <c r="N49" s="19">
        <f aca="true" t="shared" si="8" ref="N49:N62">+L49+M49</f>
        <v>87016.28649999999</v>
      </c>
    </row>
    <row r="50" spans="2:14" ht="12" customHeight="1">
      <c r="B50" s="46" t="s">
        <v>5</v>
      </c>
      <c r="C50" s="47"/>
      <c r="D50" s="47"/>
      <c r="E50" s="48"/>
      <c r="F50" s="26">
        <f>+F48+F49</f>
        <v>0</v>
      </c>
      <c r="G50" s="26">
        <f>+G48+G49</f>
        <v>1291.1234</v>
      </c>
      <c r="H50" s="26">
        <f>+H48+H49</f>
        <v>127113.59519999998</v>
      </c>
      <c r="I50" s="15">
        <f t="shared" si="6"/>
        <v>128404.71859999998</v>
      </c>
      <c r="J50" s="26">
        <f>+J48+J49</f>
        <v>0</v>
      </c>
      <c r="K50" s="26">
        <f>+K48+K49</f>
        <v>86676.1365</v>
      </c>
      <c r="L50" s="15">
        <f t="shared" si="7"/>
        <v>215080.8551</v>
      </c>
      <c r="M50" s="26">
        <f>+M48+M49</f>
        <v>0</v>
      </c>
      <c r="N50" s="19">
        <f t="shared" si="8"/>
        <v>215080.8551</v>
      </c>
    </row>
    <row r="51" spans="2:14" ht="12" customHeight="1">
      <c r="B51" s="11"/>
      <c r="C51" s="43" t="s">
        <v>6</v>
      </c>
      <c r="D51" s="44"/>
      <c r="E51" s="45"/>
      <c r="F51" s="25">
        <v>0</v>
      </c>
      <c r="G51" s="25">
        <v>45362.4827</v>
      </c>
      <c r="H51" s="25"/>
      <c r="I51" s="15">
        <f t="shared" si="6"/>
        <v>45362.4827</v>
      </c>
      <c r="J51" s="25">
        <v>0</v>
      </c>
      <c r="K51" s="16"/>
      <c r="L51" s="15">
        <f t="shared" si="7"/>
        <v>45362.4827</v>
      </c>
      <c r="M51" s="16">
        <v>7150297.4231</v>
      </c>
      <c r="N51" s="19">
        <f t="shared" si="8"/>
        <v>7195659.9058</v>
      </c>
    </row>
    <row r="52" spans="2:14" ht="12" customHeight="1">
      <c r="B52" s="10"/>
      <c r="C52" s="4"/>
      <c r="D52" s="43" t="s">
        <v>1</v>
      </c>
      <c r="E52" s="45"/>
      <c r="F52" s="24">
        <v>0</v>
      </c>
      <c r="G52" s="24">
        <v>3.1316</v>
      </c>
      <c r="H52" s="24">
        <v>30690.582700000003</v>
      </c>
      <c r="I52" s="15">
        <f t="shared" si="6"/>
        <v>30693.714300000003</v>
      </c>
      <c r="J52" s="24">
        <v>0</v>
      </c>
      <c r="K52" s="15"/>
      <c r="L52" s="15">
        <f t="shared" si="7"/>
        <v>30693.714300000003</v>
      </c>
      <c r="M52" s="17">
        <v>809466.7153</v>
      </c>
      <c r="N52" s="19">
        <f t="shared" si="8"/>
        <v>840160.4296</v>
      </c>
    </row>
    <row r="53" spans="2:14" ht="12" customHeight="1">
      <c r="B53" s="10"/>
      <c r="C53" s="4"/>
      <c r="D53" s="43" t="s">
        <v>7</v>
      </c>
      <c r="E53" s="45"/>
      <c r="F53" s="24">
        <v>0</v>
      </c>
      <c r="G53" s="24"/>
      <c r="H53" s="24">
        <v>217703.028</v>
      </c>
      <c r="I53" s="15">
        <f t="shared" si="6"/>
        <v>217703.028</v>
      </c>
      <c r="J53" s="24">
        <v>0</v>
      </c>
      <c r="K53" s="15">
        <v>1313.4113</v>
      </c>
      <c r="L53" s="15">
        <f t="shared" si="7"/>
        <v>219016.4393</v>
      </c>
      <c r="M53" s="16">
        <v>13199554.847899998</v>
      </c>
      <c r="N53" s="19">
        <f t="shared" si="8"/>
        <v>13418571.287199998</v>
      </c>
    </row>
    <row r="54" spans="2:14" ht="12" customHeight="1">
      <c r="B54" s="10"/>
      <c r="C54" s="72" t="s">
        <v>8</v>
      </c>
      <c r="D54" s="73"/>
      <c r="E54" s="74"/>
      <c r="F54" s="16">
        <f>+F52+F53</f>
        <v>0</v>
      </c>
      <c r="G54" s="16">
        <f>+G52+G53</f>
        <v>3.1316</v>
      </c>
      <c r="H54" s="16">
        <f>+H52+H53</f>
        <v>248393.6107</v>
      </c>
      <c r="I54" s="15">
        <f t="shared" si="6"/>
        <v>248396.74229999998</v>
      </c>
      <c r="J54" s="16">
        <f>+J52+J53</f>
        <v>0</v>
      </c>
      <c r="K54" s="16">
        <f>+K52+K53</f>
        <v>1313.4113</v>
      </c>
      <c r="L54" s="15">
        <f t="shared" si="7"/>
        <v>249710.1536</v>
      </c>
      <c r="M54" s="16">
        <f>+M52+M53</f>
        <v>14009021.563199997</v>
      </c>
      <c r="N54" s="19">
        <f t="shared" si="8"/>
        <v>14258731.716799997</v>
      </c>
    </row>
    <row r="55" spans="2:14" ht="12" customHeight="1">
      <c r="B55" s="46" t="s">
        <v>9</v>
      </c>
      <c r="C55" s="47"/>
      <c r="D55" s="47"/>
      <c r="E55" s="48"/>
      <c r="F55" s="18">
        <f>+F51+F54</f>
        <v>0</v>
      </c>
      <c r="G55" s="18">
        <f>+G51+G54</f>
        <v>45365.6143</v>
      </c>
      <c r="H55" s="18">
        <f>+H51+H54</f>
        <v>248393.6107</v>
      </c>
      <c r="I55" s="15">
        <f t="shared" si="6"/>
        <v>293759.225</v>
      </c>
      <c r="J55" s="18">
        <f>+J51+J54</f>
        <v>0</v>
      </c>
      <c r="K55" s="18">
        <f>+K51+K54</f>
        <v>1313.4113</v>
      </c>
      <c r="L55" s="15">
        <f t="shared" si="7"/>
        <v>295072.63629999995</v>
      </c>
      <c r="M55" s="18">
        <f>+M51+M54</f>
        <v>21159318.9863</v>
      </c>
      <c r="N55" s="19">
        <f t="shared" si="8"/>
        <v>21454391.6226</v>
      </c>
    </row>
    <row r="56" spans="2:14" ht="12" customHeight="1">
      <c r="B56" s="12"/>
      <c r="C56" s="43" t="s">
        <v>10</v>
      </c>
      <c r="D56" s="44"/>
      <c r="E56" s="45"/>
      <c r="F56" s="15">
        <v>0</v>
      </c>
      <c r="G56" s="24">
        <v>219.839</v>
      </c>
      <c r="H56" s="24">
        <v>15159.5625</v>
      </c>
      <c r="I56" s="15">
        <f t="shared" si="6"/>
        <v>15379.4015</v>
      </c>
      <c r="J56" s="15">
        <v>0</v>
      </c>
      <c r="K56" s="15">
        <v>387.1668</v>
      </c>
      <c r="L56" s="15">
        <f t="shared" si="7"/>
        <v>15766.5683</v>
      </c>
      <c r="M56" s="17"/>
      <c r="N56" s="19">
        <f t="shared" si="8"/>
        <v>15766.5683</v>
      </c>
    </row>
    <row r="57" spans="2:14" ht="12" customHeight="1">
      <c r="B57" s="12"/>
      <c r="C57" s="43" t="s">
        <v>11</v>
      </c>
      <c r="D57" s="44"/>
      <c r="E57" s="45"/>
      <c r="F57" s="16">
        <v>0</v>
      </c>
      <c r="G57" s="25">
        <v>71.0626</v>
      </c>
      <c r="H57" s="25">
        <v>63992.954399999995</v>
      </c>
      <c r="I57" s="15">
        <f t="shared" si="6"/>
        <v>64064.01699999999</v>
      </c>
      <c r="J57" s="16">
        <v>0</v>
      </c>
      <c r="K57" s="15">
        <v>1086.8625</v>
      </c>
      <c r="L57" s="15">
        <f t="shared" si="7"/>
        <v>65150.879499999995</v>
      </c>
      <c r="M57" s="16"/>
      <c r="N57" s="19">
        <f t="shared" si="8"/>
        <v>65150.879499999995</v>
      </c>
    </row>
    <row r="58" spans="2:14" ht="12" customHeight="1">
      <c r="B58" s="10"/>
      <c r="C58" s="72" t="s">
        <v>2</v>
      </c>
      <c r="D58" s="73"/>
      <c r="E58" s="74"/>
      <c r="F58" s="27">
        <v>0</v>
      </c>
      <c r="G58" s="27">
        <v>62329.3691</v>
      </c>
      <c r="H58" s="27">
        <v>310124.0788</v>
      </c>
      <c r="I58" s="15">
        <f t="shared" si="6"/>
        <v>372453.4479</v>
      </c>
      <c r="J58" s="27">
        <v>0</v>
      </c>
      <c r="K58" s="16">
        <v>2576211.3648</v>
      </c>
      <c r="L58" s="15">
        <f t="shared" si="7"/>
        <v>2948664.8127</v>
      </c>
      <c r="M58" s="18"/>
      <c r="N58" s="19">
        <f t="shared" si="8"/>
        <v>2948664.8127</v>
      </c>
    </row>
    <row r="59" spans="2:14" ht="12" customHeight="1">
      <c r="B59" s="46" t="s">
        <v>12</v>
      </c>
      <c r="C59" s="47"/>
      <c r="D59" s="47"/>
      <c r="E59" s="48"/>
      <c r="F59" s="27">
        <f>SUM(F56:F58)</f>
        <v>0</v>
      </c>
      <c r="G59" s="27">
        <f>SUM(G56:G58)</f>
        <v>62620.2707</v>
      </c>
      <c r="H59" s="27">
        <f>SUM(H56:H58)</f>
        <v>389276.5957</v>
      </c>
      <c r="I59" s="15">
        <f t="shared" si="6"/>
        <v>451896.8664</v>
      </c>
      <c r="J59" s="27">
        <f>SUM(J56:J58)</f>
        <v>0</v>
      </c>
      <c r="K59" s="27">
        <f>SUM(K56:K58)</f>
        <v>2577685.3941</v>
      </c>
      <c r="L59" s="15">
        <f t="shared" si="7"/>
        <v>3029582.2605000003</v>
      </c>
      <c r="M59" s="27">
        <f>SUM(M56:M58)</f>
        <v>0</v>
      </c>
      <c r="N59" s="19">
        <f t="shared" si="8"/>
        <v>3029582.2605000003</v>
      </c>
    </row>
    <row r="60" spans="2:14" ht="12" customHeight="1">
      <c r="B60" s="69" t="s">
        <v>29</v>
      </c>
      <c r="C60" s="70"/>
      <c r="D60" s="70"/>
      <c r="E60" s="71"/>
      <c r="F60" s="25">
        <v>0</v>
      </c>
      <c r="G60" s="25">
        <v>4.7741</v>
      </c>
      <c r="H60" s="25">
        <v>1988.9135999999999</v>
      </c>
      <c r="I60" s="15">
        <f t="shared" si="6"/>
        <v>1993.6877</v>
      </c>
      <c r="J60" s="25">
        <v>0</v>
      </c>
      <c r="K60" s="16">
        <v>14.6558</v>
      </c>
      <c r="L60" s="15">
        <f t="shared" si="7"/>
        <v>2008.3435</v>
      </c>
      <c r="M60" s="16"/>
      <c r="N60" s="19">
        <f t="shared" si="8"/>
        <v>2008.3435</v>
      </c>
    </row>
    <row r="61" spans="2:14" ht="12" customHeight="1">
      <c r="B61" s="60" t="s">
        <v>27</v>
      </c>
      <c r="C61" s="61"/>
      <c r="D61" s="61"/>
      <c r="E61" s="62"/>
      <c r="F61" s="27">
        <v>0</v>
      </c>
      <c r="G61" s="27"/>
      <c r="H61" s="27"/>
      <c r="I61" s="15">
        <f t="shared" si="6"/>
        <v>0</v>
      </c>
      <c r="J61" s="27">
        <v>0</v>
      </c>
      <c r="K61" s="27">
        <v>1917.743</v>
      </c>
      <c r="L61" s="15">
        <f t="shared" si="7"/>
        <v>1917.743</v>
      </c>
      <c r="M61" s="27">
        <v>831496.9119</v>
      </c>
      <c r="N61" s="19">
        <f t="shared" si="8"/>
        <v>833414.6549</v>
      </c>
    </row>
    <row r="62" spans="2:14" ht="12" customHeight="1">
      <c r="B62" s="42" t="s">
        <v>28</v>
      </c>
      <c r="C62" s="75"/>
      <c r="D62" s="75"/>
      <c r="E62" s="76"/>
      <c r="F62" s="28">
        <f>+F50+F55+F59+F60+F61</f>
        <v>0</v>
      </c>
      <c r="G62" s="28">
        <f>+G50+G55+G59+G60+G61</f>
        <v>109281.78249999999</v>
      </c>
      <c r="H62" s="29">
        <f>+H50+H55+H59+H60+H61</f>
        <v>766772.7151999999</v>
      </c>
      <c r="I62" s="29">
        <f t="shared" si="6"/>
        <v>876054.4976999998</v>
      </c>
      <c r="J62" s="28">
        <f>+J50+J55+J59+J60+J61</f>
        <v>0</v>
      </c>
      <c r="K62" s="30">
        <f>+K50+K55+K59+K60+K61</f>
        <v>2667607.3406999996</v>
      </c>
      <c r="L62" s="29">
        <f t="shared" si="7"/>
        <v>3543661.8383999993</v>
      </c>
      <c r="M62" s="30">
        <f>+M50+M55+M59+M60+M61</f>
        <v>21990815.898199998</v>
      </c>
      <c r="N62" s="31">
        <f t="shared" si="8"/>
        <v>25534477.736599997</v>
      </c>
    </row>
    <row r="64" spans="2:14" ht="12" customHeight="1">
      <c r="B64" s="32" t="s">
        <v>33</v>
      </c>
      <c r="N64" s="13" t="s">
        <v>13</v>
      </c>
    </row>
    <row r="65" spans="2:14" ht="12" customHeight="1">
      <c r="B65" s="7"/>
      <c r="C65" s="8"/>
      <c r="D65" s="58" t="s">
        <v>26</v>
      </c>
      <c r="E65" s="59"/>
      <c r="F65" s="63" t="s">
        <v>21</v>
      </c>
      <c r="G65" s="64"/>
      <c r="H65" s="64"/>
      <c r="I65" s="64"/>
      <c r="J65" s="64"/>
      <c r="K65" s="64"/>
      <c r="L65" s="23"/>
      <c r="M65" s="49" t="s">
        <v>22</v>
      </c>
      <c r="N65" s="33"/>
    </row>
    <row r="66" spans="2:14" ht="12" customHeight="1">
      <c r="B66" s="65"/>
      <c r="C66" s="66"/>
      <c r="D66" s="66"/>
      <c r="E66" s="67" t="s">
        <v>24</v>
      </c>
      <c r="F66" s="52" t="s">
        <v>15</v>
      </c>
      <c r="G66" s="54" t="s">
        <v>19</v>
      </c>
      <c r="H66" s="55"/>
      <c r="I66" s="56" t="s">
        <v>18</v>
      </c>
      <c r="J66" s="52" t="s">
        <v>20</v>
      </c>
      <c r="K66" s="52" t="s">
        <v>3</v>
      </c>
      <c r="L66" s="22" t="s">
        <v>18</v>
      </c>
      <c r="M66" s="50"/>
      <c r="N66" s="34" t="s">
        <v>23</v>
      </c>
    </row>
    <row r="67" spans="2:14" ht="12" customHeight="1">
      <c r="B67" s="60" t="s">
        <v>14</v>
      </c>
      <c r="C67" s="61"/>
      <c r="D67" s="62"/>
      <c r="E67" s="68"/>
      <c r="F67" s="53"/>
      <c r="G67" s="21" t="s">
        <v>16</v>
      </c>
      <c r="H67" s="21" t="s">
        <v>17</v>
      </c>
      <c r="I67" s="57"/>
      <c r="J67" s="53"/>
      <c r="K67" s="53"/>
      <c r="L67" s="6"/>
      <c r="M67" s="51"/>
      <c r="N67" s="34"/>
    </row>
    <row r="68" spans="2:14" ht="12" customHeight="1">
      <c r="B68" s="9"/>
      <c r="C68" s="43" t="s">
        <v>4</v>
      </c>
      <c r="D68" s="44"/>
      <c r="E68" s="45"/>
      <c r="F68" s="24">
        <v>0</v>
      </c>
      <c r="G68" s="24">
        <v>109.8731</v>
      </c>
      <c r="H68" s="24">
        <v>112862.976</v>
      </c>
      <c r="I68" s="15">
        <f aca="true" t="shared" si="9" ref="I68:I82">+G68+H68</f>
        <v>112972.84909999999</v>
      </c>
      <c r="J68" s="15">
        <v>0</v>
      </c>
      <c r="K68" s="15">
        <v>1427.5993</v>
      </c>
      <c r="L68" s="15">
        <f aca="true" t="shared" si="10" ref="L68:L82">+F68+I68+J68+K68</f>
        <v>114400.4484</v>
      </c>
      <c r="M68" s="15">
        <v>0</v>
      </c>
      <c r="N68" s="19">
        <f aca="true" t="shared" si="11" ref="N68:N82">+L68+M68</f>
        <v>114400.4484</v>
      </c>
    </row>
    <row r="69" spans="2:14" ht="12" customHeight="1">
      <c r="B69" s="10"/>
      <c r="C69" s="43" t="s">
        <v>0</v>
      </c>
      <c r="D69" s="44"/>
      <c r="E69" s="45"/>
      <c r="F69" s="25">
        <v>0</v>
      </c>
      <c r="G69" s="25">
        <v>0</v>
      </c>
      <c r="H69" s="25">
        <v>483.0558</v>
      </c>
      <c r="I69" s="15">
        <f t="shared" si="9"/>
        <v>483.0558</v>
      </c>
      <c r="J69" s="16">
        <v>0</v>
      </c>
      <c r="K69" s="16">
        <v>77454.7073</v>
      </c>
      <c r="L69" s="15">
        <f t="shared" si="10"/>
        <v>77937.7631</v>
      </c>
      <c r="M69" s="16">
        <v>0</v>
      </c>
      <c r="N69" s="19">
        <f t="shared" si="11"/>
        <v>77937.7631</v>
      </c>
    </row>
    <row r="70" spans="2:14" ht="12" customHeight="1">
      <c r="B70" s="46" t="s">
        <v>5</v>
      </c>
      <c r="C70" s="47"/>
      <c r="D70" s="47"/>
      <c r="E70" s="48"/>
      <c r="F70" s="26">
        <f>+F68+F69</f>
        <v>0</v>
      </c>
      <c r="G70" s="26">
        <f>+G68+G69</f>
        <v>109.8731</v>
      </c>
      <c r="H70" s="26">
        <f>+H68+H69</f>
        <v>113346.0318</v>
      </c>
      <c r="I70" s="15">
        <f t="shared" si="9"/>
        <v>113455.9049</v>
      </c>
      <c r="J70" s="26">
        <f>+J68+J69</f>
        <v>0</v>
      </c>
      <c r="K70" s="26">
        <f>+K68+K69</f>
        <v>78882.3066</v>
      </c>
      <c r="L70" s="15">
        <f t="shared" si="10"/>
        <v>192338.21149999998</v>
      </c>
      <c r="M70" s="26">
        <f>+M68+M69</f>
        <v>0</v>
      </c>
      <c r="N70" s="19">
        <f t="shared" si="11"/>
        <v>192338.21149999998</v>
      </c>
    </row>
    <row r="71" spans="2:14" ht="12" customHeight="1">
      <c r="B71" s="11"/>
      <c r="C71" s="43" t="s">
        <v>6</v>
      </c>
      <c r="D71" s="44"/>
      <c r="E71" s="45"/>
      <c r="F71" s="25">
        <v>0</v>
      </c>
      <c r="G71" s="25">
        <v>3624.3706</v>
      </c>
      <c r="H71" s="25">
        <v>0</v>
      </c>
      <c r="I71" s="15">
        <f t="shared" si="9"/>
        <v>3624.3706</v>
      </c>
      <c r="J71" s="16">
        <v>0</v>
      </c>
      <c r="K71" s="16">
        <v>0</v>
      </c>
      <c r="L71" s="15">
        <f t="shared" si="10"/>
        <v>3624.3706</v>
      </c>
      <c r="M71" s="16">
        <v>5400988.6029</v>
      </c>
      <c r="N71" s="19">
        <f t="shared" si="11"/>
        <v>5404612.9735</v>
      </c>
    </row>
    <row r="72" spans="2:14" ht="12" customHeight="1">
      <c r="B72" s="10"/>
      <c r="C72" s="4"/>
      <c r="D72" s="43" t="s">
        <v>1</v>
      </c>
      <c r="E72" s="45"/>
      <c r="F72" s="24">
        <v>0</v>
      </c>
      <c r="G72" s="24">
        <v>11.0345</v>
      </c>
      <c r="H72" s="24">
        <v>24066.2104</v>
      </c>
      <c r="I72" s="15">
        <f t="shared" si="9"/>
        <v>24077.2449</v>
      </c>
      <c r="J72" s="15">
        <v>0</v>
      </c>
      <c r="K72" s="15">
        <v>0</v>
      </c>
      <c r="L72" s="15">
        <f t="shared" si="10"/>
        <v>24077.2449</v>
      </c>
      <c r="M72" s="17">
        <v>862335.7807</v>
      </c>
      <c r="N72" s="19">
        <f t="shared" si="11"/>
        <v>886413.0256</v>
      </c>
    </row>
    <row r="73" spans="2:14" ht="12" customHeight="1">
      <c r="B73" s="10"/>
      <c r="C73" s="4"/>
      <c r="D73" s="43" t="s">
        <v>7</v>
      </c>
      <c r="E73" s="45"/>
      <c r="F73" s="24">
        <v>0</v>
      </c>
      <c r="G73" s="24">
        <v>0</v>
      </c>
      <c r="H73" s="24">
        <v>200263.8366</v>
      </c>
      <c r="I73" s="15">
        <f t="shared" si="9"/>
        <v>200263.8366</v>
      </c>
      <c r="J73" s="15">
        <v>0</v>
      </c>
      <c r="K73" s="15">
        <v>165.3733</v>
      </c>
      <c r="L73" s="15">
        <f t="shared" si="10"/>
        <v>200429.20990000002</v>
      </c>
      <c r="M73" s="16">
        <v>13406364.5902</v>
      </c>
      <c r="N73" s="19">
        <f t="shared" si="11"/>
        <v>13606793.800099999</v>
      </c>
    </row>
    <row r="74" spans="2:14" ht="12" customHeight="1">
      <c r="B74" s="10"/>
      <c r="C74" s="72" t="s">
        <v>8</v>
      </c>
      <c r="D74" s="73"/>
      <c r="E74" s="74"/>
      <c r="F74" s="16">
        <f>+F72+F73</f>
        <v>0</v>
      </c>
      <c r="G74" s="16">
        <f>+G72+G73</f>
        <v>11.0345</v>
      </c>
      <c r="H74" s="16">
        <f>+H72+H73</f>
        <v>224330.04700000002</v>
      </c>
      <c r="I74" s="15">
        <f t="shared" si="9"/>
        <v>224341.08150000003</v>
      </c>
      <c r="J74" s="16">
        <f>+J72+J73</f>
        <v>0</v>
      </c>
      <c r="K74" s="16">
        <f>+K72+K73</f>
        <v>165.3733</v>
      </c>
      <c r="L74" s="15">
        <f t="shared" si="10"/>
        <v>224506.45480000004</v>
      </c>
      <c r="M74" s="16">
        <f>+M72+M73</f>
        <v>14268700.3709</v>
      </c>
      <c r="N74" s="19">
        <f t="shared" si="11"/>
        <v>14493206.8257</v>
      </c>
    </row>
    <row r="75" spans="2:14" ht="12" customHeight="1">
      <c r="B75" s="46" t="s">
        <v>9</v>
      </c>
      <c r="C75" s="47"/>
      <c r="D75" s="47"/>
      <c r="E75" s="48"/>
      <c r="F75" s="18">
        <f>+F71+F74</f>
        <v>0</v>
      </c>
      <c r="G75" s="18">
        <f>+G71+G74</f>
        <v>3635.4051000000004</v>
      </c>
      <c r="H75" s="18">
        <f>+H71+H74</f>
        <v>224330.04700000002</v>
      </c>
      <c r="I75" s="15">
        <f t="shared" si="9"/>
        <v>227965.45210000002</v>
      </c>
      <c r="J75" s="18">
        <f>+J71+J74</f>
        <v>0</v>
      </c>
      <c r="K75" s="18">
        <f>+K71+K74</f>
        <v>165.3733</v>
      </c>
      <c r="L75" s="15">
        <f t="shared" si="10"/>
        <v>228130.82540000003</v>
      </c>
      <c r="M75" s="18">
        <f>+M71+M74</f>
        <v>19669688.9738</v>
      </c>
      <c r="N75" s="19">
        <f t="shared" si="11"/>
        <v>19897819.7992</v>
      </c>
    </row>
    <row r="76" spans="2:14" ht="12" customHeight="1">
      <c r="B76" s="12"/>
      <c r="C76" s="43" t="s">
        <v>10</v>
      </c>
      <c r="D76" s="44"/>
      <c r="E76" s="45"/>
      <c r="F76" s="15">
        <v>0</v>
      </c>
      <c r="G76" s="24">
        <v>731.0169</v>
      </c>
      <c r="H76" s="24">
        <v>9728.7615</v>
      </c>
      <c r="I76" s="15">
        <f t="shared" si="9"/>
        <v>10459.778400000001</v>
      </c>
      <c r="J76" s="15">
        <v>0</v>
      </c>
      <c r="K76" s="15">
        <v>15.7927</v>
      </c>
      <c r="L76" s="15">
        <f t="shared" si="10"/>
        <v>10475.571100000001</v>
      </c>
      <c r="M76" s="17">
        <v>0</v>
      </c>
      <c r="N76" s="19">
        <f t="shared" si="11"/>
        <v>10475.571100000001</v>
      </c>
    </row>
    <row r="77" spans="2:14" ht="12" customHeight="1">
      <c r="B77" s="12"/>
      <c r="C77" s="43" t="s">
        <v>11</v>
      </c>
      <c r="D77" s="44"/>
      <c r="E77" s="45"/>
      <c r="F77" s="16">
        <v>0</v>
      </c>
      <c r="G77" s="25">
        <v>142.4453</v>
      </c>
      <c r="H77" s="25">
        <v>74405.4075</v>
      </c>
      <c r="I77" s="15">
        <f t="shared" si="9"/>
        <v>74547.85280000001</v>
      </c>
      <c r="J77" s="15">
        <v>0</v>
      </c>
      <c r="K77" s="15">
        <v>4756.5197</v>
      </c>
      <c r="L77" s="15">
        <f t="shared" si="10"/>
        <v>79304.37250000001</v>
      </c>
      <c r="M77" s="16">
        <v>0</v>
      </c>
      <c r="N77" s="19">
        <f t="shared" si="11"/>
        <v>79304.37250000001</v>
      </c>
    </row>
    <row r="78" spans="2:14" ht="12" customHeight="1">
      <c r="B78" s="10"/>
      <c r="C78" s="72" t="s">
        <v>2</v>
      </c>
      <c r="D78" s="73"/>
      <c r="E78" s="74"/>
      <c r="F78" s="27">
        <v>0</v>
      </c>
      <c r="G78" s="27">
        <v>5951.2577</v>
      </c>
      <c r="H78" s="27">
        <v>193241.9773</v>
      </c>
      <c r="I78" s="15">
        <f t="shared" si="9"/>
        <v>199193.235</v>
      </c>
      <c r="J78" s="16">
        <v>0</v>
      </c>
      <c r="K78" s="16">
        <v>1872972.6904</v>
      </c>
      <c r="L78" s="15">
        <f t="shared" si="10"/>
        <v>2072165.9254</v>
      </c>
      <c r="M78" s="18">
        <v>0</v>
      </c>
      <c r="N78" s="19">
        <f t="shared" si="11"/>
        <v>2072165.9254</v>
      </c>
    </row>
    <row r="79" spans="2:14" ht="12" customHeight="1">
      <c r="B79" s="46" t="s">
        <v>12</v>
      </c>
      <c r="C79" s="47"/>
      <c r="D79" s="47"/>
      <c r="E79" s="48"/>
      <c r="F79" s="27">
        <f>SUM(F76:F78)</f>
        <v>0</v>
      </c>
      <c r="G79" s="27">
        <f>SUM(G76:G78)</f>
        <v>6824.7199</v>
      </c>
      <c r="H79" s="27">
        <f>SUM(H76:H78)</f>
        <v>277376.1463</v>
      </c>
      <c r="I79" s="15">
        <f t="shared" si="9"/>
        <v>284200.86620000005</v>
      </c>
      <c r="J79" s="27">
        <f>SUM(J76:J78)</f>
        <v>0</v>
      </c>
      <c r="K79" s="27">
        <f>SUM(K76:K78)</f>
        <v>1877745.0028</v>
      </c>
      <c r="L79" s="15">
        <f t="shared" si="10"/>
        <v>2161945.869</v>
      </c>
      <c r="M79" s="27">
        <f>SUM(M76:M78)</f>
        <v>0</v>
      </c>
      <c r="N79" s="19">
        <f t="shared" si="11"/>
        <v>2161945.869</v>
      </c>
    </row>
    <row r="80" spans="2:14" ht="12" customHeight="1">
      <c r="B80" s="69" t="s">
        <v>29</v>
      </c>
      <c r="C80" s="70"/>
      <c r="D80" s="70"/>
      <c r="E80" s="71"/>
      <c r="F80" s="25">
        <v>0</v>
      </c>
      <c r="G80" s="25">
        <v>49.4561</v>
      </c>
      <c r="H80" s="25">
        <v>2924.6739</v>
      </c>
      <c r="I80" s="15">
        <f t="shared" si="9"/>
        <v>2974.1299999999997</v>
      </c>
      <c r="J80" s="16">
        <v>0</v>
      </c>
      <c r="K80" s="16">
        <v>0.1094</v>
      </c>
      <c r="L80" s="15">
        <f t="shared" si="10"/>
        <v>2974.2393999999995</v>
      </c>
      <c r="M80" s="16">
        <v>0</v>
      </c>
      <c r="N80" s="19">
        <f t="shared" si="11"/>
        <v>2974.2393999999995</v>
      </c>
    </row>
    <row r="81" spans="2:14" ht="12" customHeight="1">
      <c r="B81" s="60" t="s">
        <v>27</v>
      </c>
      <c r="C81" s="61"/>
      <c r="D81" s="61"/>
      <c r="E81" s="62"/>
      <c r="F81" s="27">
        <v>0</v>
      </c>
      <c r="G81" s="27">
        <v>0</v>
      </c>
      <c r="H81" s="27">
        <v>0</v>
      </c>
      <c r="I81" s="15">
        <f t="shared" si="9"/>
        <v>0</v>
      </c>
      <c r="J81" s="27">
        <v>0</v>
      </c>
      <c r="K81" s="27">
        <v>1222.5876</v>
      </c>
      <c r="L81" s="15">
        <f t="shared" si="10"/>
        <v>1222.5876</v>
      </c>
      <c r="M81" s="27">
        <v>1155469.6073</v>
      </c>
      <c r="N81" s="19">
        <f t="shared" si="11"/>
        <v>1156692.1949</v>
      </c>
    </row>
    <row r="82" spans="2:14" ht="12" customHeight="1">
      <c r="B82" s="42" t="s">
        <v>28</v>
      </c>
      <c r="C82" s="75"/>
      <c r="D82" s="75"/>
      <c r="E82" s="76"/>
      <c r="F82" s="28">
        <f>+F70+F75+F79+F80+F81</f>
        <v>0</v>
      </c>
      <c r="G82" s="28">
        <f>+G70+G75+G79+G80+G81</f>
        <v>10619.4542</v>
      </c>
      <c r="H82" s="29">
        <f>+H70+H75+H79+H80+H81</f>
        <v>617976.8990000001</v>
      </c>
      <c r="I82" s="29">
        <f t="shared" si="9"/>
        <v>628596.3532000001</v>
      </c>
      <c r="J82" s="30">
        <f>+J70+J75+J79+J80+J81</f>
        <v>0</v>
      </c>
      <c r="K82" s="30">
        <f>+K70+K75+K79+K80+K81</f>
        <v>1958015.3797</v>
      </c>
      <c r="L82" s="29">
        <f t="shared" si="10"/>
        <v>2586611.7329</v>
      </c>
      <c r="M82" s="30">
        <f>+M70+M75+M79+M80+M81</f>
        <v>20825158.5811</v>
      </c>
      <c r="N82" s="31">
        <f t="shared" si="11"/>
        <v>23411770.314</v>
      </c>
    </row>
    <row r="83" spans="2:14" ht="12" customHeight="1">
      <c r="B83" s="41" t="s">
        <v>35</v>
      </c>
      <c r="C83" s="20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</row>
    <row r="84" spans="2:14" ht="12" customHeight="1">
      <c r="B84" s="41" t="s">
        <v>36</v>
      </c>
      <c r="C84" s="20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</row>
    <row r="85" spans="2:3" ht="12">
      <c r="B85" s="32" t="s">
        <v>37</v>
      </c>
      <c r="C85" s="32"/>
    </row>
    <row r="86" spans="2:3" ht="12">
      <c r="B86" s="32" t="s">
        <v>38</v>
      </c>
      <c r="C86" s="20"/>
    </row>
    <row r="89" spans="5:14" ht="12">
      <c r="E89" s="35"/>
      <c r="G89" s="35"/>
      <c r="H89" s="35"/>
      <c r="K89" s="35"/>
      <c r="L89" s="36"/>
      <c r="M89" s="36"/>
      <c r="N89" s="36"/>
    </row>
    <row r="90" spans="5:14" ht="12">
      <c r="E90" s="35"/>
      <c r="G90" s="35"/>
      <c r="H90" s="35"/>
      <c r="K90" s="35"/>
      <c r="L90" s="36"/>
      <c r="M90" s="36"/>
      <c r="N90" s="36"/>
    </row>
    <row r="91" spans="5:14" ht="12">
      <c r="E91" s="35"/>
      <c r="G91" s="35"/>
      <c r="H91" s="35"/>
      <c r="K91" s="35"/>
      <c r="L91" s="36"/>
      <c r="M91" s="36"/>
      <c r="N91" s="36"/>
    </row>
    <row r="92" spans="5:14" ht="12">
      <c r="E92" s="35"/>
      <c r="G92" s="35"/>
      <c r="H92" s="35"/>
      <c r="K92" s="35"/>
      <c r="L92" s="36"/>
      <c r="M92" s="36"/>
      <c r="N92" s="36"/>
    </row>
    <row r="93" spans="5:14" ht="12">
      <c r="E93" s="35"/>
      <c r="G93" s="35"/>
      <c r="H93" s="35"/>
      <c r="K93" s="35"/>
      <c r="L93" s="36"/>
      <c r="M93" s="36"/>
      <c r="N93" s="36"/>
    </row>
    <row r="94" spans="5:14" ht="12">
      <c r="E94" s="35"/>
      <c r="G94" s="35"/>
      <c r="H94" s="35"/>
      <c r="K94" s="35"/>
      <c r="L94" s="36"/>
      <c r="M94" s="36"/>
      <c r="N94" s="36"/>
    </row>
    <row r="95" spans="5:14" ht="12">
      <c r="E95" s="35"/>
      <c r="G95" s="35"/>
      <c r="H95" s="35"/>
      <c r="K95" s="35"/>
      <c r="L95" s="36"/>
      <c r="M95" s="36"/>
      <c r="N95" s="36"/>
    </row>
    <row r="96" spans="5:14" ht="12">
      <c r="E96" s="35"/>
      <c r="G96" s="35"/>
      <c r="H96" s="35"/>
      <c r="K96" s="35"/>
      <c r="L96" s="36"/>
      <c r="M96" s="36"/>
      <c r="N96" s="36"/>
    </row>
    <row r="97" spans="5:14" ht="12">
      <c r="E97" s="35"/>
      <c r="G97" s="35"/>
      <c r="H97" s="35"/>
      <c r="K97" s="35"/>
      <c r="L97" s="36"/>
      <c r="M97" s="36"/>
      <c r="N97" s="36"/>
    </row>
    <row r="98" spans="5:14" ht="12">
      <c r="E98" s="35"/>
      <c r="G98" s="35"/>
      <c r="H98" s="35"/>
      <c r="K98" s="35"/>
      <c r="L98" s="36"/>
      <c r="M98" s="36"/>
      <c r="N98" s="36"/>
    </row>
    <row r="99" spans="5:14" ht="12">
      <c r="E99" s="35"/>
      <c r="G99" s="35"/>
      <c r="H99" s="35"/>
      <c r="K99" s="35"/>
      <c r="L99" s="36"/>
      <c r="M99" s="36"/>
      <c r="N99" s="36"/>
    </row>
    <row r="100" spans="5:14" ht="12">
      <c r="E100" s="35"/>
      <c r="G100" s="35"/>
      <c r="H100" s="35"/>
      <c r="K100" s="35"/>
      <c r="L100" s="36"/>
      <c r="M100" s="36"/>
      <c r="N100" s="36"/>
    </row>
    <row r="101" spans="5:14" ht="12">
      <c r="E101" s="35"/>
      <c r="G101" s="35"/>
      <c r="H101" s="35"/>
      <c r="K101" s="35"/>
      <c r="L101" s="36"/>
      <c r="M101" s="36"/>
      <c r="N101" s="36"/>
    </row>
    <row r="102" spans="5:14" ht="12">
      <c r="E102" s="35"/>
      <c r="G102" s="35"/>
      <c r="H102" s="35"/>
      <c r="K102" s="35"/>
      <c r="L102" s="36"/>
      <c r="M102" s="36"/>
      <c r="N102" s="36"/>
    </row>
    <row r="103" spans="5:14" ht="12">
      <c r="E103" s="35"/>
      <c r="G103" s="35"/>
      <c r="H103" s="35"/>
      <c r="K103" s="35"/>
      <c r="L103" s="36"/>
      <c r="M103" s="36"/>
      <c r="N103" s="36"/>
    </row>
    <row r="104" spans="5:14" ht="12">
      <c r="E104" s="35"/>
      <c r="G104" s="35"/>
      <c r="H104" s="35"/>
      <c r="K104" s="35"/>
      <c r="L104" s="36"/>
      <c r="M104" s="36"/>
      <c r="N104" s="36"/>
    </row>
  </sheetData>
  <mergeCells count="104">
    <mergeCell ref="B79:E79"/>
    <mergeCell ref="B80:E80"/>
    <mergeCell ref="B81:E81"/>
    <mergeCell ref="B82:E82"/>
    <mergeCell ref="B75:E75"/>
    <mergeCell ref="C76:E76"/>
    <mergeCell ref="C77:E77"/>
    <mergeCell ref="C78:E78"/>
    <mergeCell ref="C71:E71"/>
    <mergeCell ref="D72:E72"/>
    <mergeCell ref="D73:E73"/>
    <mergeCell ref="C74:E74"/>
    <mergeCell ref="B67:D67"/>
    <mergeCell ref="C68:E68"/>
    <mergeCell ref="C69:E69"/>
    <mergeCell ref="B70:E70"/>
    <mergeCell ref="D65:E65"/>
    <mergeCell ref="F65:K65"/>
    <mergeCell ref="M65:M67"/>
    <mergeCell ref="B66:D66"/>
    <mergeCell ref="E66:E67"/>
    <mergeCell ref="F66:F67"/>
    <mergeCell ref="G66:H66"/>
    <mergeCell ref="I66:I67"/>
    <mergeCell ref="J66:J67"/>
    <mergeCell ref="K66:K67"/>
    <mergeCell ref="C36:E36"/>
    <mergeCell ref="C37:E37"/>
    <mergeCell ref="B42:E42"/>
    <mergeCell ref="C38:E38"/>
    <mergeCell ref="B39:E39"/>
    <mergeCell ref="B40:E40"/>
    <mergeCell ref="B41:E41"/>
    <mergeCell ref="D32:E32"/>
    <mergeCell ref="D33:E33"/>
    <mergeCell ref="C34:E34"/>
    <mergeCell ref="B35:E35"/>
    <mergeCell ref="C28:E28"/>
    <mergeCell ref="C29:E29"/>
    <mergeCell ref="B30:E30"/>
    <mergeCell ref="C31:E31"/>
    <mergeCell ref="M25:M27"/>
    <mergeCell ref="B26:D26"/>
    <mergeCell ref="E26:E27"/>
    <mergeCell ref="F26:F27"/>
    <mergeCell ref="G26:H26"/>
    <mergeCell ref="I26:I27"/>
    <mergeCell ref="J26:J27"/>
    <mergeCell ref="K26:K27"/>
    <mergeCell ref="C51:E51"/>
    <mergeCell ref="D52:E52"/>
    <mergeCell ref="D53:E53"/>
    <mergeCell ref="C54:E54"/>
    <mergeCell ref="B62:E62"/>
    <mergeCell ref="B59:E59"/>
    <mergeCell ref="B60:E60"/>
    <mergeCell ref="B55:E55"/>
    <mergeCell ref="C56:E56"/>
    <mergeCell ref="C57:E57"/>
    <mergeCell ref="C58:E58"/>
    <mergeCell ref="B61:E61"/>
    <mergeCell ref="B50:E50"/>
    <mergeCell ref="E46:E47"/>
    <mergeCell ref="B22:E22"/>
    <mergeCell ref="F45:K45"/>
    <mergeCell ref="D45:E45"/>
    <mergeCell ref="D25:E25"/>
    <mergeCell ref="B27:D27"/>
    <mergeCell ref="C48:E48"/>
    <mergeCell ref="C49:E49"/>
    <mergeCell ref="F25:K25"/>
    <mergeCell ref="M45:M47"/>
    <mergeCell ref="B46:D46"/>
    <mergeCell ref="F46:F47"/>
    <mergeCell ref="G46:H46"/>
    <mergeCell ref="I46:I47"/>
    <mergeCell ref="J46:J47"/>
    <mergeCell ref="K46:K47"/>
    <mergeCell ref="B47:D47"/>
    <mergeCell ref="B21:E21"/>
    <mergeCell ref="E6:E7"/>
    <mergeCell ref="B20:E20"/>
    <mergeCell ref="D13:E13"/>
    <mergeCell ref="C14:E14"/>
    <mergeCell ref="B15:E15"/>
    <mergeCell ref="C16:E16"/>
    <mergeCell ref="C17:E17"/>
    <mergeCell ref="C18:E18"/>
    <mergeCell ref="B19:E19"/>
    <mergeCell ref="D5:E5"/>
    <mergeCell ref="B7:D7"/>
    <mergeCell ref="C8:E8"/>
    <mergeCell ref="F5:K5"/>
    <mergeCell ref="B6:D6"/>
    <mergeCell ref="M5:M7"/>
    <mergeCell ref="F6:F7"/>
    <mergeCell ref="G6:H6"/>
    <mergeCell ref="K6:K7"/>
    <mergeCell ref="I6:I7"/>
    <mergeCell ref="J6:J7"/>
    <mergeCell ref="C9:E9"/>
    <mergeCell ref="B10:E10"/>
    <mergeCell ref="C11:E11"/>
    <mergeCell ref="D12:E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