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000" yWindow="1470" windowWidth="19440" windowHeight="12240"/>
  </bookViews>
  <sheets>
    <sheet name="h02" sheetId="3" r:id="rId1"/>
  </sheets>
  <definedNames>
    <definedName name="_xlnm.Print_Area" localSheetId="0">'h02'!$A$1:$AD$79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3" i="3" l="1"/>
  <c r="A4" i="3"/>
  <c r="AC73" i="3"/>
  <c r="AC72" i="3"/>
  <c r="AC67" i="3"/>
  <c r="AC68" i="3"/>
  <c r="AC69" i="3"/>
  <c r="AC70" i="3"/>
  <c r="AC66" i="3"/>
  <c r="AC61" i="3"/>
  <c r="AC62" i="3"/>
  <c r="AC63" i="3"/>
  <c r="AC64" i="3"/>
  <c r="AC60" i="3"/>
  <c r="AC55" i="3"/>
  <c r="AC56" i="3"/>
  <c r="AC57" i="3"/>
  <c r="AC58" i="3"/>
  <c r="AC54" i="3"/>
  <c r="AC49" i="3"/>
  <c r="AC50" i="3"/>
  <c r="AC51" i="3"/>
  <c r="AC52" i="3"/>
  <c r="AC48" i="3"/>
  <c r="AC43" i="3"/>
  <c r="AC44" i="3"/>
  <c r="AC45" i="3"/>
  <c r="AC46" i="3"/>
  <c r="AC42" i="3"/>
  <c r="AC37" i="3"/>
  <c r="AC38" i="3"/>
  <c r="AC39" i="3"/>
  <c r="AC40" i="3"/>
  <c r="AC36" i="3"/>
  <c r="AC31" i="3"/>
  <c r="AC32" i="3"/>
  <c r="AC33" i="3"/>
  <c r="AC34" i="3"/>
  <c r="AC30" i="3"/>
  <c r="AC25" i="3"/>
  <c r="AC26" i="3"/>
  <c r="AC27" i="3"/>
  <c r="AC28" i="3"/>
  <c r="AC24" i="3"/>
  <c r="AC19" i="3"/>
  <c r="AC20" i="3"/>
  <c r="AC21" i="3"/>
  <c r="AC22" i="3"/>
  <c r="AC18" i="3"/>
  <c r="AC16" i="3"/>
  <c r="F78" i="3"/>
  <c r="D78" i="3"/>
  <c r="B78" i="3"/>
  <c r="F77" i="3"/>
  <c r="D77" i="3"/>
  <c r="B77" i="3"/>
  <c r="AK103" i="3"/>
  <c r="X73" i="3"/>
  <c r="AK154" i="3"/>
  <c r="W73" i="3"/>
  <c r="AJ103" i="3"/>
  <c r="V73" i="3"/>
  <c r="AJ154" i="3"/>
  <c r="U73" i="3"/>
  <c r="AK102" i="3"/>
  <c r="X72" i="3"/>
  <c r="AK153" i="3"/>
  <c r="W72" i="3"/>
  <c r="AJ102" i="3"/>
  <c r="V72" i="3"/>
  <c r="AJ153" i="3"/>
  <c r="U72" i="3"/>
  <c r="AK101" i="3"/>
  <c r="X70" i="3"/>
  <c r="AK152" i="3"/>
  <c r="W70" i="3"/>
  <c r="AJ101" i="3"/>
  <c r="V70" i="3"/>
  <c r="AJ152" i="3"/>
  <c r="U70" i="3"/>
  <c r="AK100" i="3"/>
  <c r="X69" i="3"/>
  <c r="AK151" i="3"/>
  <c r="W69" i="3"/>
  <c r="AJ100" i="3"/>
  <c r="V69" i="3"/>
  <c r="AJ151" i="3"/>
  <c r="U69" i="3"/>
  <c r="AK99" i="3"/>
  <c r="X68" i="3"/>
  <c r="AK150" i="3"/>
  <c r="W68" i="3"/>
  <c r="AJ99" i="3"/>
  <c r="V68" i="3"/>
  <c r="AJ150" i="3"/>
  <c r="U68" i="3"/>
  <c r="AK98" i="3"/>
  <c r="X67" i="3"/>
  <c r="AK149" i="3"/>
  <c r="W67" i="3"/>
  <c r="AJ98" i="3"/>
  <c r="V67" i="3"/>
  <c r="AJ149" i="3"/>
  <c r="U67" i="3"/>
  <c r="AK97" i="3"/>
  <c r="X66" i="3"/>
  <c r="AK148" i="3"/>
  <c r="W66" i="3"/>
  <c r="AJ97" i="3"/>
  <c r="V66" i="3"/>
  <c r="AJ148" i="3"/>
  <c r="U66" i="3"/>
  <c r="AK96" i="3"/>
  <c r="X64" i="3"/>
  <c r="AK147" i="3"/>
  <c r="W64" i="3"/>
  <c r="AJ96" i="3"/>
  <c r="V64" i="3"/>
  <c r="AJ147" i="3"/>
  <c r="U64" i="3"/>
  <c r="AK95" i="3"/>
  <c r="X63" i="3"/>
  <c r="AK146" i="3"/>
  <c r="W63" i="3"/>
  <c r="AJ95" i="3"/>
  <c r="V63" i="3"/>
  <c r="AJ146" i="3"/>
  <c r="U63" i="3"/>
  <c r="AK94" i="3"/>
  <c r="X62" i="3"/>
  <c r="AK145" i="3"/>
  <c r="W62" i="3"/>
  <c r="AJ94" i="3"/>
  <c r="V62" i="3"/>
  <c r="AJ145" i="3"/>
  <c r="U62" i="3"/>
  <c r="AK93" i="3"/>
  <c r="X61" i="3"/>
  <c r="AK144" i="3"/>
  <c r="W61" i="3"/>
  <c r="AJ93" i="3"/>
  <c r="V61" i="3"/>
  <c r="AJ144" i="3"/>
  <c r="U61" i="3"/>
  <c r="AK92" i="3"/>
  <c r="X60" i="3"/>
  <c r="AK143" i="3"/>
  <c r="W60" i="3"/>
  <c r="AJ92" i="3"/>
  <c r="V60" i="3"/>
  <c r="AJ143" i="3"/>
  <c r="U60" i="3"/>
  <c r="AK91" i="3"/>
  <c r="X58" i="3"/>
  <c r="AK142" i="3"/>
  <c r="W58" i="3"/>
  <c r="AJ91" i="3"/>
  <c r="V58" i="3"/>
  <c r="AJ142" i="3"/>
  <c r="U58" i="3"/>
  <c r="AK90" i="3"/>
  <c r="X57" i="3"/>
  <c r="AK141" i="3"/>
  <c r="W57" i="3"/>
  <c r="AJ90" i="3"/>
  <c r="V57" i="3"/>
  <c r="AJ141" i="3"/>
  <c r="U57" i="3"/>
  <c r="AK89" i="3"/>
  <c r="X56" i="3"/>
  <c r="AK140" i="3"/>
  <c r="W56" i="3"/>
  <c r="AJ89" i="3"/>
  <c r="V56" i="3"/>
  <c r="AJ140" i="3"/>
  <c r="U56" i="3"/>
  <c r="AK88" i="3"/>
  <c r="X55" i="3"/>
  <c r="AK139" i="3"/>
  <c r="W55" i="3"/>
  <c r="AJ88" i="3"/>
  <c r="V55" i="3"/>
  <c r="AJ139" i="3"/>
  <c r="U55" i="3"/>
  <c r="AK87" i="3"/>
  <c r="X54" i="3"/>
  <c r="AK138" i="3"/>
  <c r="W54" i="3"/>
  <c r="AJ87" i="3"/>
  <c r="V54" i="3"/>
  <c r="AJ138" i="3"/>
  <c r="U54" i="3"/>
  <c r="AK86" i="3"/>
  <c r="X52" i="3"/>
  <c r="AK137" i="3"/>
  <c r="W52" i="3"/>
  <c r="AJ86" i="3"/>
  <c r="V52" i="3"/>
  <c r="AJ137" i="3"/>
  <c r="U52" i="3"/>
  <c r="AK85" i="3"/>
  <c r="X51" i="3"/>
  <c r="AK136" i="3"/>
  <c r="W51" i="3"/>
  <c r="AJ85" i="3"/>
  <c r="V51" i="3"/>
  <c r="AJ136" i="3"/>
  <c r="U51" i="3"/>
  <c r="AK84" i="3"/>
  <c r="X50" i="3"/>
  <c r="AK135" i="3"/>
  <c r="W50" i="3"/>
  <c r="AJ84" i="3"/>
  <c r="V50" i="3"/>
  <c r="AJ135" i="3"/>
  <c r="U50" i="3"/>
  <c r="AK83" i="3"/>
  <c r="X49" i="3"/>
  <c r="AK134" i="3"/>
  <c r="W49" i="3"/>
  <c r="AJ83" i="3"/>
  <c r="V49" i="3"/>
  <c r="AJ134" i="3"/>
  <c r="U49" i="3"/>
  <c r="AK82" i="3"/>
  <c r="X48" i="3"/>
  <c r="AK133" i="3"/>
  <c r="W48" i="3"/>
  <c r="AJ82" i="3"/>
  <c r="V48" i="3"/>
  <c r="AJ133" i="3"/>
  <c r="U48" i="3"/>
  <c r="AK81" i="3"/>
  <c r="X46" i="3"/>
  <c r="AK132" i="3"/>
  <c r="W46" i="3"/>
  <c r="AJ81" i="3"/>
  <c r="V46" i="3"/>
  <c r="AJ132" i="3"/>
  <c r="U46" i="3"/>
  <c r="AK80" i="3"/>
  <c r="X45" i="3"/>
  <c r="AK131" i="3"/>
  <c r="W45" i="3"/>
  <c r="AJ80" i="3"/>
  <c r="V45" i="3"/>
  <c r="AJ131" i="3"/>
  <c r="U45" i="3"/>
  <c r="AK79" i="3"/>
  <c r="X44" i="3"/>
  <c r="AK130" i="3"/>
  <c r="W44" i="3"/>
  <c r="AJ79" i="3"/>
  <c r="V44" i="3"/>
  <c r="AJ130" i="3"/>
  <c r="U44" i="3"/>
  <c r="AK78" i="3"/>
  <c r="X43" i="3"/>
  <c r="AK129" i="3"/>
  <c r="W43" i="3"/>
  <c r="AJ78" i="3"/>
  <c r="V43" i="3"/>
  <c r="AJ129" i="3"/>
  <c r="U43" i="3"/>
  <c r="AK77" i="3"/>
  <c r="X42" i="3"/>
  <c r="AK128" i="3"/>
  <c r="W42" i="3"/>
  <c r="AJ77" i="3"/>
  <c r="V42" i="3"/>
  <c r="AJ128" i="3"/>
  <c r="U42" i="3"/>
  <c r="AK76" i="3"/>
  <c r="X40" i="3"/>
  <c r="AK127" i="3"/>
  <c r="W40" i="3"/>
  <c r="AJ76" i="3"/>
  <c r="V40" i="3"/>
  <c r="AJ127" i="3"/>
  <c r="U40" i="3"/>
  <c r="AK75" i="3"/>
  <c r="X39" i="3"/>
  <c r="AK126" i="3"/>
  <c r="W39" i="3"/>
  <c r="AJ75" i="3"/>
  <c r="V39" i="3"/>
  <c r="AJ126" i="3"/>
  <c r="U39" i="3"/>
  <c r="AK74" i="3"/>
  <c r="X38" i="3"/>
  <c r="AK125" i="3"/>
  <c r="W38" i="3"/>
  <c r="AJ74" i="3"/>
  <c r="V38" i="3"/>
  <c r="AJ125" i="3"/>
  <c r="U38" i="3"/>
  <c r="AK73" i="3"/>
  <c r="X37" i="3"/>
  <c r="AK124" i="3"/>
  <c r="W37" i="3"/>
  <c r="AJ73" i="3"/>
  <c r="V37" i="3"/>
  <c r="AJ124" i="3"/>
  <c r="U37" i="3"/>
  <c r="AK72" i="3"/>
  <c r="X36" i="3"/>
  <c r="AK123" i="3"/>
  <c r="W36" i="3"/>
  <c r="AJ72" i="3"/>
  <c r="V36" i="3"/>
  <c r="AJ123" i="3"/>
  <c r="U36" i="3"/>
  <c r="AK71" i="3"/>
  <c r="X34" i="3"/>
  <c r="AK122" i="3"/>
  <c r="W34" i="3"/>
  <c r="AJ71" i="3"/>
  <c r="V34" i="3"/>
  <c r="AJ122" i="3"/>
  <c r="U34" i="3"/>
  <c r="AK70" i="3"/>
  <c r="X33" i="3"/>
  <c r="AK121" i="3"/>
  <c r="W33" i="3"/>
  <c r="AJ70" i="3"/>
  <c r="V33" i="3"/>
  <c r="AJ121" i="3"/>
  <c r="U33" i="3"/>
  <c r="AK69" i="3"/>
  <c r="X32" i="3"/>
  <c r="AK120" i="3"/>
  <c r="W32" i="3"/>
  <c r="AJ69" i="3"/>
  <c r="V32" i="3"/>
  <c r="AJ120" i="3"/>
  <c r="U32" i="3"/>
  <c r="AK68" i="3"/>
  <c r="X31" i="3"/>
  <c r="AK119" i="3"/>
  <c r="W31" i="3"/>
  <c r="AJ68" i="3"/>
  <c r="V31" i="3"/>
  <c r="AJ119" i="3"/>
  <c r="U31" i="3"/>
  <c r="AK67" i="3"/>
  <c r="X30" i="3"/>
  <c r="AK118" i="3"/>
  <c r="W30" i="3"/>
  <c r="AJ67" i="3"/>
  <c r="V30" i="3"/>
  <c r="AJ118" i="3"/>
  <c r="U30" i="3"/>
  <c r="AK66" i="3"/>
  <c r="X28" i="3"/>
  <c r="AK117" i="3"/>
  <c r="W28" i="3"/>
  <c r="AJ66" i="3"/>
  <c r="V28" i="3"/>
  <c r="AJ117" i="3"/>
  <c r="U28" i="3"/>
  <c r="AK65" i="3"/>
  <c r="X27" i="3"/>
  <c r="AK116" i="3"/>
  <c r="W27" i="3"/>
  <c r="AJ65" i="3"/>
  <c r="V27" i="3"/>
  <c r="AJ116" i="3"/>
  <c r="U27" i="3"/>
  <c r="AK64" i="3"/>
  <c r="X26" i="3"/>
  <c r="AK115" i="3"/>
  <c r="W26" i="3"/>
  <c r="AJ64" i="3"/>
  <c r="V26" i="3"/>
  <c r="AJ115" i="3"/>
  <c r="U26" i="3"/>
  <c r="AK63" i="3"/>
  <c r="X25" i="3"/>
  <c r="AK114" i="3"/>
  <c r="W25" i="3"/>
  <c r="AJ63" i="3"/>
  <c r="V25" i="3"/>
  <c r="AJ114" i="3"/>
  <c r="U25" i="3"/>
  <c r="AK62" i="3"/>
  <c r="X24" i="3"/>
  <c r="AK113" i="3"/>
  <c r="W24" i="3"/>
  <c r="AJ62" i="3"/>
  <c r="V24" i="3"/>
  <c r="AJ113" i="3"/>
  <c r="U24" i="3"/>
  <c r="AK61" i="3"/>
  <c r="X22" i="3"/>
  <c r="AK112" i="3"/>
  <c r="W22" i="3"/>
  <c r="AJ61" i="3"/>
  <c r="V22" i="3"/>
  <c r="AJ112" i="3"/>
  <c r="U22" i="3"/>
  <c r="AK60" i="3"/>
  <c r="X21" i="3"/>
  <c r="AK111" i="3"/>
  <c r="W21" i="3"/>
  <c r="AJ60" i="3"/>
  <c r="V21" i="3"/>
  <c r="AJ111" i="3"/>
  <c r="U21" i="3"/>
  <c r="AK59" i="3"/>
  <c r="X20" i="3"/>
  <c r="AK110" i="3"/>
  <c r="W20" i="3"/>
  <c r="AJ59" i="3"/>
  <c r="V20" i="3"/>
  <c r="AJ110" i="3"/>
  <c r="U20" i="3"/>
  <c r="AK58" i="3"/>
  <c r="X19" i="3"/>
  <c r="AK109" i="3"/>
  <c r="W19" i="3"/>
  <c r="AJ58" i="3"/>
  <c r="V19" i="3"/>
  <c r="AJ109" i="3"/>
  <c r="U19" i="3"/>
  <c r="AK57" i="3"/>
  <c r="X18" i="3"/>
  <c r="AK108" i="3"/>
  <c r="W18" i="3"/>
  <c r="AJ57" i="3"/>
  <c r="V18" i="3"/>
  <c r="AJ108" i="3"/>
  <c r="U18" i="3"/>
  <c r="U16" i="3"/>
  <c r="BJ53" i="3"/>
  <c r="BI53" i="3"/>
  <c r="AA16" i="3"/>
  <c r="C18" i="3"/>
  <c r="D18" i="3"/>
  <c r="R18" i="3"/>
  <c r="O18" i="3"/>
  <c r="P18" i="3"/>
  <c r="S18" i="3"/>
  <c r="T18" i="3"/>
  <c r="C19" i="3"/>
  <c r="C20" i="3"/>
  <c r="C21" i="3"/>
  <c r="C22" i="3"/>
  <c r="O22" i="3"/>
  <c r="Q22" i="3"/>
  <c r="C24" i="3"/>
  <c r="C25" i="3"/>
  <c r="C26" i="3"/>
  <c r="C27" i="3"/>
  <c r="C28" i="3"/>
  <c r="C30" i="3"/>
  <c r="C31" i="3"/>
  <c r="C32" i="3"/>
  <c r="D32" i="3"/>
  <c r="E32" i="3"/>
  <c r="C33" i="3"/>
  <c r="C34" i="3"/>
  <c r="O34" i="3"/>
  <c r="Q34" i="3"/>
  <c r="C36" i="3"/>
  <c r="C37" i="3"/>
  <c r="O37" i="3"/>
  <c r="Q37" i="3"/>
  <c r="C38" i="3"/>
  <c r="C39" i="3"/>
  <c r="C40" i="3"/>
  <c r="C42" i="3"/>
  <c r="O42" i="3"/>
  <c r="AF42" i="3"/>
  <c r="C43" i="3"/>
  <c r="C44" i="3"/>
  <c r="O44" i="3"/>
  <c r="AF44" i="3"/>
  <c r="C45" i="3"/>
  <c r="C46" i="3"/>
  <c r="O46" i="3"/>
  <c r="AF46" i="3"/>
  <c r="C48" i="3"/>
  <c r="C49" i="3"/>
  <c r="C50" i="3"/>
  <c r="C51" i="3"/>
  <c r="D51" i="3"/>
  <c r="R51" i="3"/>
  <c r="O51" i="3"/>
  <c r="P51" i="3"/>
  <c r="S51" i="3"/>
  <c r="T51" i="3"/>
  <c r="AF51" i="3"/>
  <c r="AG51" i="3"/>
  <c r="Z51" i="3"/>
  <c r="C52" i="3"/>
  <c r="C54" i="3"/>
  <c r="D54" i="3"/>
  <c r="R54" i="3"/>
  <c r="O54" i="3"/>
  <c r="P54" i="3"/>
  <c r="S54" i="3"/>
  <c r="T54" i="3"/>
  <c r="C55" i="3"/>
  <c r="C56" i="3"/>
  <c r="O56" i="3"/>
  <c r="AF56" i="3"/>
  <c r="C57" i="3"/>
  <c r="C58" i="3"/>
  <c r="C60" i="3"/>
  <c r="C61" i="3"/>
  <c r="C62" i="3"/>
  <c r="C63" i="3"/>
  <c r="O63" i="3"/>
  <c r="AF63" i="3"/>
  <c r="C64" i="3"/>
  <c r="C66" i="3"/>
  <c r="C67" i="3"/>
  <c r="C68" i="3"/>
  <c r="O68" i="3"/>
  <c r="Q68" i="3"/>
  <c r="C69" i="3"/>
  <c r="D69" i="3"/>
  <c r="E69" i="3"/>
  <c r="C70" i="3"/>
  <c r="C72" i="3"/>
  <c r="C73" i="3"/>
  <c r="O73" i="3"/>
  <c r="Q73" i="3"/>
  <c r="O19" i="3"/>
  <c r="O20" i="3"/>
  <c r="O21" i="3"/>
  <c r="P21" i="3"/>
  <c r="AB21" i="3"/>
  <c r="O24" i="3"/>
  <c r="O25" i="3"/>
  <c r="O26" i="3"/>
  <c r="O27" i="3"/>
  <c r="P27" i="3"/>
  <c r="S27" i="3"/>
  <c r="O28" i="3"/>
  <c r="O30" i="3"/>
  <c r="O31" i="3"/>
  <c r="O32" i="3"/>
  <c r="O33" i="3"/>
  <c r="O36" i="3"/>
  <c r="P37" i="3"/>
  <c r="AB37" i="3"/>
  <c r="O38" i="3"/>
  <c r="O39" i="3"/>
  <c r="O40" i="3"/>
  <c r="O43" i="3"/>
  <c r="P43" i="3"/>
  <c r="S43" i="3"/>
  <c r="O45" i="3"/>
  <c r="P45" i="3"/>
  <c r="S45" i="3"/>
  <c r="O48" i="3"/>
  <c r="O49" i="3"/>
  <c r="O50" i="3"/>
  <c r="P50" i="3"/>
  <c r="S50" i="3"/>
  <c r="O52" i="3"/>
  <c r="P52" i="3"/>
  <c r="AB52" i="3"/>
  <c r="O55" i="3"/>
  <c r="P55" i="3"/>
  <c r="AB55" i="3"/>
  <c r="O57" i="3"/>
  <c r="O58" i="3"/>
  <c r="O60" i="3"/>
  <c r="P60" i="3"/>
  <c r="S60" i="3"/>
  <c r="O61" i="3"/>
  <c r="O62" i="3"/>
  <c r="P62" i="3"/>
  <c r="S62" i="3"/>
  <c r="O64" i="3"/>
  <c r="P64" i="3"/>
  <c r="S64" i="3"/>
  <c r="O66" i="3"/>
  <c r="O67" i="3"/>
  <c r="O69" i="3"/>
  <c r="O70" i="3"/>
  <c r="O72" i="3"/>
  <c r="B18" i="3"/>
  <c r="F18" i="3"/>
  <c r="G18" i="3"/>
  <c r="H18" i="3"/>
  <c r="I18" i="3"/>
  <c r="N18" i="3"/>
  <c r="B19" i="3"/>
  <c r="F19" i="3"/>
  <c r="G19" i="3"/>
  <c r="H19" i="3"/>
  <c r="I19" i="3"/>
  <c r="N19" i="3"/>
  <c r="B20" i="3"/>
  <c r="F20" i="3"/>
  <c r="G20" i="3"/>
  <c r="H20" i="3"/>
  <c r="I20" i="3"/>
  <c r="B21" i="3"/>
  <c r="F21" i="3"/>
  <c r="G21" i="3"/>
  <c r="H21" i="3"/>
  <c r="I21" i="3"/>
  <c r="N21" i="3"/>
  <c r="AD21" i="3"/>
  <c r="B22" i="3"/>
  <c r="F22" i="3"/>
  <c r="G22" i="3"/>
  <c r="H22" i="3"/>
  <c r="I22" i="3"/>
  <c r="N22" i="3"/>
  <c r="AD22" i="3"/>
  <c r="B24" i="3"/>
  <c r="F24" i="3"/>
  <c r="G24" i="3"/>
  <c r="H24" i="3"/>
  <c r="I24" i="3"/>
  <c r="B25" i="3"/>
  <c r="F25" i="3"/>
  <c r="G25" i="3"/>
  <c r="H25" i="3"/>
  <c r="I25" i="3"/>
  <c r="B26" i="3"/>
  <c r="F26" i="3"/>
  <c r="G26" i="3"/>
  <c r="H26" i="3"/>
  <c r="I26" i="3"/>
  <c r="B27" i="3"/>
  <c r="F27" i="3"/>
  <c r="G27" i="3"/>
  <c r="H27" i="3"/>
  <c r="I27" i="3"/>
  <c r="N27" i="3"/>
  <c r="B28" i="3"/>
  <c r="F28" i="3"/>
  <c r="G28" i="3"/>
  <c r="H28" i="3"/>
  <c r="I28" i="3"/>
  <c r="N28" i="3"/>
  <c r="AD28" i="3"/>
  <c r="B30" i="3"/>
  <c r="F30" i="3"/>
  <c r="G30" i="3"/>
  <c r="H30" i="3"/>
  <c r="I30" i="3"/>
  <c r="N30" i="3"/>
  <c r="AD30" i="3"/>
  <c r="B31" i="3"/>
  <c r="F31" i="3"/>
  <c r="G31" i="3"/>
  <c r="H31" i="3"/>
  <c r="I31" i="3"/>
  <c r="B32" i="3"/>
  <c r="F32" i="3"/>
  <c r="G32" i="3"/>
  <c r="H32" i="3"/>
  <c r="I32" i="3"/>
  <c r="N32" i="3"/>
  <c r="AD32" i="3"/>
  <c r="B33" i="3"/>
  <c r="F33" i="3"/>
  <c r="G33" i="3"/>
  <c r="H33" i="3"/>
  <c r="I33" i="3"/>
  <c r="N33" i="3"/>
  <c r="AD33" i="3"/>
  <c r="B34" i="3"/>
  <c r="F34" i="3"/>
  <c r="G34" i="3"/>
  <c r="H34" i="3"/>
  <c r="I34" i="3"/>
  <c r="N34" i="3"/>
  <c r="AD34" i="3"/>
  <c r="B36" i="3"/>
  <c r="F36" i="3"/>
  <c r="G36" i="3"/>
  <c r="H36" i="3"/>
  <c r="I36" i="3"/>
  <c r="B37" i="3"/>
  <c r="F37" i="3"/>
  <c r="G37" i="3"/>
  <c r="H37" i="3"/>
  <c r="I37" i="3"/>
  <c r="N37" i="3"/>
  <c r="B38" i="3"/>
  <c r="F38" i="3"/>
  <c r="G38" i="3"/>
  <c r="H38" i="3"/>
  <c r="I38" i="3"/>
  <c r="N38" i="3"/>
  <c r="AD38" i="3"/>
  <c r="B39" i="3"/>
  <c r="F39" i="3"/>
  <c r="G39" i="3"/>
  <c r="H39" i="3"/>
  <c r="I39" i="3"/>
  <c r="N39" i="3"/>
  <c r="B40" i="3"/>
  <c r="F40" i="3"/>
  <c r="G40" i="3"/>
  <c r="H40" i="3"/>
  <c r="I40" i="3"/>
  <c r="N40" i="3"/>
  <c r="AD40" i="3"/>
  <c r="B42" i="3"/>
  <c r="F42" i="3"/>
  <c r="G42" i="3"/>
  <c r="H42" i="3"/>
  <c r="I42" i="3"/>
  <c r="N42" i="3"/>
  <c r="AD42" i="3"/>
  <c r="B43" i="3"/>
  <c r="F43" i="3"/>
  <c r="G43" i="3"/>
  <c r="H43" i="3"/>
  <c r="I43" i="3"/>
  <c r="B44" i="3"/>
  <c r="F44" i="3"/>
  <c r="G44" i="3"/>
  <c r="H44" i="3"/>
  <c r="I44" i="3"/>
  <c r="N44" i="3"/>
  <c r="B45" i="3"/>
  <c r="F45" i="3"/>
  <c r="G45" i="3"/>
  <c r="H45" i="3"/>
  <c r="I45" i="3"/>
  <c r="N45" i="3"/>
  <c r="AD45" i="3"/>
  <c r="B46" i="3"/>
  <c r="F46" i="3"/>
  <c r="G46" i="3"/>
  <c r="H46" i="3"/>
  <c r="I46" i="3"/>
  <c r="N46" i="3"/>
  <c r="AD46" i="3"/>
  <c r="B48" i="3"/>
  <c r="F48" i="3"/>
  <c r="G48" i="3"/>
  <c r="H48" i="3"/>
  <c r="I48" i="3"/>
  <c r="B49" i="3"/>
  <c r="F49" i="3"/>
  <c r="G49" i="3"/>
  <c r="H49" i="3"/>
  <c r="I49" i="3"/>
  <c r="N49" i="3"/>
  <c r="B50" i="3"/>
  <c r="F50" i="3"/>
  <c r="G50" i="3"/>
  <c r="H50" i="3"/>
  <c r="I50" i="3"/>
  <c r="N50" i="3"/>
  <c r="AD50" i="3"/>
  <c r="B51" i="3"/>
  <c r="F51" i="3"/>
  <c r="G51" i="3"/>
  <c r="H51" i="3"/>
  <c r="I51" i="3"/>
  <c r="N51" i="3"/>
  <c r="AD51" i="3"/>
  <c r="B52" i="3"/>
  <c r="F52" i="3"/>
  <c r="G52" i="3"/>
  <c r="H52" i="3"/>
  <c r="I52" i="3"/>
  <c r="B54" i="3"/>
  <c r="F54" i="3"/>
  <c r="G54" i="3"/>
  <c r="H54" i="3"/>
  <c r="I54" i="3"/>
  <c r="N54" i="3"/>
  <c r="AD54" i="3"/>
  <c r="B55" i="3"/>
  <c r="F55" i="3"/>
  <c r="G55" i="3"/>
  <c r="H55" i="3"/>
  <c r="I55" i="3"/>
  <c r="N55" i="3"/>
  <c r="AD55" i="3"/>
  <c r="B56" i="3"/>
  <c r="F56" i="3"/>
  <c r="G56" i="3"/>
  <c r="H56" i="3"/>
  <c r="I56" i="3"/>
  <c r="N56" i="3"/>
  <c r="AD56" i="3"/>
  <c r="B57" i="3"/>
  <c r="F57" i="3"/>
  <c r="G57" i="3"/>
  <c r="H57" i="3"/>
  <c r="I57" i="3"/>
  <c r="N57" i="3"/>
  <c r="AD57" i="3"/>
  <c r="B58" i="3"/>
  <c r="F58" i="3"/>
  <c r="G58" i="3"/>
  <c r="H58" i="3"/>
  <c r="I58" i="3"/>
  <c r="N58" i="3"/>
  <c r="AD58" i="3"/>
  <c r="B60" i="3"/>
  <c r="F60" i="3"/>
  <c r="G60" i="3"/>
  <c r="H60" i="3"/>
  <c r="I60" i="3"/>
  <c r="N60" i="3"/>
  <c r="AD60" i="3"/>
  <c r="B61" i="3"/>
  <c r="F61" i="3"/>
  <c r="G61" i="3"/>
  <c r="H61" i="3"/>
  <c r="I61" i="3"/>
  <c r="N61" i="3"/>
  <c r="AD61" i="3"/>
  <c r="B62" i="3"/>
  <c r="F62" i="3"/>
  <c r="G62" i="3"/>
  <c r="H62" i="3"/>
  <c r="I62" i="3"/>
  <c r="N62" i="3"/>
  <c r="AD62" i="3"/>
  <c r="B63" i="3"/>
  <c r="F63" i="3"/>
  <c r="G63" i="3"/>
  <c r="H63" i="3"/>
  <c r="I63" i="3"/>
  <c r="N63" i="3"/>
  <c r="AD63" i="3"/>
  <c r="B64" i="3"/>
  <c r="F64" i="3"/>
  <c r="G64" i="3"/>
  <c r="H64" i="3"/>
  <c r="I64" i="3"/>
  <c r="N64" i="3"/>
  <c r="AD64" i="3"/>
  <c r="B66" i="3"/>
  <c r="F66" i="3"/>
  <c r="G66" i="3"/>
  <c r="H66" i="3"/>
  <c r="I66" i="3"/>
  <c r="N66" i="3"/>
  <c r="AD66" i="3"/>
  <c r="B67" i="3"/>
  <c r="F67" i="3"/>
  <c r="G67" i="3"/>
  <c r="H67" i="3"/>
  <c r="I67" i="3"/>
  <c r="N67" i="3"/>
  <c r="AD67" i="3"/>
  <c r="B68" i="3"/>
  <c r="F68" i="3"/>
  <c r="G68" i="3"/>
  <c r="H68" i="3"/>
  <c r="I68" i="3"/>
  <c r="N68" i="3"/>
  <c r="AD68" i="3"/>
  <c r="B69" i="3"/>
  <c r="F69" i="3"/>
  <c r="G69" i="3"/>
  <c r="H69" i="3"/>
  <c r="I69" i="3"/>
  <c r="N69" i="3"/>
  <c r="AD69" i="3"/>
  <c r="B70" i="3"/>
  <c r="F70" i="3"/>
  <c r="G70" i="3"/>
  <c r="H70" i="3"/>
  <c r="I70" i="3"/>
  <c r="B72" i="3"/>
  <c r="F72" i="3"/>
  <c r="G72" i="3"/>
  <c r="H72" i="3"/>
  <c r="I72" i="3"/>
  <c r="N72" i="3"/>
  <c r="AD72" i="3"/>
  <c r="B73" i="3"/>
  <c r="F73" i="3"/>
  <c r="G73" i="3"/>
  <c r="H73" i="3"/>
  <c r="I73" i="3"/>
  <c r="N73" i="3"/>
  <c r="AD73" i="3"/>
  <c r="W16" i="3"/>
  <c r="P19" i="3"/>
  <c r="P20" i="3"/>
  <c r="P22" i="3"/>
  <c r="P24" i="3"/>
  <c r="P25" i="3"/>
  <c r="P26" i="3"/>
  <c r="P28" i="3"/>
  <c r="P30" i="3"/>
  <c r="P31" i="3"/>
  <c r="P32" i="3"/>
  <c r="P33" i="3"/>
  <c r="P34" i="3"/>
  <c r="P36" i="3"/>
  <c r="P38" i="3"/>
  <c r="P39" i="3"/>
  <c r="P40" i="3"/>
  <c r="P42" i="3"/>
  <c r="P44" i="3"/>
  <c r="P46" i="3"/>
  <c r="P48" i="3"/>
  <c r="P49" i="3"/>
  <c r="P56" i="3"/>
  <c r="P57" i="3"/>
  <c r="P58" i="3"/>
  <c r="P61" i="3"/>
  <c r="P63" i="3"/>
  <c r="P66" i="3"/>
  <c r="P67" i="3"/>
  <c r="P68" i="3"/>
  <c r="P69" i="3"/>
  <c r="P70" i="3"/>
  <c r="P72" i="3"/>
  <c r="P73" i="3"/>
  <c r="P16" i="3"/>
  <c r="M18" i="3"/>
  <c r="M19" i="3"/>
  <c r="M20" i="3"/>
  <c r="M21" i="3"/>
  <c r="M22" i="3"/>
  <c r="M24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0" i="3"/>
  <c r="M42" i="3"/>
  <c r="M43" i="3"/>
  <c r="M44" i="3"/>
  <c r="M45" i="3"/>
  <c r="M46" i="3"/>
  <c r="M48" i="3"/>
  <c r="M49" i="3"/>
  <c r="M50" i="3"/>
  <c r="M51" i="3"/>
  <c r="M52" i="3"/>
  <c r="M54" i="3"/>
  <c r="M55" i="3"/>
  <c r="M56" i="3"/>
  <c r="M57" i="3"/>
  <c r="M58" i="3"/>
  <c r="M60" i="3"/>
  <c r="M61" i="3"/>
  <c r="M62" i="3"/>
  <c r="M63" i="3"/>
  <c r="M64" i="3"/>
  <c r="M66" i="3"/>
  <c r="M67" i="3"/>
  <c r="M68" i="3"/>
  <c r="M69" i="3"/>
  <c r="M70" i="3"/>
  <c r="M72" i="3"/>
  <c r="M73" i="3"/>
  <c r="L18" i="3"/>
  <c r="L19" i="3"/>
  <c r="L20" i="3"/>
  <c r="L21" i="3"/>
  <c r="L22" i="3"/>
  <c r="L24" i="3"/>
  <c r="L25" i="3"/>
  <c r="L26" i="3"/>
  <c r="L27" i="3"/>
  <c r="L28" i="3"/>
  <c r="L30" i="3"/>
  <c r="L31" i="3"/>
  <c r="L32" i="3"/>
  <c r="L33" i="3"/>
  <c r="L34" i="3"/>
  <c r="L36" i="3"/>
  <c r="L37" i="3"/>
  <c r="L38" i="3"/>
  <c r="L39" i="3"/>
  <c r="L40" i="3"/>
  <c r="L42" i="3"/>
  <c r="L43" i="3"/>
  <c r="L44" i="3"/>
  <c r="L45" i="3"/>
  <c r="L46" i="3"/>
  <c r="L48" i="3"/>
  <c r="L49" i="3"/>
  <c r="L50" i="3"/>
  <c r="L51" i="3"/>
  <c r="L52" i="3"/>
  <c r="L54" i="3"/>
  <c r="L55" i="3"/>
  <c r="L56" i="3"/>
  <c r="L57" i="3"/>
  <c r="L58" i="3"/>
  <c r="L60" i="3"/>
  <c r="L61" i="3"/>
  <c r="L62" i="3"/>
  <c r="L63" i="3"/>
  <c r="L64" i="3"/>
  <c r="L66" i="3"/>
  <c r="L67" i="3"/>
  <c r="L68" i="3"/>
  <c r="L69" i="3"/>
  <c r="L70" i="3"/>
  <c r="L72" i="3"/>
  <c r="L73" i="3"/>
  <c r="K18" i="3"/>
  <c r="K19" i="3"/>
  <c r="K20" i="3"/>
  <c r="K21" i="3"/>
  <c r="K22" i="3"/>
  <c r="K24" i="3"/>
  <c r="K25" i="3"/>
  <c r="K26" i="3"/>
  <c r="K27" i="3"/>
  <c r="K28" i="3"/>
  <c r="K30" i="3"/>
  <c r="K31" i="3"/>
  <c r="K32" i="3"/>
  <c r="K33" i="3"/>
  <c r="K34" i="3"/>
  <c r="K36" i="3"/>
  <c r="K37" i="3"/>
  <c r="K38" i="3"/>
  <c r="K39" i="3"/>
  <c r="K40" i="3"/>
  <c r="K42" i="3"/>
  <c r="K43" i="3"/>
  <c r="K44" i="3"/>
  <c r="K45" i="3"/>
  <c r="K46" i="3"/>
  <c r="K48" i="3"/>
  <c r="K49" i="3"/>
  <c r="K50" i="3"/>
  <c r="K51" i="3"/>
  <c r="K52" i="3"/>
  <c r="K54" i="3"/>
  <c r="K55" i="3"/>
  <c r="K56" i="3"/>
  <c r="K57" i="3"/>
  <c r="K58" i="3"/>
  <c r="K60" i="3"/>
  <c r="K61" i="3"/>
  <c r="K62" i="3"/>
  <c r="K63" i="3"/>
  <c r="K64" i="3"/>
  <c r="K66" i="3"/>
  <c r="K67" i="3"/>
  <c r="K68" i="3"/>
  <c r="K69" i="3"/>
  <c r="K70" i="3"/>
  <c r="K72" i="3"/>
  <c r="K73" i="3"/>
  <c r="K16" i="3"/>
  <c r="J18" i="3"/>
  <c r="J19" i="3"/>
  <c r="J20" i="3"/>
  <c r="J21" i="3"/>
  <c r="J22" i="3"/>
  <c r="J24" i="3"/>
  <c r="J25" i="3"/>
  <c r="J26" i="3"/>
  <c r="J27" i="3"/>
  <c r="J28" i="3"/>
  <c r="J30" i="3"/>
  <c r="J31" i="3"/>
  <c r="J32" i="3"/>
  <c r="J33" i="3"/>
  <c r="J34" i="3"/>
  <c r="J36" i="3"/>
  <c r="J37" i="3"/>
  <c r="J38" i="3"/>
  <c r="J39" i="3"/>
  <c r="J40" i="3"/>
  <c r="J42" i="3"/>
  <c r="J43" i="3"/>
  <c r="J44" i="3"/>
  <c r="J45" i="3"/>
  <c r="J46" i="3"/>
  <c r="J48" i="3"/>
  <c r="J49" i="3"/>
  <c r="J50" i="3"/>
  <c r="J51" i="3"/>
  <c r="J52" i="3"/>
  <c r="J54" i="3"/>
  <c r="J55" i="3"/>
  <c r="J56" i="3"/>
  <c r="J57" i="3"/>
  <c r="J58" i="3"/>
  <c r="J60" i="3"/>
  <c r="J61" i="3"/>
  <c r="J62" i="3"/>
  <c r="J63" i="3"/>
  <c r="J64" i="3"/>
  <c r="J66" i="3"/>
  <c r="J67" i="3"/>
  <c r="J68" i="3"/>
  <c r="J69" i="3"/>
  <c r="J70" i="3"/>
  <c r="J72" i="3"/>
  <c r="J73" i="3"/>
  <c r="J16" i="3"/>
  <c r="D19" i="3"/>
  <c r="D20" i="3"/>
  <c r="D21" i="3"/>
  <c r="D22" i="3"/>
  <c r="D24" i="3"/>
  <c r="D25" i="3"/>
  <c r="D26" i="3"/>
  <c r="D27" i="3"/>
  <c r="D28" i="3"/>
  <c r="D30" i="3"/>
  <c r="D31" i="3"/>
  <c r="D33" i="3"/>
  <c r="D34" i="3"/>
  <c r="D36" i="3"/>
  <c r="D37" i="3"/>
  <c r="D38" i="3"/>
  <c r="D39" i="3"/>
  <c r="D40" i="3"/>
  <c r="D42" i="3"/>
  <c r="D43" i="3"/>
  <c r="D44" i="3"/>
  <c r="D45" i="3"/>
  <c r="D46" i="3"/>
  <c r="D48" i="3"/>
  <c r="D49" i="3"/>
  <c r="D50" i="3"/>
  <c r="D52" i="3"/>
  <c r="D55" i="3"/>
  <c r="D56" i="3"/>
  <c r="D57" i="3"/>
  <c r="D58" i="3"/>
  <c r="D60" i="3"/>
  <c r="D61" i="3"/>
  <c r="D62" i="3"/>
  <c r="D63" i="3"/>
  <c r="D64" i="3"/>
  <c r="D66" i="3"/>
  <c r="D67" i="3"/>
  <c r="D68" i="3"/>
  <c r="D70" i="3"/>
  <c r="D72" i="3"/>
  <c r="D73" i="3"/>
  <c r="AF73" i="3"/>
  <c r="AB73" i="3"/>
  <c r="AA73" i="3"/>
  <c r="S73" i="3"/>
  <c r="E73" i="3"/>
  <c r="R72" i="3"/>
  <c r="S72" i="3"/>
  <c r="T72" i="3"/>
  <c r="AF72" i="3"/>
  <c r="AB72" i="3"/>
  <c r="AA72" i="3"/>
  <c r="Q72" i="3"/>
  <c r="E72" i="3"/>
  <c r="AF70" i="3"/>
  <c r="AB70" i="3"/>
  <c r="AA70" i="3"/>
  <c r="S70" i="3"/>
  <c r="E70" i="3"/>
  <c r="R69" i="3"/>
  <c r="S69" i="3"/>
  <c r="T69" i="3"/>
  <c r="Y69" i="3"/>
  <c r="AF69" i="3"/>
  <c r="AB69" i="3"/>
  <c r="AA69" i="3"/>
  <c r="Q69" i="3"/>
  <c r="AF68" i="3"/>
  <c r="AB68" i="3"/>
  <c r="AA68" i="3"/>
  <c r="S68" i="3"/>
  <c r="E68" i="3"/>
  <c r="AB67" i="3"/>
  <c r="AA67" i="3"/>
  <c r="S67" i="3"/>
  <c r="Q67" i="3"/>
  <c r="AF66" i="3"/>
  <c r="AA66" i="3"/>
  <c r="E66" i="3"/>
  <c r="R64" i="3"/>
  <c r="T64" i="3"/>
  <c r="AF64" i="3"/>
  <c r="AG64" i="3"/>
  <c r="AB64" i="3"/>
  <c r="AA64" i="3"/>
  <c r="Q64" i="3"/>
  <c r="E64" i="3"/>
  <c r="R63" i="3"/>
  <c r="S63" i="3"/>
  <c r="T63" i="3"/>
  <c r="AB63" i="3"/>
  <c r="AA63" i="3"/>
  <c r="Q63" i="3"/>
  <c r="E63" i="3"/>
  <c r="R62" i="3"/>
  <c r="T62" i="3"/>
  <c r="AF62" i="3"/>
  <c r="AB62" i="3"/>
  <c r="AA62" i="3"/>
  <c r="Q62" i="3"/>
  <c r="E62" i="3"/>
  <c r="AF61" i="3"/>
  <c r="AB61" i="3"/>
  <c r="AA61" i="3"/>
  <c r="S61" i="3"/>
  <c r="E61" i="3"/>
  <c r="R60" i="3"/>
  <c r="T60" i="3"/>
  <c r="AF60" i="3"/>
  <c r="AB60" i="3"/>
  <c r="AA60" i="3"/>
  <c r="Q60" i="3"/>
  <c r="E60" i="3"/>
  <c r="R58" i="3"/>
  <c r="S58" i="3"/>
  <c r="T58" i="3"/>
  <c r="AF58" i="3"/>
  <c r="AB58" i="3"/>
  <c r="AA58" i="3"/>
  <c r="Q58" i="3"/>
  <c r="E58" i="3"/>
  <c r="AB57" i="3"/>
  <c r="AA57" i="3"/>
  <c r="S57" i="3"/>
  <c r="AA56" i="3"/>
  <c r="E56" i="3"/>
  <c r="R55" i="3"/>
  <c r="S55" i="3"/>
  <c r="T55" i="3"/>
  <c r="AF55" i="3"/>
  <c r="AG55" i="3"/>
  <c r="Z55" i="3"/>
  <c r="AA55" i="3"/>
  <c r="Q55" i="3"/>
  <c r="E55" i="3"/>
  <c r="AF54" i="3"/>
  <c r="AB54" i="3"/>
  <c r="AA54" i="3"/>
  <c r="Q54" i="3"/>
  <c r="E54" i="3"/>
  <c r="R52" i="3"/>
  <c r="S52" i="3"/>
  <c r="T52" i="3"/>
  <c r="AF52" i="3"/>
  <c r="AA52" i="3"/>
  <c r="Q52" i="3"/>
  <c r="E52" i="3"/>
  <c r="AB51" i="3"/>
  <c r="AA51" i="3"/>
  <c r="Q51" i="3"/>
  <c r="E51" i="3"/>
  <c r="R50" i="3"/>
  <c r="T50" i="3"/>
  <c r="AF50" i="3"/>
  <c r="AG50" i="3"/>
  <c r="Z50" i="3"/>
  <c r="Y50" i="3"/>
  <c r="AB50" i="3"/>
  <c r="AA50" i="3"/>
  <c r="Q50" i="3"/>
  <c r="E50" i="3"/>
  <c r="R49" i="3"/>
  <c r="S49" i="3"/>
  <c r="T49" i="3"/>
  <c r="Y49" i="3"/>
  <c r="AF49" i="3"/>
  <c r="AG49" i="3"/>
  <c r="Z49" i="3"/>
  <c r="AD49" i="3"/>
  <c r="AB49" i="3"/>
  <c r="AA49" i="3"/>
  <c r="Q49" i="3"/>
  <c r="E49" i="3"/>
  <c r="R48" i="3"/>
  <c r="S48" i="3"/>
  <c r="T48" i="3"/>
  <c r="AB48" i="3"/>
  <c r="AA48" i="3"/>
  <c r="AA46" i="3"/>
  <c r="Q46" i="3"/>
  <c r="E46" i="3"/>
  <c r="R45" i="3"/>
  <c r="T45" i="3"/>
  <c r="AF45" i="3"/>
  <c r="AB45" i="3"/>
  <c r="AA45" i="3"/>
  <c r="Q45" i="3"/>
  <c r="E45" i="3"/>
  <c r="AD44" i="3"/>
  <c r="AB44" i="3"/>
  <c r="AA44" i="3"/>
  <c r="S44" i="3"/>
  <c r="Q44" i="3"/>
  <c r="E44" i="3"/>
  <c r="R43" i="3"/>
  <c r="T43" i="3"/>
  <c r="AF43" i="3"/>
  <c r="AB43" i="3"/>
  <c r="AA43" i="3"/>
  <c r="Q43" i="3"/>
  <c r="E43" i="3"/>
  <c r="AB42" i="3"/>
  <c r="AA42" i="3"/>
  <c r="S42" i="3"/>
  <c r="Q42" i="3"/>
  <c r="E42" i="3"/>
  <c r="R40" i="3"/>
  <c r="S40" i="3"/>
  <c r="T40" i="3"/>
  <c r="AF40" i="3"/>
  <c r="AB40" i="3"/>
  <c r="AA40" i="3"/>
  <c r="Q40" i="3"/>
  <c r="E40" i="3"/>
  <c r="R39" i="3"/>
  <c r="S39" i="3"/>
  <c r="T39" i="3"/>
  <c r="AF39" i="3"/>
  <c r="AD39" i="3"/>
  <c r="AB39" i="3"/>
  <c r="AA39" i="3"/>
  <c r="Q39" i="3"/>
  <c r="E39" i="3"/>
  <c r="AF38" i="3"/>
  <c r="AB38" i="3"/>
  <c r="AA38" i="3"/>
  <c r="S38" i="3"/>
  <c r="Q38" i="3"/>
  <c r="R37" i="3"/>
  <c r="S37" i="3"/>
  <c r="T37" i="3"/>
  <c r="AF37" i="3"/>
  <c r="AD37" i="3"/>
  <c r="AA37" i="3"/>
  <c r="E37" i="3"/>
  <c r="R36" i="3"/>
  <c r="S36" i="3"/>
  <c r="T36" i="3"/>
  <c r="AF36" i="3"/>
  <c r="AG36" i="3"/>
  <c r="Z36" i="3"/>
  <c r="Y36" i="3"/>
  <c r="AB36" i="3"/>
  <c r="AA36" i="3"/>
  <c r="Q36" i="3"/>
  <c r="E36" i="3"/>
  <c r="R34" i="3"/>
  <c r="S34" i="3"/>
  <c r="T34" i="3"/>
  <c r="AF34" i="3"/>
  <c r="AB34" i="3"/>
  <c r="AA34" i="3"/>
  <c r="E34" i="3"/>
  <c r="R33" i="3"/>
  <c r="S33" i="3"/>
  <c r="T33" i="3"/>
  <c r="AF33" i="3"/>
  <c r="AG33" i="3"/>
  <c r="Z33" i="3"/>
  <c r="AB33" i="3"/>
  <c r="AA33" i="3"/>
  <c r="Q33" i="3"/>
  <c r="E33" i="3"/>
  <c r="R32" i="3"/>
  <c r="S32" i="3"/>
  <c r="T32" i="3"/>
  <c r="AF32" i="3"/>
  <c r="AB32" i="3"/>
  <c r="AA32" i="3"/>
  <c r="Q32" i="3"/>
  <c r="R31" i="3"/>
  <c r="S31" i="3"/>
  <c r="T31" i="3"/>
  <c r="Y31" i="3"/>
  <c r="AF31" i="3"/>
  <c r="AG31" i="3"/>
  <c r="Z31" i="3"/>
  <c r="AB31" i="3"/>
  <c r="AA31" i="3"/>
  <c r="Q31" i="3"/>
  <c r="E31" i="3"/>
  <c r="R30" i="3"/>
  <c r="S30" i="3"/>
  <c r="T30" i="3"/>
  <c r="Y30" i="3"/>
  <c r="AF30" i="3"/>
  <c r="AG30" i="3"/>
  <c r="Z30" i="3"/>
  <c r="AB30" i="3"/>
  <c r="AA30" i="3"/>
  <c r="Q30" i="3"/>
  <c r="E30" i="3"/>
  <c r="AB28" i="3"/>
  <c r="AA28" i="3"/>
  <c r="S28" i="3"/>
  <c r="E28" i="3"/>
  <c r="R27" i="3"/>
  <c r="T27" i="3"/>
  <c r="Y27" i="3"/>
  <c r="AF27" i="3"/>
  <c r="AG27" i="3"/>
  <c r="Z27" i="3"/>
  <c r="AD27" i="3"/>
  <c r="AB27" i="3"/>
  <c r="AA27" i="3"/>
  <c r="Q27" i="3"/>
  <c r="E27" i="3"/>
  <c r="R26" i="3"/>
  <c r="S26" i="3"/>
  <c r="T26" i="3"/>
  <c r="Y26" i="3"/>
  <c r="AF26" i="3"/>
  <c r="AG26" i="3"/>
  <c r="Z26" i="3"/>
  <c r="AB26" i="3"/>
  <c r="AA26" i="3"/>
  <c r="Q26" i="3"/>
  <c r="E26" i="3"/>
  <c r="R25" i="3"/>
  <c r="S25" i="3"/>
  <c r="T25" i="3"/>
  <c r="Y25" i="3"/>
  <c r="AF25" i="3"/>
  <c r="AG25" i="3"/>
  <c r="Z25" i="3"/>
  <c r="AB25" i="3"/>
  <c r="AA25" i="3"/>
  <c r="Q25" i="3"/>
  <c r="E25" i="3"/>
  <c r="R24" i="3"/>
  <c r="S24" i="3"/>
  <c r="T24" i="3"/>
  <c r="Y24" i="3"/>
  <c r="AF24" i="3"/>
  <c r="AG24" i="3"/>
  <c r="Z24" i="3"/>
  <c r="AB24" i="3"/>
  <c r="AA24" i="3"/>
  <c r="Q24" i="3"/>
  <c r="E24" i="3"/>
  <c r="R22" i="3"/>
  <c r="S22" i="3"/>
  <c r="T22" i="3"/>
  <c r="Y22" i="3"/>
  <c r="AF22" i="3"/>
  <c r="AG22" i="3"/>
  <c r="Z22" i="3"/>
  <c r="AB22" i="3"/>
  <c r="AA22" i="3"/>
  <c r="E22" i="3"/>
  <c r="R21" i="3"/>
  <c r="S21" i="3"/>
  <c r="T21" i="3"/>
  <c r="Y21" i="3"/>
  <c r="AF21" i="3"/>
  <c r="AA21" i="3"/>
  <c r="Q21" i="3"/>
  <c r="E21" i="3"/>
  <c r="R20" i="3"/>
  <c r="S20" i="3"/>
  <c r="T20" i="3"/>
  <c r="AF20" i="3"/>
  <c r="AB20" i="3"/>
  <c r="AA20" i="3"/>
  <c r="Q20" i="3"/>
  <c r="E20" i="3"/>
  <c r="AF19" i="3"/>
  <c r="AD19" i="3"/>
  <c r="AB19" i="3"/>
  <c r="AA19" i="3"/>
  <c r="S19" i="3"/>
  <c r="AF18" i="3"/>
  <c r="AD18" i="3"/>
  <c r="AB18" i="3"/>
  <c r="AA18" i="3"/>
  <c r="Q18" i="3"/>
  <c r="E18" i="3"/>
  <c r="Y51" i="3"/>
  <c r="Y55" i="3"/>
  <c r="Z64" i="3"/>
  <c r="Y64" i="3"/>
  <c r="AG69" i="3"/>
  <c r="Z69" i="3"/>
  <c r="AG72" i="3"/>
  <c r="Z72" i="3"/>
  <c r="Y72" i="3"/>
  <c r="AG58" i="3"/>
  <c r="Z58" i="3"/>
  <c r="Y58" i="3"/>
  <c r="O16" i="3"/>
  <c r="S16" i="3"/>
  <c r="Q70" i="3"/>
  <c r="R70" i="3"/>
  <c r="T70" i="3"/>
  <c r="Q66" i="3"/>
  <c r="R66" i="3"/>
  <c r="S66" i="3"/>
  <c r="T66" i="3"/>
  <c r="AG66" i="3"/>
  <c r="Z66" i="3"/>
  <c r="Q61" i="3"/>
  <c r="R61" i="3"/>
  <c r="T61" i="3"/>
  <c r="Q56" i="3"/>
  <c r="R56" i="3"/>
  <c r="S56" i="3"/>
  <c r="T56" i="3"/>
  <c r="C16" i="3"/>
  <c r="AF16" i="3"/>
  <c r="AG52" i="3"/>
  <c r="Z52" i="3"/>
  <c r="Y52" i="3"/>
  <c r="AG60" i="3"/>
  <c r="Z60" i="3"/>
  <c r="Y60" i="3"/>
  <c r="AG62" i="3"/>
  <c r="Z62" i="3"/>
  <c r="Y62" i="3"/>
  <c r="AG54" i="3"/>
  <c r="Z54" i="3"/>
  <c r="Y54" i="3"/>
  <c r="AG63" i="3"/>
  <c r="Z63" i="3"/>
  <c r="Y63" i="3"/>
  <c r="H16" i="3"/>
  <c r="R68" i="3"/>
  <c r="T68" i="3"/>
  <c r="Y68" i="3"/>
  <c r="R73" i="3"/>
  <c r="T73" i="3"/>
  <c r="D16" i="3"/>
  <c r="R16" i="3"/>
  <c r="T16" i="3"/>
  <c r="AG16" i="3"/>
  <c r="Z16" i="3"/>
  <c r="Q16" i="3"/>
  <c r="AG68" i="3"/>
  <c r="Z68" i="3"/>
  <c r="AG73" i="3"/>
  <c r="Z73" i="3"/>
  <c r="Y73" i="3"/>
  <c r="AG61" i="3"/>
  <c r="Z61" i="3"/>
  <c r="Y61" i="3"/>
  <c r="Y40" i="3"/>
  <c r="AG40" i="3"/>
  <c r="Z40" i="3"/>
  <c r="AG56" i="3"/>
  <c r="Z56" i="3"/>
  <c r="Y56" i="3"/>
  <c r="AG20" i="3"/>
  <c r="Z20" i="3"/>
  <c r="Y20" i="3"/>
  <c r="AG70" i="3"/>
  <c r="Z70" i="3"/>
  <c r="Y70" i="3"/>
  <c r="AB16" i="3"/>
  <c r="Y43" i="3"/>
  <c r="AG43" i="3"/>
  <c r="Z43" i="3"/>
  <c r="N31" i="3"/>
  <c r="AD31" i="3"/>
  <c r="B16" i="3"/>
  <c r="N24" i="3"/>
  <c r="AD24" i="3"/>
  <c r="N70" i="3"/>
  <c r="AD70" i="3"/>
  <c r="N52" i="3"/>
  <c r="AD52" i="3"/>
  <c r="E16" i="3"/>
  <c r="Y66" i="3"/>
  <c r="Y32" i="3"/>
  <c r="AG32" i="3"/>
  <c r="Z32" i="3"/>
  <c r="Y33" i="3"/>
  <c r="N43" i="3"/>
  <c r="AD43" i="3"/>
  <c r="N36" i="3"/>
  <c r="AD36" i="3"/>
  <c r="N25" i="3"/>
  <c r="AD25" i="3"/>
  <c r="G16" i="3"/>
  <c r="Y34" i="3"/>
  <c r="AG34" i="3"/>
  <c r="Z34" i="3"/>
  <c r="Y37" i="3"/>
  <c r="AG37" i="3"/>
  <c r="Z37" i="3"/>
  <c r="Y39" i="3"/>
  <c r="AG39" i="3"/>
  <c r="Z39" i="3"/>
  <c r="F16" i="3"/>
  <c r="AB66" i="3"/>
  <c r="AB56" i="3"/>
  <c r="AB46" i="3"/>
  <c r="S46" i="3"/>
  <c r="E67" i="3"/>
  <c r="R67" i="3"/>
  <c r="T67" i="3"/>
  <c r="AF67" i="3"/>
  <c r="Q57" i="3"/>
  <c r="E57" i="3"/>
  <c r="R57" i="3"/>
  <c r="T57" i="3"/>
  <c r="AF57" i="3"/>
  <c r="Q48" i="3"/>
  <c r="E48" i="3"/>
  <c r="AF48" i="3"/>
  <c r="E38" i="3"/>
  <c r="R38" i="3"/>
  <c r="T38" i="3"/>
  <c r="AF28" i="3"/>
  <c r="R28" i="3"/>
  <c r="T28" i="3"/>
  <c r="Q28" i="3"/>
  <c r="R19" i="3"/>
  <c r="T19" i="3"/>
  <c r="Q19" i="3"/>
  <c r="E19" i="3"/>
  <c r="V16" i="3"/>
  <c r="M16" i="3"/>
  <c r="Y18" i="3"/>
  <c r="AG18" i="3"/>
  <c r="Z18" i="3"/>
  <c r="Y16" i="3"/>
  <c r="AG21" i="3"/>
  <c r="Z21" i="3"/>
  <c r="L16" i="3"/>
  <c r="N48" i="3"/>
  <c r="AD48" i="3"/>
  <c r="Y45" i="3"/>
  <c r="AG45" i="3"/>
  <c r="Z45" i="3"/>
  <c r="Y48" i="3"/>
  <c r="AG48" i="3"/>
  <c r="Z48" i="3"/>
  <c r="N26" i="3"/>
  <c r="AD26" i="3"/>
  <c r="I16" i="3"/>
  <c r="N20" i="3"/>
  <c r="X16" i="3"/>
  <c r="R42" i="3"/>
  <c r="T42" i="3"/>
  <c r="R44" i="3"/>
  <c r="T44" i="3"/>
  <c r="R46" i="3"/>
  <c r="T46" i="3"/>
  <c r="Y19" i="3"/>
  <c r="AG19" i="3"/>
  <c r="Z19" i="3"/>
  <c r="Y46" i="3"/>
  <c r="AG46" i="3"/>
  <c r="Z46" i="3"/>
  <c r="AG57" i="3"/>
  <c r="Z57" i="3"/>
  <c r="Y57" i="3"/>
  <c r="Y44" i="3"/>
  <c r="AG44" i="3"/>
  <c r="Z44" i="3"/>
  <c r="Y67" i="3"/>
  <c r="AG67" i="3"/>
  <c r="Z67" i="3"/>
  <c r="Y28" i="3"/>
  <c r="AG28" i="3"/>
  <c r="Z28" i="3"/>
  <c r="Y42" i="3"/>
  <c r="AG42" i="3"/>
  <c r="Z42" i="3"/>
  <c r="AG38" i="3"/>
  <c r="Z38" i="3"/>
  <c r="Y38" i="3"/>
  <c r="AD20" i="3"/>
  <c r="N16" i="3"/>
  <c r="AD16" i="3"/>
</calcChain>
</file>

<file path=xl/sharedStrings.xml><?xml version="1.0" encoding="utf-8"?>
<sst xmlns="http://schemas.openxmlformats.org/spreadsheetml/2006/main" count="1025" uniqueCount="260">
  <si>
    <t>合計</t>
    <rPh sb="0" eb="2">
      <t>ゴウケイ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</si>
  <si>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</si>
  <si>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</si>
  <si>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</si>
  <si>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</si>
  <si>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</si>
  <si>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</si>
  <si>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</si>
  <si>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</si>
  <si>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</si>
  <si>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</si>
  <si>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</si>
  <si>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</si>
  <si>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</si>
  <si>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</si>
  <si>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</si>
  <si>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</si>
  <si>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</si>
  <si>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</si>
  <si>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</si>
  <si>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</si>
  <si>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</si>
  <si>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</si>
  <si>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</si>
  <si>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</si>
  <si>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</si>
  <si>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</si>
  <si>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</si>
  <si>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</si>
  <si>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</si>
  <si>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</si>
  <si>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</si>
  <si>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</si>
  <si>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</si>
  <si>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</si>
  <si>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</si>
  <si>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</si>
  <si>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</si>
  <si>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</si>
  <si>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</si>
  <si>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</si>
  <si>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</si>
  <si>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</si>
  <si>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</si>
  <si>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</si>
  <si>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</si>
  <si>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</si>
  <si>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</si>
  <si>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  <rPh sb="0" eb="1">
      <t>ネン</t>
    </rPh>
    <phoneticPr fontId="2"/>
  </si>
  <si>
    <t>都道府県</t>
  </si>
  <si>
    <t>未着工</t>
  </si>
  <si>
    <t>工事中止</t>
  </si>
  <si>
    <t>用途変更</t>
  </si>
  <si>
    <t>構造変更</t>
  </si>
  <si>
    <t>増</t>
  </si>
  <si>
    <t>減</t>
  </si>
  <si>
    <t>床面積</t>
  </si>
  <si>
    <t>工事費</t>
  </si>
  <si>
    <t>工事費予定額</t>
  </si>
  <si>
    <t>算術平均</t>
    <rPh sb="0" eb="2">
      <t>サンジュツ</t>
    </rPh>
    <rPh sb="2" eb="4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</si>
  <si>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</si>
  <si>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第77表</t>
    <rPh sb="0" eb="1">
      <t>ダイ</t>
    </rPh>
    <rPh sb="3" eb="4">
      <t>ヒョウ</t>
    </rPh>
    <phoneticPr fontId="2"/>
  </si>
  <si>
    <t>補正調査結果</t>
    <rPh sb="0" eb="2">
      <t>ホセイ</t>
    </rPh>
    <rPh sb="2" eb="4">
      <t>チョウサ</t>
    </rPh>
    <rPh sb="4" eb="6">
      <t>ケッカ</t>
    </rPh>
    <phoneticPr fontId="2"/>
  </si>
  <si>
    <t>参考②(補正調査を工事１件単価により集計)</t>
    <rPh sb="0" eb="2">
      <t>サンコウ</t>
    </rPh>
    <rPh sb="4" eb="6">
      <t>ホセイ</t>
    </rPh>
    <rPh sb="6" eb="8">
      <t>チョウサ</t>
    </rPh>
    <rPh sb="9" eb="11">
      <t>コウジ</t>
    </rPh>
    <rPh sb="12" eb="13">
      <t>ケン</t>
    </rPh>
    <rPh sb="13" eb="15">
      <t>タンカ</t>
    </rPh>
    <rPh sb="18" eb="20">
      <t>シュウケイ</t>
    </rPh>
    <phoneticPr fontId="2"/>
  </si>
  <si>
    <t>平方メートル</t>
  </si>
  <si>
    <t>当り単価</t>
  </si>
  <si>
    <t>予定床面積</t>
  </si>
  <si>
    <t>の合計</t>
  </si>
  <si>
    <t>予定額</t>
  </si>
  <si>
    <t>工事実施</t>
  </si>
  <si>
    <t>床面積の</t>
  </si>
  <si>
    <t>工事実施額</t>
  </si>
  <si>
    <t>工事実施率</t>
  </si>
  <si>
    <t>工事費予</t>
  </si>
  <si>
    <t>定額平方</t>
  </si>
  <si>
    <t>メートル</t>
  </si>
  <si>
    <t>額平方</t>
  </si>
  <si>
    <t>定額の補</t>
  </si>
  <si>
    <t>×補正率</t>
  </si>
  <si>
    <t>工事実施額の</t>
  </si>
  <si>
    <t>推定値</t>
  </si>
  <si>
    <t>補正調査に</t>
  </si>
  <si>
    <t>メートル当</t>
  </si>
  <si>
    <t>り実施単価</t>
  </si>
  <si>
    <t>平方ﾒｰﾄﾙ</t>
    <rPh sb="0" eb="2">
      <t>ヘイホウ</t>
    </rPh>
    <phoneticPr fontId="2"/>
  </si>
  <si>
    <t>万円</t>
    <rPh sb="0" eb="2">
      <t>マンエン</t>
    </rPh>
    <phoneticPr fontId="2"/>
  </si>
  <si>
    <t>千円</t>
    <rPh sb="0" eb="1">
      <t>セン</t>
    </rPh>
    <rPh sb="1" eb="2">
      <t>エン</t>
    </rPh>
    <phoneticPr fontId="2"/>
  </si>
  <si>
    <t>件</t>
    <rPh sb="0" eb="1">
      <t>ケン</t>
    </rPh>
    <phoneticPr fontId="2"/>
  </si>
  <si>
    <t>ﾚｺｰﾄﾞ件数</t>
    <rPh sb="5" eb="7">
      <t>ケンスウ</t>
    </rPh>
    <phoneticPr fontId="2"/>
  </si>
  <si>
    <t>床面積の合計（㎡）</t>
  </si>
  <si>
    <t>工事費予定額（万円）</t>
  </si>
  <si>
    <t>床面積・増・件数</t>
  </si>
  <si>
    <t>床面積・増・床面積（㎡）</t>
  </si>
  <si>
    <t>床面積・減・件数</t>
  </si>
  <si>
    <t>床面積・減・床面積（㎡）</t>
  </si>
  <si>
    <t>実施床面積の合計（㎡）</t>
  </si>
  <si>
    <t>合計金額（万円）</t>
  </si>
  <si>
    <t>実施単価（千円/㎡）</t>
  </si>
  <si>
    <t>標準偏差</t>
  </si>
  <si>
    <t>都道府県計</t>
  </si>
  <si>
    <t>市部計</t>
  </si>
  <si>
    <t>実施床面積の合計（㎡）</t>
    <phoneticPr fontId="2"/>
  </si>
  <si>
    <t>合計金額（万円）</t>
    <phoneticPr fontId="2"/>
  </si>
  <si>
    <t>総　　計</t>
    <rPh sb="0" eb="1">
      <t>フサ</t>
    </rPh>
    <rPh sb="3" eb="4">
      <t>ケイ</t>
    </rPh>
    <phoneticPr fontId="2"/>
  </si>
  <si>
    <t>床 面 積 の 合 計</t>
    <rPh sb="0" eb="1">
      <t>ユカ</t>
    </rPh>
    <rPh sb="2" eb="3">
      <t>メン</t>
    </rPh>
    <rPh sb="4" eb="5">
      <t>セキ</t>
    </rPh>
    <rPh sb="8" eb="9">
      <t>ゴウ</t>
    </rPh>
    <rPh sb="10" eb="11">
      <t>ケイ</t>
    </rPh>
    <phoneticPr fontId="2"/>
  </si>
  <si>
    <t>工 事 費 予 定 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2"/>
  </si>
  <si>
    <t>参 考 ①</t>
    <rPh sb="0" eb="1">
      <t>サン</t>
    </rPh>
    <rPh sb="2" eb="3">
      <t>コウ</t>
    </rPh>
    <phoneticPr fontId="2"/>
  </si>
  <si>
    <t>補　　　正　　　値　　　の　　　計　　　算</t>
    <rPh sb="0" eb="1">
      <t>ホ</t>
    </rPh>
    <rPh sb="4" eb="5">
      <t>セイ</t>
    </rPh>
    <rPh sb="8" eb="9">
      <t>アタイ</t>
    </rPh>
    <rPh sb="16" eb="17">
      <t>ケイ</t>
    </rPh>
    <rPh sb="20" eb="21">
      <t>サン</t>
    </rPh>
    <phoneticPr fontId="2"/>
  </si>
  <si>
    <t>着　工　統　計　値　（非木造）</t>
    <rPh sb="0" eb="1">
      <t>キ</t>
    </rPh>
    <rPh sb="2" eb="3">
      <t>タクミ</t>
    </rPh>
    <rPh sb="4" eb="5">
      <t>オサム</t>
    </rPh>
    <rPh sb="6" eb="7">
      <t>ケイ</t>
    </rPh>
    <rPh sb="8" eb="9">
      <t>アタイ</t>
    </rPh>
    <rPh sb="11" eb="12">
      <t>ヒ</t>
    </rPh>
    <rPh sb="12" eb="13">
      <t>キ</t>
    </rPh>
    <rPh sb="13" eb="14">
      <t>ヅクリ</t>
    </rPh>
    <phoneticPr fontId="2"/>
  </si>
  <si>
    <t>非木造建築物の平方メートル当り実施単価</t>
    <rPh sb="0" eb="1">
      <t>ヒ</t>
    </rPh>
    <rPh sb="1" eb="3">
      <t>モクゾウ</t>
    </rPh>
    <rPh sb="3" eb="6">
      <t>ケンチクブツ</t>
    </rPh>
    <rPh sb="7" eb="9">
      <t>ヘイホウ</t>
    </rPh>
    <rPh sb="13" eb="14">
      <t>アタ</t>
    </rPh>
    <rPh sb="15" eb="17">
      <t>ジッシ</t>
    </rPh>
    <rPh sb="17" eb="19">
      <t>タンカ</t>
    </rPh>
    <phoneticPr fontId="2"/>
  </si>
  <si>
    <t>非木造建築</t>
  </si>
  <si>
    <t>物１件当り</t>
  </si>
  <si>
    <t>実施床面積</t>
  </si>
  <si>
    <t>の合計の算</t>
  </si>
  <si>
    <t>よる非木造</t>
  </si>
  <si>
    <t>住宅の平方</t>
  </si>
  <si>
    <t>補正調査による非木造住宅の平方メートル当り実施単価</t>
    <rPh sb="7" eb="8">
      <t>ヒ</t>
    </rPh>
    <phoneticPr fontId="2"/>
  </si>
  <si>
    <t>鉄骨・鉄筋ｺﾝｸﾘｰﾄ造・床面積の合計（㎡）</t>
  </si>
  <si>
    <t>鉄骨・鉄筋ｺﾝｸﾘｰﾄ造・工事費の予定額（万円）</t>
  </si>
  <si>
    <t>鉄筋ｺﾝｸﾘｰﾄ造・床面積の合計（㎡）</t>
  </si>
  <si>
    <t>鉄筋ｺﾝｸﾘｰﾄ造・工事費の予定額（万円）</t>
  </si>
  <si>
    <t>鉄骨造・床面積の合計（㎡）</t>
  </si>
  <si>
    <t>鉄骨造・工事費の予定額（万円）</t>
  </si>
  <si>
    <t>ｺﾝｸﾘｰﾄﾌﾞﾛｯｸ造・床面積の合計（㎡）</t>
  </si>
  <si>
    <t>ｺﾝｸﾘｰﾄﾌﾞﾛｯｸ造・工事費の予定額（万円）</t>
  </si>
  <si>
    <t>その他・床面積の合計（㎡）</t>
  </si>
  <si>
    <t>その他・工事費の予定額（万円）</t>
  </si>
  <si>
    <t>床面積の合計</t>
  </si>
  <si>
    <t>工事費の予定額の合計</t>
  </si>
  <si>
    <t>補　　　　　　正　　　　　　調　　　　　　査　　　　　　結　　　　　　果</t>
    <phoneticPr fontId="2"/>
  </si>
  <si>
    <t>計　画　変　更</t>
    <phoneticPr fontId="2"/>
  </si>
  <si>
    <t>床　面　積　の　変　更</t>
    <phoneticPr fontId="2"/>
  </si>
  <si>
    <t>工　事　実　施　数</t>
    <phoneticPr fontId="2"/>
  </si>
  <si>
    <t>補　　正　　率</t>
    <phoneticPr fontId="2"/>
  </si>
  <si>
    <t>床 面 積</t>
    <phoneticPr fontId="2"/>
  </si>
  <si>
    <t>工　　事　　費</t>
    <phoneticPr fontId="2"/>
  </si>
  <si>
    <t>都道府県名</t>
    <phoneticPr fontId="2"/>
  </si>
  <si>
    <t>市　　部</t>
    <phoneticPr fontId="2"/>
  </si>
  <si>
    <r>
      <t>n</t>
    </r>
    <r>
      <rPr>
        <sz val="8"/>
        <rFont val="ＭＳ 明朝"/>
        <family val="1"/>
        <charset val="128"/>
      </rPr>
      <t>0</t>
    </r>
    <phoneticPr fontId="2"/>
  </si>
  <si>
    <r>
      <t>a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</si>
  <si>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</si>
  <si>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0</t>
    </r>
    <phoneticPr fontId="2"/>
  </si>
  <si>
    <r>
      <t>a</t>
    </r>
    <r>
      <rPr>
        <sz val="7"/>
        <rFont val="ＭＳ 明朝"/>
        <family val="1"/>
        <charset val="128"/>
      </rPr>
      <t>1</t>
    </r>
    <phoneticPr fontId="2"/>
  </si>
  <si>
    <r>
      <t>c</t>
    </r>
    <r>
      <rPr>
        <sz val="7"/>
        <rFont val="ＭＳ 明朝"/>
        <family val="1"/>
        <charset val="128"/>
      </rPr>
      <t>1</t>
    </r>
    <phoneticPr fontId="2"/>
  </si>
  <si>
    <r>
      <t>a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</si>
  <si>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1</t>
    </r>
    <phoneticPr fontId="2"/>
  </si>
  <si>
    <t>術　平　均</t>
    <phoneticPr fontId="2"/>
  </si>
  <si>
    <t>％</t>
    <phoneticPr fontId="2"/>
  </si>
  <si>
    <t>件 数</t>
    <phoneticPr fontId="2"/>
  </si>
  <si>
    <r>
      <t>Ａ</t>
    </r>
    <r>
      <rPr>
        <sz val="7"/>
        <rFont val="ＭＳ 明朝"/>
        <family val="1"/>
        <charset val="128"/>
      </rPr>
      <t>0</t>
    </r>
    <phoneticPr fontId="2"/>
  </si>
  <si>
    <r>
      <t>Ｂ</t>
    </r>
    <r>
      <rPr>
        <sz val="7"/>
        <rFont val="ＭＳ 明朝"/>
        <family val="1"/>
        <charset val="128"/>
      </rPr>
      <t>0</t>
    </r>
    <phoneticPr fontId="2"/>
  </si>
  <si>
    <r>
      <t>Ｂ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＝Ｂ</t>
    </r>
    <r>
      <rPr>
        <sz val="7"/>
        <rFont val="ＭＳ 明朝"/>
        <family val="1"/>
        <charset val="128"/>
      </rPr>
      <t>0</t>
    </r>
    <phoneticPr fontId="2"/>
  </si>
  <si>
    <t>市 部 非 木 造 建 築 物</t>
    <rPh sb="0" eb="1">
      <t>シ</t>
    </rPh>
    <rPh sb="2" eb="3">
      <t>ブ</t>
    </rPh>
    <rPh sb="4" eb="5">
      <t>ヒ</t>
    </rPh>
    <rPh sb="6" eb="7">
      <t>キ</t>
    </rPh>
    <rPh sb="8" eb="9">
      <t>ヅクリ</t>
    </rPh>
    <rPh sb="10" eb="11">
      <t>タツル</t>
    </rPh>
    <rPh sb="12" eb="13">
      <t>チク</t>
    </rPh>
    <rPh sb="14" eb="15">
      <t>モノ</t>
    </rPh>
    <phoneticPr fontId="2"/>
  </si>
  <si>
    <t>正　　率</t>
    <phoneticPr fontId="2"/>
  </si>
  <si>
    <t>合　　計</t>
    <phoneticPr fontId="2"/>
  </si>
  <si>
    <t>居住のみ</t>
    <rPh sb="0" eb="2">
      <t>キョジュウ</t>
    </rPh>
    <phoneticPr fontId="2"/>
  </si>
  <si>
    <t>主体工事実施額（万円）</t>
  </si>
  <si>
    <t>建築設備工事実施額（万円）</t>
  </si>
  <si>
    <t>合計</t>
  </si>
  <si>
    <t>居住のみ</t>
  </si>
  <si>
    <t>主体工事実施額
（万円）</t>
    <phoneticPr fontId="2"/>
  </si>
  <si>
    <t>建築設備工事実施額
（万円）</t>
    <phoneticPr fontId="2"/>
  </si>
  <si>
    <t>合計金額
（万円）</t>
    <phoneticPr fontId="2"/>
  </si>
  <si>
    <t>都道府県CD</t>
    <phoneticPr fontId="2"/>
  </si>
  <si>
    <t>名称</t>
    <rPh sb="0" eb="2">
      <t>メイショウ</t>
    </rPh>
    <phoneticPr fontId="2"/>
  </si>
  <si>
    <t>合計</t>
    <phoneticPr fontId="2"/>
  </si>
  <si>
    <t>2018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</si>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</sst>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_ "/>
    <numFmt numFmtId="178" formatCode="#,##0.0;[Red]\-#,##0.0"/>
    <numFmt numFmtId="179" formatCode="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7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u/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gray0625">
        <bgColor indexed="43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2" borderId="2" xfId="0" applyNumberFormat="1" applyFont="1" applyFill="1" applyBorder="1"/>
    <xf numFmtId="49" fontId="3" fillId="3" borderId="3" xfId="0" applyNumberFormat="1" applyFont="1" applyFill="1" applyBorder="1"/>
    <xf numFmtId="49" fontId="3" fillId="2" borderId="4" xfId="0" applyNumberFormat="1" applyFont="1" applyFill="1" applyBorder="1"/>
    <xf numFmtId="49" fontId="3" fillId="3" borderId="1" xfId="0" applyNumberFormat="1" applyFont="1" applyFill="1" applyBorder="1"/>
    <xf numFmtId="49" fontId="3" fillId="2" borderId="5" xfId="0" applyNumberFormat="1" applyFont="1" applyFill="1" applyBorder="1"/>
    <xf numFmtId="49" fontId="3" fillId="3" borderId="6" xfId="0" applyNumberFormat="1" applyFont="1" applyFill="1" applyBorder="1"/>
    <xf numFmtId="49" fontId="3" fillId="2" borderId="7" xfId="0" applyNumberFormat="1" applyFont="1" applyFill="1" applyBorder="1"/>
    <xf numFmtId="49" fontId="3" fillId="3" borderId="8" xfId="0" applyNumberFormat="1" applyFont="1" applyFill="1" applyBorder="1"/>
    <xf numFmtId="49" fontId="3" fillId="2" borderId="9" xfId="0" applyNumberFormat="1" applyFont="1" applyFill="1" applyBorder="1"/>
    <xf numFmtId="49" fontId="3" fillId="3" borderId="10" xfId="0" applyNumberFormat="1" applyFont="1" applyFill="1" applyBorder="1"/>
    <xf numFmtId="176" fontId="3" fillId="2" borderId="2" xfId="0" applyNumberFormat="1" applyFont="1" applyFill="1" applyBorder="1"/>
    <xf numFmtId="176" fontId="3" fillId="2" borderId="4" xfId="0" applyNumberFormat="1" applyFont="1" applyFill="1" applyBorder="1"/>
    <xf numFmtId="176" fontId="3" fillId="2" borderId="5" xfId="0" applyNumberFormat="1" applyFont="1" applyFill="1" applyBorder="1"/>
    <xf numFmtId="176" fontId="3" fillId="2" borderId="7" xfId="0" applyNumberFormat="1" applyFont="1" applyFill="1" applyBorder="1"/>
    <xf numFmtId="176" fontId="3" fillId="2" borderId="9" xfId="0" applyNumberFormat="1" applyFont="1" applyFill="1" applyBorder="1"/>
    <xf numFmtId="0" fontId="3" fillId="0" borderId="0" xfId="0" applyFont="1" applyFill="1"/>
    <xf numFmtId="176" fontId="3" fillId="2" borderId="3" xfId="0" applyNumberFormat="1" applyFont="1" applyFill="1" applyBorder="1"/>
    <xf numFmtId="176" fontId="3" fillId="2" borderId="11" xfId="0" applyNumberFormat="1" applyFont="1" applyFill="1" applyBorder="1"/>
    <xf numFmtId="176" fontId="3" fillId="2" borderId="1" xfId="0" applyNumberFormat="1" applyFont="1" applyFill="1" applyBorder="1"/>
    <xf numFmtId="176" fontId="3" fillId="2" borderId="12" xfId="0" applyNumberFormat="1" applyFont="1" applyFill="1" applyBorder="1"/>
    <xf numFmtId="176" fontId="3" fillId="2" borderId="6" xfId="0" applyNumberFormat="1" applyFont="1" applyFill="1" applyBorder="1"/>
    <xf numFmtId="176" fontId="3" fillId="2" borderId="13" xfId="0" applyNumberFormat="1" applyFont="1" applyFill="1" applyBorder="1"/>
    <xf numFmtId="176" fontId="3" fillId="2" borderId="8" xfId="0" applyNumberFormat="1" applyFont="1" applyFill="1" applyBorder="1"/>
    <xf numFmtId="176" fontId="3" fillId="2" borderId="14" xfId="0" applyNumberFormat="1" applyFont="1" applyFill="1" applyBorder="1"/>
    <xf numFmtId="176" fontId="3" fillId="2" borderId="10" xfId="0" applyNumberFormat="1" applyFont="1" applyFill="1" applyBorder="1"/>
    <xf numFmtId="176" fontId="3" fillId="2" borderId="15" xfId="0" applyNumberFormat="1" applyFont="1" applyFill="1" applyBorder="1"/>
    <xf numFmtId="49" fontId="3" fillId="3" borderId="16" xfId="0" applyNumberFormat="1" applyFont="1" applyFill="1" applyBorder="1"/>
    <xf numFmtId="49" fontId="3" fillId="3" borderId="17" xfId="0" applyNumberFormat="1" applyFont="1" applyFill="1" applyBorder="1"/>
    <xf numFmtId="49" fontId="3" fillId="3" borderId="18" xfId="0" applyNumberFormat="1" applyFont="1" applyFill="1" applyBorder="1"/>
    <xf numFmtId="49" fontId="3" fillId="3" borderId="19" xfId="0" applyNumberFormat="1" applyFont="1" applyFill="1" applyBorder="1"/>
    <xf numFmtId="49" fontId="3" fillId="3" borderId="20" xfId="0" applyNumberFormat="1" applyFont="1" applyFill="1" applyBorder="1"/>
    <xf numFmtId="38" fontId="3" fillId="4" borderId="21" xfId="1" applyFont="1" applyFill="1" applyBorder="1"/>
    <xf numFmtId="38" fontId="3" fillId="4" borderId="22" xfId="1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178" fontId="3" fillId="4" borderId="25" xfId="1" applyNumberFormat="1" applyFont="1" applyFill="1" applyBorder="1" applyAlignment="1">
      <alignment horizontal="right"/>
    </xf>
    <xf numFmtId="178" fontId="3" fillId="4" borderId="26" xfId="1" applyNumberFormat="1" applyFont="1" applyFill="1" applyBorder="1" applyAlignment="1">
      <alignment horizontal="right"/>
    </xf>
    <xf numFmtId="178" fontId="3" fillId="4" borderId="27" xfId="1" applyNumberFormat="1" applyFont="1" applyFill="1" applyBorder="1" applyAlignment="1">
      <alignment horizontal="right"/>
    </xf>
    <xf numFmtId="178" fontId="3" fillId="4" borderId="28" xfId="1" applyNumberFormat="1" applyFont="1" applyFill="1" applyBorder="1" applyAlignment="1">
      <alignment horizontal="right"/>
    </xf>
    <xf numFmtId="38" fontId="3" fillId="4" borderId="2" xfId="1" applyFont="1" applyFill="1" applyBorder="1"/>
    <xf numFmtId="38" fontId="3" fillId="4" borderId="11" xfId="1" applyFont="1" applyFill="1" applyBorder="1"/>
    <xf numFmtId="38" fontId="3" fillId="4" borderId="4" xfId="1" applyFont="1" applyFill="1" applyBorder="1"/>
    <xf numFmtId="38" fontId="3" fillId="4" borderId="12" xfId="1" applyFont="1" applyFill="1" applyBorder="1"/>
    <xf numFmtId="38" fontId="3" fillId="4" borderId="5" xfId="1" applyFont="1" applyFill="1" applyBorder="1"/>
    <xf numFmtId="38" fontId="3" fillId="4" borderId="13" xfId="1" applyFont="1" applyFill="1" applyBorder="1"/>
    <xf numFmtId="38" fontId="3" fillId="4" borderId="7" xfId="1" applyFont="1" applyFill="1" applyBorder="1"/>
    <xf numFmtId="38" fontId="3" fillId="4" borderId="14" xfId="1" applyFont="1" applyFill="1" applyBorder="1"/>
    <xf numFmtId="38" fontId="3" fillId="4" borderId="9" xfId="1" applyFont="1" applyFill="1" applyBorder="1"/>
    <xf numFmtId="38" fontId="3" fillId="4" borderId="15" xfId="1" applyFont="1" applyFill="1" applyBorder="1"/>
    <xf numFmtId="0" fontId="3" fillId="0" borderId="0" xfId="0" applyFont="1" applyAlignment="1"/>
    <xf numFmtId="0" fontId="3" fillId="0" borderId="0" xfId="0" quotePrefix="1" applyFont="1"/>
    <xf numFmtId="176" fontId="3" fillId="2" borderId="29" xfId="0" applyNumberFormat="1" applyFont="1" applyFill="1" applyBorder="1"/>
    <xf numFmtId="176" fontId="3" fillId="2" borderId="30" xfId="0" applyNumberFormat="1" applyFont="1" applyFill="1" applyBorder="1"/>
    <xf numFmtId="176" fontId="3" fillId="2" borderId="31" xfId="0" applyNumberFormat="1" applyFont="1" applyFill="1" applyBorder="1"/>
    <xf numFmtId="176" fontId="3" fillId="2" borderId="32" xfId="0" applyNumberFormat="1" applyFont="1" applyFill="1" applyBorder="1"/>
    <xf numFmtId="176" fontId="3" fillId="2" borderId="33" xfId="0" applyNumberFormat="1" applyFont="1" applyFill="1" applyBorder="1"/>
    <xf numFmtId="0" fontId="4" fillId="0" borderId="0" xfId="0" applyFo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3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38" fontId="4" fillId="0" borderId="6" xfId="1" applyFont="1" applyFill="1" applyBorder="1"/>
    <xf numFmtId="38" fontId="4" fillId="0" borderId="6" xfId="1" applyFont="1" applyFill="1" applyBorder="1" applyAlignment="1">
      <alignment horizontal="center"/>
    </xf>
    <xf numFmtId="38" fontId="4" fillId="0" borderId="6" xfId="1" applyFont="1" applyFill="1" applyBorder="1" applyAlignment="1">
      <alignment horizontal="right"/>
    </xf>
    <xf numFmtId="0" fontId="4" fillId="0" borderId="36" xfId="0" applyFont="1" applyBorder="1"/>
    <xf numFmtId="38" fontId="4" fillId="0" borderId="36" xfId="1" applyFont="1" applyFill="1" applyBorder="1"/>
    <xf numFmtId="178" fontId="4" fillId="0" borderId="36" xfId="1" applyNumberFormat="1" applyFont="1" applyFill="1" applyBorder="1" applyAlignment="1">
      <alignment horizontal="right"/>
    </xf>
    <xf numFmtId="40" fontId="4" fillId="0" borderId="36" xfId="1" applyNumberFormat="1" applyFont="1" applyFill="1" applyBorder="1" applyAlignment="1">
      <alignment horizontal="right"/>
    </xf>
    <xf numFmtId="38" fontId="4" fillId="0" borderId="36" xfId="1" applyFont="1" applyFill="1" applyBorder="1" applyAlignment="1">
      <alignment horizontal="right"/>
    </xf>
    <xf numFmtId="0" fontId="4" fillId="0" borderId="36" xfId="0" applyFont="1" applyFill="1" applyBorder="1"/>
    <xf numFmtId="38" fontId="4" fillId="0" borderId="36" xfId="1" applyFont="1" applyFill="1" applyBorder="1" applyAlignment="1">
      <alignment horizontal="center"/>
    </xf>
    <xf numFmtId="0" fontId="4" fillId="0" borderId="36" xfId="0" applyFont="1" applyFill="1" applyBorder="1" applyAlignment="1">
      <alignment horizontal="right"/>
    </xf>
    <xf numFmtId="38" fontId="4" fillId="0" borderId="10" xfId="1" applyFont="1" applyFill="1" applyBorder="1"/>
    <xf numFmtId="178" fontId="4" fillId="0" borderId="10" xfId="1" applyNumberFormat="1" applyFont="1" applyFill="1" applyBorder="1" applyAlignment="1">
      <alignment horizontal="right"/>
    </xf>
    <xf numFmtId="40" fontId="4" fillId="0" borderId="10" xfId="1" applyNumberFormat="1" applyFont="1" applyFill="1" applyBorder="1" applyAlignment="1">
      <alignment horizontal="right"/>
    </xf>
    <xf numFmtId="38" fontId="4" fillId="0" borderId="10" xfId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 textRotation="255"/>
    </xf>
    <xf numFmtId="38" fontId="4" fillId="0" borderId="34" xfId="1" applyFont="1" applyFill="1" applyBorder="1" applyAlignment="1">
      <alignment horizontal="center"/>
    </xf>
    <xf numFmtId="0" fontId="4" fillId="0" borderId="35" xfId="0" applyFont="1" applyBorder="1"/>
    <xf numFmtId="178" fontId="4" fillId="0" borderId="35" xfId="1" applyNumberFormat="1" applyFont="1" applyFill="1" applyBorder="1" applyAlignment="1">
      <alignment horizontal="right"/>
    </xf>
    <xf numFmtId="0" fontId="4" fillId="0" borderId="35" xfId="0" applyFont="1" applyFill="1" applyBorder="1" applyAlignment="1">
      <alignment horizontal="right"/>
    </xf>
    <xf numFmtId="178" fontId="4" fillId="0" borderId="37" xfId="1" applyNumberFormat="1" applyFont="1" applyFill="1" applyBorder="1" applyAlignment="1">
      <alignment horizontal="right"/>
    </xf>
    <xf numFmtId="0" fontId="4" fillId="0" borderId="31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distributed" vertical="center"/>
    </xf>
    <xf numFmtId="0" fontId="4" fillId="0" borderId="31" xfId="0" applyFont="1" applyFill="1" applyBorder="1"/>
    <xf numFmtId="0" fontId="4" fillId="0" borderId="38" xfId="0" applyFont="1" applyBorder="1"/>
    <xf numFmtId="0" fontId="4" fillId="0" borderId="38" xfId="0" applyFont="1" applyFill="1" applyBorder="1" applyAlignment="1">
      <alignment horizontal="distributed"/>
    </xf>
    <xf numFmtId="0" fontId="4" fillId="0" borderId="38" xfId="0" applyFont="1" applyFill="1" applyBorder="1"/>
    <xf numFmtId="0" fontId="4" fillId="0" borderId="33" xfId="0" applyFont="1" applyFill="1" applyBorder="1" applyAlignment="1">
      <alignment horizontal="distributed"/>
    </xf>
    <xf numFmtId="0" fontId="4" fillId="0" borderId="6" xfId="0" applyFont="1" applyBorder="1"/>
    <xf numFmtId="0" fontId="4" fillId="0" borderId="10" xfId="0" applyFont="1" applyBorder="1"/>
    <xf numFmtId="0" fontId="4" fillId="0" borderId="1" xfId="0" applyFont="1" applyBorder="1" applyAlignment="1">
      <alignment horizontal="distributed"/>
    </xf>
    <xf numFmtId="0" fontId="3" fillId="5" borderId="39" xfId="0" applyFont="1" applyFill="1" applyBorder="1"/>
    <xf numFmtId="49" fontId="3" fillId="5" borderId="40" xfId="0" applyNumberFormat="1" applyFont="1" applyFill="1" applyBorder="1"/>
    <xf numFmtId="177" fontId="3" fillId="6" borderId="40" xfId="0" applyNumberFormat="1" applyFont="1" applyFill="1" applyBorder="1"/>
    <xf numFmtId="0" fontId="3" fillId="5" borderId="41" xfId="0" applyFont="1" applyFill="1" applyBorder="1"/>
    <xf numFmtId="49" fontId="3" fillId="5" borderId="42" xfId="0" applyNumberFormat="1" applyFont="1" applyFill="1" applyBorder="1"/>
    <xf numFmtId="177" fontId="3" fillId="6" borderId="42" xfId="0" applyNumberFormat="1" applyFont="1" applyFill="1" applyBorder="1"/>
    <xf numFmtId="0" fontId="3" fillId="5" borderId="43" xfId="0" applyFont="1" applyFill="1" applyBorder="1"/>
    <xf numFmtId="49" fontId="3" fillId="5" borderId="44" xfId="0" applyNumberFormat="1" applyFont="1" applyFill="1" applyBorder="1"/>
    <xf numFmtId="177" fontId="3" fillId="6" borderId="44" xfId="0" applyNumberFormat="1" applyFont="1" applyFill="1" applyBorder="1"/>
    <xf numFmtId="0" fontId="3" fillId="5" borderId="45" xfId="0" applyFont="1" applyFill="1" applyBorder="1"/>
    <xf numFmtId="49" fontId="3" fillId="5" borderId="46" xfId="0" applyNumberFormat="1" applyFont="1" applyFill="1" applyBorder="1"/>
    <xf numFmtId="177" fontId="3" fillId="6" borderId="46" xfId="0" applyNumberFormat="1" applyFont="1" applyFill="1" applyBorder="1"/>
    <xf numFmtId="0" fontId="3" fillId="5" borderId="47" xfId="0" applyFont="1" applyFill="1" applyBorder="1"/>
    <xf numFmtId="49" fontId="3" fillId="5" borderId="48" xfId="0" applyNumberFormat="1" applyFont="1" applyFill="1" applyBorder="1"/>
    <xf numFmtId="177" fontId="3" fillId="6" borderId="48" xfId="0" applyNumberFormat="1" applyFont="1" applyFill="1" applyBorder="1"/>
    <xf numFmtId="0" fontId="3" fillId="5" borderId="49" xfId="0" applyFont="1" applyFill="1" applyBorder="1"/>
    <xf numFmtId="49" fontId="3" fillId="5" borderId="50" xfId="0" applyNumberFormat="1" applyFont="1" applyFill="1" applyBorder="1"/>
    <xf numFmtId="177" fontId="3" fillId="6" borderId="50" xfId="0" applyNumberFormat="1" applyFont="1" applyFill="1" applyBorder="1"/>
    <xf numFmtId="0" fontId="3" fillId="5" borderId="51" xfId="0" applyFont="1" applyFill="1" applyBorder="1"/>
    <xf numFmtId="49" fontId="3" fillId="5" borderId="52" xfId="0" applyNumberFormat="1" applyFont="1" applyFill="1" applyBorder="1"/>
    <xf numFmtId="177" fontId="3" fillId="6" borderId="52" xfId="0" applyNumberFormat="1" applyFont="1" applyFill="1" applyBorder="1"/>
    <xf numFmtId="179" fontId="4" fillId="0" borderId="36" xfId="0" applyNumberFormat="1" applyFont="1" applyFill="1" applyBorder="1" applyAlignment="1">
      <alignment horizontal="right"/>
    </xf>
    <xf numFmtId="179" fontId="4" fillId="0" borderId="10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 vertical="distributed" textRotation="255"/>
    </xf>
    <xf numFmtId="0" fontId="4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distributed"/>
    </xf>
    <xf numFmtId="0" fontId="3" fillId="0" borderId="53" xfId="0" applyFont="1" applyBorder="1" applyAlignment="1">
      <alignment horizontal="center" vertical="top" wrapTex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38" fontId="4" fillId="0" borderId="1" xfId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76200</xdr:colOff>
      <xdr:row>10</xdr:row>
      <xdr:rowOff>142875</xdr:rowOff>
    </xdr:from>
    <xdr:to>
      <xdr:col>31</xdr:col>
      <xdr:colOff>342900</xdr:colOff>
      <xdr:row>12</xdr:row>
      <xdr:rowOff>190500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24041100" y="2247900"/>
          <a:ext cx="266700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32</xdr:col>
      <xdr:colOff>66675</xdr:colOff>
      <xdr:row>10</xdr:row>
      <xdr:rowOff>142875</xdr:rowOff>
    </xdr:from>
    <xdr:to>
      <xdr:col>33</xdr:col>
      <xdr:colOff>0</xdr:colOff>
      <xdr:row>12</xdr:row>
      <xdr:rowOff>200025</xdr:rowOff>
    </xdr:to>
    <xdr:grpSp>
      <xdr:nvGrpSpPr>
        <xdr:cNvPr id="1089" name="Group 14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GrpSpPr>
          <a:grpSpLocks/>
        </xdr:cNvGrpSpPr>
      </xdr:nvGrpSpPr>
      <xdr:grpSpPr bwMode="auto">
        <a:xfrm>
          <a:off x="24717375" y="2263775"/>
          <a:ext cx="796925" cy="514350"/>
          <a:chOff x="2707" y="210"/>
          <a:chExt cx="84" cy="44"/>
        </a:xfrm>
      </xdr:grpSpPr>
      <xdr:sp macro="" textlink="">
        <xdr:nvSpPr>
          <xdr:cNvPr id="1034" name="Text Box 10">
            <a:extLst>
              <a:ext uri="{FF2B5EF4-FFF2-40B4-BE49-F238E27FC236}">
                <a16:creationId xmlns:a16="http://schemas.microsoft.com/office/drawing/2014/main" xmlns="" id="{00000000-0008-0000-0000-00000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67" y="210"/>
            <a:ext cx="24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xmlns="" id="{00000000-0008-0000-0000-00000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07" y="212"/>
            <a:ext cx="50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037" name="Text Box 13">
            <a:extLst>
              <a:ext uri="{FF2B5EF4-FFF2-40B4-BE49-F238E27FC236}">
                <a16:creationId xmlns:a16="http://schemas.microsoft.com/office/drawing/2014/main" xmlns="" id="{00000000-0008-0000-0000-00000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47" y="221"/>
            <a:ext cx="21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</a:p>
        </xdr:txBody>
      </xdr:sp>
    </xdr:grpSp>
    <xdr:clientData/>
  </xdr:twoCellAnchor>
  <xdr:twoCellAnchor>
    <xdr:from>
      <xdr:col>19</xdr:col>
      <xdr:colOff>95250</xdr:colOff>
      <xdr:row>11</xdr:row>
      <xdr:rowOff>47625</xdr:rowOff>
    </xdr:from>
    <xdr:to>
      <xdr:col>19</xdr:col>
      <xdr:colOff>590550</xdr:colOff>
      <xdr:row>13</xdr:row>
      <xdr:rowOff>38100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3001625" y="2381250"/>
          <a:ext cx="495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/</a:t>
          </a:r>
          <a:r>
            <a:rPr lang="ja-JP" altLang="en-US" sz="13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/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25</xdr:col>
      <xdr:colOff>104775</xdr:colOff>
      <xdr:row>11</xdr:row>
      <xdr:rowOff>28575</xdr:rowOff>
    </xdr:from>
    <xdr:to>
      <xdr:col>26</xdr:col>
      <xdr:colOff>19050</xdr:colOff>
      <xdr:row>13</xdr:row>
      <xdr:rowOff>38100</xdr:rowOff>
    </xdr:to>
    <xdr:grpSp>
      <xdr:nvGrpSpPr>
        <xdr:cNvPr id="1091" name="Group 56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GrpSpPr>
          <a:grpSpLocks/>
        </xdr:cNvGrpSpPr>
      </xdr:nvGrpSpPr>
      <xdr:grpSpPr bwMode="auto">
        <a:xfrm>
          <a:off x="18964275" y="2378075"/>
          <a:ext cx="1031875" cy="466725"/>
          <a:chOff x="1993" y="248"/>
          <a:chExt cx="108" cy="49"/>
        </a:xfrm>
      </xdr:grpSpPr>
      <xdr:sp macro="" textlink="">
        <xdr:nvSpPr>
          <xdr:cNvPr id="1081" name="Text Box 57">
            <a:extLst>
              <a:ext uri="{FF2B5EF4-FFF2-40B4-BE49-F238E27FC236}">
                <a16:creationId xmlns:a16="http://schemas.microsoft.com/office/drawing/2014/main" xmlns="" id="{00000000-0008-0000-0000-00003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72" y="248"/>
            <a:ext cx="29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1082" name="Text Box 58">
            <a:extLst>
              <a:ext uri="{FF2B5EF4-FFF2-40B4-BE49-F238E27FC236}">
                <a16:creationId xmlns:a16="http://schemas.microsoft.com/office/drawing/2014/main" xmlns="" id="{00000000-0008-0000-0000-00003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13" y="248"/>
            <a:ext cx="5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1083" name="Text Box 59">
            <a:extLst>
              <a:ext uri="{FF2B5EF4-FFF2-40B4-BE49-F238E27FC236}">
                <a16:creationId xmlns:a16="http://schemas.microsoft.com/office/drawing/2014/main" xmlns="" id="{00000000-0008-0000-0000-00003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53" y="258"/>
            <a:ext cx="27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  <xdr:sp macro="" textlink="">
        <xdr:nvSpPr>
          <xdr:cNvPr id="1084" name="Text Box 60">
            <a:extLst>
              <a:ext uri="{FF2B5EF4-FFF2-40B4-BE49-F238E27FC236}">
                <a16:creationId xmlns:a16="http://schemas.microsoft.com/office/drawing/2014/main" xmlns="" id="{00000000-0008-0000-0000-00003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93" y="258"/>
            <a:ext cx="2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</xdr:grpSp>
    <xdr:clientData/>
  </xdr:twoCellAnchor>
  <xdr:twoCellAnchor>
    <xdr:from>
      <xdr:col>24</xdr:col>
      <xdr:colOff>133350</xdr:colOff>
      <xdr:row>11</xdr:row>
      <xdr:rowOff>19050</xdr:rowOff>
    </xdr:from>
    <xdr:to>
      <xdr:col>24</xdr:col>
      <xdr:colOff>1019175</xdr:colOff>
      <xdr:row>13</xdr:row>
      <xdr:rowOff>19050</xdr:rowOff>
    </xdr:to>
    <xdr:grpSp>
      <xdr:nvGrpSpPr>
        <xdr:cNvPr id="1092" name="Group 61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GrpSpPr>
          <a:grpSpLocks/>
        </xdr:cNvGrpSpPr>
      </xdr:nvGrpSpPr>
      <xdr:grpSpPr bwMode="auto">
        <a:xfrm>
          <a:off x="17824450" y="2368550"/>
          <a:ext cx="885825" cy="457200"/>
          <a:chOff x="1873" y="247"/>
          <a:chExt cx="93" cy="48"/>
        </a:xfrm>
      </xdr:grpSpPr>
      <xdr:sp macro="" textlink="">
        <xdr:nvSpPr>
          <xdr:cNvPr id="1086" name="Text Box 62">
            <a:extLst>
              <a:ext uri="{FF2B5EF4-FFF2-40B4-BE49-F238E27FC236}">
                <a16:creationId xmlns:a16="http://schemas.microsoft.com/office/drawing/2014/main" xmlns="" id="{00000000-0008-0000-0000-00003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4" y="247"/>
            <a:ext cx="52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1087" name="Text Box 63">
            <a:extLst>
              <a:ext uri="{FF2B5EF4-FFF2-40B4-BE49-F238E27FC236}">
                <a16:creationId xmlns:a16="http://schemas.microsoft.com/office/drawing/2014/main" xmlns="" id="{00000000-0008-0000-0000-00003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3" y="256"/>
            <a:ext cx="51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Ｂ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4"/>
  <sheetViews>
    <sheetView tabSelected="1" zoomScale="75" zoomScaleNormal="75" zoomScaleSheetLayoutView="75" workbookViewId="0"/>
  </sheetViews>
  <sheetFormatPr defaultRowHeight="13.5"/>
  <cols>
    <col min="1" max="1" width="12.25" style="1" customWidth="1"/>
    <col min="2" max="2" width="9.625" style="1" customWidth="1"/>
    <col min="3" max="3" width="11.5" style="1" customWidth="1"/>
    <col min="4" max="4" width="12.125" style="1" customWidth="1"/>
    <col min="5" max="5" width="13.625" style="1" customWidth="1"/>
    <col min="6" max="9" width="4.875" style="1" customWidth="1"/>
    <col min="10" max="10" width="6" style="1" customWidth="1"/>
    <col min="11" max="11" width="8.875" style="1" customWidth="1"/>
    <col min="12" max="12" width="6" style="1" customWidth="1"/>
    <col min="13" max="13" width="8.875" style="1" customWidth="1"/>
    <col min="14" max="14" width="9.625" style="1" customWidth="1"/>
    <col min="15" max="15" width="11" style="1" customWidth="1"/>
    <col min="16" max="16" width="12" style="1" customWidth="1"/>
    <col min="17" max="17" width="10.625" style="1" customWidth="1"/>
    <col min="18" max="20" width="8.875" style="1" customWidth="1"/>
    <col min="21" max="22" width="11.875" style="1" customWidth="1"/>
    <col min="23" max="23" width="15.875" style="1" customWidth="1"/>
    <col min="24" max="24" width="14.5" style="1" customWidth="1"/>
    <col min="25" max="25" width="15.375" style="1" customWidth="1"/>
    <col min="26" max="26" width="14.625" style="1" customWidth="1"/>
    <col min="27" max="27" width="11.125" style="1" customWidth="1"/>
    <col min="28" max="29" width="10.625" style="1" customWidth="1"/>
    <col min="30" max="30" width="10.75" style="1" customWidth="1"/>
    <col min="31" max="31" width="9" style="1"/>
    <col min="32" max="32" width="0" style="1" hidden="1" customWidth="1"/>
    <col min="33" max="33" width="11.375" style="1" hidden="1" customWidth="1"/>
    <col min="34" max="35" width="0" style="1" hidden="1" customWidth="1"/>
    <col min="36" max="50" width="12.625" style="1" hidden="1" customWidth="1"/>
    <col min="51" max="52" width="0" style="1" hidden="1" customWidth="1"/>
    <col min="53" max="57" width="15.625" style="1" hidden="1" customWidth="1"/>
    <col min="58" max="60" width="0" style="1" hidden="1" customWidth="1"/>
    <col min="61" max="62" width="12.625" style="1" hidden="1" customWidth="1"/>
    <col min="63" max="63" width="0" style="1" hidden="1" customWidth="1"/>
    <col min="64" max="64" width="11.5" style="1" hidden="1" customWidth="1"/>
    <col min="65" max="66" width="0" style="1" hidden="1" customWidth="1"/>
    <col min="67" max="16384" width="9" style="1"/>
  </cols>
  <sheetData>
    <row r="1" spans="1:67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Q1" s="57"/>
      <c r="AT1" s="57"/>
    </row>
    <row r="2" spans="1:67" ht="21">
      <c r="A2" s="63"/>
      <c r="B2" s="64"/>
      <c r="C2" s="64"/>
      <c r="D2" s="64"/>
      <c r="E2" s="65"/>
      <c r="F2" s="64"/>
      <c r="G2" s="64"/>
      <c r="H2" s="66"/>
      <c r="I2" s="66"/>
      <c r="J2" s="64"/>
      <c r="K2" s="64"/>
      <c r="L2" s="66"/>
      <c r="M2" s="66"/>
      <c r="N2" s="152" t="s">
        <v>61</v>
      </c>
      <c r="O2" s="152"/>
      <c r="P2" s="154" t="s">
        <v>62</v>
      </c>
      <c r="Q2" s="154"/>
      <c r="R2" s="154"/>
      <c r="S2" s="154"/>
      <c r="T2" s="154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1:67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3"/>
      <c r="V3" s="63"/>
      <c r="W3" s="63"/>
      <c r="X3" s="63"/>
      <c r="Y3" s="63"/>
      <c r="Z3" s="63"/>
      <c r="AA3" s="63"/>
      <c r="AB3" s="63"/>
      <c r="AC3" s="63"/>
      <c r="AD3" s="63"/>
      <c r="AJ3" s="2" t="str">
        <f>SUBSTITUTE(SUBSTITUTE(TEXT(DATE(VALUE($AJ$6),1,1),"ggg■e■"),"■1■","元"),"■","")</f>
        <v>平成30</v>
      </c>
      <c r="BG3" s="18" t="s">
        <v>116</v>
      </c>
    </row>
    <row r="4" spans="1:67">
      <c r="A4" s="18" t="str">
        <f>"（"&amp;$AJ$3&amp;"年計　非木造）"</f>
        <v>（平成30年計　非木造）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L4" s="153" t="s">
        <v>89</v>
      </c>
      <c r="AM4" s="153" t="s">
        <v>90</v>
      </c>
      <c r="AQ4" s="149" t="s">
        <v>91</v>
      </c>
      <c r="AR4" s="149" t="s">
        <v>92</v>
      </c>
      <c r="AS4" s="149" t="s">
        <v>93</v>
      </c>
      <c r="AT4" s="149" t="s">
        <v>94</v>
      </c>
      <c r="AU4" s="149" t="s">
        <v>95</v>
      </c>
      <c r="AV4" s="149" t="s">
        <v>96</v>
      </c>
      <c r="AW4" s="149" t="s">
        <v>97</v>
      </c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149" t="s">
        <v>101</v>
      </c>
      <c r="BJ4" s="149" t="s">
        <v>102</v>
      </c>
      <c r="BK4" s="56"/>
      <c r="BL4" s="56"/>
      <c r="BM4" s="56"/>
      <c r="BN4" s="56"/>
      <c r="BO4" s="56"/>
    </row>
    <row r="5" spans="1:67" ht="14.25" thickBo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J5" s="1" t="s">
        <v>48</v>
      </c>
      <c r="AK5" s="1" t="s">
        <v>49</v>
      </c>
      <c r="AL5" s="155"/>
      <c r="AM5" s="155"/>
      <c r="AP5" s="1" t="s">
        <v>49</v>
      </c>
      <c r="AQ5" s="150"/>
      <c r="AR5" s="150"/>
      <c r="AS5" s="150"/>
      <c r="AT5" s="150"/>
      <c r="AU5" s="150"/>
      <c r="AV5" s="150"/>
      <c r="AW5" s="150"/>
      <c r="AX5" s="56"/>
      <c r="AY5" s="56"/>
      <c r="AZ5" s="56" t="s">
        <v>49</v>
      </c>
      <c r="BA5" s="56" t="s">
        <v>88</v>
      </c>
      <c r="BB5" s="56" t="s">
        <v>50</v>
      </c>
      <c r="BC5" s="56" t="s">
        <v>51</v>
      </c>
      <c r="BD5" s="56" t="s">
        <v>52</v>
      </c>
      <c r="BE5" s="56" t="s">
        <v>53</v>
      </c>
      <c r="BF5" s="56"/>
      <c r="BG5" s="56"/>
      <c r="BH5" s="56" t="s">
        <v>49</v>
      </c>
      <c r="BI5" s="150"/>
      <c r="BJ5" s="150"/>
      <c r="BK5" s="56"/>
      <c r="BL5" s="56" t="s">
        <v>163</v>
      </c>
      <c r="BM5" s="56" t="s">
        <v>164</v>
      </c>
      <c r="BN5" s="56" t="s">
        <v>98</v>
      </c>
      <c r="BO5" s="56"/>
    </row>
    <row r="6" spans="1:67" ht="18" customHeight="1">
      <c r="A6" s="107"/>
      <c r="B6" s="156" t="s">
        <v>129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8"/>
      <c r="U6" s="156" t="s">
        <v>107</v>
      </c>
      <c r="V6" s="157"/>
      <c r="W6" s="157"/>
      <c r="X6" s="157"/>
      <c r="Y6" s="157"/>
      <c r="Z6" s="158"/>
      <c r="AA6" s="68" t="s">
        <v>106</v>
      </c>
      <c r="AB6" s="159" t="s">
        <v>63</v>
      </c>
      <c r="AC6" s="160"/>
      <c r="AD6" s="160"/>
      <c r="AI6" s="1" t="s">
        <v>1</v>
      </c>
      <c r="AJ6" s="3" t="s">
        <v>166</v>
      </c>
      <c r="AK6" s="4" t="s">
        <v>167</v>
      </c>
      <c r="AL6" s="13">
        <v>29365</v>
      </c>
      <c r="AM6" s="20">
        <v>382508</v>
      </c>
      <c r="AO6" s="1" t="s">
        <v>1</v>
      </c>
      <c r="AP6" s="29" t="s">
        <v>167</v>
      </c>
      <c r="AQ6" s="58">
        <v>0</v>
      </c>
      <c r="AR6" s="19">
        <v>0</v>
      </c>
      <c r="AS6" s="19">
        <v>1</v>
      </c>
      <c r="AT6" s="19">
        <v>1</v>
      </c>
      <c r="AU6" s="19">
        <v>29364</v>
      </c>
      <c r="AV6" s="19">
        <v>381701</v>
      </c>
      <c r="AW6" s="20"/>
      <c r="AY6" s="1" t="s">
        <v>1</v>
      </c>
      <c r="AZ6" s="29" t="s">
        <v>167</v>
      </c>
      <c r="BA6" s="13">
        <v>33</v>
      </c>
      <c r="BB6" s="19">
        <v>0</v>
      </c>
      <c r="BC6" s="19">
        <v>0</v>
      </c>
      <c r="BD6" s="19">
        <v>0</v>
      </c>
      <c r="BE6" s="20">
        <v>0</v>
      </c>
      <c r="BG6" s="1" t="s">
        <v>1</v>
      </c>
      <c r="BH6" s="29" t="s">
        <v>167</v>
      </c>
      <c r="BI6" s="13">
        <v>16546</v>
      </c>
      <c r="BJ6" s="20">
        <v>258231</v>
      </c>
      <c r="BL6" s="118" t="s">
        <v>167</v>
      </c>
      <c r="BM6" s="119" t="s">
        <v>1</v>
      </c>
      <c r="BN6" s="120">
        <v>74.5831748035462</v>
      </c>
    </row>
    <row r="7" spans="1:67" ht="18" customHeight="1">
      <c r="A7" s="108"/>
      <c r="B7" s="70"/>
      <c r="C7" s="70"/>
      <c r="D7" s="70"/>
      <c r="E7" s="70"/>
      <c r="F7" s="143" t="s">
        <v>130</v>
      </c>
      <c r="G7" s="144"/>
      <c r="H7" s="144"/>
      <c r="I7" s="145"/>
      <c r="J7" s="143" t="s">
        <v>131</v>
      </c>
      <c r="K7" s="144"/>
      <c r="L7" s="144"/>
      <c r="M7" s="145"/>
      <c r="N7" s="143" t="s">
        <v>132</v>
      </c>
      <c r="O7" s="144"/>
      <c r="P7" s="145"/>
      <c r="Q7" s="148" t="s">
        <v>133</v>
      </c>
      <c r="R7" s="148"/>
      <c r="S7" s="148"/>
      <c r="T7" s="148"/>
      <c r="U7" s="142" t="s">
        <v>108</v>
      </c>
      <c r="V7" s="142"/>
      <c r="W7" s="142"/>
      <c r="X7" s="142"/>
      <c r="Y7" s="142" t="s">
        <v>152</v>
      </c>
      <c r="Z7" s="142"/>
      <c r="AA7" s="73"/>
      <c r="AB7" s="161"/>
      <c r="AC7" s="162"/>
      <c r="AD7" s="162"/>
      <c r="AI7" s="1" t="s">
        <v>2</v>
      </c>
      <c r="AJ7" s="5" t="s">
        <v>166</v>
      </c>
      <c r="AK7" s="6" t="s">
        <v>168</v>
      </c>
      <c r="AL7" s="14">
        <v>5999</v>
      </c>
      <c r="AM7" s="22">
        <v>117073</v>
      </c>
      <c r="AO7" s="1" t="s">
        <v>2</v>
      </c>
      <c r="AP7" s="30" t="s">
        <v>168</v>
      </c>
      <c r="AQ7" s="59">
        <v>2</v>
      </c>
      <c r="AR7" s="21">
        <v>8</v>
      </c>
      <c r="AS7" s="21">
        <v>0</v>
      </c>
      <c r="AT7" s="21">
        <v>0</v>
      </c>
      <c r="AU7" s="21">
        <v>6007</v>
      </c>
      <c r="AV7" s="21">
        <v>111391</v>
      </c>
      <c r="AW7" s="22"/>
      <c r="AY7" s="1" t="s">
        <v>2</v>
      </c>
      <c r="AZ7" s="30" t="s">
        <v>168</v>
      </c>
      <c r="BA7" s="14">
        <v>32</v>
      </c>
      <c r="BB7" s="21">
        <v>0</v>
      </c>
      <c r="BC7" s="21">
        <v>0</v>
      </c>
      <c r="BD7" s="21">
        <v>0</v>
      </c>
      <c r="BE7" s="22">
        <v>0</v>
      </c>
      <c r="BG7" s="1" t="s">
        <v>2</v>
      </c>
      <c r="BH7" s="30" t="s">
        <v>168</v>
      </c>
      <c r="BI7" s="14">
        <v>1250</v>
      </c>
      <c r="BJ7" s="22">
        <v>22098</v>
      </c>
      <c r="BL7" s="121" t="s">
        <v>168</v>
      </c>
      <c r="BM7" s="122" t="s">
        <v>214</v>
      </c>
      <c r="BN7" s="123">
        <v>114.29381109114519</v>
      </c>
    </row>
    <row r="8" spans="1:67" ht="18" customHeight="1">
      <c r="A8" s="108"/>
      <c r="B8" s="70"/>
      <c r="C8" s="70"/>
      <c r="D8" s="70"/>
      <c r="E8" s="70"/>
      <c r="F8" s="70"/>
      <c r="G8" s="70"/>
      <c r="H8" s="70"/>
      <c r="I8" s="70"/>
      <c r="J8" s="146" t="s">
        <v>54</v>
      </c>
      <c r="K8" s="147"/>
      <c r="L8" s="146" t="s">
        <v>55</v>
      </c>
      <c r="M8" s="147"/>
      <c r="N8" s="74"/>
      <c r="O8" s="74"/>
      <c r="P8" s="74"/>
      <c r="Q8" s="68" t="s">
        <v>134</v>
      </c>
      <c r="R8" s="142" t="s">
        <v>135</v>
      </c>
      <c r="S8" s="142"/>
      <c r="T8" s="142"/>
      <c r="U8" s="142" t="s">
        <v>104</v>
      </c>
      <c r="V8" s="142"/>
      <c r="W8" s="142" t="s">
        <v>105</v>
      </c>
      <c r="X8" s="142"/>
      <c r="Y8" s="75" t="s">
        <v>58</v>
      </c>
      <c r="Z8" s="75" t="s">
        <v>79</v>
      </c>
      <c r="AA8" s="73" t="s">
        <v>81</v>
      </c>
      <c r="AB8" s="159" t="s">
        <v>109</v>
      </c>
      <c r="AC8" s="163"/>
      <c r="AD8" s="67"/>
      <c r="AI8" s="1" t="s">
        <v>3</v>
      </c>
      <c r="AJ8" s="5" t="s">
        <v>166</v>
      </c>
      <c r="AK8" s="6" t="s">
        <v>169</v>
      </c>
      <c r="AL8" s="14">
        <v>23551</v>
      </c>
      <c r="AM8" s="22">
        <v>533002</v>
      </c>
      <c r="AO8" s="1" t="s">
        <v>3</v>
      </c>
      <c r="AP8" s="30" t="s">
        <v>169</v>
      </c>
      <c r="AQ8" s="59">
        <v>0</v>
      </c>
      <c r="AR8" s="21">
        <v>0</v>
      </c>
      <c r="AS8" s="21">
        <v>1</v>
      </c>
      <c r="AT8" s="21">
        <v>5</v>
      </c>
      <c r="AU8" s="21">
        <v>23546</v>
      </c>
      <c r="AV8" s="21">
        <v>559250</v>
      </c>
      <c r="AW8" s="22"/>
      <c r="AY8" s="1" t="s">
        <v>3</v>
      </c>
      <c r="AZ8" s="30" t="s">
        <v>169</v>
      </c>
      <c r="BA8" s="14">
        <v>60</v>
      </c>
      <c r="BB8" s="21">
        <v>0</v>
      </c>
      <c r="BC8" s="21">
        <v>0</v>
      </c>
      <c r="BD8" s="21">
        <v>0</v>
      </c>
      <c r="BE8" s="22">
        <v>0</v>
      </c>
      <c r="BG8" s="1" t="s">
        <v>3</v>
      </c>
      <c r="BH8" s="30" t="s">
        <v>169</v>
      </c>
      <c r="BI8" s="14">
        <v>8610</v>
      </c>
      <c r="BJ8" s="22">
        <v>214242</v>
      </c>
      <c r="BL8" s="121" t="s">
        <v>169</v>
      </c>
      <c r="BM8" s="122" t="s">
        <v>215</v>
      </c>
      <c r="BN8" s="123">
        <v>138.57040271582557</v>
      </c>
    </row>
    <row r="9" spans="1:67" ht="18" customHeight="1">
      <c r="A9" s="108"/>
      <c r="B9" s="73"/>
      <c r="C9" s="73"/>
      <c r="D9" s="73"/>
      <c r="E9" s="73" t="s">
        <v>58</v>
      </c>
      <c r="F9" s="141" t="s">
        <v>50</v>
      </c>
      <c r="G9" s="141" t="s">
        <v>51</v>
      </c>
      <c r="H9" s="141" t="s">
        <v>52</v>
      </c>
      <c r="I9" s="141" t="s">
        <v>53</v>
      </c>
      <c r="J9" s="76"/>
      <c r="K9" s="77"/>
      <c r="L9" s="76"/>
      <c r="M9" s="77"/>
      <c r="N9" s="73"/>
      <c r="O9" s="73" t="s">
        <v>69</v>
      </c>
      <c r="P9" s="73"/>
      <c r="Q9" s="77"/>
      <c r="R9" s="77" t="s">
        <v>73</v>
      </c>
      <c r="S9" s="77" t="s">
        <v>69</v>
      </c>
      <c r="T9" s="77" t="s">
        <v>73</v>
      </c>
      <c r="U9" s="77"/>
      <c r="V9" s="77"/>
      <c r="W9" s="77"/>
      <c r="X9" s="77"/>
      <c r="Y9" s="78" t="s">
        <v>78</v>
      </c>
      <c r="Z9" s="78" t="s">
        <v>80</v>
      </c>
      <c r="AA9" s="73" t="s">
        <v>114</v>
      </c>
      <c r="AB9" s="161"/>
      <c r="AC9" s="164"/>
      <c r="AD9" s="76" t="s">
        <v>110</v>
      </c>
      <c r="AI9" s="1" t="s">
        <v>4</v>
      </c>
      <c r="AJ9" s="5" t="s">
        <v>166</v>
      </c>
      <c r="AK9" s="6" t="s">
        <v>170</v>
      </c>
      <c r="AL9" s="14">
        <v>12143</v>
      </c>
      <c r="AM9" s="22">
        <v>265542</v>
      </c>
      <c r="AO9" s="1" t="s">
        <v>4</v>
      </c>
      <c r="AP9" s="30" t="s">
        <v>170</v>
      </c>
      <c r="AQ9" s="59">
        <v>5</v>
      </c>
      <c r="AR9" s="21">
        <v>64</v>
      </c>
      <c r="AS9" s="21">
        <v>2</v>
      </c>
      <c r="AT9" s="21">
        <v>3</v>
      </c>
      <c r="AU9" s="21">
        <v>11628</v>
      </c>
      <c r="AV9" s="21">
        <v>281383</v>
      </c>
      <c r="AW9" s="22"/>
      <c r="AY9" s="1" t="s">
        <v>4</v>
      </c>
      <c r="AZ9" s="30" t="s">
        <v>170</v>
      </c>
      <c r="BA9" s="14">
        <v>26</v>
      </c>
      <c r="BB9" s="21">
        <v>0</v>
      </c>
      <c r="BC9" s="21">
        <v>0</v>
      </c>
      <c r="BD9" s="21">
        <v>0</v>
      </c>
      <c r="BE9" s="22">
        <v>1</v>
      </c>
      <c r="BG9" s="1" t="s">
        <v>4</v>
      </c>
      <c r="BH9" s="30" t="s">
        <v>170</v>
      </c>
      <c r="BI9" s="14">
        <v>2862</v>
      </c>
      <c r="BJ9" s="22">
        <v>71110</v>
      </c>
      <c r="BL9" s="121" t="s">
        <v>170</v>
      </c>
      <c r="BM9" s="122" t="s">
        <v>216</v>
      </c>
      <c r="BN9" s="123">
        <v>116.65572848202746</v>
      </c>
    </row>
    <row r="10" spans="1:67" ht="18" customHeight="1" thickBot="1">
      <c r="A10" s="109" t="s">
        <v>136</v>
      </c>
      <c r="B10" s="73" t="s">
        <v>148</v>
      </c>
      <c r="C10" s="73" t="s">
        <v>66</v>
      </c>
      <c r="D10" s="73" t="s">
        <v>57</v>
      </c>
      <c r="E10" s="73" t="s">
        <v>64</v>
      </c>
      <c r="F10" s="141"/>
      <c r="G10" s="141"/>
      <c r="H10" s="141"/>
      <c r="I10" s="141"/>
      <c r="J10" s="76"/>
      <c r="K10" s="73" t="s">
        <v>56</v>
      </c>
      <c r="L10" s="76"/>
      <c r="M10" s="73" t="s">
        <v>56</v>
      </c>
      <c r="N10" s="73" t="s">
        <v>148</v>
      </c>
      <c r="O10" s="73" t="s">
        <v>70</v>
      </c>
      <c r="P10" s="73" t="s">
        <v>71</v>
      </c>
      <c r="Q10" s="73" t="s">
        <v>72</v>
      </c>
      <c r="R10" s="73" t="s">
        <v>74</v>
      </c>
      <c r="S10" s="73" t="s">
        <v>76</v>
      </c>
      <c r="T10" s="73" t="s">
        <v>77</v>
      </c>
      <c r="U10" s="73" t="s">
        <v>137</v>
      </c>
      <c r="V10" s="73"/>
      <c r="W10" s="73" t="s">
        <v>137</v>
      </c>
      <c r="X10" s="73"/>
      <c r="Y10" s="70"/>
      <c r="Z10" s="70"/>
      <c r="AA10" s="73" t="s">
        <v>115</v>
      </c>
      <c r="AB10" s="76"/>
      <c r="AC10" s="76"/>
      <c r="AD10" s="76" t="s">
        <v>111</v>
      </c>
      <c r="AI10" s="1" t="s">
        <v>5</v>
      </c>
      <c r="AJ10" s="7" t="s">
        <v>166</v>
      </c>
      <c r="AK10" s="8" t="s">
        <v>171</v>
      </c>
      <c r="AL10" s="15">
        <v>1792</v>
      </c>
      <c r="AM10" s="24">
        <v>30305</v>
      </c>
      <c r="AO10" s="1" t="s">
        <v>5</v>
      </c>
      <c r="AP10" s="31" t="s">
        <v>171</v>
      </c>
      <c r="AQ10" s="60">
        <v>0</v>
      </c>
      <c r="AR10" s="23">
        <v>0</v>
      </c>
      <c r="AS10" s="23">
        <v>1</v>
      </c>
      <c r="AT10" s="23">
        <v>13</v>
      </c>
      <c r="AU10" s="23">
        <v>1779</v>
      </c>
      <c r="AV10" s="23">
        <v>30305</v>
      </c>
      <c r="AW10" s="24"/>
      <c r="AY10" s="1" t="s">
        <v>5</v>
      </c>
      <c r="AZ10" s="31" t="s">
        <v>171</v>
      </c>
      <c r="BA10" s="15">
        <v>20</v>
      </c>
      <c r="BB10" s="23">
        <v>0</v>
      </c>
      <c r="BC10" s="23">
        <v>0</v>
      </c>
      <c r="BD10" s="23">
        <v>0</v>
      </c>
      <c r="BE10" s="24">
        <v>0</v>
      </c>
      <c r="BG10" s="1" t="s">
        <v>5</v>
      </c>
      <c r="BH10" s="31" t="s">
        <v>171</v>
      </c>
      <c r="BI10" s="15">
        <v>785</v>
      </c>
      <c r="BJ10" s="24">
        <v>12055</v>
      </c>
      <c r="BL10" s="124" t="s">
        <v>171</v>
      </c>
      <c r="BM10" s="125" t="s">
        <v>217</v>
      </c>
      <c r="BN10" s="126">
        <v>149.94533307839328</v>
      </c>
    </row>
    <row r="11" spans="1:67" ht="18" customHeight="1">
      <c r="A11" s="109"/>
      <c r="B11" s="73"/>
      <c r="C11" s="73" t="s">
        <v>67</v>
      </c>
      <c r="D11" s="73" t="s">
        <v>68</v>
      </c>
      <c r="E11" s="73" t="s">
        <v>65</v>
      </c>
      <c r="F11" s="141"/>
      <c r="G11" s="141"/>
      <c r="H11" s="141"/>
      <c r="I11" s="141"/>
      <c r="J11" s="76"/>
      <c r="K11" s="73" t="s">
        <v>67</v>
      </c>
      <c r="L11" s="76"/>
      <c r="M11" s="73" t="s">
        <v>67</v>
      </c>
      <c r="N11" s="73"/>
      <c r="O11" s="73" t="s">
        <v>154</v>
      </c>
      <c r="P11" s="73"/>
      <c r="Q11" s="73"/>
      <c r="R11" s="73" t="s">
        <v>75</v>
      </c>
      <c r="S11" s="73" t="s">
        <v>75</v>
      </c>
      <c r="T11" s="73" t="s">
        <v>153</v>
      </c>
      <c r="U11" s="73"/>
      <c r="V11" s="73" t="s">
        <v>103</v>
      </c>
      <c r="W11" s="73"/>
      <c r="X11" s="73" t="s">
        <v>103</v>
      </c>
      <c r="Y11" s="70"/>
      <c r="Z11" s="70" t="s">
        <v>151</v>
      </c>
      <c r="AA11" s="73" t="s">
        <v>82</v>
      </c>
      <c r="AB11" s="76" t="s">
        <v>59</v>
      </c>
      <c r="AC11" s="76" t="s">
        <v>60</v>
      </c>
      <c r="AD11" s="76" t="s">
        <v>112</v>
      </c>
      <c r="AI11" s="1" t="s">
        <v>6</v>
      </c>
      <c r="AJ11" s="3" t="s">
        <v>166</v>
      </c>
      <c r="AK11" s="4" t="s">
        <v>172</v>
      </c>
      <c r="AL11" s="13">
        <v>9687</v>
      </c>
      <c r="AM11" s="20">
        <v>190399</v>
      </c>
      <c r="AO11" s="1" t="s">
        <v>6</v>
      </c>
      <c r="AP11" s="29" t="s">
        <v>172</v>
      </c>
      <c r="AQ11" s="58">
        <v>2</v>
      </c>
      <c r="AR11" s="19">
        <v>295</v>
      </c>
      <c r="AS11" s="19">
        <v>0</v>
      </c>
      <c r="AT11" s="19">
        <v>0</v>
      </c>
      <c r="AU11" s="19">
        <v>9982</v>
      </c>
      <c r="AV11" s="19">
        <v>235566</v>
      </c>
      <c r="AW11" s="20"/>
      <c r="AY11" s="1" t="s">
        <v>6</v>
      </c>
      <c r="AZ11" s="29" t="s">
        <v>172</v>
      </c>
      <c r="BA11" s="13">
        <v>23</v>
      </c>
      <c r="BB11" s="19">
        <v>0</v>
      </c>
      <c r="BC11" s="19">
        <v>0</v>
      </c>
      <c r="BD11" s="19">
        <v>0</v>
      </c>
      <c r="BE11" s="20">
        <v>0</v>
      </c>
      <c r="BG11" s="1" t="s">
        <v>6</v>
      </c>
      <c r="BH11" s="29" t="s">
        <v>172</v>
      </c>
      <c r="BI11" s="13">
        <v>1038</v>
      </c>
      <c r="BJ11" s="20">
        <v>19780</v>
      </c>
      <c r="BL11" s="127" t="s">
        <v>172</v>
      </c>
      <c r="BM11" s="128" t="s">
        <v>218</v>
      </c>
      <c r="BN11" s="129">
        <v>92.111052396902068</v>
      </c>
    </row>
    <row r="12" spans="1:67" ht="18" customHeight="1">
      <c r="A12" s="109"/>
      <c r="B12" s="79" t="s">
        <v>138</v>
      </c>
      <c r="C12" s="79" t="s">
        <v>139</v>
      </c>
      <c r="D12" s="79" t="s">
        <v>140</v>
      </c>
      <c r="E12" s="79" t="s">
        <v>141</v>
      </c>
      <c r="F12" s="141"/>
      <c r="G12" s="141"/>
      <c r="H12" s="141"/>
      <c r="I12" s="141"/>
      <c r="J12" s="76"/>
      <c r="K12" s="73"/>
      <c r="L12" s="76"/>
      <c r="M12" s="73"/>
      <c r="N12" s="73"/>
      <c r="O12" s="79" t="s">
        <v>142</v>
      </c>
      <c r="P12" s="79" t="s">
        <v>143</v>
      </c>
      <c r="Q12" s="79" t="s">
        <v>144</v>
      </c>
      <c r="R12" s="73" t="s">
        <v>65</v>
      </c>
      <c r="S12" s="73" t="s">
        <v>65</v>
      </c>
      <c r="T12" s="80"/>
      <c r="U12" s="73"/>
      <c r="V12" s="73"/>
      <c r="W12" s="73"/>
      <c r="X12" s="73"/>
      <c r="Y12" s="81"/>
      <c r="Z12" s="70"/>
      <c r="AA12" s="73" t="s">
        <v>83</v>
      </c>
      <c r="AB12" s="76"/>
      <c r="AC12" s="76"/>
      <c r="AD12" s="76" t="s">
        <v>113</v>
      </c>
      <c r="AI12" s="1" t="s">
        <v>7</v>
      </c>
      <c r="AJ12" s="5" t="s">
        <v>166</v>
      </c>
      <c r="AK12" s="6" t="s">
        <v>173</v>
      </c>
      <c r="AL12" s="14">
        <v>12311</v>
      </c>
      <c r="AM12" s="22">
        <v>273627</v>
      </c>
      <c r="AO12" s="1" t="s">
        <v>7</v>
      </c>
      <c r="AP12" s="30" t="s">
        <v>173</v>
      </c>
      <c r="AQ12" s="59">
        <v>0</v>
      </c>
      <c r="AR12" s="21">
        <v>0</v>
      </c>
      <c r="AS12" s="21">
        <v>0</v>
      </c>
      <c r="AT12" s="21">
        <v>0</v>
      </c>
      <c r="AU12" s="21">
        <v>12311</v>
      </c>
      <c r="AV12" s="21">
        <v>272778</v>
      </c>
      <c r="AW12" s="22"/>
      <c r="AY12" s="1" t="s">
        <v>7</v>
      </c>
      <c r="AZ12" s="30" t="s">
        <v>173</v>
      </c>
      <c r="BA12" s="14">
        <v>60</v>
      </c>
      <c r="BB12" s="21">
        <v>0</v>
      </c>
      <c r="BC12" s="21">
        <v>0</v>
      </c>
      <c r="BD12" s="21">
        <v>0</v>
      </c>
      <c r="BE12" s="22">
        <v>0</v>
      </c>
      <c r="BG12" s="1" t="s">
        <v>7</v>
      </c>
      <c r="BH12" s="30" t="s">
        <v>173</v>
      </c>
      <c r="BI12" s="14">
        <v>4682</v>
      </c>
      <c r="BJ12" s="22">
        <v>87473</v>
      </c>
      <c r="BL12" s="121" t="s">
        <v>173</v>
      </c>
      <c r="BM12" s="122" t="s">
        <v>219</v>
      </c>
      <c r="BN12" s="123">
        <v>114.09552306916737</v>
      </c>
    </row>
    <row r="13" spans="1:67" ht="18" customHeight="1" thickBot="1">
      <c r="A13" s="108"/>
      <c r="B13" s="72"/>
      <c r="C13" s="72"/>
      <c r="D13" s="72"/>
      <c r="E13" s="72"/>
      <c r="F13" s="101"/>
      <c r="G13" s="101"/>
      <c r="H13" s="101"/>
      <c r="I13" s="101"/>
      <c r="J13" s="71"/>
      <c r="K13" s="72"/>
      <c r="L13" s="71"/>
      <c r="M13" s="72"/>
      <c r="N13" s="72"/>
      <c r="O13" s="72"/>
      <c r="P13" s="72"/>
      <c r="Q13" s="72"/>
      <c r="R13" s="82" t="s">
        <v>141</v>
      </c>
      <c r="S13" s="82" t="s">
        <v>145</v>
      </c>
      <c r="T13" s="82"/>
      <c r="U13" s="72" t="s">
        <v>149</v>
      </c>
      <c r="V13" s="72"/>
      <c r="W13" s="72" t="s">
        <v>150</v>
      </c>
      <c r="X13" s="72"/>
      <c r="Y13" s="83"/>
      <c r="Z13" s="84"/>
      <c r="AA13" s="84"/>
      <c r="AB13" s="69"/>
      <c r="AC13" s="85"/>
      <c r="AD13" s="71" t="s">
        <v>146</v>
      </c>
      <c r="AI13" s="1" t="s">
        <v>8</v>
      </c>
      <c r="AJ13" s="5" t="s">
        <v>166</v>
      </c>
      <c r="AK13" s="6" t="s">
        <v>174</v>
      </c>
      <c r="AL13" s="14">
        <v>10130</v>
      </c>
      <c r="AM13" s="22">
        <v>166981</v>
      </c>
      <c r="AO13" s="1" t="s">
        <v>8</v>
      </c>
      <c r="AP13" s="30" t="s">
        <v>174</v>
      </c>
      <c r="AQ13" s="59">
        <v>3</v>
      </c>
      <c r="AR13" s="21">
        <v>34</v>
      </c>
      <c r="AS13" s="21">
        <v>0</v>
      </c>
      <c r="AT13" s="21">
        <v>0</v>
      </c>
      <c r="AU13" s="21">
        <v>10164</v>
      </c>
      <c r="AV13" s="21">
        <v>236901</v>
      </c>
      <c r="AW13" s="22"/>
      <c r="AY13" s="1" t="s">
        <v>8</v>
      </c>
      <c r="AZ13" s="30" t="s">
        <v>174</v>
      </c>
      <c r="BA13" s="14">
        <v>37</v>
      </c>
      <c r="BB13" s="21">
        <v>0</v>
      </c>
      <c r="BC13" s="21">
        <v>0</v>
      </c>
      <c r="BD13" s="21">
        <v>0</v>
      </c>
      <c r="BE13" s="22">
        <v>0</v>
      </c>
      <c r="BG13" s="1" t="s">
        <v>8</v>
      </c>
      <c r="BH13" s="30" t="s">
        <v>174</v>
      </c>
      <c r="BI13" s="14">
        <v>3576</v>
      </c>
      <c r="BJ13" s="22">
        <v>79963</v>
      </c>
      <c r="BL13" s="121" t="s">
        <v>174</v>
      </c>
      <c r="BM13" s="122" t="s">
        <v>220</v>
      </c>
      <c r="BN13" s="123">
        <v>84.292985741833434</v>
      </c>
    </row>
    <row r="14" spans="1:67">
      <c r="A14" s="110"/>
      <c r="B14" s="86"/>
      <c r="C14" s="87" t="s">
        <v>84</v>
      </c>
      <c r="D14" s="88" t="s">
        <v>85</v>
      </c>
      <c r="E14" s="88" t="s">
        <v>86</v>
      </c>
      <c r="F14" s="88" t="s">
        <v>87</v>
      </c>
      <c r="G14" s="88" t="s">
        <v>87</v>
      </c>
      <c r="H14" s="88" t="s">
        <v>87</v>
      </c>
      <c r="I14" s="88" t="s">
        <v>87</v>
      </c>
      <c r="J14" s="88" t="s">
        <v>87</v>
      </c>
      <c r="K14" s="87" t="s">
        <v>84</v>
      </c>
      <c r="L14" s="88" t="s">
        <v>87</v>
      </c>
      <c r="M14" s="87" t="s">
        <v>84</v>
      </c>
      <c r="N14" s="86"/>
      <c r="O14" s="87" t="s">
        <v>84</v>
      </c>
      <c r="P14" s="88" t="s">
        <v>85</v>
      </c>
      <c r="Q14" s="88" t="s">
        <v>147</v>
      </c>
      <c r="R14" s="88" t="s">
        <v>86</v>
      </c>
      <c r="S14" s="88" t="s">
        <v>86</v>
      </c>
      <c r="T14" s="86"/>
      <c r="U14" s="87" t="s">
        <v>84</v>
      </c>
      <c r="V14" s="87" t="s">
        <v>84</v>
      </c>
      <c r="W14" s="88" t="s">
        <v>85</v>
      </c>
      <c r="X14" s="88" t="s">
        <v>85</v>
      </c>
      <c r="Y14" s="88" t="s">
        <v>85</v>
      </c>
      <c r="Z14" s="88" t="s">
        <v>85</v>
      </c>
      <c r="AA14" s="88" t="s">
        <v>86</v>
      </c>
      <c r="AB14" s="88" t="s">
        <v>86</v>
      </c>
      <c r="AC14" s="88" t="s">
        <v>86</v>
      </c>
      <c r="AD14" s="102" t="s">
        <v>84</v>
      </c>
      <c r="AE14" s="18"/>
      <c r="AF14" s="36"/>
      <c r="AG14" s="37"/>
      <c r="AI14" s="1" t="s">
        <v>9</v>
      </c>
      <c r="AJ14" s="5" t="s">
        <v>166</v>
      </c>
      <c r="AK14" s="6" t="s">
        <v>175</v>
      </c>
      <c r="AL14" s="14">
        <v>9859</v>
      </c>
      <c r="AM14" s="22">
        <v>245710</v>
      </c>
      <c r="AO14" s="1" t="s">
        <v>9</v>
      </c>
      <c r="AP14" s="30" t="s">
        <v>175</v>
      </c>
      <c r="AQ14" s="59">
        <v>3</v>
      </c>
      <c r="AR14" s="21">
        <v>46</v>
      </c>
      <c r="AS14" s="21">
        <v>6</v>
      </c>
      <c r="AT14" s="21">
        <v>146</v>
      </c>
      <c r="AU14" s="21">
        <v>9759</v>
      </c>
      <c r="AV14" s="21">
        <v>233569</v>
      </c>
      <c r="AW14" s="22"/>
      <c r="AY14" s="1" t="s">
        <v>9</v>
      </c>
      <c r="AZ14" s="30" t="s">
        <v>175</v>
      </c>
      <c r="BA14" s="14">
        <v>41</v>
      </c>
      <c r="BB14" s="21">
        <v>0</v>
      </c>
      <c r="BC14" s="21">
        <v>0</v>
      </c>
      <c r="BD14" s="21">
        <v>0</v>
      </c>
      <c r="BE14" s="22">
        <v>0</v>
      </c>
      <c r="BG14" s="1" t="s">
        <v>9</v>
      </c>
      <c r="BH14" s="30" t="s">
        <v>175</v>
      </c>
      <c r="BI14" s="14">
        <v>4596</v>
      </c>
      <c r="BJ14" s="22">
        <v>104321</v>
      </c>
      <c r="BL14" s="121" t="s">
        <v>175</v>
      </c>
      <c r="BM14" s="122" t="s">
        <v>221</v>
      </c>
      <c r="BN14" s="123">
        <v>89.191492596112184</v>
      </c>
    </row>
    <row r="15" spans="1:67" ht="14.25" thickBot="1">
      <c r="A15" s="111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103"/>
      <c r="AE15" s="18"/>
      <c r="AF15" s="38"/>
      <c r="AG15" s="39"/>
      <c r="AI15" s="1" t="s">
        <v>10</v>
      </c>
      <c r="AJ15" s="9" t="s">
        <v>166</v>
      </c>
      <c r="AK15" s="10" t="s">
        <v>176</v>
      </c>
      <c r="AL15" s="16">
        <v>9610</v>
      </c>
      <c r="AM15" s="26">
        <v>176758</v>
      </c>
      <c r="AO15" s="1" t="s">
        <v>10</v>
      </c>
      <c r="AP15" s="32" t="s">
        <v>176</v>
      </c>
      <c r="AQ15" s="61">
        <v>0</v>
      </c>
      <c r="AR15" s="25">
        <v>0</v>
      </c>
      <c r="AS15" s="25">
        <v>1</v>
      </c>
      <c r="AT15" s="25">
        <v>3</v>
      </c>
      <c r="AU15" s="25">
        <v>9607</v>
      </c>
      <c r="AV15" s="25">
        <v>170436</v>
      </c>
      <c r="AW15" s="26"/>
      <c r="AY15" s="1" t="s">
        <v>10</v>
      </c>
      <c r="AZ15" s="32" t="s">
        <v>176</v>
      </c>
      <c r="BA15" s="16">
        <v>51</v>
      </c>
      <c r="BB15" s="25">
        <v>0</v>
      </c>
      <c r="BC15" s="25">
        <v>0</v>
      </c>
      <c r="BD15" s="25">
        <v>0</v>
      </c>
      <c r="BE15" s="26">
        <v>0</v>
      </c>
      <c r="BG15" s="1" t="s">
        <v>10</v>
      </c>
      <c r="BH15" s="32" t="s">
        <v>176</v>
      </c>
      <c r="BI15" s="16">
        <v>3895</v>
      </c>
      <c r="BJ15" s="26">
        <v>85334</v>
      </c>
      <c r="BL15" s="130" t="s">
        <v>176</v>
      </c>
      <c r="BM15" s="131" t="s">
        <v>222</v>
      </c>
      <c r="BN15" s="132">
        <v>88.859763792816452</v>
      </c>
    </row>
    <row r="16" spans="1:67" ht="17.100000000000001" customHeight="1">
      <c r="A16" s="112" t="s">
        <v>0</v>
      </c>
      <c r="B16" s="90">
        <f>SUM(B18:B73)</f>
        <v>1609</v>
      </c>
      <c r="C16" s="90">
        <f>SUM(C18:C73)</f>
        <v>598149</v>
      </c>
      <c r="D16" s="90">
        <f>SUM(D18:D73)</f>
        <v>12439821</v>
      </c>
      <c r="E16" s="91">
        <f>IF(ISNUMBER(C16),IF(C16=0," -",D16*10/C16)," -")</f>
        <v>207.97194344552946</v>
      </c>
      <c r="F16" s="90">
        <f t="shared" ref="F16:P16" si="0">SUM(F18:F73)</f>
        <v>5</v>
      </c>
      <c r="G16" s="90">
        <f t="shared" si="0"/>
        <v>5</v>
      </c>
      <c r="H16" s="90">
        <f t="shared" si="0"/>
        <v>1</v>
      </c>
      <c r="I16" s="90">
        <f t="shared" si="0"/>
        <v>2</v>
      </c>
      <c r="J16" s="90">
        <f t="shared" si="0"/>
        <v>74</v>
      </c>
      <c r="K16" s="90">
        <f t="shared" si="0"/>
        <v>5683</v>
      </c>
      <c r="L16" s="90">
        <f t="shared" si="0"/>
        <v>51</v>
      </c>
      <c r="M16" s="90">
        <f t="shared" si="0"/>
        <v>2903</v>
      </c>
      <c r="N16" s="90">
        <f t="shared" si="0"/>
        <v>1596</v>
      </c>
      <c r="O16" s="90">
        <f t="shared" si="0"/>
        <v>595387</v>
      </c>
      <c r="P16" s="90">
        <f t="shared" si="0"/>
        <v>12874603</v>
      </c>
      <c r="Q16" s="91">
        <f>IF(ISNUMBER(C16),IF(C16=0," -",O16*100/C16)," -")</f>
        <v>99.538242143679923</v>
      </c>
      <c r="R16" s="91">
        <f>IF(ISNUMBER(C16),IF(C16=0," -",D16*10/C16)," -")</f>
        <v>207.97194344552946</v>
      </c>
      <c r="S16" s="91">
        <f>IF(ISNUMBER(O16),IF(O16=0," -",P16*10/O16)," -")</f>
        <v>216.23923599272405</v>
      </c>
      <c r="T16" s="92">
        <f>IF(ISNUMBER(R16),IF(R16=0," -",S16/R16)," -")</f>
        <v>1.0397519608185029</v>
      </c>
      <c r="U16" s="90">
        <f>SUM(U18:U73)</f>
        <v>68981910</v>
      </c>
      <c r="V16" s="90">
        <f>SUM(V18:V73)</f>
        <v>75693154</v>
      </c>
      <c r="W16" s="90">
        <f>SUM(W18:W73)</f>
        <v>1606127790</v>
      </c>
      <c r="X16" s="90">
        <f>SUM(X18:X73)</f>
        <v>1736858618</v>
      </c>
      <c r="Y16" s="93">
        <f>IF(ISNUMBER(T16),W16*T16," -")</f>
        <v>1669974518.9775887</v>
      </c>
      <c r="Z16" s="93">
        <f>IF(ISNUMBER(AG16),W16*AG16," -")</f>
        <v>1662263280.4376662</v>
      </c>
      <c r="AA16" s="91">
        <f>IF(ISNUMBER(BI53),IF(BI53=0," -",BJ53*10/BI53)," -")</f>
        <v>225.06622092560485</v>
      </c>
      <c r="AB16" s="91">
        <f>IF(ISNUMBER(O16),IF(O16=0," -",P16*10/O16)," -")</f>
        <v>216.23923599272405</v>
      </c>
      <c r="AC16" s="139">
        <f>IF(BN53="","-",BN53)</f>
        <v>103.00847883440126</v>
      </c>
      <c r="AD16" s="104">
        <f>IF(ISNUMBER(N16),IF(N16=0," -",O16/N16)," -")</f>
        <v>373.04949874686719</v>
      </c>
      <c r="AE16" s="18"/>
      <c r="AF16" s="42">
        <f>IF(ISNUMBER(C16),IF(C16=0," -",O16/C16)," -")</f>
        <v>0.99538242143679923</v>
      </c>
      <c r="AG16" s="43">
        <f>IF(ISNUMBER(T16),IF(ISNUMBER(AF16),T16*AF16," -")," -")</f>
        <v>1.0349508244531813</v>
      </c>
      <c r="AI16" s="1" t="s">
        <v>11</v>
      </c>
      <c r="AJ16" s="11" t="s">
        <v>166</v>
      </c>
      <c r="AK16" s="12" t="s">
        <v>177</v>
      </c>
      <c r="AL16" s="17">
        <v>20742</v>
      </c>
      <c r="AM16" s="28">
        <v>632304</v>
      </c>
      <c r="AO16" s="1" t="s">
        <v>11</v>
      </c>
      <c r="AP16" s="33" t="s">
        <v>177</v>
      </c>
      <c r="AQ16" s="62">
        <v>2</v>
      </c>
      <c r="AR16" s="27">
        <v>22</v>
      </c>
      <c r="AS16" s="27">
        <v>0</v>
      </c>
      <c r="AT16" s="27">
        <v>0</v>
      </c>
      <c r="AU16" s="27">
        <v>20514</v>
      </c>
      <c r="AV16" s="27">
        <v>544034</v>
      </c>
      <c r="AW16" s="28"/>
      <c r="AY16" s="1" t="s">
        <v>11</v>
      </c>
      <c r="AZ16" s="33" t="s">
        <v>177</v>
      </c>
      <c r="BA16" s="17">
        <v>28</v>
      </c>
      <c r="BB16" s="27">
        <v>0</v>
      </c>
      <c r="BC16" s="27">
        <v>0</v>
      </c>
      <c r="BD16" s="27">
        <v>0</v>
      </c>
      <c r="BE16" s="28">
        <v>1</v>
      </c>
      <c r="BG16" s="1" t="s">
        <v>11</v>
      </c>
      <c r="BH16" s="33" t="s">
        <v>177</v>
      </c>
      <c r="BI16" s="17">
        <v>7725</v>
      </c>
      <c r="BJ16" s="28">
        <v>205566</v>
      </c>
      <c r="BL16" s="118" t="s">
        <v>177</v>
      </c>
      <c r="BM16" s="119" t="s">
        <v>223</v>
      </c>
      <c r="BN16" s="120">
        <v>110.49661712494577</v>
      </c>
    </row>
    <row r="17" spans="1:66" ht="17.100000000000001" customHeight="1">
      <c r="A17" s="113"/>
      <c r="B17" s="95"/>
      <c r="C17" s="95"/>
      <c r="D17" s="95"/>
      <c r="E17" s="93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3"/>
      <c r="R17" s="93"/>
      <c r="S17" s="93"/>
      <c r="T17" s="93"/>
      <c r="U17" s="95"/>
      <c r="V17" s="95"/>
      <c r="W17" s="95"/>
      <c r="X17" s="94"/>
      <c r="Y17" s="96"/>
      <c r="Z17" s="96"/>
      <c r="AA17" s="96"/>
      <c r="AB17" s="96"/>
      <c r="AC17" s="139"/>
      <c r="AD17" s="105"/>
      <c r="AE17" s="18"/>
      <c r="AF17" s="40"/>
      <c r="AG17" s="41"/>
      <c r="AI17" s="1" t="s">
        <v>12</v>
      </c>
      <c r="AJ17" s="5" t="s">
        <v>166</v>
      </c>
      <c r="AK17" s="6" t="s">
        <v>178</v>
      </c>
      <c r="AL17" s="14">
        <v>6664</v>
      </c>
      <c r="AM17" s="22">
        <v>165193</v>
      </c>
      <c r="AO17" s="1" t="s">
        <v>12</v>
      </c>
      <c r="AP17" s="30" t="s">
        <v>178</v>
      </c>
      <c r="AQ17" s="59">
        <v>0</v>
      </c>
      <c r="AR17" s="21">
        <v>0</v>
      </c>
      <c r="AS17" s="21">
        <v>0</v>
      </c>
      <c r="AT17" s="21">
        <v>0</v>
      </c>
      <c r="AU17" s="21">
        <v>6664</v>
      </c>
      <c r="AV17" s="21">
        <v>164267</v>
      </c>
      <c r="AW17" s="22"/>
      <c r="AY17" s="1" t="s">
        <v>12</v>
      </c>
      <c r="AZ17" s="30" t="s">
        <v>178</v>
      </c>
      <c r="BA17" s="14">
        <v>45</v>
      </c>
      <c r="BB17" s="21">
        <v>0</v>
      </c>
      <c r="BC17" s="21">
        <v>0</v>
      </c>
      <c r="BD17" s="21">
        <v>0</v>
      </c>
      <c r="BE17" s="22">
        <v>0</v>
      </c>
      <c r="BG17" s="1" t="s">
        <v>12</v>
      </c>
      <c r="BH17" s="30" t="s">
        <v>178</v>
      </c>
      <c r="BI17" s="14">
        <v>6054</v>
      </c>
      <c r="BJ17" s="22">
        <v>151867</v>
      </c>
      <c r="BL17" s="121" t="s">
        <v>178</v>
      </c>
      <c r="BM17" s="122" t="s">
        <v>224</v>
      </c>
      <c r="BN17" s="123">
        <v>71.031518386507543</v>
      </c>
    </row>
    <row r="18" spans="1:66" ht="17.100000000000001" customHeight="1">
      <c r="A18" s="112" t="s">
        <v>1</v>
      </c>
      <c r="B18" s="90">
        <f>BA6</f>
        <v>33</v>
      </c>
      <c r="C18" s="90">
        <f>AL6</f>
        <v>29365</v>
      </c>
      <c r="D18" s="90">
        <f>AM6</f>
        <v>382508</v>
      </c>
      <c r="E18" s="91">
        <f>IF(ISNUMBER(C18),IF(C18=0," -",D18*10/C18)," -")</f>
        <v>130.25983313468416</v>
      </c>
      <c r="F18" s="90">
        <f t="shared" ref="F18:I22" si="1">BB6</f>
        <v>0</v>
      </c>
      <c r="G18" s="90">
        <f t="shared" si="1"/>
        <v>0</v>
      </c>
      <c r="H18" s="90">
        <f t="shared" si="1"/>
        <v>0</v>
      </c>
      <c r="I18" s="90">
        <f t="shared" si="1"/>
        <v>0</v>
      </c>
      <c r="J18" s="90">
        <f t="shared" ref="J18:M22" si="2">AQ6</f>
        <v>0</v>
      </c>
      <c r="K18" s="90">
        <f t="shared" si="2"/>
        <v>0</v>
      </c>
      <c r="L18" s="90">
        <f t="shared" si="2"/>
        <v>1</v>
      </c>
      <c r="M18" s="90">
        <f t="shared" si="2"/>
        <v>1</v>
      </c>
      <c r="N18" s="90">
        <f>B18-SUM(F18:I18)</f>
        <v>33</v>
      </c>
      <c r="O18" s="90">
        <f t="shared" ref="O18:P22" si="3">AU6</f>
        <v>29364</v>
      </c>
      <c r="P18" s="90">
        <f t="shared" si="3"/>
        <v>381701</v>
      </c>
      <c r="Q18" s="91">
        <f>IF(ISNUMBER(C18),IF(C18=0," -",O18*100/C18)," -")</f>
        <v>99.996594585390767</v>
      </c>
      <c r="R18" s="91">
        <f>IF(ISNUMBER(C18),IF(C18=0," -",D18*10/C18)," -")</f>
        <v>130.25983313468416</v>
      </c>
      <c r="S18" s="91">
        <f>IF(ISNUMBER(O18),IF(O18=0," -",P18*10/O18)," -")</f>
        <v>129.98944285519684</v>
      </c>
      <c r="T18" s="92">
        <f>IF(ISNUMBER(R18),IF(R18=0," -",S18/R18)," -")</f>
        <v>0.99792422366142797</v>
      </c>
      <c r="U18" s="90">
        <f>AJ108</f>
        <v>2075408</v>
      </c>
      <c r="V18" s="90">
        <f>AJ57</f>
        <v>2686308</v>
      </c>
      <c r="W18" s="90">
        <f>AK108</f>
        <v>43587769</v>
      </c>
      <c r="X18" s="90">
        <f>AK57</f>
        <v>57070158</v>
      </c>
      <c r="Y18" s="93">
        <f>IF(ISNUMBER(T18),W18*T18," -")</f>
        <v>43497290.540458657</v>
      </c>
      <c r="Z18" s="93">
        <f>IF(ISNUMBER(AG18),W18*AG18," -")</f>
        <v>43495809.277371973</v>
      </c>
      <c r="AA18" s="91">
        <f>IF(ISNUMBER(BI6),IF(BI6=0," -",BJ6*10/BI6)," -")</f>
        <v>156.06853620210322</v>
      </c>
      <c r="AB18" s="91">
        <f>IF(ISNUMBER(O18),IF(O18=0," -",P18*10/O18)," -")</f>
        <v>129.98944285519684</v>
      </c>
      <c r="AC18" s="139">
        <f>IF(BN6="","-",BN6)</f>
        <v>74.5831748035462</v>
      </c>
      <c r="AD18" s="104">
        <f>IF(ISNUMBER(N18),IF(N18=0," -",O18/N18)," -")</f>
        <v>889.81818181818187</v>
      </c>
      <c r="AE18" s="18"/>
      <c r="AF18" s="42">
        <f>IF(ISNUMBER(C18),IF(C18=0," -",O18/C18)," -")</f>
        <v>0.99996594585390775</v>
      </c>
      <c r="AG18" s="43">
        <f>IF(ISNUMBER(T18),IF(ISNUMBER(AF18),T18*AF18," -")," -")</f>
        <v>0.99789024020412642</v>
      </c>
      <c r="AI18" s="1" t="s">
        <v>13</v>
      </c>
      <c r="AJ18" s="5" t="s">
        <v>166</v>
      </c>
      <c r="AK18" s="6" t="s">
        <v>179</v>
      </c>
      <c r="AL18" s="14">
        <v>33346</v>
      </c>
      <c r="AM18" s="22">
        <v>1032128</v>
      </c>
      <c r="AO18" s="1" t="s">
        <v>13</v>
      </c>
      <c r="AP18" s="30" t="s">
        <v>179</v>
      </c>
      <c r="AQ18" s="59">
        <v>4</v>
      </c>
      <c r="AR18" s="21">
        <v>293</v>
      </c>
      <c r="AS18" s="21">
        <v>3</v>
      </c>
      <c r="AT18" s="21">
        <v>49</v>
      </c>
      <c r="AU18" s="21">
        <v>33590</v>
      </c>
      <c r="AV18" s="21">
        <v>1038276</v>
      </c>
      <c r="AW18" s="22"/>
      <c r="AY18" s="1" t="s">
        <v>13</v>
      </c>
      <c r="AZ18" s="30" t="s">
        <v>179</v>
      </c>
      <c r="BA18" s="14">
        <v>59</v>
      </c>
      <c r="BB18" s="21">
        <v>0</v>
      </c>
      <c r="BC18" s="21">
        <v>0</v>
      </c>
      <c r="BD18" s="21">
        <v>0</v>
      </c>
      <c r="BE18" s="22">
        <v>0</v>
      </c>
      <c r="BG18" s="1" t="s">
        <v>13</v>
      </c>
      <c r="BH18" s="30" t="s">
        <v>179</v>
      </c>
      <c r="BI18" s="14">
        <v>24131</v>
      </c>
      <c r="BJ18" s="22">
        <v>715202</v>
      </c>
      <c r="BL18" s="121" t="s">
        <v>179</v>
      </c>
      <c r="BM18" s="122" t="s">
        <v>225</v>
      </c>
      <c r="BN18" s="123">
        <v>114.97562697506095</v>
      </c>
    </row>
    <row r="19" spans="1:66" ht="17.100000000000001" customHeight="1">
      <c r="A19" s="112" t="s">
        <v>2</v>
      </c>
      <c r="B19" s="90">
        <f>BA7</f>
        <v>32</v>
      </c>
      <c r="C19" s="90">
        <f t="shared" ref="C19:D22" si="4">AL7</f>
        <v>5999</v>
      </c>
      <c r="D19" s="90">
        <f t="shared" si="4"/>
        <v>117073</v>
      </c>
      <c r="E19" s="91">
        <f t="shared" ref="E19:E73" si="5">IF(ISNUMBER(C19),IF(C19=0," -",D19*10/C19)," -")</f>
        <v>195.15419236539424</v>
      </c>
      <c r="F19" s="90">
        <f t="shared" si="1"/>
        <v>0</v>
      </c>
      <c r="G19" s="90">
        <f t="shared" si="1"/>
        <v>0</v>
      </c>
      <c r="H19" s="90">
        <f t="shared" si="1"/>
        <v>0</v>
      </c>
      <c r="I19" s="90">
        <f t="shared" si="1"/>
        <v>0</v>
      </c>
      <c r="J19" s="90">
        <f t="shared" si="2"/>
        <v>2</v>
      </c>
      <c r="K19" s="90">
        <f t="shared" si="2"/>
        <v>8</v>
      </c>
      <c r="L19" s="90">
        <f t="shared" si="2"/>
        <v>0</v>
      </c>
      <c r="M19" s="90">
        <f t="shared" si="2"/>
        <v>0</v>
      </c>
      <c r="N19" s="90">
        <f t="shared" ref="N19:N73" si="6">B19-SUM(F19:I19)</f>
        <v>32</v>
      </c>
      <c r="O19" s="90">
        <f t="shared" si="3"/>
        <v>6007</v>
      </c>
      <c r="P19" s="90">
        <f t="shared" si="3"/>
        <v>111391</v>
      </c>
      <c r="Q19" s="91">
        <f t="shared" ref="Q19:Q73" si="7">IF(ISNUMBER(C19),IF(C19=0," -",O19*100/C19)," -")</f>
        <v>100.13335555925988</v>
      </c>
      <c r="R19" s="91">
        <f t="shared" ref="R19:R73" si="8">IF(ISNUMBER(C19),IF(C19=0," -",D19*10/C19)," -")</f>
        <v>195.15419236539424</v>
      </c>
      <c r="S19" s="91">
        <f t="shared" ref="S19:S73" si="9">IF(ISNUMBER(O19),IF(O19=0," -",P19*10/O19)," -")</f>
        <v>185.43532545363743</v>
      </c>
      <c r="T19" s="92">
        <f t="shared" ref="T19:T73" si="10">IF(ISNUMBER(R19),IF(R19=0," -",S19/R19)," -")</f>
        <v>0.95019903598299427</v>
      </c>
      <c r="U19" s="90">
        <f>AJ109</f>
        <v>348202</v>
      </c>
      <c r="V19" s="90">
        <f>AJ58</f>
        <v>453649</v>
      </c>
      <c r="W19" s="90">
        <f>AK109</f>
        <v>7763130</v>
      </c>
      <c r="X19" s="90">
        <f>AK58</f>
        <v>9981891</v>
      </c>
      <c r="Y19" s="93">
        <f t="shared" ref="Y19:Y73" si="11">IF(ISNUMBER(T19),W19*T19," -")</f>
        <v>7376518.6422106624</v>
      </c>
      <c r="Z19" s="93">
        <f>IF(ISNUMBER(AG19),W19*AG19," -")</f>
        <v>7386355.6398998918</v>
      </c>
      <c r="AA19" s="91">
        <f>IF(ISNUMBER(BI7),IF(BI7=0," -",BJ7*10/BI7)," -")</f>
        <v>176.78399999999999</v>
      </c>
      <c r="AB19" s="91">
        <f t="shared" ref="AB19:AB73" si="12">IF(ISNUMBER(O19),IF(O19=0," -",P19*10/O19)," -")</f>
        <v>185.43532545363743</v>
      </c>
      <c r="AC19" s="139">
        <f>IF(BN7="","-",BN7)</f>
        <v>114.29381109114519</v>
      </c>
      <c r="AD19" s="104">
        <f t="shared" ref="AD19:AD73" si="13">IF(ISNUMBER(N19),IF(N19=0," -",O19/N19)," -")</f>
        <v>187.71875</v>
      </c>
      <c r="AE19" s="18"/>
      <c r="AF19" s="42">
        <f t="shared" ref="AF19:AF73" si="14">IF(ISNUMBER(C19),IF(C19=0," -",O19/C19)," -")</f>
        <v>1.0013335555925988</v>
      </c>
      <c r="AG19" s="43">
        <f>IF(ISNUMBER(T19),IF(ISNUMBER(AF19),T19*AF19," -")," -")</f>
        <v>0.95146617922151144</v>
      </c>
      <c r="AI19" s="1" t="s">
        <v>14</v>
      </c>
      <c r="AJ19" s="5" t="s">
        <v>166</v>
      </c>
      <c r="AK19" s="6" t="s">
        <v>180</v>
      </c>
      <c r="AL19" s="14">
        <v>308</v>
      </c>
      <c r="AM19" s="22">
        <v>7710</v>
      </c>
      <c r="AO19" s="1" t="s">
        <v>14</v>
      </c>
      <c r="AP19" s="30" t="s">
        <v>180</v>
      </c>
      <c r="AQ19" s="59">
        <v>0</v>
      </c>
      <c r="AR19" s="21">
        <v>0</v>
      </c>
      <c r="AS19" s="21">
        <v>0</v>
      </c>
      <c r="AT19" s="21">
        <v>0</v>
      </c>
      <c r="AU19" s="21">
        <v>308</v>
      </c>
      <c r="AV19" s="21">
        <v>8109</v>
      </c>
      <c r="AW19" s="22"/>
      <c r="AY19" s="1" t="s">
        <v>14</v>
      </c>
      <c r="AZ19" s="30" t="s">
        <v>180</v>
      </c>
      <c r="BA19" s="14">
        <v>2</v>
      </c>
      <c r="BB19" s="21">
        <v>0</v>
      </c>
      <c r="BC19" s="21">
        <v>0</v>
      </c>
      <c r="BD19" s="21">
        <v>0</v>
      </c>
      <c r="BE19" s="22">
        <v>0</v>
      </c>
      <c r="BG19" s="1" t="s">
        <v>14</v>
      </c>
      <c r="BH19" s="30" t="s">
        <v>180</v>
      </c>
      <c r="BI19" s="14">
        <v>308</v>
      </c>
      <c r="BJ19" s="22">
        <v>8109</v>
      </c>
      <c r="BL19" s="121" t="s">
        <v>180</v>
      </c>
      <c r="BM19" s="122" t="s">
        <v>226</v>
      </c>
      <c r="BN19" s="123">
        <v>22.888567158602644</v>
      </c>
    </row>
    <row r="20" spans="1:66" ht="17.100000000000001" customHeight="1" thickBot="1">
      <c r="A20" s="112" t="s">
        <v>3</v>
      </c>
      <c r="B20" s="90">
        <f>BA8</f>
        <v>60</v>
      </c>
      <c r="C20" s="90">
        <f t="shared" si="4"/>
        <v>23551</v>
      </c>
      <c r="D20" s="90">
        <f t="shared" si="4"/>
        <v>533002</v>
      </c>
      <c r="E20" s="91">
        <f t="shared" si="5"/>
        <v>226.31820304870283</v>
      </c>
      <c r="F20" s="90">
        <f t="shared" si="1"/>
        <v>0</v>
      </c>
      <c r="G20" s="90">
        <f t="shared" si="1"/>
        <v>0</v>
      </c>
      <c r="H20" s="90">
        <f t="shared" si="1"/>
        <v>0</v>
      </c>
      <c r="I20" s="90">
        <f t="shared" si="1"/>
        <v>0</v>
      </c>
      <c r="J20" s="90">
        <f t="shared" si="2"/>
        <v>0</v>
      </c>
      <c r="K20" s="90">
        <f t="shared" si="2"/>
        <v>0</v>
      </c>
      <c r="L20" s="90">
        <f t="shared" si="2"/>
        <v>1</v>
      </c>
      <c r="M20" s="90">
        <f t="shared" si="2"/>
        <v>5</v>
      </c>
      <c r="N20" s="90">
        <f t="shared" si="6"/>
        <v>60</v>
      </c>
      <c r="O20" s="90">
        <f t="shared" si="3"/>
        <v>23546</v>
      </c>
      <c r="P20" s="90">
        <f t="shared" si="3"/>
        <v>559250</v>
      </c>
      <c r="Q20" s="91">
        <f t="shared" si="7"/>
        <v>99.97876947900302</v>
      </c>
      <c r="R20" s="91">
        <f t="shared" si="8"/>
        <v>226.31820304870283</v>
      </c>
      <c r="S20" s="91">
        <f t="shared" si="9"/>
        <v>237.51380276904783</v>
      </c>
      <c r="T20" s="92">
        <f t="shared" si="10"/>
        <v>1.0494684014344871</v>
      </c>
      <c r="U20" s="90">
        <f>AJ110</f>
        <v>710080</v>
      </c>
      <c r="V20" s="90">
        <f>AJ59</f>
        <v>862357</v>
      </c>
      <c r="W20" s="90">
        <f>AK110</f>
        <v>21868723</v>
      </c>
      <c r="X20" s="90">
        <f>AK59</f>
        <v>24820975</v>
      </c>
      <c r="Y20" s="93">
        <f t="shared" si="11"/>
        <v>22950533.768223599</v>
      </c>
      <c r="Z20" s="93">
        <f>IF(ISNUMBER(AG20),W20*AG20," -")</f>
        <v>22945661.250333015</v>
      </c>
      <c r="AA20" s="91">
        <f>IF(ISNUMBER(BI8),IF(BI8=0," -",BJ8*10/BI8)," -")</f>
        <v>248.82926829268294</v>
      </c>
      <c r="AB20" s="91">
        <f t="shared" si="12"/>
        <v>237.51380276904783</v>
      </c>
      <c r="AC20" s="139">
        <f>IF(BN8="","-",BN8)</f>
        <v>138.57040271582557</v>
      </c>
      <c r="AD20" s="104">
        <f t="shared" si="13"/>
        <v>392.43333333333334</v>
      </c>
      <c r="AE20" s="18"/>
      <c r="AF20" s="42">
        <f t="shared" si="14"/>
        <v>0.99978769479003016</v>
      </c>
      <c r="AG20" s="43">
        <f>IF(ISNUMBER(T20),IF(ISNUMBER(AF20),T20*AF20," -")," -")</f>
        <v>1.0492455938251637</v>
      </c>
      <c r="AI20" s="1" t="s">
        <v>15</v>
      </c>
      <c r="AJ20" s="7" t="s">
        <v>166</v>
      </c>
      <c r="AK20" s="8" t="s">
        <v>181</v>
      </c>
      <c r="AL20" s="15">
        <v>4416</v>
      </c>
      <c r="AM20" s="24">
        <v>67444</v>
      </c>
      <c r="AO20" s="1" t="s">
        <v>15</v>
      </c>
      <c r="AP20" s="31" t="s">
        <v>181</v>
      </c>
      <c r="AQ20" s="60">
        <v>2</v>
      </c>
      <c r="AR20" s="23">
        <v>19</v>
      </c>
      <c r="AS20" s="23">
        <v>3</v>
      </c>
      <c r="AT20" s="23">
        <v>18</v>
      </c>
      <c r="AU20" s="23">
        <v>4372</v>
      </c>
      <c r="AV20" s="23">
        <v>73917</v>
      </c>
      <c r="AW20" s="24"/>
      <c r="AY20" s="1" t="s">
        <v>15</v>
      </c>
      <c r="AZ20" s="31" t="s">
        <v>181</v>
      </c>
      <c r="BA20" s="15">
        <v>45</v>
      </c>
      <c r="BB20" s="23">
        <v>1</v>
      </c>
      <c r="BC20" s="23">
        <v>1</v>
      </c>
      <c r="BD20" s="23">
        <v>0</v>
      </c>
      <c r="BE20" s="24">
        <v>0</v>
      </c>
      <c r="BG20" s="1" t="s">
        <v>15</v>
      </c>
      <c r="BH20" s="31" t="s">
        <v>181</v>
      </c>
      <c r="BI20" s="15">
        <v>1912</v>
      </c>
      <c r="BJ20" s="24">
        <v>32257</v>
      </c>
      <c r="BL20" s="124" t="s">
        <v>181</v>
      </c>
      <c r="BM20" s="125" t="s">
        <v>227</v>
      </c>
      <c r="BN20" s="126">
        <v>102.21710974289505</v>
      </c>
    </row>
    <row r="21" spans="1:66" ht="17.100000000000001" customHeight="1">
      <c r="A21" s="112" t="s">
        <v>4</v>
      </c>
      <c r="B21" s="90">
        <f>BA9</f>
        <v>26</v>
      </c>
      <c r="C21" s="90">
        <f t="shared" si="4"/>
        <v>12143</v>
      </c>
      <c r="D21" s="90">
        <f t="shared" si="4"/>
        <v>265542</v>
      </c>
      <c r="E21" s="91">
        <f t="shared" si="5"/>
        <v>218.67907436383101</v>
      </c>
      <c r="F21" s="90">
        <f t="shared" si="1"/>
        <v>0</v>
      </c>
      <c r="G21" s="90">
        <f t="shared" si="1"/>
        <v>0</v>
      </c>
      <c r="H21" s="90">
        <f t="shared" si="1"/>
        <v>0</v>
      </c>
      <c r="I21" s="90">
        <f t="shared" si="1"/>
        <v>1</v>
      </c>
      <c r="J21" s="90">
        <f t="shared" si="2"/>
        <v>5</v>
      </c>
      <c r="K21" s="90">
        <f t="shared" si="2"/>
        <v>64</v>
      </c>
      <c r="L21" s="90">
        <f t="shared" si="2"/>
        <v>2</v>
      </c>
      <c r="M21" s="90">
        <f t="shared" si="2"/>
        <v>3</v>
      </c>
      <c r="N21" s="90">
        <f t="shared" si="6"/>
        <v>25</v>
      </c>
      <c r="O21" s="90">
        <f t="shared" si="3"/>
        <v>11628</v>
      </c>
      <c r="P21" s="90">
        <f t="shared" si="3"/>
        <v>281383</v>
      </c>
      <c r="Q21" s="91">
        <f t="shared" si="7"/>
        <v>95.758873425018535</v>
      </c>
      <c r="R21" s="91">
        <f t="shared" si="8"/>
        <v>218.67907436383101</v>
      </c>
      <c r="S21" s="91">
        <f t="shared" si="9"/>
        <v>241.98744410044719</v>
      </c>
      <c r="T21" s="92">
        <f t="shared" si="10"/>
        <v>1.1065871062625612</v>
      </c>
      <c r="U21" s="90">
        <f>AJ111</f>
        <v>1048114</v>
      </c>
      <c r="V21" s="90">
        <f>AJ60</f>
        <v>1353511</v>
      </c>
      <c r="W21" s="90">
        <f>AK111</f>
        <v>24919007</v>
      </c>
      <c r="X21" s="90">
        <f>AK60</f>
        <v>32076100</v>
      </c>
      <c r="Y21" s="93">
        <f t="shared" si="11"/>
        <v>27575051.847066507</v>
      </c>
      <c r="Z21" s="93">
        <f>IF(ISNUMBER(AG21),W21*AG21," -")</f>
        <v>26405558.995115649</v>
      </c>
      <c r="AA21" s="91">
        <f>IF(ISNUMBER(BI9),IF(BI9=0," -",BJ9*10/BI9)," -")</f>
        <v>248.46261355695319</v>
      </c>
      <c r="AB21" s="91">
        <f t="shared" si="12"/>
        <v>241.98744410044719</v>
      </c>
      <c r="AC21" s="139">
        <f>IF(BN9="","-",BN9)</f>
        <v>116.65572848202746</v>
      </c>
      <c r="AD21" s="104">
        <f t="shared" si="13"/>
        <v>465.12</v>
      </c>
      <c r="AE21" s="18"/>
      <c r="AF21" s="42">
        <f t="shared" si="14"/>
        <v>0.95758873425018531</v>
      </c>
      <c r="AG21" s="43">
        <f>IF(ISNUMBER(T21),IF(ISNUMBER(AF21),T21*AF21," -")," -")</f>
        <v>1.0596553464235412</v>
      </c>
      <c r="AI21" s="1" t="s">
        <v>16</v>
      </c>
      <c r="AJ21" s="3" t="s">
        <v>166</v>
      </c>
      <c r="AK21" s="4" t="s">
        <v>182</v>
      </c>
      <c r="AL21" s="13">
        <v>8838</v>
      </c>
      <c r="AM21" s="20">
        <v>180154</v>
      </c>
      <c r="AO21" s="1" t="s">
        <v>16</v>
      </c>
      <c r="AP21" s="29" t="s">
        <v>182</v>
      </c>
      <c r="AQ21" s="58">
        <v>1</v>
      </c>
      <c r="AR21" s="19">
        <v>7</v>
      </c>
      <c r="AS21" s="19">
        <v>0</v>
      </c>
      <c r="AT21" s="19">
        <v>0</v>
      </c>
      <c r="AU21" s="19">
        <v>8845</v>
      </c>
      <c r="AV21" s="19">
        <v>180844</v>
      </c>
      <c r="AW21" s="20"/>
      <c r="AY21" s="1" t="s">
        <v>16</v>
      </c>
      <c r="AZ21" s="29" t="s">
        <v>182</v>
      </c>
      <c r="BA21" s="13">
        <v>31</v>
      </c>
      <c r="BB21" s="19">
        <v>0</v>
      </c>
      <c r="BC21" s="19">
        <v>0</v>
      </c>
      <c r="BD21" s="19">
        <v>0</v>
      </c>
      <c r="BE21" s="20">
        <v>0</v>
      </c>
      <c r="BG21" s="1" t="s">
        <v>16</v>
      </c>
      <c r="BH21" s="29" t="s">
        <v>182</v>
      </c>
      <c r="BI21" s="13">
        <v>2140</v>
      </c>
      <c r="BJ21" s="20">
        <v>44601</v>
      </c>
      <c r="BL21" s="127" t="s">
        <v>182</v>
      </c>
      <c r="BM21" s="128" t="s">
        <v>228</v>
      </c>
      <c r="BN21" s="129">
        <v>122.81458724756445</v>
      </c>
    </row>
    <row r="22" spans="1:66" ht="17.100000000000001" customHeight="1">
      <c r="A22" s="112" t="s">
        <v>5</v>
      </c>
      <c r="B22" s="90">
        <f>BA10</f>
        <v>20</v>
      </c>
      <c r="C22" s="90">
        <f t="shared" si="4"/>
        <v>1792</v>
      </c>
      <c r="D22" s="90">
        <f t="shared" si="4"/>
        <v>30305</v>
      </c>
      <c r="E22" s="91">
        <f t="shared" si="5"/>
        <v>169.11272321428572</v>
      </c>
      <c r="F22" s="90">
        <f t="shared" si="1"/>
        <v>0</v>
      </c>
      <c r="G22" s="90">
        <f t="shared" si="1"/>
        <v>0</v>
      </c>
      <c r="H22" s="90">
        <f t="shared" si="1"/>
        <v>0</v>
      </c>
      <c r="I22" s="90">
        <f t="shared" si="1"/>
        <v>0</v>
      </c>
      <c r="J22" s="90">
        <f t="shared" si="2"/>
        <v>0</v>
      </c>
      <c r="K22" s="90">
        <f t="shared" si="2"/>
        <v>0</v>
      </c>
      <c r="L22" s="90">
        <f t="shared" si="2"/>
        <v>1</v>
      </c>
      <c r="M22" s="90">
        <f t="shared" si="2"/>
        <v>13</v>
      </c>
      <c r="N22" s="90">
        <f t="shared" si="6"/>
        <v>20</v>
      </c>
      <c r="O22" s="90">
        <f t="shared" si="3"/>
        <v>1779</v>
      </c>
      <c r="P22" s="90">
        <f t="shared" si="3"/>
        <v>30305</v>
      </c>
      <c r="Q22" s="91">
        <f t="shared" si="7"/>
        <v>99.274553571428569</v>
      </c>
      <c r="R22" s="91">
        <f t="shared" si="8"/>
        <v>169.11272321428572</v>
      </c>
      <c r="S22" s="91">
        <f t="shared" si="9"/>
        <v>170.3485103991006</v>
      </c>
      <c r="T22" s="92">
        <f t="shared" si="10"/>
        <v>1.0073074761101741</v>
      </c>
      <c r="U22" s="90">
        <f>AJ112</f>
        <v>278567</v>
      </c>
      <c r="V22" s="90">
        <f>AJ61</f>
        <v>301820</v>
      </c>
      <c r="W22" s="90">
        <f>AK112</f>
        <v>6206193</v>
      </c>
      <c r="X22" s="90">
        <f>AK61</f>
        <v>6601557</v>
      </c>
      <c r="Y22" s="93">
        <f t="shared" si="11"/>
        <v>6251544.6070826296</v>
      </c>
      <c r="Z22" s="93">
        <f>IF(ISNUMBER(AG22),W22*AG22," -")</f>
        <v>6206192.9999999991</v>
      </c>
      <c r="AA22" s="91">
        <f>IF(ISNUMBER(BI10),IF(BI10=0," -",BJ10*10/BI10)," -")</f>
        <v>153.56687898089172</v>
      </c>
      <c r="AB22" s="91">
        <f t="shared" si="12"/>
        <v>170.3485103991006</v>
      </c>
      <c r="AC22" s="139">
        <f>IF(BN10="","-",BN10)</f>
        <v>149.94533307839328</v>
      </c>
      <c r="AD22" s="104">
        <f t="shared" si="13"/>
        <v>88.95</v>
      </c>
      <c r="AE22" s="18"/>
      <c r="AF22" s="42">
        <f t="shared" si="14"/>
        <v>0.9927455357142857</v>
      </c>
      <c r="AG22" s="43">
        <f>IF(ISNUMBER(T22),IF(ISNUMBER(AF22),T22*AF22," -")," -")</f>
        <v>0.99999999999999989</v>
      </c>
      <c r="AI22" s="1" t="s">
        <v>17</v>
      </c>
      <c r="AJ22" s="5" t="s">
        <v>166</v>
      </c>
      <c r="AK22" s="6" t="s">
        <v>183</v>
      </c>
      <c r="AL22" s="14">
        <v>10635</v>
      </c>
      <c r="AM22" s="22">
        <v>235151</v>
      </c>
      <c r="AO22" s="1" t="s">
        <v>17</v>
      </c>
      <c r="AP22" s="30" t="s">
        <v>183</v>
      </c>
      <c r="AQ22" s="59">
        <v>0</v>
      </c>
      <c r="AR22" s="21">
        <v>0</v>
      </c>
      <c r="AS22" s="21">
        <v>0</v>
      </c>
      <c r="AT22" s="21">
        <v>0</v>
      </c>
      <c r="AU22" s="21">
        <v>10635</v>
      </c>
      <c r="AV22" s="21">
        <v>235151</v>
      </c>
      <c r="AW22" s="22"/>
      <c r="AY22" s="1" t="s">
        <v>17</v>
      </c>
      <c r="AZ22" s="30" t="s">
        <v>183</v>
      </c>
      <c r="BA22" s="14">
        <v>22</v>
      </c>
      <c r="BB22" s="21">
        <v>0</v>
      </c>
      <c r="BC22" s="21">
        <v>0</v>
      </c>
      <c r="BD22" s="21">
        <v>0</v>
      </c>
      <c r="BE22" s="22">
        <v>0</v>
      </c>
      <c r="BG22" s="1" t="s">
        <v>17</v>
      </c>
      <c r="BH22" s="30" t="s">
        <v>183</v>
      </c>
      <c r="BI22" s="14">
        <v>7881</v>
      </c>
      <c r="BJ22" s="22">
        <v>195181</v>
      </c>
      <c r="BL22" s="121" t="s">
        <v>183</v>
      </c>
      <c r="BM22" s="122" t="s">
        <v>229</v>
      </c>
      <c r="BN22" s="123">
        <v>84.671754969238663</v>
      </c>
    </row>
    <row r="23" spans="1:66" ht="17.100000000000001" customHeight="1">
      <c r="A23" s="112"/>
      <c r="B23" s="90"/>
      <c r="C23" s="90"/>
      <c r="D23" s="90"/>
      <c r="E23" s="93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3"/>
      <c r="R23" s="93"/>
      <c r="S23" s="93"/>
      <c r="T23" s="93"/>
      <c r="U23" s="90"/>
      <c r="V23" s="90"/>
      <c r="W23" s="90"/>
      <c r="X23" s="94"/>
      <c r="Y23" s="96"/>
      <c r="Z23" s="96"/>
      <c r="AA23" s="96"/>
      <c r="AB23" s="96"/>
      <c r="AC23" s="139"/>
      <c r="AD23" s="105"/>
      <c r="AE23" s="18"/>
      <c r="AF23" s="40"/>
      <c r="AG23" s="41"/>
      <c r="AI23" s="1" t="s">
        <v>18</v>
      </c>
      <c r="AJ23" s="5" t="s">
        <v>166</v>
      </c>
      <c r="AK23" s="6" t="s">
        <v>184</v>
      </c>
      <c r="AL23" s="14">
        <v>5590</v>
      </c>
      <c r="AM23" s="22">
        <v>126397</v>
      </c>
      <c r="AO23" s="1" t="s">
        <v>18</v>
      </c>
      <c r="AP23" s="30" t="s">
        <v>184</v>
      </c>
      <c r="AQ23" s="59">
        <v>0</v>
      </c>
      <c r="AR23" s="21">
        <v>0</v>
      </c>
      <c r="AS23" s="21">
        <v>0</v>
      </c>
      <c r="AT23" s="21">
        <v>0</v>
      </c>
      <c r="AU23" s="21">
        <v>5590</v>
      </c>
      <c r="AV23" s="21">
        <v>118991</v>
      </c>
      <c r="AW23" s="22"/>
      <c r="AY23" s="1" t="s">
        <v>18</v>
      </c>
      <c r="AZ23" s="30" t="s">
        <v>184</v>
      </c>
      <c r="BA23" s="14">
        <v>21</v>
      </c>
      <c r="BB23" s="21">
        <v>0</v>
      </c>
      <c r="BC23" s="21">
        <v>0</v>
      </c>
      <c r="BD23" s="21">
        <v>0</v>
      </c>
      <c r="BE23" s="22">
        <v>0</v>
      </c>
      <c r="BG23" s="1" t="s">
        <v>18</v>
      </c>
      <c r="BH23" s="30" t="s">
        <v>184</v>
      </c>
      <c r="BI23" s="14">
        <v>1454</v>
      </c>
      <c r="BJ23" s="22">
        <v>35301</v>
      </c>
      <c r="BL23" s="121" t="s">
        <v>184</v>
      </c>
      <c r="BM23" s="122" t="s">
        <v>230</v>
      </c>
      <c r="BN23" s="123">
        <v>103.3186976956228</v>
      </c>
    </row>
    <row r="24" spans="1:66" ht="17.100000000000001" customHeight="1">
      <c r="A24" s="112" t="s">
        <v>6</v>
      </c>
      <c r="B24" s="90">
        <f>BA11</f>
        <v>23</v>
      </c>
      <c r="C24" s="90">
        <f t="shared" ref="C24:D28" si="15">AL11</f>
        <v>9687</v>
      </c>
      <c r="D24" s="90">
        <f t="shared" si="15"/>
        <v>190399</v>
      </c>
      <c r="E24" s="91">
        <f t="shared" si="5"/>
        <v>196.55104779601527</v>
      </c>
      <c r="F24" s="90">
        <f t="shared" ref="F24:I28" si="16">BB11</f>
        <v>0</v>
      </c>
      <c r="G24" s="90">
        <f t="shared" si="16"/>
        <v>0</v>
      </c>
      <c r="H24" s="90">
        <f t="shared" si="16"/>
        <v>0</v>
      </c>
      <c r="I24" s="90">
        <f t="shared" si="16"/>
        <v>0</v>
      </c>
      <c r="J24" s="90">
        <f t="shared" ref="J24:M28" si="17">AQ11</f>
        <v>2</v>
      </c>
      <c r="K24" s="90">
        <f t="shared" si="17"/>
        <v>295</v>
      </c>
      <c r="L24" s="90">
        <f t="shared" si="17"/>
        <v>0</v>
      </c>
      <c r="M24" s="90">
        <f t="shared" si="17"/>
        <v>0</v>
      </c>
      <c r="N24" s="90">
        <f t="shared" si="6"/>
        <v>23</v>
      </c>
      <c r="O24" s="90">
        <f t="shared" ref="O24:P28" si="18">AU11</f>
        <v>9982</v>
      </c>
      <c r="P24" s="90">
        <f t="shared" si="18"/>
        <v>235566</v>
      </c>
      <c r="Q24" s="91">
        <f t="shared" si="7"/>
        <v>103.04531846804997</v>
      </c>
      <c r="R24" s="91">
        <f t="shared" si="8"/>
        <v>196.55104779601527</v>
      </c>
      <c r="S24" s="91">
        <f t="shared" si="9"/>
        <v>235.99078341013825</v>
      </c>
      <c r="T24" s="92">
        <f t="shared" si="10"/>
        <v>1.2006589944768666</v>
      </c>
      <c r="U24" s="90">
        <f>AJ113</f>
        <v>381584</v>
      </c>
      <c r="V24" s="90">
        <f>AJ62</f>
        <v>475471</v>
      </c>
      <c r="W24" s="90">
        <f>AK113</f>
        <v>6872113</v>
      </c>
      <c r="X24" s="90">
        <f>AK62</f>
        <v>8776468</v>
      </c>
      <c r="Y24" s="93">
        <f t="shared" si="11"/>
        <v>8251064.2845114032</v>
      </c>
      <c r="Z24" s="93">
        <f>IF(ISNUMBER(AG24),W24*AG24," -")</f>
        <v>8502335.4689783044</v>
      </c>
      <c r="AA24" s="91">
        <f>IF(ISNUMBER(BI11),IF(BI11=0," -",BJ11*10/BI11)," -")</f>
        <v>190.5587668593449</v>
      </c>
      <c r="AB24" s="91">
        <f t="shared" si="12"/>
        <v>235.99078341013825</v>
      </c>
      <c r="AC24" s="139">
        <f>IF(BN11="","-",BN11)</f>
        <v>92.111052396902068</v>
      </c>
      <c r="AD24" s="104">
        <f t="shared" si="13"/>
        <v>434</v>
      </c>
      <c r="AE24" s="18"/>
      <c r="AF24" s="42">
        <f t="shared" si="14"/>
        <v>1.0304531846804996</v>
      </c>
      <c r="AG24" s="43">
        <f>IF(ISNUMBER(T24),IF(ISNUMBER(AF24),T24*AF24," -")," -")</f>
        <v>1.2372228845739737</v>
      </c>
      <c r="AI24" s="1" t="s">
        <v>19</v>
      </c>
      <c r="AJ24" s="5" t="s">
        <v>166</v>
      </c>
      <c r="AK24" s="6" t="s">
        <v>185</v>
      </c>
      <c r="AL24" s="14">
        <v>8509</v>
      </c>
      <c r="AM24" s="22">
        <v>193713</v>
      </c>
      <c r="AO24" s="1" t="s">
        <v>19</v>
      </c>
      <c r="AP24" s="30" t="s">
        <v>185</v>
      </c>
      <c r="AQ24" s="59">
        <v>0</v>
      </c>
      <c r="AR24" s="21">
        <v>0</v>
      </c>
      <c r="AS24" s="21">
        <v>0</v>
      </c>
      <c r="AT24" s="21">
        <v>0</v>
      </c>
      <c r="AU24" s="21">
        <v>8509</v>
      </c>
      <c r="AV24" s="21">
        <v>193817</v>
      </c>
      <c r="AW24" s="22"/>
      <c r="AY24" s="1" t="s">
        <v>19</v>
      </c>
      <c r="AZ24" s="30" t="s">
        <v>185</v>
      </c>
      <c r="BA24" s="14">
        <v>65</v>
      </c>
      <c r="BB24" s="21">
        <v>0</v>
      </c>
      <c r="BC24" s="21">
        <v>0</v>
      </c>
      <c r="BD24" s="21">
        <v>0</v>
      </c>
      <c r="BE24" s="22">
        <v>0</v>
      </c>
      <c r="BG24" s="1" t="s">
        <v>19</v>
      </c>
      <c r="BH24" s="30" t="s">
        <v>185</v>
      </c>
      <c r="BI24" s="14">
        <v>8509</v>
      </c>
      <c r="BJ24" s="22">
        <v>193817</v>
      </c>
      <c r="BL24" s="121" t="s">
        <v>185</v>
      </c>
      <c r="BM24" s="122" t="s">
        <v>231</v>
      </c>
      <c r="BN24" s="123">
        <v>48.269426145628969</v>
      </c>
    </row>
    <row r="25" spans="1:66" ht="17.100000000000001" customHeight="1" thickBot="1">
      <c r="A25" s="112" t="s">
        <v>7</v>
      </c>
      <c r="B25" s="90">
        <f>BA12</f>
        <v>60</v>
      </c>
      <c r="C25" s="90">
        <f t="shared" si="15"/>
        <v>12311</v>
      </c>
      <c r="D25" s="90">
        <f t="shared" si="15"/>
        <v>273627</v>
      </c>
      <c r="E25" s="91">
        <f t="shared" si="5"/>
        <v>222.26220453253188</v>
      </c>
      <c r="F25" s="90">
        <f t="shared" si="16"/>
        <v>0</v>
      </c>
      <c r="G25" s="90">
        <f t="shared" si="16"/>
        <v>0</v>
      </c>
      <c r="H25" s="90">
        <f t="shared" si="16"/>
        <v>0</v>
      </c>
      <c r="I25" s="90">
        <f t="shared" si="16"/>
        <v>0</v>
      </c>
      <c r="J25" s="90">
        <f t="shared" si="17"/>
        <v>0</v>
      </c>
      <c r="K25" s="90">
        <f t="shared" si="17"/>
        <v>0</v>
      </c>
      <c r="L25" s="90">
        <f t="shared" si="17"/>
        <v>0</v>
      </c>
      <c r="M25" s="90">
        <f t="shared" si="17"/>
        <v>0</v>
      </c>
      <c r="N25" s="90">
        <f t="shared" si="6"/>
        <v>60</v>
      </c>
      <c r="O25" s="90">
        <f t="shared" si="18"/>
        <v>12311</v>
      </c>
      <c r="P25" s="90">
        <f t="shared" si="18"/>
        <v>272778</v>
      </c>
      <c r="Q25" s="91">
        <f t="shared" si="7"/>
        <v>100</v>
      </c>
      <c r="R25" s="91">
        <f t="shared" si="8"/>
        <v>222.26220453253188</v>
      </c>
      <c r="S25" s="91">
        <f t="shared" si="9"/>
        <v>221.57257736983186</v>
      </c>
      <c r="T25" s="92">
        <f t="shared" si="10"/>
        <v>0.99689723601837543</v>
      </c>
      <c r="U25" s="90">
        <f>AJ114</f>
        <v>718977</v>
      </c>
      <c r="V25" s="90">
        <f>AJ63</f>
        <v>1118534</v>
      </c>
      <c r="W25" s="90">
        <f>AK114</f>
        <v>15318156</v>
      </c>
      <c r="X25" s="90">
        <f>AK63</f>
        <v>23818982</v>
      </c>
      <c r="Y25" s="93">
        <f t="shared" si="11"/>
        <v>15270627.377298294</v>
      </c>
      <c r="Z25" s="93">
        <f>IF(ISNUMBER(AG25),W25*AG25," -")</f>
        <v>15270627.377298294</v>
      </c>
      <c r="AA25" s="91">
        <f>IF(ISNUMBER(BI12),IF(BI12=0," -",BJ12*10/BI12)," -")</f>
        <v>186.82827851345579</v>
      </c>
      <c r="AB25" s="91">
        <f t="shared" si="12"/>
        <v>221.57257736983186</v>
      </c>
      <c r="AC25" s="139">
        <f>IF(BN12="","-",BN12)</f>
        <v>114.09552306916737</v>
      </c>
      <c r="AD25" s="104">
        <f t="shared" si="13"/>
        <v>205.18333333333334</v>
      </c>
      <c r="AE25" s="18"/>
      <c r="AF25" s="42">
        <f t="shared" si="14"/>
        <v>1</v>
      </c>
      <c r="AG25" s="43">
        <f>IF(ISNUMBER(T25),IF(ISNUMBER(AF25),T25*AF25," -")," -")</f>
        <v>0.99689723601837543</v>
      </c>
      <c r="AI25" s="1" t="s">
        <v>20</v>
      </c>
      <c r="AJ25" s="9" t="s">
        <v>166</v>
      </c>
      <c r="AK25" s="10" t="s">
        <v>186</v>
      </c>
      <c r="AL25" s="16">
        <v>17898</v>
      </c>
      <c r="AM25" s="26">
        <v>441032</v>
      </c>
      <c r="AO25" s="1" t="s">
        <v>20</v>
      </c>
      <c r="AP25" s="32" t="s">
        <v>186</v>
      </c>
      <c r="AQ25" s="61">
        <v>0</v>
      </c>
      <c r="AR25" s="25">
        <v>0</v>
      </c>
      <c r="AS25" s="25">
        <v>0</v>
      </c>
      <c r="AT25" s="25">
        <v>0</v>
      </c>
      <c r="AU25" s="25">
        <v>17898</v>
      </c>
      <c r="AV25" s="25">
        <v>441022</v>
      </c>
      <c r="AW25" s="26"/>
      <c r="AY25" s="1" t="s">
        <v>20</v>
      </c>
      <c r="AZ25" s="32" t="s">
        <v>186</v>
      </c>
      <c r="BA25" s="16">
        <v>47</v>
      </c>
      <c r="BB25" s="25">
        <v>0</v>
      </c>
      <c r="BC25" s="25">
        <v>0</v>
      </c>
      <c r="BD25" s="25">
        <v>0</v>
      </c>
      <c r="BE25" s="26">
        <v>0</v>
      </c>
      <c r="BG25" s="1" t="s">
        <v>20</v>
      </c>
      <c r="BH25" s="32" t="s">
        <v>186</v>
      </c>
      <c r="BI25" s="16">
        <v>14023</v>
      </c>
      <c r="BJ25" s="26">
        <v>337812</v>
      </c>
      <c r="BL25" s="130" t="s">
        <v>186</v>
      </c>
      <c r="BM25" s="131" t="s">
        <v>232</v>
      </c>
      <c r="BN25" s="132">
        <v>80.701683776021369</v>
      </c>
    </row>
    <row r="26" spans="1:66" ht="17.100000000000001" customHeight="1">
      <c r="A26" s="112" t="s">
        <v>8</v>
      </c>
      <c r="B26" s="90">
        <f>BA13</f>
        <v>37</v>
      </c>
      <c r="C26" s="90">
        <f t="shared" si="15"/>
        <v>10130</v>
      </c>
      <c r="D26" s="90">
        <f t="shared" si="15"/>
        <v>166981</v>
      </c>
      <c r="E26" s="91">
        <f t="shared" si="5"/>
        <v>164.8381046396841</v>
      </c>
      <c r="F26" s="90">
        <f t="shared" si="16"/>
        <v>0</v>
      </c>
      <c r="G26" s="90">
        <f t="shared" si="16"/>
        <v>0</v>
      </c>
      <c r="H26" s="90">
        <f t="shared" si="16"/>
        <v>0</v>
      </c>
      <c r="I26" s="90">
        <f t="shared" si="16"/>
        <v>0</v>
      </c>
      <c r="J26" s="90">
        <f t="shared" si="17"/>
        <v>3</v>
      </c>
      <c r="K26" s="90">
        <f t="shared" si="17"/>
        <v>34</v>
      </c>
      <c r="L26" s="90">
        <f t="shared" si="17"/>
        <v>0</v>
      </c>
      <c r="M26" s="90">
        <f t="shared" si="17"/>
        <v>0</v>
      </c>
      <c r="N26" s="90">
        <f t="shared" si="6"/>
        <v>37</v>
      </c>
      <c r="O26" s="90">
        <f t="shared" si="18"/>
        <v>10164</v>
      </c>
      <c r="P26" s="90">
        <f t="shared" si="18"/>
        <v>236901</v>
      </c>
      <c r="Q26" s="91">
        <f t="shared" si="7"/>
        <v>100.33563672260613</v>
      </c>
      <c r="R26" s="91">
        <f t="shared" si="8"/>
        <v>164.8381046396841</v>
      </c>
      <c r="S26" s="91">
        <f t="shared" si="9"/>
        <v>233.07851239669421</v>
      </c>
      <c r="T26" s="92">
        <f t="shared" si="10"/>
        <v>1.413984423723964</v>
      </c>
      <c r="U26" s="90">
        <f>AJ115</f>
        <v>1422270</v>
      </c>
      <c r="V26" s="90">
        <f>AJ64</f>
        <v>1561140</v>
      </c>
      <c r="W26" s="90">
        <f>AK115</f>
        <v>27988152</v>
      </c>
      <c r="X26" s="90">
        <f>AK64</f>
        <v>30022778</v>
      </c>
      <c r="Y26" s="93">
        <f t="shared" si="11"/>
        <v>39574810.976818711</v>
      </c>
      <c r="Z26" s="93">
        <f>IF(ISNUMBER(AG26),W26*AG26," -")</f>
        <v>39707638.575358875</v>
      </c>
      <c r="AA26" s="91">
        <f>IF(ISNUMBER(BI13),IF(BI13=0," -",BJ13*10/BI13)," -")</f>
        <v>223.61017897091722</v>
      </c>
      <c r="AB26" s="91">
        <f t="shared" si="12"/>
        <v>233.07851239669421</v>
      </c>
      <c r="AC26" s="139">
        <f>IF(BN13="","-",BN13)</f>
        <v>84.292985741833434</v>
      </c>
      <c r="AD26" s="104">
        <f t="shared" si="13"/>
        <v>274.70270270270271</v>
      </c>
      <c r="AE26" s="18"/>
      <c r="AF26" s="42">
        <f t="shared" si="14"/>
        <v>1.0033563672260613</v>
      </c>
      <c r="AG26" s="43">
        <f>IF(ISNUMBER(T26),IF(ISNUMBER(AF26),T26*AF26," -")," -")</f>
        <v>1.4187302747019124</v>
      </c>
      <c r="AI26" s="1" t="s">
        <v>21</v>
      </c>
      <c r="AJ26" s="11" t="s">
        <v>166</v>
      </c>
      <c r="AK26" s="12" t="s">
        <v>187</v>
      </c>
      <c r="AL26" s="17">
        <v>12199</v>
      </c>
      <c r="AM26" s="28">
        <v>232827</v>
      </c>
      <c r="AO26" s="1" t="s">
        <v>21</v>
      </c>
      <c r="AP26" s="33" t="s">
        <v>187</v>
      </c>
      <c r="AQ26" s="62">
        <v>4</v>
      </c>
      <c r="AR26" s="27">
        <v>13</v>
      </c>
      <c r="AS26" s="27">
        <v>2</v>
      </c>
      <c r="AT26" s="27">
        <v>28</v>
      </c>
      <c r="AU26" s="27">
        <v>12044</v>
      </c>
      <c r="AV26" s="27">
        <v>248027</v>
      </c>
      <c r="AW26" s="28"/>
      <c r="AY26" s="1" t="s">
        <v>21</v>
      </c>
      <c r="AZ26" s="33" t="s">
        <v>187</v>
      </c>
      <c r="BA26" s="17">
        <v>44</v>
      </c>
      <c r="BB26" s="27">
        <v>0</v>
      </c>
      <c r="BC26" s="27">
        <v>1</v>
      </c>
      <c r="BD26" s="27">
        <v>0</v>
      </c>
      <c r="BE26" s="28">
        <v>0</v>
      </c>
      <c r="BG26" s="1" t="s">
        <v>21</v>
      </c>
      <c r="BH26" s="33" t="s">
        <v>187</v>
      </c>
      <c r="BI26" s="17">
        <v>4496</v>
      </c>
      <c r="BJ26" s="28">
        <v>114256</v>
      </c>
      <c r="BL26" s="118" t="s">
        <v>187</v>
      </c>
      <c r="BM26" s="119" t="s">
        <v>233</v>
      </c>
      <c r="BN26" s="120">
        <v>77.359430137603368</v>
      </c>
    </row>
    <row r="27" spans="1:66" ht="17.100000000000001" customHeight="1">
      <c r="A27" s="112" t="s">
        <v>9</v>
      </c>
      <c r="B27" s="90">
        <f>BA14</f>
        <v>41</v>
      </c>
      <c r="C27" s="90">
        <f t="shared" si="15"/>
        <v>9859</v>
      </c>
      <c r="D27" s="90">
        <f t="shared" si="15"/>
        <v>245710</v>
      </c>
      <c r="E27" s="91">
        <f t="shared" si="5"/>
        <v>249.22405923521654</v>
      </c>
      <c r="F27" s="90">
        <f t="shared" si="16"/>
        <v>0</v>
      </c>
      <c r="G27" s="90">
        <f t="shared" si="16"/>
        <v>0</v>
      </c>
      <c r="H27" s="90">
        <f t="shared" si="16"/>
        <v>0</v>
      </c>
      <c r="I27" s="90">
        <f t="shared" si="16"/>
        <v>0</v>
      </c>
      <c r="J27" s="90">
        <f t="shared" si="17"/>
        <v>3</v>
      </c>
      <c r="K27" s="90">
        <f t="shared" si="17"/>
        <v>46</v>
      </c>
      <c r="L27" s="90">
        <f t="shared" si="17"/>
        <v>6</v>
      </c>
      <c r="M27" s="90">
        <f t="shared" si="17"/>
        <v>146</v>
      </c>
      <c r="N27" s="90">
        <f t="shared" si="6"/>
        <v>41</v>
      </c>
      <c r="O27" s="90">
        <f t="shared" si="18"/>
        <v>9759</v>
      </c>
      <c r="P27" s="90">
        <f t="shared" si="18"/>
        <v>233569</v>
      </c>
      <c r="Q27" s="91">
        <f t="shared" si="7"/>
        <v>98.985698346688309</v>
      </c>
      <c r="R27" s="91">
        <f t="shared" si="8"/>
        <v>249.22405923521654</v>
      </c>
      <c r="S27" s="91">
        <f t="shared" si="9"/>
        <v>239.33702223588483</v>
      </c>
      <c r="T27" s="92">
        <f t="shared" si="10"/>
        <v>0.96032872175474693</v>
      </c>
      <c r="U27" s="90">
        <f>AJ116</f>
        <v>1173171</v>
      </c>
      <c r="V27" s="90">
        <f>AJ65</f>
        <v>1289460</v>
      </c>
      <c r="W27" s="90">
        <f>AK116</f>
        <v>23463000</v>
      </c>
      <c r="X27" s="90">
        <f>AK65</f>
        <v>24978483</v>
      </c>
      <c r="Y27" s="93">
        <f t="shared" si="11"/>
        <v>22532192.798531625</v>
      </c>
      <c r="Z27" s="93">
        <f>IF(ISNUMBER(AG27),W27*AG27," -")</f>
        <v>22303648.394448739</v>
      </c>
      <c r="AA27" s="91">
        <f>IF(ISNUMBER(BI14),IF(BI14=0," -",BJ14*10/BI14)," -")</f>
        <v>226.98215839860748</v>
      </c>
      <c r="AB27" s="91">
        <f t="shared" si="12"/>
        <v>239.33702223588483</v>
      </c>
      <c r="AC27" s="139">
        <f>IF(BN14="","-",BN14)</f>
        <v>89.191492596112184</v>
      </c>
      <c r="AD27" s="104">
        <f t="shared" si="13"/>
        <v>238.02439024390245</v>
      </c>
      <c r="AE27" s="18"/>
      <c r="AF27" s="42">
        <f t="shared" si="14"/>
        <v>0.989856983466883</v>
      </c>
      <c r="AG27" s="43">
        <f>IF(ISNUMBER(T27),IF(ISNUMBER(AF27),T27*AF27," -")," -")</f>
        <v>0.95058809165276137</v>
      </c>
      <c r="AI27" s="1" t="s">
        <v>22</v>
      </c>
      <c r="AJ27" s="5" t="s">
        <v>166</v>
      </c>
      <c r="AK27" s="6" t="s">
        <v>188</v>
      </c>
      <c r="AL27" s="14">
        <v>17317</v>
      </c>
      <c r="AM27" s="22">
        <v>301859</v>
      </c>
      <c r="AO27" s="1" t="s">
        <v>22</v>
      </c>
      <c r="AP27" s="30" t="s">
        <v>188</v>
      </c>
      <c r="AQ27" s="59">
        <v>2</v>
      </c>
      <c r="AR27" s="21">
        <v>15</v>
      </c>
      <c r="AS27" s="21">
        <v>2</v>
      </c>
      <c r="AT27" s="21">
        <v>2</v>
      </c>
      <c r="AU27" s="21">
        <v>17330</v>
      </c>
      <c r="AV27" s="21">
        <v>300752</v>
      </c>
      <c r="AW27" s="22"/>
      <c r="AY27" s="1" t="s">
        <v>22</v>
      </c>
      <c r="AZ27" s="30" t="s">
        <v>188</v>
      </c>
      <c r="BA27" s="14">
        <v>75</v>
      </c>
      <c r="BB27" s="21">
        <v>0</v>
      </c>
      <c r="BC27" s="21">
        <v>0</v>
      </c>
      <c r="BD27" s="21">
        <v>0</v>
      </c>
      <c r="BE27" s="22">
        <v>0</v>
      </c>
      <c r="BG27" s="1" t="s">
        <v>22</v>
      </c>
      <c r="BH27" s="30" t="s">
        <v>188</v>
      </c>
      <c r="BI27" s="14">
        <v>6691</v>
      </c>
      <c r="BJ27" s="22">
        <v>162936</v>
      </c>
      <c r="BL27" s="121" t="s">
        <v>188</v>
      </c>
      <c r="BM27" s="122" t="s">
        <v>234</v>
      </c>
      <c r="BN27" s="123">
        <v>92.74086342281548</v>
      </c>
    </row>
    <row r="28" spans="1:66" ht="17.100000000000001" customHeight="1">
      <c r="A28" s="112" t="s">
        <v>10</v>
      </c>
      <c r="B28" s="90">
        <f>BA15</f>
        <v>51</v>
      </c>
      <c r="C28" s="90">
        <f t="shared" si="15"/>
        <v>9610</v>
      </c>
      <c r="D28" s="90">
        <f t="shared" si="15"/>
        <v>176758</v>
      </c>
      <c r="E28" s="91">
        <f t="shared" si="5"/>
        <v>183.93132154006244</v>
      </c>
      <c r="F28" s="90">
        <f t="shared" si="16"/>
        <v>0</v>
      </c>
      <c r="G28" s="90">
        <f t="shared" si="16"/>
        <v>0</v>
      </c>
      <c r="H28" s="90">
        <f t="shared" si="16"/>
        <v>0</v>
      </c>
      <c r="I28" s="90">
        <f t="shared" si="16"/>
        <v>0</v>
      </c>
      <c r="J28" s="90">
        <f t="shared" si="17"/>
        <v>0</v>
      </c>
      <c r="K28" s="90">
        <f t="shared" si="17"/>
        <v>0</v>
      </c>
      <c r="L28" s="90">
        <f t="shared" si="17"/>
        <v>1</v>
      </c>
      <c r="M28" s="90">
        <f t="shared" si="17"/>
        <v>3</v>
      </c>
      <c r="N28" s="90">
        <f t="shared" si="6"/>
        <v>51</v>
      </c>
      <c r="O28" s="90">
        <f t="shared" si="18"/>
        <v>9607</v>
      </c>
      <c r="P28" s="90">
        <f t="shared" si="18"/>
        <v>170436</v>
      </c>
      <c r="Q28" s="91">
        <f t="shared" si="7"/>
        <v>99.968782518210205</v>
      </c>
      <c r="R28" s="91">
        <f t="shared" si="8"/>
        <v>183.93132154006244</v>
      </c>
      <c r="S28" s="91">
        <f t="shared" si="9"/>
        <v>177.40813989799105</v>
      </c>
      <c r="T28" s="92">
        <f t="shared" si="10"/>
        <v>0.96453468834208012</v>
      </c>
      <c r="U28" s="90">
        <f>AJ117</f>
        <v>888806</v>
      </c>
      <c r="V28" s="90">
        <f>AJ66</f>
        <v>1038808</v>
      </c>
      <c r="W28" s="90">
        <f>AK117</f>
        <v>19552966</v>
      </c>
      <c r="X28" s="90">
        <f>AK66</f>
        <v>21972302</v>
      </c>
      <c r="Y28" s="93">
        <f t="shared" si="11"/>
        <v>18859513.96697329</v>
      </c>
      <c r="Z28" s="93">
        <f>IF(ISNUMBER(AG28),W28*AG28," -")</f>
        <v>18853626.501635004</v>
      </c>
      <c r="AA28" s="91">
        <f>IF(ISNUMBER(BI15),IF(BI15=0," -",BJ15*10/BI15)," -")</f>
        <v>219.08600770218229</v>
      </c>
      <c r="AB28" s="91">
        <f t="shared" si="12"/>
        <v>177.40813989799105</v>
      </c>
      <c r="AC28" s="139">
        <f>IF(BN15="","-",BN15)</f>
        <v>88.859763792816452</v>
      </c>
      <c r="AD28" s="104">
        <f t="shared" si="13"/>
        <v>188.37254901960785</v>
      </c>
      <c r="AE28" s="18"/>
      <c r="AF28" s="42">
        <f t="shared" si="14"/>
        <v>0.99968782518210197</v>
      </c>
      <c r="AG28" s="43">
        <f>IF(ISNUMBER(T28),IF(ISNUMBER(AF28),T28*AF28," -")," -")</f>
        <v>0.96423358490139055</v>
      </c>
      <c r="AI28" s="1" t="s">
        <v>23</v>
      </c>
      <c r="AJ28" s="5" t="s">
        <v>166</v>
      </c>
      <c r="AK28" s="6" t="s">
        <v>189</v>
      </c>
      <c r="AL28" s="14">
        <v>26897</v>
      </c>
      <c r="AM28" s="22">
        <v>737559</v>
      </c>
      <c r="AO28" s="1" t="s">
        <v>23</v>
      </c>
      <c r="AP28" s="30" t="s">
        <v>189</v>
      </c>
      <c r="AQ28" s="59">
        <v>3</v>
      </c>
      <c r="AR28" s="21">
        <v>102</v>
      </c>
      <c r="AS28" s="21">
        <v>0</v>
      </c>
      <c r="AT28" s="21">
        <v>0</v>
      </c>
      <c r="AU28" s="21">
        <v>26999</v>
      </c>
      <c r="AV28" s="21">
        <v>803715</v>
      </c>
      <c r="AW28" s="22"/>
      <c r="AY28" s="1" t="s">
        <v>23</v>
      </c>
      <c r="AZ28" s="30" t="s">
        <v>189</v>
      </c>
      <c r="BA28" s="14">
        <v>47</v>
      </c>
      <c r="BB28" s="21">
        <v>0</v>
      </c>
      <c r="BC28" s="21">
        <v>0</v>
      </c>
      <c r="BD28" s="21">
        <v>0</v>
      </c>
      <c r="BE28" s="22">
        <v>0</v>
      </c>
      <c r="BG28" s="1" t="s">
        <v>23</v>
      </c>
      <c r="BH28" s="30" t="s">
        <v>189</v>
      </c>
      <c r="BI28" s="14">
        <v>12089</v>
      </c>
      <c r="BJ28" s="22">
        <v>287723</v>
      </c>
      <c r="BL28" s="121" t="s">
        <v>189</v>
      </c>
      <c r="BM28" s="122" t="s">
        <v>235</v>
      </c>
      <c r="BN28" s="123">
        <v>114.8013266807228</v>
      </c>
    </row>
    <row r="29" spans="1:66" ht="17.100000000000001" customHeight="1">
      <c r="A29" s="112"/>
      <c r="B29" s="90"/>
      <c r="C29" s="90"/>
      <c r="D29" s="90"/>
      <c r="E29" s="93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3"/>
      <c r="R29" s="93"/>
      <c r="S29" s="93"/>
      <c r="T29" s="93"/>
      <c r="U29" s="90"/>
      <c r="V29" s="90"/>
      <c r="W29" s="90"/>
      <c r="X29" s="94"/>
      <c r="Y29" s="96"/>
      <c r="Z29" s="96"/>
      <c r="AA29" s="96"/>
      <c r="AB29" s="96"/>
      <c r="AC29" s="139"/>
      <c r="AD29" s="105"/>
      <c r="AE29" s="18"/>
      <c r="AF29" s="40"/>
      <c r="AG29" s="41"/>
      <c r="AI29" s="1" t="s">
        <v>24</v>
      </c>
      <c r="AJ29" s="5" t="s">
        <v>166</v>
      </c>
      <c r="AK29" s="6" t="s">
        <v>190</v>
      </c>
      <c r="AL29" s="14">
        <v>11709</v>
      </c>
      <c r="AM29" s="22">
        <v>279403</v>
      </c>
      <c r="AO29" s="1" t="s">
        <v>24</v>
      </c>
      <c r="AP29" s="30" t="s">
        <v>190</v>
      </c>
      <c r="AQ29" s="59">
        <v>1</v>
      </c>
      <c r="AR29" s="21">
        <v>4</v>
      </c>
      <c r="AS29" s="21">
        <v>1</v>
      </c>
      <c r="AT29" s="21">
        <v>4</v>
      </c>
      <c r="AU29" s="21">
        <v>11709</v>
      </c>
      <c r="AV29" s="21">
        <v>280091</v>
      </c>
      <c r="AW29" s="22"/>
      <c r="AY29" s="1" t="s">
        <v>24</v>
      </c>
      <c r="AZ29" s="30" t="s">
        <v>190</v>
      </c>
      <c r="BA29" s="14">
        <v>62</v>
      </c>
      <c r="BB29" s="21">
        <v>0</v>
      </c>
      <c r="BC29" s="21">
        <v>0</v>
      </c>
      <c r="BD29" s="21">
        <v>0</v>
      </c>
      <c r="BE29" s="22">
        <v>0</v>
      </c>
      <c r="BG29" s="1" t="s">
        <v>24</v>
      </c>
      <c r="BH29" s="30" t="s">
        <v>190</v>
      </c>
      <c r="BI29" s="14">
        <v>6960</v>
      </c>
      <c r="BJ29" s="22">
        <v>177581</v>
      </c>
      <c r="BL29" s="121" t="s">
        <v>190</v>
      </c>
      <c r="BM29" s="122" t="s">
        <v>236</v>
      </c>
      <c r="BN29" s="123">
        <v>70.278824718300086</v>
      </c>
    </row>
    <row r="30" spans="1:66" ht="17.100000000000001" customHeight="1" thickBot="1">
      <c r="A30" s="112" t="s">
        <v>11</v>
      </c>
      <c r="B30" s="90">
        <f>BA16</f>
        <v>28</v>
      </c>
      <c r="C30" s="90">
        <f t="shared" ref="C30:D34" si="19">AL16</f>
        <v>20742</v>
      </c>
      <c r="D30" s="90">
        <f t="shared" si="19"/>
        <v>632304</v>
      </c>
      <c r="E30" s="91">
        <f t="shared" si="5"/>
        <v>304.84234885739079</v>
      </c>
      <c r="F30" s="90">
        <f t="shared" ref="F30:I34" si="20">BB16</f>
        <v>0</v>
      </c>
      <c r="G30" s="90">
        <f t="shared" si="20"/>
        <v>0</v>
      </c>
      <c r="H30" s="90">
        <f t="shared" si="20"/>
        <v>0</v>
      </c>
      <c r="I30" s="90">
        <f t="shared" si="20"/>
        <v>1</v>
      </c>
      <c r="J30" s="90">
        <f t="shared" ref="J30:M34" si="21">AQ16</f>
        <v>2</v>
      </c>
      <c r="K30" s="90">
        <f t="shared" si="21"/>
        <v>22</v>
      </c>
      <c r="L30" s="90">
        <f t="shared" si="21"/>
        <v>0</v>
      </c>
      <c r="M30" s="90">
        <f t="shared" si="21"/>
        <v>0</v>
      </c>
      <c r="N30" s="90">
        <f t="shared" si="6"/>
        <v>27</v>
      </c>
      <c r="O30" s="90">
        <f t="shared" ref="O30:P34" si="22">AU16</f>
        <v>20514</v>
      </c>
      <c r="P30" s="90">
        <f t="shared" si="22"/>
        <v>544034</v>
      </c>
      <c r="Q30" s="91">
        <f t="shared" si="7"/>
        <v>98.900781024009262</v>
      </c>
      <c r="R30" s="91">
        <f t="shared" si="8"/>
        <v>304.84234885739079</v>
      </c>
      <c r="S30" s="91">
        <f t="shared" si="9"/>
        <v>265.20132592375938</v>
      </c>
      <c r="T30" s="92">
        <f t="shared" si="10"/>
        <v>0.86996221790635797</v>
      </c>
      <c r="U30" s="90">
        <f>AJ118</f>
        <v>3638914</v>
      </c>
      <c r="V30" s="90">
        <f>AJ67</f>
        <v>4209818</v>
      </c>
      <c r="W30" s="90">
        <f>AK118</f>
        <v>82217665</v>
      </c>
      <c r="X30" s="90">
        <f>AK67</f>
        <v>91341508</v>
      </c>
      <c r="Y30" s="93">
        <f t="shared" si="11"/>
        <v>71526262.194481939</v>
      </c>
      <c r="Z30" s="93">
        <f>IF(ISNUMBER(AG30),W30*AG30," -")</f>
        <v>70740031.947623312</v>
      </c>
      <c r="AA30" s="91">
        <f>IF(ISNUMBER(BI16),IF(BI16=0," -",BJ16*10/BI16)," -")</f>
        <v>266.10485436893202</v>
      </c>
      <c r="AB30" s="91">
        <f t="shared" si="12"/>
        <v>265.20132592375938</v>
      </c>
      <c r="AC30" s="139">
        <f>IF(BN16="","-",BN16)</f>
        <v>110.49661712494577</v>
      </c>
      <c r="AD30" s="104">
        <f t="shared" si="13"/>
        <v>759.77777777777783</v>
      </c>
      <c r="AE30" s="18"/>
      <c r="AF30" s="42">
        <f t="shared" si="14"/>
        <v>0.98900781024009254</v>
      </c>
      <c r="AG30" s="43">
        <f>IF(ISNUMBER(T30),IF(ISNUMBER(AF30),T30*AF30," -")," -")</f>
        <v>0.86039942812318138</v>
      </c>
      <c r="AI30" s="1" t="s">
        <v>25</v>
      </c>
      <c r="AJ30" s="7" t="s">
        <v>166</v>
      </c>
      <c r="AK30" s="8" t="s">
        <v>191</v>
      </c>
      <c r="AL30" s="15">
        <v>4874</v>
      </c>
      <c r="AM30" s="24">
        <v>97628</v>
      </c>
      <c r="AO30" s="1" t="s">
        <v>25</v>
      </c>
      <c r="AP30" s="31" t="s">
        <v>191</v>
      </c>
      <c r="AQ30" s="60">
        <v>3</v>
      </c>
      <c r="AR30" s="23">
        <v>26</v>
      </c>
      <c r="AS30" s="23">
        <v>4</v>
      </c>
      <c r="AT30" s="23">
        <v>28</v>
      </c>
      <c r="AU30" s="23">
        <v>4872</v>
      </c>
      <c r="AV30" s="23">
        <v>100696</v>
      </c>
      <c r="AW30" s="24"/>
      <c r="AY30" s="1" t="s">
        <v>25</v>
      </c>
      <c r="AZ30" s="31" t="s">
        <v>191</v>
      </c>
      <c r="BA30" s="15">
        <v>31</v>
      </c>
      <c r="BB30" s="23">
        <v>0</v>
      </c>
      <c r="BC30" s="23">
        <v>0</v>
      </c>
      <c r="BD30" s="23">
        <v>0</v>
      </c>
      <c r="BE30" s="24">
        <v>0</v>
      </c>
      <c r="BG30" s="1" t="s">
        <v>25</v>
      </c>
      <c r="BH30" s="31" t="s">
        <v>191</v>
      </c>
      <c r="BI30" s="15">
        <v>3948</v>
      </c>
      <c r="BJ30" s="24">
        <v>89206</v>
      </c>
      <c r="BL30" s="124" t="s">
        <v>191</v>
      </c>
      <c r="BM30" s="125" t="s">
        <v>237</v>
      </c>
      <c r="BN30" s="126">
        <v>78.315784292964153</v>
      </c>
    </row>
    <row r="31" spans="1:66" ht="17.100000000000001" customHeight="1">
      <c r="A31" s="112" t="s">
        <v>12</v>
      </c>
      <c r="B31" s="90">
        <f>BA17</f>
        <v>45</v>
      </c>
      <c r="C31" s="90">
        <f t="shared" si="19"/>
        <v>6664</v>
      </c>
      <c r="D31" s="90">
        <f t="shared" si="19"/>
        <v>165193</v>
      </c>
      <c r="E31" s="91">
        <f t="shared" si="5"/>
        <v>247.88865546218489</v>
      </c>
      <c r="F31" s="90">
        <f t="shared" si="20"/>
        <v>0</v>
      </c>
      <c r="G31" s="90">
        <f t="shared" si="20"/>
        <v>0</v>
      </c>
      <c r="H31" s="90">
        <f t="shared" si="20"/>
        <v>0</v>
      </c>
      <c r="I31" s="90">
        <f t="shared" si="20"/>
        <v>0</v>
      </c>
      <c r="J31" s="90">
        <f t="shared" si="21"/>
        <v>0</v>
      </c>
      <c r="K31" s="90">
        <f t="shared" si="21"/>
        <v>0</v>
      </c>
      <c r="L31" s="90">
        <f t="shared" si="21"/>
        <v>0</v>
      </c>
      <c r="M31" s="90">
        <f t="shared" si="21"/>
        <v>0</v>
      </c>
      <c r="N31" s="90">
        <f t="shared" si="6"/>
        <v>45</v>
      </c>
      <c r="O31" s="90">
        <f t="shared" si="22"/>
        <v>6664</v>
      </c>
      <c r="P31" s="90">
        <f t="shared" si="22"/>
        <v>164267</v>
      </c>
      <c r="Q31" s="91">
        <f t="shared" si="7"/>
        <v>100</v>
      </c>
      <c r="R31" s="91">
        <f t="shared" si="8"/>
        <v>247.88865546218489</v>
      </c>
      <c r="S31" s="91">
        <f t="shared" si="9"/>
        <v>246.49909963985596</v>
      </c>
      <c r="T31" s="92">
        <f t="shared" si="10"/>
        <v>0.99439443559957141</v>
      </c>
      <c r="U31" s="90">
        <f>AJ119</f>
        <v>3910345</v>
      </c>
      <c r="V31" s="90">
        <f>AJ68</f>
        <v>3983225</v>
      </c>
      <c r="W31" s="90">
        <f>AK119</f>
        <v>78841406</v>
      </c>
      <c r="X31" s="90">
        <f>AK68</f>
        <v>80361995</v>
      </c>
      <c r="Y31" s="93">
        <f t="shared" si="11"/>
        <v>78399455.421246663</v>
      </c>
      <c r="Z31" s="93">
        <f>IF(ISNUMBER(AG31),W31*AG31," -")</f>
        <v>78399455.421246663</v>
      </c>
      <c r="AA31" s="91">
        <f>IF(ISNUMBER(BI17),IF(BI17=0," -",BJ17*10/BI17)," -")</f>
        <v>250.85398083911463</v>
      </c>
      <c r="AB31" s="91">
        <f t="shared" si="12"/>
        <v>246.49909963985596</v>
      </c>
      <c r="AC31" s="139">
        <f>IF(BN17="","-",BN17)</f>
        <v>71.031518386507543</v>
      </c>
      <c r="AD31" s="104">
        <f t="shared" si="13"/>
        <v>148.0888888888889</v>
      </c>
      <c r="AE31" s="18"/>
      <c r="AF31" s="42">
        <f t="shared" si="14"/>
        <v>1</v>
      </c>
      <c r="AG31" s="43">
        <f>IF(ISNUMBER(T31),IF(ISNUMBER(AF31),T31*AF31," -")," -")</f>
        <v>0.99439443559957141</v>
      </c>
      <c r="AI31" s="1" t="s">
        <v>26</v>
      </c>
      <c r="AJ31" s="3" t="s">
        <v>166</v>
      </c>
      <c r="AK31" s="4" t="s">
        <v>192</v>
      </c>
      <c r="AL31" s="13">
        <v>5497</v>
      </c>
      <c r="AM31" s="20">
        <v>106863</v>
      </c>
      <c r="AO31" s="1" t="s">
        <v>26</v>
      </c>
      <c r="AP31" s="29" t="s">
        <v>192</v>
      </c>
      <c r="AQ31" s="58">
        <v>2</v>
      </c>
      <c r="AR31" s="19">
        <v>19</v>
      </c>
      <c r="AS31" s="19">
        <v>0</v>
      </c>
      <c r="AT31" s="19">
        <v>0</v>
      </c>
      <c r="AU31" s="19">
        <v>5516</v>
      </c>
      <c r="AV31" s="19">
        <v>107828</v>
      </c>
      <c r="AW31" s="20"/>
      <c r="AY31" s="1" t="s">
        <v>26</v>
      </c>
      <c r="AZ31" s="29" t="s">
        <v>192</v>
      </c>
      <c r="BA31" s="13">
        <v>27</v>
      </c>
      <c r="BB31" s="19">
        <v>0</v>
      </c>
      <c r="BC31" s="19">
        <v>0</v>
      </c>
      <c r="BD31" s="19">
        <v>0</v>
      </c>
      <c r="BE31" s="20">
        <v>0</v>
      </c>
      <c r="BG31" s="1" t="s">
        <v>26</v>
      </c>
      <c r="BH31" s="29" t="s">
        <v>192</v>
      </c>
      <c r="BI31" s="13">
        <v>2403</v>
      </c>
      <c r="BJ31" s="20">
        <v>61419</v>
      </c>
      <c r="BL31" s="127" t="s">
        <v>192</v>
      </c>
      <c r="BM31" s="128" t="s">
        <v>238</v>
      </c>
      <c r="BN31" s="129">
        <v>90.378315083264113</v>
      </c>
    </row>
    <row r="32" spans="1:66" ht="17.100000000000001" customHeight="1">
      <c r="A32" s="112" t="s">
        <v>13</v>
      </c>
      <c r="B32" s="90">
        <f>BA18</f>
        <v>59</v>
      </c>
      <c r="C32" s="90">
        <f t="shared" si="19"/>
        <v>33346</v>
      </c>
      <c r="D32" s="90">
        <f t="shared" si="19"/>
        <v>1032128</v>
      </c>
      <c r="E32" s="91">
        <f t="shared" si="5"/>
        <v>309.52078210280092</v>
      </c>
      <c r="F32" s="90">
        <f t="shared" si="20"/>
        <v>0</v>
      </c>
      <c r="G32" s="90">
        <f t="shared" si="20"/>
        <v>0</v>
      </c>
      <c r="H32" s="90">
        <f t="shared" si="20"/>
        <v>0</v>
      </c>
      <c r="I32" s="90">
        <f t="shared" si="20"/>
        <v>0</v>
      </c>
      <c r="J32" s="90">
        <f t="shared" si="21"/>
        <v>4</v>
      </c>
      <c r="K32" s="90">
        <f t="shared" si="21"/>
        <v>293</v>
      </c>
      <c r="L32" s="90">
        <f t="shared" si="21"/>
        <v>3</v>
      </c>
      <c r="M32" s="90">
        <f t="shared" si="21"/>
        <v>49</v>
      </c>
      <c r="N32" s="90">
        <f t="shared" si="6"/>
        <v>59</v>
      </c>
      <c r="O32" s="90">
        <f t="shared" si="22"/>
        <v>33590</v>
      </c>
      <c r="P32" s="90">
        <f t="shared" si="22"/>
        <v>1038276</v>
      </c>
      <c r="Q32" s="91">
        <f t="shared" si="7"/>
        <v>100.73172194566065</v>
      </c>
      <c r="R32" s="91">
        <f t="shared" si="8"/>
        <v>309.52078210280092</v>
      </c>
      <c r="S32" s="91">
        <f t="shared" si="9"/>
        <v>309.10270913962489</v>
      </c>
      <c r="T32" s="92">
        <f t="shared" si="10"/>
        <v>0.9986492895231921</v>
      </c>
      <c r="U32" s="90">
        <f>AJ120</f>
        <v>9888424</v>
      </c>
      <c r="V32" s="90">
        <f>AJ69</f>
        <v>9916678</v>
      </c>
      <c r="W32" s="90">
        <f>AK120</f>
        <v>335897371</v>
      </c>
      <c r="X32" s="90">
        <f>AK69</f>
        <v>336921031</v>
      </c>
      <c r="Y32" s="93">
        <f t="shared" si="11"/>
        <v>335443670.90185809</v>
      </c>
      <c r="Z32" s="93">
        <f>IF(ISNUMBER(AG32),W32*AG32," -")</f>
        <v>337898185.8571766</v>
      </c>
      <c r="AA32" s="91">
        <f>IF(ISNUMBER(BI18),IF(BI18=0," -",BJ18*10/BI18)," -")</f>
        <v>296.3830757117401</v>
      </c>
      <c r="AB32" s="91">
        <f t="shared" si="12"/>
        <v>309.10270913962489</v>
      </c>
      <c r="AC32" s="139">
        <f>IF(BN18="","-",BN18)</f>
        <v>114.97562697506095</v>
      </c>
      <c r="AD32" s="104">
        <f t="shared" si="13"/>
        <v>569.32203389830511</v>
      </c>
      <c r="AE32" s="18"/>
      <c r="AF32" s="42">
        <f t="shared" si="14"/>
        <v>1.0073172194566065</v>
      </c>
      <c r="AG32" s="43">
        <f>IF(ISNUMBER(T32),IF(ISNUMBER(AF32),T32*AF32," -")," -")</f>
        <v>1.0059566255348174</v>
      </c>
      <c r="AI32" s="1" t="s">
        <v>27</v>
      </c>
      <c r="AJ32" s="5" t="s">
        <v>166</v>
      </c>
      <c r="AK32" s="6" t="s">
        <v>193</v>
      </c>
      <c r="AL32" s="14">
        <v>31007</v>
      </c>
      <c r="AM32" s="22">
        <v>657833</v>
      </c>
      <c r="AO32" s="1" t="s">
        <v>27</v>
      </c>
      <c r="AP32" s="30" t="s">
        <v>193</v>
      </c>
      <c r="AQ32" s="59">
        <v>6</v>
      </c>
      <c r="AR32" s="21">
        <v>1649</v>
      </c>
      <c r="AS32" s="21">
        <v>5</v>
      </c>
      <c r="AT32" s="21">
        <v>59</v>
      </c>
      <c r="AU32" s="21">
        <v>32597</v>
      </c>
      <c r="AV32" s="21">
        <v>813058</v>
      </c>
      <c r="AW32" s="22"/>
      <c r="AY32" s="1" t="s">
        <v>27</v>
      </c>
      <c r="AZ32" s="30" t="s">
        <v>193</v>
      </c>
      <c r="BA32" s="14">
        <v>21</v>
      </c>
      <c r="BB32" s="21">
        <v>0</v>
      </c>
      <c r="BC32" s="21">
        <v>0</v>
      </c>
      <c r="BD32" s="21">
        <v>0</v>
      </c>
      <c r="BE32" s="22">
        <v>0</v>
      </c>
      <c r="BG32" s="1" t="s">
        <v>27</v>
      </c>
      <c r="BH32" s="30" t="s">
        <v>193</v>
      </c>
      <c r="BI32" s="14">
        <v>25949</v>
      </c>
      <c r="BJ32" s="22">
        <v>565001</v>
      </c>
      <c r="BL32" s="121" t="s">
        <v>193</v>
      </c>
      <c r="BM32" s="122" t="s">
        <v>239</v>
      </c>
      <c r="BN32" s="123">
        <v>88.56083685601854</v>
      </c>
    </row>
    <row r="33" spans="1:66" ht="17.100000000000001" customHeight="1">
      <c r="A33" s="112" t="s">
        <v>14</v>
      </c>
      <c r="B33" s="90">
        <f>BA19</f>
        <v>2</v>
      </c>
      <c r="C33" s="90">
        <f t="shared" si="19"/>
        <v>308</v>
      </c>
      <c r="D33" s="90">
        <f t="shared" si="19"/>
        <v>7710</v>
      </c>
      <c r="E33" s="91">
        <f t="shared" si="5"/>
        <v>250.32467532467533</v>
      </c>
      <c r="F33" s="90">
        <f t="shared" si="20"/>
        <v>0</v>
      </c>
      <c r="G33" s="90">
        <f t="shared" si="20"/>
        <v>0</v>
      </c>
      <c r="H33" s="90">
        <f t="shared" si="20"/>
        <v>0</v>
      </c>
      <c r="I33" s="90">
        <f t="shared" si="20"/>
        <v>0</v>
      </c>
      <c r="J33" s="90">
        <f t="shared" si="21"/>
        <v>0</v>
      </c>
      <c r="K33" s="90">
        <f t="shared" si="21"/>
        <v>0</v>
      </c>
      <c r="L33" s="90">
        <f t="shared" si="21"/>
        <v>0</v>
      </c>
      <c r="M33" s="90">
        <f t="shared" si="21"/>
        <v>0</v>
      </c>
      <c r="N33" s="90">
        <f t="shared" si="6"/>
        <v>2</v>
      </c>
      <c r="O33" s="90">
        <f t="shared" si="22"/>
        <v>308</v>
      </c>
      <c r="P33" s="90">
        <f t="shared" si="22"/>
        <v>8109</v>
      </c>
      <c r="Q33" s="91">
        <f t="shared" si="7"/>
        <v>100</v>
      </c>
      <c r="R33" s="91">
        <f t="shared" si="8"/>
        <v>250.32467532467533</v>
      </c>
      <c r="S33" s="91">
        <f t="shared" si="9"/>
        <v>263.27922077922079</v>
      </c>
      <c r="T33" s="92">
        <f t="shared" si="10"/>
        <v>1.051750972762646</v>
      </c>
      <c r="U33" s="90">
        <f>AJ121</f>
        <v>4622102</v>
      </c>
      <c r="V33" s="90">
        <f>AJ70</f>
        <v>4821484</v>
      </c>
      <c r="W33" s="90">
        <f>AK121</f>
        <v>114016925</v>
      </c>
      <c r="X33" s="90">
        <f>AK70</f>
        <v>118387030</v>
      </c>
      <c r="Y33" s="93">
        <f t="shared" si="11"/>
        <v>119917411.78015564</v>
      </c>
      <c r="Z33" s="93">
        <f>IF(ISNUMBER(AG33),W33*AG33," -")</f>
        <v>119917411.78015564</v>
      </c>
      <c r="AA33" s="91">
        <f>IF(ISNUMBER(BI19),IF(BI19=0," -",BJ19*10/BI19)," -")</f>
        <v>263.27922077922079</v>
      </c>
      <c r="AB33" s="91">
        <f t="shared" si="12"/>
        <v>263.27922077922079</v>
      </c>
      <c r="AC33" s="139">
        <f>IF(BN19="","-",BN19)</f>
        <v>22.888567158602644</v>
      </c>
      <c r="AD33" s="104">
        <f t="shared" si="13"/>
        <v>154</v>
      </c>
      <c r="AE33" s="18"/>
      <c r="AF33" s="42">
        <f t="shared" si="14"/>
        <v>1</v>
      </c>
      <c r="AG33" s="43">
        <f>IF(ISNUMBER(T33),IF(ISNUMBER(AF33),T33*AF33," -")," -")</f>
        <v>1.051750972762646</v>
      </c>
      <c r="AI33" s="1" t="s">
        <v>28</v>
      </c>
      <c r="AJ33" s="5" t="s">
        <v>166</v>
      </c>
      <c r="AK33" s="6" t="s">
        <v>194</v>
      </c>
      <c r="AL33" s="14">
        <v>5671</v>
      </c>
      <c r="AM33" s="22">
        <v>145453</v>
      </c>
      <c r="AO33" s="1" t="s">
        <v>28</v>
      </c>
      <c r="AP33" s="30" t="s">
        <v>194</v>
      </c>
      <c r="AQ33" s="59">
        <v>1</v>
      </c>
      <c r="AR33" s="21">
        <v>113</v>
      </c>
      <c r="AS33" s="21">
        <v>0</v>
      </c>
      <c r="AT33" s="21">
        <v>0</v>
      </c>
      <c r="AU33" s="21">
        <v>5784</v>
      </c>
      <c r="AV33" s="21">
        <v>151255</v>
      </c>
      <c r="AW33" s="22"/>
      <c r="AY33" s="1" t="s">
        <v>28</v>
      </c>
      <c r="AZ33" s="30" t="s">
        <v>194</v>
      </c>
      <c r="BA33" s="14">
        <v>11</v>
      </c>
      <c r="BB33" s="21">
        <v>0</v>
      </c>
      <c r="BC33" s="21">
        <v>0</v>
      </c>
      <c r="BD33" s="21">
        <v>0</v>
      </c>
      <c r="BE33" s="22">
        <v>0</v>
      </c>
      <c r="BG33" s="1" t="s">
        <v>28</v>
      </c>
      <c r="BH33" s="30" t="s">
        <v>194</v>
      </c>
      <c r="BI33" s="14">
        <v>3391</v>
      </c>
      <c r="BJ33" s="22">
        <v>77558</v>
      </c>
      <c r="BL33" s="121" t="s">
        <v>194</v>
      </c>
      <c r="BM33" s="122" t="s">
        <v>240</v>
      </c>
      <c r="BN33" s="123">
        <v>66.282497256772103</v>
      </c>
    </row>
    <row r="34" spans="1:66" ht="17.100000000000001" customHeight="1">
      <c r="A34" s="112" t="s">
        <v>15</v>
      </c>
      <c r="B34" s="90">
        <f>BA20</f>
        <v>45</v>
      </c>
      <c r="C34" s="90">
        <f t="shared" si="19"/>
        <v>4416</v>
      </c>
      <c r="D34" s="90">
        <f t="shared" si="19"/>
        <v>67444</v>
      </c>
      <c r="E34" s="91">
        <f t="shared" si="5"/>
        <v>152.72644927536231</v>
      </c>
      <c r="F34" s="90">
        <f t="shared" si="20"/>
        <v>1</v>
      </c>
      <c r="G34" s="90">
        <f t="shared" si="20"/>
        <v>1</v>
      </c>
      <c r="H34" s="90">
        <f t="shared" si="20"/>
        <v>0</v>
      </c>
      <c r="I34" s="90">
        <f t="shared" si="20"/>
        <v>0</v>
      </c>
      <c r="J34" s="90">
        <f t="shared" si="21"/>
        <v>2</v>
      </c>
      <c r="K34" s="90">
        <f t="shared" si="21"/>
        <v>19</v>
      </c>
      <c r="L34" s="90">
        <f t="shared" si="21"/>
        <v>3</v>
      </c>
      <c r="M34" s="90">
        <f t="shared" si="21"/>
        <v>18</v>
      </c>
      <c r="N34" s="90">
        <f t="shared" si="6"/>
        <v>43</v>
      </c>
      <c r="O34" s="90">
        <f t="shared" si="22"/>
        <v>4372</v>
      </c>
      <c r="P34" s="90">
        <f t="shared" si="22"/>
        <v>73917</v>
      </c>
      <c r="Q34" s="91">
        <f t="shared" si="7"/>
        <v>99.003623188405797</v>
      </c>
      <c r="R34" s="91">
        <f t="shared" si="8"/>
        <v>152.72644927536231</v>
      </c>
      <c r="S34" s="91">
        <f t="shared" si="9"/>
        <v>169.0690759377859</v>
      </c>
      <c r="T34" s="92">
        <f t="shared" si="10"/>
        <v>1.1070058705611507</v>
      </c>
      <c r="U34" s="90">
        <f>AJ122</f>
        <v>1048935</v>
      </c>
      <c r="V34" s="90">
        <f>AJ71</f>
        <v>1110668</v>
      </c>
      <c r="W34" s="90">
        <f>AK122</f>
        <v>21433786</v>
      </c>
      <c r="X34" s="90">
        <f>AK71</f>
        <v>22242332</v>
      </c>
      <c r="Y34" s="93">
        <f t="shared" si="11"/>
        <v>23727326.930351406</v>
      </c>
      <c r="Z34" s="93">
        <f>IF(ISNUMBER(AG34),W34*AG34," -")</f>
        <v>23490913.346806236</v>
      </c>
      <c r="AA34" s="91">
        <f>IF(ISNUMBER(BI20),IF(BI20=0," -",BJ20*10/BI20)," -")</f>
        <v>168.70815899581589</v>
      </c>
      <c r="AB34" s="91">
        <f t="shared" si="12"/>
        <v>169.0690759377859</v>
      </c>
      <c r="AC34" s="139">
        <f>IF(BN20="","-",BN20)</f>
        <v>102.21710974289505</v>
      </c>
      <c r="AD34" s="104">
        <f t="shared" si="13"/>
        <v>101.67441860465117</v>
      </c>
      <c r="AE34" s="18"/>
      <c r="AF34" s="42">
        <f t="shared" si="14"/>
        <v>0.99003623188405798</v>
      </c>
      <c r="AG34" s="43">
        <f>IF(ISNUMBER(T34),IF(ISNUMBER(AF34),T34*AF34," -")," -")</f>
        <v>1.0959759207638928</v>
      </c>
      <c r="AI34" s="1" t="s">
        <v>29</v>
      </c>
      <c r="AJ34" s="5" t="s">
        <v>166</v>
      </c>
      <c r="AK34" s="6" t="s">
        <v>195</v>
      </c>
      <c r="AL34" s="14">
        <v>814</v>
      </c>
      <c r="AM34" s="22">
        <v>19641</v>
      </c>
      <c r="AO34" s="1" t="s">
        <v>29</v>
      </c>
      <c r="AP34" s="30" t="s">
        <v>195</v>
      </c>
      <c r="AQ34" s="59">
        <v>0</v>
      </c>
      <c r="AR34" s="21">
        <v>0</v>
      </c>
      <c r="AS34" s="21">
        <v>2</v>
      </c>
      <c r="AT34" s="21">
        <v>7</v>
      </c>
      <c r="AU34" s="21">
        <v>807</v>
      </c>
      <c r="AV34" s="21">
        <v>21192</v>
      </c>
      <c r="AW34" s="22"/>
      <c r="AY34" s="1" t="s">
        <v>29</v>
      </c>
      <c r="AZ34" s="30" t="s">
        <v>195</v>
      </c>
      <c r="BA34" s="14">
        <v>7</v>
      </c>
      <c r="BB34" s="21">
        <v>0</v>
      </c>
      <c r="BC34" s="21">
        <v>0</v>
      </c>
      <c r="BD34" s="21">
        <v>0</v>
      </c>
      <c r="BE34" s="22">
        <v>0</v>
      </c>
      <c r="BG34" s="1" t="s">
        <v>29</v>
      </c>
      <c r="BH34" s="30" t="s">
        <v>195</v>
      </c>
      <c r="BI34" s="14">
        <v>807</v>
      </c>
      <c r="BJ34" s="22">
        <v>21192</v>
      </c>
      <c r="BL34" s="121" t="s">
        <v>195</v>
      </c>
      <c r="BM34" s="122" t="s">
        <v>241</v>
      </c>
      <c r="BN34" s="123">
        <v>21.877516591737024</v>
      </c>
    </row>
    <row r="35" spans="1:66" ht="17.100000000000001" customHeight="1" thickBot="1">
      <c r="A35" s="112"/>
      <c r="B35" s="90"/>
      <c r="C35" s="90"/>
      <c r="D35" s="90"/>
      <c r="E35" s="93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3"/>
      <c r="R35" s="93"/>
      <c r="S35" s="93"/>
      <c r="T35" s="93"/>
      <c r="U35" s="90"/>
      <c r="V35" s="90"/>
      <c r="W35" s="90"/>
      <c r="X35" s="94"/>
      <c r="Y35" s="96"/>
      <c r="Z35" s="96"/>
      <c r="AA35" s="96"/>
      <c r="AB35" s="96"/>
      <c r="AC35" s="139"/>
      <c r="AD35" s="105"/>
      <c r="AE35" s="18"/>
      <c r="AF35" s="40"/>
      <c r="AG35" s="41"/>
      <c r="AI35" s="1" t="s">
        <v>30</v>
      </c>
      <c r="AJ35" s="9" t="s">
        <v>166</v>
      </c>
      <c r="AK35" s="10" t="s">
        <v>196</v>
      </c>
      <c r="AL35" s="16">
        <v>11287</v>
      </c>
      <c r="AM35" s="26">
        <v>212492</v>
      </c>
      <c r="AO35" s="1" t="s">
        <v>30</v>
      </c>
      <c r="AP35" s="32" t="s">
        <v>196</v>
      </c>
      <c r="AQ35" s="61">
        <v>0</v>
      </c>
      <c r="AR35" s="25">
        <v>0</v>
      </c>
      <c r="AS35" s="25">
        <v>0</v>
      </c>
      <c r="AT35" s="25">
        <v>0</v>
      </c>
      <c r="AU35" s="25">
        <v>11287</v>
      </c>
      <c r="AV35" s="25">
        <v>205385</v>
      </c>
      <c r="AW35" s="26"/>
      <c r="AY35" s="1" t="s">
        <v>30</v>
      </c>
      <c r="AZ35" s="32" t="s">
        <v>196</v>
      </c>
      <c r="BA35" s="16">
        <v>22</v>
      </c>
      <c r="BB35" s="25">
        <v>0</v>
      </c>
      <c r="BC35" s="25">
        <v>0</v>
      </c>
      <c r="BD35" s="25">
        <v>0</v>
      </c>
      <c r="BE35" s="26">
        <v>0</v>
      </c>
      <c r="BG35" s="1" t="s">
        <v>30</v>
      </c>
      <c r="BH35" s="32" t="s">
        <v>196</v>
      </c>
      <c r="BI35" s="16">
        <v>2373</v>
      </c>
      <c r="BJ35" s="26">
        <v>49917</v>
      </c>
      <c r="BL35" s="130" t="s">
        <v>196</v>
      </c>
      <c r="BM35" s="131" t="s">
        <v>242</v>
      </c>
      <c r="BN35" s="132">
        <v>79.432583715856197</v>
      </c>
    </row>
    <row r="36" spans="1:66" ht="17.100000000000001" customHeight="1">
      <c r="A36" s="112" t="s">
        <v>16</v>
      </c>
      <c r="B36" s="90">
        <f>BA21</f>
        <v>31</v>
      </c>
      <c r="C36" s="90">
        <f t="shared" ref="C36:D40" si="23">AL21</f>
        <v>8838</v>
      </c>
      <c r="D36" s="90">
        <f t="shared" si="23"/>
        <v>180154</v>
      </c>
      <c r="E36" s="91">
        <f t="shared" si="5"/>
        <v>203.84023534736366</v>
      </c>
      <c r="F36" s="90">
        <f t="shared" ref="F36:I40" si="24">BB21</f>
        <v>0</v>
      </c>
      <c r="G36" s="90">
        <f t="shared" si="24"/>
        <v>0</v>
      </c>
      <c r="H36" s="90">
        <f t="shared" si="24"/>
        <v>0</v>
      </c>
      <c r="I36" s="90">
        <f t="shared" si="24"/>
        <v>0</v>
      </c>
      <c r="J36" s="90">
        <f t="shared" ref="J36:M40" si="25">AQ21</f>
        <v>1</v>
      </c>
      <c r="K36" s="90">
        <f t="shared" si="25"/>
        <v>7</v>
      </c>
      <c r="L36" s="90">
        <f t="shared" si="25"/>
        <v>0</v>
      </c>
      <c r="M36" s="90">
        <f t="shared" si="25"/>
        <v>0</v>
      </c>
      <c r="N36" s="90">
        <f t="shared" si="6"/>
        <v>31</v>
      </c>
      <c r="O36" s="90">
        <f t="shared" ref="O36:P40" si="26">AU21</f>
        <v>8845</v>
      </c>
      <c r="P36" s="90">
        <f t="shared" si="26"/>
        <v>180844</v>
      </c>
      <c r="Q36" s="91">
        <f t="shared" si="7"/>
        <v>100.07920343969224</v>
      </c>
      <c r="R36" s="91">
        <f t="shared" si="8"/>
        <v>203.84023534736366</v>
      </c>
      <c r="S36" s="91">
        <f t="shared" si="9"/>
        <v>204.45901639344262</v>
      </c>
      <c r="T36" s="92">
        <f t="shared" si="10"/>
        <v>1.0030356177965774</v>
      </c>
      <c r="U36" s="90">
        <f>AJ123</f>
        <v>594208</v>
      </c>
      <c r="V36" s="90">
        <f>AJ72</f>
        <v>637680</v>
      </c>
      <c r="W36" s="90">
        <f>AK123</f>
        <v>12196484</v>
      </c>
      <c r="X36" s="90">
        <f>AK72</f>
        <v>12960665</v>
      </c>
      <c r="Y36" s="93">
        <f t="shared" si="11"/>
        <v>12233507.863886071</v>
      </c>
      <c r="Z36" s="93">
        <f>IF(ISNUMBER(AG36),W36*AG36," -")</f>
        <v>12243197.222909288</v>
      </c>
      <c r="AA36" s="91">
        <f>IF(ISNUMBER(BI21),IF(BI21=0," -",BJ21*10/BI21)," -")</f>
        <v>208.4158878504673</v>
      </c>
      <c r="AB36" s="91">
        <f t="shared" si="12"/>
        <v>204.45901639344262</v>
      </c>
      <c r="AC36" s="139">
        <f>IF(BN21="","-",BN21)</f>
        <v>122.81458724756445</v>
      </c>
      <c r="AD36" s="104">
        <f t="shared" si="13"/>
        <v>285.32258064516128</v>
      </c>
      <c r="AE36" s="18"/>
      <c r="AF36" s="42">
        <f t="shared" si="14"/>
        <v>1.0007920343969223</v>
      </c>
      <c r="AG36" s="43">
        <f>IF(ISNUMBER(T36),IF(ISNUMBER(AF36),T36*AF36," -")," -")</f>
        <v>1.0038300565072105</v>
      </c>
      <c r="AI36" s="1" t="s">
        <v>31</v>
      </c>
      <c r="AJ36" s="11" t="s">
        <v>166</v>
      </c>
      <c r="AK36" s="12" t="s">
        <v>197</v>
      </c>
      <c r="AL36" s="17">
        <v>21205</v>
      </c>
      <c r="AM36" s="28">
        <v>165728</v>
      </c>
      <c r="AO36" s="1" t="s">
        <v>31</v>
      </c>
      <c r="AP36" s="33" t="s">
        <v>197</v>
      </c>
      <c r="AQ36" s="62">
        <v>0</v>
      </c>
      <c r="AR36" s="27">
        <v>0</v>
      </c>
      <c r="AS36" s="27">
        <v>1</v>
      </c>
      <c r="AT36" s="27">
        <v>1</v>
      </c>
      <c r="AU36" s="27">
        <v>21204</v>
      </c>
      <c r="AV36" s="27">
        <v>164672</v>
      </c>
      <c r="AW36" s="28"/>
      <c r="AY36" s="1" t="s">
        <v>31</v>
      </c>
      <c r="AZ36" s="33" t="s">
        <v>197</v>
      </c>
      <c r="BA36" s="17">
        <v>22</v>
      </c>
      <c r="BB36" s="27">
        <v>0</v>
      </c>
      <c r="BC36" s="27">
        <v>0</v>
      </c>
      <c r="BD36" s="27">
        <v>0</v>
      </c>
      <c r="BE36" s="28">
        <v>0</v>
      </c>
      <c r="BG36" s="1" t="s">
        <v>31</v>
      </c>
      <c r="BH36" s="33" t="s">
        <v>197</v>
      </c>
      <c r="BI36" s="17">
        <v>1265</v>
      </c>
      <c r="BJ36" s="28">
        <v>23293</v>
      </c>
      <c r="BL36" s="118" t="s">
        <v>197</v>
      </c>
      <c r="BM36" s="119" t="s">
        <v>243</v>
      </c>
      <c r="BN36" s="120">
        <v>101.23463118440382</v>
      </c>
    </row>
    <row r="37" spans="1:66" ht="17.100000000000001" customHeight="1">
      <c r="A37" s="112" t="s">
        <v>17</v>
      </c>
      <c r="B37" s="90">
        <f>BA22</f>
        <v>22</v>
      </c>
      <c r="C37" s="90">
        <f t="shared" si="23"/>
        <v>10635</v>
      </c>
      <c r="D37" s="90">
        <f t="shared" si="23"/>
        <v>235151</v>
      </c>
      <c r="E37" s="91">
        <f t="shared" si="5"/>
        <v>221.11048425011754</v>
      </c>
      <c r="F37" s="90">
        <f t="shared" si="24"/>
        <v>0</v>
      </c>
      <c r="G37" s="90">
        <f t="shared" si="24"/>
        <v>0</v>
      </c>
      <c r="H37" s="90">
        <f t="shared" si="24"/>
        <v>0</v>
      </c>
      <c r="I37" s="90">
        <f t="shared" si="24"/>
        <v>0</v>
      </c>
      <c r="J37" s="90">
        <f t="shared" si="25"/>
        <v>0</v>
      </c>
      <c r="K37" s="90">
        <f t="shared" si="25"/>
        <v>0</v>
      </c>
      <c r="L37" s="90">
        <f t="shared" si="25"/>
        <v>0</v>
      </c>
      <c r="M37" s="90">
        <f t="shared" si="25"/>
        <v>0</v>
      </c>
      <c r="N37" s="90">
        <f t="shared" si="6"/>
        <v>22</v>
      </c>
      <c r="O37" s="90">
        <f t="shared" si="26"/>
        <v>10635</v>
      </c>
      <c r="P37" s="90">
        <f t="shared" si="26"/>
        <v>235151</v>
      </c>
      <c r="Q37" s="91">
        <f t="shared" si="7"/>
        <v>100</v>
      </c>
      <c r="R37" s="91">
        <f t="shared" si="8"/>
        <v>221.11048425011754</v>
      </c>
      <c r="S37" s="91">
        <f t="shared" si="9"/>
        <v>221.11048425011754</v>
      </c>
      <c r="T37" s="92">
        <f t="shared" si="10"/>
        <v>1</v>
      </c>
      <c r="U37" s="90">
        <f>AJ124</f>
        <v>567767</v>
      </c>
      <c r="V37" s="90">
        <f>AJ73</f>
        <v>614268</v>
      </c>
      <c r="W37" s="90">
        <f>AK124</f>
        <v>13286606</v>
      </c>
      <c r="X37" s="90">
        <f>AK73</f>
        <v>14139520</v>
      </c>
      <c r="Y37" s="93">
        <f t="shared" si="11"/>
        <v>13286606</v>
      </c>
      <c r="Z37" s="93">
        <f>IF(ISNUMBER(AG37),W37*AG37," -")</f>
        <v>13286606</v>
      </c>
      <c r="AA37" s="91">
        <f>IF(ISNUMBER(BI22),IF(BI22=0," -",BJ22*10/BI22)," -")</f>
        <v>247.66019540667429</v>
      </c>
      <c r="AB37" s="91">
        <f t="shared" si="12"/>
        <v>221.11048425011754</v>
      </c>
      <c r="AC37" s="139">
        <f>IF(BN22="","-",BN22)</f>
        <v>84.671754969238663</v>
      </c>
      <c r="AD37" s="104">
        <f t="shared" si="13"/>
        <v>483.40909090909093</v>
      </c>
      <c r="AE37" s="18"/>
      <c r="AF37" s="42">
        <f t="shared" si="14"/>
        <v>1</v>
      </c>
      <c r="AG37" s="43">
        <f>IF(ISNUMBER(T37),IF(ISNUMBER(AF37),T37*AF37," -")," -")</f>
        <v>1</v>
      </c>
      <c r="AI37" s="1" t="s">
        <v>32</v>
      </c>
      <c r="AJ37" s="5" t="s">
        <v>166</v>
      </c>
      <c r="AK37" s="6" t="s">
        <v>198</v>
      </c>
      <c r="AL37" s="14">
        <v>8769</v>
      </c>
      <c r="AM37" s="22">
        <v>129059</v>
      </c>
      <c r="AO37" s="1" t="s">
        <v>32</v>
      </c>
      <c r="AP37" s="30" t="s">
        <v>198</v>
      </c>
      <c r="AQ37" s="59">
        <v>3</v>
      </c>
      <c r="AR37" s="21">
        <v>93</v>
      </c>
      <c r="AS37" s="21">
        <v>0</v>
      </c>
      <c r="AT37" s="21">
        <v>0</v>
      </c>
      <c r="AU37" s="21">
        <v>7093</v>
      </c>
      <c r="AV37" s="21">
        <v>105982</v>
      </c>
      <c r="AW37" s="22"/>
      <c r="AY37" s="1" t="s">
        <v>32</v>
      </c>
      <c r="AZ37" s="30" t="s">
        <v>198</v>
      </c>
      <c r="BA37" s="14">
        <v>14</v>
      </c>
      <c r="BB37" s="21">
        <v>1</v>
      </c>
      <c r="BC37" s="21">
        <v>0</v>
      </c>
      <c r="BD37" s="21">
        <v>0</v>
      </c>
      <c r="BE37" s="22">
        <v>0</v>
      </c>
      <c r="BG37" s="1" t="s">
        <v>32</v>
      </c>
      <c r="BH37" s="30" t="s">
        <v>198</v>
      </c>
      <c r="BI37" s="14">
        <v>706</v>
      </c>
      <c r="BJ37" s="22">
        <v>13290</v>
      </c>
      <c r="BL37" s="121" t="s">
        <v>198</v>
      </c>
      <c r="BM37" s="122" t="s">
        <v>244</v>
      </c>
      <c r="BN37" s="123">
        <v>82.598496726035222</v>
      </c>
    </row>
    <row r="38" spans="1:66" ht="17.100000000000001" customHeight="1">
      <c r="A38" s="112" t="s">
        <v>18</v>
      </c>
      <c r="B38" s="90">
        <f>BA23</f>
        <v>21</v>
      </c>
      <c r="C38" s="90">
        <f t="shared" si="23"/>
        <v>5590</v>
      </c>
      <c r="D38" s="90">
        <f t="shared" si="23"/>
        <v>126397</v>
      </c>
      <c r="E38" s="91">
        <f t="shared" si="5"/>
        <v>226.11270125223615</v>
      </c>
      <c r="F38" s="90">
        <f t="shared" si="24"/>
        <v>0</v>
      </c>
      <c r="G38" s="90">
        <f t="shared" si="24"/>
        <v>0</v>
      </c>
      <c r="H38" s="90">
        <f t="shared" si="24"/>
        <v>0</v>
      </c>
      <c r="I38" s="90">
        <f t="shared" si="24"/>
        <v>0</v>
      </c>
      <c r="J38" s="90">
        <f t="shared" si="25"/>
        <v>0</v>
      </c>
      <c r="K38" s="90">
        <f t="shared" si="25"/>
        <v>0</v>
      </c>
      <c r="L38" s="90">
        <f t="shared" si="25"/>
        <v>0</v>
      </c>
      <c r="M38" s="90">
        <f t="shared" si="25"/>
        <v>0</v>
      </c>
      <c r="N38" s="90">
        <f t="shared" si="6"/>
        <v>21</v>
      </c>
      <c r="O38" s="90">
        <f t="shared" si="26"/>
        <v>5590</v>
      </c>
      <c r="P38" s="90">
        <f t="shared" si="26"/>
        <v>118991</v>
      </c>
      <c r="Q38" s="91">
        <f t="shared" si="7"/>
        <v>100</v>
      </c>
      <c r="R38" s="91">
        <f t="shared" si="8"/>
        <v>226.11270125223615</v>
      </c>
      <c r="S38" s="91">
        <f t="shared" si="9"/>
        <v>212.86404293381037</v>
      </c>
      <c r="T38" s="92">
        <f t="shared" si="10"/>
        <v>0.94140683718759133</v>
      </c>
      <c r="U38" s="90">
        <f>AJ125</f>
        <v>404603</v>
      </c>
      <c r="V38" s="90">
        <f>AJ74</f>
        <v>452934</v>
      </c>
      <c r="W38" s="90">
        <f>AK125</f>
        <v>7906511</v>
      </c>
      <c r="X38" s="90">
        <f>AK74</f>
        <v>9011164</v>
      </c>
      <c r="Y38" s="93">
        <f t="shared" si="11"/>
        <v>7443243.5136989001</v>
      </c>
      <c r="Z38" s="93">
        <f>IF(ISNUMBER(AG38),W38*AG38," -")</f>
        <v>7443243.5136989001</v>
      </c>
      <c r="AA38" s="91">
        <f>IF(ISNUMBER(BI23),IF(BI23=0," -",BJ23*10/BI23)," -")</f>
        <v>242.78541953232462</v>
      </c>
      <c r="AB38" s="91">
        <f t="shared" si="12"/>
        <v>212.86404293381037</v>
      </c>
      <c r="AC38" s="139">
        <f>IF(BN23="","-",BN23)</f>
        <v>103.3186976956228</v>
      </c>
      <c r="AD38" s="104">
        <f t="shared" si="13"/>
        <v>266.1904761904762</v>
      </c>
      <c r="AE38" s="18"/>
      <c r="AF38" s="42">
        <f t="shared" si="14"/>
        <v>1</v>
      </c>
      <c r="AG38" s="43">
        <f>IF(ISNUMBER(T38),IF(ISNUMBER(AF38),T38*AF38," -")," -")</f>
        <v>0.94140683718759133</v>
      </c>
      <c r="AI38" s="1" t="s">
        <v>33</v>
      </c>
      <c r="AJ38" s="5" t="s">
        <v>166</v>
      </c>
      <c r="AK38" s="6" t="s">
        <v>199</v>
      </c>
      <c r="AL38" s="14">
        <v>5968</v>
      </c>
      <c r="AM38" s="22">
        <v>131693</v>
      </c>
      <c r="AO38" s="1" t="s">
        <v>33</v>
      </c>
      <c r="AP38" s="30" t="s">
        <v>199</v>
      </c>
      <c r="AQ38" s="59">
        <v>5</v>
      </c>
      <c r="AR38" s="21">
        <v>982</v>
      </c>
      <c r="AS38" s="21">
        <v>2</v>
      </c>
      <c r="AT38" s="21">
        <v>131</v>
      </c>
      <c r="AU38" s="21">
        <v>6819</v>
      </c>
      <c r="AV38" s="21">
        <v>161104</v>
      </c>
      <c r="AW38" s="22"/>
      <c r="AY38" s="1" t="s">
        <v>33</v>
      </c>
      <c r="AZ38" s="30" t="s">
        <v>199</v>
      </c>
      <c r="BA38" s="14">
        <v>25</v>
      </c>
      <c r="BB38" s="21">
        <v>0</v>
      </c>
      <c r="BC38" s="21">
        <v>0</v>
      </c>
      <c r="BD38" s="21">
        <v>0</v>
      </c>
      <c r="BE38" s="22">
        <v>0</v>
      </c>
      <c r="BG38" s="1" t="s">
        <v>33</v>
      </c>
      <c r="BH38" s="30" t="s">
        <v>199</v>
      </c>
      <c r="BI38" s="14">
        <v>6819</v>
      </c>
      <c r="BJ38" s="22">
        <v>161104</v>
      </c>
      <c r="BL38" s="121" t="s">
        <v>199</v>
      </c>
      <c r="BM38" s="122" t="s">
        <v>245</v>
      </c>
      <c r="BN38" s="123">
        <v>40.269276405918717</v>
      </c>
    </row>
    <row r="39" spans="1:66" ht="17.100000000000001" customHeight="1">
      <c r="A39" s="112" t="s">
        <v>19</v>
      </c>
      <c r="B39" s="90">
        <f>BA24</f>
        <v>65</v>
      </c>
      <c r="C39" s="90">
        <f t="shared" si="23"/>
        <v>8509</v>
      </c>
      <c r="D39" s="90">
        <f t="shared" si="23"/>
        <v>193713</v>
      </c>
      <c r="E39" s="91">
        <f t="shared" si="5"/>
        <v>227.65659889528735</v>
      </c>
      <c r="F39" s="90">
        <f t="shared" si="24"/>
        <v>0</v>
      </c>
      <c r="G39" s="90">
        <f t="shared" si="24"/>
        <v>0</v>
      </c>
      <c r="H39" s="90">
        <f t="shared" si="24"/>
        <v>0</v>
      </c>
      <c r="I39" s="90">
        <f t="shared" si="24"/>
        <v>0</v>
      </c>
      <c r="J39" s="90">
        <f t="shared" si="25"/>
        <v>0</v>
      </c>
      <c r="K39" s="90">
        <f t="shared" si="25"/>
        <v>0</v>
      </c>
      <c r="L39" s="90">
        <f t="shared" si="25"/>
        <v>0</v>
      </c>
      <c r="M39" s="90">
        <f t="shared" si="25"/>
        <v>0</v>
      </c>
      <c r="N39" s="90">
        <f t="shared" si="6"/>
        <v>65</v>
      </c>
      <c r="O39" s="90">
        <f t="shared" si="26"/>
        <v>8509</v>
      </c>
      <c r="P39" s="90">
        <f t="shared" si="26"/>
        <v>193817</v>
      </c>
      <c r="Q39" s="91">
        <f t="shared" si="7"/>
        <v>100</v>
      </c>
      <c r="R39" s="91">
        <f t="shared" si="8"/>
        <v>227.65659889528735</v>
      </c>
      <c r="S39" s="91">
        <f t="shared" si="9"/>
        <v>227.77882242331648</v>
      </c>
      <c r="T39" s="92">
        <f t="shared" si="10"/>
        <v>1.0005368767196832</v>
      </c>
      <c r="U39" s="90">
        <f>AJ126</f>
        <v>352368</v>
      </c>
      <c r="V39" s="90">
        <f>AJ75</f>
        <v>544088</v>
      </c>
      <c r="W39" s="90">
        <f>AK126</f>
        <v>7881744</v>
      </c>
      <c r="X39" s="90">
        <f>AK75</f>
        <v>11799831</v>
      </c>
      <c r="Y39" s="93">
        <f t="shared" si="11"/>
        <v>7885975.5248641027</v>
      </c>
      <c r="Z39" s="93">
        <f>IF(ISNUMBER(AG39),W39*AG39," -")</f>
        <v>7885975.5248641027</v>
      </c>
      <c r="AA39" s="91">
        <f>IF(ISNUMBER(BI24),IF(BI24=0," -",BJ24*10/BI24)," -")</f>
        <v>227.77882242331648</v>
      </c>
      <c r="AB39" s="91">
        <f t="shared" si="12"/>
        <v>227.77882242331648</v>
      </c>
      <c r="AC39" s="139">
        <f>IF(BN24="","-",BN24)</f>
        <v>48.269426145628969</v>
      </c>
      <c r="AD39" s="104">
        <f t="shared" si="13"/>
        <v>130.90769230769232</v>
      </c>
      <c r="AE39" s="18"/>
      <c r="AF39" s="42">
        <f t="shared" si="14"/>
        <v>1</v>
      </c>
      <c r="AG39" s="43">
        <f>IF(ISNUMBER(T39),IF(ISNUMBER(AF39),T39*AF39," -")," -")</f>
        <v>1.0005368767196832</v>
      </c>
      <c r="AI39" s="1" t="s">
        <v>34</v>
      </c>
      <c r="AJ39" s="5" t="s">
        <v>166</v>
      </c>
      <c r="AK39" s="6" t="s">
        <v>200</v>
      </c>
      <c r="AL39" s="14">
        <v>9273</v>
      </c>
      <c r="AM39" s="22">
        <v>179776</v>
      </c>
      <c r="AO39" s="1" t="s">
        <v>34</v>
      </c>
      <c r="AP39" s="30" t="s">
        <v>200</v>
      </c>
      <c r="AQ39" s="59">
        <v>0</v>
      </c>
      <c r="AR39" s="21">
        <v>0</v>
      </c>
      <c r="AS39" s="21">
        <v>1</v>
      </c>
      <c r="AT39" s="21">
        <v>1021</v>
      </c>
      <c r="AU39" s="21">
        <v>8252</v>
      </c>
      <c r="AV39" s="21">
        <v>182182</v>
      </c>
      <c r="AW39" s="22"/>
      <c r="AY39" s="1" t="s">
        <v>34</v>
      </c>
      <c r="AZ39" s="30" t="s">
        <v>200</v>
      </c>
      <c r="BA39" s="14">
        <v>28</v>
      </c>
      <c r="BB39" s="21">
        <v>0</v>
      </c>
      <c r="BC39" s="21">
        <v>0</v>
      </c>
      <c r="BD39" s="21">
        <v>0</v>
      </c>
      <c r="BE39" s="22">
        <v>0</v>
      </c>
      <c r="BG39" s="1" t="s">
        <v>34</v>
      </c>
      <c r="BH39" s="30" t="s">
        <v>200</v>
      </c>
      <c r="BI39" s="14">
        <v>6196</v>
      </c>
      <c r="BJ39" s="22">
        <v>159583</v>
      </c>
      <c r="BL39" s="121" t="s">
        <v>200</v>
      </c>
      <c r="BM39" s="122" t="s">
        <v>246</v>
      </c>
      <c r="BN39" s="123">
        <v>87.878869730429187</v>
      </c>
    </row>
    <row r="40" spans="1:66" ht="17.100000000000001" customHeight="1" thickBot="1">
      <c r="A40" s="112" t="s">
        <v>20</v>
      </c>
      <c r="B40" s="90">
        <f>BA25</f>
        <v>47</v>
      </c>
      <c r="C40" s="90">
        <f t="shared" si="23"/>
        <v>17898</v>
      </c>
      <c r="D40" s="90">
        <f t="shared" si="23"/>
        <v>441032</v>
      </c>
      <c r="E40" s="91">
        <f t="shared" si="5"/>
        <v>246.41412448318249</v>
      </c>
      <c r="F40" s="90">
        <f t="shared" si="24"/>
        <v>0</v>
      </c>
      <c r="G40" s="90">
        <f t="shared" si="24"/>
        <v>0</v>
      </c>
      <c r="H40" s="90">
        <f t="shared" si="24"/>
        <v>0</v>
      </c>
      <c r="I40" s="90">
        <f t="shared" si="24"/>
        <v>0</v>
      </c>
      <c r="J40" s="90">
        <f t="shared" si="25"/>
        <v>0</v>
      </c>
      <c r="K40" s="90">
        <f t="shared" si="25"/>
        <v>0</v>
      </c>
      <c r="L40" s="90">
        <f t="shared" si="25"/>
        <v>0</v>
      </c>
      <c r="M40" s="90">
        <f t="shared" si="25"/>
        <v>0</v>
      </c>
      <c r="N40" s="90">
        <f t="shared" si="6"/>
        <v>47</v>
      </c>
      <c r="O40" s="90">
        <f t="shared" si="26"/>
        <v>17898</v>
      </c>
      <c r="P40" s="90">
        <f t="shared" si="26"/>
        <v>441022</v>
      </c>
      <c r="Q40" s="91">
        <f t="shared" si="7"/>
        <v>100</v>
      </c>
      <c r="R40" s="91">
        <f t="shared" si="8"/>
        <v>246.41412448318249</v>
      </c>
      <c r="S40" s="91">
        <f t="shared" si="9"/>
        <v>246.4085372667337</v>
      </c>
      <c r="T40" s="92">
        <f t="shared" si="10"/>
        <v>0.999977325908324</v>
      </c>
      <c r="U40" s="90">
        <f>AJ127</f>
        <v>822681</v>
      </c>
      <c r="V40" s="90">
        <f>AJ76</f>
        <v>985323</v>
      </c>
      <c r="W40" s="90">
        <f>AK127</f>
        <v>18260726</v>
      </c>
      <c r="X40" s="90">
        <f>AK76</f>
        <v>21615295</v>
      </c>
      <c r="Y40" s="93">
        <f t="shared" si="11"/>
        <v>18260311.954624604</v>
      </c>
      <c r="Z40" s="93">
        <f>IF(ISNUMBER(AG40),W40*AG40," -")</f>
        <v>18260311.954624604</v>
      </c>
      <c r="AA40" s="91">
        <f>IF(ISNUMBER(BI25),IF(BI25=0," -",BJ25*10/BI25)," -")</f>
        <v>240.89852385366896</v>
      </c>
      <c r="AB40" s="91">
        <f t="shared" si="12"/>
        <v>246.4085372667337</v>
      </c>
      <c r="AC40" s="139">
        <f>IF(BN25="","-",BN25)</f>
        <v>80.701683776021369</v>
      </c>
      <c r="AD40" s="104">
        <f t="shared" si="13"/>
        <v>380.80851063829789</v>
      </c>
      <c r="AE40" s="18"/>
      <c r="AF40" s="42">
        <f t="shared" si="14"/>
        <v>1</v>
      </c>
      <c r="AG40" s="43">
        <f>IF(ISNUMBER(T40),IF(ISNUMBER(AF40),T40*AF40," -")," -")</f>
        <v>0.999977325908324</v>
      </c>
      <c r="AI40" s="1" t="s">
        <v>35</v>
      </c>
      <c r="AJ40" s="7" t="s">
        <v>166</v>
      </c>
      <c r="AK40" s="8" t="s">
        <v>201</v>
      </c>
      <c r="AL40" s="15">
        <v>2909</v>
      </c>
      <c r="AM40" s="24">
        <v>65473</v>
      </c>
      <c r="AO40" s="1" t="s">
        <v>35</v>
      </c>
      <c r="AP40" s="31" t="s">
        <v>201</v>
      </c>
      <c r="AQ40" s="60">
        <v>0</v>
      </c>
      <c r="AR40" s="23">
        <v>0</v>
      </c>
      <c r="AS40" s="23">
        <v>0</v>
      </c>
      <c r="AT40" s="23">
        <v>0</v>
      </c>
      <c r="AU40" s="23">
        <v>2909</v>
      </c>
      <c r="AV40" s="23">
        <v>66328</v>
      </c>
      <c r="AW40" s="24"/>
      <c r="AY40" s="1" t="s">
        <v>35</v>
      </c>
      <c r="AZ40" s="31" t="s">
        <v>201</v>
      </c>
      <c r="BA40" s="15">
        <v>19</v>
      </c>
      <c r="BB40" s="23">
        <v>0</v>
      </c>
      <c r="BC40" s="23">
        <v>0</v>
      </c>
      <c r="BD40" s="23">
        <v>0</v>
      </c>
      <c r="BE40" s="24">
        <v>0</v>
      </c>
      <c r="BG40" s="1" t="s">
        <v>35</v>
      </c>
      <c r="BH40" s="31" t="s">
        <v>201</v>
      </c>
      <c r="BI40" s="15">
        <v>2909</v>
      </c>
      <c r="BJ40" s="24">
        <v>66328</v>
      </c>
      <c r="BL40" s="124" t="s">
        <v>201</v>
      </c>
      <c r="BM40" s="125" t="s">
        <v>247</v>
      </c>
      <c r="BN40" s="126">
        <v>36.095424342360467</v>
      </c>
    </row>
    <row r="41" spans="1:66" ht="17.100000000000001" customHeight="1">
      <c r="A41" s="112"/>
      <c r="B41" s="90"/>
      <c r="C41" s="90"/>
      <c r="D41" s="90"/>
      <c r="E41" s="93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3"/>
      <c r="R41" s="93"/>
      <c r="S41" s="93"/>
      <c r="T41" s="93"/>
      <c r="U41" s="90"/>
      <c r="V41" s="90"/>
      <c r="W41" s="90"/>
      <c r="X41" s="94"/>
      <c r="Y41" s="96"/>
      <c r="Z41" s="96"/>
      <c r="AA41" s="96"/>
      <c r="AB41" s="96"/>
      <c r="AC41" s="139"/>
      <c r="AD41" s="105"/>
      <c r="AE41" s="18"/>
      <c r="AF41" s="40"/>
      <c r="AG41" s="41"/>
      <c r="AI41" s="1" t="s">
        <v>36</v>
      </c>
      <c r="AJ41" s="3" t="s">
        <v>166</v>
      </c>
      <c r="AK41" s="4" t="s">
        <v>202</v>
      </c>
      <c r="AL41" s="13">
        <v>5343</v>
      </c>
      <c r="AM41" s="20">
        <v>100872</v>
      </c>
      <c r="AO41" s="1" t="s">
        <v>36</v>
      </c>
      <c r="AP41" s="29" t="s">
        <v>202</v>
      </c>
      <c r="AQ41" s="58">
        <v>0</v>
      </c>
      <c r="AR41" s="19">
        <v>0</v>
      </c>
      <c r="AS41" s="19">
        <v>0</v>
      </c>
      <c r="AT41" s="19">
        <v>0</v>
      </c>
      <c r="AU41" s="19">
        <v>5343</v>
      </c>
      <c r="AV41" s="19">
        <v>100872</v>
      </c>
      <c r="AW41" s="20"/>
      <c r="AY41" s="1" t="s">
        <v>36</v>
      </c>
      <c r="AZ41" s="29" t="s">
        <v>202</v>
      </c>
      <c r="BA41" s="13">
        <v>16</v>
      </c>
      <c r="BB41" s="19">
        <v>0</v>
      </c>
      <c r="BC41" s="19">
        <v>0</v>
      </c>
      <c r="BD41" s="19">
        <v>0</v>
      </c>
      <c r="BE41" s="20">
        <v>0</v>
      </c>
      <c r="BG41" s="1" t="s">
        <v>36</v>
      </c>
      <c r="BH41" s="29" t="s">
        <v>202</v>
      </c>
      <c r="BI41" s="13">
        <v>2485</v>
      </c>
      <c r="BJ41" s="20">
        <v>47824</v>
      </c>
      <c r="BL41" s="127" t="s">
        <v>202</v>
      </c>
      <c r="BM41" s="128" t="s">
        <v>248</v>
      </c>
      <c r="BN41" s="129">
        <v>59.365600334872006</v>
      </c>
    </row>
    <row r="42" spans="1:66" ht="17.100000000000001" customHeight="1">
      <c r="A42" s="112" t="s">
        <v>21</v>
      </c>
      <c r="B42" s="90">
        <f>BA26</f>
        <v>44</v>
      </c>
      <c r="C42" s="90">
        <f t="shared" ref="C42:D46" si="27">AL26</f>
        <v>12199</v>
      </c>
      <c r="D42" s="90">
        <f t="shared" si="27"/>
        <v>232827</v>
      </c>
      <c r="E42" s="91">
        <f t="shared" si="5"/>
        <v>190.85744733174852</v>
      </c>
      <c r="F42" s="90">
        <f t="shared" ref="F42:I46" si="28">BB26</f>
        <v>0</v>
      </c>
      <c r="G42" s="90">
        <f t="shared" si="28"/>
        <v>1</v>
      </c>
      <c r="H42" s="90">
        <f t="shared" si="28"/>
        <v>0</v>
      </c>
      <c r="I42" s="90">
        <f t="shared" si="28"/>
        <v>0</v>
      </c>
      <c r="J42" s="90">
        <f t="shared" ref="J42:M46" si="29">AQ26</f>
        <v>4</v>
      </c>
      <c r="K42" s="90">
        <f t="shared" si="29"/>
        <v>13</v>
      </c>
      <c r="L42" s="90">
        <f t="shared" si="29"/>
        <v>2</v>
      </c>
      <c r="M42" s="90">
        <f t="shared" si="29"/>
        <v>28</v>
      </c>
      <c r="N42" s="90">
        <f t="shared" si="6"/>
        <v>43</v>
      </c>
      <c r="O42" s="90">
        <f t="shared" ref="O42:P46" si="30">AU26</f>
        <v>12044</v>
      </c>
      <c r="P42" s="90">
        <f t="shared" si="30"/>
        <v>248027</v>
      </c>
      <c r="Q42" s="91">
        <f t="shared" si="7"/>
        <v>98.729404049512254</v>
      </c>
      <c r="R42" s="91">
        <f t="shared" si="8"/>
        <v>190.85744733174852</v>
      </c>
      <c r="S42" s="91">
        <f t="shared" si="9"/>
        <v>205.93407505812021</v>
      </c>
      <c r="T42" s="92">
        <f t="shared" si="10"/>
        <v>1.0789941809300503</v>
      </c>
      <c r="U42" s="90">
        <f>AJ128</f>
        <v>967991</v>
      </c>
      <c r="V42" s="90">
        <f>AJ77</f>
        <v>1141107</v>
      </c>
      <c r="W42" s="90">
        <f>AK128</f>
        <v>19861397</v>
      </c>
      <c r="X42" s="90">
        <f>AK77</f>
        <v>22603526</v>
      </c>
      <c r="Y42" s="93">
        <f t="shared" si="11"/>
        <v>21430331.788141556</v>
      </c>
      <c r="Z42" s="93">
        <f>IF(ISNUMBER(AG42),W42*AG42," -")</f>
        <v>21158038.860265344</v>
      </c>
      <c r="AA42" s="91">
        <f>IF(ISNUMBER(BI26),IF(BI26=0," -",BJ26*10/BI26)," -")</f>
        <v>254.12811387900356</v>
      </c>
      <c r="AB42" s="91">
        <f t="shared" si="12"/>
        <v>205.93407505812021</v>
      </c>
      <c r="AC42" s="139">
        <f>IF(BN26="","-",BN26)</f>
        <v>77.359430137603368</v>
      </c>
      <c r="AD42" s="104">
        <f t="shared" si="13"/>
        <v>280.09302325581393</v>
      </c>
      <c r="AE42" s="18"/>
      <c r="AF42" s="42">
        <f t="shared" si="14"/>
        <v>0.98729404049512259</v>
      </c>
      <c r="AG42" s="43">
        <f>IF(ISNUMBER(T42),IF(ISNUMBER(AF42),T42*AF42," -")," -")</f>
        <v>1.0652845245611546</v>
      </c>
      <c r="AI42" s="1" t="s">
        <v>37</v>
      </c>
      <c r="AJ42" s="5" t="s">
        <v>166</v>
      </c>
      <c r="AK42" s="6" t="s">
        <v>203</v>
      </c>
      <c r="AL42" s="14">
        <v>34119</v>
      </c>
      <c r="AM42" s="22">
        <v>556269</v>
      </c>
      <c r="AO42" s="1" t="s">
        <v>37</v>
      </c>
      <c r="AP42" s="30" t="s">
        <v>203</v>
      </c>
      <c r="AQ42" s="59">
        <v>5</v>
      </c>
      <c r="AR42" s="21">
        <v>1403</v>
      </c>
      <c r="AS42" s="21">
        <v>6</v>
      </c>
      <c r="AT42" s="21">
        <v>577</v>
      </c>
      <c r="AU42" s="21">
        <v>34945</v>
      </c>
      <c r="AV42" s="21">
        <v>743442</v>
      </c>
      <c r="AW42" s="22"/>
      <c r="AY42" s="1" t="s">
        <v>37</v>
      </c>
      <c r="AZ42" s="30" t="s">
        <v>203</v>
      </c>
      <c r="BA42" s="14">
        <v>21</v>
      </c>
      <c r="BB42" s="21">
        <v>0</v>
      </c>
      <c r="BC42" s="21">
        <v>0</v>
      </c>
      <c r="BD42" s="21">
        <v>0</v>
      </c>
      <c r="BE42" s="22">
        <v>0</v>
      </c>
      <c r="BG42" s="1" t="s">
        <v>37</v>
      </c>
      <c r="BH42" s="30" t="s">
        <v>203</v>
      </c>
      <c r="BI42" s="14">
        <v>7190</v>
      </c>
      <c r="BJ42" s="22">
        <v>162025</v>
      </c>
      <c r="BL42" s="121" t="s">
        <v>203</v>
      </c>
      <c r="BM42" s="122" t="s">
        <v>249</v>
      </c>
      <c r="BN42" s="123">
        <v>122.43619847388587</v>
      </c>
    </row>
    <row r="43" spans="1:66" ht="17.100000000000001" customHeight="1">
      <c r="A43" s="112" t="s">
        <v>22</v>
      </c>
      <c r="B43" s="90">
        <f>BA27</f>
        <v>75</v>
      </c>
      <c r="C43" s="90">
        <f t="shared" si="27"/>
        <v>17317</v>
      </c>
      <c r="D43" s="90">
        <f t="shared" si="27"/>
        <v>301859</v>
      </c>
      <c r="E43" s="91">
        <f t="shared" si="5"/>
        <v>174.31368019864874</v>
      </c>
      <c r="F43" s="90">
        <f t="shared" si="28"/>
        <v>0</v>
      </c>
      <c r="G43" s="90">
        <f t="shared" si="28"/>
        <v>0</v>
      </c>
      <c r="H43" s="90">
        <f t="shared" si="28"/>
        <v>0</v>
      </c>
      <c r="I43" s="90">
        <f t="shared" si="28"/>
        <v>0</v>
      </c>
      <c r="J43" s="90">
        <f t="shared" si="29"/>
        <v>2</v>
      </c>
      <c r="K43" s="90">
        <f t="shared" si="29"/>
        <v>15</v>
      </c>
      <c r="L43" s="90">
        <f t="shared" si="29"/>
        <v>2</v>
      </c>
      <c r="M43" s="90">
        <f t="shared" si="29"/>
        <v>2</v>
      </c>
      <c r="N43" s="90">
        <f t="shared" si="6"/>
        <v>75</v>
      </c>
      <c r="O43" s="90">
        <f t="shared" si="30"/>
        <v>17330</v>
      </c>
      <c r="P43" s="90">
        <f t="shared" si="30"/>
        <v>300752</v>
      </c>
      <c r="Q43" s="91">
        <f t="shared" si="7"/>
        <v>100.07507073973552</v>
      </c>
      <c r="R43" s="91">
        <f t="shared" si="8"/>
        <v>174.31368019864874</v>
      </c>
      <c r="S43" s="91">
        <f t="shared" si="9"/>
        <v>173.54414310444315</v>
      </c>
      <c r="T43" s="92">
        <f t="shared" si="10"/>
        <v>0.9955853316083475</v>
      </c>
      <c r="U43" s="90">
        <f>AJ129</f>
        <v>2274585</v>
      </c>
      <c r="V43" s="90">
        <f>AJ78</f>
        <v>2414071</v>
      </c>
      <c r="W43" s="90">
        <f>AK129</f>
        <v>44255583</v>
      </c>
      <c r="X43" s="90">
        <f>AK78</f>
        <v>46561614</v>
      </c>
      <c r="Y43" s="93">
        <f t="shared" si="11"/>
        <v>44060209.276575744</v>
      </c>
      <c r="Z43" s="93">
        <f>IF(ISNUMBER(AG43),W43*AG43," -")</f>
        <v>44093285.601608686</v>
      </c>
      <c r="AA43" s="91">
        <f>IF(ISNUMBER(BI27),IF(BI27=0," -",BJ27*10/BI27)," -")</f>
        <v>243.5151696308474</v>
      </c>
      <c r="AB43" s="91">
        <f t="shared" si="12"/>
        <v>173.54414310444315</v>
      </c>
      <c r="AC43" s="139">
        <f>IF(BN27="","-",BN27)</f>
        <v>92.74086342281548</v>
      </c>
      <c r="AD43" s="104">
        <f t="shared" si="13"/>
        <v>231.06666666666666</v>
      </c>
      <c r="AE43" s="18"/>
      <c r="AF43" s="42">
        <f t="shared" si="14"/>
        <v>1.0007507073973552</v>
      </c>
      <c r="AG43" s="43">
        <f>IF(ISNUMBER(T43),IF(ISNUMBER(AF43),T43*AF43," -")," -")</f>
        <v>0.99633272488148417</v>
      </c>
      <c r="AI43" s="1" t="s">
        <v>38</v>
      </c>
      <c r="AJ43" s="5" t="s">
        <v>166</v>
      </c>
      <c r="AK43" s="6" t="s">
        <v>204</v>
      </c>
      <c r="AL43" s="14">
        <v>9941</v>
      </c>
      <c r="AM43" s="22">
        <v>161600</v>
      </c>
      <c r="AO43" s="1" t="s">
        <v>38</v>
      </c>
      <c r="AP43" s="30" t="s">
        <v>204</v>
      </c>
      <c r="AQ43" s="59">
        <v>1</v>
      </c>
      <c r="AR43" s="21">
        <v>8</v>
      </c>
      <c r="AS43" s="21">
        <v>0</v>
      </c>
      <c r="AT43" s="21">
        <v>0</v>
      </c>
      <c r="AU43" s="21">
        <v>9949</v>
      </c>
      <c r="AV43" s="21">
        <v>163797</v>
      </c>
      <c r="AW43" s="22"/>
      <c r="AY43" s="1" t="s">
        <v>38</v>
      </c>
      <c r="AZ43" s="30" t="s">
        <v>204</v>
      </c>
      <c r="BA43" s="14">
        <v>33</v>
      </c>
      <c r="BB43" s="21">
        <v>0</v>
      </c>
      <c r="BC43" s="21">
        <v>0</v>
      </c>
      <c r="BD43" s="21">
        <v>0</v>
      </c>
      <c r="BE43" s="22">
        <v>0</v>
      </c>
      <c r="BG43" s="1" t="s">
        <v>38</v>
      </c>
      <c r="BH43" s="30" t="s">
        <v>204</v>
      </c>
      <c r="BI43" s="14">
        <v>4097</v>
      </c>
      <c r="BJ43" s="22">
        <v>81397</v>
      </c>
      <c r="BL43" s="121" t="s">
        <v>204</v>
      </c>
      <c r="BM43" s="122" t="s">
        <v>250</v>
      </c>
      <c r="BN43" s="123">
        <v>71.310578945505199</v>
      </c>
    </row>
    <row r="44" spans="1:66" ht="17.100000000000001" customHeight="1">
      <c r="A44" s="112" t="s">
        <v>23</v>
      </c>
      <c r="B44" s="90">
        <f>BA28</f>
        <v>47</v>
      </c>
      <c r="C44" s="90">
        <f t="shared" si="27"/>
        <v>26897</v>
      </c>
      <c r="D44" s="90">
        <f t="shared" si="27"/>
        <v>737559</v>
      </c>
      <c r="E44" s="91">
        <f t="shared" si="5"/>
        <v>274.21608357809419</v>
      </c>
      <c r="F44" s="90">
        <f t="shared" si="28"/>
        <v>0</v>
      </c>
      <c r="G44" s="90">
        <f t="shared" si="28"/>
        <v>0</v>
      </c>
      <c r="H44" s="90">
        <f t="shared" si="28"/>
        <v>0</v>
      </c>
      <c r="I44" s="90">
        <f t="shared" si="28"/>
        <v>0</v>
      </c>
      <c r="J44" s="90">
        <f t="shared" si="29"/>
        <v>3</v>
      </c>
      <c r="K44" s="90">
        <f t="shared" si="29"/>
        <v>102</v>
      </c>
      <c r="L44" s="90">
        <f t="shared" si="29"/>
        <v>0</v>
      </c>
      <c r="M44" s="90">
        <f t="shared" si="29"/>
        <v>0</v>
      </c>
      <c r="N44" s="90">
        <f t="shared" si="6"/>
        <v>47</v>
      </c>
      <c r="O44" s="90">
        <f t="shared" si="30"/>
        <v>26999</v>
      </c>
      <c r="P44" s="90">
        <f t="shared" si="30"/>
        <v>803715</v>
      </c>
      <c r="Q44" s="91">
        <f t="shared" si="7"/>
        <v>100.37922444882329</v>
      </c>
      <c r="R44" s="91">
        <f t="shared" si="8"/>
        <v>274.21608357809419</v>
      </c>
      <c r="S44" s="91">
        <f t="shared" si="9"/>
        <v>297.68324752768621</v>
      </c>
      <c r="T44" s="92">
        <f t="shared" si="10"/>
        <v>1.0855790938422794</v>
      </c>
      <c r="U44" s="90">
        <f>AJ130</f>
        <v>4915077</v>
      </c>
      <c r="V44" s="90">
        <f>AJ79</f>
        <v>5414057</v>
      </c>
      <c r="W44" s="90">
        <f>AK130</f>
        <v>104718454</v>
      </c>
      <c r="X44" s="90">
        <f>AK79</f>
        <v>113657235</v>
      </c>
      <c r="Y44" s="93">
        <f t="shared" si="11"/>
        <v>113680164.40188441</v>
      </c>
      <c r="Z44" s="93">
        <f>IF(ISNUMBER(AG44),W44*AG44," -")</f>
        <v>114111267.37875886</v>
      </c>
      <c r="AA44" s="91">
        <f>IF(ISNUMBER(BI28),IF(BI28=0," -",BJ28*10/BI28)," -")</f>
        <v>238.00397055174125</v>
      </c>
      <c r="AB44" s="91">
        <f t="shared" si="12"/>
        <v>297.68324752768621</v>
      </c>
      <c r="AC44" s="139">
        <f>IF(BN28="","-",BN28)</f>
        <v>114.8013266807228</v>
      </c>
      <c r="AD44" s="104">
        <f t="shared" si="13"/>
        <v>574.44680851063833</v>
      </c>
      <c r="AE44" s="18"/>
      <c r="AF44" s="42">
        <f t="shared" si="14"/>
        <v>1.0037922444882328</v>
      </c>
      <c r="AG44" s="43">
        <f>IF(ISNUMBER(T44),IF(ISNUMBER(AF44),T44*AF44," -")," -")</f>
        <v>1.0896958751774435</v>
      </c>
      <c r="AI44" s="1" t="s">
        <v>39</v>
      </c>
      <c r="AJ44" s="5" t="s">
        <v>166</v>
      </c>
      <c r="AK44" s="6" t="s">
        <v>205</v>
      </c>
      <c r="AL44" s="14">
        <v>3752</v>
      </c>
      <c r="AM44" s="22">
        <v>87363</v>
      </c>
      <c r="AO44" s="1" t="s">
        <v>39</v>
      </c>
      <c r="AP44" s="30" t="s">
        <v>205</v>
      </c>
      <c r="AQ44" s="59">
        <v>1</v>
      </c>
      <c r="AR44" s="21">
        <v>4</v>
      </c>
      <c r="AS44" s="21">
        <v>1</v>
      </c>
      <c r="AT44" s="21">
        <v>6</v>
      </c>
      <c r="AU44" s="21">
        <v>3550</v>
      </c>
      <c r="AV44" s="21">
        <v>78453</v>
      </c>
      <c r="AW44" s="22"/>
      <c r="AY44" s="1" t="s">
        <v>39</v>
      </c>
      <c r="AZ44" s="30" t="s">
        <v>205</v>
      </c>
      <c r="BA44" s="14">
        <v>14</v>
      </c>
      <c r="BB44" s="21">
        <v>0</v>
      </c>
      <c r="BC44" s="21">
        <v>1</v>
      </c>
      <c r="BD44" s="21">
        <v>0</v>
      </c>
      <c r="BE44" s="22">
        <v>0</v>
      </c>
      <c r="BG44" s="1" t="s">
        <v>39</v>
      </c>
      <c r="BH44" s="30" t="s">
        <v>205</v>
      </c>
      <c r="BI44" s="14">
        <v>1845</v>
      </c>
      <c r="BJ44" s="22">
        <v>45250</v>
      </c>
      <c r="BL44" s="121" t="s">
        <v>205</v>
      </c>
      <c r="BM44" s="122" t="s">
        <v>251</v>
      </c>
      <c r="BN44" s="123">
        <v>75.667769946068958</v>
      </c>
    </row>
    <row r="45" spans="1:66" ht="17.100000000000001" customHeight="1" thickBot="1">
      <c r="A45" s="112" t="s">
        <v>24</v>
      </c>
      <c r="B45" s="90">
        <f>BA29</f>
        <v>62</v>
      </c>
      <c r="C45" s="90">
        <f t="shared" si="27"/>
        <v>11709</v>
      </c>
      <c r="D45" s="90">
        <f t="shared" si="27"/>
        <v>279403</v>
      </c>
      <c r="E45" s="91">
        <f t="shared" si="5"/>
        <v>238.6224271927577</v>
      </c>
      <c r="F45" s="90">
        <f t="shared" si="28"/>
        <v>0</v>
      </c>
      <c r="G45" s="90">
        <f t="shared" si="28"/>
        <v>0</v>
      </c>
      <c r="H45" s="90">
        <f t="shared" si="28"/>
        <v>0</v>
      </c>
      <c r="I45" s="90">
        <f t="shared" si="28"/>
        <v>0</v>
      </c>
      <c r="J45" s="90">
        <f t="shared" si="29"/>
        <v>1</v>
      </c>
      <c r="K45" s="90">
        <f t="shared" si="29"/>
        <v>4</v>
      </c>
      <c r="L45" s="90">
        <f t="shared" si="29"/>
        <v>1</v>
      </c>
      <c r="M45" s="90">
        <f t="shared" si="29"/>
        <v>4</v>
      </c>
      <c r="N45" s="90">
        <f t="shared" si="6"/>
        <v>62</v>
      </c>
      <c r="O45" s="90">
        <f t="shared" si="30"/>
        <v>11709</v>
      </c>
      <c r="P45" s="90">
        <f t="shared" si="30"/>
        <v>280091</v>
      </c>
      <c r="Q45" s="91">
        <f t="shared" si="7"/>
        <v>100</v>
      </c>
      <c r="R45" s="91">
        <f t="shared" si="8"/>
        <v>238.6224271927577</v>
      </c>
      <c r="S45" s="91">
        <f t="shared" si="9"/>
        <v>239.21000939448288</v>
      </c>
      <c r="T45" s="92">
        <f t="shared" si="10"/>
        <v>1.0024623930308552</v>
      </c>
      <c r="U45" s="90">
        <f>AJ131</f>
        <v>988625</v>
      </c>
      <c r="V45" s="90">
        <f>AJ80</f>
        <v>1095442</v>
      </c>
      <c r="W45" s="90">
        <f>AK131</f>
        <v>19789977</v>
      </c>
      <c r="X45" s="90">
        <f>AK80</f>
        <v>21692028</v>
      </c>
      <c r="Y45" s="93">
        <f t="shared" si="11"/>
        <v>19838707.701445583</v>
      </c>
      <c r="Z45" s="93">
        <f>IF(ISNUMBER(AG45),W45*AG45," -")</f>
        <v>19838707.701445583</v>
      </c>
      <c r="AA45" s="91">
        <f>IF(ISNUMBER(BI29),IF(BI29=0," -",BJ29*10/BI29)," -")</f>
        <v>255.14511494252875</v>
      </c>
      <c r="AB45" s="91">
        <f t="shared" si="12"/>
        <v>239.21000939448288</v>
      </c>
      <c r="AC45" s="139">
        <f>IF(BN29="","-",BN29)</f>
        <v>70.278824718300086</v>
      </c>
      <c r="AD45" s="104">
        <f t="shared" si="13"/>
        <v>188.85483870967741</v>
      </c>
      <c r="AE45" s="18"/>
      <c r="AF45" s="42">
        <f t="shared" si="14"/>
        <v>1</v>
      </c>
      <c r="AG45" s="43">
        <f>IF(ISNUMBER(T45),IF(ISNUMBER(AF45),T45*AF45," -")," -")</f>
        <v>1.0024623930308552</v>
      </c>
      <c r="AI45" s="1" t="s">
        <v>40</v>
      </c>
      <c r="AJ45" s="9" t="s">
        <v>166</v>
      </c>
      <c r="AK45" s="10" t="s">
        <v>206</v>
      </c>
      <c r="AL45" s="16">
        <v>21904</v>
      </c>
      <c r="AM45" s="26">
        <v>399690</v>
      </c>
      <c r="AO45" s="1" t="s">
        <v>40</v>
      </c>
      <c r="AP45" s="32" t="s">
        <v>206</v>
      </c>
      <c r="AQ45" s="61">
        <v>1</v>
      </c>
      <c r="AR45" s="25">
        <v>15</v>
      </c>
      <c r="AS45" s="25">
        <v>0</v>
      </c>
      <c r="AT45" s="25">
        <v>0</v>
      </c>
      <c r="AU45" s="25">
        <v>21919</v>
      </c>
      <c r="AV45" s="25">
        <v>398225</v>
      </c>
      <c r="AW45" s="26"/>
      <c r="AY45" s="1" t="s">
        <v>40</v>
      </c>
      <c r="AZ45" s="32" t="s">
        <v>206</v>
      </c>
      <c r="BA45" s="16">
        <v>55</v>
      </c>
      <c r="BB45" s="25">
        <v>0</v>
      </c>
      <c r="BC45" s="25">
        <v>0</v>
      </c>
      <c r="BD45" s="25">
        <v>0</v>
      </c>
      <c r="BE45" s="26">
        <v>0</v>
      </c>
      <c r="BG45" s="1" t="s">
        <v>40</v>
      </c>
      <c r="BH45" s="32" t="s">
        <v>206</v>
      </c>
      <c r="BI45" s="16">
        <v>14280</v>
      </c>
      <c r="BJ45" s="26">
        <v>270666</v>
      </c>
      <c r="BL45" s="130" t="s">
        <v>206</v>
      </c>
      <c r="BM45" s="131" t="s">
        <v>252</v>
      </c>
      <c r="BN45" s="132">
        <v>101.7299944234837</v>
      </c>
    </row>
    <row r="46" spans="1:66" ht="17.100000000000001" customHeight="1">
      <c r="A46" s="112" t="s">
        <v>25</v>
      </c>
      <c r="B46" s="90">
        <f>BA30</f>
        <v>31</v>
      </c>
      <c r="C46" s="90">
        <f t="shared" si="27"/>
        <v>4874</v>
      </c>
      <c r="D46" s="90">
        <f t="shared" si="27"/>
        <v>97628</v>
      </c>
      <c r="E46" s="91">
        <f t="shared" si="5"/>
        <v>200.30365203118589</v>
      </c>
      <c r="F46" s="90">
        <f t="shared" si="28"/>
        <v>0</v>
      </c>
      <c r="G46" s="90">
        <f t="shared" si="28"/>
        <v>0</v>
      </c>
      <c r="H46" s="90">
        <f t="shared" si="28"/>
        <v>0</v>
      </c>
      <c r="I46" s="90">
        <f t="shared" si="28"/>
        <v>0</v>
      </c>
      <c r="J46" s="90">
        <f t="shared" si="29"/>
        <v>3</v>
      </c>
      <c r="K46" s="90">
        <f t="shared" si="29"/>
        <v>26</v>
      </c>
      <c r="L46" s="90">
        <f t="shared" si="29"/>
        <v>4</v>
      </c>
      <c r="M46" s="90">
        <f t="shared" si="29"/>
        <v>28</v>
      </c>
      <c r="N46" s="90">
        <f t="shared" si="6"/>
        <v>31</v>
      </c>
      <c r="O46" s="90">
        <f t="shared" si="30"/>
        <v>4872</v>
      </c>
      <c r="P46" s="90">
        <f t="shared" si="30"/>
        <v>100696</v>
      </c>
      <c r="Q46" s="91">
        <f t="shared" si="7"/>
        <v>99.958965941731634</v>
      </c>
      <c r="R46" s="91">
        <f t="shared" si="8"/>
        <v>200.30365203118589</v>
      </c>
      <c r="S46" s="91">
        <f t="shared" si="9"/>
        <v>206.68308702791461</v>
      </c>
      <c r="T46" s="92">
        <f t="shared" si="10"/>
        <v>1.0318488201889373</v>
      </c>
      <c r="U46" s="90">
        <f>AJ132</f>
        <v>996612</v>
      </c>
      <c r="V46" s="90">
        <f>AJ81</f>
        <v>1058847</v>
      </c>
      <c r="W46" s="90">
        <f>AK132</f>
        <v>19260489</v>
      </c>
      <c r="X46" s="90">
        <f>AK81</f>
        <v>20124907</v>
      </c>
      <c r="Y46" s="93">
        <f t="shared" si="11"/>
        <v>19873912.850912005</v>
      </c>
      <c r="Z46" s="93">
        <f>IF(ISNUMBER(AG46),W46*AG46," -")</f>
        <v>19865757.777932558</v>
      </c>
      <c r="AA46" s="91">
        <f>IF(ISNUMBER(BI30),IF(BI30=0," -",BJ30*10/BI30)," -")</f>
        <v>225.95238095238096</v>
      </c>
      <c r="AB46" s="91">
        <f t="shared" si="12"/>
        <v>206.68308702791461</v>
      </c>
      <c r="AC46" s="139">
        <f>IF(BN30="","-",BN30)</f>
        <v>78.315784292964153</v>
      </c>
      <c r="AD46" s="104">
        <f t="shared" si="13"/>
        <v>157.16129032258064</v>
      </c>
      <c r="AE46" s="18"/>
      <c r="AF46" s="42">
        <f t="shared" si="14"/>
        <v>0.99958965941731637</v>
      </c>
      <c r="AG46" s="43">
        <f>IF(ISNUMBER(T46),IF(ISNUMBER(AF46),T46*AF46," -")," -")</f>
        <v>1.0314254107428196</v>
      </c>
      <c r="AI46" s="1" t="s">
        <v>41</v>
      </c>
      <c r="AJ46" s="11" t="s">
        <v>166</v>
      </c>
      <c r="AK46" s="12" t="s">
        <v>207</v>
      </c>
      <c r="AL46" s="17">
        <v>20170</v>
      </c>
      <c r="AM46" s="28">
        <v>359612</v>
      </c>
      <c r="AO46" s="1" t="s">
        <v>41</v>
      </c>
      <c r="AP46" s="33" t="s">
        <v>207</v>
      </c>
      <c r="AQ46" s="62">
        <v>5</v>
      </c>
      <c r="AR46" s="27">
        <v>96</v>
      </c>
      <c r="AS46" s="27">
        <v>2</v>
      </c>
      <c r="AT46" s="27">
        <v>786</v>
      </c>
      <c r="AU46" s="27">
        <v>17764</v>
      </c>
      <c r="AV46" s="27">
        <v>319346</v>
      </c>
      <c r="AW46" s="28"/>
      <c r="AY46" s="1" t="s">
        <v>41</v>
      </c>
      <c r="AZ46" s="33" t="s">
        <v>207</v>
      </c>
      <c r="BA46" s="17">
        <v>36</v>
      </c>
      <c r="BB46" s="27">
        <v>1</v>
      </c>
      <c r="BC46" s="27">
        <v>1</v>
      </c>
      <c r="BD46" s="27">
        <v>0</v>
      </c>
      <c r="BE46" s="28">
        <v>0</v>
      </c>
      <c r="BG46" s="1" t="s">
        <v>41</v>
      </c>
      <c r="BH46" s="33" t="s">
        <v>207</v>
      </c>
      <c r="BI46" s="17">
        <v>6176</v>
      </c>
      <c r="BJ46" s="28">
        <v>92789</v>
      </c>
      <c r="BL46" s="118" t="s">
        <v>207</v>
      </c>
      <c r="BM46" s="119" t="s">
        <v>253</v>
      </c>
      <c r="BN46" s="120">
        <v>96.198619337706717</v>
      </c>
    </row>
    <row r="47" spans="1:66" ht="17.100000000000001" customHeight="1">
      <c r="A47" s="112"/>
      <c r="B47" s="90"/>
      <c r="C47" s="90"/>
      <c r="D47" s="90"/>
      <c r="E47" s="93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3"/>
      <c r="R47" s="93"/>
      <c r="S47" s="93"/>
      <c r="T47" s="93"/>
      <c r="U47" s="90"/>
      <c r="V47" s="90"/>
      <c r="W47" s="90"/>
      <c r="X47" s="94"/>
      <c r="Y47" s="96"/>
      <c r="Z47" s="96"/>
      <c r="AA47" s="96"/>
      <c r="AB47" s="96"/>
      <c r="AC47" s="139"/>
      <c r="AD47" s="105"/>
      <c r="AE47" s="18"/>
      <c r="AF47" s="40"/>
      <c r="AG47" s="41"/>
      <c r="AI47" s="1" t="s">
        <v>42</v>
      </c>
      <c r="AJ47" s="5" t="s">
        <v>166</v>
      </c>
      <c r="AK47" s="6" t="s">
        <v>208</v>
      </c>
      <c r="AL47" s="14">
        <v>9437</v>
      </c>
      <c r="AM47" s="22">
        <v>214465</v>
      </c>
      <c r="AO47" s="1" t="s">
        <v>42</v>
      </c>
      <c r="AP47" s="30" t="s">
        <v>208</v>
      </c>
      <c r="AQ47" s="59">
        <v>1</v>
      </c>
      <c r="AR47" s="21">
        <v>11</v>
      </c>
      <c r="AS47" s="21">
        <v>1</v>
      </c>
      <c r="AT47" s="21">
        <v>1</v>
      </c>
      <c r="AU47" s="21">
        <v>8942</v>
      </c>
      <c r="AV47" s="21">
        <v>204411</v>
      </c>
      <c r="AW47" s="22"/>
      <c r="AY47" s="1" t="s">
        <v>42</v>
      </c>
      <c r="AZ47" s="30" t="s">
        <v>208</v>
      </c>
      <c r="BA47" s="14">
        <v>29</v>
      </c>
      <c r="BB47" s="21">
        <v>2</v>
      </c>
      <c r="BC47" s="21">
        <v>0</v>
      </c>
      <c r="BD47" s="21">
        <v>0</v>
      </c>
      <c r="BE47" s="22">
        <v>0</v>
      </c>
      <c r="BG47" s="1" t="s">
        <v>42</v>
      </c>
      <c r="BH47" s="30" t="s">
        <v>208</v>
      </c>
      <c r="BI47" s="14">
        <v>5339</v>
      </c>
      <c r="BJ47" s="22">
        <v>127901</v>
      </c>
      <c r="BL47" s="121" t="s">
        <v>208</v>
      </c>
      <c r="BM47" s="122" t="s">
        <v>254</v>
      </c>
      <c r="BN47" s="123">
        <v>74.524435451156535</v>
      </c>
    </row>
    <row r="48" spans="1:66" ht="17.100000000000001" customHeight="1">
      <c r="A48" s="112" t="s">
        <v>26</v>
      </c>
      <c r="B48" s="90">
        <f>BA31</f>
        <v>27</v>
      </c>
      <c r="C48" s="90">
        <f t="shared" ref="C48:D52" si="31">AL31</f>
        <v>5497</v>
      </c>
      <c r="D48" s="90">
        <f t="shared" si="31"/>
        <v>106863</v>
      </c>
      <c r="E48" s="91">
        <f t="shared" si="5"/>
        <v>194.40240130980536</v>
      </c>
      <c r="F48" s="90">
        <f t="shared" ref="F48:I52" si="32">BB31</f>
        <v>0</v>
      </c>
      <c r="G48" s="90">
        <f t="shared" si="32"/>
        <v>0</v>
      </c>
      <c r="H48" s="90">
        <f t="shared" si="32"/>
        <v>0</v>
      </c>
      <c r="I48" s="90">
        <f t="shared" si="32"/>
        <v>0</v>
      </c>
      <c r="J48" s="90">
        <f t="shared" ref="J48:M52" si="33">AQ31</f>
        <v>2</v>
      </c>
      <c r="K48" s="90">
        <f t="shared" si="33"/>
        <v>19</v>
      </c>
      <c r="L48" s="90">
        <f t="shared" si="33"/>
        <v>0</v>
      </c>
      <c r="M48" s="90">
        <f t="shared" si="33"/>
        <v>0</v>
      </c>
      <c r="N48" s="90">
        <f t="shared" si="6"/>
        <v>27</v>
      </c>
      <c r="O48" s="90">
        <f t="shared" ref="O48:P52" si="34">AU31</f>
        <v>5516</v>
      </c>
      <c r="P48" s="90">
        <f t="shared" si="34"/>
        <v>107828</v>
      </c>
      <c r="Q48" s="91">
        <f t="shared" si="7"/>
        <v>100.34564307804257</v>
      </c>
      <c r="R48" s="91">
        <f t="shared" si="8"/>
        <v>194.40240130980536</v>
      </c>
      <c r="S48" s="91">
        <f t="shared" si="9"/>
        <v>195.48223350253807</v>
      </c>
      <c r="T48" s="92">
        <f t="shared" si="10"/>
        <v>1.005554623736421</v>
      </c>
      <c r="U48" s="90">
        <f>AJ133</f>
        <v>1521355</v>
      </c>
      <c r="V48" s="90">
        <f>AJ82</f>
        <v>1633076</v>
      </c>
      <c r="W48" s="90">
        <f>AK133</f>
        <v>38451875</v>
      </c>
      <c r="X48" s="90">
        <f>AK82</f>
        <v>40140227</v>
      </c>
      <c r="Y48" s="93">
        <f t="shared" si="11"/>
        <v>38665460.697584897</v>
      </c>
      <c r="Z48" s="93">
        <f>IF(ISNUMBER(AG48),W48*AG48," -")</f>
        <v>38799105.186079368</v>
      </c>
      <c r="AA48" s="91">
        <f>IF(ISNUMBER(BI31),IF(BI31=0," -",BJ31*10/BI31)," -")</f>
        <v>255.59300873907617</v>
      </c>
      <c r="AB48" s="91">
        <f t="shared" si="12"/>
        <v>195.48223350253807</v>
      </c>
      <c r="AC48" s="139">
        <f>IF(BN31="","-",BN31)</f>
        <v>90.378315083264113</v>
      </c>
      <c r="AD48" s="104">
        <f t="shared" si="13"/>
        <v>204.2962962962963</v>
      </c>
      <c r="AE48" s="18"/>
      <c r="AF48" s="42">
        <f t="shared" si="14"/>
        <v>1.0034564307804257</v>
      </c>
      <c r="AG48" s="43">
        <f>IF(ISNUMBER(T48),IF(ISNUMBER(AF48),T48*AF48," -")," -")</f>
        <v>1.009030253689303</v>
      </c>
      <c r="AI48" s="1" t="s">
        <v>43</v>
      </c>
      <c r="AJ48" s="5" t="s">
        <v>166</v>
      </c>
      <c r="AK48" s="6" t="s">
        <v>209</v>
      </c>
      <c r="AL48" s="14">
        <v>42251</v>
      </c>
      <c r="AM48" s="22">
        <v>981308</v>
      </c>
      <c r="AO48" s="1" t="s">
        <v>43</v>
      </c>
      <c r="AP48" s="30" t="s">
        <v>209</v>
      </c>
      <c r="AQ48" s="59">
        <v>0</v>
      </c>
      <c r="AR48" s="21">
        <v>0</v>
      </c>
      <c r="AS48" s="21">
        <v>0</v>
      </c>
      <c r="AT48" s="21">
        <v>0</v>
      </c>
      <c r="AU48" s="21">
        <v>42251</v>
      </c>
      <c r="AV48" s="21">
        <v>981309</v>
      </c>
      <c r="AW48" s="22"/>
      <c r="AY48" s="1" t="s">
        <v>43</v>
      </c>
      <c r="AZ48" s="30" t="s">
        <v>209</v>
      </c>
      <c r="BA48" s="14">
        <v>73</v>
      </c>
      <c r="BB48" s="21">
        <v>0</v>
      </c>
      <c r="BC48" s="21">
        <v>0</v>
      </c>
      <c r="BD48" s="21">
        <v>0</v>
      </c>
      <c r="BE48" s="22">
        <v>0</v>
      </c>
      <c r="BG48" s="1" t="s">
        <v>43</v>
      </c>
      <c r="BH48" s="30" t="s">
        <v>209</v>
      </c>
      <c r="BI48" s="14">
        <v>15192</v>
      </c>
      <c r="BJ48" s="22">
        <v>301333</v>
      </c>
      <c r="BL48" s="121" t="s">
        <v>209</v>
      </c>
      <c r="BM48" s="122" t="s">
        <v>255</v>
      </c>
      <c r="BN48" s="123">
        <v>90.201716206795794</v>
      </c>
    </row>
    <row r="49" spans="1:66" ht="17.100000000000001" customHeight="1">
      <c r="A49" s="112" t="s">
        <v>27</v>
      </c>
      <c r="B49" s="90">
        <f>BA32</f>
        <v>21</v>
      </c>
      <c r="C49" s="90">
        <f t="shared" si="31"/>
        <v>31007</v>
      </c>
      <c r="D49" s="90">
        <f t="shared" si="31"/>
        <v>657833</v>
      </c>
      <c r="E49" s="91">
        <f t="shared" si="5"/>
        <v>212.15628728996677</v>
      </c>
      <c r="F49" s="90">
        <f t="shared" si="32"/>
        <v>0</v>
      </c>
      <c r="G49" s="90">
        <f t="shared" si="32"/>
        <v>0</v>
      </c>
      <c r="H49" s="90">
        <f t="shared" si="32"/>
        <v>0</v>
      </c>
      <c r="I49" s="90">
        <f t="shared" si="32"/>
        <v>0</v>
      </c>
      <c r="J49" s="90">
        <f t="shared" si="33"/>
        <v>6</v>
      </c>
      <c r="K49" s="90">
        <f t="shared" si="33"/>
        <v>1649</v>
      </c>
      <c r="L49" s="90">
        <f t="shared" si="33"/>
        <v>5</v>
      </c>
      <c r="M49" s="90">
        <f t="shared" si="33"/>
        <v>59</v>
      </c>
      <c r="N49" s="90">
        <f t="shared" si="6"/>
        <v>21</v>
      </c>
      <c r="O49" s="90">
        <f t="shared" si="34"/>
        <v>32597</v>
      </c>
      <c r="P49" s="90">
        <f t="shared" si="34"/>
        <v>813058</v>
      </c>
      <c r="Q49" s="91">
        <f t="shared" si="7"/>
        <v>105.12787435095301</v>
      </c>
      <c r="R49" s="91">
        <f t="shared" si="8"/>
        <v>212.15628728996677</v>
      </c>
      <c r="S49" s="91">
        <f t="shared" si="9"/>
        <v>249.42724790624905</v>
      </c>
      <c r="T49" s="92">
        <f t="shared" si="10"/>
        <v>1.1756769082470877</v>
      </c>
      <c r="U49" s="90">
        <f>AJ134</f>
        <v>5106624</v>
      </c>
      <c r="V49" s="90">
        <f>AJ83</f>
        <v>5142862</v>
      </c>
      <c r="W49" s="90">
        <f>AK134</f>
        <v>115288545</v>
      </c>
      <c r="X49" s="90">
        <f>AK83</f>
        <v>115978157</v>
      </c>
      <c r="Y49" s="93">
        <f t="shared" si="11"/>
        <v>135542080.14190525</v>
      </c>
      <c r="Z49" s="93">
        <f>IF(ISNUMBER(AG49),W49*AG49," -")</f>
        <v>142492507.70425019</v>
      </c>
      <c r="AA49" s="91">
        <f>IF(ISNUMBER(BI32),IF(BI32=0," -",BJ32*10/BI32)," -")</f>
        <v>217.73517283903041</v>
      </c>
      <c r="AB49" s="91">
        <f t="shared" si="12"/>
        <v>249.42724790624905</v>
      </c>
      <c r="AC49" s="139">
        <f>IF(BN32="","-",BN32)</f>
        <v>88.56083685601854</v>
      </c>
      <c r="AD49" s="104">
        <f t="shared" si="13"/>
        <v>1552.2380952380952</v>
      </c>
      <c r="AE49" s="18"/>
      <c r="AF49" s="42">
        <f t="shared" si="14"/>
        <v>1.0512787435095301</v>
      </c>
      <c r="AG49" s="43">
        <f>IF(ISNUMBER(T49),IF(ISNUMBER(AF49),T49*AF49," -")," -")</f>
        <v>1.2359641428751675</v>
      </c>
      <c r="AI49" s="1" t="s">
        <v>44</v>
      </c>
      <c r="AJ49" s="5" t="s">
        <v>166</v>
      </c>
      <c r="AK49" s="6" t="s">
        <v>210</v>
      </c>
      <c r="AL49" s="14">
        <v>11369</v>
      </c>
      <c r="AM49" s="22">
        <v>234951</v>
      </c>
      <c r="AO49" s="1" t="s">
        <v>44</v>
      </c>
      <c r="AP49" s="30" t="s">
        <v>210</v>
      </c>
      <c r="AQ49" s="59">
        <v>0</v>
      </c>
      <c r="AR49" s="21">
        <v>0</v>
      </c>
      <c r="AS49" s="21">
        <v>0</v>
      </c>
      <c r="AT49" s="21">
        <v>0</v>
      </c>
      <c r="AU49" s="21">
        <v>11369</v>
      </c>
      <c r="AV49" s="21">
        <v>234951</v>
      </c>
      <c r="AW49" s="22"/>
      <c r="AY49" s="1" t="s">
        <v>44</v>
      </c>
      <c r="AZ49" s="30" t="s">
        <v>210</v>
      </c>
      <c r="BA49" s="14">
        <v>37</v>
      </c>
      <c r="BB49" s="21">
        <v>0</v>
      </c>
      <c r="BC49" s="21">
        <v>0</v>
      </c>
      <c r="BD49" s="21">
        <v>0</v>
      </c>
      <c r="BE49" s="22">
        <v>0</v>
      </c>
      <c r="BG49" s="1" t="s">
        <v>44</v>
      </c>
      <c r="BH49" s="30" t="s">
        <v>210</v>
      </c>
      <c r="BI49" s="14">
        <v>10619</v>
      </c>
      <c r="BJ49" s="22">
        <v>215353</v>
      </c>
      <c r="BL49" s="121" t="s">
        <v>210</v>
      </c>
      <c r="BM49" s="122" t="s">
        <v>256</v>
      </c>
      <c r="BN49" s="123">
        <v>69.25193687261968</v>
      </c>
    </row>
    <row r="50" spans="1:66" ht="17.100000000000001" customHeight="1" thickBot="1">
      <c r="A50" s="112" t="s">
        <v>28</v>
      </c>
      <c r="B50" s="90">
        <f>BA33</f>
        <v>11</v>
      </c>
      <c r="C50" s="90">
        <f t="shared" si="31"/>
        <v>5671</v>
      </c>
      <c r="D50" s="90">
        <f t="shared" si="31"/>
        <v>145453</v>
      </c>
      <c r="E50" s="91">
        <f t="shared" si="5"/>
        <v>256.48562863692473</v>
      </c>
      <c r="F50" s="90">
        <f t="shared" si="32"/>
        <v>0</v>
      </c>
      <c r="G50" s="90">
        <f t="shared" si="32"/>
        <v>0</v>
      </c>
      <c r="H50" s="90">
        <f t="shared" si="32"/>
        <v>0</v>
      </c>
      <c r="I50" s="90">
        <f t="shared" si="32"/>
        <v>0</v>
      </c>
      <c r="J50" s="90">
        <f t="shared" si="33"/>
        <v>1</v>
      </c>
      <c r="K50" s="90">
        <f t="shared" si="33"/>
        <v>113</v>
      </c>
      <c r="L50" s="90">
        <f t="shared" si="33"/>
        <v>0</v>
      </c>
      <c r="M50" s="90">
        <f t="shared" si="33"/>
        <v>0</v>
      </c>
      <c r="N50" s="90">
        <f t="shared" si="6"/>
        <v>11</v>
      </c>
      <c r="O50" s="90">
        <f t="shared" si="34"/>
        <v>5784</v>
      </c>
      <c r="P50" s="90">
        <f t="shared" si="34"/>
        <v>151255</v>
      </c>
      <c r="Q50" s="91">
        <f t="shared" si="7"/>
        <v>101.99259389878328</v>
      </c>
      <c r="R50" s="91">
        <f t="shared" si="8"/>
        <v>256.48562863692473</v>
      </c>
      <c r="S50" s="91">
        <f t="shared" si="9"/>
        <v>261.50587828492394</v>
      </c>
      <c r="T50" s="92">
        <f t="shared" si="10"/>
        <v>1.0195732200462029</v>
      </c>
      <c r="U50" s="90">
        <f>AJ135</f>
        <v>3157461</v>
      </c>
      <c r="V50" s="90">
        <f>AJ84</f>
        <v>3216042</v>
      </c>
      <c r="W50" s="90">
        <f>AK135</f>
        <v>62005127</v>
      </c>
      <c r="X50" s="90">
        <f>AK84</f>
        <v>63241846</v>
      </c>
      <c r="Y50" s="93">
        <f t="shared" si="11"/>
        <v>63218766.994763754</v>
      </c>
      <c r="Z50" s="93">
        <f>IF(ISNUMBER(AG50),W50*AG50," -")</f>
        <v>64478460.288787439</v>
      </c>
      <c r="AA50" s="91">
        <f>IF(ISNUMBER(BI33),IF(BI33=0," -",BJ33*10/BI33)," -")</f>
        <v>228.71719256856383</v>
      </c>
      <c r="AB50" s="91">
        <f t="shared" si="12"/>
        <v>261.50587828492394</v>
      </c>
      <c r="AC50" s="139">
        <f>IF(BN33="","-",BN33)</f>
        <v>66.282497256772103</v>
      </c>
      <c r="AD50" s="104">
        <f t="shared" si="13"/>
        <v>525.81818181818187</v>
      </c>
      <c r="AE50" s="18"/>
      <c r="AF50" s="42">
        <f t="shared" si="14"/>
        <v>1.0199259389878328</v>
      </c>
      <c r="AG50" s="43">
        <f>IF(ISNUMBER(T50),IF(ISNUMBER(AF50),T50*AF50," -")," -")</f>
        <v>1.0398891738224718</v>
      </c>
      <c r="AI50" s="1" t="s">
        <v>45</v>
      </c>
      <c r="AJ50" s="7" t="s">
        <v>166</v>
      </c>
      <c r="AK50" s="8" t="s">
        <v>211</v>
      </c>
      <c r="AL50" s="15">
        <v>13376</v>
      </c>
      <c r="AM50" s="24">
        <v>217863</v>
      </c>
      <c r="AO50" s="1" t="s">
        <v>45</v>
      </c>
      <c r="AP50" s="31" t="s">
        <v>211</v>
      </c>
      <c r="AQ50" s="60">
        <v>1</v>
      </c>
      <c r="AR50" s="23">
        <v>27</v>
      </c>
      <c r="AS50" s="23">
        <v>2</v>
      </c>
      <c r="AT50" s="23">
        <v>4</v>
      </c>
      <c r="AU50" s="23">
        <v>13058</v>
      </c>
      <c r="AV50" s="23">
        <v>224427</v>
      </c>
      <c r="AW50" s="24"/>
      <c r="AY50" s="1" t="s">
        <v>45</v>
      </c>
      <c r="AZ50" s="31" t="s">
        <v>211</v>
      </c>
      <c r="BA50" s="15">
        <v>53</v>
      </c>
      <c r="BB50" s="23">
        <v>0</v>
      </c>
      <c r="BC50" s="23">
        <v>1</v>
      </c>
      <c r="BD50" s="23">
        <v>1</v>
      </c>
      <c r="BE50" s="24">
        <v>0</v>
      </c>
      <c r="BG50" s="1" t="s">
        <v>45</v>
      </c>
      <c r="BH50" s="31" t="s">
        <v>211</v>
      </c>
      <c r="BI50" s="15">
        <v>4705</v>
      </c>
      <c r="BJ50" s="24">
        <v>94690</v>
      </c>
      <c r="BL50" s="124" t="s">
        <v>211</v>
      </c>
      <c r="BM50" s="125" t="s">
        <v>257</v>
      </c>
      <c r="BN50" s="126">
        <v>103.08680435474284</v>
      </c>
    </row>
    <row r="51" spans="1:66" ht="17.100000000000001" customHeight="1" thickBot="1">
      <c r="A51" s="112" t="s">
        <v>29</v>
      </c>
      <c r="B51" s="90">
        <f>BA34</f>
        <v>7</v>
      </c>
      <c r="C51" s="90">
        <f t="shared" si="31"/>
        <v>814</v>
      </c>
      <c r="D51" s="90">
        <f t="shared" si="31"/>
        <v>19641</v>
      </c>
      <c r="E51" s="91">
        <f t="shared" si="5"/>
        <v>241.28992628992629</v>
      </c>
      <c r="F51" s="90">
        <f t="shared" si="32"/>
        <v>0</v>
      </c>
      <c r="G51" s="90">
        <f t="shared" si="32"/>
        <v>0</v>
      </c>
      <c r="H51" s="90">
        <f t="shared" si="32"/>
        <v>0</v>
      </c>
      <c r="I51" s="90">
        <f t="shared" si="32"/>
        <v>0</v>
      </c>
      <c r="J51" s="90">
        <f t="shared" si="33"/>
        <v>0</v>
      </c>
      <c r="K51" s="90">
        <f t="shared" si="33"/>
        <v>0</v>
      </c>
      <c r="L51" s="90">
        <f t="shared" si="33"/>
        <v>2</v>
      </c>
      <c r="M51" s="90">
        <f t="shared" si="33"/>
        <v>7</v>
      </c>
      <c r="N51" s="90">
        <f t="shared" si="6"/>
        <v>7</v>
      </c>
      <c r="O51" s="90">
        <f t="shared" si="34"/>
        <v>807</v>
      </c>
      <c r="P51" s="90">
        <f t="shared" si="34"/>
        <v>21192</v>
      </c>
      <c r="Q51" s="91">
        <f t="shared" si="7"/>
        <v>99.140049140049143</v>
      </c>
      <c r="R51" s="91">
        <f t="shared" si="8"/>
        <v>241.28992628992629</v>
      </c>
      <c r="S51" s="91">
        <f t="shared" si="9"/>
        <v>262.6022304832714</v>
      </c>
      <c r="T51" s="92">
        <f t="shared" si="10"/>
        <v>1.088326539450043</v>
      </c>
      <c r="U51" s="90">
        <f>AJ136</f>
        <v>412354</v>
      </c>
      <c r="V51" s="90">
        <f>AJ85</f>
        <v>477025</v>
      </c>
      <c r="W51" s="90">
        <f>AK136</f>
        <v>9124067</v>
      </c>
      <c r="X51" s="90">
        <f>AK85</f>
        <v>10714535</v>
      </c>
      <c r="Y51" s="93">
        <f t="shared" si="11"/>
        <v>9929964.2638203353</v>
      </c>
      <c r="Z51" s="93">
        <f>IF(ISNUMBER(AG51),W51*AG51," -")</f>
        <v>9844571.4507407993</v>
      </c>
      <c r="AA51" s="91">
        <f>IF(ISNUMBER(BI34),IF(BI34=0," -",BJ34*10/BI34)," -")</f>
        <v>262.6022304832714</v>
      </c>
      <c r="AB51" s="91">
        <f t="shared" si="12"/>
        <v>262.6022304832714</v>
      </c>
      <c r="AC51" s="139">
        <f>IF(BN34="","-",BN34)</f>
        <v>21.877516591737024</v>
      </c>
      <c r="AD51" s="104">
        <f t="shared" si="13"/>
        <v>115.28571428571429</v>
      </c>
      <c r="AE51" s="18"/>
      <c r="AF51" s="42">
        <f t="shared" si="14"/>
        <v>0.99140049140049136</v>
      </c>
      <c r="AG51" s="43">
        <f>IF(ISNUMBER(T51),IF(ISNUMBER(AF51),T51*AF51," -")," -")</f>
        <v>1.0789674660149688</v>
      </c>
      <c r="AI51" s="1" t="s">
        <v>46</v>
      </c>
      <c r="AJ51" s="3" t="s">
        <v>166</v>
      </c>
      <c r="AK51" s="4" t="s">
        <v>212</v>
      </c>
      <c r="AL51" s="13">
        <v>1966</v>
      </c>
      <c r="AM51" s="20">
        <v>42438</v>
      </c>
      <c r="AO51" s="1" t="s">
        <v>46</v>
      </c>
      <c r="AP51" s="29" t="s">
        <v>212</v>
      </c>
      <c r="AQ51" s="58">
        <v>1</v>
      </c>
      <c r="AR51" s="19">
        <v>41</v>
      </c>
      <c r="AS51" s="19">
        <v>1</v>
      </c>
      <c r="AT51" s="19">
        <v>10</v>
      </c>
      <c r="AU51" s="19">
        <v>1997</v>
      </c>
      <c r="AV51" s="19">
        <v>43213</v>
      </c>
      <c r="AW51" s="20"/>
      <c r="AY51" s="1" t="s">
        <v>46</v>
      </c>
      <c r="AZ51" s="29" t="s">
        <v>212</v>
      </c>
      <c r="BA51" s="13">
        <v>14</v>
      </c>
      <c r="BB51" s="19">
        <v>0</v>
      </c>
      <c r="BC51" s="19">
        <v>0</v>
      </c>
      <c r="BD51" s="19">
        <v>0</v>
      </c>
      <c r="BE51" s="20">
        <v>0</v>
      </c>
      <c r="BG51" s="1" t="s">
        <v>46</v>
      </c>
      <c r="BH51" s="29" t="s">
        <v>212</v>
      </c>
      <c r="BI51" s="13">
        <v>899</v>
      </c>
      <c r="BJ51" s="20">
        <v>23129</v>
      </c>
      <c r="BL51" s="133" t="s">
        <v>212</v>
      </c>
      <c r="BM51" s="134" t="s">
        <v>258</v>
      </c>
      <c r="BN51" s="135">
        <v>54.928106496063492</v>
      </c>
    </row>
    <row r="52" spans="1:66" ht="17.100000000000001" customHeight="1" thickBot="1">
      <c r="A52" s="112" t="s">
        <v>30</v>
      </c>
      <c r="B52" s="90">
        <f>BA35</f>
        <v>22</v>
      </c>
      <c r="C52" s="90">
        <f t="shared" si="31"/>
        <v>11287</v>
      </c>
      <c r="D52" s="90">
        <f t="shared" si="31"/>
        <v>212492</v>
      </c>
      <c r="E52" s="91">
        <f t="shared" si="5"/>
        <v>188.26260299459554</v>
      </c>
      <c r="F52" s="90">
        <f t="shared" si="32"/>
        <v>0</v>
      </c>
      <c r="G52" s="90">
        <f t="shared" si="32"/>
        <v>0</v>
      </c>
      <c r="H52" s="90">
        <f t="shared" si="32"/>
        <v>0</v>
      </c>
      <c r="I52" s="90">
        <f t="shared" si="32"/>
        <v>0</v>
      </c>
      <c r="J52" s="90">
        <f t="shared" si="33"/>
        <v>0</v>
      </c>
      <c r="K52" s="90">
        <f t="shared" si="33"/>
        <v>0</v>
      </c>
      <c r="L52" s="90">
        <f t="shared" si="33"/>
        <v>0</v>
      </c>
      <c r="M52" s="90">
        <f t="shared" si="33"/>
        <v>0</v>
      </c>
      <c r="N52" s="90">
        <f t="shared" si="6"/>
        <v>22</v>
      </c>
      <c r="O52" s="90">
        <f t="shared" si="34"/>
        <v>11287</v>
      </c>
      <c r="P52" s="90">
        <f t="shared" si="34"/>
        <v>205385</v>
      </c>
      <c r="Q52" s="91">
        <f t="shared" si="7"/>
        <v>100</v>
      </c>
      <c r="R52" s="91">
        <f t="shared" si="8"/>
        <v>188.26260299459554</v>
      </c>
      <c r="S52" s="91">
        <f t="shared" si="9"/>
        <v>181.96597855940462</v>
      </c>
      <c r="T52" s="92">
        <f t="shared" si="10"/>
        <v>0.96655403497543435</v>
      </c>
      <c r="U52" s="90">
        <f>AJ137</f>
        <v>416967</v>
      </c>
      <c r="V52" s="90">
        <f>AJ86</f>
        <v>459181</v>
      </c>
      <c r="W52" s="90">
        <f>AK137</f>
        <v>8810026</v>
      </c>
      <c r="X52" s="90">
        <f>AK86</f>
        <v>9713622</v>
      </c>
      <c r="Y52" s="93">
        <f t="shared" si="11"/>
        <v>8515366.1785384864</v>
      </c>
      <c r="Z52" s="93">
        <f>IF(ISNUMBER(AG52),W52*AG52," -")</f>
        <v>8515366.1785384864</v>
      </c>
      <c r="AA52" s="91">
        <f>IF(ISNUMBER(BI35),IF(BI35=0," -",BJ35*10/BI35)," -")</f>
        <v>210.35398230088495</v>
      </c>
      <c r="AB52" s="91">
        <f t="shared" si="12"/>
        <v>181.96597855940462</v>
      </c>
      <c r="AC52" s="139">
        <f>IF(BN35="","-",BN35)</f>
        <v>79.432583715856197</v>
      </c>
      <c r="AD52" s="104">
        <f t="shared" si="13"/>
        <v>513.0454545454545</v>
      </c>
      <c r="AE52" s="18"/>
      <c r="AF52" s="42">
        <f t="shared" si="14"/>
        <v>1</v>
      </c>
      <c r="AG52" s="43">
        <f>IF(ISNUMBER(T52),IF(ISNUMBER(AF52),T52*AF52," -")," -")</f>
        <v>0.96655403497543435</v>
      </c>
      <c r="AI52" s="1" t="s">
        <v>47</v>
      </c>
      <c r="AJ52" s="9" t="s">
        <v>166</v>
      </c>
      <c r="AK52" s="10" t="s">
        <v>213</v>
      </c>
      <c r="AL52" s="16">
        <v>7732</v>
      </c>
      <c r="AM52" s="26">
        <v>156972</v>
      </c>
      <c r="AO52" s="1" t="s">
        <v>47</v>
      </c>
      <c r="AP52" s="32" t="s">
        <v>213</v>
      </c>
      <c r="AQ52" s="61">
        <v>4</v>
      </c>
      <c r="AR52" s="25">
        <v>274</v>
      </c>
      <c r="AS52" s="25">
        <v>0</v>
      </c>
      <c r="AT52" s="25">
        <v>0</v>
      </c>
      <c r="AU52" s="25">
        <v>8006</v>
      </c>
      <c r="AV52" s="25">
        <v>158182</v>
      </c>
      <c r="AW52" s="26"/>
      <c r="AY52" s="1" t="s">
        <v>47</v>
      </c>
      <c r="AZ52" s="32" t="s">
        <v>213</v>
      </c>
      <c r="BA52" s="16">
        <v>25</v>
      </c>
      <c r="BB52" s="25">
        <v>0</v>
      </c>
      <c r="BC52" s="25">
        <v>0</v>
      </c>
      <c r="BD52" s="25">
        <v>0</v>
      </c>
      <c r="BE52" s="26">
        <v>0</v>
      </c>
      <c r="BG52" s="1" t="s">
        <v>47</v>
      </c>
      <c r="BH52" s="32" t="s">
        <v>213</v>
      </c>
      <c r="BI52" s="15">
        <v>7151</v>
      </c>
      <c r="BJ52" s="24">
        <v>136382</v>
      </c>
      <c r="BL52" s="136" t="s">
        <v>213</v>
      </c>
      <c r="BM52" s="137" t="s">
        <v>259</v>
      </c>
      <c r="BN52" s="138">
        <v>114.15346162845417</v>
      </c>
    </row>
    <row r="53" spans="1:66" ht="17.100000000000001" customHeight="1" thickBot="1">
      <c r="A53" s="112"/>
      <c r="B53" s="90"/>
      <c r="C53" s="90"/>
      <c r="D53" s="90"/>
      <c r="E53" s="93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3"/>
      <c r="R53" s="93"/>
      <c r="S53" s="93"/>
      <c r="T53" s="93"/>
      <c r="U53" s="90"/>
      <c r="V53" s="90"/>
      <c r="W53" s="90"/>
      <c r="X53" s="94"/>
      <c r="Y53" s="96"/>
      <c r="Z53" s="96"/>
      <c r="AA53" s="96"/>
      <c r="AB53" s="96"/>
      <c r="AC53" s="139"/>
      <c r="AD53" s="105"/>
      <c r="AE53" s="18"/>
      <c r="AF53" s="40"/>
      <c r="AG53" s="41"/>
      <c r="BG53" s="1" t="s">
        <v>0</v>
      </c>
      <c r="BI53" s="34">
        <f>SUM(BI6:BI52)</f>
        <v>288957</v>
      </c>
      <c r="BJ53" s="35">
        <f>SUM(BJ6:BJ52)</f>
        <v>6503446</v>
      </c>
      <c r="BM53" s="1" t="s">
        <v>165</v>
      </c>
      <c r="BN53" s="138">
        <v>103.00847883440126</v>
      </c>
    </row>
    <row r="54" spans="1:66" ht="17.100000000000001" customHeight="1">
      <c r="A54" s="112" t="s">
        <v>31</v>
      </c>
      <c r="B54" s="90">
        <f>BA36</f>
        <v>22</v>
      </c>
      <c r="C54" s="90">
        <f t="shared" ref="C54:D58" si="35">AL36</f>
        <v>21205</v>
      </c>
      <c r="D54" s="90">
        <f t="shared" si="35"/>
        <v>165728</v>
      </c>
      <c r="E54" s="91">
        <f t="shared" si="5"/>
        <v>78.155152086771992</v>
      </c>
      <c r="F54" s="90">
        <f t="shared" ref="F54:I58" si="36">BB36</f>
        <v>0</v>
      </c>
      <c r="G54" s="90">
        <f t="shared" si="36"/>
        <v>0</v>
      </c>
      <c r="H54" s="90">
        <f t="shared" si="36"/>
        <v>0</v>
      </c>
      <c r="I54" s="90">
        <f t="shared" si="36"/>
        <v>0</v>
      </c>
      <c r="J54" s="90">
        <f t="shared" ref="J54:M58" si="37">AQ36</f>
        <v>0</v>
      </c>
      <c r="K54" s="90">
        <f t="shared" si="37"/>
        <v>0</v>
      </c>
      <c r="L54" s="90">
        <f t="shared" si="37"/>
        <v>1</v>
      </c>
      <c r="M54" s="90">
        <f t="shared" si="37"/>
        <v>1</v>
      </c>
      <c r="N54" s="90">
        <f t="shared" si="6"/>
        <v>22</v>
      </c>
      <c r="O54" s="90">
        <f t="shared" ref="O54:P58" si="38">AU36</f>
        <v>21204</v>
      </c>
      <c r="P54" s="90">
        <f t="shared" si="38"/>
        <v>164672</v>
      </c>
      <c r="Q54" s="91">
        <f t="shared" si="7"/>
        <v>99.995284131101158</v>
      </c>
      <c r="R54" s="91">
        <f t="shared" si="8"/>
        <v>78.155152086771992</v>
      </c>
      <c r="S54" s="91">
        <f t="shared" si="9"/>
        <v>77.660818713450297</v>
      </c>
      <c r="T54" s="92">
        <f t="shared" si="10"/>
        <v>0.99367497394448345</v>
      </c>
      <c r="U54" s="90">
        <f>AJ138</f>
        <v>161050</v>
      </c>
      <c r="V54" s="90">
        <f>AJ87</f>
        <v>206089</v>
      </c>
      <c r="W54" s="90">
        <f>AK138</f>
        <v>3375140</v>
      </c>
      <c r="X54" s="90">
        <f>AK87</f>
        <v>4085967</v>
      </c>
      <c r="Y54" s="93">
        <f t="shared" si="11"/>
        <v>3353792.1515589841</v>
      </c>
      <c r="Z54" s="93">
        <f>IF(ISNUMBER(AG54),W54*AG54," -")</f>
        <v>3353633.9911179771</v>
      </c>
      <c r="AA54" s="91">
        <f>IF(ISNUMBER(BI36),IF(BI36=0," -",BJ36*10/BI36)," -")</f>
        <v>184.13438735177866</v>
      </c>
      <c r="AB54" s="91">
        <f t="shared" si="12"/>
        <v>77.660818713450297</v>
      </c>
      <c r="AC54" s="139">
        <f>IF(BN36="","-",BN36)</f>
        <v>101.23463118440382</v>
      </c>
      <c r="AD54" s="104">
        <f t="shared" si="13"/>
        <v>963.81818181818187</v>
      </c>
      <c r="AE54" s="18"/>
      <c r="AF54" s="42">
        <f t="shared" si="14"/>
        <v>0.99995284131101159</v>
      </c>
      <c r="AG54" s="43">
        <f>IF(ISNUMBER(T54),IF(ISNUMBER(AF54),T54*AF54," -")," -")</f>
        <v>0.99362811353543168</v>
      </c>
    </row>
    <row r="55" spans="1:66" ht="17.100000000000001" customHeight="1">
      <c r="A55" s="112" t="s">
        <v>32</v>
      </c>
      <c r="B55" s="90">
        <f>BA37</f>
        <v>14</v>
      </c>
      <c r="C55" s="90">
        <f t="shared" si="35"/>
        <v>8769</v>
      </c>
      <c r="D55" s="90">
        <f t="shared" si="35"/>
        <v>129059</v>
      </c>
      <c r="E55" s="91">
        <f t="shared" si="5"/>
        <v>147.17641692325236</v>
      </c>
      <c r="F55" s="90">
        <f t="shared" si="36"/>
        <v>1</v>
      </c>
      <c r="G55" s="90">
        <f t="shared" si="36"/>
        <v>0</v>
      </c>
      <c r="H55" s="90">
        <f t="shared" si="36"/>
        <v>0</v>
      </c>
      <c r="I55" s="90">
        <f t="shared" si="36"/>
        <v>0</v>
      </c>
      <c r="J55" s="90">
        <f t="shared" si="37"/>
        <v>3</v>
      </c>
      <c r="K55" s="90">
        <f t="shared" si="37"/>
        <v>93</v>
      </c>
      <c r="L55" s="90">
        <f t="shared" si="37"/>
        <v>0</v>
      </c>
      <c r="M55" s="90">
        <f t="shared" si="37"/>
        <v>0</v>
      </c>
      <c r="N55" s="90">
        <f t="shared" si="6"/>
        <v>13</v>
      </c>
      <c r="O55" s="90">
        <f t="shared" si="38"/>
        <v>7093</v>
      </c>
      <c r="P55" s="90">
        <f t="shared" si="38"/>
        <v>105982</v>
      </c>
      <c r="Q55" s="91">
        <f t="shared" si="7"/>
        <v>80.887216330254304</v>
      </c>
      <c r="R55" s="91">
        <f t="shared" si="8"/>
        <v>147.17641692325236</v>
      </c>
      <c r="S55" s="91">
        <f t="shared" si="9"/>
        <v>149.41773579585507</v>
      </c>
      <c r="T55" s="92">
        <f t="shared" si="10"/>
        <v>1.0152287908583308</v>
      </c>
      <c r="U55" s="90">
        <f>AJ139</f>
        <v>363307</v>
      </c>
      <c r="V55" s="90">
        <f>AJ88</f>
        <v>374300</v>
      </c>
      <c r="W55" s="90">
        <f>AK139</f>
        <v>8062059</v>
      </c>
      <c r="X55" s="90">
        <f>AK88</f>
        <v>8300220</v>
      </c>
      <c r="Y55" s="93">
        <f t="shared" si="11"/>
        <v>8184834.4103985243</v>
      </c>
      <c r="Z55" s="93">
        <f>IF(ISNUMBER(AG55),W55*AG55," -")</f>
        <v>6620484.7158121495</v>
      </c>
      <c r="AA55" s="91">
        <f>IF(ISNUMBER(BI37),IF(BI37=0," -",BJ37*10/BI37)," -")</f>
        <v>188.24362606232296</v>
      </c>
      <c r="AB55" s="91">
        <f t="shared" si="12"/>
        <v>149.41773579585507</v>
      </c>
      <c r="AC55" s="139">
        <f>IF(BN37="","-",BN37)</f>
        <v>82.598496726035222</v>
      </c>
      <c r="AD55" s="104">
        <f t="shared" si="13"/>
        <v>545.61538461538464</v>
      </c>
      <c r="AE55" s="18"/>
      <c r="AF55" s="42">
        <f t="shared" si="14"/>
        <v>0.80887216330254308</v>
      </c>
      <c r="AG55" s="43">
        <f>IF(ISNUMBER(T55),IF(ISNUMBER(AF55),T55*AF55," -")," -")</f>
        <v>0.82119030830860318</v>
      </c>
      <c r="AI55" s="1" t="s">
        <v>99</v>
      </c>
      <c r="AJ55" s="149" t="s">
        <v>127</v>
      </c>
      <c r="AK55" s="149" t="s">
        <v>128</v>
      </c>
      <c r="AO55" s="151" t="s">
        <v>117</v>
      </c>
      <c r="AP55" s="151" t="s">
        <v>118</v>
      </c>
      <c r="AQ55" s="151" t="s">
        <v>119</v>
      </c>
      <c r="AR55" s="151" t="s">
        <v>120</v>
      </c>
      <c r="AS55" s="151" t="s">
        <v>121</v>
      </c>
      <c r="AT55" s="151" t="s">
        <v>122</v>
      </c>
      <c r="AU55" s="151" t="s">
        <v>123</v>
      </c>
      <c r="AV55" s="151" t="s">
        <v>124</v>
      </c>
      <c r="AW55" s="151" t="s">
        <v>125</v>
      </c>
      <c r="AX55" s="151" t="s">
        <v>126</v>
      </c>
      <c r="BA55" s="153" t="s">
        <v>156</v>
      </c>
      <c r="BB55" s="153" t="s">
        <v>157</v>
      </c>
      <c r="BC55" s="153" t="s">
        <v>96</v>
      </c>
    </row>
    <row r="56" spans="1:66" ht="17.100000000000001" customHeight="1" thickBot="1">
      <c r="A56" s="112" t="s">
        <v>33</v>
      </c>
      <c r="B56" s="90">
        <f>BA38</f>
        <v>25</v>
      </c>
      <c r="C56" s="90">
        <f t="shared" si="35"/>
        <v>5968</v>
      </c>
      <c r="D56" s="90">
        <f t="shared" si="35"/>
        <v>131693</v>
      </c>
      <c r="E56" s="91">
        <f t="shared" si="5"/>
        <v>220.6652144772118</v>
      </c>
      <c r="F56" s="90">
        <f t="shared" si="36"/>
        <v>0</v>
      </c>
      <c r="G56" s="90">
        <f t="shared" si="36"/>
        <v>0</v>
      </c>
      <c r="H56" s="90">
        <f t="shared" si="36"/>
        <v>0</v>
      </c>
      <c r="I56" s="90">
        <f t="shared" si="36"/>
        <v>0</v>
      </c>
      <c r="J56" s="90">
        <f t="shared" si="37"/>
        <v>5</v>
      </c>
      <c r="K56" s="90">
        <f t="shared" si="37"/>
        <v>982</v>
      </c>
      <c r="L56" s="90">
        <f t="shared" si="37"/>
        <v>2</v>
      </c>
      <c r="M56" s="90">
        <f t="shared" si="37"/>
        <v>131</v>
      </c>
      <c r="N56" s="90">
        <f t="shared" si="6"/>
        <v>25</v>
      </c>
      <c r="O56" s="90">
        <f t="shared" si="38"/>
        <v>6819</v>
      </c>
      <c r="P56" s="90">
        <f t="shared" si="38"/>
        <v>161104</v>
      </c>
      <c r="Q56" s="91">
        <f t="shared" si="7"/>
        <v>114.25938337801608</v>
      </c>
      <c r="R56" s="91">
        <f t="shared" si="8"/>
        <v>220.6652144772118</v>
      </c>
      <c r="S56" s="91">
        <f t="shared" si="9"/>
        <v>236.25751576477489</v>
      </c>
      <c r="T56" s="92">
        <f t="shared" si="10"/>
        <v>1.0706604406340325</v>
      </c>
      <c r="U56" s="90">
        <f>AJ140</f>
        <v>1189192</v>
      </c>
      <c r="V56" s="90">
        <f>AJ89</f>
        <v>1254142</v>
      </c>
      <c r="W56" s="90">
        <f>AK140</f>
        <v>22678192</v>
      </c>
      <c r="X56" s="90">
        <f>AK89</f>
        <v>23630215</v>
      </c>
      <c r="Y56" s="93">
        <f t="shared" si="11"/>
        <v>24280643.039503191</v>
      </c>
      <c r="Z56" s="93">
        <f>IF(ISNUMBER(AG56),W56*AG56," -")</f>
        <v>27742913.017153528</v>
      </c>
      <c r="AA56" s="91">
        <f>IF(ISNUMBER(BI38),IF(BI38=0," -",BJ38*10/BI38)," -")</f>
        <v>236.25751576477489</v>
      </c>
      <c r="AB56" s="91">
        <f t="shared" si="12"/>
        <v>236.25751576477489</v>
      </c>
      <c r="AC56" s="139">
        <f>IF(BN38="","-",BN38)</f>
        <v>40.269276405918717</v>
      </c>
      <c r="AD56" s="104">
        <f t="shared" si="13"/>
        <v>272.76</v>
      </c>
      <c r="AE56" s="18"/>
      <c r="AF56" s="42">
        <f t="shared" si="14"/>
        <v>1.1425938337801609</v>
      </c>
      <c r="AG56" s="43">
        <f>IF(ISNUMBER(T56),IF(ISNUMBER(AF56),T56*AF56," -")," -")</f>
        <v>1.2233300175407955</v>
      </c>
      <c r="AJ56" s="150"/>
      <c r="AK56" s="150"/>
      <c r="AM56" s="1" t="s">
        <v>48</v>
      </c>
      <c r="AN56" s="1" t="s">
        <v>49</v>
      </c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BA56" s="153"/>
      <c r="BB56" s="153"/>
      <c r="BC56" s="153"/>
    </row>
    <row r="57" spans="1:66" ht="17.100000000000001" customHeight="1">
      <c r="A57" s="112" t="s">
        <v>34</v>
      </c>
      <c r="B57" s="90">
        <f>BA39</f>
        <v>28</v>
      </c>
      <c r="C57" s="90">
        <f t="shared" si="35"/>
        <v>9273</v>
      </c>
      <c r="D57" s="90">
        <f t="shared" si="35"/>
        <v>179776</v>
      </c>
      <c r="E57" s="91">
        <f t="shared" si="5"/>
        <v>193.87037636147957</v>
      </c>
      <c r="F57" s="90">
        <f t="shared" si="36"/>
        <v>0</v>
      </c>
      <c r="G57" s="90">
        <f t="shared" si="36"/>
        <v>0</v>
      </c>
      <c r="H57" s="90">
        <f t="shared" si="36"/>
        <v>0</v>
      </c>
      <c r="I57" s="90">
        <f t="shared" si="36"/>
        <v>0</v>
      </c>
      <c r="J57" s="90">
        <f t="shared" si="37"/>
        <v>0</v>
      </c>
      <c r="K57" s="90">
        <f t="shared" si="37"/>
        <v>0</v>
      </c>
      <c r="L57" s="90">
        <f t="shared" si="37"/>
        <v>1</v>
      </c>
      <c r="M57" s="90">
        <f t="shared" si="37"/>
        <v>1021</v>
      </c>
      <c r="N57" s="90">
        <f t="shared" si="6"/>
        <v>28</v>
      </c>
      <c r="O57" s="90">
        <f t="shared" si="38"/>
        <v>8252</v>
      </c>
      <c r="P57" s="90">
        <f t="shared" si="38"/>
        <v>182182</v>
      </c>
      <c r="Q57" s="91">
        <f t="shared" si="7"/>
        <v>88.989539523347347</v>
      </c>
      <c r="R57" s="91">
        <f t="shared" si="8"/>
        <v>193.87037636147957</v>
      </c>
      <c r="S57" s="91">
        <f t="shared" si="9"/>
        <v>220.77314590402327</v>
      </c>
      <c r="T57" s="92">
        <f t="shared" si="10"/>
        <v>1.1387667886525497</v>
      </c>
      <c r="U57" s="90">
        <f>AJ141</f>
        <v>1305861</v>
      </c>
      <c r="V57" s="90">
        <f>AJ90</f>
        <v>1430274</v>
      </c>
      <c r="W57" s="90">
        <f>AK141</f>
        <v>25504136</v>
      </c>
      <c r="X57" s="90">
        <f>AK90</f>
        <v>27493001</v>
      </c>
      <c r="Y57" s="93">
        <f t="shared" si="11"/>
        <v>29043263.050077882</v>
      </c>
      <c r="Z57" s="93">
        <f>IF(ISNUMBER(AG57),W57*AG57," -")</f>
        <v>25845466.050818793</v>
      </c>
      <c r="AA57" s="91">
        <f>IF(ISNUMBER(BI39),IF(BI39=0," -",BJ39*10/BI39)," -")</f>
        <v>257.55810200129116</v>
      </c>
      <c r="AB57" s="91">
        <f t="shared" si="12"/>
        <v>220.77314590402327</v>
      </c>
      <c r="AC57" s="139">
        <f>IF(BN39="","-",BN39)</f>
        <v>87.878869730429187</v>
      </c>
      <c r="AD57" s="104">
        <f t="shared" si="13"/>
        <v>294.71428571428572</v>
      </c>
      <c r="AE57" s="18"/>
      <c r="AF57" s="42">
        <f t="shared" si="14"/>
        <v>0.8898953952334735</v>
      </c>
      <c r="AG57" s="43">
        <f>IF(ISNUMBER(T57),IF(ISNUMBER(AF57),T57*AF57," -")," -")</f>
        <v>1.0133833214667141</v>
      </c>
      <c r="AI57" s="1" t="s">
        <v>1</v>
      </c>
      <c r="AJ57" s="46">
        <f t="shared" ref="AJ57:AJ103" si="39">AO57+AQ57+AS57+AU57+AW57</f>
        <v>2686308</v>
      </c>
      <c r="AK57" s="47">
        <f t="shared" ref="AK57:AK103" si="40">AP57+AR57+AT57+AV57+AX57</f>
        <v>57070158</v>
      </c>
      <c r="AM57" s="3" t="s">
        <v>166</v>
      </c>
      <c r="AN57" s="4" t="s">
        <v>167</v>
      </c>
      <c r="AO57" s="13">
        <v>66643</v>
      </c>
      <c r="AP57" s="19">
        <v>2045520</v>
      </c>
      <c r="AQ57" s="19">
        <v>1203650</v>
      </c>
      <c r="AR57" s="19">
        <v>26115500</v>
      </c>
      <c r="AS57" s="19">
        <v>1393883</v>
      </c>
      <c r="AT57" s="19">
        <v>28586939</v>
      </c>
      <c r="AU57" s="19">
        <v>2524</v>
      </c>
      <c r="AV57" s="19">
        <v>92341</v>
      </c>
      <c r="AW57" s="19">
        <v>19608</v>
      </c>
      <c r="AX57" s="20">
        <v>229858</v>
      </c>
      <c r="AZ57" s="1" t="s">
        <v>158</v>
      </c>
      <c r="BA57" s="13">
        <v>9742058</v>
      </c>
      <c r="BB57" s="19">
        <v>3132545</v>
      </c>
      <c r="BC57" s="20">
        <v>12874603</v>
      </c>
    </row>
    <row r="58" spans="1:66" ht="17.100000000000001" customHeight="1" thickBot="1">
      <c r="A58" s="112" t="s">
        <v>35</v>
      </c>
      <c r="B58" s="90">
        <f>BA40</f>
        <v>19</v>
      </c>
      <c r="C58" s="90">
        <f t="shared" si="35"/>
        <v>2909</v>
      </c>
      <c r="D58" s="90">
        <f t="shared" si="35"/>
        <v>65473</v>
      </c>
      <c r="E58" s="91">
        <f t="shared" si="5"/>
        <v>225.07047095221725</v>
      </c>
      <c r="F58" s="90">
        <f t="shared" si="36"/>
        <v>0</v>
      </c>
      <c r="G58" s="90">
        <f t="shared" si="36"/>
        <v>0</v>
      </c>
      <c r="H58" s="90">
        <f t="shared" si="36"/>
        <v>0</v>
      </c>
      <c r="I58" s="90">
        <f t="shared" si="36"/>
        <v>0</v>
      </c>
      <c r="J58" s="90">
        <f t="shared" si="37"/>
        <v>0</v>
      </c>
      <c r="K58" s="90">
        <f t="shared" si="37"/>
        <v>0</v>
      </c>
      <c r="L58" s="90">
        <f t="shared" si="37"/>
        <v>0</v>
      </c>
      <c r="M58" s="90">
        <f t="shared" si="37"/>
        <v>0</v>
      </c>
      <c r="N58" s="90">
        <f t="shared" si="6"/>
        <v>19</v>
      </c>
      <c r="O58" s="90">
        <f t="shared" si="38"/>
        <v>2909</v>
      </c>
      <c r="P58" s="90">
        <f t="shared" si="38"/>
        <v>66328</v>
      </c>
      <c r="Q58" s="91">
        <f t="shared" si="7"/>
        <v>100</v>
      </c>
      <c r="R58" s="91">
        <f t="shared" si="8"/>
        <v>225.07047095221725</v>
      </c>
      <c r="S58" s="91">
        <f t="shared" si="9"/>
        <v>228.00962530079065</v>
      </c>
      <c r="T58" s="92">
        <f t="shared" si="10"/>
        <v>1.0130588181387747</v>
      </c>
      <c r="U58" s="90">
        <f>AJ142</f>
        <v>691368</v>
      </c>
      <c r="V58" s="90">
        <f>AJ91</f>
        <v>710521</v>
      </c>
      <c r="W58" s="90">
        <f>AK142</f>
        <v>15020162</v>
      </c>
      <c r="X58" s="90">
        <f>AK91</f>
        <v>15406682</v>
      </c>
      <c r="Y58" s="93">
        <f t="shared" si="11"/>
        <v>15216307.563972935</v>
      </c>
      <c r="Z58" s="93">
        <f>IF(ISNUMBER(AG58),W58*AG58," -")</f>
        <v>15216307.563972935</v>
      </c>
      <c r="AA58" s="91">
        <f>IF(ISNUMBER(BI40),IF(BI40=0," -",BJ40*10/BI40)," -")</f>
        <v>228.00962530079065</v>
      </c>
      <c r="AB58" s="91">
        <f t="shared" si="12"/>
        <v>228.00962530079065</v>
      </c>
      <c r="AC58" s="139">
        <f>IF(BN40="","-",BN40)</f>
        <v>36.095424342360467</v>
      </c>
      <c r="AD58" s="104">
        <f t="shared" si="13"/>
        <v>153.10526315789474</v>
      </c>
      <c r="AE58" s="18"/>
      <c r="AF58" s="42">
        <f t="shared" si="14"/>
        <v>1</v>
      </c>
      <c r="AG58" s="43">
        <f>IF(ISNUMBER(T58),IF(ISNUMBER(AF58),T58*AF58," -")," -")</f>
        <v>1.0130588181387747</v>
      </c>
      <c r="AI58" s="1" t="s">
        <v>2</v>
      </c>
      <c r="AJ58" s="48">
        <f t="shared" si="39"/>
        <v>453649</v>
      </c>
      <c r="AK58" s="49">
        <f t="shared" si="40"/>
        <v>9981891</v>
      </c>
      <c r="AM58" s="5" t="s">
        <v>166</v>
      </c>
      <c r="AN58" s="6" t="s">
        <v>168</v>
      </c>
      <c r="AO58" s="14">
        <v>1012</v>
      </c>
      <c r="AP58" s="21">
        <v>35080</v>
      </c>
      <c r="AQ58" s="21">
        <v>66939</v>
      </c>
      <c r="AR58" s="21">
        <v>2714631</v>
      </c>
      <c r="AS58" s="21">
        <v>363276</v>
      </c>
      <c r="AT58" s="21">
        <v>6891812</v>
      </c>
      <c r="AU58" s="21">
        <v>22</v>
      </c>
      <c r="AV58" s="21">
        <v>500</v>
      </c>
      <c r="AW58" s="21">
        <v>22400</v>
      </c>
      <c r="AX58" s="22">
        <v>339868</v>
      </c>
      <c r="AZ58" s="1" t="s">
        <v>159</v>
      </c>
      <c r="BA58" s="16">
        <v>5074572</v>
      </c>
      <c r="BB58" s="25">
        <v>1428874</v>
      </c>
      <c r="BC58" s="26">
        <v>6503446</v>
      </c>
    </row>
    <row r="59" spans="1:66" ht="17.100000000000001" customHeight="1">
      <c r="A59" s="112"/>
      <c r="B59" s="90"/>
      <c r="C59" s="90"/>
      <c r="D59" s="90"/>
      <c r="E59" s="93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3"/>
      <c r="R59" s="93"/>
      <c r="S59" s="93"/>
      <c r="T59" s="93"/>
      <c r="U59" s="90"/>
      <c r="V59" s="90"/>
      <c r="W59" s="90"/>
      <c r="X59" s="94"/>
      <c r="Y59" s="96"/>
      <c r="Z59" s="96"/>
      <c r="AA59" s="96"/>
      <c r="AB59" s="96"/>
      <c r="AC59" s="139"/>
      <c r="AD59" s="105"/>
      <c r="AE59" s="18"/>
      <c r="AF59" s="40"/>
      <c r="AG59" s="41"/>
      <c r="AI59" s="1" t="s">
        <v>3</v>
      </c>
      <c r="AJ59" s="48">
        <f t="shared" si="39"/>
        <v>862357</v>
      </c>
      <c r="AK59" s="49">
        <f t="shared" si="40"/>
        <v>24820975</v>
      </c>
      <c r="AM59" s="5" t="s">
        <v>166</v>
      </c>
      <c r="AN59" s="6" t="s">
        <v>169</v>
      </c>
      <c r="AO59" s="14">
        <v>4402</v>
      </c>
      <c r="AP59" s="21">
        <v>357818</v>
      </c>
      <c r="AQ59" s="21">
        <v>115830</v>
      </c>
      <c r="AR59" s="21">
        <v>3339453</v>
      </c>
      <c r="AS59" s="21">
        <v>724355</v>
      </c>
      <c r="AT59" s="21">
        <v>21008644</v>
      </c>
      <c r="AU59" s="21">
        <v>74</v>
      </c>
      <c r="AV59" s="21">
        <v>647</v>
      </c>
      <c r="AW59" s="21">
        <v>17696</v>
      </c>
      <c r="AX59" s="22">
        <v>114413</v>
      </c>
    </row>
    <row r="60" spans="1:66" ht="17.100000000000001" customHeight="1">
      <c r="A60" s="112" t="s">
        <v>36</v>
      </c>
      <c r="B60" s="90">
        <f>BA41</f>
        <v>16</v>
      </c>
      <c r="C60" s="90">
        <f t="shared" ref="C60:D64" si="41">AL41</f>
        <v>5343</v>
      </c>
      <c r="D60" s="90">
        <f t="shared" si="41"/>
        <v>100872</v>
      </c>
      <c r="E60" s="91">
        <f t="shared" si="5"/>
        <v>188.79281302638967</v>
      </c>
      <c r="F60" s="90">
        <f t="shared" ref="F60:I64" si="42">BB41</f>
        <v>0</v>
      </c>
      <c r="G60" s="90">
        <f t="shared" si="42"/>
        <v>0</v>
      </c>
      <c r="H60" s="90">
        <f t="shared" si="42"/>
        <v>0</v>
      </c>
      <c r="I60" s="90">
        <f t="shared" si="42"/>
        <v>0</v>
      </c>
      <c r="J60" s="90">
        <f t="shared" ref="J60:M64" si="43">AQ41</f>
        <v>0</v>
      </c>
      <c r="K60" s="90">
        <f t="shared" si="43"/>
        <v>0</v>
      </c>
      <c r="L60" s="90">
        <f t="shared" si="43"/>
        <v>0</v>
      </c>
      <c r="M60" s="90">
        <f t="shared" si="43"/>
        <v>0</v>
      </c>
      <c r="N60" s="90">
        <f t="shared" si="6"/>
        <v>16</v>
      </c>
      <c r="O60" s="90">
        <f t="shared" ref="O60:P64" si="44">AU41</f>
        <v>5343</v>
      </c>
      <c r="P60" s="90">
        <f t="shared" si="44"/>
        <v>100872</v>
      </c>
      <c r="Q60" s="91">
        <f t="shared" si="7"/>
        <v>100</v>
      </c>
      <c r="R60" s="91">
        <f t="shared" si="8"/>
        <v>188.79281302638967</v>
      </c>
      <c r="S60" s="91">
        <f t="shared" si="9"/>
        <v>188.79281302638967</v>
      </c>
      <c r="T60" s="92">
        <f t="shared" si="10"/>
        <v>1</v>
      </c>
      <c r="U60" s="90">
        <f>AJ143</f>
        <v>263119</v>
      </c>
      <c r="V60" s="90">
        <f>AJ92</f>
        <v>308573</v>
      </c>
      <c r="W60" s="90">
        <f>AK143</f>
        <v>4855293</v>
      </c>
      <c r="X60" s="90">
        <f>AK92</f>
        <v>5774110</v>
      </c>
      <c r="Y60" s="93">
        <f t="shared" si="11"/>
        <v>4855293</v>
      </c>
      <c r="Z60" s="93">
        <f>IF(ISNUMBER(AG60),W60*AG60," -")</f>
        <v>4855293</v>
      </c>
      <c r="AA60" s="91">
        <f>IF(ISNUMBER(BI41),IF(BI41=0," -",BJ41*10/BI41)," -")</f>
        <v>192.45070422535213</v>
      </c>
      <c r="AB60" s="91">
        <f t="shared" si="12"/>
        <v>188.79281302638967</v>
      </c>
      <c r="AC60" s="139">
        <f>IF(BN41="","-",BN41)</f>
        <v>59.365600334872006</v>
      </c>
      <c r="AD60" s="104">
        <f t="shared" si="13"/>
        <v>333.9375</v>
      </c>
      <c r="AE60" s="18"/>
      <c r="AF60" s="42">
        <f t="shared" si="14"/>
        <v>1</v>
      </c>
      <c r="AG60" s="43">
        <f>IF(ISNUMBER(T60),IF(ISNUMBER(AF60),T60*AF60," -")," -")</f>
        <v>1</v>
      </c>
      <c r="AI60" s="1" t="s">
        <v>4</v>
      </c>
      <c r="AJ60" s="48">
        <f t="shared" si="39"/>
        <v>1353511</v>
      </c>
      <c r="AK60" s="49">
        <f t="shared" si="40"/>
        <v>32076100</v>
      </c>
      <c r="AM60" s="5" t="s">
        <v>166</v>
      </c>
      <c r="AN60" s="6" t="s">
        <v>170</v>
      </c>
      <c r="AO60" s="14">
        <v>60282</v>
      </c>
      <c r="AP60" s="21">
        <v>2170990</v>
      </c>
      <c r="AQ60" s="21">
        <v>294494</v>
      </c>
      <c r="AR60" s="21">
        <v>8289964</v>
      </c>
      <c r="AS60" s="21">
        <v>980293</v>
      </c>
      <c r="AT60" s="21">
        <v>21475270</v>
      </c>
      <c r="AU60" s="21">
        <v>75</v>
      </c>
      <c r="AV60" s="21">
        <v>1509</v>
      </c>
      <c r="AW60" s="21">
        <v>18367</v>
      </c>
      <c r="AX60" s="22">
        <v>138367</v>
      </c>
    </row>
    <row r="61" spans="1:66" ht="17.100000000000001" customHeight="1" thickBot="1">
      <c r="A61" s="112" t="s">
        <v>37</v>
      </c>
      <c r="B61" s="90">
        <f>BA42</f>
        <v>21</v>
      </c>
      <c r="C61" s="90">
        <f t="shared" si="41"/>
        <v>34119</v>
      </c>
      <c r="D61" s="90">
        <f t="shared" si="41"/>
        <v>556269</v>
      </c>
      <c r="E61" s="91">
        <f t="shared" si="5"/>
        <v>163.037896773059</v>
      </c>
      <c r="F61" s="90">
        <f t="shared" si="42"/>
        <v>0</v>
      </c>
      <c r="G61" s="90">
        <f t="shared" si="42"/>
        <v>0</v>
      </c>
      <c r="H61" s="90">
        <f t="shared" si="42"/>
        <v>0</v>
      </c>
      <c r="I61" s="90">
        <f t="shared" si="42"/>
        <v>0</v>
      </c>
      <c r="J61" s="90">
        <f t="shared" si="43"/>
        <v>5</v>
      </c>
      <c r="K61" s="90">
        <f t="shared" si="43"/>
        <v>1403</v>
      </c>
      <c r="L61" s="90">
        <f t="shared" si="43"/>
        <v>6</v>
      </c>
      <c r="M61" s="90">
        <f t="shared" si="43"/>
        <v>577</v>
      </c>
      <c r="N61" s="90">
        <f t="shared" si="6"/>
        <v>21</v>
      </c>
      <c r="O61" s="90">
        <f t="shared" si="44"/>
        <v>34945</v>
      </c>
      <c r="P61" s="90">
        <f t="shared" si="44"/>
        <v>743442</v>
      </c>
      <c r="Q61" s="91">
        <f t="shared" si="7"/>
        <v>102.4209384800258</v>
      </c>
      <c r="R61" s="91">
        <f t="shared" si="8"/>
        <v>163.037896773059</v>
      </c>
      <c r="S61" s="91">
        <f t="shared" si="9"/>
        <v>212.74631563886106</v>
      </c>
      <c r="T61" s="92">
        <f t="shared" si="10"/>
        <v>1.3048887396713282</v>
      </c>
      <c r="U61" s="90">
        <f>AJ144</f>
        <v>422558</v>
      </c>
      <c r="V61" s="90">
        <f>AJ93</f>
        <v>487251</v>
      </c>
      <c r="W61" s="90">
        <f>AK144</f>
        <v>9284999</v>
      </c>
      <c r="X61" s="90">
        <f>AK93</f>
        <v>10888920</v>
      </c>
      <c r="Y61" s="93">
        <f t="shared" si="11"/>
        <v>12115890.642959543</v>
      </c>
      <c r="Z61" s="93">
        <f>IF(ISNUMBER(AG61),W61*AG61," -")</f>
        <v>12409208.901732797</v>
      </c>
      <c r="AA61" s="91">
        <f>IF(ISNUMBER(BI42),IF(BI42=0," -",BJ42*10/BI42)," -")</f>
        <v>225.34770514603616</v>
      </c>
      <c r="AB61" s="91">
        <f t="shared" si="12"/>
        <v>212.74631563886106</v>
      </c>
      <c r="AC61" s="139">
        <f>IF(BN42="","-",BN42)</f>
        <v>122.43619847388587</v>
      </c>
      <c r="AD61" s="104">
        <f t="shared" si="13"/>
        <v>1664.047619047619</v>
      </c>
      <c r="AE61" s="18"/>
      <c r="AF61" s="42">
        <f t="shared" si="14"/>
        <v>1.024209384800258</v>
      </c>
      <c r="AG61" s="43">
        <f>IF(ISNUMBER(T61),IF(ISNUMBER(AF61),T61*AF61," -")," -")</f>
        <v>1.3364792932915552</v>
      </c>
      <c r="AI61" s="1" t="s">
        <v>5</v>
      </c>
      <c r="AJ61" s="50">
        <f t="shared" si="39"/>
        <v>301820</v>
      </c>
      <c r="AK61" s="51">
        <f t="shared" si="40"/>
        <v>6601557</v>
      </c>
      <c r="AM61" s="7" t="s">
        <v>166</v>
      </c>
      <c r="AN61" s="8" t="s">
        <v>171</v>
      </c>
      <c r="AO61" s="15">
        <v>0</v>
      </c>
      <c r="AP61" s="23">
        <v>0</v>
      </c>
      <c r="AQ61" s="23">
        <v>40720</v>
      </c>
      <c r="AR61" s="23">
        <v>1139107</v>
      </c>
      <c r="AS61" s="23">
        <v>250513</v>
      </c>
      <c r="AT61" s="23">
        <v>5413294</v>
      </c>
      <c r="AU61" s="23">
        <v>11</v>
      </c>
      <c r="AV61" s="23">
        <v>200</v>
      </c>
      <c r="AW61" s="23">
        <v>10576</v>
      </c>
      <c r="AX61" s="24">
        <v>48956</v>
      </c>
    </row>
    <row r="62" spans="1:66" ht="17.100000000000001" customHeight="1">
      <c r="A62" s="112" t="s">
        <v>38</v>
      </c>
      <c r="B62" s="90">
        <f>BA43</f>
        <v>33</v>
      </c>
      <c r="C62" s="90">
        <f t="shared" si="41"/>
        <v>9941</v>
      </c>
      <c r="D62" s="90">
        <f t="shared" si="41"/>
        <v>161600</v>
      </c>
      <c r="E62" s="91">
        <f t="shared" si="5"/>
        <v>162.55909868222514</v>
      </c>
      <c r="F62" s="90">
        <f t="shared" si="42"/>
        <v>0</v>
      </c>
      <c r="G62" s="90">
        <f t="shared" si="42"/>
        <v>0</v>
      </c>
      <c r="H62" s="90">
        <f t="shared" si="42"/>
        <v>0</v>
      </c>
      <c r="I62" s="90">
        <f t="shared" si="42"/>
        <v>0</v>
      </c>
      <c r="J62" s="90">
        <f t="shared" si="43"/>
        <v>1</v>
      </c>
      <c r="K62" s="90">
        <f t="shared" si="43"/>
        <v>8</v>
      </c>
      <c r="L62" s="90">
        <f t="shared" si="43"/>
        <v>0</v>
      </c>
      <c r="M62" s="90">
        <f t="shared" si="43"/>
        <v>0</v>
      </c>
      <c r="N62" s="90">
        <f t="shared" si="6"/>
        <v>33</v>
      </c>
      <c r="O62" s="90">
        <f t="shared" si="44"/>
        <v>9949</v>
      </c>
      <c r="P62" s="90">
        <f t="shared" si="44"/>
        <v>163797</v>
      </c>
      <c r="Q62" s="91">
        <f t="shared" si="7"/>
        <v>100.08047480132784</v>
      </c>
      <c r="R62" s="91">
        <f t="shared" si="8"/>
        <v>162.55909868222514</v>
      </c>
      <c r="S62" s="91">
        <f t="shared" si="9"/>
        <v>164.63664689918585</v>
      </c>
      <c r="T62" s="92">
        <f t="shared" si="10"/>
        <v>1.0127802641242614</v>
      </c>
      <c r="U62" s="90">
        <f>AJ145</f>
        <v>611007</v>
      </c>
      <c r="V62" s="90">
        <f>AJ94</f>
        <v>636582</v>
      </c>
      <c r="W62" s="90">
        <f>AK145</f>
        <v>11514765</v>
      </c>
      <c r="X62" s="90">
        <f>AK94</f>
        <v>12667399</v>
      </c>
      <c r="Y62" s="93">
        <f t="shared" si="11"/>
        <v>11661926.7380288</v>
      </c>
      <c r="Z62" s="93">
        <f>IF(ISNUMBER(AG62),W62*AG62," -")</f>
        <v>11671311.650402226</v>
      </c>
      <c r="AA62" s="91">
        <f>IF(ISNUMBER(BI43),IF(BI43=0," -",BJ43*10/BI43)," -")</f>
        <v>198.67463998047353</v>
      </c>
      <c r="AB62" s="91">
        <f t="shared" si="12"/>
        <v>164.63664689918585</v>
      </c>
      <c r="AC62" s="139">
        <f>IF(BN43="","-",BN43)</f>
        <v>71.310578945505199</v>
      </c>
      <c r="AD62" s="104">
        <f t="shared" si="13"/>
        <v>301.4848484848485</v>
      </c>
      <c r="AE62" s="18"/>
      <c r="AF62" s="42">
        <f t="shared" si="14"/>
        <v>1.0008047480132782</v>
      </c>
      <c r="AG62" s="43">
        <f>IF(ISNUMBER(T62),IF(ISNUMBER(AF62),T62*AF62," -")," -")</f>
        <v>1.0135952970297029</v>
      </c>
      <c r="AI62" s="1" t="s">
        <v>6</v>
      </c>
      <c r="AJ62" s="46">
        <f t="shared" si="39"/>
        <v>475471</v>
      </c>
      <c r="AK62" s="47">
        <f t="shared" si="40"/>
        <v>8776468</v>
      </c>
      <c r="AM62" s="3" t="s">
        <v>166</v>
      </c>
      <c r="AN62" s="4" t="s">
        <v>172</v>
      </c>
      <c r="AO62" s="13">
        <v>8644</v>
      </c>
      <c r="AP62" s="19">
        <v>315814</v>
      </c>
      <c r="AQ62" s="19">
        <v>42373</v>
      </c>
      <c r="AR62" s="19">
        <v>1181308</v>
      </c>
      <c r="AS62" s="19">
        <v>423436</v>
      </c>
      <c r="AT62" s="19">
        <v>7273617</v>
      </c>
      <c r="AU62" s="19">
        <v>64</v>
      </c>
      <c r="AV62" s="19">
        <v>1036</v>
      </c>
      <c r="AW62" s="19">
        <v>954</v>
      </c>
      <c r="AX62" s="20">
        <v>4693</v>
      </c>
    </row>
    <row r="63" spans="1:66" ht="17.100000000000001" customHeight="1">
      <c r="A63" s="112" t="s">
        <v>39</v>
      </c>
      <c r="B63" s="90">
        <f>BA44</f>
        <v>14</v>
      </c>
      <c r="C63" s="90">
        <f t="shared" si="41"/>
        <v>3752</v>
      </c>
      <c r="D63" s="90">
        <f t="shared" si="41"/>
        <v>87363</v>
      </c>
      <c r="E63" s="91">
        <f t="shared" si="5"/>
        <v>232.84381663113007</v>
      </c>
      <c r="F63" s="90">
        <f t="shared" si="42"/>
        <v>0</v>
      </c>
      <c r="G63" s="90">
        <f t="shared" si="42"/>
        <v>1</v>
      </c>
      <c r="H63" s="90">
        <f t="shared" si="42"/>
        <v>0</v>
      </c>
      <c r="I63" s="90">
        <f t="shared" si="42"/>
        <v>0</v>
      </c>
      <c r="J63" s="90">
        <f t="shared" si="43"/>
        <v>1</v>
      </c>
      <c r="K63" s="90">
        <f t="shared" si="43"/>
        <v>4</v>
      </c>
      <c r="L63" s="90">
        <f t="shared" si="43"/>
        <v>1</v>
      </c>
      <c r="M63" s="90">
        <f t="shared" si="43"/>
        <v>6</v>
      </c>
      <c r="N63" s="90">
        <f t="shared" si="6"/>
        <v>13</v>
      </c>
      <c r="O63" s="90">
        <f t="shared" si="44"/>
        <v>3550</v>
      </c>
      <c r="P63" s="90">
        <f t="shared" si="44"/>
        <v>78453</v>
      </c>
      <c r="Q63" s="91">
        <f t="shared" si="7"/>
        <v>94.616204690831552</v>
      </c>
      <c r="R63" s="91">
        <f t="shared" si="8"/>
        <v>232.84381663113007</v>
      </c>
      <c r="S63" s="91">
        <f t="shared" si="9"/>
        <v>220.9943661971831</v>
      </c>
      <c r="T63" s="92">
        <f t="shared" si="10"/>
        <v>0.94910987714688255</v>
      </c>
      <c r="U63" s="90">
        <f>AJ146</f>
        <v>220550</v>
      </c>
      <c r="V63" s="90">
        <f>AJ95</f>
        <v>232391</v>
      </c>
      <c r="W63" s="90">
        <f>AK146</f>
        <v>5211546</v>
      </c>
      <c r="X63" s="90">
        <f>AK95</f>
        <v>5442566</v>
      </c>
      <c r="Y63" s="93">
        <f t="shared" si="11"/>
        <v>4946329.7838053275</v>
      </c>
      <c r="Z63" s="93">
        <f>IF(ISNUMBER(AG63),W63*AG63," -")</f>
        <v>4680029.5129288146</v>
      </c>
      <c r="AA63" s="91">
        <f>IF(ISNUMBER(BI44),IF(BI44=0," -",BJ44*10/BI44)," -")</f>
        <v>245.25745257452576</v>
      </c>
      <c r="AB63" s="91">
        <f t="shared" si="12"/>
        <v>220.9943661971831</v>
      </c>
      <c r="AC63" s="139">
        <f>IF(BN44="","-",BN44)</f>
        <v>75.667769946068958</v>
      </c>
      <c r="AD63" s="104">
        <f t="shared" si="13"/>
        <v>273.07692307692309</v>
      </c>
      <c r="AE63" s="18"/>
      <c r="AF63" s="42">
        <f t="shared" si="14"/>
        <v>0.94616204690831551</v>
      </c>
      <c r="AG63" s="43">
        <f>IF(ISNUMBER(T63),IF(ISNUMBER(AF63),T63*AF63," -")," -")</f>
        <v>0.89801174410219431</v>
      </c>
      <c r="AI63" s="1" t="s">
        <v>7</v>
      </c>
      <c r="AJ63" s="48">
        <f t="shared" si="39"/>
        <v>1118534</v>
      </c>
      <c r="AK63" s="49">
        <f t="shared" si="40"/>
        <v>23818982</v>
      </c>
      <c r="AM63" s="5" t="s">
        <v>166</v>
      </c>
      <c r="AN63" s="6" t="s">
        <v>173</v>
      </c>
      <c r="AO63" s="14">
        <v>31209</v>
      </c>
      <c r="AP63" s="21">
        <v>1060940</v>
      </c>
      <c r="AQ63" s="21">
        <v>136617</v>
      </c>
      <c r="AR63" s="21">
        <v>3376035</v>
      </c>
      <c r="AS63" s="21">
        <v>913698</v>
      </c>
      <c r="AT63" s="21">
        <v>18778269</v>
      </c>
      <c r="AU63" s="21">
        <v>288</v>
      </c>
      <c r="AV63" s="21">
        <v>4470</v>
      </c>
      <c r="AW63" s="21">
        <v>36722</v>
      </c>
      <c r="AX63" s="22">
        <v>599268</v>
      </c>
    </row>
    <row r="64" spans="1:66" ht="17.100000000000001" customHeight="1">
      <c r="A64" s="112" t="s">
        <v>40</v>
      </c>
      <c r="B64" s="90">
        <f>BA45</f>
        <v>55</v>
      </c>
      <c r="C64" s="90">
        <f t="shared" si="41"/>
        <v>21904</v>
      </c>
      <c r="D64" s="90">
        <f t="shared" si="41"/>
        <v>399690</v>
      </c>
      <c r="E64" s="91">
        <f t="shared" si="5"/>
        <v>182.47352081811542</v>
      </c>
      <c r="F64" s="90">
        <f t="shared" si="42"/>
        <v>0</v>
      </c>
      <c r="G64" s="90">
        <f t="shared" si="42"/>
        <v>0</v>
      </c>
      <c r="H64" s="90">
        <f t="shared" si="42"/>
        <v>0</v>
      </c>
      <c r="I64" s="90">
        <f t="shared" si="42"/>
        <v>0</v>
      </c>
      <c r="J64" s="90">
        <f t="shared" si="43"/>
        <v>1</v>
      </c>
      <c r="K64" s="90">
        <f t="shared" si="43"/>
        <v>15</v>
      </c>
      <c r="L64" s="90">
        <f t="shared" si="43"/>
        <v>0</v>
      </c>
      <c r="M64" s="90">
        <f t="shared" si="43"/>
        <v>0</v>
      </c>
      <c r="N64" s="90">
        <f t="shared" si="6"/>
        <v>55</v>
      </c>
      <c r="O64" s="90">
        <f t="shared" si="44"/>
        <v>21919</v>
      </c>
      <c r="P64" s="90">
        <f t="shared" si="44"/>
        <v>398225</v>
      </c>
      <c r="Q64" s="91">
        <f t="shared" si="7"/>
        <v>100.06848064280497</v>
      </c>
      <c r="R64" s="91">
        <f t="shared" si="8"/>
        <v>182.47352081811542</v>
      </c>
      <c r="S64" s="91">
        <f t="shared" si="9"/>
        <v>181.68027738491719</v>
      </c>
      <c r="T64" s="92">
        <f t="shared" si="10"/>
        <v>0.99565282990298132</v>
      </c>
      <c r="U64" s="90">
        <f>AJ147</f>
        <v>2902818</v>
      </c>
      <c r="V64" s="90">
        <f>AJ96</f>
        <v>3231727</v>
      </c>
      <c r="W64" s="90">
        <f>AK147</f>
        <v>59088105</v>
      </c>
      <c r="X64" s="90">
        <f>AK96</f>
        <v>64503468</v>
      </c>
      <c r="Y64" s="93">
        <f t="shared" si="11"/>
        <v>58831238.9568545</v>
      </c>
      <c r="Z64" s="93">
        <f>IF(ISNUMBER(AG64),W64*AG64," -")</f>
        <v>58871526.967462271</v>
      </c>
      <c r="AA64" s="91">
        <f>IF(ISNUMBER(BI45),IF(BI45=0," -",BJ45*10/BI45)," -")</f>
        <v>189.5420168067227</v>
      </c>
      <c r="AB64" s="91">
        <f t="shared" si="12"/>
        <v>181.68027738491719</v>
      </c>
      <c r="AC64" s="139">
        <f>IF(BN45="","-",BN45)</f>
        <v>101.7299944234837</v>
      </c>
      <c r="AD64" s="104">
        <f t="shared" si="13"/>
        <v>398.5272727272727</v>
      </c>
      <c r="AE64" s="18"/>
      <c r="AF64" s="42">
        <f t="shared" si="14"/>
        <v>1.0006848064280496</v>
      </c>
      <c r="AG64" s="43">
        <f>IF(ISNUMBER(T64),IF(ISNUMBER(AF64),T64*AF64," -")," -")</f>
        <v>0.99633465936100463</v>
      </c>
      <c r="AI64" s="1" t="s">
        <v>8</v>
      </c>
      <c r="AJ64" s="48">
        <f t="shared" si="39"/>
        <v>1561140</v>
      </c>
      <c r="AK64" s="49">
        <f t="shared" si="40"/>
        <v>30022778</v>
      </c>
      <c r="AM64" s="5" t="s">
        <v>166</v>
      </c>
      <c r="AN64" s="6" t="s">
        <v>174</v>
      </c>
      <c r="AO64" s="14">
        <v>1578</v>
      </c>
      <c r="AP64" s="21">
        <v>59400</v>
      </c>
      <c r="AQ64" s="21">
        <v>208097</v>
      </c>
      <c r="AR64" s="21">
        <v>5257783</v>
      </c>
      <c r="AS64" s="21">
        <v>1340798</v>
      </c>
      <c r="AT64" s="21">
        <v>24643229</v>
      </c>
      <c r="AU64" s="21">
        <v>123</v>
      </c>
      <c r="AV64" s="21">
        <v>1316</v>
      </c>
      <c r="AW64" s="21">
        <v>10544</v>
      </c>
      <c r="AX64" s="22">
        <v>61050</v>
      </c>
    </row>
    <row r="65" spans="1:50" ht="17.100000000000001" customHeight="1">
      <c r="A65" s="112"/>
      <c r="B65" s="90"/>
      <c r="C65" s="90"/>
      <c r="D65" s="90"/>
      <c r="E65" s="93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3"/>
      <c r="R65" s="93"/>
      <c r="S65" s="93"/>
      <c r="T65" s="93"/>
      <c r="U65" s="90"/>
      <c r="V65" s="90"/>
      <c r="W65" s="90"/>
      <c r="X65" s="94"/>
      <c r="Y65" s="96"/>
      <c r="Z65" s="96"/>
      <c r="AA65" s="96"/>
      <c r="AB65" s="96"/>
      <c r="AC65" s="139"/>
      <c r="AD65" s="105"/>
      <c r="AE65" s="18"/>
      <c r="AF65" s="40"/>
      <c r="AG65" s="41"/>
      <c r="AI65" s="1" t="s">
        <v>9</v>
      </c>
      <c r="AJ65" s="48">
        <f t="shared" si="39"/>
        <v>1289460</v>
      </c>
      <c r="AK65" s="49">
        <f t="shared" si="40"/>
        <v>24978483</v>
      </c>
      <c r="AM65" s="5" t="s">
        <v>166</v>
      </c>
      <c r="AN65" s="6" t="s">
        <v>175</v>
      </c>
      <c r="AO65" s="14">
        <v>27801</v>
      </c>
      <c r="AP65" s="21">
        <v>426125</v>
      </c>
      <c r="AQ65" s="21">
        <v>153718</v>
      </c>
      <c r="AR65" s="21">
        <v>5518362</v>
      </c>
      <c r="AS65" s="21">
        <v>1091824</v>
      </c>
      <c r="AT65" s="21">
        <v>18896233</v>
      </c>
      <c r="AU65" s="21">
        <v>240</v>
      </c>
      <c r="AV65" s="21">
        <v>2455</v>
      </c>
      <c r="AW65" s="21">
        <v>15877</v>
      </c>
      <c r="AX65" s="22">
        <v>135308</v>
      </c>
    </row>
    <row r="66" spans="1:50" ht="17.100000000000001" customHeight="1" thickBot="1">
      <c r="A66" s="112" t="s">
        <v>41</v>
      </c>
      <c r="B66" s="90">
        <f>BA46</f>
        <v>36</v>
      </c>
      <c r="C66" s="90">
        <f t="shared" ref="C66:D70" si="45">AL46</f>
        <v>20170</v>
      </c>
      <c r="D66" s="90">
        <f t="shared" si="45"/>
        <v>359612</v>
      </c>
      <c r="E66" s="91">
        <f t="shared" si="5"/>
        <v>178.29053049082796</v>
      </c>
      <c r="F66" s="90">
        <f t="shared" ref="F66:I70" si="46">BB46</f>
        <v>1</v>
      </c>
      <c r="G66" s="90">
        <f t="shared" si="46"/>
        <v>1</v>
      </c>
      <c r="H66" s="90">
        <f t="shared" si="46"/>
        <v>0</v>
      </c>
      <c r="I66" s="90">
        <f t="shared" si="46"/>
        <v>0</v>
      </c>
      <c r="J66" s="90">
        <f t="shared" ref="J66:M70" si="47">AQ46</f>
        <v>5</v>
      </c>
      <c r="K66" s="90">
        <f t="shared" si="47"/>
        <v>96</v>
      </c>
      <c r="L66" s="90">
        <f t="shared" si="47"/>
        <v>2</v>
      </c>
      <c r="M66" s="90">
        <f t="shared" si="47"/>
        <v>786</v>
      </c>
      <c r="N66" s="90">
        <f t="shared" si="6"/>
        <v>34</v>
      </c>
      <c r="O66" s="90">
        <f t="shared" ref="O66:P70" si="48">AU46</f>
        <v>17764</v>
      </c>
      <c r="P66" s="90">
        <f t="shared" si="48"/>
        <v>319346</v>
      </c>
      <c r="Q66" s="91">
        <f t="shared" si="7"/>
        <v>88.071393158155672</v>
      </c>
      <c r="R66" s="91">
        <f t="shared" si="8"/>
        <v>178.29053049082796</v>
      </c>
      <c r="S66" s="91">
        <f t="shared" si="9"/>
        <v>179.77144787210088</v>
      </c>
      <c r="T66" s="92">
        <f t="shared" si="10"/>
        <v>1.0083062032357859</v>
      </c>
      <c r="U66" s="90">
        <f>AJ148</f>
        <v>333057</v>
      </c>
      <c r="V66" s="90">
        <f>AJ97</f>
        <v>408984</v>
      </c>
      <c r="W66" s="90">
        <f>AK148</f>
        <v>6548937</v>
      </c>
      <c r="X66" s="90">
        <f>AK97</f>
        <v>7679553</v>
      </c>
      <c r="Y66" s="93">
        <f t="shared" si="11"/>
        <v>6603333.8017003583</v>
      </c>
      <c r="Z66" s="93">
        <f>IF(ISNUMBER(AG66),W66*AG66," -")</f>
        <v>5815648.0740409102</v>
      </c>
      <c r="AA66" s="91">
        <f>IF(ISNUMBER(BI46),IF(BI46=0," -",BJ46*10/BI46)," -")</f>
        <v>150.24125647668393</v>
      </c>
      <c r="AB66" s="91">
        <f t="shared" si="12"/>
        <v>179.77144787210088</v>
      </c>
      <c r="AC66" s="139">
        <f>IF(BN46="","-",BN46)</f>
        <v>96.198619337706717</v>
      </c>
      <c r="AD66" s="104">
        <f t="shared" si="13"/>
        <v>522.47058823529414</v>
      </c>
      <c r="AE66" s="18"/>
      <c r="AF66" s="42">
        <f t="shared" si="14"/>
        <v>0.88071393158155675</v>
      </c>
      <c r="AG66" s="43">
        <f>IF(ISNUMBER(T66),IF(ISNUMBER(AF66),T66*AF66," -")," -")</f>
        <v>0.88802932048986116</v>
      </c>
      <c r="AI66" s="1" t="s">
        <v>10</v>
      </c>
      <c r="AJ66" s="52">
        <f t="shared" si="39"/>
        <v>1038808</v>
      </c>
      <c r="AK66" s="53">
        <f t="shared" si="40"/>
        <v>21972302</v>
      </c>
      <c r="AM66" s="9" t="s">
        <v>166</v>
      </c>
      <c r="AN66" s="10" t="s">
        <v>176</v>
      </c>
      <c r="AO66" s="16">
        <v>4317</v>
      </c>
      <c r="AP66" s="25">
        <v>79277</v>
      </c>
      <c r="AQ66" s="25">
        <v>77496</v>
      </c>
      <c r="AR66" s="25">
        <v>2585866</v>
      </c>
      <c r="AS66" s="25">
        <v>949001</v>
      </c>
      <c r="AT66" s="25">
        <v>19235200</v>
      </c>
      <c r="AU66" s="25">
        <v>79</v>
      </c>
      <c r="AV66" s="25">
        <v>1236</v>
      </c>
      <c r="AW66" s="25">
        <v>7915</v>
      </c>
      <c r="AX66" s="26">
        <v>70723</v>
      </c>
    </row>
    <row r="67" spans="1:50" ht="17.100000000000001" customHeight="1">
      <c r="A67" s="112" t="s">
        <v>42</v>
      </c>
      <c r="B67" s="90">
        <f>BA47</f>
        <v>29</v>
      </c>
      <c r="C67" s="90">
        <f t="shared" si="45"/>
        <v>9437</v>
      </c>
      <c r="D67" s="90">
        <f t="shared" si="45"/>
        <v>214465</v>
      </c>
      <c r="E67" s="91">
        <f t="shared" si="5"/>
        <v>227.25972236939705</v>
      </c>
      <c r="F67" s="90">
        <f t="shared" si="46"/>
        <v>2</v>
      </c>
      <c r="G67" s="90">
        <f t="shared" si="46"/>
        <v>0</v>
      </c>
      <c r="H67" s="90">
        <f t="shared" si="46"/>
        <v>0</v>
      </c>
      <c r="I67" s="90">
        <f t="shared" si="46"/>
        <v>0</v>
      </c>
      <c r="J67" s="90">
        <f t="shared" si="47"/>
        <v>1</v>
      </c>
      <c r="K67" s="90">
        <f t="shared" si="47"/>
        <v>11</v>
      </c>
      <c r="L67" s="90">
        <f t="shared" si="47"/>
        <v>1</v>
      </c>
      <c r="M67" s="90">
        <f t="shared" si="47"/>
        <v>1</v>
      </c>
      <c r="N67" s="90">
        <f t="shared" si="6"/>
        <v>27</v>
      </c>
      <c r="O67" s="90">
        <f t="shared" si="48"/>
        <v>8942</v>
      </c>
      <c r="P67" s="90">
        <f t="shared" si="48"/>
        <v>204411</v>
      </c>
      <c r="Q67" s="91">
        <f t="shared" si="7"/>
        <v>94.754688990145169</v>
      </c>
      <c r="R67" s="91">
        <f t="shared" si="8"/>
        <v>227.25972236939705</v>
      </c>
      <c r="S67" s="91">
        <f t="shared" si="9"/>
        <v>228.5965108476851</v>
      </c>
      <c r="T67" s="92">
        <f t="shared" si="10"/>
        <v>1.005882205893551</v>
      </c>
      <c r="U67" s="90">
        <f>AJ149</f>
        <v>506570</v>
      </c>
      <c r="V67" s="90">
        <f>AJ98</f>
        <v>546843</v>
      </c>
      <c r="W67" s="90">
        <f>AK149</f>
        <v>11163541</v>
      </c>
      <c r="X67" s="90">
        <f>AK98</f>
        <v>11937568</v>
      </c>
      <c r="Y67" s="93">
        <f t="shared" si="11"/>
        <v>11229207.246663099</v>
      </c>
      <c r="Z67" s="93">
        <f>IF(ISNUMBER(AG67),W67*AG67," -")</f>
        <v>10640200.402634462</v>
      </c>
      <c r="AA67" s="91">
        <f>IF(ISNUMBER(BI47),IF(BI47=0," -",BJ47*10/BI47)," -")</f>
        <v>239.55984266716612</v>
      </c>
      <c r="AB67" s="91">
        <f t="shared" si="12"/>
        <v>228.5965108476851</v>
      </c>
      <c r="AC67" s="139">
        <f>IF(BN47="","-",BN47)</f>
        <v>74.524435451156535</v>
      </c>
      <c r="AD67" s="104">
        <f t="shared" si="13"/>
        <v>331.18518518518516</v>
      </c>
      <c r="AE67" s="18"/>
      <c r="AF67" s="42">
        <f t="shared" si="14"/>
        <v>0.94754688990145175</v>
      </c>
      <c r="AG67" s="43">
        <f>IF(ISNUMBER(T67),IF(ISNUMBER(AF67),T67*AF67," -")," -")</f>
        <v>0.95312055580164601</v>
      </c>
      <c r="AI67" s="1" t="s">
        <v>11</v>
      </c>
      <c r="AJ67" s="54">
        <f t="shared" si="39"/>
        <v>4209818</v>
      </c>
      <c r="AK67" s="55">
        <f t="shared" si="40"/>
        <v>91341508</v>
      </c>
      <c r="AM67" s="11" t="s">
        <v>166</v>
      </c>
      <c r="AN67" s="12" t="s">
        <v>177</v>
      </c>
      <c r="AO67" s="17">
        <v>192322</v>
      </c>
      <c r="AP67" s="27">
        <v>6690965</v>
      </c>
      <c r="AQ67" s="27">
        <v>1297078</v>
      </c>
      <c r="AR67" s="27">
        <v>30911109</v>
      </c>
      <c r="AS67" s="27">
        <v>2708829</v>
      </c>
      <c r="AT67" s="27">
        <v>53625251</v>
      </c>
      <c r="AU67" s="27">
        <v>488</v>
      </c>
      <c r="AV67" s="27">
        <v>6762</v>
      </c>
      <c r="AW67" s="27">
        <v>11101</v>
      </c>
      <c r="AX67" s="28">
        <v>107421</v>
      </c>
    </row>
    <row r="68" spans="1:50" ht="17.100000000000001" customHeight="1">
      <c r="A68" s="112" t="s">
        <v>43</v>
      </c>
      <c r="B68" s="90">
        <f>BA48</f>
        <v>73</v>
      </c>
      <c r="C68" s="90">
        <f t="shared" si="45"/>
        <v>42251</v>
      </c>
      <c r="D68" s="90">
        <f t="shared" si="45"/>
        <v>981308</v>
      </c>
      <c r="E68" s="91">
        <f t="shared" si="5"/>
        <v>232.25675131949541</v>
      </c>
      <c r="F68" s="90">
        <f t="shared" si="46"/>
        <v>0</v>
      </c>
      <c r="G68" s="90">
        <f t="shared" si="46"/>
        <v>0</v>
      </c>
      <c r="H68" s="90">
        <f t="shared" si="46"/>
        <v>0</v>
      </c>
      <c r="I68" s="90">
        <f t="shared" si="46"/>
        <v>0</v>
      </c>
      <c r="J68" s="90">
        <f t="shared" si="47"/>
        <v>0</v>
      </c>
      <c r="K68" s="90">
        <f t="shared" si="47"/>
        <v>0</v>
      </c>
      <c r="L68" s="90">
        <f t="shared" si="47"/>
        <v>0</v>
      </c>
      <c r="M68" s="90">
        <f t="shared" si="47"/>
        <v>0</v>
      </c>
      <c r="N68" s="90">
        <f t="shared" si="6"/>
        <v>73</v>
      </c>
      <c r="O68" s="90">
        <f t="shared" si="48"/>
        <v>42251</v>
      </c>
      <c r="P68" s="90">
        <f t="shared" si="48"/>
        <v>981309</v>
      </c>
      <c r="Q68" s="91">
        <f t="shared" si="7"/>
        <v>100</v>
      </c>
      <c r="R68" s="91">
        <f t="shared" si="8"/>
        <v>232.25675131949541</v>
      </c>
      <c r="S68" s="91">
        <f t="shared" si="9"/>
        <v>232.25698800028403</v>
      </c>
      <c r="T68" s="92">
        <f t="shared" si="10"/>
        <v>1.0000010190480462</v>
      </c>
      <c r="U68" s="90">
        <f>AJ150</f>
        <v>976411</v>
      </c>
      <c r="V68" s="90">
        <f>AJ99</f>
        <v>1291266</v>
      </c>
      <c r="W68" s="90">
        <f>AK150</f>
        <v>21428996</v>
      </c>
      <c r="X68" s="90">
        <f>AK99</f>
        <v>28089825</v>
      </c>
      <c r="Y68" s="93">
        <f t="shared" si="11"/>
        <v>21429017.837176505</v>
      </c>
      <c r="Z68" s="93">
        <f>IF(ISNUMBER(AG68),W68*AG68," -")</f>
        <v>21429017.837176505</v>
      </c>
      <c r="AA68" s="91">
        <f>IF(ISNUMBER(BI48),IF(BI48=0," -",BJ48*10/BI48)," -")</f>
        <v>198.34978936282255</v>
      </c>
      <c r="AB68" s="91">
        <f t="shared" si="12"/>
        <v>232.25698800028403</v>
      </c>
      <c r="AC68" s="139">
        <f>IF(BN48="","-",BN48)</f>
        <v>90.201716206795794</v>
      </c>
      <c r="AD68" s="104">
        <f t="shared" si="13"/>
        <v>578.78082191780823</v>
      </c>
      <c r="AE68" s="18"/>
      <c r="AF68" s="42">
        <f t="shared" si="14"/>
        <v>1</v>
      </c>
      <c r="AG68" s="43">
        <f>IF(ISNUMBER(T68),IF(ISNUMBER(AF68),T68*AF68," -")," -")</f>
        <v>1.0000010190480462</v>
      </c>
      <c r="AI68" s="1" t="s">
        <v>12</v>
      </c>
      <c r="AJ68" s="48">
        <f t="shared" si="39"/>
        <v>3983225</v>
      </c>
      <c r="AK68" s="49">
        <f t="shared" si="40"/>
        <v>80361995</v>
      </c>
      <c r="AM68" s="5" t="s">
        <v>166</v>
      </c>
      <c r="AN68" s="6" t="s">
        <v>178</v>
      </c>
      <c r="AO68" s="14">
        <v>238016</v>
      </c>
      <c r="AP68" s="21">
        <v>3603282</v>
      </c>
      <c r="AQ68" s="21">
        <v>761128</v>
      </c>
      <c r="AR68" s="21">
        <v>20319617</v>
      </c>
      <c r="AS68" s="21">
        <v>2947733</v>
      </c>
      <c r="AT68" s="21">
        <v>56092773</v>
      </c>
      <c r="AU68" s="21">
        <v>132</v>
      </c>
      <c r="AV68" s="21">
        <v>3017</v>
      </c>
      <c r="AW68" s="21">
        <v>36216</v>
      </c>
      <c r="AX68" s="22">
        <v>343306</v>
      </c>
    </row>
    <row r="69" spans="1:50" ht="17.100000000000001" customHeight="1">
      <c r="A69" s="112" t="s">
        <v>44</v>
      </c>
      <c r="B69" s="90">
        <f>BA49</f>
        <v>37</v>
      </c>
      <c r="C69" s="90">
        <f t="shared" si="45"/>
        <v>11369</v>
      </c>
      <c r="D69" s="90">
        <f t="shared" si="45"/>
        <v>234951</v>
      </c>
      <c r="E69" s="91">
        <f t="shared" si="5"/>
        <v>206.65933679303367</v>
      </c>
      <c r="F69" s="90">
        <f t="shared" si="46"/>
        <v>0</v>
      </c>
      <c r="G69" s="90">
        <f t="shared" si="46"/>
        <v>0</v>
      </c>
      <c r="H69" s="90">
        <f t="shared" si="46"/>
        <v>0</v>
      </c>
      <c r="I69" s="90">
        <f t="shared" si="46"/>
        <v>0</v>
      </c>
      <c r="J69" s="90">
        <f t="shared" si="47"/>
        <v>0</v>
      </c>
      <c r="K69" s="90">
        <f t="shared" si="47"/>
        <v>0</v>
      </c>
      <c r="L69" s="90">
        <f t="shared" si="47"/>
        <v>0</v>
      </c>
      <c r="M69" s="90">
        <f t="shared" si="47"/>
        <v>0</v>
      </c>
      <c r="N69" s="90">
        <f t="shared" si="6"/>
        <v>37</v>
      </c>
      <c r="O69" s="90">
        <f t="shared" si="48"/>
        <v>11369</v>
      </c>
      <c r="P69" s="90">
        <f t="shared" si="48"/>
        <v>234951</v>
      </c>
      <c r="Q69" s="91">
        <f t="shared" si="7"/>
        <v>100</v>
      </c>
      <c r="R69" s="91">
        <f t="shared" si="8"/>
        <v>206.65933679303367</v>
      </c>
      <c r="S69" s="91">
        <f t="shared" si="9"/>
        <v>206.65933679303367</v>
      </c>
      <c r="T69" s="92">
        <f t="shared" si="10"/>
        <v>1</v>
      </c>
      <c r="U69" s="90">
        <f>AJ151</f>
        <v>588677</v>
      </c>
      <c r="V69" s="90">
        <f>AJ100</f>
        <v>601966</v>
      </c>
      <c r="W69" s="90">
        <f>AK151</f>
        <v>11598405</v>
      </c>
      <c r="X69" s="90">
        <f>AK100</f>
        <v>11801404</v>
      </c>
      <c r="Y69" s="93">
        <f t="shared" si="11"/>
        <v>11598405</v>
      </c>
      <c r="Z69" s="93">
        <f>IF(ISNUMBER(AG69),W69*AG69," -")</f>
        <v>11598405</v>
      </c>
      <c r="AA69" s="91">
        <f>IF(ISNUMBER(BI49),IF(BI49=0," -",BJ49*10/BI49)," -")</f>
        <v>202.79969865335718</v>
      </c>
      <c r="AB69" s="91">
        <f t="shared" si="12"/>
        <v>206.65933679303367</v>
      </c>
      <c r="AC69" s="139">
        <f>IF(BN49="","-",BN49)</f>
        <v>69.25193687261968</v>
      </c>
      <c r="AD69" s="104">
        <f t="shared" si="13"/>
        <v>307.27027027027026</v>
      </c>
      <c r="AE69" s="18"/>
      <c r="AF69" s="42">
        <f t="shared" si="14"/>
        <v>1</v>
      </c>
      <c r="AG69" s="43">
        <f>IF(ISNUMBER(T69),IF(ISNUMBER(AF69),T69*AF69," -")," -")</f>
        <v>1</v>
      </c>
      <c r="AI69" s="1" t="s">
        <v>13</v>
      </c>
      <c r="AJ69" s="48">
        <f t="shared" si="39"/>
        <v>9916678</v>
      </c>
      <c r="AK69" s="49">
        <f t="shared" si="40"/>
        <v>336921031</v>
      </c>
      <c r="AM69" s="5" t="s">
        <v>166</v>
      </c>
      <c r="AN69" s="6" t="s">
        <v>179</v>
      </c>
      <c r="AO69" s="14">
        <v>391072</v>
      </c>
      <c r="AP69" s="21">
        <v>17406773</v>
      </c>
      <c r="AQ69" s="21">
        <v>4543990</v>
      </c>
      <c r="AR69" s="21">
        <v>147322591</v>
      </c>
      <c r="AS69" s="21">
        <v>4967701</v>
      </c>
      <c r="AT69" s="21">
        <v>172055790</v>
      </c>
      <c r="AU69" s="21">
        <v>1243</v>
      </c>
      <c r="AV69" s="21">
        <v>52119</v>
      </c>
      <c r="AW69" s="21">
        <v>12672</v>
      </c>
      <c r="AX69" s="22">
        <v>83758</v>
      </c>
    </row>
    <row r="70" spans="1:50" ht="17.100000000000001" customHeight="1">
      <c r="A70" s="112" t="s">
        <v>45</v>
      </c>
      <c r="B70" s="90">
        <f>BA50</f>
        <v>53</v>
      </c>
      <c r="C70" s="90">
        <f t="shared" si="45"/>
        <v>13376</v>
      </c>
      <c r="D70" s="90">
        <f t="shared" si="45"/>
        <v>217863</v>
      </c>
      <c r="E70" s="91">
        <f t="shared" si="5"/>
        <v>162.87604665071771</v>
      </c>
      <c r="F70" s="90">
        <f t="shared" si="46"/>
        <v>0</v>
      </c>
      <c r="G70" s="90">
        <f t="shared" si="46"/>
        <v>1</v>
      </c>
      <c r="H70" s="90">
        <f t="shared" si="46"/>
        <v>1</v>
      </c>
      <c r="I70" s="90">
        <f t="shared" si="46"/>
        <v>0</v>
      </c>
      <c r="J70" s="90">
        <f t="shared" si="47"/>
        <v>1</v>
      </c>
      <c r="K70" s="90">
        <f t="shared" si="47"/>
        <v>27</v>
      </c>
      <c r="L70" s="90">
        <f t="shared" si="47"/>
        <v>2</v>
      </c>
      <c r="M70" s="90">
        <f t="shared" si="47"/>
        <v>4</v>
      </c>
      <c r="N70" s="90">
        <f t="shared" si="6"/>
        <v>51</v>
      </c>
      <c r="O70" s="90">
        <f t="shared" si="48"/>
        <v>13058</v>
      </c>
      <c r="P70" s="90">
        <f t="shared" si="48"/>
        <v>224427</v>
      </c>
      <c r="Q70" s="91">
        <f t="shared" si="7"/>
        <v>97.622607655502392</v>
      </c>
      <c r="R70" s="91">
        <f t="shared" si="8"/>
        <v>162.87604665071771</v>
      </c>
      <c r="S70" s="91">
        <f t="shared" si="9"/>
        <v>171.86935212130496</v>
      </c>
      <c r="T70" s="92">
        <f t="shared" si="10"/>
        <v>1.0552156419284482</v>
      </c>
      <c r="U70" s="90">
        <f>AJ152</f>
        <v>521318</v>
      </c>
      <c r="V70" s="90">
        <f>AJ101</f>
        <v>641475</v>
      </c>
      <c r="W70" s="90">
        <f>AK152</f>
        <v>9281390</v>
      </c>
      <c r="X70" s="90">
        <f>AK101</f>
        <v>11462479</v>
      </c>
      <c r="Y70" s="93">
        <f t="shared" si="11"/>
        <v>9793867.9068382792</v>
      </c>
      <c r="Z70" s="93">
        <f>IF(ISNUMBER(AG70),W70*AG70," -")</f>
        <v>9561029.2409908976</v>
      </c>
      <c r="AA70" s="91">
        <f>IF(ISNUMBER(BI50),IF(BI50=0," -",BJ50*10/BI50)," -")</f>
        <v>201.25398512221042</v>
      </c>
      <c r="AB70" s="91">
        <f t="shared" si="12"/>
        <v>171.86935212130496</v>
      </c>
      <c r="AC70" s="139">
        <f>IF(BN50="","-",BN50)</f>
        <v>103.08680435474284</v>
      </c>
      <c r="AD70" s="104">
        <f t="shared" si="13"/>
        <v>256.03921568627453</v>
      </c>
      <c r="AE70" s="18"/>
      <c r="AF70" s="42">
        <f t="shared" si="14"/>
        <v>0.97622607655502391</v>
      </c>
      <c r="AG70" s="43">
        <f>IF(ISNUMBER(T70),IF(ISNUMBER(AF70),T70*AF70," -")," -")</f>
        <v>1.0301290260392999</v>
      </c>
      <c r="AI70" s="1" t="s">
        <v>14</v>
      </c>
      <c r="AJ70" s="48">
        <f t="shared" si="39"/>
        <v>4821484</v>
      </c>
      <c r="AK70" s="49">
        <f t="shared" si="40"/>
        <v>118387030</v>
      </c>
      <c r="AM70" s="5" t="s">
        <v>166</v>
      </c>
      <c r="AN70" s="6" t="s">
        <v>180</v>
      </c>
      <c r="AO70" s="14">
        <v>451361</v>
      </c>
      <c r="AP70" s="21">
        <v>6612599</v>
      </c>
      <c r="AQ70" s="21">
        <v>1712078</v>
      </c>
      <c r="AR70" s="21">
        <v>45184579</v>
      </c>
      <c r="AS70" s="21">
        <v>2594741</v>
      </c>
      <c r="AT70" s="21">
        <v>65792766</v>
      </c>
      <c r="AU70" s="21">
        <v>377</v>
      </c>
      <c r="AV70" s="21">
        <v>7748</v>
      </c>
      <c r="AW70" s="21">
        <v>62927</v>
      </c>
      <c r="AX70" s="22">
        <v>789338</v>
      </c>
    </row>
    <row r="71" spans="1:50" ht="17.100000000000001" customHeight="1" thickBot="1">
      <c r="A71" s="112"/>
      <c r="B71" s="90"/>
      <c r="C71" s="90"/>
      <c r="D71" s="90"/>
      <c r="E71" s="93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3"/>
      <c r="R71" s="93"/>
      <c r="S71" s="93"/>
      <c r="T71" s="93"/>
      <c r="U71" s="90"/>
      <c r="V71" s="90"/>
      <c r="W71" s="90"/>
      <c r="X71" s="94"/>
      <c r="Y71" s="96"/>
      <c r="Z71" s="96"/>
      <c r="AA71" s="96"/>
      <c r="AB71" s="96"/>
      <c r="AC71" s="139"/>
      <c r="AD71" s="105"/>
      <c r="AE71" s="18"/>
      <c r="AF71" s="40"/>
      <c r="AG71" s="41"/>
      <c r="AI71" s="1" t="s">
        <v>15</v>
      </c>
      <c r="AJ71" s="50">
        <f t="shared" si="39"/>
        <v>1110668</v>
      </c>
      <c r="AK71" s="51">
        <f t="shared" si="40"/>
        <v>22242332</v>
      </c>
      <c r="AM71" s="7" t="s">
        <v>166</v>
      </c>
      <c r="AN71" s="8" t="s">
        <v>181</v>
      </c>
      <c r="AO71" s="15">
        <v>59256</v>
      </c>
      <c r="AP71" s="23">
        <v>1889100</v>
      </c>
      <c r="AQ71" s="23">
        <v>115329</v>
      </c>
      <c r="AR71" s="23">
        <v>3695095</v>
      </c>
      <c r="AS71" s="23">
        <v>845322</v>
      </c>
      <c r="AT71" s="23">
        <v>16359010</v>
      </c>
      <c r="AU71" s="23">
        <v>30</v>
      </c>
      <c r="AV71" s="23">
        <v>380</v>
      </c>
      <c r="AW71" s="23">
        <v>90731</v>
      </c>
      <c r="AX71" s="24">
        <v>298747</v>
      </c>
    </row>
    <row r="72" spans="1:50" ht="17.100000000000001" customHeight="1">
      <c r="A72" s="112" t="s">
        <v>46</v>
      </c>
      <c r="B72" s="90">
        <f>BA51</f>
        <v>14</v>
      </c>
      <c r="C72" s="90">
        <f>AL51</f>
        <v>1966</v>
      </c>
      <c r="D72" s="90">
        <f>AM51</f>
        <v>42438</v>
      </c>
      <c r="E72" s="91">
        <f t="shared" si="5"/>
        <v>215.85961342828077</v>
      </c>
      <c r="F72" s="90">
        <f t="shared" ref="F72:I73" si="49">BB51</f>
        <v>0</v>
      </c>
      <c r="G72" s="90">
        <f t="shared" si="49"/>
        <v>0</v>
      </c>
      <c r="H72" s="90">
        <f t="shared" si="49"/>
        <v>0</v>
      </c>
      <c r="I72" s="90">
        <f t="shared" si="49"/>
        <v>0</v>
      </c>
      <c r="J72" s="90">
        <f t="shared" ref="J72:M73" si="50">AQ51</f>
        <v>1</v>
      </c>
      <c r="K72" s="90">
        <f t="shared" si="50"/>
        <v>41</v>
      </c>
      <c r="L72" s="90">
        <f t="shared" si="50"/>
        <v>1</v>
      </c>
      <c r="M72" s="90">
        <f t="shared" si="50"/>
        <v>10</v>
      </c>
      <c r="N72" s="90">
        <f t="shared" si="6"/>
        <v>14</v>
      </c>
      <c r="O72" s="90">
        <f>AU51</f>
        <v>1997</v>
      </c>
      <c r="P72" s="90">
        <f>AV51</f>
        <v>43213</v>
      </c>
      <c r="Q72" s="91">
        <f t="shared" si="7"/>
        <v>101.57680569684639</v>
      </c>
      <c r="R72" s="91">
        <f t="shared" si="8"/>
        <v>215.85961342828077</v>
      </c>
      <c r="S72" s="91">
        <f t="shared" si="9"/>
        <v>216.38958437656484</v>
      </c>
      <c r="T72" s="92">
        <f t="shared" si="10"/>
        <v>1.0024551649095774</v>
      </c>
      <c r="U72" s="90">
        <f>AJ153</f>
        <v>663660</v>
      </c>
      <c r="V72" s="90">
        <f>AJ102</f>
        <v>722454</v>
      </c>
      <c r="W72" s="90">
        <f>AK153</f>
        <v>14913393</v>
      </c>
      <c r="X72" s="90">
        <f>AK102</f>
        <v>16040781</v>
      </c>
      <c r="Y72" s="93">
        <f t="shared" si="11"/>
        <v>14950007.839176338</v>
      </c>
      <c r="Z72" s="93">
        <f>IF(ISNUMBER(AG72),W72*AG72," -")</f>
        <v>15185740.414463451</v>
      </c>
      <c r="AA72" s="91">
        <f>IF(ISNUMBER(BI51),IF(BI51=0," -",BJ51*10/BI51)," -")</f>
        <v>257.27474972191322</v>
      </c>
      <c r="AB72" s="91">
        <f t="shared" si="12"/>
        <v>216.38958437656484</v>
      </c>
      <c r="AC72" s="139">
        <f>IF(BN51="","-",BN51)</f>
        <v>54.928106496063492</v>
      </c>
      <c r="AD72" s="104">
        <f t="shared" si="13"/>
        <v>142.64285714285714</v>
      </c>
      <c r="AE72" s="18"/>
      <c r="AF72" s="42">
        <f t="shared" si="14"/>
        <v>1.015768056968464</v>
      </c>
      <c r="AG72" s="43">
        <f>IF(ISNUMBER(T72),IF(ISNUMBER(AF72),T72*AF72," -")," -")</f>
        <v>1.0182619350582025</v>
      </c>
      <c r="AI72" s="1" t="s">
        <v>16</v>
      </c>
      <c r="AJ72" s="46">
        <f t="shared" si="39"/>
        <v>637680</v>
      </c>
      <c r="AK72" s="47">
        <f t="shared" si="40"/>
        <v>12960665</v>
      </c>
      <c r="AM72" s="3" t="s">
        <v>166</v>
      </c>
      <c r="AN72" s="4" t="s">
        <v>182</v>
      </c>
      <c r="AO72" s="13">
        <v>27395</v>
      </c>
      <c r="AP72" s="19">
        <v>1104483</v>
      </c>
      <c r="AQ72" s="19">
        <v>63723</v>
      </c>
      <c r="AR72" s="19">
        <v>1818523</v>
      </c>
      <c r="AS72" s="19">
        <v>481457</v>
      </c>
      <c r="AT72" s="19">
        <v>9832517</v>
      </c>
      <c r="AU72" s="19">
        <v>172</v>
      </c>
      <c r="AV72" s="19">
        <v>1883</v>
      </c>
      <c r="AW72" s="19">
        <v>64933</v>
      </c>
      <c r="AX72" s="20">
        <v>203259</v>
      </c>
    </row>
    <row r="73" spans="1:50" ht="17.100000000000001" customHeight="1" thickBot="1">
      <c r="A73" s="114" t="s">
        <v>47</v>
      </c>
      <c r="B73" s="97">
        <f>BA52</f>
        <v>25</v>
      </c>
      <c r="C73" s="97">
        <f>AL52</f>
        <v>7732</v>
      </c>
      <c r="D73" s="97">
        <f>AM52</f>
        <v>156972</v>
      </c>
      <c r="E73" s="98">
        <f t="shared" si="5"/>
        <v>203.01603724780134</v>
      </c>
      <c r="F73" s="97">
        <f t="shared" si="49"/>
        <v>0</v>
      </c>
      <c r="G73" s="97">
        <f t="shared" si="49"/>
        <v>0</v>
      </c>
      <c r="H73" s="97">
        <f t="shared" si="49"/>
        <v>0</v>
      </c>
      <c r="I73" s="97">
        <f t="shared" si="49"/>
        <v>0</v>
      </c>
      <c r="J73" s="97">
        <f t="shared" si="50"/>
        <v>4</v>
      </c>
      <c r="K73" s="97">
        <f t="shared" si="50"/>
        <v>274</v>
      </c>
      <c r="L73" s="97">
        <f t="shared" si="50"/>
        <v>0</v>
      </c>
      <c r="M73" s="97">
        <f t="shared" si="50"/>
        <v>0</v>
      </c>
      <c r="N73" s="97">
        <f t="shared" si="6"/>
        <v>25</v>
      </c>
      <c r="O73" s="97">
        <f>AU52</f>
        <v>8006</v>
      </c>
      <c r="P73" s="97">
        <f>AV52</f>
        <v>158182</v>
      </c>
      <c r="Q73" s="98">
        <f t="shared" si="7"/>
        <v>103.54371443352302</v>
      </c>
      <c r="R73" s="98">
        <f t="shared" si="8"/>
        <v>203.01603724780134</v>
      </c>
      <c r="S73" s="98">
        <f t="shared" si="9"/>
        <v>197.57931551336497</v>
      </c>
      <c r="T73" s="99">
        <f t="shared" si="10"/>
        <v>0.97322023516890788</v>
      </c>
      <c r="U73" s="97">
        <f>AJ154</f>
        <v>1608210</v>
      </c>
      <c r="V73" s="97">
        <f>AJ103</f>
        <v>2139382</v>
      </c>
      <c r="W73" s="97">
        <f>AK154</f>
        <v>35554758</v>
      </c>
      <c r="X73" s="97">
        <f>AK103</f>
        <v>48326698</v>
      </c>
      <c r="Y73" s="100">
        <f t="shared" si="11"/>
        <v>34602609.942133605</v>
      </c>
      <c r="Z73" s="100">
        <f>IF(ISNUMBER(AG73),W73*AG73," -")</f>
        <v>35828827.62502867</v>
      </c>
      <c r="AA73" s="98">
        <f>IF(ISNUMBER(BI52),IF(BI52=0," -",BJ52*10/BI52)," -")</f>
        <v>190.71738218430988</v>
      </c>
      <c r="AB73" s="98">
        <f t="shared" si="12"/>
        <v>197.57931551336497</v>
      </c>
      <c r="AC73" s="140">
        <f>IF(BN52="","-",BN52)</f>
        <v>114.15346162845417</v>
      </c>
      <c r="AD73" s="106">
        <f t="shared" si="13"/>
        <v>320.24</v>
      </c>
      <c r="AF73" s="44">
        <f t="shared" si="14"/>
        <v>1.0354371443352302</v>
      </c>
      <c r="AG73" s="45">
        <f>IF(ISNUMBER(T73),IF(ISNUMBER(AF73),T73*AF73," -")," -")</f>
        <v>1.0077083811125551</v>
      </c>
      <c r="AI73" s="1" t="s">
        <v>17</v>
      </c>
      <c r="AJ73" s="48">
        <f t="shared" si="39"/>
        <v>614268</v>
      </c>
      <c r="AK73" s="49">
        <f t="shared" si="40"/>
        <v>14139520</v>
      </c>
      <c r="AM73" s="5" t="s">
        <v>166</v>
      </c>
      <c r="AN73" s="6" t="s">
        <v>183</v>
      </c>
      <c r="AO73" s="14">
        <v>70412</v>
      </c>
      <c r="AP73" s="21">
        <v>2353480</v>
      </c>
      <c r="AQ73" s="21">
        <v>64509</v>
      </c>
      <c r="AR73" s="21">
        <v>2053008</v>
      </c>
      <c r="AS73" s="21">
        <v>472196</v>
      </c>
      <c r="AT73" s="21">
        <v>9704607</v>
      </c>
      <c r="AU73" s="21">
        <v>199</v>
      </c>
      <c r="AV73" s="21">
        <v>3748</v>
      </c>
      <c r="AW73" s="21">
        <v>6952</v>
      </c>
      <c r="AX73" s="22">
        <v>24677</v>
      </c>
    </row>
    <row r="74" spans="1:50">
      <c r="AI74" s="1" t="s">
        <v>18</v>
      </c>
      <c r="AJ74" s="48">
        <f t="shared" si="39"/>
        <v>452934</v>
      </c>
      <c r="AK74" s="49">
        <f t="shared" si="40"/>
        <v>9011164</v>
      </c>
      <c r="AM74" s="5" t="s">
        <v>166</v>
      </c>
      <c r="AN74" s="6" t="s">
        <v>184</v>
      </c>
      <c r="AO74" s="14">
        <v>9005</v>
      </c>
      <c r="AP74" s="21">
        <v>556760</v>
      </c>
      <c r="AQ74" s="21">
        <v>17245</v>
      </c>
      <c r="AR74" s="21">
        <v>577718</v>
      </c>
      <c r="AS74" s="21">
        <v>417676</v>
      </c>
      <c r="AT74" s="21">
        <v>7839959</v>
      </c>
      <c r="AU74" s="21">
        <v>60</v>
      </c>
      <c r="AV74" s="21">
        <v>1050</v>
      </c>
      <c r="AW74" s="21">
        <v>8948</v>
      </c>
      <c r="AX74" s="22">
        <v>35677</v>
      </c>
    </row>
    <row r="75" spans="1:50" ht="17.100000000000001" customHeight="1">
      <c r="A75" s="115"/>
      <c r="B75" s="166" t="s">
        <v>160</v>
      </c>
      <c r="C75" s="167"/>
      <c r="D75" s="166" t="s">
        <v>161</v>
      </c>
      <c r="E75" s="167"/>
      <c r="F75" s="166" t="s">
        <v>162</v>
      </c>
      <c r="G75" s="167"/>
      <c r="H75" s="167"/>
      <c r="I75" s="167"/>
      <c r="J75" s="167"/>
      <c r="AI75" s="1" t="s">
        <v>19</v>
      </c>
      <c r="AJ75" s="48">
        <f t="shared" si="39"/>
        <v>544088</v>
      </c>
      <c r="AK75" s="49">
        <f t="shared" si="40"/>
        <v>11799831</v>
      </c>
      <c r="AM75" s="5" t="s">
        <v>166</v>
      </c>
      <c r="AN75" s="6" t="s">
        <v>185</v>
      </c>
      <c r="AO75" s="14">
        <v>14210</v>
      </c>
      <c r="AP75" s="21">
        <v>331660</v>
      </c>
      <c r="AQ75" s="21">
        <v>76855</v>
      </c>
      <c r="AR75" s="21">
        <v>2132335</v>
      </c>
      <c r="AS75" s="21">
        <v>446884</v>
      </c>
      <c r="AT75" s="21">
        <v>9278943</v>
      </c>
      <c r="AU75" s="21">
        <v>81</v>
      </c>
      <c r="AV75" s="21">
        <v>1408</v>
      </c>
      <c r="AW75" s="21">
        <v>6058</v>
      </c>
      <c r="AX75" s="22">
        <v>55485</v>
      </c>
    </row>
    <row r="76" spans="1:50" ht="17.100000000000001" customHeight="1" thickBot="1">
      <c r="A76" s="116"/>
      <c r="B76" s="167"/>
      <c r="C76" s="167"/>
      <c r="D76" s="167"/>
      <c r="E76" s="167"/>
      <c r="F76" s="167"/>
      <c r="G76" s="167"/>
      <c r="H76" s="167"/>
      <c r="I76" s="167"/>
      <c r="J76" s="167"/>
      <c r="AI76" s="1" t="s">
        <v>20</v>
      </c>
      <c r="AJ76" s="52">
        <f t="shared" si="39"/>
        <v>985323</v>
      </c>
      <c r="AK76" s="53">
        <f t="shared" si="40"/>
        <v>21615295</v>
      </c>
      <c r="AM76" s="9" t="s">
        <v>166</v>
      </c>
      <c r="AN76" s="10" t="s">
        <v>186</v>
      </c>
      <c r="AO76" s="16">
        <v>26497</v>
      </c>
      <c r="AP76" s="25">
        <v>665340</v>
      </c>
      <c r="AQ76" s="25">
        <v>110334</v>
      </c>
      <c r="AR76" s="25">
        <v>2920335</v>
      </c>
      <c r="AS76" s="25">
        <v>826021</v>
      </c>
      <c r="AT76" s="25">
        <v>17856616</v>
      </c>
      <c r="AU76" s="25">
        <v>363</v>
      </c>
      <c r="AV76" s="25">
        <v>4934</v>
      </c>
      <c r="AW76" s="25">
        <v>22108</v>
      </c>
      <c r="AX76" s="26">
        <v>168070</v>
      </c>
    </row>
    <row r="77" spans="1:50" ht="15.95" customHeight="1">
      <c r="A77" s="117" t="s">
        <v>0</v>
      </c>
      <c r="B77" s="165">
        <f>BA57</f>
        <v>9742058</v>
      </c>
      <c r="C77" s="165"/>
      <c r="D77" s="165">
        <f>BB57</f>
        <v>3132545</v>
      </c>
      <c r="E77" s="165"/>
      <c r="F77" s="165">
        <f>BC57</f>
        <v>12874603</v>
      </c>
      <c r="G77" s="165"/>
      <c r="H77" s="165"/>
      <c r="I77" s="165"/>
      <c r="J77" s="165"/>
      <c r="AI77" s="1" t="s">
        <v>21</v>
      </c>
      <c r="AJ77" s="54">
        <f t="shared" si="39"/>
        <v>1141107</v>
      </c>
      <c r="AK77" s="55">
        <f t="shared" si="40"/>
        <v>22603526</v>
      </c>
      <c r="AM77" s="11" t="s">
        <v>166</v>
      </c>
      <c r="AN77" s="12" t="s">
        <v>187</v>
      </c>
      <c r="AO77" s="17">
        <v>1476</v>
      </c>
      <c r="AP77" s="27">
        <v>33624</v>
      </c>
      <c r="AQ77" s="27">
        <v>95940</v>
      </c>
      <c r="AR77" s="27">
        <v>2508099</v>
      </c>
      <c r="AS77" s="27">
        <v>1029650</v>
      </c>
      <c r="AT77" s="27">
        <v>19953899</v>
      </c>
      <c r="AU77" s="27">
        <v>511</v>
      </c>
      <c r="AV77" s="27">
        <v>10578</v>
      </c>
      <c r="AW77" s="27">
        <v>13530</v>
      </c>
      <c r="AX77" s="28">
        <v>97326</v>
      </c>
    </row>
    <row r="78" spans="1:50" ht="15.95" customHeight="1">
      <c r="A78" s="117" t="s">
        <v>155</v>
      </c>
      <c r="B78" s="165">
        <f>BA58</f>
        <v>5074572</v>
      </c>
      <c r="C78" s="165"/>
      <c r="D78" s="165">
        <f>BB58</f>
        <v>1428874</v>
      </c>
      <c r="E78" s="165"/>
      <c r="F78" s="165">
        <f>BC58</f>
        <v>6503446</v>
      </c>
      <c r="G78" s="165"/>
      <c r="H78" s="165"/>
      <c r="I78" s="165"/>
      <c r="J78" s="165"/>
      <c r="AI78" s="1" t="s">
        <v>22</v>
      </c>
      <c r="AJ78" s="48">
        <f t="shared" si="39"/>
        <v>2414071</v>
      </c>
      <c r="AK78" s="49">
        <f t="shared" si="40"/>
        <v>46561614</v>
      </c>
      <c r="AM78" s="5" t="s">
        <v>166</v>
      </c>
      <c r="AN78" s="6" t="s">
        <v>188</v>
      </c>
      <c r="AO78" s="14">
        <v>6543</v>
      </c>
      <c r="AP78" s="21">
        <v>172500</v>
      </c>
      <c r="AQ78" s="21">
        <v>512651</v>
      </c>
      <c r="AR78" s="21">
        <v>12531502</v>
      </c>
      <c r="AS78" s="21">
        <v>1874119</v>
      </c>
      <c r="AT78" s="21">
        <v>33761060</v>
      </c>
      <c r="AU78" s="21">
        <v>332</v>
      </c>
      <c r="AV78" s="21">
        <v>4685</v>
      </c>
      <c r="AW78" s="21">
        <v>20426</v>
      </c>
      <c r="AX78" s="22">
        <v>91867</v>
      </c>
    </row>
    <row r="79" spans="1:50">
      <c r="AI79" s="1" t="s">
        <v>23</v>
      </c>
      <c r="AJ79" s="48">
        <f t="shared" si="39"/>
        <v>5414057</v>
      </c>
      <c r="AK79" s="49">
        <f t="shared" si="40"/>
        <v>113657235</v>
      </c>
      <c r="AM79" s="5" t="s">
        <v>166</v>
      </c>
      <c r="AN79" s="6" t="s">
        <v>189</v>
      </c>
      <c r="AO79" s="14">
        <v>64266</v>
      </c>
      <c r="AP79" s="21">
        <v>2027538</v>
      </c>
      <c r="AQ79" s="21">
        <v>1186393</v>
      </c>
      <c r="AR79" s="21">
        <v>28985486</v>
      </c>
      <c r="AS79" s="21">
        <v>4122822</v>
      </c>
      <c r="AT79" s="21">
        <v>82287734</v>
      </c>
      <c r="AU79" s="21">
        <v>417</v>
      </c>
      <c r="AV79" s="21">
        <v>8064</v>
      </c>
      <c r="AW79" s="21">
        <v>40159</v>
      </c>
      <c r="AX79" s="22">
        <v>348413</v>
      </c>
    </row>
    <row r="80" spans="1:50">
      <c r="AI80" s="1" t="s">
        <v>24</v>
      </c>
      <c r="AJ80" s="48">
        <f t="shared" si="39"/>
        <v>1095442</v>
      </c>
      <c r="AK80" s="49">
        <f t="shared" si="40"/>
        <v>21692028</v>
      </c>
      <c r="AM80" s="5" t="s">
        <v>166</v>
      </c>
      <c r="AN80" s="6" t="s">
        <v>190</v>
      </c>
      <c r="AO80" s="14">
        <v>4939</v>
      </c>
      <c r="AP80" s="21">
        <v>111300</v>
      </c>
      <c r="AQ80" s="21">
        <v>125647</v>
      </c>
      <c r="AR80" s="21">
        <v>3017540</v>
      </c>
      <c r="AS80" s="21">
        <v>950000</v>
      </c>
      <c r="AT80" s="21">
        <v>18312478</v>
      </c>
      <c r="AU80" s="21">
        <v>137</v>
      </c>
      <c r="AV80" s="21">
        <v>1687</v>
      </c>
      <c r="AW80" s="21">
        <v>14719</v>
      </c>
      <c r="AX80" s="22">
        <v>249023</v>
      </c>
    </row>
    <row r="81" spans="35:50" ht="14.25" thickBot="1">
      <c r="AI81" s="1" t="s">
        <v>25</v>
      </c>
      <c r="AJ81" s="50">
        <f t="shared" si="39"/>
        <v>1058847</v>
      </c>
      <c r="AK81" s="51">
        <f t="shared" si="40"/>
        <v>20124907</v>
      </c>
      <c r="AM81" s="7" t="s">
        <v>166</v>
      </c>
      <c r="AN81" s="8" t="s">
        <v>191</v>
      </c>
      <c r="AO81" s="15">
        <v>24336</v>
      </c>
      <c r="AP81" s="23">
        <v>1066997</v>
      </c>
      <c r="AQ81" s="23">
        <v>187333</v>
      </c>
      <c r="AR81" s="23">
        <v>4774778</v>
      </c>
      <c r="AS81" s="23">
        <v>841091</v>
      </c>
      <c r="AT81" s="23">
        <v>14252426</v>
      </c>
      <c r="AU81" s="23">
        <v>38</v>
      </c>
      <c r="AV81" s="23">
        <v>456</v>
      </c>
      <c r="AW81" s="23">
        <v>6049</v>
      </c>
      <c r="AX81" s="24">
        <v>30250</v>
      </c>
    </row>
    <row r="82" spans="35:50">
      <c r="AI82" s="1" t="s">
        <v>26</v>
      </c>
      <c r="AJ82" s="46">
        <f t="shared" si="39"/>
        <v>1633076</v>
      </c>
      <c r="AK82" s="47">
        <f t="shared" si="40"/>
        <v>40140227</v>
      </c>
      <c r="AM82" s="3" t="s">
        <v>166</v>
      </c>
      <c r="AN82" s="4" t="s">
        <v>192</v>
      </c>
      <c r="AO82" s="13">
        <v>4317</v>
      </c>
      <c r="AP82" s="19">
        <v>125810</v>
      </c>
      <c r="AQ82" s="19">
        <v>395749</v>
      </c>
      <c r="AR82" s="19">
        <v>10363967</v>
      </c>
      <c r="AS82" s="19">
        <v>1221075</v>
      </c>
      <c r="AT82" s="19">
        <v>29467675</v>
      </c>
      <c r="AU82" s="19">
        <v>1604</v>
      </c>
      <c r="AV82" s="19">
        <v>25900</v>
      </c>
      <c r="AW82" s="19">
        <v>10331</v>
      </c>
      <c r="AX82" s="20">
        <v>156875</v>
      </c>
    </row>
    <row r="83" spans="35:50">
      <c r="AI83" s="1" t="s">
        <v>27</v>
      </c>
      <c r="AJ83" s="48">
        <f t="shared" si="39"/>
        <v>5142862</v>
      </c>
      <c r="AK83" s="49">
        <f t="shared" si="40"/>
        <v>115978157</v>
      </c>
      <c r="AM83" s="5" t="s">
        <v>166</v>
      </c>
      <c r="AN83" s="6" t="s">
        <v>193</v>
      </c>
      <c r="AO83" s="14">
        <v>68353</v>
      </c>
      <c r="AP83" s="21">
        <v>1826213</v>
      </c>
      <c r="AQ83" s="21">
        <v>2198463</v>
      </c>
      <c r="AR83" s="21">
        <v>52355911</v>
      </c>
      <c r="AS83" s="21">
        <v>2836953</v>
      </c>
      <c r="AT83" s="21">
        <v>61296296</v>
      </c>
      <c r="AU83" s="21">
        <v>3477</v>
      </c>
      <c r="AV83" s="21">
        <v>43386</v>
      </c>
      <c r="AW83" s="21">
        <v>35616</v>
      </c>
      <c r="AX83" s="22">
        <v>456351</v>
      </c>
    </row>
    <row r="84" spans="35:50">
      <c r="AI84" s="1" t="s">
        <v>28</v>
      </c>
      <c r="AJ84" s="48">
        <f t="shared" si="39"/>
        <v>3216042</v>
      </c>
      <c r="AK84" s="49">
        <f t="shared" si="40"/>
        <v>63241846</v>
      </c>
      <c r="AM84" s="5" t="s">
        <v>166</v>
      </c>
      <c r="AN84" s="6" t="s">
        <v>194</v>
      </c>
      <c r="AO84" s="14">
        <v>23400</v>
      </c>
      <c r="AP84" s="21">
        <v>836188</v>
      </c>
      <c r="AQ84" s="21">
        <v>672856</v>
      </c>
      <c r="AR84" s="21">
        <v>17048494</v>
      </c>
      <c r="AS84" s="21">
        <v>2491755</v>
      </c>
      <c r="AT84" s="21">
        <v>45085040</v>
      </c>
      <c r="AU84" s="21">
        <v>1104</v>
      </c>
      <c r="AV84" s="21">
        <v>7542</v>
      </c>
      <c r="AW84" s="21">
        <v>26927</v>
      </c>
      <c r="AX84" s="22">
        <v>264582</v>
      </c>
    </row>
    <row r="85" spans="35:50">
      <c r="AI85" s="1" t="s">
        <v>29</v>
      </c>
      <c r="AJ85" s="48">
        <f t="shared" si="39"/>
        <v>477025</v>
      </c>
      <c r="AK85" s="49">
        <f t="shared" si="40"/>
        <v>10714535</v>
      </c>
      <c r="AM85" s="5" t="s">
        <v>166</v>
      </c>
      <c r="AN85" s="6" t="s">
        <v>195</v>
      </c>
      <c r="AO85" s="14">
        <v>15729</v>
      </c>
      <c r="AP85" s="21">
        <v>1062080</v>
      </c>
      <c r="AQ85" s="21">
        <v>87038</v>
      </c>
      <c r="AR85" s="21">
        <v>2160106</v>
      </c>
      <c r="AS85" s="21">
        <v>371204</v>
      </c>
      <c r="AT85" s="21">
        <v>7457870</v>
      </c>
      <c r="AU85" s="21">
        <v>66</v>
      </c>
      <c r="AV85" s="21">
        <v>830</v>
      </c>
      <c r="AW85" s="21">
        <v>2988</v>
      </c>
      <c r="AX85" s="22">
        <v>33649</v>
      </c>
    </row>
    <row r="86" spans="35:50" ht="14.25" thickBot="1">
      <c r="AI86" s="1" t="s">
        <v>30</v>
      </c>
      <c r="AJ86" s="52">
        <f t="shared" si="39"/>
        <v>459181</v>
      </c>
      <c r="AK86" s="53">
        <f t="shared" si="40"/>
        <v>9713622</v>
      </c>
      <c r="AM86" s="9" t="s">
        <v>166</v>
      </c>
      <c r="AN86" s="10" t="s">
        <v>196</v>
      </c>
      <c r="AO86" s="16">
        <v>5904</v>
      </c>
      <c r="AP86" s="25">
        <v>90800</v>
      </c>
      <c r="AQ86" s="25">
        <v>68031</v>
      </c>
      <c r="AR86" s="25">
        <v>1903136</v>
      </c>
      <c r="AS86" s="25">
        <v>378415</v>
      </c>
      <c r="AT86" s="25">
        <v>7652732</v>
      </c>
      <c r="AU86" s="25">
        <v>2805</v>
      </c>
      <c r="AV86" s="25">
        <v>40119</v>
      </c>
      <c r="AW86" s="25">
        <v>4026</v>
      </c>
      <c r="AX86" s="26">
        <v>26835</v>
      </c>
    </row>
    <row r="87" spans="35:50">
      <c r="AI87" s="1" t="s">
        <v>31</v>
      </c>
      <c r="AJ87" s="54">
        <f t="shared" si="39"/>
        <v>206089</v>
      </c>
      <c r="AK87" s="55">
        <f t="shared" si="40"/>
        <v>4085967</v>
      </c>
      <c r="AM87" s="11" t="s">
        <v>166</v>
      </c>
      <c r="AN87" s="12" t="s">
        <v>197</v>
      </c>
      <c r="AO87" s="17">
        <v>20</v>
      </c>
      <c r="AP87" s="27">
        <v>244</v>
      </c>
      <c r="AQ87" s="27">
        <v>21594</v>
      </c>
      <c r="AR87" s="27">
        <v>686173</v>
      </c>
      <c r="AS87" s="27">
        <v>178116</v>
      </c>
      <c r="AT87" s="27">
        <v>3373218</v>
      </c>
      <c r="AU87" s="27">
        <v>67</v>
      </c>
      <c r="AV87" s="27">
        <v>770</v>
      </c>
      <c r="AW87" s="27">
        <v>6292</v>
      </c>
      <c r="AX87" s="28">
        <v>25562</v>
      </c>
    </row>
    <row r="88" spans="35:50">
      <c r="AI88" s="1" t="s">
        <v>32</v>
      </c>
      <c r="AJ88" s="48">
        <f t="shared" si="39"/>
        <v>374300</v>
      </c>
      <c r="AK88" s="49">
        <f t="shared" si="40"/>
        <v>8300220</v>
      </c>
      <c r="AM88" s="5" t="s">
        <v>166</v>
      </c>
      <c r="AN88" s="6" t="s">
        <v>198</v>
      </c>
      <c r="AO88" s="14">
        <v>0</v>
      </c>
      <c r="AP88" s="21">
        <v>0</v>
      </c>
      <c r="AQ88" s="21">
        <v>61655</v>
      </c>
      <c r="AR88" s="21">
        <v>1905164</v>
      </c>
      <c r="AS88" s="21">
        <v>301547</v>
      </c>
      <c r="AT88" s="21">
        <v>6157891</v>
      </c>
      <c r="AU88" s="21">
        <v>34</v>
      </c>
      <c r="AV88" s="21">
        <v>549</v>
      </c>
      <c r="AW88" s="21">
        <v>11064</v>
      </c>
      <c r="AX88" s="22">
        <v>236616</v>
      </c>
    </row>
    <row r="89" spans="35:50">
      <c r="AI89" s="1" t="s">
        <v>33</v>
      </c>
      <c r="AJ89" s="48">
        <f t="shared" si="39"/>
        <v>1254142</v>
      </c>
      <c r="AK89" s="49">
        <f t="shared" si="40"/>
        <v>23630215</v>
      </c>
      <c r="AM89" s="5" t="s">
        <v>166</v>
      </c>
      <c r="AN89" s="6" t="s">
        <v>199</v>
      </c>
      <c r="AO89" s="14">
        <v>19143</v>
      </c>
      <c r="AP89" s="21">
        <v>571020</v>
      </c>
      <c r="AQ89" s="21">
        <v>169581</v>
      </c>
      <c r="AR89" s="21">
        <v>3884145</v>
      </c>
      <c r="AS89" s="21">
        <v>1023977</v>
      </c>
      <c r="AT89" s="21">
        <v>18517545</v>
      </c>
      <c r="AU89" s="21">
        <v>222</v>
      </c>
      <c r="AV89" s="21">
        <v>3506</v>
      </c>
      <c r="AW89" s="21">
        <v>41219</v>
      </c>
      <c r="AX89" s="22">
        <v>653999</v>
      </c>
    </row>
    <row r="90" spans="35:50">
      <c r="AI90" s="1" t="s">
        <v>34</v>
      </c>
      <c r="AJ90" s="48">
        <f t="shared" si="39"/>
        <v>1430274</v>
      </c>
      <c r="AK90" s="49">
        <f t="shared" si="40"/>
        <v>27493001</v>
      </c>
      <c r="AM90" s="5" t="s">
        <v>166</v>
      </c>
      <c r="AN90" s="6" t="s">
        <v>200</v>
      </c>
      <c r="AO90" s="14">
        <v>5059</v>
      </c>
      <c r="AP90" s="21">
        <v>142430</v>
      </c>
      <c r="AQ90" s="21">
        <v>351161</v>
      </c>
      <c r="AR90" s="21">
        <v>8400156</v>
      </c>
      <c r="AS90" s="21">
        <v>1061769</v>
      </c>
      <c r="AT90" s="21">
        <v>18856202</v>
      </c>
      <c r="AU90" s="21">
        <v>142</v>
      </c>
      <c r="AV90" s="21">
        <v>2165</v>
      </c>
      <c r="AW90" s="21">
        <v>12143</v>
      </c>
      <c r="AX90" s="22">
        <v>92048</v>
      </c>
    </row>
    <row r="91" spans="35:50" ht="14.25" thickBot="1">
      <c r="AI91" s="1" t="s">
        <v>35</v>
      </c>
      <c r="AJ91" s="50">
        <f t="shared" si="39"/>
        <v>710521</v>
      </c>
      <c r="AK91" s="51">
        <f t="shared" si="40"/>
        <v>15406682</v>
      </c>
      <c r="AM91" s="7" t="s">
        <v>166</v>
      </c>
      <c r="AN91" s="8" t="s">
        <v>201</v>
      </c>
      <c r="AO91" s="15">
        <v>3943</v>
      </c>
      <c r="AP91" s="23">
        <v>100000</v>
      </c>
      <c r="AQ91" s="23">
        <v>177511</v>
      </c>
      <c r="AR91" s="23">
        <v>4941413</v>
      </c>
      <c r="AS91" s="23">
        <v>521432</v>
      </c>
      <c r="AT91" s="23">
        <v>10329139</v>
      </c>
      <c r="AU91" s="23">
        <v>344</v>
      </c>
      <c r="AV91" s="23">
        <v>4774</v>
      </c>
      <c r="AW91" s="23">
        <v>7291</v>
      </c>
      <c r="AX91" s="24">
        <v>31356</v>
      </c>
    </row>
    <row r="92" spans="35:50">
      <c r="AI92" s="1" t="s">
        <v>36</v>
      </c>
      <c r="AJ92" s="46">
        <f t="shared" si="39"/>
        <v>308573</v>
      </c>
      <c r="AK92" s="47">
        <f t="shared" si="40"/>
        <v>5774110</v>
      </c>
      <c r="AM92" s="3" t="s">
        <v>166</v>
      </c>
      <c r="AN92" s="4" t="s">
        <v>202</v>
      </c>
      <c r="AO92" s="13">
        <v>20</v>
      </c>
      <c r="AP92" s="19">
        <v>200</v>
      </c>
      <c r="AQ92" s="19">
        <v>34741</v>
      </c>
      <c r="AR92" s="19">
        <v>842377</v>
      </c>
      <c r="AS92" s="19">
        <v>266610</v>
      </c>
      <c r="AT92" s="19">
        <v>4912250</v>
      </c>
      <c r="AU92" s="19">
        <v>68</v>
      </c>
      <c r="AV92" s="19">
        <v>1500</v>
      </c>
      <c r="AW92" s="19">
        <v>7134</v>
      </c>
      <c r="AX92" s="20">
        <v>17783</v>
      </c>
    </row>
    <row r="93" spans="35:50">
      <c r="AI93" s="1" t="s">
        <v>37</v>
      </c>
      <c r="AJ93" s="48">
        <f t="shared" si="39"/>
        <v>487251</v>
      </c>
      <c r="AK93" s="49">
        <f t="shared" si="40"/>
        <v>10888920</v>
      </c>
      <c r="AM93" s="5" t="s">
        <v>166</v>
      </c>
      <c r="AN93" s="6" t="s">
        <v>203</v>
      </c>
      <c r="AO93" s="14">
        <v>16708</v>
      </c>
      <c r="AP93" s="21">
        <v>503530</v>
      </c>
      <c r="AQ93" s="21">
        <v>110689</v>
      </c>
      <c r="AR93" s="21">
        <v>2921565</v>
      </c>
      <c r="AS93" s="21">
        <v>353164</v>
      </c>
      <c r="AT93" s="21">
        <v>7409957</v>
      </c>
      <c r="AU93" s="21">
        <v>51</v>
      </c>
      <c r="AV93" s="21">
        <v>361</v>
      </c>
      <c r="AW93" s="21">
        <v>6639</v>
      </c>
      <c r="AX93" s="22">
        <v>53507</v>
      </c>
    </row>
    <row r="94" spans="35:50">
      <c r="AI94" s="1" t="s">
        <v>38</v>
      </c>
      <c r="AJ94" s="48">
        <f t="shared" si="39"/>
        <v>636582</v>
      </c>
      <c r="AK94" s="49">
        <f t="shared" si="40"/>
        <v>12667399</v>
      </c>
      <c r="AM94" s="5" t="s">
        <v>166</v>
      </c>
      <c r="AN94" s="6" t="s">
        <v>204</v>
      </c>
      <c r="AO94" s="14">
        <v>48151</v>
      </c>
      <c r="AP94" s="21">
        <v>1812022</v>
      </c>
      <c r="AQ94" s="21">
        <v>86201</v>
      </c>
      <c r="AR94" s="21">
        <v>2455677</v>
      </c>
      <c r="AS94" s="21">
        <v>491498</v>
      </c>
      <c r="AT94" s="21">
        <v>8282341</v>
      </c>
      <c r="AU94" s="21">
        <v>105</v>
      </c>
      <c r="AV94" s="21">
        <v>2340</v>
      </c>
      <c r="AW94" s="21">
        <v>10627</v>
      </c>
      <c r="AX94" s="22">
        <v>115019</v>
      </c>
    </row>
    <row r="95" spans="35:50">
      <c r="AI95" s="1" t="s">
        <v>39</v>
      </c>
      <c r="AJ95" s="48">
        <f t="shared" si="39"/>
        <v>232391</v>
      </c>
      <c r="AK95" s="49">
        <f t="shared" si="40"/>
        <v>5442566</v>
      </c>
      <c r="AM95" s="5" t="s">
        <v>166</v>
      </c>
      <c r="AN95" s="6" t="s">
        <v>205</v>
      </c>
      <c r="AO95" s="14">
        <v>29</v>
      </c>
      <c r="AP95" s="21">
        <v>30</v>
      </c>
      <c r="AQ95" s="21">
        <v>59675</v>
      </c>
      <c r="AR95" s="21">
        <v>1573414</v>
      </c>
      <c r="AS95" s="21">
        <v>168839</v>
      </c>
      <c r="AT95" s="21">
        <v>3850681</v>
      </c>
      <c r="AU95" s="21">
        <v>19</v>
      </c>
      <c r="AV95" s="21">
        <v>134</v>
      </c>
      <c r="AW95" s="21">
        <v>3829</v>
      </c>
      <c r="AX95" s="22">
        <v>18307</v>
      </c>
    </row>
    <row r="96" spans="35:50" ht="14.25" thickBot="1">
      <c r="AI96" s="1" t="s">
        <v>40</v>
      </c>
      <c r="AJ96" s="52">
        <f t="shared" si="39"/>
        <v>3231727</v>
      </c>
      <c r="AK96" s="53">
        <f t="shared" si="40"/>
        <v>64503468</v>
      </c>
      <c r="AM96" s="9" t="s">
        <v>166</v>
      </c>
      <c r="AN96" s="10" t="s">
        <v>206</v>
      </c>
      <c r="AO96" s="16">
        <v>58580</v>
      </c>
      <c r="AP96" s="25">
        <v>1771108</v>
      </c>
      <c r="AQ96" s="25">
        <v>1395090</v>
      </c>
      <c r="AR96" s="25">
        <v>29683508</v>
      </c>
      <c r="AS96" s="25">
        <v>1749467</v>
      </c>
      <c r="AT96" s="25">
        <v>32818210</v>
      </c>
      <c r="AU96" s="25">
        <v>1889</v>
      </c>
      <c r="AV96" s="25">
        <v>44170</v>
      </c>
      <c r="AW96" s="25">
        <v>26701</v>
      </c>
      <c r="AX96" s="26">
        <v>186472</v>
      </c>
    </row>
    <row r="97" spans="35:50">
      <c r="AI97" s="1" t="s">
        <v>41</v>
      </c>
      <c r="AJ97" s="54">
        <f t="shared" si="39"/>
        <v>408984</v>
      </c>
      <c r="AK97" s="55">
        <f t="shared" si="40"/>
        <v>7679553</v>
      </c>
      <c r="AM97" s="11" t="s">
        <v>166</v>
      </c>
      <c r="AN97" s="12" t="s">
        <v>207</v>
      </c>
      <c r="AO97" s="17">
        <v>7633</v>
      </c>
      <c r="AP97" s="27">
        <v>320000</v>
      </c>
      <c r="AQ97" s="27">
        <v>78186</v>
      </c>
      <c r="AR97" s="27">
        <v>1983605</v>
      </c>
      <c r="AS97" s="27">
        <v>304411</v>
      </c>
      <c r="AT97" s="27">
        <v>5272952</v>
      </c>
      <c r="AU97" s="27">
        <v>94</v>
      </c>
      <c r="AV97" s="27">
        <v>900</v>
      </c>
      <c r="AW97" s="27">
        <v>18660</v>
      </c>
      <c r="AX97" s="28">
        <v>102096</v>
      </c>
    </row>
    <row r="98" spans="35:50">
      <c r="AI98" s="1" t="s">
        <v>42</v>
      </c>
      <c r="AJ98" s="48">
        <f t="shared" si="39"/>
        <v>546843</v>
      </c>
      <c r="AK98" s="49">
        <f t="shared" si="40"/>
        <v>11937568</v>
      </c>
      <c r="AM98" s="5" t="s">
        <v>166</v>
      </c>
      <c r="AN98" s="6" t="s">
        <v>208</v>
      </c>
      <c r="AO98" s="14">
        <v>478</v>
      </c>
      <c r="AP98" s="21">
        <v>8450</v>
      </c>
      <c r="AQ98" s="21">
        <v>220404</v>
      </c>
      <c r="AR98" s="21">
        <v>6064777</v>
      </c>
      <c r="AS98" s="21">
        <v>323656</v>
      </c>
      <c r="AT98" s="21">
        <v>5853832</v>
      </c>
      <c r="AU98" s="21">
        <v>139</v>
      </c>
      <c r="AV98" s="21">
        <v>1734</v>
      </c>
      <c r="AW98" s="21">
        <v>2166</v>
      </c>
      <c r="AX98" s="22">
        <v>8775</v>
      </c>
    </row>
    <row r="99" spans="35:50">
      <c r="AI99" s="1" t="s">
        <v>43</v>
      </c>
      <c r="AJ99" s="48">
        <f t="shared" si="39"/>
        <v>1291266</v>
      </c>
      <c r="AK99" s="49">
        <f t="shared" si="40"/>
        <v>28089825</v>
      </c>
      <c r="AM99" s="5" t="s">
        <v>166</v>
      </c>
      <c r="AN99" s="6" t="s">
        <v>209</v>
      </c>
      <c r="AO99" s="14">
        <v>16207</v>
      </c>
      <c r="AP99" s="21">
        <v>552170</v>
      </c>
      <c r="AQ99" s="21">
        <v>344168</v>
      </c>
      <c r="AR99" s="21">
        <v>8319307</v>
      </c>
      <c r="AS99" s="21">
        <v>902250</v>
      </c>
      <c r="AT99" s="21">
        <v>18613121</v>
      </c>
      <c r="AU99" s="21">
        <v>435</v>
      </c>
      <c r="AV99" s="21">
        <v>6100</v>
      </c>
      <c r="AW99" s="21">
        <v>28206</v>
      </c>
      <c r="AX99" s="22">
        <v>599127</v>
      </c>
    </row>
    <row r="100" spans="35:50">
      <c r="AI100" s="1" t="s">
        <v>44</v>
      </c>
      <c r="AJ100" s="48">
        <f t="shared" si="39"/>
        <v>601966</v>
      </c>
      <c r="AK100" s="49">
        <f t="shared" si="40"/>
        <v>11801404</v>
      </c>
      <c r="AM100" s="5" t="s">
        <v>166</v>
      </c>
      <c r="AN100" s="6" t="s">
        <v>210</v>
      </c>
      <c r="AO100" s="14">
        <v>5068</v>
      </c>
      <c r="AP100" s="21">
        <v>127950</v>
      </c>
      <c r="AQ100" s="21">
        <v>214310</v>
      </c>
      <c r="AR100" s="21">
        <v>5295410</v>
      </c>
      <c r="AS100" s="21">
        <v>376756</v>
      </c>
      <c r="AT100" s="21">
        <v>6317466</v>
      </c>
      <c r="AU100" s="21">
        <v>556</v>
      </c>
      <c r="AV100" s="21">
        <v>10326</v>
      </c>
      <c r="AW100" s="21">
        <v>5276</v>
      </c>
      <c r="AX100" s="22">
        <v>50252</v>
      </c>
    </row>
    <row r="101" spans="35:50" ht="14.25" thickBot="1">
      <c r="AI101" s="1" t="s">
        <v>45</v>
      </c>
      <c r="AJ101" s="50">
        <f t="shared" si="39"/>
        <v>641475</v>
      </c>
      <c r="AK101" s="51">
        <f t="shared" si="40"/>
        <v>11462479</v>
      </c>
      <c r="AM101" s="7" t="s">
        <v>166</v>
      </c>
      <c r="AN101" s="8" t="s">
        <v>211</v>
      </c>
      <c r="AO101" s="15">
        <v>214</v>
      </c>
      <c r="AP101" s="23">
        <v>4000</v>
      </c>
      <c r="AQ101" s="23">
        <v>138128</v>
      </c>
      <c r="AR101" s="23">
        <v>2982012</v>
      </c>
      <c r="AS101" s="23">
        <v>499540</v>
      </c>
      <c r="AT101" s="23">
        <v>8446296</v>
      </c>
      <c r="AU101" s="23">
        <v>142</v>
      </c>
      <c r="AV101" s="23">
        <v>1175</v>
      </c>
      <c r="AW101" s="23">
        <v>3451</v>
      </c>
      <c r="AX101" s="24">
        <v>28996</v>
      </c>
    </row>
    <row r="102" spans="35:50">
      <c r="AI102" s="1" t="s">
        <v>46</v>
      </c>
      <c r="AJ102" s="46">
        <f t="shared" si="39"/>
        <v>722454</v>
      </c>
      <c r="AK102" s="47">
        <f t="shared" si="40"/>
        <v>16040781</v>
      </c>
      <c r="AM102" s="3" t="s">
        <v>166</v>
      </c>
      <c r="AN102" s="4" t="s">
        <v>212</v>
      </c>
      <c r="AO102" s="13">
        <v>39003</v>
      </c>
      <c r="AP102" s="19">
        <v>2847100</v>
      </c>
      <c r="AQ102" s="19">
        <v>228728</v>
      </c>
      <c r="AR102" s="19">
        <v>5569439</v>
      </c>
      <c r="AS102" s="19">
        <v>434173</v>
      </c>
      <c r="AT102" s="19">
        <v>7490390</v>
      </c>
      <c r="AU102" s="19">
        <v>125</v>
      </c>
      <c r="AV102" s="19">
        <v>1500</v>
      </c>
      <c r="AW102" s="19">
        <v>20425</v>
      </c>
      <c r="AX102" s="20">
        <v>132352</v>
      </c>
    </row>
    <row r="103" spans="35:50" ht="14.25" thickBot="1">
      <c r="AI103" s="1" t="s">
        <v>47</v>
      </c>
      <c r="AJ103" s="52">
        <f t="shared" si="39"/>
        <v>2139382</v>
      </c>
      <c r="AK103" s="53">
        <f t="shared" si="40"/>
        <v>48326698</v>
      </c>
      <c r="AM103" s="9" t="s">
        <v>166</v>
      </c>
      <c r="AN103" s="10" t="s">
        <v>213</v>
      </c>
      <c r="AO103" s="16">
        <v>60945</v>
      </c>
      <c r="AP103" s="25">
        <v>2618900</v>
      </c>
      <c r="AQ103" s="25">
        <v>1530375</v>
      </c>
      <c r="AR103" s="25">
        <v>35467526</v>
      </c>
      <c r="AS103" s="25">
        <v>479560</v>
      </c>
      <c r="AT103" s="25">
        <v>8866759</v>
      </c>
      <c r="AU103" s="25">
        <v>62808</v>
      </c>
      <c r="AV103" s="25">
        <v>1249253</v>
      </c>
      <c r="AW103" s="25">
        <v>5694</v>
      </c>
      <c r="AX103" s="26">
        <v>124260</v>
      </c>
    </row>
    <row r="106" spans="35:50">
      <c r="AI106" s="1" t="s">
        <v>100</v>
      </c>
      <c r="AJ106" s="149" t="s">
        <v>127</v>
      </c>
      <c r="AK106" s="149" t="s">
        <v>128</v>
      </c>
      <c r="AO106" s="151" t="s">
        <v>117</v>
      </c>
      <c r="AP106" s="151" t="s">
        <v>118</v>
      </c>
      <c r="AQ106" s="151" t="s">
        <v>119</v>
      </c>
      <c r="AR106" s="151" t="s">
        <v>120</v>
      </c>
      <c r="AS106" s="151" t="s">
        <v>121</v>
      </c>
      <c r="AT106" s="151" t="s">
        <v>122</v>
      </c>
      <c r="AU106" s="151" t="s">
        <v>123</v>
      </c>
      <c r="AV106" s="151" t="s">
        <v>124</v>
      </c>
      <c r="AW106" s="151" t="s">
        <v>125</v>
      </c>
      <c r="AX106" s="151" t="s">
        <v>126</v>
      </c>
    </row>
    <row r="107" spans="35:50" ht="14.25" thickBot="1">
      <c r="AJ107" s="150"/>
      <c r="AK107" s="150"/>
      <c r="AM107" s="1" t="s">
        <v>48</v>
      </c>
      <c r="AN107" s="1" t="s">
        <v>49</v>
      </c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</row>
    <row r="108" spans="35:50">
      <c r="AI108" s="1" t="s">
        <v>1</v>
      </c>
      <c r="AJ108" s="46">
        <f t="shared" ref="AJ108:AJ154" si="51">AO108+AQ108+AS108+AU108+AW108</f>
        <v>2075408</v>
      </c>
      <c r="AK108" s="47">
        <f t="shared" ref="AK108:AK154" si="52">AP108+AR108+AT108+AV108+AX108</f>
        <v>43587769</v>
      </c>
      <c r="AM108" s="3" t="s">
        <v>166</v>
      </c>
      <c r="AN108" s="4" t="s">
        <v>167</v>
      </c>
      <c r="AO108" s="13">
        <v>55648</v>
      </c>
      <c r="AP108" s="19">
        <v>1495760</v>
      </c>
      <c r="AQ108" s="19">
        <v>1096199</v>
      </c>
      <c r="AR108" s="19">
        <v>23088349</v>
      </c>
      <c r="AS108" s="19">
        <v>907488</v>
      </c>
      <c r="AT108" s="19">
        <v>18805356</v>
      </c>
      <c r="AU108" s="19">
        <v>370</v>
      </c>
      <c r="AV108" s="19">
        <v>5691</v>
      </c>
      <c r="AW108" s="19">
        <v>15703</v>
      </c>
      <c r="AX108" s="20">
        <v>192613</v>
      </c>
    </row>
    <row r="109" spans="35:50">
      <c r="AI109" s="1" t="s">
        <v>2</v>
      </c>
      <c r="AJ109" s="48">
        <f t="shared" si="51"/>
        <v>348202</v>
      </c>
      <c r="AK109" s="49">
        <f t="shared" si="52"/>
        <v>7763130</v>
      </c>
      <c r="AM109" s="5" t="s">
        <v>166</v>
      </c>
      <c r="AN109" s="6" t="s">
        <v>168</v>
      </c>
      <c r="AO109" s="14">
        <v>332</v>
      </c>
      <c r="AP109" s="21">
        <v>10000</v>
      </c>
      <c r="AQ109" s="21">
        <v>44363</v>
      </c>
      <c r="AR109" s="21">
        <v>1810552</v>
      </c>
      <c r="AS109" s="21">
        <v>290591</v>
      </c>
      <c r="AT109" s="21">
        <v>5875080</v>
      </c>
      <c r="AU109" s="21">
        <v>22</v>
      </c>
      <c r="AV109" s="21">
        <v>500</v>
      </c>
      <c r="AW109" s="21">
        <v>12894</v>
      </c>
      <c r="AX109" s="22">
        <v>66998</v>
      </c>
    </row>
    <row r="110" spans="35:50">
      <c r="AI110" s="1" t="s">
        <v>3</v>
      </c>
      <c r="AJ110" s="48">
        <f t="shared" si="51"/>
        <v>710080</v>
      </c>
      <c r="AK110" s="49">
        <f t="shared" si="52"/>
        <v>21868723</v>
      </c>
      <c r="AM110" s="5" t="s">
        <v>166</v>
      </c>
      <c r="AN110" s="6" t="s">
        <v>169</v>
      </c>
      <c r="AO110" s="14">
        <v>2625</v>
      </c>
      <c r="AP110" s="21">
        <v>225418</v>
      </c>
      <c r="AQ110" s="21">
        <v>74275</v>
      </c>
      <c r="AR110" s="21">
        <v>2488400</v>
      </c>
      <c r="AS110" s="21">
        <v>617387</v>
      </c>
      <c r="AT110" s="21">
        <v>19052155</v>
      </c>
      <c r="AU110" s="21">
        <v>0</v>
      </c>
      <c r="AV110" s="21">
        <v>0</v>
      </c>
      <c r="AW110" s="21">
        <v>15793</v>
      </c>
      <c r="AX110" s="22">
        <v>102750</v>
      </c>
    </row>
    <row r="111" spans="35:50">
      <c r="AI111" s="1" t="s">
        <v>4</v>
      </c>
      <c r="AJ111" s="48">
        <f t="shared" si="51"/>
        <v>1048114</v>
      </c>
      <c r="AK111" s="49">
        <f t="shared" si="52"/>
        <v>24919007</v>
      </c>
      <c r="AM111" s="5" t="s">
        <v>166</v>
      </c>
      <c r="AN111" s="6" t="s">
        <v>170</v>
      </c>
      <c r="AO111" s="14">
        <v>53116</v>
      </c>
      <c r="AP111" s="21">
        <v>1965190</v>
      </c>
      <c r="AQ111" s="21">
        <v>260040</v>
      </c>
      <c r="AR111" s="21">
        <v>7204073</v>
      </c>
      <c r="AS111" s="21">
        <v>718090</v>
      </c>
      <c r="AT111" s="21">
        <v>15625928</v>
      </c>
      <c r="AU111" s="21">
        <v>30</v>
      </c>
      <c r="AV111" s="21">
        <v>500</v>
      </c>
      <c r="AW111" s="21">
        <v>16838</v>
      </c>
      <c r="AX111" s="22">
        <v>123316</v>
      </c>
    </row>
    <row r="112" spans="35:50" ht="14.25" thickBot="1">
      <c r="AI112" s="1" t="s">
        <v>5</v>
      </c>
      <c r="AJ112" s="50">
        <f t="shared" si="51"/>
        <v>278567</v>
      </c>
      <c r="AK112" s="51">
        <f t="shared" si="52"/>
        <v>6206193</v>
      </c>
      <c r="AM112" s="7" t="s">
        <v>166</v>
      </c>
      <c r="AN112" s="8" t="s">
        <v>171</v>
      </c>
      <c r="AO112" s="15">
        <v>0</v>
      </c>
      <c r="AP112" s="23">
        <v>0</v>
      </c>
      <c r="AQ112" s="23">
        <v>40358</v>
      </c>
      <c r="AR112" s="23">
        <v>1129107</v>
      </c>
      <c r="AS112" s="23">
        <v>228290</v>
      </c>
      <c r="AT112" s="23">
        <v>5030316</v>
      </c>
      <c r="AU112" s="23">
        <v>11</v>
      </c>
      <c r="AV112" s="23">
        <v>200</v>
      </c>
      <c r="AW112" s="23">
        <v>9908</v>
      </c>
      <c r="AX112" s="24">
        <v>46570</v>
      </c>
    </row>
    <row r="113" spans="35:50">
      <c r="AI113" s="1" t="s">
        <v>6</v>
      </c>
      <c r="AJ113" s="46">
        <f t="shared" si="51"/>
        <v>381584</v>
      </c>
      <c r="AK113" s="47">
        <f t="shared" si="52"/>
        <v>6872113</v>
      </c>
      <c r="AM113" s="3" t="s">
        <v>166</v>
      </c>
      <c r="AN113" s="4" t="s">
        <v>172</v>
      </c>
      <c r="AO113" s="13">
        <v>1402</v>
      </c>
      <c r="AP113" s="19">
        <v>44464</v>
      </c>
      <c r="AQ113" s="19">
        <v>36582</v>
      </c>
      <c r="AR113" s="19">
        <v>943542</v>
      </c>
      <c r="AS113" s="19">
        <v>342723</v>
      </c>
      <c r="AT113" s="19">
        <v>5879222</v>
      </c>
      <c r="AU113" s="19">
        <v>64</v>
      </c>
      <c r="AV113" s="19">
        <v>1036</v>
      </c>
      <c r="AW113" s="19">
        <v>813</v>
      </c>
      <c r="AX113" s="20">
        <v>3849</v>
      </c>
    </row>
    <row r="114" spans="35:50">
      <c r="AI114" s="1" t="s">
        <v>7</v>
      </c>
      <c r="AJ114" s="48">
        <f t="shared" si="51"/>
        <v>718977</v>
      </c>
      <c r="AK114" s="49">
        <f t="shared" si="52"/>
        <v>15318156</v>
      </c>
      <c r="AM114" s="5" t="s">
        <v>166</v>
      </c>
      <c r="AN114" s="6" t="s">
        <v>173</v>
      </c>
      <c r="AO114" s="14">
        <v>1996</v>
      </c>
      <c r="AP114" s="21">
        <v>55700</v>
      </c>
      <c r="AQ114" s="21">
        <v>99671</v>
      </c>
      <c r="AR114" s="21">
        <v>2808776</v>
      </c>
      <c r="AS114" s="21">
        <v>600612</v>
      </c>
      <c r="AT114" s="21">
        <v>12265032</v>
      </c>
      <c r="AU114" s="21">
        <v>228</v>
      </c>
      <c r="AV114" s="21">
        <v>3420</v>
      </c>
      <c r="AW114" s="21">
        <v>16470</v>
      </c>
      <c r="AX114" s="22">
        <v>185228</v>
      </c>
    </row>
    <row r="115" spans="35:50">
      <c r="AI115" s="1" t="s">
        <v>8</v>
      </c>
      <c r="AJ115" s="48">
        <f t="shared" si="51"/>
        <v>1422270</v>
      </c>
      <c r="AK115" s="49">
        <f t="shared" si="52"/>
        <v>27988152</v>
      </c>
      <c r="AM115" s="5" t="s">
        <v>166</v>
      </c>
      <c r="AN115" s="6" t="s">
        <v>174</v>
      </c>
      <c r="AO115" s="14">
        <v>1578</v>
      </c>
      <c r="AP115" s="21">
        <v>59400</v>
      </c>
      <c r="AQ115" s="21">
        <v>200065</v>
      </c>
      <c r="AR115" s="21">
        <v>4982871</v>
      </c>
      <c r="AS115" s="21">
        <v>1211223</v>
      </c>
      <c r="AT115" s="21">
        <v>22887013</v>
      </c>
      <c r="AU115" s="21">
        <v>87</v>
      </c>
      <c r="AV115" s="21">
        <v>750</v>
      </c>
      <c r="AW115" s="21">
        <v>9317</v>
      </c>
      <c r="AX115" s="22">
        <v>58118</v>
      </c>
    </row>
    <row r="116" spans="35:50">
      <c r="AI116" s="1" t="s">
        <v>9</v>
      </c>
      <c r="AJ116" s="48">
        <f t="shared" si="51"/>
        <v>1173171</v>
      </c>
      <c r="AK116" s="49">
        <f t="shared" si="52"/>
        <v>23463000</v>
      </c>
      <c r="AM116" s="5" t="s">
        <v>166</v>
      </c>
      <c r="AN116" s="6" t="s">
        <v>175</v>
      </c>
      <c r="AO116" s="14">
        <v>27678</v>
      </c>
      <c r="AP116" s="21">
        <v>424825</v>
      </c>
      <c r="AQ116" s="21">
        <v>150410</v>
      </c>
      <c r="AR116" s="21">
        <v>5456261</v>
      </c>
      <c r="AS116" s="21">
        <v>980607</v>
      </c>
      <c r="AT116" s="21">
        <v>17459336</v>
      </c>
      <c r="AU116" s="21">
        <v>240</v>
      </c>
      <c r="AV116" s="21">
        <v>2455</v>
      </c>
      <c r="AW116" s="21">
        <v>14236</v>
      </c>
      <c r="AX116" s="22">
        <v>120123</v>
      </c>
    </row>
    <row r="117" spans="35:50" ht="14.25" thickBot="1">
      <c r="AI117" s="1" t="s">
        <v>10</v>
      </c>
      <c r="AJ117" s="52">
        <f t="shared" si="51"/>
        <v>888806</v>
      </c>
      <c r="AK117" s="53">
        <f t="shared" si="52"/>
        <v>19552966</v>
      </c>
      <c r="AM117" s="9" t="s">
        <v>166</v>
      </c>
      <c r="AN117" s="10" t="s">
        <v>176</v>
      </c>
      <c r="AO117" s="16">
        <v>4317</v>
      </c>
      <c r="AP117" s="25">
        <v>79277</v>
      </c>
      <c r="AQ117" s="25">
        <v>67502</v>
      </c>
      <c r="AR117" s="25">
        <v>2203163</v>
      </c>
      <c r="AS117" s="25">
        <v>809147</v>
      </c>
      <c r="AT117" s="25">
        <v>17200150</v>
      </c>
      <c r="AU117" s="25">
        <v>46</v>
      </c>
      <c r="AV117" s="25">
        <v>756</v>
      </c>
      <c r="AW117" s="25">
        <v>7794</v>
      </c>
      <c r="AX117" s="26">
        <v>69620</v>
      </c>
    </row>
    <row r="118" spans="35:50">
      <c r="AI118" s="1" t="s">
        <v>11</v>
      </c>
      <c r="AJ118" s="54">
        <f t="shared" si="51"/>
        <v>3638914</v>
      </c>
      <c r="AK118" s="55">
        <f t="shared" si="52"/>
        <v>82217665</v>
      </c>
      <c r="AM118" s="11" t="s">
        <v>166</v>
      </c>
      <c r="AN118" s="12" t="s">
        <v>177</v>
      </c>
      <c r="AO118" s="17">
        <v>183909</v>
      </c>
      <c r="AP118" s="27">
        <v>6388465</v>
      </c>
      <c r="AQ118" s="27">
        <v>1154580</v>
      </c>
      <c r="AR118" s="27">
        <v>28435148</v>
      </c>
      <c r="AS118" s="27">
        <v>2290568</v>
      </c>
      <c r="AT118" s="27">
        <v>47296020</v>
      </c>
      <c r="AU118" s="27">
        <v>389</v>
      </c>
      <c r="AV118" s="27">
        <v>4867</v>
      </c>
      <c r="AW118" s="27">
        <v>9468</v>
      </c>
      <c r="AX118" s="28">
        <v>93165</v>
      </c>
    </row>
    <row r="119" spans="35:50">
      <c r="AI119" s="1" t="s">
        <v>12</v>
      </c>
      <c r="AJ119" s="48">
        <f t="shared" si="51"/>
        <v>3910345</v>
      </c>
      <c r="AK119" s="49">
        <f t="shared" si="52"/>
        <v>78841406</v>
      </c>
      <c r="AM119" s="5" t="s">
        <v>166</v>
      </c>
      <c r="AN119" s="6" t="s">
        <v>178</v>
      </c>
      <c r="AO119" s="14">
        <v>238016</v>
      </c>
      <c r="AP119" s="21">
        <v>3603282</v>
      </c>
      <c r="AQ119" s="21">
        <v>744145</v>
      </c>
      <c r="AR119" s="21">
        <v>19708167</v>
      </c>
      <c r="AS119" s="21">
        <v>2892651</v>
      </c>
      <c r="AT119" s="21">
        <v>55199497</v>
      </c>
      <c r="AU119" s="21">
        <v>132</v>
      </c>
      <c r="AV119" s="21">
        <v>3017</v>
      </c>
      <c r="AW119" s="21">
        <v>35401</v>
      </c>
      <c r="AX119" s="22">
        <v>327443</v>
      </c>
    </row>
    <row r="120" spans="35:50">
      <c r="AI120" s="1" t="s">
        <v>13</v>
      </c>
      <c r="AJ120" s="48">
        <f t="shared" si="51"/>
        <v>9888424</v>
      </c>
      <c r="AK120" s="49">
        <f t="shared" si="52"/>
        <v>335897371</v>
      </c>
      <c r="AM120" s="5" t="s">
        <v>166</v>
      </c>
      <c r="AN120" s="6" t="s">
        <v>179</v>
      </c>
      <c r="AO120" s="14">
        <v>390653</v>
      </c>
      <c r="AP120" s="21">
        <v>17398773</v>
      </c>
      <c r="AQ120" s="21">
        <v>4528639</v>
      </c>
      <c r="AR120" s="21">
        <v>146525446</v>
      </c>
      <c r="AS120" s="21">
        <v>4955239</v>
      </c>
      <c r="AT120" s="21">
        <v>171837375</v>
      </c>
      <c r="AU120" s="21">
        <v>1243</v>
      </c>
      <c r="AV120" s="21">
        <v>52119</v>
      </c>
      <c r="AW120" s="21">
        <v>12650</v>
      </c>
      <c r="AX120" s="22">
        <v>83658</v>
      </c>
    </row>
    <row r="121" spans="35:50">
      <c r="AI121" s="1" t="s">
        <v>14</v>
      </c>
      <c r="AJ121" s="48">
        <f t="shared" si="51"/>
        <v>4622102</v>
      </c>
      <c r="AK121" s="49">
        <f t="shared" si="52"/>
        <v>114016925</v>
      </c>
      <c r="AM121" s="5" t="s">
        <v>166</v>
      </c>
      <c r="AN121" s="6" t="s">
        <v>180</v>
      </c>
      <c r="AO121" s="14">
        <v>451312</v>
      </c>
      <c r="AP121" s="21">
        <v>6611799</v>
      </c>
      <c r="AQ121" s="21">
        <v>1587727</v>
      </c>
      <c r="AR121" s="21">
        <v>42668337</v>
      </c>
      <c r="AS121" s="21">
        <v>2520399</v>
      </c>
      <c r="AT121" s="21">
        <v>63950223</v>
      </c>
      <c r="AU121" s="21">
        <v>354</v>
      </c>
      <c r="AV121" s="21">
        <v>7248</v>
      </c>
      <c r="AW121" s="21">
        <v>62310</v>
      </c>
      <c r="AX121" s="22">
        <v>779318</v>
      </c>
    </row>
    <row r="122" spans="35:50" ht="14.25" thickBot="1">
      <c r="AI122" s="1" t="s">
        <v>15</v>
      </c>
      <c r="AJ122" s="50">
        <f t="shared" si="51"/>
        <v>1048935</v>
      </c>
      <c r="AK122" s="51">
        <f t="shared" si="52"/>
        <v>21433786</v>
      </c>
      <c r="AM122" s="7" t="s">
        <v>166</v>
      </c>
      <c r="AN122" s="8" t="s">
        <v>181</v>
      </c>
      <c r="AO122" s="15">
        <v>59256</v>
      </c>
      <c r="AP122" s="23">
        <v>1889100</v>
      </c>
      <c r="AQ122" s="23">
        <v>112092</v>
      </c>
      <c r="AR122" s="23">
        <v>3563095</v>
      </c>
      <c r="AS122" s="23">
        <v>788390</v>
      </c>
      <c r="AT122" s="23">
        <v>15685589</v>
      </c>
      <c r="AU122" s="23">
        <v>30</v>
      </c>
      <c r="AV122" s="23">
        <v>380</v>
      </c>
      <c r="AW122" s="23">
        <v>89167</v>
      </c>
      <c r="AX122" s="24">
        <v>295622</v>
      </c>
    </row>
    <row r="123" spans="35:50">
      <c r="AI123" s="1" t="s">
        <v>16</v>
      </c>
      <c r="AJ123" s="46">
        <f t="shared" si="51"/>
        <v>594208</v>
      </c>
      <c r="AK123" s="47">
        <f t="shared" si="52"/>
        <v>12196484</v>
      </c>
      <c r="AM123" s="3" t="s">
        <v>166</v>
      </c>
      <c r="AN123" s="4" t="s">
        <v>182</v>
      </c>
      <c r="AO123" s="13">
        <v>27325</v>
      </c>
      <c r="AP123" s="19">
        <v>1104029</v>
      </c>
      <c r="AQ123" s="19">
        <v>62805</v>
      </c>
      <c r="AR123" s="19">
        <v>1781195</v>
      </c>
      <c r="AS123" s="19">
        <v>443824</v>
      </c>
      <c r="AT123" s="19">
        <v>9122178</v>
      </c>
      <c r="AU123" s="19">
        <v>172</v>
      </c>
      <c r="AV123" s="19">
        <v>1883</v>
      </c>
      <c r="AW123" s="19">
        <v>60082</v>
      </c>
      <c r="AX123" s="20">
        <v>187199</v>
      </c>
    </row>
    <row r="124" spans="35:50">
      <c r="AI124" s="1" t="s">
        <v>17</v>
      </c>
      <c r="AJ124" s="48">
        <f t="shared" si="51"/>
        <v>567767</v>
      </c>
      <c r="AK124" s="49">
        <f t="shared" si="52"/>
        <v>13286606</v>
      </c>
      <c r="AM124" s="5" t="s">
        <v>166</v>
      </c>
      <c r="AN124" s="6" t="s">
        <v>183</v>
      </c>
      <c r="AO124" s="14">
        <v>65693</v>
      </c>
      <c r="AP124" s="21">
        <v>2231480</v>
      </c>
      <c r="AQ124" s="21">
        <v>60189</v>
      </c>
      <c r="AR124" s="21">
        <v>1942098</v>
      </c>
      <c r="AS124" s="21">
        <v>435306</v>
      </c>
      <c r="AT124" s="21">
        <v>9086775</v>
      </c>
      <c r="AU124" s="21">
        <v>199</v>
      </c>
      <c r="AV124" s="21">
        <v>3748</v>
      </c>
      <c r="AW124" s="21">
        <v>6380</v>
      </c>
      <c r="AX124" s="22">
        <v>22505</v>
      </c>
    </row>
    <row r="125" spans="35:50">
      <c r="AI125" s="1" t="s">
        <v>18</v>
      </c>
      <c r="AJ125" s="48">
        <f t="shared" si="51"/>
        <v>404603</v>
      </c>
      <c r="AK125" s="49">
        <f t="shared" si="52"/>
        <v>7906511</v>
      </c>
      <c r="AM125" s="5" t="s">
        <v>166</v>
      </c>
      <c r="AN125" s="6" t="s">
        <v>184</v>
      </c>
      <c r="AO125" s="14">
        <v>19</v>
      </c>
      <c r="AP125" s="21">
        <v>60</v>
      </c>
      <c r="AQ125" s="21">
        <v>14359</v>
      </c>
      <c r="AR125" s="21">
        <v>450088</v>
      </c>
      <c r="AS125" s="21">
        <v>381677</v>
      </c>
      <c r="AT125" s="21">
        <v>7422168</v>
      </c>
      <c r="AU125" s="21">
        <v>29</v>
      </c>
      <c r="AV125" s="21">
        <v>450</v>
      </c>
      <c r="AW125" s="21">
        <v>8519</v>
      </c>
      <c r="AX125" s="22">
        <v>33745</v>
      </c>
    </row>
    <row r="126" spans="35:50">
      <c r="AI126" s="1" t="s">
        <v>19</v>
      </c>
      <c r="AJ126" s="48">
        <f t="shared" si="51"/>
        <v>352368</v>
      </c>
      <c r="AK126" s="49">
        <f t="shared" si="52"/>
        <v>7881744</v>
      </c>
      <c r="AM126" s="5" t="s">
        <v>166</v>
      </c>
      <c r="AN126" s="6" t="s">
        <v>185</v>
      </c>
      <c r="AO126" s="14">
        <v>66</v>
      </c>
      <c r="AP126" s="21">
        <v>805</v>
      </c>
      <c r="AQ126" s="21">
        <v>41237</v>
      </c>
      <c r="AR126" s="21">
        <v>941967</v>
      </c>
      <c r="AS126" s="21">
        <v>306504</v>
      </c>
      <c r="AT126" s="21">
        <v>6895354</v>
      </c>
      <c r="AU126" s="21">
        <v>81</v>
      </c>
      <c r="AV126" s="21">
        <v>1408</v>
      </c>
      <c r="AW126" s="21">
        <v>4480</v>
      </c>
      <c r="AX126" s="22">
        <v>42210</v>
      </c>
    </row>
    <row r="127" spans="35:50" ht="14.25" thickBot="1">
      <c r="AI127" s="1" t="s">
        <v>20</v>
      </c>
      <c r="AJ127" s="52">
        <f t="shared" si="51"/>
        <v>822681</v>
      </c>
      <c r="AK127" s="53">
        <f t="shared" si="52"/>
        <v>18260726</v>
      </c>
      <c r="AM127" s="9" t="s">
        <v>166</v>
      </c>
      <c r="AN127" s="10" t="s">
        <v>186</v>
      </c>
      <c r="AO127" s="16">
        <v>26127</v>
      </c>
      <c r="AP127" s="25">
        <v>651240</v>
      </c>
      <c r="AQ127" s="25">
        <v>94754</v>
      </c>
      <c r="AR127" s="25">
        <v>2374010</v>
      </c>
      <c r="AS127" s="25">
        <v>685865</v>
      </c>
      <c r="AT127" s="25">
        <v>15117379</v>
      </c>
      <c r="AU127" s="25">
        <v>351</v>
      </c>
      <c r="AV127" s="25">
        <v>4834</v>
      </c>
      <c r="AW127" s="25">
        <v>15584</v>
      </c>
      <c r="AX127" s="26">
        <v>113263</v>
      </c>
    </row>
    <row r="128" spans="35:50">
      <c r="AI128" s="1" t="s">
        <v>21</v>
      </c>
      <c r="AJ128" s="54">
        <f t="shared" si="51"/>
        <v>967991</v>
      </c>
      <c r="AK128" s="55">
        <f t="shared" si="52"/>
        <v>19861397</v>
      </c>
      <c r="AM128" s="11" t="s">
        <v>166</v>
      </c>
      <c r="AN128" s="12" t="s">
        <v>187</v>
      </c>
      <c r="AO128" s="17">
        <v>1476</v>
      </c>
      <c r="AP128" s="27">
        <v>33624</v>
      </c>
      <c r="AQ128" s="27">
        <v>86231</v>
      </c>
      <c r="AR128" s="27">
        <v>2169982</v>
      </c>
      <c r="AS128" s="27">
        <v>867790</v>
      </c>
      <c r="AT128" s="27">
        <v>17563618</v>
      </c>
      <c r="AU128" s="27">
        <v>491</v>
      </c>
      <c r="AV128" s="27">
        <v>10328</v>
      </c>
      <c r="AW128" s="27">
        <v>12003</v>
      </c>
      <c r="AX128" s="28">
        <v>83845</v>
      </c>
    </row>
    <row r="129" spans="35:50">
      <c r="AI129" s="1" t="s">
        <v>22</v>
      </c>
      <c r="AJ129" s="48">
        <f t="shared" si="51"/>
        <v>2274585</v>
      </c>
      <c r="AK129" s="49">
        <f t="shared" si="52"/>
        <v>44255583</v>
      </c>
      <c r="AM129" s="5" t="s">
        <v>166</v>
      </c>
      <c r="AN129" s="6" t="s">
        <v>188</v>
      </c>
      <c r="AO129" s="14">
        <v>6543</v>
      </c>
      <c r="AP129" s="21">
        <v>172500</v>
      </c>
      <c r="AQ129" s="21">
        <v>506682</v>
      </c>
      <c r="AR129" s="21">
        <v>12413127</v>
      </c>
      <c r="AS129" s="21">
        <v>1741297</v>
      </c>
      <c r="AT129" s="21">
        <v>31576707</v>
      </c>
      <c r="AU129" s="21">
        <v>332</v>
      </c>
      <c r="AV129" s="21">
        <v>4685</v>
      </c>
      <c r="AW129" s="21">
        <v>19731</v>
      </c>
      <c r="AX129" s="22">
        <v>88564</v>
      </c>
    </row>
    <row r="130" spans="35:50">
      <c r="AI130" s="1" t="s">
        <v>23</v>
      </c>
      <c r="AJ130" s="48">
        <f t="shared" si="51"/>
        <v>4915077</v>
      </c>
      <c r="AK130" s="49">
        <f t="shared" si="52"/>
        <v>104718454</v>
      </c>
      <c r="AM130" s="5" t="s">
        <v>166</v>
      </c>
      <c r="AN130" s="6" t="s">
        <v>189</v>
      </c>
      <c r="AO130" s="14">
        <v>64266</v>
      </c>
      <c r="AP130" s="21">
        <v>2027538</v>
      </c>
      <c r="AQ130" s="21">
        <v>1161956</v>
      </c>
      <c r="AR130" s="21">
        <v>28415169</v>
      </c>
      <c r="AS130" s="21">
        <v>3651090</v>
      </c>
      <c r="AT130" s="21">
        <v>73941876</v>
      </c>
      <c r="AU130" s="21">
        <v>417</v>
      </c>
      <c r="AV130" s="21">
        <v>8064</v>
      </c>
      <c r="AW130" s="21">
        <v>37348</v>
      </c>
      <c r="AX130" s="22">
        <v>325807</v>
      </c>
    </row>
    <row r="131" spans="35:50">
      <c r="AI131" s="1" t="s">
        <v>24</v>
      </c>
      <c r="AJ131" s="48">
        <f t="shared" si="51"/>
        <v>988625</v>
      </c>
      <c r="AK131" s="49">
        <f t="shared" si="52"/>
        <v>19789977</v>
      </c>
      <c r="AM131" s="5" t="s">
        <v>166</v>
      </c>
      <c r="AN131" s="6" t="s">
        <v>190</v>
      </c>
      <c r="AO131" s="14">
        <v>4122</v>
      </c>
      <c r="AP131" s="21">
        <v>90300</v>
      </c>
      <c r="AQ131" s="21">
        <v>109530</v>
      </c>
      <c r="AR131" s="21">
        <v>2786792</v>
      </c>
      <c r="AS131" s="21">
        <v>861310</v>
      </c>
      <c r="AT131" s="21">
        <v>16666235</v>
      </c>
      <c r="AU131" s="21">
        <v>137</v>
      </c>
      <c r="AV131" s="21">
        <v>1687</v>
      </c>
      <c r="AW131" s="21">
        <v>13526</v>
      </c>
      <c r="AX131" s="22">
        <v>244963</v>
      </c>
    </row>
    <row r="132" spans="35:50" ht="14.25" thickBot="1">
      <c r="AI132" s="1" t="s">
        <v>25</v>
      </c>
      <c r="AJ132" s="50">
        <f t="shared" si="51"/>
        <v>996612</v>
      </c>
      <c r="AK132" s="51">
        <f t="shared" si="52"/>
        <v>19260489</v>
      </c>
      <c r="AM132" s="7" t="s">
        <v>166</v>
      </c>
      <c r="AN132" s="8" t="s">
        <v>191</v>
      </c>
      <c r="AO132" s="15">
        <v>24336</v>
      </c>
      <c r="AP132" s="23">
        <v>1066997</v>
      </c>
      <c r="AQ132" s="23">
        <v>187087</v>
      </c>
      <c r="AR132" s="23">
        <v>4767778</v>
      </c>
      <c r="AS132" s="23">
        <v>779440</v>
      </c>
      <c r="AT132" s="23">
        <v>13396683</v>
      </c>
      <c r="AU132" s="23">
        <v>38</v>
      </c>
      <c r="AV132" s="23">
        <v>456</v>
      </c>
      <c r="AW132" s="23">
        <v>5711</v>
      </c>
      <c r="AX132" s="24">
        <v>28575</v>
      </c>
    </row>
    <row r="133" spans="35:50">
      <c r="AI133" s="1" t="s">
        <v>26</v>
      </c>
      <c r="AJ133" s="46">
        <f t="shared" si="51"/>
        <v>1521355</v>
      </c>
      <c r="AK133" s="47">
        <f t="shared" si="52"/>
        <v>38451875</v>
      </c>
      <c r="AM133" s="3" t="s">
        <v>166</v>
      </c>
      <c r="AN133" s="4" t="s">
        <v>192</v>
      </c>
      <c r="AO133" s="13">
        <v>4317</v>
      </c>
      <c r="AP133" s="19">
        <v>125810</v>
      </c>
      <c r="AQ133" s="19">
        <v>394281</v>
      </c>
      <c r="AR133" s="19">
        <v>10335711</v>
      </c>
      <c r="AS133" s="19">
        <v>1111424</v>
      </c>
      <c r="AT133" s="19">
        <v>27812639</v>
      </c>
      <c r="AU133" s="19">
        <v>1604</v>
      </c>
      <c r="AV133" s="19">
        <v>25900</v>
      </c>
      <c r="AW133" s="19">
        <v>9729</v>
      </c>
      <c r="AX133" s="20">
        <v>151815</v>
      </c>
    </row>
    <row r="134" spans="35:50">
      <c r="AI134" s="1" t="s">
        <v>27</v>
      </c>
      <c r="AJ134" s="48">
        <f t="shared" si="51"/>
        <v>5106624</v>
      </c>
      <c r="AK134" s="49">
        <f t="shared" si="52"/>
        <v>115288545</v>
      </c>
      <c r="AM134" s="5" t="s">
        <v>166</v>
      </c>
      <c r="AN134" s="6" t="s">
        <v>193</v>
      </c>
      <c r="AO134" s="14">
        <v>68353</v>
      </c>
      <c r="AP134" s="21">
        <v>1826213</v>
      </c>
      <c r="AQ134" s="21">
        <v>2184516</v>
      </c>
      <c r="AR134" s="21">
        <v>52052300</v>
      </c>
      <c r="AS134" s="21">
        <v>2814966</v>
      </c>
      <c r="AT134" s="21">
        <v>60912119</v>
      </c>
      <c r="AU134" s="21">
        <v>3450</v>
      </c>
      <c r="AV134" s="21">
        <v>42926</v>
      </c>
      <c r="AW134" s="21">
        <v>35339</v>
      </c>
      <c r="AX134" s="22">
        <v>454987</v>
      </c>
    </row>
    <row r="135" spans="35:50">
      <c r="AI135" s="1" t="s">
        <v>28</v>
      </c>
      <c r="AJ135" s="48">
        <f t="shared" si="51"/>
        <v>3157461</v>
      </c>
      <c r="AK135" s="49">
        <f t="shared" si="52"/>
        <v>62005127</v>
      </c>
      <c r="AM135" s="5" t="s">
        <v>166</v>
      </c>
      <c r="AN135" s="6" t="s">
        <v>194</v>
      </c>
      <c r="AO135" s="14">
        <v>23400</v>
      </c>
      <c r="AP135" s="21">
        <v>836188</v>
      </c>
      <c r="AQ135" s="21">
        <v>669785</v>
      </c>
      <c r="AR135" s="21">
        <v>16958846</v>
      </c>
      <c r="AS135" s="21">
        <v>2439076</v>
      </c>
      <c r="AT135" s="21">
        <v>43992860</v>
      </c>
      <c r="AU135" s="21">
        <v>1104</v>
      </c>
      <c r="AV135" s="21">
        <v>7542</v>
      </c>
      <c r="AW135" s="21">
        <v>24096</v>
      </c>
      <c r="AX135" s="22">
        <v>209691</v>
      </c>
    </row>
    <row r="136" spans="35:50">
      <c r="AI136" s="1" t="s">
        <v>29</v>
      </c>
      <c r="AJ136" s="48">
        <f t="shared" si="51"/>
        <v>412354</v>
      </c>
      <c r="AK136" s="49">
        <f t="shared" si="52"/>
        <v>9124067</v>
      </c>
      <c r="AM136" s="5" t="s">
        <v>166</v>
      </c>
      <c r="AN136" s="6" t="s">
        <v>195</v>
      </c>
      <c r="AO136" s="14">
        <v>13173</v>
      </c>
      <c r="AP136" s="21">
        <v>903080</v>
      </c>
      <c r="AQ136" s="21">
        <v>76514</v>
      </c>
      <c r="AR136" s="21">
        <v>1830641</v>
      </c>
      <c r="AS136" s="21">
        <v>321038</v>
      </c>
      <c r="AT136" s="21">
        <v>6379315</v>
      </c>
      <c r="AU136" s="21">
        <v>66</v>
      </c>
      <c r="AV136" s="21">
        <v>830</v>
      </c>
      <c r="AW136" s="21">
        <v>1563</v>
      </c>
      <c r="AX136" s="22">
        <v>10201</v>
      </c>
    </row>
    <row r="137" spans="35:50" ht="14.25" thickBot="1">
      <c r="AI137" s="1" t="s">
        <v>30</v>
      </c>
      <c r="AJ137" s="52">
        <f t="shared" si="51"/>
        <v>416967</v>
      </c>
      <c r="AK137" s="53">
        <f t="shared" si="52"/>
        <v>8810026</v>
      </c>
      <c r="AM137" s="9" t="s">
        <v>166</v>
      </c>
      <c r="AN137" s="10" t="s">
        <v>196</v>
      </c>
      <c r="AO137" s="16">
        <v>1600</v>
      </c>
      <c r="AP137" s="25">
        <v>66600</v>
      </c>
      <c r="AQ137" s="25">
        <v>62403</v>
      </c>
      <c r="AR137" s="25">
        <v>1742360</v>
      </c>
      <c r="AS137" s="25">
        <v>346285</v>
      </c>
      <c r="AT137" s="25">
        <v>6934987</v>
      </c>
      <c r="AU137" s="25">
        <v>2805</v>
      </c>
      <c r="AV137" s="25">
        <v>40119</v>
      </c>
      <c r="AW137" s="25">
        <v>3874</v>
      </c>
      <c r="AX137" s="26">
        <v>25960</v>
      </c>
    </row>
    <row r="138" spans="35:50">
      <c r="AI138" s="1" t="s">
        <v>31</v>
      </c>
      <c r="AJ138" s="54">
        <f t="shared" si="51"/>
        <v>161050</v>
      </c>
      <c r="AK138" s="55">
        <f t="shared" si="52"/>
        <v>3375140</v>
      </c>
      <c r="AM138" s="11" t="s">
        <v>166</v>
      </c>
      <c r="AN138" s="12" t="s">
        <v>197</v>
      </c>
      <c r="AO138" s="17">
        <v>20</v>
      </c>
      <c r="AP138" s="27">
        <v>244</v>
      </c>
      <c r="AQ138" s="27">
        <v>16509</v>
      </c>
      <c r="AR138" s="27">
        <v>496823</v>
      </c>
      <c r="AS138" s="27">
        <v>140345</v>
      </c>
      <c r="AT138" s="27">
        <v>2857156</v>
      </c>
      <c r="AU138" s="27">
        <v>39</v>
      </c>
      <c r="AV138" s="27">
        <v>350</v>
      </c>
      <c r="AW138" s="27">
        <v>4137</v>
      </c>
      <c r="AX138" s="28">
        <v>20567</v>
      </c>
    </row>
    <row r="139" spans="35:50">
      <c r="AI139" s="1" t="s">
        <v>32</v>
      </c>
      <c r="AJ139" s="48">
        <f t="shared" si="51"/>
        <v>363307</v>
      </c>
      <c r="AK139" s="49">
        <f t="shared" si="52"/>
        <v>8062059</v>
      </c>
      <c r="AM139" s="5" t="s">
        <v>166</v>
      </c>
      <c r="AN139" s="6" t="s">
        <v>198</v>
      </c>
      <c r="AO139" s="14">
        <v>0</v>
      </c>
      <c r="AP139" s="21">
        <v>0</v>
      </c>
      <c r="AQ139" s="21">
        <v>59989</v>
      </c>
      <c r="AR139" s="21">
        <v>1853814</v>
      </c>
      <c r="AS139" s="21">
        <v>297822</v>
      </c>
      <c r="AT139" s="21">
        <v>6101180</v>
      </c>
      <c r="AU139" s="21">
        <v>34</v>
      </c>
      <c r="AV139" s="21">
        <v>549</v>
      </c>
      <c r="AW139" s="21">
        <v>5462</v>
      </c>
      <c r="AX139" s="22">
        <v>106516</v>
      </c>
    </row>
    <row r="140" spans="35:50">
      <c r="AI140" s="1" t="s">
        <v>33</v>
      </c>
      <c r="AJ140" s="48">
        <f t="shared" si="51"/>
        <v>1189192</v>
      </c>
      <c r="AK140" s="49">
        <f t="shared" si="52"/>
        <v>22678192</v>
      </c>
      <c r="AM140" s="5" t="s">
        <v>166</v>
      </c>
      <c r="AN140" s="6" t="s">
        <v>199</v>
      </c>
      <c r="AO140" s="14">
        <v>19143</v>
      </c>
      <c r="AP140" s="21">
        <v>571020</v>
      </c>
      <c r="AQ140" s="21">
        <v>168790</v>
      </c>
      <c r="AR140" s="21">
        <v>3860815</v>
      </c>
      <c r="AS140" s="21">
        <v>974181</v>
      </c>
      <c r="AT140" s="21">
        <v>17726090</v>
      </c>
      <c r="AU140" s="21">
        <v>222</v>
      </c>
      <c r="AV140" s="21">
        <v>3506</v>
      </c>
      <c r="AW140" s="21">
        <v>26856</v>
      </c>
      <c r="AX140" s="22">
        <v>516761</v>
      </c>
    </row>
    <row r="141" spans="35:50">
      <c r="AI141" s="1" t="s">
        <v>34</v>
      </c>
      <c r="AJ141" s="48">
        <f t="shared" si="51"/>
        <v>1305861</v>
      </c>
      <c r="AK141" s="49">
        <f t="shared" si="52"/>
        <v>25504136</v>
      </c>
      <c r="AM141" s="5" t="s">
        <v>166</v>
      </c>
      <c r="AN141" s="6" t="s">
        <v>200</v>
      </c>
      <c r="AO141" s="14">
        <v>5059</v>
      </c>
      <c r="AP141" s="21">
        <v>142430</v>
      </c>
      <c r="AQ141" s="21">
        <v>326503</v>
      </c>
      <c r="AR141" s="21">
        <v>7924667</v>
      </c>
      <c r="AS141" s="21">
        <v>966199</v>
      </c>
      <c r="AT141" s="21">
        <v>17380871</v>
      </c>
      <c r="AU141" s="21">
        <v>142</v>
      </c>
      <c r="AV141" s="21">
        <v>2165</v>
      </c>
      <c r="AW141" s="21">
        <v>7958</v>
      </c>
      <c r="AX141" s="22">
        <v>54003</v>
      </c>
    </row>
    <row r="142" spans="35:50" ht="14.25" thickBot="1">
      <c r="AI142" s="1" t="s">
        <v>35</v>
      </c>
      <c r="AJ142" s="50">
        <f t="shared" si="51"/>
        <v>691368</v>
      </c>
      <c r="AK142" s="51">
        <f t="shared" si="52"/>
        <v>15020162</v>
      </c>
      <c r="AM142" s="7" t="s">
        <v>166</v>
      </c>
      <c r="AN142" s="8" t="s">
        <v>201</v>
      </c>
      <c r="AO142" s="15">
        <v>3943</v>
      </c>
      <c r="AP142" s="23">
        <v>100000</v>
      </c>
      <c r="AQ142" s="23">
        <v>169653</v>
      </c>
      <c r="AR142" s="23">
        <v>4711413</v>
      </c>
      <c r="AS142" s="23">
        <v>510165</v>
      </c>
      <c r="AT142" s="23">
        <v>10172649</v>
      </c>
      <c r="AU142" s="23">
        <v>344</v>
      </c>
      <c r="AV142" s="23">
        <v>4774</v>
      </c>
      <c r="AW142" s="23">
        <v>7263</v>
      </c>
      <c r="AX142" s="24">
        <v>31326</v>
      </c>
    </row>
    <row r="143" spans="35:50">
      <c r="AI143" s="1" t="s">
        <v>36</v>
      </c>
      <c r="AJ143" s="46">
        <f t="shared" si="51"/>
        <v>263119</v>
      </c>
      <c r="AK143" s="47">
        <f t="shared" si="52"/>
        <v>4855293</v>
      </c>
      <c r="AM143" s="3" t="s">
        <v>166</v>
      </c>
      <c r="AN143" s="4" t="s">
        <v>202</v>
      </c>
      <c r="AO143" s="13">
        <v>20</v>
      </c>
      <c r="AP143" s="19">
        <v>200</v>
      </c>
      <c r="AQ143" s="19">
        <v>33030</v>
      </c>
      <c r="AR143" s="19">
        <v>785377</v>
      </c>
      <c r="AS143" s="19">
        <v>222933</v>
      </c>
      <c r="AT143" s="19">
        <v>4050693</v>
      </c>
      <c r="AU143" s="19">
        <v>68</v>
      </c>
      <c r="AV143" s="19">
        <v>1500</v>
      </c>
      <c r="AW143" s="19">
        <v>7068</v>
      </c>
      <c r="AX143" s="20">
        <v>17523</v>
      </c>
    </row>
    <row r="144" spans="35:50">
      <c r="AI144" s="1" t="s">
        <v>37</v>
      </c>
      <c r="AJ144" s="48">
        <f t="shared" si="51"/>
        <v>422558</v>
      </c>
      <c r="AK144" s="49">
        <f t="shared" si="52"/>
        <v>9284999</v>
      </c>
      <c r="AM144" s="5" t="s">
        <v>166</v>
      </c>
      <c r="AN144" s="6" t="s">
        <v>203</v>
      </c>
      <c r="AO144" s="14">
        <v>16569</v>
      </c>
      <c r="AP144" s="21">
        <v>500840</v>
      </c>
      <c r="AQ144" s="21">
        <v>86891</v>
      </c>
      <c r="AR144" s="21">
        <v>2066141</v>
      </c>
      <c r="AS144" s="21">
        <v>313455</v>
      </c>
      <c r="AT144" s="21">
        <v>6670589</v>
      </c>
      <c r="AU144" s="21">
        <v>51</v>
      </c>
      <c r="AV144" s="21">
        <v>361</v>
      </c>
      <c r="AW144" s="21">
        <v>5592</v>
      </c>
      <c r="AX144" s="22">
        <v>47068</v>
      </c>
    </row>
    <row r="145" spans="35:50">
      <c r="AI145" s="1" t="s">
        <v>38</v>
      </c>
      <c r="AJ145" s="48">
        <f t="shared" si="51"/>
        <v>611007</v>
      </c>
      <c r="AK145" s="49">
        <f t="shared" si="52"/>
        <v>11514765</v>
      </c>
      <c r="AM145" s="5" t="s">
        <v>166</v>
      </c>
      <c r="AN145" s="6" t="s">
        <v>204</v>
      </c>
      <c r="AO145" s="14">
        <v>48151</v>
      </c>
      <c r="AP145" s="21">
        <v>1812022</v>
      </c>
      <c r="AQ145" s="21">
        <v>79238</v>
      </c>
      <c r="AR145" s="21">
        <v>1666856</v>
      </c>
      <c r="AS145" s="21">
        <v>474786</v>
      </c>
      <c r="AT145" s="21">
        <v>7949458</v>
      </c>
      <c r="AU145" s="21">
        <v>105</v>
      </c>
      <c r="AV145" s="21">
        <v>2340</v>
      </c>
      <c r="AW145" s="21">
        <v>8727</v>
      </c>
      <c r="AX145" s="22">
        <v>84089</v>
      </c>
    </row>
    <row r="146" spans="35:50">
      <c r="AI146" s="1" t="s">
        <v>39</v>
      </c>
      <c r="AJ146" s="48">
        <f t="shared" si="51"/>
        <v>220550</v>
      </c>
      <c r="AK146" s="49">
        <f t="shared" si="52"/>
        <v>5211546</v>
      </c>
      <c r="AM146" s="5" t="s">
        <v>166</v>
      </c>
      <c r="AN146" s="6" t="s">
        <v>205</v>
      </c>
      <c r="AO146" s="14">
        <v>29</v>
      </c>
      <c r="AP146" s="21">
        <v>30</v>
      </c>
      <c r="AQ146" s="21">
        <v>57553</v>
      </c>
      <c r="AR146" s="21">
        <v>1518487</v>
      </c>
      <c r="AS146" s="21">
        <v>160142</v>
      </c>
      <c r="AT146" s="21">
        <v>3678972</v>
      </c>
      <c r="AU146" s="21">
        <v>0</v>
      </c>
      <c r="AV146" s="21">
        <v>0</v>
      </c>
      <c r="AW146" s="21">
        <v>2826</v>
      </c>
      <c r="AX146" s="22">
        <v>14057</v>
      </c>
    </row>
    <row r="147" spans="35:50" ht="14.25" thickBot="1">
      <c r="AI147" s="1" t="s">
        <v>40</v>
      </c>
      <c r="AJ147" s="52">
        <f t="shared" si="51"/>
        <v>2902818</v>
      </c>
      <c r="AK147" s="53">
        <f t="shared" si="52"/>
        <v>59088105</v>
      </c>
      <c r="AM147" s="9" t="s">
        <v>166</v>
      </c>
      <c r="AN147" s="10" t="s">
        <v>206</v>
      </c>
      <c r="AO147" s="16">
        <v>58330</v>
      </c>
      <c r="AP147" s="25">
        <v>1767005</v>
      </c>
      <c r="AQ147" s="25">
        <v>1293269</v>
      </c>
      <c r="AR147" s="25">
        <v>27607879</v>
      </c>
      <c r="AS147" s="25">
        <v>1524117</v>
      </c>
      <c r="AT147" s="25">
        <v>29491087</v>
      </c>
      <c r="AU147" s="25">
        <v>1859</v>
      </c>
      <c r="AV147" s="25">
        <v>43970</v>
      </c>
      <c r="AW147" s="25">
        <v>25243</v>
      </c>
      <c r="AX147" s="26">
        <v>178164</v>
      </c>
    </row>
    <row r="148" spans="35:50">
      <c r="AI148" s="1" t="s">
        <v>41</v>
      </c>
      <c r="AJ148" s="54">
        <f t="shared" si="51"/>
        <v>333057</v>
      </c>
      <c r="AK148" s="55">
        <f t="shared" si="52"/>
        <v>6548937</v>
      </c>
      <c r="AM148" s="11" t="s">
        <v>166</v>
      </c>
      <c r="AN148" s="12" t="s">
        <v>207</v>
      </c>
      <c r="AO148" s="17">
        <v>7633</v>
      </c>
      <c r="AP148" s="27">
        <v>320000</v>
      </c>
      <c r="AQ148" s="27">
        <v>67638</v>
      </c>
      <c r="AR148" s="27">
        <v>1685485</v>
      </c>
      <c r="AS148" s="27">
        <v>239683</v>
      </c>
      <c r="AT148" s="27">
        <v>4445418</v>
      </c>
      <c r="AU148" s="27">
        <v>94</v>
      </c>
      <c r="AV148" s="27">
        <v>900</v>
      </c>
      <c r="AW148" s="27">
        <v>18009</v>
      </c>
      <c r="AX148" s="28">
        <v>97134</v>
      </c>
    </row>
    <row r="149" spans="35:50">
      <c r="AI149" s="1" t="s">
        <v>42</v>
      </c>
      <c r="AJ149" s="48">
        <f t="shared" si="51"/>
        <v>506570</v>
      </c>
      <c r="AK149" s="49">
        <f t="shared" si="52"/>
        <v>11163541</v>
      </c>
      <c r="AM149" s="5" t="s">
        <v>166</v>
      </c>
      <c r="AN149" s="6" t="s">
        <v>208</v>
      </c>
      <c r="AO149" s="14">
        <v>478</v>
      </c>
      <c r="AP149" s="21">
        <v>8450</v>
      </c>
      <c r="AQ149" s="21">
        <v>211505</v>
      </c>
      <c r="AR149" s="21">
        <v>5876134</v>
      </c>
      <c r="AS149" s="21">
        <v>293001</v>
      </c>
      <c r="AT149" s="21">
        <v>5270047</v>
      </c>
      <c r="AU149" s="21">
        <v>139</v>
      </c>
      <c r="AV149" s="21">
        <v>1734</v>
      </c>
      <c r="AW149" s="21">
        <v>1447</v>
      </c>
      <c r="AX149" s="22">
        <v>7176</v>
      </c>
    </row>
    <row r="150" spans="35:50">
      <c r="AI150" s="1" t="s">
        <v>43</v>
      </c>
      <c r="AJ150" s="48">
        <f t="shared" si="51"/>
        <v>976411</v>
      </c>
      <c r="AK150" s="49">
        <f t="shared" si="52"/>
        <v>21428996</v>
      </c>
      <c r="AM150" s="5" t="s">
        <v>166</v>
      </c>
      <c r="AN150" s="6" t="s">
        <v>209</v>
      </c>
      <c r="AO150" s="14">
        <v>11915</v>
      </c>
      <c r="AP150" s="21">
        <v>417170</v>
      </c>
      <c r="AQ150" s="21">
        <v>292416</v>
      </c>
      <c r="AR150" s="21">
        <v>7081283</v>
      </c>
      <c r="AS150" s="21">
        <v>646827</v>
      </c>
      <c r="AT150" s="21">
        <v>13350843</v>
      </c>
      <c r="AU150" s="21">
        <v>358</v>
      </c>
      <c r="AV150" s="21">
        <v>4700</v>
      </c>
      <c r="AW150" s="21">
        <v>24895</v>
      </c>
      <c r="AX150" s="22">
        <v>575000</v>
      </c>
    </row>
    <row r="151" spans="35:50">
      <c r="AI151" s="1" t="s">
        <v>44</v>
      </c>
      <c r="AJ151" s="48">
        <f t="shared" si="51"/>
        <v>588677</v>
      </c>
      <c r="AK151" s="49">
        <f t="shared" si="52"/>
        <v>11598405</v>
      </c>
      <c r="AM151" s="5" t="s">
        <v>166</v>
      </c>
      <c r="AN151" s="6" t="s">
        <v>210</v>
      </c>
      <c r="AO151" s="14">
        <v>5068</v>
      </c>
      <c r="AP151" s="21">
        <v>127950</v>
      </c>
      <c r="AQ151" s="21">
        <v>212932</v>
      </c>
      <c r="AR151" s="21">
        <v>5261188</v>
      </c>
      <c r="AS151" s="21">
        <v>364872</v>
      </c>
      <c r="AT151" s="21">
        <v>6148739</v>
      </c>
      <c r="AU151" s="21">
        <v>556</v>
      </c>
      <c r="AV151" s="21">
        <v>10326</v>
      </c>
      <c r="AW151" s="21">
        <v>5249</v>
      </c>
      <c r="AX151" s="22">
        <v>50202</v>
      </c>
    </row>
    <row r="152" spans="35:50" ht="14.25" thickBot="1">
      <c r="AI152" s="1" t="s">
        <v>45</v>
      </c>
      <c r="AJ152" s="50">
        <f t="shared" si="51"/>
        <v>521318</v>
      </c>
      <c r="AK152" s="51">
        <f t="shared" si="52"/>
        <v>9281390</v>
      </c>
      <c r="AM152" s="7" t="s">
        <v>166</v>
      </c>
      <c r="AN152" s="8" t="s">
        <v>211</v>
      </c>
      <c r="AO152" s="15">
        <v>214</v>
      </c>
      <c r="AP152" s="23">
        <v>4000</v>
      </c>
      <c r="AQ152" s="23">
        <v>130126</v>
      </c>
      <c r="AR152" s="23">
        <v>2766027</v>
      </c>
      <c r="AS152" s="23">
        <v>388365</v>
      </c>
      <c r="AT152" s="23">
        <v>6490980</v>
      </c>
      <c r="AU152" s="23">
        <v>67</v>
      </c>
      <c r="AV152" s="23">
        <v>900</v>
      </c>
      <c r="AW152" s="23">
        <v>2546</v>
      </c>
      <c r="AX152" s="24">
        <v>19483</v>
      </c>
    </row>
    <row r="153" spans="35:50">
      <c r="AI153" s="1" t="s">
        <v>46</v>
      </c>
      <c r="AJ153" s="46">
        <f t="shared" si="51"/>
        <v>663660</v>
      </c>
      <c r="AK153" s="47">
        <f t="shared" si="52"/>
        <v>14913393</v>
      </c>
      <c r="AM153" s="3" t="s">
        <v>166</v>
      </c>
      <c r="AN153" s="4" t="s">
        <v>212</v>
      </c>
      <c r="AO153" s="13">
        <v>39003</v>
      </c>
      <c r="AP153" s="19">
        <v>2847100</v>
      </c>
      <c r="AQ153" s="19">
        <v>204740</v>
      </c>
      <c r="AR153" s="19">
        <v>4907828</v>
      </c>
      <c r="AS153" s="19">
        <v>402060</v>
      </c>
      <c r="AT153" s="19">
        <v>7090836</v>
      </c>
      <c r="AU153" s="19">
        <v>45</v>
      </c>
      <c r="AV153" s="19">
        <v>1000</v>
      </c>
      <c r="AW153" s="19">
        <v>17812</v>
      </c>
      <c r="AX153" s="20">
        <v>66629</v>
      </c>
    </row>
    <row r="154" spans="35:50" ht="14.25" thickBot="1">
      <c r="AI154" s="1" t="s">
        <v>47</v>
      </c>
      <c r="AJ154" s="52">
        <f t="shared" si="51"/>
        <v>1608210</v>
      </c>
      <c r="AK154" s="53">
        <f t="shared" si="52"/>
        <v>35554758</v>
      </c>
      <c r="AM154" s="9" t="s">
        <v>166</v>
      </c>
      <c r="AN154" s="10" t="s">
        <v>213</v>
      </c>
      <c r="AO154" s="16">
        <v>56139</v>
      </c>
      <c r="AP154" s="25">
        <v>2544200</v>
      </c>
      <c r="AQ154" s="25">
        <v>1110112</v>
      </c>
      <c r="AR154" s="25">
        <v>24460650</v>
      </c>
      <c r="AS154" s="25">
        <v>398668</v>
      </c>
      <c r="AT154" s="25">
        <v>7687421</v>
      </c>
      <c r="AU154" s="25">
        <v>41439</v>
      </c>
      <c r="AV154" s="25">
        <v>831572</v>
      </c>
      <c r="AW154" s="25">
        <v>1852</v>
      </c>
      <c r="AX154" s="26">
        <v>30915</v>
      </c>
    </row>
  </sheetData>
  <sheetProtection sheet="1" objects="1" scenarios="1"/>
  <mergeCells count="68">
    <mergeCell ref="B78:C78"/>
    <mergeCell ref="D78:E78"/>
    <mergeCell ref="F78:J78"/>
    <mergeCell ref="BB55:BB56"/>
    <mergeCell ref="B75:C76"/>
    <mergeCell ref="D75:E76"/>
    <mergeCell ref="F75:J76"/>
    <mergeCell ref="B77:C77"/>
    <mergeCell ref="D77:E77"/>
    <mergeCell ref="F77:J77"/>
    <mergeCell ref="AW55:AW56"/>
    <mergeCell ref="AX55:AX56"/>
    <mergeCell ref="N2:O2"/>
    <mergeCell ref="BC55:BC56"/>
    <mergeCell ref="BA55:BA56"/>
    <mergeCell ref="P2:T2"/>
    <mergeCell ref="AL4:AL5"/>
    <mergeCell ref="AM4:AM5"/>
    <mergeCell ref="AQ4:AQ5"/>
    <mergeCell ref="AR4:AR5"/>
    <mergeCell ref="U6:Z6"/>
    <mergeCell ref="B6:T6"/>
    <mergeCell ref="AB6:AD7"/>
    <mergeCell ref="AB8:AC9"/>
    <mergeCell ref="Y7:Z7"/>
    <mergeCell ref="AU106:AU107"/>
    <mergeCell ref="AV106:AV107"/>
    <mergeCell ref="AW106:AW107"/>
    <mergeCell ref="AX106:AX107"/>
    <mergeCell ref="AU55:AU56"/>
    <mergeCell ref="AV55:AV56"/>
    <mergeCell ref="AS106:AS107"/>
    <mergeCell ref="AT106:AT107"/>
    <mergeCell ref="AJ55:AJ56"/>
    <mergeCell ref="AK55:AK56"/>
    <mergeCell ref="AJ106:AJ107"/>
    <mergeCell ref="AK106:AK107"/>
    <mergeCell ref="AS55:AS56"/>
    <mergeCell ref="AT55:AT56"/>
    <mergeCell ref="AP55:AP56"/>
    <mergeCell ref="AO55:AO56"/>
    <mergeCell ref="AO106:AO107"/>
    <mergeCell ref="AP106:AP107"/>
    <mergeCell ref="AQ55:AQ56"/>
    <mergeCell ref="AR55:AR56"/>
    <mergeCell ref="AQ106:AQ107"/>
    <mergeCell ref="AR106:AR107"/>
    <mergeCell ref="BI4:BI5"/>
    <mergeCell ref="BJ4:BJ5"/>
    <mergeCell ref="AS4:AS5"/>
    <mergeCell ref="AT4:AT5"/>
    <mergeCell ref="AU4:AU5"/>
    <mergeCell ref="AV4:AV5"/>
    <mergeCell ref="AW4:AW5"/>
    <mergeCell ref="F9:F12"/>
    <mergeCell ref="U7:X7"/>
    <mergeCell ref="F7:I7"/>
    <mergeCell ref="J7:M7"/>
    <mergeCell ref="L8:M8"/>
    <mergeCell ref="J8:K8"/>
    <mergeCell ref="W8:X8"/>
    <mergeCell ref="N7:P7"/>
    <mergeCell ref="U8:V8"/>
    <mergeCell ref="Q7:T7"/>
    <mergeCell ref="R8:T8"/>
    <mergeCell ref="G9:G12"/>
    <mergeCell ref="H9:H12"/>
    <mergeCell ref="I9:I12"/>
  </mergeCells>
  <phoneticPr fontId="2"/>
  <pageMargins left="0.43307086614173229" right="0.23622047244094491" top="0.51181102362204722" bottom="0.28999999999999998" header="0.27559055118110237" footer="0.27559055118110237"/>
  <pageSetup paperSize="9" scale="44" orientation="landscape" verticalDpi="0" r:id="rId1"/>
  <headerFooter alignWithMargins="0">
    <oddHeader>&amp;Rh02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h02</vt:lpstr>
      <vt:lpstr>'h02'!Print_Area</vt:lpstr>
    </vt:vector>
  </TitlesOfParts>
  <Company>情シ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user002</dc:creator>
  <cp:lastModifiedBy>kensetsu</cp:lastModifiedBy>
  <cp:lastPrinted>2004-09-28T08:56:08Z</cp:lastPrinted>
  <dcterms:created xsi:type="dcterms:W3CDTF">2004-08-24T08:51:09Z</dcterms:created>
  <dcterms:modified xsi:type="dcterms:W3CDTF">2019-10-16T01:39:33Z</dcterms:modified>
</cp:coreProperties>
</file>