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05" yWindow="135" windowWidth="15480" windowHeight="9120" tabRatio="765" activeTab="0"/>
  </bookViews>
  <sheets>
    <sheet name="評価シート" sheetId="1" r:id="rId1"/>
    <sheet name="リスト1" sheetId="2" state="hidden" r:id="rId2"/>
    <sheet name="リスト2" sheetId="3" state="hidden" r:id="rId3"/>
    <sheet name="リスト3" sheetId="4" state="hidden" r:id="rId4"/>
    <sheet name="リスト4" sheetId="5" state="hidden" r:id="rId5"/>
    <sheet name="リスト5" sheetId="6" state="hidden" r:id="rId6"/>
    <sheet name="リスト6" sheetId="7" state="hidden" r:id="rId7"/>
    <sheet name="セル順" sheetId="8" state="hidden" r:id="rId8"/>
  </sheets>
  <externalReferences>
    <externalReference r:id="rId11"/>
    <externalReference r:id="rId12"/>
  </externalReferences>
  <definedNames>
    <definedName name="_xlnm._FilterDatabase" localSheetId="1" hidden="1">'リスト1'!$A$1:$I$68</definedName>
    <definedName name="_xlnm.Print_Area" localSheetId="5">'リスト5'!$A$1:$AL$160</definedName>
    <definedName name="_xlnm.Print_Area" localSheetId="6">'リスト6'!$A$1:$R$335</definedName>
    <definedName name="_xlnm.Print_Titles" localSheetId="1">'リスト1'!$1:$1</definedName>
    <definedName name="対象設備名" localSheetId="7">'[1]リスト1'!$H$2:$H$42</definedName>
    <definedName name="地方整備局" localSheetId="7">'[1]リスト1'!$A$2:$A$13</definedName>
    <definedName name="点検">'リスト1'!$B$75:$B$112</definedName>
    <definedName name="点検・設備一覧">'[2]リスト1'!$B$75:$B$112</definedName>
    <definedName name="点検設備一覧">'リスト1'!$B$75:$B$112</definedName>
    <definedName name="劣診">'リスト1'!$F$75:$F$102</definedName>
    <definedName name="劣診設備一覧">'リスト1'!$F$75:$F$102</definedName>
  </definedNames>
  <calcPr fullCalcOnLoad="1"/>
</workbook>
</file>

<file path=xl/sharedStrings.xml><?xml version="1.0" encoding="utf-8"?>
<sst xmlns="http://schemas.openxmlformats.org/spreadsheetml/2006/main" count="3270" uniqueCount="1377">
  <si>
    <t>対象設備に組み込まれるＯＳやミドルウェア及び単独製品に関するサービス保証期間が有限で、継続して利用する場合の機能や性能への影響について評価する。サービス保証期限の超過等を高いリスク（阻害要因）として評価する。</t>
  </si>
  <si>
    <t>サービス保証の信頼性評価</t>
  </si>
  <si>
    <t>　④障害復旧時間</t>
  </si>
  <si>
    <t>障害復旧時間の信頼性評価</t>
  </si>
  <si>
    <t>（①～④計）</t>
  </si>
  <si>
    <t>（３）信頼度評価</t>
  </si>
  <si>
    <t>　障害発生頻度</t>
  </si>
  <si>
    <t>ＣＡＳＥ１評価値計</t>
  </si>
  <si>
    <t>ＣＡＳＥ２評価値計</t>
  </si>
  <si>
    <t>ＣＡＳＥ３評価値計</t>
  </si>
  <si>
    <t>信頼性評価値　　＞</t>
  </si>
  <si>
    <t>ＣＡＳＥ１信頼性評価値</t>
  </si>
  <si>
    <t>ＣＡＳＥ２信頼性評価値</t>
  </si>
  <si>
    <t>ＣＡＳＥ３信頼性評価値</t>
  </si>
  <si>
    <t>各ＣＡＳＥ利用期間</t>
  </si>
  <si>
    <t>年（想定利用期間）</t>
  </si>
  <si>
    <t>①点検経費</t>
  </si>
  <si>
    <t>対象設備の算定期間における点検コストの算定。算定期間は各ＣＡＳＥのうち最小利用期間とする。
点検経費は点検基準による年間経費を算定する。</t>
  </si>
  <si>
    <t>経費算定期間</t>
  </si>
  <si>
    <t>点検経費</t>
  </si>
  <si>
    <t>千円</t>
  </si>
  <si>
    <t>点検ｺｽﾄ</t>
  </si>
  <si>
    <t>②修繕費</t>
  </si>
  <si>
    <t>想定修理費</t>
  </si>
  <si>
    <t>電力料金</t>
  </si>
  <si>
    <t>千円/年</t>
  </si>
  <si>
    <t>運用経費</t>
  </si>
  <si>
    <t>千円/年(その他経費等)</t>
  </si>
  <si>
    <t>運用ｺｽﾄ</t>
  </si>
  <si>
    <t>対象設備のランニングコストとして必要となる経費を積み上げ計上する。</t>
  </si>
  <si>
    <t>維持運用コスト概算額</t>
  </si>
  <si>
    <t>ライフサイクルコスト評価</t>
  </si>
  <si>
    <t>各ＣＡＳＥにおけるライフサイクルコスト概算額を基にライフサイクルコスト評価を行う。
・最もライフサイクルコストが大きいＣＡＳＥの値で各ＣＡＳＥの金額を除算し金額比を算出。（d1､d2､d3／max：dm）
・評価値Ｃ＝１－（ｄｎ-ｄｍ）　最もライフサイクルコストが小さいＣＡＳＥに評価係数１を与え、その他は比例配分する。</t>
  </si>
  <si>
    <t>５．アセットマネジメント総合評価</t>
  </si>
  <si>
    <t>備　　　　考</t>
  </si>
  <si>
    <t>配　点</t>
  </si>
  <si>
    <t>備　　考</t>
  </si>
  <si>
    <t>注1：ＣＡＳＥ２は一部既存設備を継続使用するためストック評価の１／２を評価</t>
  </si>
  <si>
    <t>総合評価指標１（各ＣＡＳＥの加算評価)</t>
  </si>
  <si>
    <t>総合評価指標2（各ＣＡＳＥのＢ／Ｃ評価）</t>
  </si>
  <si>
    <t>（①＋②）／金額比</t>
  </si>
  <si>
    <t>評価指標結果に対するコメント</t>
  </si>
  <si>
    <t>評価項目設定</t>
  </si>
  <si>
    <t>多重無線通信設備</t>
  </si>
  <si>
    <t>最も高い性能評価のＣＡＳＥに評価値１を与え、その他は比率で配分する</t>
  </si>
  <si>
    <t>対象設備の想定される障害発生頻度により信頼度を評価する。
想定利用期間又は設計寿命期間内において発生する可能性のある重大な障害の発生頻度により信頼度について評価する。
障害発生頻度は、当該期間中の想定発生回数とし、同種設備の障害確率を基に想定する。
継続して使用する場合は、過去５年間の発生確率に係数を乗じ信頼度を減ずる。（ｅｘ１～５年：k=1.5、６～10年：k=2）
障害確率が1未満の場合や発生頻度が想定できない場合には発生頻度（信頼度）は１とする。</t>
  </si>
  <si>
    <t>ＣＡＳＥ１信頼度評価値</t>
  </si>
  <si>
    <t>ＣＡＳＥ２信頼度評価値</t>
  </si>
  <si>
    <t>ＣＡＳＥ３信頼度評価値</t>
  </si>
  <si>
    <t>信頼性評価の合計値は、当該施設の影響度評価値（影響度係数）に各ＣＡＳＥの運用信頼性評価値と信頼度評価値（障害発生頻度）を乗じて算定する。
信頼性評価値＝影響度係数＊ＣＡＳＥ運用信頼性評価値／信頼度評価値
信頼性評価係数：最も高い信頼性評価ＣＡＳＥに評価係数１を与え、その他は比率で配分する</t>
  </si>
  <si>
    <r>
      <t>年</t>
    </r>
    <r>
      <rPr>
        <sz val="9"/>
        <rFont val="ＭＳ Ｐゴシック"/>
        <family val="3"/>
      </rPr>
      <t>（設備設計(期待）寿命）</t>
    </r>
  </si>
  <si>
    <t>対象設備の想定修繕費の算定。算定期間は各ＣＡＳＥのうちの最小利用期間とする。
想定修理費は継続利用の場合は、過去５年間の累積修理費に設備の既利用期間に応じた係数を乗じる（ex:１～５年：k=1.5、６～10年k=2）
設備更新等の場合には、累積修理費モデルの平均修理費又は過去５年間の累積修理費に係数（ex:修理費×5/設計寿命）を乗ずる</t>
  </si>
  <si>
    <t>対象設備の運用に要する経費の算定。算定期間は各ＣＡＳＥのうちの最小利用期間とする。
運用経費は年間の当該設備を運用するために必要となる電力料金及び運用要員の経費や機材(消耗品）等の経費とする。
電力料金は通常運用容量＊平均電力単価、要員経費、機材費等は想定される範囲で計上する。</t>
  </si>
  <si>
    <t>整備・更新コスト概算額</t>
  </si>
  <si>
    <t>ライフサイクルコスト概算額</t>
  </si>
  <si>
    <t>アセットマネジメント総合評価は、性能評価（サービスレベル管理）、信頼性評価（リスク管理）、コスト評価（コスト管理）の評価値を各ＣＡＳＥ毎に総合的に評価して、評価指数を求める。
各評価項目の配点重み付けは設備の特性等を勘案して定める。</t>
  </si>
  <si>
    <t>性能評価（サービスレベル管理）</t>
  </si>
  <si>
    <t>サービスレベルの高いＣＡＳＥをプラス評価</t>
  </si>
  <si>
    <t>ライフサイクルコストとの小さいＣＡＳＥをプラス評価</t>
  </si>
  <si>
    <t>①+②+③</t>
  </si>
  <si>
    <t>５．アセットマネジメント総合評価配点合計</t>
  </si>
  <si>
    <t>３．信頼性評価（リスク管理）　CASE別評価継続の判断</t>
  </si>
  <si>
    <t>合計</t>
  </si>
  <si>
    <t xml:space="preserve">  整備更新の要／否判定</t>
  </si>
  <si>
    <t>CASE概要</t>
  </si>
  <si>
    <t>　想定利用期間割当費用</t>
  </si>
  <si>
    <t>　最低利用年数</t>
  </si>
  <si>
    <t>02</t>
  </si>
  <si>
    <t>パターンNo</t>
  </si>
  <si>
    <t>受変電設備</t>
  </si>
  <si>
    <t>無停電電源設備</t>
  </si>
  <si>
    <t>直流電源設備</t>
  </si>
  <si>
    <t>ＣＣＴＶ設備</t>
  </si>
  <si>
    <t>テレメータ設備</t>
  </si>
  <si>
    <t>放流警報設備</t>
  </si>
  <si>
    <t>レーダ雨（雪）量計システム</t>
  </si>
  <si>
    <t>道路情報表示設備</t>
  </si>
  <si>
    <t>非常警報設備</t>
  </si>
  <si>
    <t>ラジオ再放送設備</t>
  </si>
  <si>
    <t>光ファイバ線路監視設備</t>
  </si>
  <si>
    <t>衛星通信設備</t>
  </si>
  <si>
    <t>設備区分</t>
  </si>
  <si>
    <t>通し番号</t>
  </si>
  <si>
    <t>入力項目</t>
  </si>
  <si>
    <t>位置</t>
  </si>
  <si>
    <t>表示項目</t>
  </si>
  <si>
    <t>事業所名</t>
  </si>
  <si>
    <t>'①機能評価 評価項目</t>
  </si>
  <si>
    <t>施設情報番号</t>
  </si>
  <si>
    <t>'①機能評価 評価重み</t>
  </si>
  <si>
    <t>基準日</t>
  </si>
  <si>
    <t>①評価対象項目</t>
  </si>
  <si>
    <t>設置場所</t>
  </si>
  <si>
    <t>'①評価手法</t>
  </si>
  <si>
    <t>重要度</t>
  </si>
  <si>
    <t>'②機能評価 評価項目</t>
  </si>
  <si>
    <t>設備概要</t>
  </si>
  <si>
    <t>'②機能評価 評価重み</t>
  </si>
  <si>
    <t>1-経過年</t>
  </si>
  <si>
    <t>'②評価対象項目</t>
  </si>
  <si>
    <t>1-設計寿命</t>
  </si>
  <si>
    <t>'②評価手法</t>
  </si>
  <si>
    <t>1-仕様作成年</t>
  </si>
  <si>
    <t>'③機能評価 評価項目</t>
  </si>
  <si>
    <t>1-最新仕様</t>
  </si>
  <si>
    <t>'③機能評価 評価重み</t>
  </si>
  <si>
    <t>1-障害履歴</t>
  </si>
  <si>
    <t xml:space="preserve"> '③評価対象項目</t>
  </si>
  <si>
    <t>1-点検記録</t>
  </si>
  <si>
    <t>$M$26</t>
  </si>
  <si>
    <t xml:space="preserve"> '③評価手法</t>
  </si>
  <si>
    <t>2-case1</t>
  </si>
  <si>
    <t xml:space="preserve"> '④機能評価 評価項目</t>
  </si>
  <si>
    <t>2-case2</t>
  </si>
  <si>
    <t xml:space="preserve"> '④機能評価 評価重み</t>
  </si>
  <si>
    <t>2-case3</t>
  </si>
  <si>
    <t>G87</t>
  </si>
  <si>
    <t>ｘ</t>
  </si>
  <si>
    <t>2-①サービスレベル</t>
  </si>
  <si>
    <t xml:space="preserve"> '④評価手法</t>
  </si>
  <si>
    <t>2-①case1</t>
  </si>
  <si>
    <t>'①重要度評価　一般外部提供</t>
  </si>
  <si>
    <t>2-①case2</t>
  </si>
  <si>
    <t>'①重要度評価　対外機関提供</t>
  </si>
  <si>
    <t>2-①case3</t>
  </si>
  <si>
    <t>'①重要度評価　内部利用度</t>
  </si>
  <si>
    <t>2-①case1評価</t>
  </si>
  <si>
    <t>'①重要度評価　管理･運用重要度</t>
  </si>
  <si>
    <t>2-①case2評価</t>
  </si>
  <si>
    <t>'①重要度評価　その他重要度要素</t>
  </si>
  <si>
    <t>2-①case3評価</t>
  </si>
  <si>
    <t>G109</t>
  </si>
  <si>
    <t>'①重要度評価　評価手法</t>
  </si>
  <si>
    <t>2-②サービスレベル</t>
  </si>
  <si>
    <t>'②安全性評価　公共施設運用</t>
  </si>
  <si>
    <t>2-②case1</t>
  </si>
  <si>
    <t>'②安全性評価　一般利用者安全</t>
  </si>
  <si>
    <t>2-②case2</t>
  </si>
  <si>
    <t>'②安全性評価　その他安全性要素</t>
  </si>
  <si>
    <t>2-②case3</t>
  </si>
  <si>
    <t>'②安全性評価　評価手法</t>
  </si>
  <si>
    <t>2-②case1評価</t>
  </si>
  <si>
    <t xml:space="preserve"> '③影響範囲評価　地域範囲の広域性</t>
  </si>
  <si>
    <t>2-②case2評価</t>
  </si>
  <si>
    <t xml:space="preserve"> '③影響範囲評価　組織範囲の広域性</t>
  </si>
  <si>
    <t>2-②case3評価</t>
  </si>
  <si>
    <t>G131</t>
  </si>
  <si>
    <t xml:space="preserve"> '③影響範囲評価　その他影響範囲要素</t>
  </si>
  <si>
    <t>2-③サービスレベル</t>
  </si>
  <si>
    <t xml:space="preserve"> '③影響範囲評価　評価手法</t>
  </si>
  <si>
    <t>2-③case1</t>
  </si>
  <si>
    <t>'CASE概要_1</t>
  </si>
  <si>
    <t>2-③case2</t>
  </si>
  <si>
    <t>2-③case3</t>
  </si>
  <si>
    <t>2-③case1評価</t>
  </si>
  <si>
    <t>2-③case2評価</t>
  </si>
  <si>
    <t>'CASE概要_2</t>
  </si>
  <si>
    <t>2-③case3評価</t>
  </si>
  <si>
    <t>G152</t>
  </si>
  <si>
    <t>2-④サービスレベル</t>
  </si>
  <si>
    <t>2-④case1</t>
  </si>
  <si>
    <t>2-④case2</t>
  </si>
  <si>
    <t>'CASE概要_3</t>
  </si>
  <si>
    <t>2-④case3</t>
  </si>
  <si>
    <t>2-④case1評価</t>
  </si>
  <si>
    <t>2-④case2評価</t>
  </si>
  <si>
    <t>2-④case3評価</t>
  </si>
  <si>
    <t>'２．性能評価①機能評価_1</t>
  </si>
  <si>
    <t>3-(1)①-1</t>
  </si>
  <si>
    <t>'２．性能評価①機能評価_2 CASE1</t>
  </si>
  <si>
    <t>3-(1)①-2</t>
  </si>
  <si>
    <t>'２．性能評価①機能評価_2 CASE2</t>
  </si>
  <si>
    <t>3-(1)①-3</t>
  </si>
  <si>
    <t>'２．性能評価①機能評価_2 CASE3</t>
  </si>
  <si>
    <t>3-(1)①-4</t>
  </si>
  <si>
    <t>'２．性能評価②作業性評価_1</t>
  </si>
  <si>
    <t>3-(1)①-5</t>
  </si>
  <si>
    <t>'２．性能評価②作業性評価_2 CASE1</t>
  </si>
  <si>
    <t>3-(1)①-1　備考</t>
  </si>
  <si>
    <t>'２．性能評価②作業性評価_2 CASE2</t>
  </si>
  <si>
    <t>3-(1)①-2　備考</t>
  </si>
  <si>
    <t xml:space="preserve"> '２．性能評価②作業性評価_2 CASE3</t>
  </si>
  <si>
    <t>3-(1)①-3　備考</t>
  </si>
  <si>
    <t xml:space="preserve"> '２．性能評価③サービス評価（外部_1</t>
  </si>
  <si>
    <t>3-(1)①-4　備考</t>
  </si>
  <si>
    <t xml:space="preserve"> '２．性能評価③サービス評価（外部_2 CASE1</t>
  </si>
  <si>
    <t>3-(1)①-5　備考</t>
  </si>
  <si>
    <t xml:space="preserve"> '２．性能評価③サービス評価（外部_2 CASE2</t>
  </si>
  <si>
    <t>3-(1)②-1</t>
  </si>
  <si>
    <t xml:space="preserve"> '２．性能評価③サービス評価（外部_2 CASE3</t>
  </si>
  <si>
    <t>3-(1)②-2</t>
  </si>
  <si>
    <t xml:space="preserve"> '２．性能評価④サービス評価（内部_1</t>
  </si>
  <si>
    <t>3-(1)②-3</t>
  </si>
  <si>
    <t xml:space="preserve"> '２．性能評価④サービス評価（内部_2 CASE1</t>
  </si>
  <si>
    <t>3-(1)②-1　備考</t>
  </si>
  <si>
    <t xml:space="preserve"> '２．性能評価④サービス評価（内部_2 CASE2</t>
  </si>
  <si>
    <t>3-(1)②-2　備考</t>
  </si>
  <si>
    <t xml:space="preserve"> '２．性能評価④サービス評価（内部_2 CASE3</t>
  </si>
  <si>
    <t>3-(1)②-3　備考</t>
  </si>
  <si>
    <t xml:space="preserve"> '３．信頼性評価(1-①重要度評価備考 1</t>
  </si>
  <si>
    <t>3-(1)③-1</t>
  </si>
  <si>
    <t>３．信頼性評価(1-①重要度評価備考 2</t>
  </si>
  <si>
    <t>3-(1)③-2</t>
  </si>
  <si>
    <t xml:space="preserve"> '３．信頼性評価(1-①重要度評価備考 3</t>
  </si>
  <si>
    <t>3-(1)③-3</t>
  </si>
  <si>
    <t xml:space="preserve"> '３．信頼性評価(1-①重要度評価備考 4</t>
  </si>
  <si>
    <t>3-(1)③-1　備考</t>
  </si>
  <si>
    <t xml:space="preserve"> '３．信頼性評価(1-①重要度評価備考 5</t>
  </si>
  <si>
    <t>3-(1)③-2　備考</t>
  </si>
  <si>
    <t xml:space="preserve"> '３．信頼性評価(1-②安全性評価備考_1</t>
  </si>
  <si>
    <t>3-(1)③-3　備考</t>
  </si>
  <si>
    <t xml:space="preserve"> '３．信頼性評価(1-②安全性評価備考_2</t>
  </si>
  <si>
    <t>3-(2)①case1　評価</t>
  </si>
  <si>
    <t>３．信頼性評価(1-②安全性評価備考_3</t>
  </si>
  <si>
    <t>3-(2)①case2　評価</t>
  </si>
  <si>
    <t xml:space="preserve"> '３．信頼性評価(1-③影響範囲評価備考_1</t>
  </si>
  <si>
    <t>3-(2)①case3　評価</t>
  </si>
  <si>
    <t xml:space="preserve"> '３．信頼性評価(1-③影響範囲評価備考_2</t>
  </si>
  <si>
    <t>3-(2)②case1　評価</t>
  </si>
  <si>
    <t xml:space="preserve"> '３．信頼性評価(1-③影響範囲評価備考_3</t>
  </si>
  <si>
    <t>3-(2)②case2　評価</t>
  </si>
  <si>
    <t xml:space="preserve"> '４．コスト評価 2-2整備・更新コスト CASE概要（下段 CASE1</t>
  </si>
  <si>
    <t>3-(2)②case3　評価</t>
  </si>
  <si>
    <t xml:space="preserve"> '４．コスト評価 2-2整備・更新コスト CASE概要（下段 CASE2</t>
  </si>
  <si>
    <t>3-(2)③case1　評価</t>
  </si>
  <si>
    <t xml:space="preserve"> '４．コスト評価 2-2整備・更新コスト CASE概要（下段 CASE3</t>
  </si>
  <si>
    <t>3-(2)③case2　評価</t>
  </si>
  <si>
    <t>3-(2)③case3　評価</t>
  </si>
  <si>
    <t>3-(2)④case1　評価</t>
  </si>
  <si>
    <t>3-(2)④case2　評価</t>
  </si>
  <si>
    <t>3-(2)④case3　評価</t>
  </si>
  <si>
    <t>3-(3)case1　評価</t>
  </si>
  <si>
    <t>3-(3)case2　評価</t>
  </si>
  <si>
    <t>3-(3)case3　評価</t>
  </si>
  <si>
    <t>4-case1 年</t>
  </si>
  <si>
    <t>4-case2 年</t>
  </si>
  <si>
    <t>4-case3 年</t>
  </si>
  <si>
    <t>4-①</t>
  </si>
  <si>
    <t>4-①　case1</t>
  </si>
  <si>
    <t>4-①　case2</t>
  </si>
  <si>
    <t>4-①　case3</t>
  </si>
  <si>
    <t>4-②</t>
  </si>
  <si>
    <t>4-②　case1</t>
  </si>
  <si>
    <t>4-②　case2</t>
  </si>
  <si>
    <t>4-②　case3</t>
  </si>
  <si>
    <t>4-③</t>
  </si>
  <si>
    <t>4-④　case1</t>
  </si>
  <si>
    <t>4-④　case2</t>
  </si>
  <si>
    <t>4-④　case3</t>
  </si>
  <si>
    <t>4-2-2　case1 下</t>
  </si>
  <si>
    <t>4-2-2　case2 下</t>
  </si>
  <si>
    <t>4-2-2　case3 下</t>
  </si>
  <si>
    <t>4-2-2　case1 金額</t>
  </si>
  <si>
    <t>4-2-2　case2 金額</t>
  </si>
  <si>
    <t>4-2-2　case3 金額</t>
  </si>
  <si>
    <t>コメント</t>
  </si>
  <si>
    <t>$E$6</t>
  </si>
  <si>
    <t>$E$10</t>
  </si>
  <si>
    <t>$E$12</t>
  </si>
  <si>
    <t>$E$14</t>
  </si>
  <si>
    <t>$E$16</t>
  </si>
  <si>
    <t>$E$18</t>
  </si>
  <si>
    <t>$M$23</t>
  </si>
  <si>
    <t>$R$23</t>
  </si>
  <si>
    <t>$M$24</t>
  </si>
  <si>
    <t>$R$24</t>
  </si>
  <si>
    <t>$M$25</t>
  </si>
  <si>
    <t>4-③　case1　電力料金</t>
  </si>
  <si>
    <t>4-③　case2　電力料金</t>
  </si>
  <si>
    <t>4-③　case3　電力料金</t>
  </si>
  <si>
    <t>4-③　case1 運用経費</t>
  </si>
  <si>
    <t>4-③　case2 運用経費</t>
  </si>
  <si>
    <t>4-③　case3 運用経費</t>
  </si>
  <si>
    <t>ＣＡＳＥ３</t>
  </si>
  <si>
    <t>及び評価手法</t>
  </si>
  <si>
    <t>一般外部提供</t>
  </si>
  <si>
    <t>ＣＡＳＥ1</t>
  </si>
  <si>
    <t>ＣＡＳＥ2</t>
  </si>
  <si>
    <t>ＣＡＳＥ3</t>
  </si>
  <si>
    <t>重要度評価</t>
  </si>
  <si>
    <t>必要サービスレベル</t>
  </si>
  <si>
    <t>ＣＡＳＥ１評価値</t>
  </si>
  <si>
    <t>ＣＡＳＥ２評価値</t>
  </si>
  <si>
    <t>ＣＡＳＥ３評価値</t>
  </si>
  <si>
    <t>配点合計</t>
  </si>
  <si>
    <t>各評価値重み換算後の合計値</t>
  </si>
  <si>
    <t>点</t>
  </si>
  <si>
    <t>設置場所</t>
  </si>
  <si>
    <t>最低利用年数</t>
  </si>
  <si>
    <t>運用信頼性評価計</t>
  </si>
  <si>
    <t>ＣＡＳＥ１運用信頼性評価値</t>
  </si>
  <si>
    <t>ＣＡＳＥ２運用信頼性評価値</t>
  </si>
  <si>
    <t>ＣＡＳＥ３運用信頼性評価値</t>
  </si>
  <si>
    <t>信頼性評価方法</t>
  </si>
  <si>
    <t>信頼性評価係数</t>
  </si>
  <si>
    <t>（維持運用コスト＋整備・更新コスト）</t>
  </si>
  <si>
    <t>金額比</t>
  </si>
  <si>
    <t>ＣＡＳＥ２</t>
  </si>
  <si>
    <t>ＣＡＳＥ3</t>
  </si>
  <si>
    <t>評価係数</t>
  </si>
  <si>
    <t>保守部品等の在庫なし（部品取り装置なし）</t>
  </si>
  <si>
    <t>保守部品等の在庫なし（部品取り装置あり）</t>
  </si>
  <si>
    <t>保守部品等の製造中止（供給制限中）</t>
  </si>
  <si>
    <t>保守部品等の製造を制限中</t>
  </si>
  <si>
    <t>保守部品等の製造・供給中</t>
  </si>
  <si>
    <t>専任技術者が不在若しくは体制が無く障害対応が困難（養成もなし）</t>
  </si>
  <si>
    <t>専任技術者が工場に極少数で障害の即応が困難</t>
  </si>
  <si>
    <t>専任技術者が地方におらず対応に時間を要する</t>
  </si>
  <si>
    <t>専任技術者が地方にいるが少なく対応に時間を要する</t>
  </si>
  <si>
    <t>重要度：高</t>
  </si>
  <si>
    <t>重要度：中</t>
  </si>
  <si>
    <t>重要度：低</t>
  </si>
  <si>
    <t>評価テンプレートにおける設備名</t>
  </si>
  <si>
    <t>発動発電設備</t>
  </si>
  <si>
    <t>路側通信設備</t>
  </si>
  <si>
    <t>電子応用設備</t>
  </si>
  <si>
    <t>電話交換設備</t>
  </si>
  <si>
    <t>有線通信設備</t>
  </si>
  <si>
    <t>河川情報システム</t>
  </si>
  <si>
    <t>道路情報システム</t>
  </si>
  <si>
    <t>路車間通信設備</t>
  </si>
  <si>
    <t>ダム・堰情報システム</t>
  </si>
  <si>
    <t>ネットワーク設備</t>
  </si>
  <si>
    <t>河川情報表示設備</t>
  </si>
  <si>
    <r>
      <t>0</t>
    </r>
    <r>
      <rPr>
        <sz val="9"/>
        <color indexed="8"/>
        <rFont val="ＭＳ Ｐゴシック"/>
        <family val="3"/>
      </rPr>
      <t>4</t>
    </r>
  </si>
  <si>
    <r>
      <t>1</t>
    </r>
    <r>
      <rPr>
        <sz val="9"/>
        <color indexed="8"/>
        <rFont val="ＭＳ Ｐゴシック"/>
        <family val="3"/>
      </rPr>
      <t>0</t>
    </r>
  </si>
  <si>
    <r>
      <t>1</t>
    </r>
    <r>
      <rPr>
        <sz val="9"/>
        <color indexed="8"/>
        <rFont val="ＭＳ Ｐゴシック"/>
        <family val="3"/>
      </rPr>
      <t>6</t>
    </r>
  </si>
  <si>
    <r>
      <t>1</t>
    </r>
    <r>
      <rPr>
        <sz val="9"/>
        <color indexed="8"/>
        <rFont val="ＭＳ Ｐゴシック"/>
        <family val="3"/>
      </rPr>
      <t>7</t>
    </r>
  </si>
  <si>
    <t>対象設備名</t>
  </si>
  <si>
    <t>3</t>
  </si>
  <si>
    <t>1</t>
  </si>
  <si>
    <t>2</t>
  </si>
  <si>
    <t>23</t>
  </si>
  <si>
    <t>受変電設備(劣化診断結果整理表)</t>
  </si>
  <si>
    <t>無停電電源設備(劣化診断結果整理表)</t>
  </si>
  <si>
    <t>直流電源設備(劣化診断結果整理表)</t>
  </si>
  <si>
    <t>ＣＣＴＶ設備(劣化診断結果整理表)</t>
  </si>
  <si>
    <t>道路情報表示設備(ＨＬ形表示機)(劣化診断結果整理表)</t>
  </si>
  <si>
    <t>道路情報表示設備(Ａ形・Ａ２形電光式表示機)(劣化診断結果整理表)</t>
  </si>
  <si>
    <t>道路情報表示設備(道路情報表示装置主制御機)(劣化診断結果整理表)</t>
  </si>
  <si>
    <t>ネットワーク設備(劣化診断結果整理表)</t>
  </si>
  <si>
    <t>河川情報表示設備(ＬＥＤ形表示機)(劣化診断結果整理表)</t>
  </si>
  <si>
    <t>河川情報表示設備(フルカラー形表示機)(劣化診断結果整理表)</t>
  </si>
  <si>
    <t>点検</t>
  </si>
  <si>
    <t>劣診</t>
  </si>
  <si>
    <t>評価種別</t>
  </si>
  <si>
    <t>評価種別</t>
  </si>
  <si>
    <t>【固定項目】</t>
  </si>
  <si>
    <t>発動発電設備(ディーゼル)(劣化診断結果整理表)</t>
  </si>
  <si>
    <t>発動発電設備(ガスタービン)(点検結果整理表)</t>
  </si>
  <si>
    <t>発動発電設備(ガスタービン)(劣化診断結果整理表)</t>
  </si>
  <si>
    <t>無停電電源設備(点検結果整理表)</t>
  </si>
  <si>
    <t>直流電源設備(点検結果整理表)</t>
  </si>
  <si>
    <t>ＣＣＴＶ設備(点検結果整理表)</t>
  </si>
  <si>
    <t>テレメータ設備(監視局)(点検結果整理表)</t>
  </si>
  <si>
    <t>テレメータ設備(監視局装置)(劣化診断結果整理表)</t>
  </si>
  <si>
    <t>テレメータ設備(中継局)(点検結果整理表)</t>
  </si>
  <si>
    <t>テレメータ設備(中継局装置)(劣化診断結果整理表)</t>
  </si>
  <si>
    <t>テレメータ設備(観測局)(点検結果整理表)</t>
  </si>
  <si>
    <t>テレメータ設備(観測局装置)(劣化診断結果整理表)</t>
  </si>
  <si>
    <t>放流警報設備(制御監視局)(点検結果整理表)</t>
  </si>
  <si>
    <t>放流警報設備(制御監視局装置)(劣化診断結果整理表)</t>
  </si>
  <si>
    <t>放流警報設備(中継局)(点検結果整理表)</t>
  </si>
  <si>
    <t>放流警報設備(中継局装置)(劣化診断結果整理表)</t>
  </si>
  <si>
    <t>放流警報設備(警報局)(点検結果整理表)</t>
  </si>
  <si>
    <t>放流警報設備(警報局装置)(劣化診断結果整理表)</t>
  </si>
  <si>
    <t>レーダ雨(雪)量計システム(基地局)(点検結果整理表)</t>
  </si>
  <si>
    <t>レーダ雨(雪)量計システム(処理局)(点検結果整理表)</t>
  </si>
  <si>
    <t>道路情報表示設備(点検結果整理表)</t>
  </si>
  <si>
    <t>非常警報設備(点検結果整理表)</t>
  </si>
  <si>
    <t>ラジオ再放送設備(サーバ親装置)(点検結果整理表)</t>
  </si>
  <si>
    <t>ラジオ再放送設備(現場)(点検結果整理表)</t>
  </si>
  <si>
    <t>路側通信設備(サーバ中央)(点検結果整理表)</t>
  </si>
  <si>
    <t>路側通信設備(中央装置(サーバタイプ)(劣化診断結果整理表)</t>
  </si>
  <si>
    <t>路側通信設備(中央)(点検結果整理表)</t>
  </si>
  <si>
    <t>路側通信設備(中央装置)(劣化診断結果整理表)</t>
  </si>
  <si>
    <t>路側通信設備(現場)(点検結果整理表)</t>
  </si>
  <si>
    <t>路側通信設備(路側端末装置・案内表示板)(劣化診断結果整理表)</t>
  </si>
  <si>
    <t>電子応用設備(路面凍結検知設備(路面放射温度計)(劣化診断結果整理表)</t>
  </si>
  <si>
    <t>電子応用設備(路面凍結検知設備(反射比率計)(劣化診断結果整理表)</t>
  </si>
  <si>
    <t>多重無線通信設備(点検結果整理表)</t>
  </si>
  <si>
    <t>電話交換設備(点検結果整理表)</t>
  </si>
  <si>
    <t>有線通信設備(点検結果整理表)</t>
  </si>
  <si>
    <t>光ファイバ線路監視設備(点検結果整理表)</t>
  </si>
  <si>
    <t>衛星通信設備(固定局)(点検結果整理表)</t>
  </si>
  <si>
    <t>衛星通信設備(車載局)(点検結果整理表)</t>
  </si>
  <si>
    <t>衛星通信設備(固定局(制御地球局)(点検結果整理表)</t>
  </si>
  <si>
    <t>衛星通信設備(Ｋｕ－ＳＡＴ(制御地球局)(点検結果整理表)</t>
  </si>
  <si>
    <t>衛星通信設備(Ｋｕ－ＳＡＴ(固定・可搬型)(点検結果整理表)</t>
  </si>
  <si>
    <t>河川情報システム(点検結果整理表)</t>
  </si>
  <si>
    <t>道路情報システム(点検結果整理表)</t>
  </si>
  <si>
    <t>路車間通信設備(点検結果整理表)</t>
  </si>
  <si>
    <t>ダム・堰情報システム(ダム・堰放流制御装置)(点検結果整理表)</t>
  </si>
  <si>
    <t>ダム・堰情報システム(ダム諸量処理装置)(点検結果整理表)</t>
  </si>
  <si>
    <t>ネットワーク設備(点検結果整理表)</t>
  </si>
  <si>
    <t>河川情報表示設備(点検結果整理表)</t>
  </si>
  <si>
    <t>受変電設備(点検結果整理表)</t>
  </si>
  <si>
    <t>ラジオ再放送設備(事務所装置)(劣化診断結果整理表)</t>
  </si>
  <si>
    <t>ラジオ再放送設備(ラジオ再放送装置)(劣化診断結果整理表)</t>
  </si>
  <si>
    <t>電子応用設備(路面凍結検知設備(道路気象観測設備))(点検結果整理表)</t>
  </si>
  <si>
    <t>河川情報表示設備(ＬＥＤ形表示機主制御機)(劣化診断結果整理表)</t>
  </si>
  <si>
    <t>河川情報表示設備(フルカラー形表示機主制御機)(劣化診断結果整理表)</t>
  </si>
  <si>
    <t>電子応用設備(路面凍結検知設備(気温計))(劣化診断結果整理表)</t>
  </si>
  <si>
    <t>01</t>
  </si>
  <si>
    <t>03</t>
  </si>
  <si>
    <r>
      <t>0</t>
    </r>
    <r>
      <rPr>
        <sz val="9"/>
        <color indexed="8"/>
        <rFont val="ＭＳ Ｐゴシック"/>
        <family val="3"/>
      </rPr>
      <t>5</t>
    </r>
  </si>
  <si>
    <r>
      <t>0</t>
    </r>
    <r>
      <rPr>
        <sz val="9"/>
        <color indexed="8"/>
        <rFont val="ＭＳ Ｐゴシック"/>
        <family val="3"/>
      </rPr>
      <t>6</t>
    </r>
  </si>
  <si>
    <r>
      <t>0</t>
    </r>
    <r>
      <rPr>
        <sz val="9"/>
        <color indexed="8"/>
        <rFont val="ＭＳ Ｐゴシック"/>
        <family val="3"/>
      </rPr>
      <t>7</t>
    </r>
  </si>
  <si>
    <r>
      <t>0</t>
    </r>
    <r>
      <rPr>
        <sz val="9"/>
        <color indexed="8"/>
        <rFont val="ＭＳ Ｐゴシック"/>
        <family val="3"/>
      </rPr>
      <t>8</t>
    </r>
  </si>
  <si>
    <r>
      <t>0</t>
    </r>
    <r>
      <rPr>
        <sz val="9"/>
        <color indexed="8"/>
        <rFont val="ＭＳ Ｐゴシック"/>
        <family val="3"/>
      </rPr>
      <t>9</t>
    </r>
  </si>
  <si>
    <r>
      <t>1</t>
    </r>
    <r>
      <rPr>
        <sz val="9"/>
        <color indexed="8"/>
        <rFont val="ＭＳ Ｐゴシック"/>
        <family val="3"/>
      </rPr>
      <t>1</t>
    </r>
  </si>
  <si>
    <r>
      <t>1</t>
    </r>
    <r>
      <rPr>
        <sz val="9"/>
        <color indexed="8"/>
        <rFont val="ＭＳ Ｐゴシック"/>
        <family val="3"/>
      </rPr>
      <t>2</t>
    </r>
  </si>
  <si>
    <t>13</t>
  </si>
  <si>
    <t>14</t>
  </si>
  <si>
    <t>15</t>
  </si>
  <si>
    <r>
      <t>1</t>
    </r>
    <r>
      <rPr>
        <sz val="9"/>
        <color indexed="8"/>
        <rFont val="ＭＳ Ｐゴシック"/>
        <family val="3"/>
      </rPr>
      <t>8</t>
    </r>
  </si>
  <si>
    <t>19</t>
  </si>
  <si>
    <t>20</t>
  </si>
  <si>
    <t>21</t>
  </si>
  <si>
    <t>22</t>
  </si>
  <si>
    <t>24</t>
  </si>
  <si>
    <t>00</t>
  </si>
  <si>
    <t>標準</t>
  </si>
  <si>
    <t>設備番号</t>
  </si>
  <si>
    <t>対象設備名</t>
  </si>
  <si>
    <t>整備局名称</t>
  </si>
  <si>
    <t>$E$4</t>
  </si>
  <si>
    <t>$E$8</t>
  </si>
  <si>
    <t>$G$70</t>
  </si>
  <si>
    <t>$P$70</t>
  </si>
  <si>
    <t>$Y$70</t>
  </si>
  <si>
    <t>$G$92</t>
  </si>
  <si>
    <t>$G$96</t>
  </si>
  <si>
    <t>$P$96</t>
  </si>
  <si>
    <t>$Y$96</t>
  </si>
  <si>
    <t>$L$102</t>
  </si>
  <si>
    <t>$V$102</t>
  </si>
  <si>
    <t>$AF$102</t>
  </si>
  <si>
    <t>$G$114</t>
  </si>
  <si>
    <t>$G$118</t>
  </si>
  <si>
    <t>$P$118</t>
  </si>
  <si>
    <t>$Y$118</t>
  </si>
  <si>
    <t>$L$124</t>
  </si>
  <si>
    <t>$V$124</t>
  </si>
  <si>
    <t>$AF$124</t>
  </si>
  <si>
    <t>$G$136</t>
  </si>
  <si>
    <t>$G$140</t>
  </si>
  <si>
    <t>$P$140</t>
  </si>
  <si>
    <t>$Y$140</t>
  </si>
  <si>
    <t>$L$145</t>
  </si>
  <si>
    <t>$V$145</t>
  </si>
  <si>
    <t>$AF$145</t>
  </si>
  <si>
    <t>$G$157</t>
  </si>
  <si>
    <t>$G$161</t>
  </si>
  <si>
    <t>$P$161</t>
  </si>
  <si>
    <t>$Y$161</t>
  </si>
  <si>
    <t>$L$167</t>
  </si>
  <si>
    <t>$U$167</t>
  </si>
  <si>
    <t>$AD$167</t>
  </si>
  <si>
    <t>$N$196</t>
  </si>
  <si>
    <t>$N$197</t>
  </si>
  <si>
    <t>$N$198</t>
  </si>
  <si>
    <t>$N$199</t>
  </si>
  <si>
    <t>$N$200</t>
  </si>
  <si>
    <t>$AA$196</t>
  </si>
  <si>
    <t>$AA$197</t>
  </si>
  <si>
    <t>$AA$198</t>
  </si>
  <si>
    <t>$AA$199</t>
  </si>
  <si>
    <t>$AA$200</t>
  </si>
  <si>
    <t>$N$208</t>
  </si>
  <si>
    <t>$N$209</t>
  </si>
  <si>
    <t>$N$210</t>
  </si>
  <si>
    <t>$AA$208</t>
  </si>
  <si>
    <t>$AA$209</t>
  </si>
  <si>
    <t>$AA$210</t>
  </si>
  <si>
    <t>$N$218</t>
  </si>
  <si>
    <t>$N$219</t>
  </si>
  <si>
    <t>$N$220</t>
  </si>
  <si>
    <t>$AA$218</t>
  </si>
  <si>
    <t>$AA$219</t>
  </si>
  <si>
    <t>$AA$220</t>
  </si>
  <si>
    <t>$L$238</t>
  </si>
  <si>
    <t>$U$238</t>
  </si>
  <si>
    <t>$AD$238</t>
  </si>
  <si>
    <t>$L$250</t>
  </si>
  <si>
    <t>$U$250</t>
  </si>
  <si>
    <t>$AD$250</t>
  </si>
  <si>
    <t>$L$262</t>
  </si>
  <si>
    <t>$U$262</t>
  </si>
  <si>
    <t>$AD$262</t>
  </si>
  <si>
    <t>$L$274</t>
  </si>
  <si>
    <t>$U$274</t>
  </si>
  <si>
    <t>$AD$274</t>
  </si>
  <si>
    <t>$L$287</t>
  </si>
  <si>
    <t>$U$287</t>
  </si>
  <si>
    <t>$AD$287</t>
  </si>
  <si>
    <t>$J$317</t>
  </si>
  <si>
    <t>$S$317</t>
  </si>
  <si>
    <t>$AB$317</t>
  </si>
  <si>
    <t>$E$324</t>
  </si>
  <si>
    <t>$J$324</t>
  </si>
  <si>
    <t>$S$324</t>
  </si>
  <si>
    <t>$AB$324</t>
  </si>
  <si>
    <t>$E$331</t>
  </si>
  <si>
    <t>$J$331</t>
  </si>
  <si>
    <t>$S$331</t>
  </si>
  <si>
    <t>$AB$331</t>
  </si>
  <si>
    <t>$E$337</t>
  </si>
  <si>
    <t>$J$337</t>
  </si>
  <si>
    <t>$S$337</t>
  </si>
  <si>
    <t>$AB$337</t>
  </si>
  <si>
    <t>$J$338</t>
  </si>
  <si>
    <t>$S$338</t>
  </si>
  <si>
    <t>$AB$338</t>
  </si>
  <si>
    <t>$J$344</t>
  </si>
  <si>
    <t>$S$344</t>
  </si>
  <si>
    <t>$AB$344</t>
  </si>
  <si>
    <t>$G$358</t>
  </si>
  <si>
    <t>$P$358</t>
  </si>
  <si>
    <t>$Y$358</t>
  </si>
  <si>
    <t>$J$369</t>
  </si>
  <si>
    <t>$S$369</t>
  </si>
  <si>
    <t>$AB$369</t>
  </si>
  <si>
    <t>$E$415</t>
  </si>
  <si>
    <t>L83</t>
  </si>
  <si>
    <t>L85</t>
  </si>
  <si>
    <t>L105</t>
  </si>
  <si>
    <t>L107</t>
  </si>
  <si>
    <t>L127</t>
  </si>
  <si>
    <t>L129</t>
  </si>
  <si>
    <t>L148</t>
  </si>
  <si>
    <t>L150</t>
  </si>
  <si>
    <t>L196</t>
  </si>
  <si>
    <t>L197</t>
  </si>
  <si>
    <t>L198</t>
  </si>
  <si>
    <t>L199</t>
  </si>
  <si>
    <t>L200</t>
  </si>
  <si>
    <t>L208</t>
  </si>
  <si>
    <t>L209</t>
  </si>
  <si>
    <t>L210</t>
  </si>
  <si>
    <t>L218</t>
  </si>
  <si>
    <t>L219</t>
  </si>
  <si>
    <t>L220</t>
  </si>
  <si>
    <t>G70</t>
  </si>
  <si>
    <t>G183</t>
  </si>
  <si>
    <t>G310</t>
  </si>
  <si>
    <t>G351</t>
  </si>
  <si>
    <t>P70</t>
  </si>
  <si>
    <t>P183</t>
  </si>
  <si>
    <t>P310</t>
  </si>
  <si>
    <t>P351</t>
  </si>
  <si>
    <t>Y70</t>
  </si>
  <si>
    <t>Y183</t>
  </si>
  <si>
    <t>Y310</t>
  </si>
  <si>
    <t>Y351</t>
  </si>
  <si>
    <t>G92</t>
  </si>
  <si>
    <t>G96</t>
  </si>
  <si>
    <t>P96</t>
  </si>
  <si>
    <t>Y96</t>
  </si>
  <si>
    <t>G114</t>
  </si>
  <si>
    <t>G118</t>
  </si>
  <si>
    <t>P118</t>
  </si>
  <si>
    <t>Y118</t>
  </si>
  <si>
    <t>G136</t>
  </si>
  <si>
    <t>G140</t>
  </si>
  <si>
    <t>P140</t>
  </si>
  <si>
    <t>Y140</t>
  </si>
  <si>
    <t>G157</t>
  </si>
  <si>
    <t>G161</t>
  </si>
  <si>
    <t>P161</t>
  </si>
  <si>
    <t>Y161</t>
  </si>
  <si>
    <t>AA196</t>
  </si>
  <si>
    <t>AA197</t>
  </si>
  <si>
    <t>AA198</t>
  </si>
  <si>
    <t>AA199</t>
  </si>
  <si>
    <t>AA200</t>
  </si>
  <si>
    <t>AA208</t>
  </si>
  <si>
    <t>AA209</t>
  </si>
  <si>
    <t>AA210</t>
  </si>
  <si>
    <t>AA218</t>
  </si>
  <si>
    <t>AA219</t>
  </si>
  <si>
    <t>AA220</t>
  </si>
  <si>
    <t>G358</t>
  </si>
  <si>
    <t>P358</t>
  </si>
  <si>
    <t>Y358</t>
  </si>
  <si>
    <t>発動発電設備(ディーゼル)(点検結果整理表)</t>
  </si>
  <si>
    <t>技術者体制に問題が無い</t>
  </si>
  <si>
    <t>サービス保証期限を相当超過し障害対応ができない</t>
  </si>
  <si>
    <t>サービス保証期限を相当超過しているが障害対応が限定的に可能である</t>
  </si>
  <si>
    <t>サービス保証期限を超過しており、障害対応等に相当な時間（3日程度）を要する</t>
  </si>
  <si>
    <t>一部でサービス保証期限を超過しており、障害対応等に時間（1日程度）を要する</t>
  </si>
  <si>
    <t>サービス保証に問題が無い</t>
  </si>
  <si>
    <t>障害復旧までに発生から数ヶ月以上の時間が想定される</t>
  </si>
  <si>
    <t>障害復旧までに発生から１ヶ月以上のの時間が想定される</t>
  </si>
  <si>
    <t>障害復旧までに発生から１～２週間程度の時間が想定される</t>
  </si>
  <si>
    <t>障害復旧までに発生から３～数日の時間が想定される</t>
  </si>
  <si>
    <t>障害復旧までに発生から即日又は２日程度で復旧が想定される</t>
  </si>
  <si>
    <t>対象設備の障害復旧や運用上、重要な保守部品や代替品の供給体制や供給保証の状態について評価する。保守部品の供給が困難な場合を信頼性が低い（阻害要因として高いリスク）として評価する。</t>
  </si>
  <si>
    <t>対象設備の障害対応や運用管理に関して設備の内容を熟知し円滑な復旧が可能な技術者の有無、組織体制を評価する。技術者の派遣等が困難な場合を信頼性が低い（阻害要因として高いリスク）として評価する。</t>
  </si>
  <si>
    <t>対象設備に重大な障害が発生した場合に復旧までに想定される時間を評価する。復旧までの時間が長い場合を信頼性が低い（阻害要因として高いリスク）として評価する。</t>
  </si>
  <si>
    <t>ＣＡＳＥ１</t>
  </si>
  <si>
    <t>③サービス評価（外部）</t>
  </si>
  <si>
    <t>④サービス評価（内部）</t>
  </si>
  <si>
    <r>
      <t>信頼性評価（リスク管理）</t>
    </r>
  </si>
  <si>
    <t>コスト評価（コスト管理）</t>
  </si>
  <si>
    <t>リスクレベルが高いＣＡＳＥをプラス評価</t>
  </si>
  <si>
    <t>①性能評価（サービスレベル管理）</t>
  </si>
  <si>
    <t>②信頼性評価（リスク管理）</t>
  </si>
  <si>
    <t>③コスト評価（コスト管理）</t>
  </si>
  <si>
    <t>対象設備名</t>
  </si>
  <si>
    <t>評価基準日</t>
  </si>
  <si>
    <t>設備概要</t>
  </si>
  <si>
    <t>１．ストック基本評価</t>
  </si>
  <si>
    <t>４．コスト評価</t>
  </si>
  <si>
    <t>２－１．維持運用コスト</t>
  </si>
  <si>
    <t>③運用等経費</t>
  </si>
  <si>
    <t>④その他経費</t>
  </si>
  <si>
    <t>２－２．整備・更新コスト</t>
  </si>
  <si>
    <t>２．性能評価（サービスレベル管理）</t>
  </si>
  <si>
    <t>３．信頼性評価（リスク管理）</t>
  </si>
  <si>
    <t>対象設備の重要度として、提供するサービスの重要度（一般外部提供、対外機関提供、内部利用度）や河川道路管理・運用における対象設備の重要度等を評価する。</t>
  </si>
  <si>
    <t>整備局名称</t>
  </si>
  <si>
    <t>事業所名称</t>
  </si>
  <si>
    <t>電気通信施設アセットマネジメント評価表</t>
  </si>
  <si>
    <t>施設情報番号</t>
  </si>
  <si>
    <t>評価項目</t>
  </si>
  <si>
    <t>配点割合</t>
  </si>
  <si>
    <t>得点</t>
  </si>
  <si>
    <t>係数</t>
  </si>
  <si>
    <t>評価点</t>
  </si>
  <si>
    <t>ＣＡＳＥ概要</t>
  </si>
  <si>
    <t>①機能評価</t>
  </si>
  <si>
    <t>評価重み</t>
  </si>
  <si>
    <t>評価手法</t>
  </si>
  <si>
    <t>評価重み換算</t>
  </si>
  <si>
    <t>②作業性評価</t>
  </si>
  <si>
    <t>性能評価計</t>
  </si>
  <si>
    <t>性能評価計数</t>
  </si>
  <si>
    <t>ＣＡＳＥ1</t>
  </si>
  <si>
    <t>ＣＡＳＥ2</t>
  </si>
  <si>
    <t>CASE別評価継続の判断</t>
  </si>
  <si>
    <t>（１）影響度評価</t>
  </si>
  <si>
    <t>　①重要度評価</t>
  </si>
  <si>
    <t>項　　　目</t>
  </si>
  <si>
    <t>評価内容</t>
  </si>
  <si>
    <t>備　考</t>
  </si>
  <si>
    <t>一般提供の有無、利用普及度等を評価</t>
  </si>
  <si>
    <t>対外機関提供</t>
  </si>
  <si>
    <t>外部機関、国以外への提供の有無等を評価</t>
  </si>
  <si>
    <t>内部利用度</t>
  </si>
  <si>
    <t>内部における利用度等を評価</t>
  </si>
  <si>
    <t>管理･運用重要度</t>
  </si>
  <si>
    <t>管理・運用上の重要度の評価</t>
  </si>
  <si>
    <t>その他重要度要素</t>
  </si>
  <si>
    <t>その他施設特有の重要度を評価</t>
  </si>
  <si>
    <t>合　　　計</t>
  </si>
  <si>
    <t>　②安全性評価</t>
  </si>
  <si>
    <t>対象設備において障害又は誤動作等が生じた場合に、公共施設全体の運用上の支障、安全性低下等に伴う事故発生などで一般住民や公共施設利用者等への影響や人命財産への波及等の安全性へ影響について評価する。</t>
  </si>
  <si>
    <t>公共施設運用</t>
  </si>
  <si>
    <t>千円／5年</t>
  </si>
  <si>
    <t>公共施設の運用への安全性への影響を評価</t>
  </si>
  <si>
    <t>一般利用者安全</t>
  </si>
  <si>
    <t>一般利用者等への安全性への影響を評価</t>
  </si>
  <si>
    <t>その他安全性要素</t>
  </si>
  <si>
    <t>その他施設特有の安全性への影響を評価</t>
  </si>
  <si>
    <t>　③影響範囲評価</t>
  </si>
  <si>
    <t>対象設備において障害又は誤動作等が生じた場合に、影響する範囲として全国的又は地域的影響、対象設備内での影響(広域性）の評価及び組織内外、一般住民への波及等の影響範囲について評価する。</t>
  </si>
  <si>
    <t>地域範囲の広域性</t>
  </si>
  <si>
    <t>影響の広域的波及を評価</t>
  </si>
  <si>
    <t>組織範囲の広域性</t>
  </si>
  <si>
    <t>組織内外、一般利用者等への波及を評価</t>
  </si>
  <si>
    <t>その他影響範囲要素</t>
  </si>
  <si>
    <t>その他施設特有の波及の影響を評価</t>
  </si>
  <si>
    <t>影響度配点合計</t>
  </si>
  <si>
    <t>影響度係数</t>
  </si>
  <si>
    <t>影響度合計点／１００</t>
  </si>
  <si>
    <t>（２）運用信頼性評価</t>
  </si>
  <si>
    <t>　①保守部品供給</t>
  </si>
  <si>
    <t>信頼性評価点</t>
  </si>
  <si>
    <t>保守部品供給の信頼性評価</t>
  </si>
  <si>
    <t>備　考</t>
  </si>
  <si>
    <t>　②技術者体制</t>
  </si>
  <si>
    <t>技術者体制の信頼性評価</t>
  </si>
  <si>
    <t>　③サービス保証</t>
  </si>
  <si>
    <r>
      <t>２．</t>
    </r>
    <r>
      <rPr>
        <sz val="11"/>
        <rFont val="ＭＳ Ｐゴシック"/>
        <family val="3"/>
      </rPr>
      <t>性能評価（サービスレベル管理）</t>
    </r>
  </si>
  <si>
    <t>標準</t>
  </si>
  <si>
    <t>①機能評価　評価項目</t>
  </si>
  <si>
    <t>情報内容</t>
  </si>
  <si>
    <t>電力容量</t>
  </si>
  <si>
    <t>情報収集内容</t>
  </si>
  <si>
    <t>情報提供内容</t>
  </si>
  <si>
    <t>①機能評価　評価重み</t>
  </si>
  <si>
    <t>評価対象項目（案）
○は加点評価項目</t>
  </si>
  <si>
    <t>・将来需要容量を考慮　○</t>
  </si>
  <si>
    <t>・負荷容量に対する設備容量の充足度　○
【評価方法】
・計画（需要予測）負荷に対して設備容量が十分（100点）
・現状負荷に対して設備容量が十分（80点）
・重要負荷に対して設備容量が十分（60点）
・重要負荷に対して設備容量が不足（0点）</t>
  </si>
  <si>
    <t xml:space="preserve">・カラー　○　　　　　　　
・３板ＣＣＤ　○　　　　　
・旋回式　　○　　　　　
・ズーム倍率　１７倍以上　○　　
・最低被写体照度
　　０．０１ﾙｸｽ以下　○　　　
・蓄積感度ＵＰ対応　○　　　　
</t>
  </si>
  <si>
    <t xml:space="preserve">・観測項目追加　○
（新たに観測項目追加が必要な場合で
更新により対応できる場合は評価）
</t>
  </si>
  <si>
    <t xml:space="preserve">・インバータサイレンによる音量制御　○
</t>
  </si>
  <si>
    <t>・全てのＣＡＳＥに同点（20点）を与え、評価に差を付けない。</t>
  </si>
  <si>
    <t>・ＬＥＤ表示　○
・図形表示可能○　
・２事象以上表示可能　○
（情報表示の広域化を評価）
・視覚障害者対応ＬＥＤ採用　○　</t>
  </si>
  <si>
    <t>・ＬＥＤ表示　○
（文字色変更による視認性を評価）
・視覚障害者対応ＬＥＤ採用　○</t>
  </si>
  <si>
    <t>・全てのＣＡＳＥに同点（30点）を与え、評価に差を付けない。</t>
  </si>
  <si>
    <t>・設備の基本機能を評価
・最新の機器仕様に記載されている性能と現状性能を評価
・要求項目とレベルは設置場所に応じて設定し評価</t>
  </si>
  <si>
    <t>・将来需要を考慮した受変電容量を評価
・最新の機器仕様に記載されている性能と現状性能を評価
・要求項目とレベルは設置場所に応じて設定し評価</t>
  </si>
  <si>
    <t>・将来計画を含む負荷設備容量に対する設備容量の充足度を評価する。</t>
  </si>
  <si>
    <t>・カメラの映像性能を評価
・最新の機器仕様に記載されている性能と現状性能を評価
・要求項目とレベルは設置場所に応じて設定し評価</t>
  </si>
  <si>
    <t>・観測装置の観測項目数を評価
・最新の機器仕様に記載されている性能と現状性能を評価
・要求項目とレベルは設置場所に応じて設定し評価</t>
  </si>
  <si>
    <t>・サイレンの音量制御を評価
・最新の機器仕様に記載されている性能と現状性能を評価
・要求項目とレベルは設置場所に応じて設定し評価</t>
  </si>
  <si>
    <t>・評価しない</t>
  </si>
  <si>
    <r>
      <t xml:space="preserve">・情報板の表示性能を評価
</t>
    </r>
    <r>
      <rPr>
        <sz val="9"/>
        <color indexed="10"/>
        <rFont val="ＭＳ Ｐゴシック"/>
        <family val="3"/>
      </rPr>
      <t xml:space="preserve">・外部サービス含むため評価重みを変更
</t>
    </r>
    <r>
      <rPr>
        <sz val="9"/>
        <color indexed="8"/>
        <rFont val="ＭＳ Ｐゴシック"/>
        <family val="3"/>
      </rPr>
      <t>・最新の機器仕様に記載されている性能と現状性能を評価
・要求項目とレベルは設置場所に応じて設定し評価</t>
    </r>
  </si>
  <si>
    <t>・警報表示板の表示性能を評価
・最新の機器仕様に記載されている性能と現状性能を評価
・要求項目とレベルは設置場所に応じて設定し評価</t>
  </si>
  <si>
    <t>②性能評価　評価項目</t>
  </si>
  <si>
    <t>迅速性</t>
  </si>
  <si>
    <t>点検時の作業性</t>
  </si>
  <si>
    <t>②性能評価　評価重み</t>
  </si>
  <si>
    <t>・切替盤の導入　○
（保守点検時の作業の容易性を評価）</t>
  </si>
  <si>
    <t>・全てのＣＡＳＥに同点（0点）を与え、評価に差を付けない。</t>
  </si>
  <si>
    <t>・プリセット時旋回速度
　　水平　１８０°／秒以上　○
　　垂直　　６０°／秒以上　○
。マニュアル時旋回速度段階設定
　　３段階以上設定可能　　○
・プリセット点数　　１０点以上　○
　　</t>
  </si>
  <si>
    <t>・伝送速度　１２００ＢＰＳ　○</t>
  </si>
  <si>
    <t>・伝送装置のＩＰ化　○</t>
  </si>
  <si>
    <t>・設備の処理速度、伝送速度灯を評価
・最新の機器仕様に記載されている性能と現状性能を評価
・要求項目とレベルは設置場所に応じてで設定し評価</t>
  </si>
  <si>
    <t>・保守点検時の作業の容易性を評価</t>
  </si>
  <si>
    <t>・カメラ操作の迅速性を評価
・最新の機器仕様に記載されている性能と現状性能を評価
・要求項目とレベルは設置場所に応じてで設定し評価</t>
  </si>
  <si>
    <t>・観測時間短縮効果を評価</t>
  </si>
  <si>
    <t>・警報短縮効果を評価</t>
  </si>
  <si>
    <t>・情報表示の迅速性を評価</t>
  </si>
  <si>
    <t>・状態伝送の高速化を評価</t>
  </si>
  <si>
    <t>③サービス評価（外部）　評価項目</t>
  </si>
  <si>
    <t>外部サービス</t>
  </si>
  <si>
    <t>力率／効率</t>
  </si>
  <si>
    <t>③サービス評価（外部）　評価重み</t>
  </si>
  <si>
    <t>・現状設備から相間負荷の見直しや力率改善の実施　○</t>
  </si>
  <si>
    <t>・全てのＣＡＳＥに同点（1点）を与え、評価に差を付けない。</t>
  </si>
  <si>
    <t>・全てのＣＡＳＥに同点（2点）を与え、評価に差を付けない。</t>
  </si>
  <si>
    <t xml:space="preserve">・外部へのＩＰによる動画像提供　○
</t>
  </si>
  <si>
    <t>・交通車両に対して当該設備で収集した凍結・気温情報等の提供が行われる場合　○（一律に40点を与える）</t>
  </si>
  <si>
    <t>・外部に情報提供している場合のサービスレベルを評価</t>
  </si>
  <si>
    <t>・エネルギー効率改善を評価</t>
  </si>
  <si>
    <t>・外部に情報提供している場合、提供画像の表示内容（静止画／動画）を評価</t>
  </si>
  <si>
    <t>・ＴＭデータを外部に利用している場合は評価</t>
  </si>
  <si>
    <t>情報提供内容と同一のため評価しない</t>
  </si>
  <si>
    <t>・情報提供内容と同一のため評価しない</t>
  </si>
  <si>
    <t>交通車両等向けに当該設備で収集した凍結・気温情報等の提供が行われる場合に評価（更新時に実現する場合はＣＡＳＥ３）</t>
  </si>
  <si>
    <t>④サービス評価（内部）　評価項目</t>
  </si>
  <si>
    <t>内部サービス</t>
  </si>
  <si>
    <t>変圧器の全損失</t>
  </si>
  <si>
    <t>④サービス評価（内部）　評価重み</t>
  </si>
  <si>
    <t>・トランスの無負荷損の改善　○</t>
  </si>
  <si>
    <t>・伝送装置　ＩＰ化　　○　
（画像蓄積の容易性を評価）
・標準ＩＦ対応　○
（監視制御の操作性を評価）
・操作監視のＷＥＢ化　○</t>
  </si>
  <si>
    <t>・回線品質向上　○
（更新に併せて回線構成見直し等で回線品質が向上する場合は評価）</t>
  </si>
  <si>
    <t>・回線品質向上　○
（更新に併せて回線構成見直し等で回線品質が向上する場合は評価）
・ＬＥＤ回転灯の採用　○
・警報表示版ＬＥＤ表示　○</t>
  </si>
  <si>
    <t>・設備容量　２ＫＶＡ以下　○
　（ＮＨＬＶ３仕様による）
・ＳＰＤの採用　○</t>
  </si>
  <si>
    <t>・警報板のＬＥＤ表示　○
・押しボタンランプのＬＥＤ化　○
（ランプ切れ等保守容易性と蓄電池容量削減を評価）</t>
  </si>
  <si>
    <t>・当該設備で収集した情報が、道路管理者等の体制判断（意思決定）に使われる場合　○（一律に40点を与える）</t>
  </si>
  <si>
    <t>・設備の操作性や運用性を評価
・運用における利便性、柔軟性（設定変更の容易さ）等を評価</t>
  </si>
  <si>
    <t>・カメラの操作性や運用性を評価</t>
  </si>
  <si>
    <t>・情報収集の信頼性向上を評価</t>
  </si>
  <si>
    <t>・信頼性及び保守性の向上を評価</t>
  </si>
  <si>
    <t>・ライフサイクルコストの低下と信頼性向上を評価</t>
  </si>
  <si>
    <t>３信頼性評価（リスク管理）　影響度評価　個別評価（案）-（１）影響度評価</t>
  </si>
  <si>
    <t>①重要度評価　一般外部提供</t>
  </si>
  <si>
    <t>①重要度評価　対外機関提供</t>
  </si>
  <si>
    <t>①重要度評価　内部利用度</t>
  </si>
  <si>
    <t>①重要度評価　管理･運用重要度</t>
  </si>
  <si>
    <t>①重要度評価　その他重要度要素</t>
  </si>
  <si>
    <t>①重要度評価　評価手法</t>
  </si>
  <si>
    <t xml:space="preserve">・設備の目的から管理・運用重要度が主体となるため配点割合を変更
</t>
  </si>
  <si>
    <t>・受変電設備と同じ配点</t>
  </si>
  <si>
    <t>・対外機関提供及び管理運用重要度が重要となるため配点割合を変更
・有効性評価基準の評価項目の整備方針（設置場所、設置目的）及び日常運用管理の評価点を基準に評価点を記入する</t>
  </si>
  <si>
    <t>・一般外部提供が重要となるため配点割合を変更</t>
  </si>
  <si>
    <t>・一般外部提供及び管理運用重要度が重要となるため配点割合を変更</t>
  </si>
  <si>
    <t>・テレメータ設備と同じ配点</t>
  </si>
  <si>
    <t>・一般外部提供が重要となるため配点割合を変更
・有効性評価基準の評価項目の整備方針及び情報提供実績の評価点を基準に評価点を記入する</t>
  </si>
  <si>
    <t xml:space="preserve">・一般外部提供が重要となるため配点割合を変更
</t>
  </si>
  <si>
    <t>・道路情報表示設備と同じ配点</t>
  </si>
  <si>
    <t>・一般外部提供は無いため、標準配点を変更。</t>
  </si>
  <si>
    <t>・多重無線通信設備と同じ配点</t>
  </si>
  <si>
    <t>・多重無線通信設備と同じ配点
・民間開放、自治体接続等については、その他重要度要で評価し、さらに加点することができる。</t>
  </si>
  <si>
    <t>・ダム・堰情報システムと同じ配点</t>
  </si>
  <si>
    <t>・放流警報設備の配点を基本とし、一般外部提供の配点を内部利用度にシフトした。</t>
  </si>
  <si>
    <t>・放流警報設備と同じ配点</t>
  </si>
  <si>
    <t>②安全性評価　公共施設運用</t>
  </si>
  <si>
    <t>80 (10)</t>
  </si>
  <si>
    <t>②安全性評価　一般利用者安全</t>
  </si>
  <si>
    <t>あ</t>
  </si>
  <si>
    <t>10 (80)</t>
  </si>
  <si>
    <t>②安全性評価　その他安全性要素</t>
  </si>
  <si>
    <t>②安全性評価　評価手法</t>
  </si>
  <si>
    <r>
      <t xml:space="preserve">・庁舎等の受変電設備の場合を想定
</t>
    </r>
    <r>
      <rPr>
        <sz val="9"/>
        <color indexed="10"/>
        <rFont val="ＭＳ Ｐゴシック"/>
        <family val="3"/>
      </rPr>
      <t>・道路管理及び河川管理施設に関する受変電設備の場合は一般利用者安全度の配点割合を見直し（）内の配点割合とする</t>
    </r>
  </si>
  <si>
    <t>・受変電設備と同じ配点
・トンネルやアンダーバスの予備電源等、当該設備が機能停止することで一般利用者の安全に直接影響が及ぶ場合は（）内の配点割合とする</t>
  </si>
  <si>
    <t>・標準配点</t>
  </si>
  <si>
    <t>・水文統計等の基礎データともなるため公共施設運用の配点割合を変更</t>
  </si>
  <si>
    <t>・河川の一般利用者の安全が主体となるため配点割合を変更</t>
  </si>
  <si>
    <t>・道路の一般利用者の安全が主体となるため配点割合を変更
・有効性評価基準の評価項目の整備方針及び情報提供実績の評価点を基準に評価点を記入する</t>
  </si>
  <si>
    <t>・道路の一般利用者の安全が主体となるため配点割合を変更</t>
  </si>
  <si>
    <t>・一般利用者は存在しないため、配点割合を変更。</t>
  </si>
  <si>
    <t>・道路情報室や水災害予報センター等の電話番号等、一般利用者からの通報先回線を収容している場合には、その他安全性要素で評価し、さらに加点することができる。</t>
  </si>
  <si>
    <t>③影響範囲評価　地域範囲の広域性</t>
  </si>
  <si>
    <t>③影響範囲評価　組織範囲の広域性</t>
  </si>
  <si>
    <t>③影響範囲評価　その他影響範囲要素</t>
  </si>
  <si>
    <t>③影響範囲評価　評価手法</t>
  </si>
  <si>
    <t>CASE、その他の文言</t>
  </si>
  <si>
    <t>CASE概要_1</t>
  </si>
  <si>
    <t>ＣＡＳＥ１：既存設備継続使用</t>
  </si>
  <si>
    <t>ＣＡＳＥ１：既存設備継続使用
旋回式三板カラーカメラ
ＳＰＯＮ利用</t>
  </si>
  <si>
    <t>ＣＡＳＥ１：既存設備継続使用
プリンタのみ更新</t>
  </si>
  <si>
    <t>ＣＡＳＥ１：既存設備継続使用
ＨＬ型情報板</t>
  </si>
  <si>
    <t>CASE概要_2</t>
  </si>
  <si>
    <t>ＣＡＳＥ２：部分改修
劣化部分を更新</t>
  </si>
  <si>
    <t>本設備ではCASE2の評価は行わない</t>
  </si>
  <si>
    <t>ＣＡＳＥ２：部分改修
カメラ装置のみ更新
旋回装置、機側装置、
伝送装置は継続使用</t>
  </si>
  <si>
    <t>ＣＡＳＥ２：部分改修
無線装置、操作卓、プリンタの更新</t>
  </si>
  <si>
    <t>ＣＡＳＥ２：部分改修
ディスプレイ卓のみ更新</t>
  </si>
  <si>
    <t>ＣＡＳＥ２：部分改修
劣化部品のみ更新</t>
  </si>
  <si>
    <t>ＣＡＳＥ２：部分改修
ＬＥＤユニット部の交換</t>
  </si>
  <si>
    <t>ＣＡＳＥ２：部分改修
主・副制御装置、警報表示板更新</t>
  </si>
  <si>
    <t>ＣＡＳＥ２：部分改修
サーバのみ更新</t>
  </si>
  <si>
    <t>ＣＡＳＥ２：部分改修</t>
  </si>
  <si>
    <t>ＣＡＳＥ２：部分改修
部分改修では延命不可（対象なし）</t>
  </si>
  <si>
    <t>ＣＡＳＥ２：部分改修
機側部分は既設を利用
金額は半額を想定</t>
  </si>
  <si>
    <t>CASE概要_3</t>
  </si>
  <si>
    <t>ＣＡＳＥ３：全体更新
全面更新</t>
  </si>
  <si>
    <t>ＣＡＳＥ３：全体更新
小型一体型旋回式三板カラーカメラ
ＩＰ伝送化を実施</t>
  </si>
  <si>
    <t>ＣＡＳＥ３：全体更新
制御監視装置を含み全面更新</t>
  </si>
  <si>
    <t>ＣＡＳＥ３：全体更新</t>
  </si>
  <si>
    <t>ＣＡＳＥ３：全体更新
NHL-3への更新</t>
  </si>
  <si>
    <t>ＣＡＳＥ３：全体更新
IPネットワークへの変更</t>
  </si>
  <si>
    <t>ＣＡＳＥ３：全体更新</t>
  </si>
  <si>
    <t>ＣＡＳＥ３：全体更新
全面更新</t>
  </si>
  <si>
    <t>ＣＡＳＥ３：全体更新
ＷＥＣ仕様に更新</t>
  </si>
  <si>
    <t>２．性能評価①機能評価_1</t>
  </si>
  <si>
    <t>負荷容量をカバー</t>
  </si>
  <si>
    <t>負荷容量に対する設備容量の充足度</t>
  </si>
  <si>
    <t>最低被写体照度　０．１ｌｘ以上</t>
  </si>
  <si>
    <t>必要な観測データを収集、伝送</t>
  </si>
  <si>
    <t>音達範囲を網羅</t>
  </si>
  <si>
    <t>必要な観測データを伝送</t>
  </si>
  <si>
    <t>特になし</t>
  </si>
  <si>
    <t>AM放送を再放送できること</t>
  </si>
  <si>
    <t>必要な精度で観測データを提供する</t>
  </si>
  <si>
    <t>特に規定無し</t>
  </si>
  <si>
    <t>ネットワーク通信</t>
  </si>
  <si>
    <t>特になし</t>
  </si>
  <si>
    <t>特に規定なし</t>
  </si>
  <si>
    <t>２．性能評価①機能評価_2 CASE1</t>
  </si>
  <si>
    <t>ＣＡＳＥ１：サービス概要
現状容量</t>
  </si>
  <si>
    <t xml:space="preserve">ＣＡＳＥ１：サービス概要
・カラー　○　　　　　・３板　　○　
・旋回　　○　　　　・ズーム倍率　△（１０倍）
・最低被写体照度　×　（1lx）　
・蓄積感度ＵＰ　　×　
</t>
  </si>
  <si>
    <t>ＣＡＳＥ１：サービス概要
現状通り</t>
  </si>
  <si>
    <t>ＣＡＳＥ１：サービス概要
既設で必要サービスレベルは満足しているため評価しない</t>
  </si>
  <si>
    <t>ＣＡＳＥ１：サービス概要
・ＬＥＤ表示　○                                        ・図形表示可能○　
・２事象以上表示可能　○</t>
  </si>
  <si>
    <t>ＣＡＳＥ１：サービス概要
評価対象としない</t>
  </si>
  <si>
    <t>ＣＡＳＥ１：サービス概要
現状精度</t>
  </si>
  <si>
    <t>ＣＡＳＥ１：サービス概要
現状通り</t>
  </si>
  <si>
    <t>２．性能評価①機能評価_2 CASE2</t>
  </si>
  <si>
    <t>ＣＡＳＥ２：サービス概要
現状容量</t>
  </si>
  <si>
    <t>ＣＡＳＥ２：サービス概要
・カラー　○　　　　　・３板　　○　
・旋回　　○　　　　・ズーム倍率　○（１７倍）
・最低被写体照度　○　（０．００1lx）　
・蓄積感度ＵＰ　　○　有</t>
  </si>
  <si>
    <t>ＣＡＳＥ２：サービス概要
現状通り</t>
  </si>
  <si>
    <t>ＣＡＳＥ２：サービス概要
既設で必要サービスレベルは満足しているため評価しない</t>
  </si>
  <si>
    <t>ＣＡＳＥ２：サービス概要
・ＬＥＤ表示　○                                        ・図形表示可能○　
・２事象以上表示可能　○</t>
  </si>
  <si>
    <t>ＣＡＳＥ２：サービス概要
・ＬＥＤ表示　○
（文字色変更による視認性を評価）
・視覚障害者対応ＬＥＤ採用　○</t>
  </si>
  <si>
    <t>ＣＡＳＥ２：サービス概要
評価対象としない</t>
  </si>
  <si>
    <t>ＣＡＳＥ２：サービス概要
情報内容は現状</t>
  </si>
  <si>
    <t>ＣＡＳＥ２：サービス概要
情報内容は現状
新規情報取得項目は取り込み可能</t>
  </si>
  <si>
    <t>ＣＡＳＥ２：サービス概要
部分改修では延命不可（対象なし）</t>
  </si>
  <si>
    <t>２．性能評価①機能評価_2 CASE3</t>
  </si>
  <si>
    <t>ＣＡＳＥ３：サービス概要
現状容量＋今後の増加容量</t>
  </si>
  <si>
    <t>ＣＡＳＥ３：サービス概要
・カラー　○　　　　　・３板　　○　
・旋回　　○　　　　・ズーム倍率　○（１７倍）
・最低被写体照度　○　（０．００1lx）　
・蓄積感度ＵＰ　　○　有</t>
  </si>
  <si>
    <t>ＣＡＳＥ３：サービス概要
現状通り</t>
  </si>
  <si>
    <t>ＣＡＳＥ３：サービス概要
既設で必要サービスレベルは満足しているため評価しない</t>
  </si>
  <si>
    <t>ＣＡＳＥ３：サービス概要
現状通り</t>
  </si>
  <si>
    <t>ＣＡＳＥ３：サービス概要
・ＬＥＤ表示　○
・図形表示可能○　
・２事象以上表示可能　○</t>
  </si>
  <si>
    <t>ＣＡＳＥ３：サービス
・ＬＥＤ表示　○
（文字色変更による視認性を評価）
・視覚障害者対応ＬＥＤ採用　○</t>
  </si>
  <si>
    <t>ＣＡＳＥ３：サービス
現状通り</t>
  </si>
  <si>
    <t>ＣＡＳＥ３：サービス概要
現状精度                                            ・観測項目追加　○
（新たに観測項目追加が必要な場合で更新により対応できる場合は評価）　　</t>
  </si>
  <si>
    <t>ＣＡＳＥ３：サービス概要
評価対象としない</t>
  </si>
  <si>
    <t>ＣＡＳＥ３：サービス概要
情報内容は現状
ループ構成による冗長化</t>
  </si>
  <si>
    <t>ＣＡＳＥ３：サービス概要
情報内容は現状
新規情報取得項目は取り込み可能</t>
  </si>
  <si>
    <t>ＣＡＳＥ３：サービス概要</t>
  </si>
  <si>
    <t>２．性能評価②作業性評価_1</t>
  </si>
  <si>
    <t>２．性能評価②作業性評価_2 CASE1</t>
  </si>
  <si>
    <t xml:space="preserve">ＣＡＳＥ１：サービス概要
・自動プリセット速度　水平９０°／秒　×
　　　　　　　　　　　　　　垂直３０°／秒　×
・プリセット点数　１０点　○
</t>
  </si>
  <si>
    <t>ＣＡＳＥ１：サービス概要
既設で性能は満足しているため評価しない</t>
  </si>
  <si>
    <t>ＣＡＳＥ１：サービス概要
現状で迅速性は満足しているので評価しない</t>
  </si>
  <si>
    <t>・全てのＣＡＳＥに同点（0点）を与え、評価に差を付けない。</t>
  </si>
  <si>
    <t>２．性能評価②作業性評価_2 CASE2</t>
  </si>
  <si>
    <t>ＣＡＳＥ２：サービス概要
部分更新は考慮しない</t>
  </si>
  <si>
    <t>ＣＡＳＥ２：サービス概要
・自動プリセット速度　水平９０°／秒　×
　　　　　　　　　　　　　　垂直３０°／秒　×
・プリセット点数　１０点　○</t>
  </si>
  <si>
    <t>ＣＡＳＥ２：サービス概要
既設で性能は満足しているため評価しない</t>
  </si>
  <si>
    <t>ＣＡＳＥ２：サービス概要
・伝送装置のＩＰ化　○</t>
  </si>
  <si>
    <t>ＣＡＳＥ２：サービス概要
現状で迅速性は満足しているので評価しない</t>
  </si>
  <si>
    <t>ＣＡＳＥ２：サービス概要
データ処理速度は向上</t>
  </si>
  <si>
    <t>２．性能評価②作業性評価_2 CASE3</t>
  </si>
  <si>
    <t>ＣＡＳＥ３：サービス概要
仮設電源用切替部整備</t>
  </si>
  <si>
    <t xml:space="preserve">ＣＡＳＥ３：サービス概要
</t>
  </si>
  <si>
    <t xml:space="preserve">ＣＡＳＥ３：サービス概要
・自動プリセット速度　水平１８０°／秒　○
　　　　　　　　　　　　　　垂直　６０°／秒　○
・プリセット点数　１０点　○
</t>
  </si>
  <si>
    <t>ＣＡＳＥ３：サービス概要
無線機２重化</t>
  </si>
  <si>
    <t>ＣＡＳＥ３：サービス概要
精度向上</t>
  </si>
  <si>
    <t>ＣＡＳＥ３：サービス概要
・伝送装置のＩＰ化　○</t>
  </si>
  <si>
    <t>ＣＡＳＥ３：サービス概要
現状で迅速性は満足しているので評価しない</t>
  </si>
  <si>
    <t>ＣＡＳＥ３：サービス概要
データ処理速度は向上</t>
  </si>
  <si>
    <t>２．性能評価③サービス評価（外部）_1</t>
  </si>
  <si>
    <t>２．性能評価③サービス評価（外部）_2 CASE1</t>
  </si>
  <si>
    <t>ＣＡＳＥ１：サービス概要
・現地機側でＩＰ化　×
・事務所でＩＰ化　△</t>
  </si>
  <si>
    <t>ＣＡＳＥ１：サービス概要
自治体情報の提供</t>
  </si>
  <si>
    <t>ＣＡＳＥ１：サービス概要</t>
  </si>
  <si>
    <t>ＣＡＳＥ１：サービス概要
・情報提供内容と同一のため評価しない</t>
  </si>
  <si>
    <t>ＣＡＳＥ１：サービス概要
情報提供内容と同じため評価しない</t>
  </si>
  <si>
    <t>ＣＡＳＥ１：サービス概要
・交通車両に対して当該設備で収集した凍結・気温情報等の提供が行われる場合　○（一律に40点を与える）</t>
  </si>
  <si>
    <t>２．性能評価③サービス評価（外部）_2 CASE2</t>
  </si>
  <si>
    <t>ＣＡＳＥ２：サービス概要
・現地機側でＩＰ化　×
・事務所でＩＰ化　△</t>
  </si>
  <si>
    <t>ＣＡＳＥ２：サービス概要
自治体情報の提供</t>
  </si>
  <si>
    <t>ＣＡＳＥ２：サービス概要</t>
  </si>
  <si>
    <t>ＣＡＳＥ２：サービス概要
・情報提供内容と同一のため評価しない</t>
  </si>
  <si>
    <t>ＣＡＳＥ２：サービス概要
情報提供内容と同じため評価しない</t>
  </si>
  <si>
    <t>ＣＡＳＥ２：サービス概要
現状と同様</t>
  </si>
  <si>
    <t>２．性能評価③サービス評価（外部）_2 CASE3</t>
  </si>
  <si>
    <t>ＣＡＳＥ３：サービス概要
（現状通り）</t>
  </si>
  <si>
    <t>ＣＡＳＥ３：サービス概要
・現地機側でＩＰ化　○
・事務所でＩＰ化　－</t>
  </si>
  <si>
    <t>ＣＡＳＥ３：サービス概要
自治体情報の提供</t>
  </si>
  <si>
    <t>ＣＡＳＥ３：サービス概要
・情報提供内容と同一のため評価しない</t>
  </si>
  <si>
    <t>ＣＡＳＥ３：サービス概要
情報提供内容と同じため評価しない</t>
  </si>
  <si>
    <t>ＣＡＳＥ３：サービス概要
・交通車両に対して当該設備で収集した凍結・気温情報等の提供が行われる場合　○（一律に40点を与える）</t>
  </si>
  <si>
    <t>ＣＡＳＥ３：サービス概要
現状と同様</t>
  </si>
  <si>
    <t>２．性能評価④サービス評価（内部）_1</t>
  </si>
  <si>
    <t>２．性能評価④サービス評価（内部）_2 CASE1</t>
  </si>
  <si>
    <t>ＣＡＳＥ１：サービス概要
・標準ＩＦ　○
・操作ＷＥＢ化　○
・伝送装置ＩＰ化　×</t>
  </si>
  <si>
    <t>ＣＡＳＥ１：サービス概要
既設で回線品質は満足しているため評価しない</t>
  </si>
  <si>
    <t>ＣＡＳＥ１：サービス概要
・当該設備で収集した情報が、道路管理者等の体制判断（意思決定）に使われる場合　○（一律に40点を与える）</t>
  </si>
  <si>
    <t>２．性能評価④サービス評価（内部）_2 CASE2</t>
  </si>
  <si>
    <t>ＣＡＳＥ２：サービス概要
・標準ＩＦ　○
・操作ＷＥＢ化　○
・伝送装置ＩＰ化　×</t>
  </si>
  <si>
    <t>ＣＡＳＥ２：サービス概要
既設で回線品質は満足しているため評価しない</t>
  </si>
  <si>
    <t>ＣＡＳＥ２：サービス概要
・警報板のＬＥＤ表示　○</t>
  </si>
  <si>
    <t>ＣＡＳＥ２：サービス概要
現状で回線品質は満足しているので評価しない</t>
  </si>
  <si>
    <t>ＣＡＳＥ２：サービス概要
・標準ＩＦ　○
・操作ＷＥＢ化　○</t>
  </si>
  <si>
    <t>２．性能評価④サービス評価（内部）_2 CASE3</t>
  </si>
  <si>
    <t>ＣＡＳＥ３：サービス概要
トップランナートランス</t>
  </si>
  <si>
    <t>ＣＡＳＥ３：サービス概要
・標準ＩＦ　○
・操作ＷＥＢ化　○
・伝送装置ＩＰ化　○</t>
  </si>
  <si>
    <t>ＣＡＳＥ３：サービス概要
既設で回線品質は満足しているため評価しない</t>
  </si>
  <si>
    <t>ＣＡＳＥ３：サービス概要
・設備容量　１．５ＫＶＡ以下　○
　（ＮＨＬＶ３仕様による）
・ＳＰＤの採用　○</t>
  </si>
  <si>
    <t>ＣＡＳＥ３：サービス概要
・警報板のＬＥＤ表示　○
・押しボタンランプのＬＥＤ化　○
（ランプ切れ等保守容易性と蓄電池容量削減を評価）</t>
  </si>
  <si>
    <t>ＣＡＳＥ３：サービス概要
現状で回線品質は満足しているので評価しない</t>
  </si>
  <si>
    <t>ＣＡＳＥ３：サービス概要
・当該設備で収集した情報が、道路管理者等の体制判断（意思決定）に使われる場合　○（一律に40点を与える）</t>
  </si>
  <si>
    <t>ＣＡＳＥ３：サービス
回線品質向上</t>
  </si>
  <si>
    <t>３．信頼性評価(1)-①重要度評価備考 1</t>
  </si>
  <si>
    <t>外部提供無し</t>
  </si>
  <si>
    <t>インターネットで情報提供</t>
  </si>
  <si>
    <t>放流警報</t>
  </si>
  <si>
    <t>道路利用者への提供</t>
  </si>
  <si>
    <t>トンネル利用者への情報提供</t>
  </si>
  <si>
    <t>ラジオ再放送</t>
  </si>
  <si>
    <t>（対象外とする）</t>
  </si>
  <si>
    <t>特に無し</t>
  </si>
  <si>
    <t>一般外部提供はない</t>
  </si>
  <si>
    <t>河川情報・ダム放流通知</t>
  </si>
  <si>
    <t>３．信頼性評価(1)-①重要度評価備考 2</t>
  </si>
  <si>
    <t>防災機関へ情報提供</t>
  </si>
  <si>
    <t>外部提供有り</t>
  </si>
  <si>
    <t>外部提供無し</t>
  </si>
  <si>
    <t>防災機関へ情報提供</t>
  </si>
  <si>
    <t>特に無し</t>
  </si>
  <si>
    <t>上下流ダムへの情報提供</t>
  </si>
  <si>
    <t>３．信頼性評価(1)-①重要度評価備考 3</t>
  </si>
  <si>
    <t>日常管理利用</t>
  </si>
  <si>
    <t>日常管理・防災・災害時に利用</t>
  </si>
  <si>
    <t>日常管理・災害時に利用</t>
  </si>
  <si>
    <t>日常管理・防災・災害時に利用</t>
  </si>
  <si>
    <t>日常管理利用</t>
  </si>
  <si>
    <t>３．信頼性評価(1)-①重要度評価備考 4</t>
  </si>
  <si>
    <t>遊水池管理に利用</t>
  </si>
  <si>
    <t>設備の監視・管理に利用</t>
  </si>
  <si>
    <t>災害時の通信手段確保に利用（WDM）</t>
  </si>
  <si>
    <t>ガイドラインによる整備</t>
  </si>
  <si>
    <t>水文観測に利用</t>
  </si>
  <si>
    <t>ダム放流に重要</t>
  </si>
  <si>
    <t>ガイドラインによる整備</t>
  </si>
  <si>
    <t>トンネル防災設備</t>
  </si>
  <si>
    <t>トンネル付近災害時に重要</t>
  </si>
  <si>
    <t>設備の監視・管理に利用</t>
  </si>
  <si>
    <t>ダム等管理に利用</t>
  </si>
  <si>
    <t>ダム操作規則に準拠</t>
  </si>
  <si>
    <t>３．信頼性評価(1)-①重要度評価備考 5</t>
  </si>
  <si>
    <t>停電時のみ影響</t>
  </si>
  <si>
    <t>代替設備が無い</t>
  </si>
  <si>
    <t>トンネル監視</t>
  </si>
  <si>
    <t>ダム管理に利用</t>
  </si>
  <si>
    <t>特になし</t>
  </si>
  <si>
    <t>トンネル監視</t>
  </si>
  <si>
    <t>代替性無</t>
  </si>
  <si>
    <t>停電時のみ影響</t>
  </si>
  <si>
    <t>３．信頼性評価(1)-②安全性評価備考_1</t>
  </si>
  <si>
    <t>情報提供に一部影響</t>
  </si>
  <si>
    <t>ダム管理用</t>
  </si>
  <si>
    <t>トンネル管理に利用</t>
  </si>
  <si>
    <t>情報提供に一部影響</t>
  </si>
  <si>
    <t>ダム放流制御</t>
  </si>
  <si>
    <t>３．信頼性評価(1)-②安全性評価備考_2</t>
  </si>
  <si>
    <t>情報提供に一部支障が発生する可能性あり</t>
  </si>
  <si>
    <t>河川の一般利用者の安全性に影響</t>
  </si>
  <si>
    <t>渋滞発生箇所</t>
  </si>
  <si>
    <t>（対象外とする）</t>
  </si>
  <si>
    <t>一般利用者は存在しない</t>
  </si>
  <si>
    <t>３．信頼性評価(1)-②安全性評価備考_3</t>
  </si>
  <si>
    <t>大規模ダム</t>
  </si>
  <si>
    <t>３．信頼性評価(1)-③影響範囲評価備考_1</t>
  </si>
  <si>
    <t>地域的影響</t>
  </si>
  <si>
    <t>広域的に影響</t>
  </si>
  <si>
    <t>地域的影響</t>
  </si>
  <si>
    <t>地広域的に影響</t>
  </si>
  <si>
    <t>地域的影響</t>
  </si>
  <si>
    <t>下流地域への影響</t>
  </si>
  <si>
    <t>３．信頼性評価(1)-③影響範囲評価備考_2</t>
  </si>
  <si>
    <t>組織内外一般利用に影響</t>
  </si>
  <si>
    <t>組織内に影響</t>
  </si>
  <si>
    <t>組織内外一般利用に影響</t>
  </si>
  <si>
    <t>組織内外一般利用に影響</t>
  </si>
  <si>
    <t>組織内外一般利用に影響</t>
  </si>
  <si>
    <t>３．信頼性評価(1)-③影響範囲評価備考_3</t>
  </si>
  <si>
    <t>特に無し</t>
  </si>
  <si>
    <t>ダム運用に影響</t>
  </si>
  <si>
    <t>ダム運用に支障</t>
  </si>
  <si>
    <t>トンネル利用者へ影響</t>
  </si>
  <si>
    <t>４．コスト評価 2-2整備・更新コスト CASE概要（下段） CASE1</t>
  </si>
  <si>
    <t>ＣＡＳＥ１：積算内訳</t>
  </si>
  <si>
    <t>４．コスト評価 2-2整備・更新コスト CASE概要（下段） CASE2</t>
  </si>
  <si>
    <t>ＣＡＳＥ２：積算内訳</t>
  </si>
  <si>
    <t>ＣＡＳＥ２：積算内訳
固定式単板カメラ価格を参考</t>
  </si>
  <si>
    <t>ＣＡＳＥ２：積算内訳
劣化部品のみ更新</t>
  </si>
  <si>
    <t>ＣＡＳＥ２：積算内訳
新規の１／２程度と試算</t>
  </si>
  <si>
    <t>ＣＡＳＥ２：積算内訳
　主・副制御装置各1面、警報表示板2面</t>
  </si>
  <si>
    <t>４．コスト評価 2-2整備・更新コスト CASE概要（下段） CASE3</t>
  </si>
  <si>
    <t>ＣＡＳＥ３：積算内訳</t>
  </si>
  <si>
    <t>ＣＡＳＥ３：積算内訳
旋回式三板一体型カメラ装置
（IP・制御一体型）</t>
  </si>
  <si>
    <t>ＣＡＳＥ３：積算内訳
全面更新</t>
  </si>
  <si>
    <t>ＣＡＳＥ３：積算内訳
ＮＨＬ－１</t>
  </si>
  <si>
    <t>ＣＡＳＥ３：積算内訳
　主・副制御装置各1面、警報表示板2面
  押しボタン通報装置　8台
　配線(電源、通信、光）　1式</t>
  </si>
  <si>
    <t>ＣＡＳＥ３：積算内訳
IPPBX</t>
  </si>
  <si>
    <t>ＣＡＳＥ３：積算内訳
L3SW</t>
  </si>
  <si>
    <t>①経過年</t>
  </si>
  <si>
    <t>設備現況で評価</t>
  </si>
  <si>
    <t>経過年</t>
  </si>
  <si>
    <t>設計寿命</t>
  </si>
  <si>
    <t>経過年／設計寿命：ｎ　１≧ｎ：P=0　P=（ｎ-１）*20　(MAX20)</t>
  </si>
  <si>
    <t>②基本仕様</t>
  </si>
  <si>
    <t>評価対象としない</t>
  </si>
  <si>
    <t>仕様作成年</t>
  </si>
  <si>
    <t>最新仕様</t>
  </si>
  <si>
    <t>（最新仕様年－作成年）／設計寿命*5　（MAX5)</t>
  </si>
  <si>
    <t>③障害履歴</t>
  </si>
  <si>
    <t>障害履歴</t>
  </si>
  <si>
    <t>障害履歴の重大さの評価で配点する　無:0～MAX10</t>
  </si>
  <si>
    <t>④点検記録</t>
  </si>
  <si>
    <t>点検記録</t>
  </si>
  <si>
    <t>点検記録の特記事項の評価で配点する　無:0～MAX5</t>
  </si>
  <si>
    <t>⑤設備現況</t>
  </si>
  <si>
    <t>※各設備毎に規定する現況診断項目表による評価</t>
  </si>
  <si>
    <t>№</t>
  </si>
  <si>
    <t>機器</t>
  </si>
  <si>
    <t>台数</t>
  </si>
  <si>
    <t>記号</t>
  </si>
  <si>
    <t>評価点（採点/評価満点）</t>
  </si>
  <si>
    <t>平均</t>
  </si>
  <si>
    <t>1</t>
  </si>
  <si>
    <t>2</t>
  </si>
  <si>
    <t>3</t>
  </si>
  <si>
    <t>4</t>
  </si>
  <si>
    <t>5</t>
  </si>
  <si>
    <t>6</t>
  </si>
  <si>
    <t>7</t>
  </si>
  <si>
    <t>8</t>
  </si>
  <si>
    <t>9</t>
  </si>
  <si>
    <t>10</t>
  </si>
  <si>
    <t>11</t>
  </si>
  <si>
    <t>12</t>
  </si>
  <si>
    <t>13</t>
  </si>
  <si>
    <t>（※）評価点は、個別更新を想定した場合の各機器の容易性から係数をかけることで評価点算出</t>
  </si>
  <si>
    <t>最高点</t>
  </si>
  <si>
    <t>　　　断路器、変成器、保護継電器等は部分更新でも比較的盤改造が少ないと判断し係数で評価点を低減</t>
  </si>
  <si>
    <t>　　　遮断機、変圧器等は挽回増が大きいと判断して評価点をそのまま評価</t>
  </si>
  <si>
    <t>　　　全体を通して評価点の最高点を設備現況の評価点とした</t>
  </si>
  <si>
    <t>項　目</t>
  </si>
  <si>
    <t>劣化診断装置名</t>
  </si>
  <si>
    <t>劣化診断結果</t>
  </si>
  <si>
    <t>1.経過年数</t>
  </si>
  <si>
    <t>2.環境条件</t>
  </si>
  <si>
    <t>3.保全記録</t>
  </si>
  <si>
    <t>4.製造中止部品／生産中止品</t>
  </si>
  <si>
    <t>5.稼働状況／OSの
サポ
ート
状況</t>
  </si>
  <si>
    <r>
      <t>6.機能維持／</t>
    </r>
    <r>
      <rPr>
        <sz val="11"/>
        <color indexed="8"/>
        <rFont val="ＭＳ Ｐゴシック"/>
        <family val="3"/>
      </rPr>
      <t>劣化現象</t>
    </r>
  </si>
  <si>
    <t>7.性能試験／試験測定</t>
  </si>
  <si>
    <t>評価点</t>
  </si>
  <si>
    <t>配点割合（※）</t>
  </si>
  <si>
    <t>装置選択後配点割合（※）</t>
  </si>
  <si>
    <t>各装置現況評価計</t>
  </si>
  <si>
    <t>設備現況評価計</t>
  </si>
  <si>
    <t>評価対象装置名</t>
  </si>
  <si>
    <t>評価結果</t>
  </si>
  <si>
    <t>基本仕様作成年</t>
  </si>
  <si>
    <t>設備現況</t>
  </si>
  <si>
    <t>環境条件等</t>
  </si>
  <si>
    <t>劣化現象</t>
  </si>
  <si>
    <t>外形状況</t>
  </si>
  <si>
    <t>内部回路等</t>
  </si>
  <si>
    <t>操作・表示機構等</t>
  </si>
  <si>
    <t>性能試験</t>
  </si>
  <si>
    <t>その他</t>
  </si>
  <si>
    <t>運転状況等</t>
  </si>
  <si>
    <t>製造中止部品</t>
  </si>
  <si>
    <t>100点満点</t>
  </si>
  <si>
    <t>2.保守結果</t>
  </si>
  <si>
    <t>3.線路冗長</t>
  </si>
  <si>
    <t>4.パーツ冗長</t>
  </si>
  <si>
    <t>5.製造中止品</t>
  </si>
  <si>
    <t>6.コスト</t>
  </si>
  <si>
    <t>7.予備品</t>
  </si>
  <si>
    <t>1.経過年数</t>
  </si>
  <si>
    <t>2.環境条件</t>
  </si>
  <si>
    <r>
      <t>3</t>
    </r>
    <r>
      <rPr>
        <sz val="11"/>
        <color indexed="8"/>
        <rFont val="ＭＳ Ｐゴシック"/>
        <family val="3"/>
      </rPr>
      <t>.</t>
    </r>
    <r>
      <rPr>
        <sz val="11"/>
        <color indexed="8"/>
        <rFont val="ＭＳ Ｐゴシック"/>
        <family val="3"/>
      </rPr>
      <t>保全記録</t>
    </r>
  </si>
  <si>
    <r>
      <t>4</t>
    </r>
    <r>
      <rPr>
        <sz val="11"/>
        <color indexed="8"/>
        <rFont val="ＭＳ Ｐゴシック"/>
        <family val="3"/>
      </rPr>
      <t>.</t>
    </r>
    <r>
      <rPr>
        <sz val="11"/>
        <color indexed="8"/>
        <rFont val="ＭＳ Ｐゴシック"/>
        <family val="3"/>
      </rPr>
      <t>製造中止品代替品</t>
    </r>
  </si>
  <si>
    <r>
      <rPr>
        <sz val="11"/>
        <color indexed="8"/>
        <rFont val="ＭＳ Ｐゴシック"/>
        <family val="3"/>
      </rPr>
      <t>5.</t>
    </r>
    <r>
      <rPr>
        <sz val="11"/>
        <color indexed="8"/>
        <rFont val="ＭＳ Ｐゴシック"/>
        <family val="3"/>
      </rPr>
      <t>位置付け</t>
    </r>
    <r>
      <rPr>
        <sz val="11"/>
        <color indexed="8"/>
        <rFont val="ＭＳ Ｐゴシック"/>
        <family val="3"/>
      </rPr>
      <t>(</t>
    </r>
    <r>
      <rPr>
        <sz val="11"/>
        <rFont val="ＭＳ Ｐゴシック"/>
        <family val="3"/>
      </rPr>
      <t>重要度</t>
    </r>
    <r>
      <rPr>
        <sz val="11"/>
        <color indexed="8"/>
        <rFont val="ＭＳ Ｐゴシック"/>
        <family val="3"/>
      </rPr>
      <t>)</t>
    </r>
    <r>
      <rPr>
        <sz val="11"/>
        <rFont val="ＭＳ Ｐゴシック"/>
        <family val="3"/>
      </rPr>
      <t>も加味した
総合評価</t>
    </r>
  </si>
  <si>
    <t>１．ストック基本評価　装置名</t>
  </si>
  <si>
    <t>00　標準</t>
  </si>
  <si>
    <t>装置名</t>
  </si>
  <si>
    <t>構成装置</t>
  </si>
  <si>
    <t>満点</t>
  </si>
  <si>
    <t>項目なし</t>
  </si>
  <si>
    <t>1：受変電設備(点検結果整理表)</t>
  </si>
  <si>
    <t>受変電設備</t>
  </si>
  <si>
    <t>2：受変電設備(劣化診断結果整理表)</t>
  </si>
  <si>
    <t>断路器</t>
  </si>
  <si>
    <t>油入変圧器</t>
  </si>
  <si>
    <t>モールド変圧器</t>
  </si>
  <si>
    <t>真空遮断器</t>
  </si>
  <si>
    <t>油遮断器</t>
  </si>
  <si>
    <t>磁気遮断器</t>
  </si>
  <si>
    <t>保護継電器</t>
  </si>
  <si>
    <t>計器用変成器</t>
  </si>
  <si>
    <t>コンデンサ・直列リアクトル</t>
  </si>
  <si>
    <t>配電盤</t>
  </si>
  <si>
    <t>電磁接触器</t>
  </si>
  <si>
    <t>高圧気中開閉器（PAS）</t>
  </si>
  <si>
    <t>避雷器</t>
  </si>
  <si>
    <t>ＤＳ</t>
  </si>
  <si>
    <t>ＴＲ</t>
  </si>
  <si>
    <t>ＣＢ</t>
  </si>
  <si>
    <t>ＲＹ</t>
  </si>
  <si>
    <t>ＶＣＴ</t>
  </si>
  <si>
    <t>ＳＣ
ＳＲ</t>
  </si>
  <si>
    <t>ＳＷ
ＧＲ</t>
  </si>
  <si>
    <t>ＭＣ</t>
  </si>
  <si>
    <t>ＰＡＳ</t>
  </si>
  <si>
    <t>ＬＡ</t>
  </si>
  <si>
    <t>3:発動発電設備(ディーゼル)(点検結果整理表)</t>
  </si>
  <si>
    <t>原動機
（ディーゼル）</t>
  </si>
  <si>
    <t>発電機</t>
  </si>
  <si>
    <t>直流電源盤</t>
  </si>
  <si>
    <t>発電機制御盤</t>
  </si>
  <si>
    <t>煙道、消音器</t>
  </si>
  <si>
    <t>3,6</t>
  </si>
  <si>
    <t>3,4,6</t>
  </si>
  <si>
    <t>ディーゼル機関</t>
  </si>
  <si>
    <t>発電機</t>
  </si>
  <si>
    <t>発電設備補機</t>
  </si>
  <si>
    <t>発電機盤</t>
  </si>
  <si>
    <t>5：発動発電設備(ガスタービン)(点検結果整理表)</t>
  </si>
  <si>
    <t>原動機
（ガスタービン）</t>
  </si>
  <si>
    <t>6：発動発電設備(ガスタービン)(劣化診断結果整理表)</t>
  </si>
  <si>
    <t>ガスタービン機関</t>
  </si>
  <si>
    <t>7：無停電電源設備(点検結果整理表)</t>
  </si>
  <si>
    <t>無停電電源装置</t>
  </si>
  <si>
    <t>8：無停電電源設備(劣化診断結果整理表)</t>
  </si>
  <si>
    <t>制御弁式蓄電池</t>
  </si>
  <si>
    <t>ベント形蓄電池</t>
  </si>
  <si>
    <t>2,4</t>
  </si>
  <si>
    <t>9：直流電源設備(点検結果整理表)</t>
  </si>
  <si>
    <t>直流電源装置</t>
  </si>
  <si>
    <t>10：直流電源設備(劣化診断結果整理表)</t>
  </si>
  <si>
    <t>11：ＣＣＴＶ設備(点検結果整理表)</t>
  </si>
  <si>
    <t>カメラ装置</t>
  </si>
  <si>
    <t>機側装置</t>
  </si>
  <si>
    <t>13：テレメータ設備(監視局)(点検結果整理表)</t>
  </si>
  <si>
    <t>監視装置</t>
  </si>
  <si>
    <t>操作卓</t>
  </si>
  <si>
    <t>無線装置</t>
  </si>
  <si>
    <t>○</t>
  </si>
  <si>
    <t>空中線装置</t>
  </si>
  <si>
    <t>中継装置</t>
  </si>
  <si>
    <t>無線装置</t>
  </si>
  <si>
    <t>○</t>
  </si>
  <si>
    <t>観測装置</t>
  </si>
  <si>
    <t>直流電源装置</t>
  </si>
  <si>
    <t>空中線装置</t>
  </si>
  <si>
    <t>制御監視装置</t>
  </si>
  <si>
    <t>ディスプレイ卓</t>
  </si>
  <si>
    <t>通話操作器</t>
  </si>
  <si>
    <t>プリンタ</t>
  </si>
  <si>
    <t>警報装置（スピーカ用アンプ含む）</t>
  </si>
  <si>
    <t>サイレン装置</t>
  </si>
  <si>
    <t>警報装置</t>
  </si>
  <si>
    <t>集音マイク</t>
  </si>
  <si>
    <t>サイレン</t>
  </si>
  <si>
    <t>サイレン制御盤</t>
  </si>
  <si>
    <t>スピーカ</t>
  </si>
  <si>
    <t>回転灯</t>
  </si>
  <si>
    <t>回転灯制御盤</t>
  </si>
  <si>
    <t>レドーム</t>
  </si>
  <si>
    <t>空中線装置（空中線制御装置、導波管加圧装置を含む）</t>
  </si>
  <si>
    <t>送受信装置（信号処理装置、電源制御装置を含む）</t>
  </si>
  <si>
    <t>収集処理装置（通信装置を含む）</t>
  </si>
  <si>
    <t>レーダ動作監視装置（入出力装置を含む）</t>
  </si>
  <si>
    <t>4,6</t>
  </si>
  <si>
    <t>解析処理装置（配信用サーバ、蓄積用サーバ含む）</t>
  </si>
  <si>
    <t>動作監視制御装置（処理局、監視局）</t>
  </si>
  <si>
    <t>通信装置（処理局、監視局）</t>
  </si>
  <si>
    <t>表示板</t>
  </si>
  <si>
    <t>機側盤</t>
  </si>
  <si>
    <t>主制御機</t>
  </si>
  <si>
    <t>表示板・筐体</t>
  </si>
  <si>
    <t>表示板・副制御部</t>
  </si>
  <si>
    <t>表示板・表示部</t>
  </si>
  <si>
    <t>表示板・電源部</t>
  </si>
  <si>
    <t>機側操作盤</t>
  </si>
  <si>
    <t>耐雷変圧器盤</t>
  </si>
  <si>
    <t>操作機（IP対応MC）</t>
  </si>
  <si>
    <t>制御機（平成元年仕様MC）</t>
  </si>
  <si>
    <t>制御装置</t>
  </si>
  <si>
    <t>副制御装置</t>
  </si>
  <si>
    <t>受信制御機</t>
  </si>
  <si>
    <t>警報表示板、補助警報表示板</t>
  </si>
  <si>
    <t>モニタ機</t>
  </si>
  <si>
    <t>監視盤</t>
  </si>
  <si>
    <t>押ボタン通報装置</t>
  </si>
  <si>
    <t>非常電話機</t>
  </si>
  <si>
    <t>誘導表示板</t>
  </si>
  <si>
    <t>火災受信機</t>
  </si>
  <si>
    <t>火災検知器</t>
  </si>
  <si>
    <t>放送制御架</t>
  </si>
  <si>
    <t>5,6</t>
  </si>
  <si>
    <t>放送操作卓</t>
  </si>
  <si>
    <t>受信架(受信アンテナ含む)</t>
  </si>
  <si>
    <t>AM放送架(送信アンテナ含む)</t>
  </si>
  <si>
    <t>FM放送架（送信アンテナ含む）</t>
  </si>
  <si>
    <t>受信架</t>
  </si>
  <si>
    <t>AM放送架</t>
  </si>
  <si>
    <t>FM放送架</t>
  </si>
  <si>
    <t>トンネル内送信アンテナ</t>
  </si>
  <si>
    <t>受信アンテナ</t>
  </si>
  <si>
    <t>放送制御装置</t>
  </si>
  <si>
    <t>放送端末装置</t>
  </si>
  <si>
    <t>再生制御装置</t>
  </si>
  <si>
    <t>路側端末装置（送信アンテナ含む）</t>
  </si>
  <si>
    <t>案内標識板</t>
  </si>
  <si>
    <t>放送装置</t>
  </si>
  <si>
    <t>空中線
（漏洩同軸ケーブル）</t>
  </si>
  <si>
    <t>空中線</t>
  </si>
  <si>
    <t>路面凍結検知器</t>
  </si>
  <si>
    <t>路面凍結検知器（気温計）</t>
  </si>
  <si>
    <t>風向風速計</t>
  </si>
  <si>
    <t>積雪深計</t>
  </si>
  <si>
    <t>視程計</t>
  </si>
  <si>
    <t>路面凍結検知器（路面放射温度計）</t>
  </si>
  <si>
    <t>路面凍結検知器（反射比率計）</t>
  </si>
  <si>
    <t>無線機</t>
  </si>
  <si>
    <t>アンテナ・導波管</t>
  </si>
  <si>
    <t>4,5</t>
  </si>
  <si>
    <t>国電通仕41号準拠</t>
  </si>
  <si>
    <t>簡易型交換機</t>
  </si>
  <si>
    <t>SDH</t>
  </si>
  <si>
    <t>監視装置</t>
  </si>
  <si>
    <t>管理装置</t>
  </si>
  <si>
    <t>送受信装置</t>
  </si>
  <si>
    <t>個別通信端局装置</t>
  </si>
  <si>
    <t>画像端局装置</t>
  </si>
  <si>
    <t>アンテナ装置</t>
  </si>
  <si>
    <t>車載型送受信装置</t>
  </si>
  <si>
    <t>車載型個別通信端局装置</t>
  </si>
  <si>
    <t>車載型画像端局装置</t>
  </si>
  <si>
    <t>車載型アンテナ装置</t>
  </si>
  <si>
    <t>回線制御装置</t>
  </si>
  <si>
    <t>Ｋｕ－ＳＡＴ（制御地球局）</t>
  </si>
  <si>
    <t>Ｋｕ－ＳＡＴ（固定・可搬型）</t>
  </si>
  <si>
    <t>通信制御装置／その他サーバ</t>
  </si>
  <si>
    <t>分岐切替装置</t>
  </si>
  <si>
    <t>統一河川情報システム　サーバ</t>
  </si>
  <si>
    <t>統一河川情報システム　負荷分散装置</t>
  </si>
  <si>
    <t>通信制御装置／処理装置</t>
  </si>
  <si>
    <t>インターフェイス変換装置</t>
  </si>
  <si>
    <t>路車間通信装置</t>
  </si>
  <si>
    <t>演算処理装置Ⅰ・Ⅱ</t>
  </si>
  <si>
    <t>入出力処理装置・訓練装置、情報管理装置、管理支援装置、記録用端末装置、機側伝送装置</t>
  </si>
  <si>
    <t>情報伝達処理装置</t>
  </si>
  <si>
    <t>遠方手動操作卓・表示設定操作卓</t>
  </si>
  <si>
    <t>処理装置</t>
  </si>
  <si>
    <t>スイッチ類</t>
  </si>
  <si>
    <t>ネットワーク機器</t>
  </si>
  <si>
    <r>
      <t>サーバ</t>
    </r>
    <r>
      <rPr>
        <sz val="9"/>
        <color indexed="10"/>
        <rFont val="ＭＳ Ｐゴシック"/>
        <family val="3"/>
      </rPr>
      <t>機器</t>
    </r>
  </si>
  <si>
    <r>
      <rPr>
        <sz val="9"/>
        <color indexed="10"/>
        <rFont val="ＭＳ Ｐゴシック"/>
        <family val="3"/>
      </rPr>
      <t>表示板・</t>
    </r>
    <r>
      <rPr>
        <sz val="9"/>
        <rFont val="ＭＳ Ｐゴシック"/>
        <family val="3"/>
      </rPr>
      <t>筺体</t>
    </r>
  </si>
  <si>
    <r>
      <rPr>
        <sz val="9"/>
        <color indexed="10"/>
        <rFont val="ＭＳ Ｐゴシック"/>
        <family val="3"/>
      </rPr>
      <t>表示板・</t>
    </r>
    <r>
      <rPr>
        <sz val="9"/>
        <rFont val="ＭＳ Ｐゴシック"/>
        <family val="3"/>
      </rPr>
      <t>表示部</t>
    </r>
  </si>
  <si>
    <r>
      <rPr>
        <sz val="9"/>
        <color indexed="10"/>
        <rFont val="ＭＳ Ｐゴシック"/>
        <family val="3"/>
      </rPr>
      <t>表示板・</t>
    </r>
    <r>
      <rPr>
        <sz val="9"/>
        <rFont val="ＭＳ Ｐゴシック"/>
        <family val="3"/>
      </rPr>
      <t>副制御部</t>
    </r>
  </si>
  <si>
    <r>
      <rPr>
        <sz val="9"/>
        <color indexed="10"/>
        <rFont val="ＭＳ Ｐゴシック"/>
        <family val="3"/>
      </rPr>
      <t>表示板・</t>
    </r>
    <r>
      <rPr>
        <sz val="9"/>
        <rFont val="ＭＳ Ｐゴシック"/>
        <family val="3"/>
      </rPr>
      <t>電源部</t>
    </r>
  </si>
  <si>
    <t>機側
制御盤</t>
  </si>
  <si>
    <t>耐雷
変圧器盤</t>
  </si>
  <si>
    <r>
      <rPr>
        <sz val="9"/>
        <color indexed="10"/>
        <rFont val="ＭＳ Ｐゴシック"/>
        <family val="3"/>
      </rPr>
      <t>表示板・</t>
    </r>
    <r>
      <rPr>
        <sz val="9"/>
        <rFont val="ＭＳ Ｐゴシック"/>
        <family val="3"/>
      </rPr>
      <t>制御処理部</t>
    </r>
  </si>
  <si>
    <r>
      <rPr>
        <sz val="9"/>
        <color indexed="10"/>
        <rFont val="ＭＳ Ｐゴシック"/>
        <family val="3"/>
      </rPr>
      <t>表示板・</t>
    </r>
    <r>
      <rPr>
        <sz val="9"/>
        <rFont val="ＭＳ Ｐゴシック"/>
        <family val="3"/>
      </rPr>
      <t>制御部</t>
    </r>
  </si>
  <si>
    <r>
      <rPr>
        <sz val="9"/>
        <color indexed="10"/>
        <rFont val="ＭＳ Ｐゴシック"/>
        <family val="3"/>
      </rPr>
      <t>表示板・</t>
    </r>
    <r>
      <rPr>
        <sz val="9"/>
        <rFont val="ＭＳ Ｐゴシック"/>
        <family val="3"/>
      </rPr>
      <t>表示部</t>
    </r>
  </si>
  <si>
    <r>
      <rPr>
        <sz val="9"/>
        <color indexed="10"/>
        <rFont val="ＭＳ Ｐゴシック"/>
        <family val="3"/>
      </rPr>
      <t>表示板・</t>
    </r>
    <r>
      <rPr>
        <sz val="9"/>
        <rFont val="ＭＳ Ｐゴシック"/>
        <family val="3"/>
      </rPr>
      <t>冷却部</t>
    </r>
  </si>
  <si>
    <t>制御機</t>
  </si>
  <si>
    <t>4：発動発電設備(ディーゼル)(劣化診断結果整理表)</t>
  </si>
  <si>
    <t>12：ＣＣＴＶ設備(劣化診断結果整理表)</t>
  </si>
  <si>
    <t>14：テレメータ設備(監視局装置)(劣化診断結果整理表)</t>
  </si>
  <si>
    <t>15：テレメータ設備(中継局)(点検結果整理表)</t>
  </si>
  <si>
    <t>16：テレメータ設備(中継局装置)(劣化診断結果整理表)</t>
  </si>
  <si>
    <t>17：テレメータ設備(観測局)(点検結果整理表)</t>
  </si>
  <si>
    <t>18：テレメータ設備(観測局装置)(劣化診断結果整理表)</t>
  </si>
  <si>
    <t>19：放流警報設備(制御監視局)(点検結果整理表)</t>
  </si>
  <si>
    <t>20：放流警報設備(制御監視局装置)(劣化診断結果整理表)</t>
  </si>
  <si>
    <t>21：放流警報設備(中継局)(点検結果整理表)</t>
  </si>
  <si>
    <t>22：放流警報設備(中継局装置)(劣化診断結果整理表)</t>
  </si>
  <si>
    <t>23：放流警報設備(警報局)(点検結果整理表)</t>
  </si>
  <si>
    <t>24：放流警報設備(警報局装置)(劣化診断結果整理表)</t>
  </si>
  <si>
    <t>25：レーダ雨(雪)量計システム(基地局)(点検結果整理表)</t>
  </si>
  <si>
    <t>26：レーダ雨(雪)量計システム(処理局)(点検結果整理表)</t>
  </si>
  <si>
    <t>27：道路情報表示設備(点検結果整理表)</t>
  </si>
  <si>
    <t>28：道路情報表示設備(ＨＬ形表示機)(劣化診断結果整理表)</t>
  </si>
  <si>
    <t>29：道路情報表示設備(Ａ形・Ａ２形電光式表示機)(劣化診断結果整理表)</t>
  </si>
  <si>
    <t>30：道路情報表示設備(道路情報表示装置主制御機)(劣化診断結果整理表)</t>
  </si>
  <si>
    <t>31：非常警報設備(点検結果整理表)</t>
  </si>
  <si>
    <t>32：ラジオ再放送設備(サーバ親装置)(点検結果整理表)</t>
  </si>
  <si>
    <t>33：ラジオ再放送設備(事務所装置)(劣化診断結果整理表)</t>
  </si>
  <si>
    <t>34：ラジオ再放送設備(現場)(点検結果整理表)</t>
  </si>
  <si>
    <t>35：ラジオ再放送設備(ラジオ再放送装置)(劣化診断結果整理表)</t>
  </si>
  <si>
    <t>36：路側通信設備(サーバ中央)(点検結果整理表)</t>
  </si>
  <si>
    <t>37：路側通信設備(中央装置(サーバタイプ)(劣化診断結果整理表)</t>
  </si>
  <si>
    <t>38：路側通信設備(中央)(点検結果整理表)</t>
  </si>
  <si>
    <t>39：路側通信設備(中央装置)(劣化診断結果整理表)</t>
  </si>
  <si>
    <t>40：路側通信設備(現場)(点検結果整理表)</t>
  </si>
  <si>
    <t>41：路側通信設備(路側端末装置・案内表示板)(劣化診断結果整理表)</t>
  </si>
  <si>
    <t>42：電子応用設備(路面凍結検知設備(道路気象観測設備))(点検結果整理表)</t>
  </si>
  <si>
    <t>43：電子応用設備(路面凍結検知設備(気温計))(劣化診断結果整理表)</t>
  </si>
  <si>
    <t>44：電子応用設備(路面凍結検知設備(路面放射温度計)(劣化診断結果整理表)</t>
  </si>
  <si>
    <t>45：電子応用設備(路面凍結検知設備(反射比率計)(劣化診断結果整理表)</t>
  </si>
  <si>
    <t>46：多重無線通信設備(点検結果整理表)</t>
  </si>
  <si>
    <t>47：電話交換設備(点検結果整理表)</t>
  </si>
  <si>
    <t>48：有線通信設備(点検結果整理表)</t>
  </si>
  <si>
    <t>49：光ファイバ線路監視設備(点検結果整理表)</t>
  </si>
  <si>
    <t>50：衛星通信設備(固定局)(点検結果整理表)</t>
  </si>
  <si>
    <t>51：衛星通信設備(車載局)(点検結果整理表)</t>
  </si>
  <si>
    <t>52：衛星通信設備(固定局(制御地球局)(点検結果整理表)</t>
  </si>
  <si>
    <t>53：衛星通信設備(Ｋｕ－ＳＡＴ(制御地球局)(点検結果整理表)</t>
  </si>
  <si>
    <t>54：衛星通信設備(Ｋｕ－ＳＡＴ(固定・可搬型)(点検結果整理表)</t>
  </si>
  <si>
    <t>55：河川情報システム(点検結果整理表)</t>
  </si>
  <si>
    <t>56：道路情報システム(点検結果整理表)</t>
  </si>
  <si>
    <t>57：路車間通信設備(点検結果整理表)</t>
  </si>
  <si>
    <t>58：ダム・堰情報システム(ダム・堰放流制御装置)(点検結果整理表)</t>
  </si>
  <si>
    <t>59：ダム・堰情報システム(ダム諸量処理装置)(点検結果整理表)</t>
  </si>
  <si>
    <t>60：ネットワーク設備(点検結果整理表)</t>
  </si>
  <si>
    <t>61：ネットワーク設備(劣化診断結果整理表)</t>
  </si>
  <si>
    <t>62：河川情報表示設備(点検結果整理表)</t>
  </si>
  <si>
    <t>63：河川情報表示設備(ＬＥＤ形表示機)(劣化診断結果整理表)</t>
  </si>
  <si>
    <t>64：河川情報表示設備(フルカラー形表示機)(劣化診断結果整理表)</t>
  </si>
  <si>
    <t>65：河川情報表示設備(ＬＥＤ形表示機主制御機)(劣化診断結果整理表)</t>
  </si>
  <si>
    <t>66：河川情報表示設備(フルカラー形表示機主制御機)(劣化診断結果整理表)</t>
  </si>
  <si>
    <t>性能評価における各ＣＡＳＥにおけるレベル評価は、設備の特性に応じて、評価すべきサービスを設定する。
性能評価の定量化に関しては、サービスの利用者、設備の運用者の視点、評価を取り入れるものとする。
定量化の手法は、提供サービス、設備の特性に応じて、適切な方式で行うものとする。
サービス内容が情報の種類･量・詳細レベルや迅速性等で定量化が可能な場合は、数値による定量評価を行う。
サービス内容の定量化が困難な場合はサービス内容を定性評価（５～３段階）を行い評価値を点数化して評価する。
各サービス評価は各１０点を最高点とし、それぞれ評価重み（計１００％）を乗じて合計値をサービスレベル評価とする。</t>
  </si>
  <si>
    <t>-</t>
  </si>
  <si>
    <t>-</t>
  </si>
  <si>
    <t>ダム放流制御</t>
  </si>
  <si>
    <t>3
-----
8</t>
  </si>
  <si>
    <t>4
-----
9</t>
  </si>
  <si>
    <t>5
-----
10</t>
  </si>
  <si>
    <t>二次評価コメント</t>
  </si>
  <si>
    <t>機能評価の評価重みを変更した場合に、その変更理由と変更内容を記述する。</t>
  </si>
  <si>
    <t>機能評価の評価重みを変更した場合に、その変更理由と変更内容を記述する。</t>
  </si>
  <si>
    <t>1
-----
6</t>
  </si>
  <si>
    <t>2
-----
7</t>
  </si>
  <si>
    <t>二次評価コメント</t>
  </si>
  <si>
    <t>4,5,6</t>
  </si>
  <si>
    <t>8,9,10,11,12</t>
  </si>
  <si>
    <t>1,2,3,4,5,6,7</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</si>
</sst>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_ "/>
    <numFmt numFmtId="185" formatCode="0.0_ "/>
    <numFmt numFmtId="186" formatCode="#,##0.0;[Red]\-#,##0.0"/>
    <numFmt numFmtId="187" formatCode="0.0"/>
    <numFmt numFmtId="188" formatCode="0.0_);[Red]\(0.0\)"/>
    <numFmt numFmtId="189" formatCode="&quot;Yes&quot;;&quot;Yes&quot;;&quot;No&quot;"/>
    <numFmt numFmtId="190" formatCode="&quot;True&quot;;&quot;True&quot;;&quot;False&quot;"/>
    <numFmt numFmtId="191" formatCode="&quot;On&quot;;&quot;On&quot;;&quot;Off&quot;"/>
    <numFmt numFmtId="192" formatCode="[$€-2]\ #,##0.00_);[Red]\([$€-2]\ #,##0.00\)"/>
    <numFmt numFmtId="193" formatCode="0.000_ "/>
    <numFmt numFmtId="194" formatCode="#,##0.0_ ;[Red]\-#,##0.0\ "/>
    <numFmt numFmtId="195" formatCode="0.000000_ "/>
    <numFmt numFmtId="196" formatCode="0.00000_ "/>
    <numFmt numFmtId="197" formatCode="0.0000_ "/>
    <numFmt numFmtId="198" formatCode="0_);[Red]\(0\)"/>
    <numFmt numFmtId="199" formatCode="0.00_);[Red]\(0.00\)"/>
    <numFmt numFmtId="200" formatCode="0.000000000_ "/>
    <numFmt numFmtId="201" formatCode="0.0000000000_ "/>
    <numFmt numFmtId="202" formatCode="0.00000000_ "/>
    <numFmt numFmtId="203" formatCode="0.0000000_ "/>
    <numFmt numFmtId="204" formatCode="0_ ;[Red]\-0\ "/>
    <numFmt numFmtId="205" formatCode="0.0_ ;[Red]\-0.0\ "/>
    <numFmt numFmtId="206" formatCode="0.00_ ;[Red]\-0.00\ "/>
    <numFmt numFmtId="207" formatCode="0_ "/>
    <numFmt numFmtId="208" formatCode="##&quot;年&quot;"/>
    <numFmt numFmtId="209" formatCode="\'"/>
    <numFmt numFmtId="210" formatCode="\'\&amp;00000000000000"/>
    <numFmt numFmtId="211" formatCode="\'00000000000000"/>
    <numFmt numFmtId="212" formatCode="\'0000000000000#"/>
    <numFmt numFmtId="213" formatCode="#,##0.00_ "/>
  </numFmts>
  <fonts count="67">
    <font>
      <sz val="11"/>
      <color theme="1"/>
      <name val="Calibri"/>
      <family val="3"/>
    </font>
    <font>
      <sz val="12"/>
      <color indexed="8"/>
      <name val="ＭＳ ゴシック"/>
      <family val="3"/>
    </font>
    <font>
      <sz val="11"/>
      <color indexed="8"/>
      <name val="ＭＳ Ｐゴシック"/>
      <family val="3"/>
    </font>
    <font>
      <sz val="6"/>
      <name val="ＭＳ Ｐゴシック"/>
      <family val="3"/>
    </font>
    <font>
      <sz val="11"/>
      <color indexed="10"/>
      <name val="ＭＳ Ｐゴシック"/>
      <family val="3"/>
    </font>
    <font>
      <sz val="11"/>
      <name val="ＭＳ Ｐゴシック"/>
      <family val="3"/>
    </font>
    <font>
      <sz val="9"/>
      <color indexed="8"/>
      <name val="ＭＳ Ｐゴシック"/>
      <family val="3"/>
    </font>
    <font>
      <sz val="10"/>
      <name val="ＭＳ Ｐゴシック"/>
      <family val="3"/>
    </font>
    <font>
      <sz val="11"/>
      <name val="ＭＳ ゴシック"/>
      <family val="3"/>
    </font>
    <font>
      <b/>
      <sz val="11"/>
      <name val="ＭＳ Ｐゴシック"/>
      <family val="3"/>
    </font>
    <font>
      <sz val="9"/>
      <name val="ＭＳ Ｐゴシック"/>
      <family val="3"/>
    </font>
    <font>
      <u val="single"/>
      <sz val="11"/>
      <color indexed="12"/>
      <name val="ＭＳ Ｐゴシック"/>
      <family val="3"/>
    </font>
    <font>
      <b/>
      <sz val="9"/>
      <name val="ＭＳ Ｐゴシック"/>
      <family val="3"/>
    </font>
    <font>
      <sz val="6"/>
      <name val="ＭＳ ゴシック"/>
      <family val="3"/>
    </font>
    <font>
      <sz val="9"/>
      <color indexed="8"/>
      <name val="ＭＳ ゴシック"/>
      <family val="3"/>
    </font>
    <font>
      <sz val="12"/>
      <color indexed="22"/>
      <name val="ＭＳ Ｐゴシック"/>
      <family val="3"/>
    </font>
    <font>
      <sz val="11"/>
      <color indexed="9"/>
      <name val="ＭＳ Ｐゴシック"/>
      <family val="3"/>
    </font>
    <font>
      <b/>
      <sz val="9"/>
      <color indexed="10"/>
      <name val="ＭＳ Ｐゴシック"/>
      <family val="3"/>
    </font>
    <font>
      <sz val="10"/>
      <color indexed="9"/>
      <name val="ＭＳ Ｐゴシック"/>
      <family val="3"/>
    </font>
    <font>
      <b/>
      <sz val="18"/>
      <color indexed="56"/>
      <name val="ＭＳ Ｐゴシック"/>
      <family val="3"/>
    </font>
    <font>
      <sz val="9"/>
      <color indexed="10"/>
      <name val="ＭＳ Ｐゴシック"/>
      <family val="3"/>
    </font>
    <font>
      <sz val="9"/>
      <color indexed="12"/>
      <name val="ＭＳ Ｐゴシック"/>
      <family val="3"/>
    </font>
    <font>
      <sz val="10"/>
      <color indexed="8"/>
      <name val="ＭＳ Ｐゴシック"/>
      <family val="3"/>
    </font>
    <font>
      <sz val="20"/>
      <name val="ＭＳ Ｐゴシック"/>
      <family val="3"/>
    </font>
    <font>
      <sz val="9"/>
      <name val="ＭＳ ゴシック"/>
      <family val="3"/>
    </font>
    <font>
      <sz val="11"/>
      <color indexed="10"/>
      <name val="ＭＳ ゴシック"/>
      <family val="3"/>
    </font>
    <font>
      <b/>
      <sz val="9"/>
      <color indexed="8"/>
      <name val="ＭＳ Ｐゴシック"/>
      <family val="3"/>
    </font>
    <font>
      <i/>
      <sz val="11"/>
      <color indexed="10"/>
      <name val="ＭＳ Ｐゴシック"/>
      <family val="3"/>
    </font>
    <font>
      <strike/>
      <sz val="9"/>
      <color indexed="10"/>
      <name val="ＭＳ Ｐゴシック"/>
      <family val="3"/>
    </font>
    <font>
      <sz val="12"/>
      <color indexed="8"/>
      <name val="ＭＳ Ｐゴシック"/>
      <family val="3"/>
    </font>
    <font>
      <sz val="10"/>
      <color indexed="12"/>
      <name val="ＭＳ Ｐゴシック"/>
      <family val="3"/>
    </font>
    <font>
      <sz val="9"/>
      <color indexed="9"/>
      <name val="ＭＳ Ｐゴシック"/>
      <family val="3"/>
    </font>
    <font>
      <sz val="12"/>
      <color indexed="9"/>
      <name val="ＭＳ ゴシック"/>
      <family val="3"/>
    </font>
    <font>
      <b/>
      <sz val="12"/>
      <color indexed="9"/>
      <name val="ＭＳ ゴシック"/>
      <family val="3"/>
    </font>
    <font>
      <sz val="12"/>
      <color indexed="60"/>
      <name val="ＭＳ ゴシック"/>
      <family val="3"/>
    </font>
    <font>
      <sz val="12"/>
      <color indexed="52"/>
      <name val="ＭＳ ゴシック"/>
      <family val="3"/>
    </font>
    <font>
      <sz val="12"/>
      <color indexed="20"/>
      <name val="ＭＳ ゴシック"/>
      <family val="3"/>
    </font>
    <font>
      <b/>
      <sz val="12"/>
      <color indexed="52"/>
      <name val="ＭＳ ゴシック"/>
      <family val="3"/>
    </font>
    <font>
      <sz val="12"/>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2"/>
      <color indexed="8"/>
      <name val="ＭＳ ゴシック"/>
      <family val="3"/>
    </font>
    <font>
      <b/>
      <sz val="12"/>
      <color indexed="63"/>
      <name val="ＭＳ ゴシック"/>
      <family val="3"/>
    </font>
    <font>
      <i/>
      <sz val="12"/>
      <color indexed="23"/>
      <name val="ＭＳ ゴシック"/>
      <family val="3"/>
    </font>
    <font>
      <sz val="12"/>
      <color indexed="62"/>
      <name val="ＭＳ ゴシック"/>
      <family val="3"/>
    </font>
    <font>
      <sz val="12"/>
      <color indexed="17"/>
      <name val="ＭＳ ゴシック"/>
      <family val="3"/>
    </font>
    <font>
      <sz val="9"/>
      <name val="MS UI Gothic"/>
      <family val="3"/>
    </font>
    <font>
      <sz val="12"/>
      <color theme="1"/>
      <name val="ＭＳ ゴシック"/>
      <family val="3"/>
    </font>
    <font>
      <sz val="12"/>
      <color theme="0"/>
      <name val="ＭＳ ゴシック"/>
      <family val="3"/>
    </font>
    <font>
      <b/>
      <sz val="18"/>
      <color theme="3"/>
      <name val="Cambria"/>
      <family val="3"/>
    </font>
    <font>
      <b/>
      <sz val="12"/>
      <color theme="0"/>
      <name val="ＭＳ ゴシック"/>
      <family val="3"/>
    </font>
    <font>
      <sz val="12"/>
      <color rgb="FF9C6500"/>
      <name val="ＭＳ ゴシック"/>
      <family val="3"/>
    </font>
    <font>
      <sz val="12"/>
      <color rgb="FFFA7D00"/>
      <name val="ＭＳ ゴシック"/>
      <family val="3"/>
    </font>
    <font>
      <sz val="12"/>
      <color rgb="FF9C0006"/>
      <name val="ＭＳ ゴシック"/>
      <family val="3"/>
    </font>
    <font>
      <b/>
      <sz val="12"/>
      <color rgb="FFFA7D00"/>
      <name val="ＭＳ ゴシック"/>
      <family val="3"/>
    </font>
    <font>
      <sz val="12"/>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2"/>
      <color theme="1"/>
      <name val="ＭＳ ゴシック"/>
      <family val="3"/>
    </font>
    <font>
      <b/>
      <sz val="12"/>
      <color rgb="FF3F3F3F"/>
      <name val="ＭＳ ゴシック"/>
      <family val="3"/>
    </font>
    <font>
      <i/>
      <sz val="12"/>
      <color rgb="FF7F7F7F"/>
      <name val="ＭＳ ゴシック"/>
      <family val="3"/>
    </font>
    <font>
      <sz val="12"/>
      <color rgb="FF3F3F76"/>
      <name val="ＭＳ ゴシック"/>
      <family val="3"/>
    </font>
    <font>
      <sz val="12"/>
      <color rgb="FF006100"/>
      <name val="ＭＳ ゴシック"/>
      <family val="3"/>
    </font>
    <font>
      <sz val="11"/>
      <color theme="0"/>
      <name val="ＭＳ Ｐゴシック"/>
      <family val="3"/>
    </font>
    <font>
      <sz val="11"/>
      <color theme="0"/>
      <name val="Calibri"/>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7"/>
        <bgColor indexed="64"/>
      </patternFill>
    </fill>
    <fill>
      <patternFill patternType="solid">
        <fgColor indexed="31"/>
        <bgColor indexed="64"/>
      </patternFill>
    </fill>
    <fill>
      <patternFill patternType="solid">
        <fgColor indexed="10"/>
        <bgColor indexed="64"/>
      </patternFill>
    </fill>
    <fill>
      <patternFill patternType="solid">
        <fgColor indexed="13"/>
        <bgColor indexed="64"/>
      </patternFill>
    </fill>
    <fill>
      <patternFill patternType="solid">
        <fgColor indexed="23"/>
        <bgColor indexed="64"/>
      </patternFill>
    </fill>
    <fill>
      <patternFill patternType="solid">
        <fgColor indexed="55"/>
        <bgColor indexed="64"/>
      </patternFill>
    </fill>
    <fill>
      <patternFill patternType="solid">
        <fgColor indexed="44"/>
        <bgColor indexed="64"/>
      </patternFill>
    </fill>
    <fill>
      <patternFill patternType="solid">
        <fgColor indexed="51"/>
        <bgColor indexed="64"/>
      </patternFill>
    </fill>
    <fill>
      <patternFill patternType="solid">
        <fgColor theme="0"/>
        <bgColor indexed="64"/>
      </patternFill>
    </fill>
    <fill>
      <patternFill patternType="solid">
        <fgColor indexed="17"/>
        <bgColor indexed="64"/>
      </patternFill>
    </fill>
    <fill>
      <patternFill patternType="solid">
        <fgColor indexed="8"/>
        <bgColor indexed="64"/>
      </patternFill>
    </fill>
    <fill>
      <patternFill patternType="solid">
        <fgColor indexed="40"/>
        <bgColor indexed="64"/>
      </patternFill>
    </fill>
    <fill>
      <patternFill patternType="solid">
        <fgColor indexed="43"/>
        <bgColor indexed="64"/>
      </patternFill>
    </fill>
    <fill>
      <patternFill patternType="solid">
        <fgColor rgb="FF00B050"/>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bottom/>
    </border>
    <border>
      <left/>
      <right style="medium"/>
      <top/>
      <bottom/>
    </border>
    <border>
      <left style="thin"/>
      <right/>
      <top/>
      <bottom/>
    </border>
    <border>
      <left style="thin"/>
      <right/>
      <top/>
      <bottom style="thin"/>
    </border>
    <border>
      <left/>
      <right/>
      <top/>
      <bottom style="thin"/>
    </border>
    <border>
      <left style="medium"/>
      <right/>
      <top style="medium"/>
      <bottom style="medium"/>
    </border>
    <border>
      <left style="medium"/>
      <right style="medium"/>
      <top style="medium"/>
      <bottom style="medium"/>
    </border>
    <border>
      <left style="thin"/>
      <right/>
      <top style="medium"/>
      <bottom style="medium"/>
    </border>
    <border>
      <left style="medium"/>
      <right style="thin"/>
      <top style="medium"/>
      <bottom style="medium"/>
    </border>
    <border>
      <left style="thin"/>
      <right/>
      <top style="medium"/>
      <bottom style="thin"/>
    </border>
    <border>
      <left style="medium"/>
      <right/>
      <top style="medium"/>
      <bottom style="thin"/>
    </border>
    <border>
      <left style="medium"/>
      <right style="thin"/>
      <top style="medium"/>
      <bottom style="thin"/>
    </border>
    <border>
      <left style="medium"/>
      <right/>
      <top style="medium"/>
      <bottom/>
    </border>
    <border>
      <left style="thin"/>
      <right style="thin"/>
      <top style="medium"/>
      <bottom style="thin"/>
    </border>
    <border>
      <left style="thin"/>
      <right style="medium"/>
      <top style="medium"/>
      <bottom style="thin"/>
    </border>
    <border>
      <left style="thin"/>
      <right style="medium"/>
      <top style="thin"/>
      <bottom style="thin"/>
    </border>
    <border>
      <left style="medium"/>
      <right/>
      <top/>
      <bottom style="medium"/>
    </border>
    <border>
      <left style="thin"/>
      <right style="thin"/>
      <top/>
      <bottom style="medium"/>
    </border>
    <border>
      <left style="thin"/>
      <right style="thin"/>
      <top style="thin"/>
      <bottom style="medium"/>
    </border>
    <border>
      <left style="thin"/>
      <right style="medium"/>
      <top style="thin"/>
      <bottom style="medium"/>
    </border>
    <border>
      <left style="thin"/>
      <right style="medium"/>
      <top style="thin"/>
      <bottom/>
    </border>
    <border>
      <left style="thin"/>
      <right style="medium"/>
      <top>
        <color indexed="63"/>
      </top>
      <bottom style="thin"/>
    </border>
    <border>
      <left/>
      <right/>
      <top style="thin"/>
      <bottom/>
    </border>
    <border>
      <left/>
      <right style="medium"/>
      <top style="medium"/>
      <bottom style="medium"/>
    </border>
    <border>
      <left/>
      <right style="thin"/>
      <top/>
      <bottom style="thin"/>
    </border>
    <border>
      <left/>
      <right/>
      <top style="medium"/>
      <bottom style="medium"/>
    </border>
    <border>
      <left/>
      <right/>
      <top style="medium"/>
      <bottom/>
    </border>
    <border>
      <left/>
      <right style="medium"/>
      <top style="medium"/>
      <bottom/>
    </border>
    <border>
      <left/>
      <right/>
      <top/>
      <bottom style="medium"/>
    </border>
    <border>
      <left/>
      <right style="medium"/>
      <top/>
      <bottom style="medium"/>
    </border>
    <border>
      <left style="thin"/>
      <right/>
      <top style="thin"/>
      <bottom/>
    </border>
    <border>
      <left/>
      <right style="thin"/>
      <top style="thin"/>
      <bottom/>
    </border>
    <border>
      <left/>
      <right style="thin"/>
      <top/>
      <bottom/>
    </border>
    <border>
      <left>
        <color indexed="63"/>
      </left>
      <right style="medium"/>
      <top style="thin"/>
      <bottom style="thin"/>
    </border>
    <border>
      <left style="thin"/>
      <right>
        <color indexed="63"/>
      </right>
      <top style="medium">
        <color indexed="10"/>
      </top>
      <bottom style="thin"/>
    </border>
    <border>
      <left>
        <color indexed="63"/>
      </left>
      <right style="thin"/>
      <top style="medium">
        <color indexed="10"/>
      </top>
      <bottom style="thin"/>
    </border>
    <border>
      <left style="thin"/>
      <right>
        <color indexed="63"/>
      </right>
      <top style="thin"/>
      <bottom style="medium">
        <color indexed="10"/>
      </bottom>
    </border>
    <border>
      <left>
        <color indexed="63"/>
      </left>
      <right style="thin"/>
      <top style="thin"/>
      <bottom style="medium">
        <color indexed="10"/>
      </bottom>
    </border>
    <border>
      <left style="medium">
        <color indexed="10"/>
      </left>
      <right/>
      <top style="medium">
        <color indexed="10"/>
      </top>
      <bottom/>
    </border>
    <border>
      <left>
        <color indexed="63"/>
      </left>
      <right>
        <color indexed="63"/>
      </right>
      <top style="medium">
        <color indexed="10"/>
      </top>
      <bottom/>
    </border>
    <border>
      <left/>
      <right style="medium">
        <color indexed="10"/>
      </right>
      <top style="medium">
        <color indexed="10"/>
      </top>
      <bottom/>
    </border>
    <border>
      <left style="medium">
        <color indexed="10"/>
      </left>
      <right/>
      <top/>
      <bottom style="medium">
        <color indexed="10"/>
      </bottom>
    </border>
    <border>
      <left>
        <color indexed="63"/>
      </left>
      <right>
        <color indexed="63"/>
      </right>
      <top/>
      <bottom style="medium">
        <color indexed="10"/>
      </bottom>
    </border>
    <border>
      <left/>
      <right style="medium">
        <color indexed="10"/>
      </right>
      <top/>
      <bottom style="medium">
        <color indexed="10"/>
      </bottom>
    </border>
    <border>
      <left style="thin"/>
      <right style="thin"/>
      <top style="medium">
        <color indexed="10"/>
      </top>
      <bottom style="medium">
        <color indexed="10"/>
      </bottom>
    </border>
    <border>
      <left style="medium">
        <color indexed="10"/>
      </left>
      <right>
        <color indexed="63"/>
      </right>
      <top>
        <color indexed="63"/>
      </top>
      <bottom>
        <color indexed="63"/>
      </bottom>
    </border>
    <border>
      <left style="thin"/>
      <right/>
      <top style="medium">
        <color indexed="10"/>
      </top>
      <bottom style="medium">
        <color indexed="10"/>
      </bottom>
    </border>
    <border>
      <left>
        <color indexed="63"/>
      </left>
      <right style="thin"/>
      <top style="medium">
        <color indexed="10"/>
      </top>
      <bottom style="medium">
        <color indexed="10"/>
      </bottom>
    </border>
    <border>
      <left>
        <color indexed="63"/>
      </left>
      <right style="medium">
        <color indexed="10"/>
      </right>
      <top>
        <color indexed="63"/>
      </top>
      <bottom>
        <color indexed="63"/>
      </bottom>
    </border>
    <border>
      <left style="dashed"/>
      <right style="dashed"/>
      <top style="thin"/>
      <bottom style="dashed"/>
    </border>
    <border>
      <left style="dashed"/>
      <right style="thin"/>
      <top style="thin"/>
      <bottom style="dashed"/>
    </border>
    <border>
      <left>
        <color indexed="63"/>
      </left>
      <right style="medium"/>
      <top style="thin"/>
      <bottom>
        <color indexed="63"/>
      </bottom>
    </border>
    <border>
      <left style="thin"/>
      <right/>
      <top/>
      <bottom style="medium"/>
    </border>
    <border>
      <left style="medium"/>
      <right/>
      <top style="thin"/>
      <bottom style="medium"/>
    </border>
    <border>
      <left/>
      <right style="medium"/>
      <top style="thin"/>
      <bottom style="medium"/>
    </border>
    <border>
      <left style="medium"/>
      <right/>
      <top style="thin"/>
      <bottom/>
    </border>
    <border>
      <left style="dashed"/>
      <right style="dashed"/>
      <top style="dashed"/>
      <bottom style="medium"/>
    </border>
    <border>
      <left style="dashed"/>
      <right style="thin"/>
      <top style="dashed"/>
      <bottom style="medium"/>
    </border>
    <border>
      <left style="medium"/>
      <right style="thin"/>
      <top style="thin"/>
      <bottom>
        <color indexed="63"/>
      </bottom>
    </border>
    <border>
      <left style="medium"/>
      <right style="thin"/>
      <top/>
      <bottom style="medium"/>
    </border>
    <border>
      <left style="thin"/>
      <right/>
      <top style="thin"/>
      <bottom style="medium"/>
    </border>
    <border>
      <left style="medium"/>
      <right style="dashed"/>
      <top style="thin"/>
      <bottom style="dashed"/>
    </border>
    <border>
      <left style="medium"/>
      <right style="dashed"/>
      <top style="dashed"/>
      <bottom style="medium"/>
    </border>
    <border>
      <left style="dashed"/>
      <right style="dashed"/>
      <top>
        <color indexed="63"/>
      </top>
      <bottom style="dashed"/>
    </border>
    <border>
      <left style="dashed"/>
      <right style="thin"/>
      <top>
        <color indexed="63"/>
      </top>
      <bottom style="dashed"/>
    </border>
    <border>
      <left>
        <color indexed="63"/>
      </left>
      <right style="medium"/>
      <top>
        <color indexed="63"/>
      </top>
      <bottom style="thin"/>
    </border>
    <border>
      <left style="dashed"/>
      <right style="dashed"/>
      <top style="dashed"/>
      <bottom style="thin"/>
    </border>
    <border>
      <left style="dashed"/>
      <right style="thin"/>
      <top style="dashed"/>
      <bottom style="thin"/>
    </border>
    <border>
      <left style="medium"/>
      <right style="thin"/>
      <top/>
      <bottom style="thin"/>
    </border>
    <border>
      <left style="medium"/>
      <right style="dashed"/>
      <top>
        <color indexed="63"/>
      </top>
      <bottom style="dashed"/>
    </border>
    <border>
      <left style="medium"/>
      <right style="dashed"/>
      <top style="dashed"/>
      <bottom style="thin"/>
    </border>
    <border>
      <left style="medium"/>
      <right/>
      <top>
        <color indexed="63"/>
      </top>
      <bottom style="thin"/>
    </border>
    <border>
      <left style="medium"/>
      <right style="thin"/>
      <top>
        <color indexed="63"/>
      </top>
      <bottom/>
    </border>
    <border>
      <left style="medium"/>
      <right style="thin"/>
      <top style="thin"/>
      <bottom style="thin"/>
    </border>
    <border>
      <left/>
      <right style="thin"/>
      <top/>
      <bottom style="medium"/>
    </border>
    <border>
      <left style="medium"/>
      <right style="thin"/>
      <top style="medium"/>
      <bottom/>
    </border>
    <border>
      <left style="thin"/>
      <right>
        <color indexed="63"/>
      </right>
      <top style="medium"/>
      <bottom>
        <color indexed="63"/>
      </bottom>
    </border>
    <border>
      <left/>
      <right style="thin"/>
      <top style="medium"/>
      <bottom/>
    </border>
    <border>
      <left style="thin"/>
      <right style="thin"/>
      <top style="medium"/>
      <bottom/>
    </border>
  </borders>
  <cellStyleXfs count="67">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1" fillId="0" borderId="0" applyNumberFormat="0" applyFill="0" applyBorder="0" applyAlignment="0" applyProtection="0"/>
    <xf numFmtId="0" fontId="2"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2" fillId="0" borderId="0" applyFont="0" applyFill="0" applyBorder="0" applyAlignment="0" applyProtection="0"/>
    <xf numFmtId="40"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2" fillId="0" borderId="0" applyFont="0" applyFill="0" applyBorder="0" applyAlignment="0" applyProtection="0"/>
    <xf numFmtId="8" fontId="2" fillId="0" borderId="0" applyFont="0" applyFill="0" applyBorder="0" applyAlignment="0" applyProtection="0"/>
    <xf numFmtId="0" fontId="63" fillId="31" borderId="4" applyNumberFormat="0" applyAlignment="0" applyProtection="0"/>
    <xf numFmtId="0" fontId="5" fillId="0" borderId="0">
      <alignment/>
      <protection/>
    </xf>
    <xf numFmtId="0" fontId="64" fillId="32" borderId="0" applyNumberFormat="0" applyBorder="0" applyAlignment="0" applyProtection="0"/>
  </cellStyleXfs>
  <cellXfs count="694">
    <xf numFmtId="0" fontId="0" fillId="0" borderId="0" xfId="0" applyFont="1" applyAlignment="1">
      <alignment vertical="center"/>
    </xf>
    <xf numFmtId="49" fontId="10" fillId="0" borderId="0" xfId="65" applyNumberFormat="1" applyFont="1" applyFill="1" applyBorder="1" applyAlignment="1">
      <alignment horizontal="center" vertical="center"/>
      <protection/>
    </xf>
    <xf numFmtId="49" fontId="10" fillId="0" borderId="0" xfId="65" applyNumberFormat="1" applyFont="1" applyFill="1" applyBorder="1" applyAlignment="1">
      <alignment vertical="center"/>
      <protection/>
    </xf>
    <xf numFmtId="49" fontId="10" fillId="0" borderId="0" xfId="65" applyNumberFormat="1" applyFont="1" applyFill="1" applyBorder="1" applyAlignment="1">
      <alignment horizontal="left" vertical="center"/>
      <protection/>
    </xf>
    <xf numFmtId="0" fontId="10" fillId="0" borderId="0" xfId="65" applyFont="1" applyFill="1" applyBorder="1" applyAlignment="1">
      <alignment vertical="center"/>
      <protection/>
    </xf>
    <xf numFmtId="38" fontId="5" fillId="0" borderId="0" xfId="52" applyFont="1" applyAlignment="1">
      <alignment horizontal="center" vertical="center"/>
    </xf>
    <xf numFmtId="38" fontId="2" fillId="0" borderId="0" xfId="52" applyFont="1" applyAlignment="1">
      <alignment horizontal="center" vertical="center"/>
    </xf>
    <xf numFmtId="49" fontId="10" fillId="0" borderId="0" xfId="65" applyNumberFormat="1" applyFont="1" applyFill="1" applyBorder="1" applyAlignment="1">
      <alignment horizontal="right" vertical="center"/>
      <protection/>
    </xf>
    <xf numFmtId="49" fontId="10" fillId="0" borderId="10" xfId="65" applyNumberFormat="1" applyFont="1" applyFill="1" applyBorder="1" applyAlignment="1">
      <alignment vertical="center" wrapText="1"/>
      <protection/>
    </xf>
    <xf numFmtId="0" fontId="10" fillId="0" borderId="11" xfId="50" applyNumberFormat="1" applyFont="1" applyBorder="1" applyAlignment="1">
      <alignment vertical="center"/>
    </xf>
    <xf numFmtId="49" fontId="10" fillId="0" borderId="10" xfId="65" applyNumberFormat="1" applyFont="1" applyFill="1" applyBorder="1" applyAlignment="1">
      <alignment vertical="center"/>
      <protection/>
    </xf>
    <xf numFmtId="49" fontId="10" fillId="0" borderId="12" xfId="65" applyNumberFormat="1" applyFont="1" applyFill="1" applyBorder="1" applyAlignment="1">
      <alignment vertical="center"/>
      <protection/>
    </xf>
    <xf numFmtId="49" fontId="10" fillId="0" borderId="13" xfId="65" applyNumberFormat="1" applyFont="1" applyFill="1" applyBorder="1" applyAlignment="1">
      <alignment horizontal="right" vertical="center"/>
      <protection/>
    </xf>
    <xf numFmtId="38" fontId="6" fillId="0" borderId="11" xfId="52" applyFont="1" applyBorder="1" applyAlignment="1">
      <alignment horizontal="center" vertical="center"/>
    </xf>
    <xf numFmtId="38" fontId="6" fillId="0" borderId="11" xfId="52" applyFont="1" applyBorder="1" applyAlignment="1">
      <alignment vertical="center"/>
    </xf>
    <xf numFmtId="0" fontId="10" fillId="0" borderId="0" xfId="65" applyFont="1" applyFill="1" applyBorder="1" applyAlignment="1">
      <alignment horizontal="left" vertical="center"/>
      <protection/>
    </xf>
    <xf numFmtId="38" fontId="2" fillId="0" borderId="14" xfId="52" applyFont="1" applyBorder="1" applyAlignment="1">
      <alignment horizontal="left" vertical="center"/>
    </xf>
    <xf numFmtId="0" fontId="6" fillId="0" borderId="0" xfId="0" applyFont="1" applyAlignment="1">
      <alignment vertical="center"/>
    </xf>
    <xf numFmtId="0" fontId="5" fillId="0" borderId="0" xfId="52" applyNumberFormat="1" applyFont="1" applyAlignment="1">
      <alignment vertical="center"/>
    </xf>
    <xf numFmtId="0" fontId="5" fillId="0" borderId="0" xfId="52" applyNumberFormat="1" applyFont="1" applyAlignment="1">
      <alignment horizontal="center" vertical="center"/>
    </xf>
    <xf numFmtId="0" fontId="5" fillId="0" borderId="0" xfId="52" applyNumberFormat="1" applyFont="1" applyBorder="1" applyAlignment="1">
      <alignment vertical="center"/>
    </xf>
    <xf numFmtId="0" fontId="5" fillId="0" borderId="0" xfId="52" applyNumberFormat="1" applyFont="1" applyAlignment="1">
      <alignment horizontal="left" vertical="center"/>
    </xf>
    <xf numFmtId="0" fontId="5" fillId="0" borderId="0" xfId="52" applyNumberFormat="1" applyFont="1" applyFill="1" applyBorder="1" applyAlignment="1">
      <alignment horizontal="center" vertical="center"/>
    </xf>
    <xf numFmtId="0" fontId="5" fillId="0" borderId="0" xfId="52" applyNumberFormat="1" applyFont="1" applyAlignment="1">
      <alignment horizontal="right" vertical="center"/>
    </xf>
    <xf numFmtId="0" fontId="10" fillId="0" borderId="0" xfId="65" applyNumberFormat="1" applyFont="1" applyFill="1" applyBorder="1" applyAlignment="1">
      <alignment vertical="center"/>
      <protection/>
    </xf>
    <xf numFmtId="0" fontId="14" fillId="0" borderId="0" xfId="0" applyFont="1" applyAlignment="1">
      <alignment vertical="center"/>
    </xf>
    <xf numFmtId="49" fontId="14" fillId="0" borderId="0" xfId="0" applyNumberFormat="1" applyFont="1" applyAlignment="1">
      <alignment vertical="center"/>
    </xf>
    <xf numFmtId="0" fontId="14" fillId="0" borderId="0" xfId="0" applyNumberFormat="1" applyFont="1" applyAlignment="1">
      <alignment vertical="center"/>
    </xf>
    <xf numFmtId="0" fontId="14" fillId="0" borderId="0" xfId="0" applyFont="1" applyAlignment="1" quotePrefix="1">
      <alignment vertical="center"/>
    </xf>
    <xf numFmtId="0" fontId="5" fillId="0" borderId="0" xfId="52" applyNumberFormat="1" applyFont="1" applyAlignment="1" applyProtection="1">
      <alignment horizontal="left" vertical="center"/>
      <protection/>
    </xf>
    <xf numFmtId="0" fontId="5" fillId="0" borderId="0" xfId="52" applyNumberFormat="1" applyFont="1" applyAlignment="1">
      <alignment vertical="center" wrapText="1"/>
    </xf>
    <xf numFmtId="0" fontId="7" fillId="0" borderId="0" xfId="52" applyNumberFormat="1" applyFont="1" applyBorder="1" applyAlignment="1">
      <alignment horizontal="left" vertical="center"/>
    </xf>
    <xf numFmtId="0" fontId="5" fillId="0" borderId="0" xfId="52" applyNumberFormat="1" applyFont="1" applyBorder="1" applyAlignment="1">
      <alignment horizontal="left" vertical="center"/>
    </xf>
    <xf numFmtId="0" fontId="5" fillId="0" borderId="0" xfId="52" applyNumberFormat="1" applyFont="1" applyBorder="1" applyAlignment="1">
      <alignment vertical="center" wrapText="1"/>
    </xf>
    <xf numFmtId="0" fontId="9" fillId="0" borderId="0" xfId="52" applyNumberFormat="1" applyFont="1" applyAlignment="1">
      <alignment vertical="center"/>
    </xf>
    <xf numFmtId="0" fontId="5" fillId="0" borderId="0" xfId="52" applyNumberFormat="1" applyFont="1" applyFill="1" applyBorder="1" applyAlignment="1">
      <alignment vertical="center"/>
    </xf>
    <xf numFmtId="0" fontId="5" fillId="0" borderId="0" xfId="52" applyNumberFormat="1" applyFont="1" applyFill="1" applyBorder="1" applyAlignment="1">
      <alignment horizontal="left" vertical="center" wrapText="1"/>
    </xf>
    <xf numFmtId="0" fontId="5" fillId="0" borderId="0" xfId="52" applyNumberFormat="1" applyFont="1" applyAlignment="1">
      <alignment vertical="center"/>
    </xf>
    <xf numFmtId="0" fontId="5" fillId="0" borderId="0" xfId="52" applyNumberFormat="1" applyFont="1" applyFill="1" applyAlignment="1">
      <alignment vertical="center"/>
    </xf>
    <xf numFmtId="0" fontId="5" fillId="0" borderId="0" xfId="52" applyNumberFormat="1" applyFont="1" applyFill="1" applyBorder="1" applyAlignment="1">
      <alignment horizontal="left" vertical="top" wrapText="1"/>
    </xf>
    <xf numFmtId="0" fontId="5" fillId="0" borderId="0" xfId="52" applyNumberFormat="1" applyFont="1" applyBorder="1" applyAlignment="1">
      <alignment horizontal="left" vertical="center" wrapText="1"/>
    </xf>
    <xf numFmtId="0" fontId="5" fillId="0" borderId="15" xfId="52" applyNumberFormat="1" applyFont="1" applyFill="1" applyBorder="1" applyAlignment="1">
      <alignment vertical="center"/>
    </xf>
    <xf numFmtId="0" fontId="5" fillId="0" borderId="15" xfId="52" applyNumberFormat="1" applyFont="1" applyBorder="1" applyAlignment="1">
      <alignment horizontal="center" vertical="center"/>
    </xf>
    <xf numFmtId="0" fontId="5" fillId="0" borderId="16" xfId="52" applyNumberFormat="1" applyFont="1" applyBorder="1" applyAlignment="1">
      <alignment horizontal="center" vertical="center"/>
    </xf>
    <xf numFmtId="0" fontId="5" fillId="0" borderId="14" xfId="52" applyNumberFormat="1" applyFont="1" applyFill="1" applyBorder="1" applyAlignment="1">
      <alignment vertical="center"/>
    </xf>
    <xf numFmtId="0" fontId="5" fillId="0" borderId="16" xfId="52" applyNumberFormat="1" applyFont="1" applyFill="1" applyBorder="1" applyAlignment="1">
      <alignment vertical="center"/>
    </xf>
    <xf numFmtId="0" fontId="5" fillId="0" borderId="17" xfId="52" applyNumberFormat="1" applyFont="1" applyFill="1" applyBorder="1" applyAlignment="1">
      <alignment vertical="center"/>
    </xf>
    <xf numFmtId="0" fontId="5" fillId="0" borderId="14" xfId="52" applyNumberFormat="1" applyFont="1" applyBorder="1" applyAlignment="1">
      <alignment vertical="center"/>
    </xf>
    <xf numFmtId="0" fontId="5" fillId="0" borderId="15" xfId="52" applyNumberFormat="1" applyFont="1" applyBorder="1" applyAlignment="1">
      <alignment vertical="center"/>
    </xf>
    <xf numFmtId="0" fontId="5" fillId="0" borderId="16" xfId="52" applyNumberFormat="1" applyFont="1" applyBorder="1" applyAlignment="1">
      <alignment vertical="center"/>
    </xf>
    <xf numFmtId="0" fontId="5" fillId="0" borderId="14" xfId="52" applyNumberFormat="1" applyFont="1" applyFill="1" applyBorder="1" applyAlignment="1">
      <alignment vertical="center"/>
    </xf>
    <xf numFmtId="0" fontId="7" fillId="0" borderId="14" xfId="52" applyNumberFormat="1" applyFont="1" applyFill="1" applyBorder="1" applyAlignment="1">
      <alignment vertical="center"/>
    </xf>
    <xf numFmtId="0" fontId="7" fillId="0" borderId="15" xfId="52" applyNumberFormat="1" applyFont="1" applyFill="1" applyBorder="1" applyAlignment="1">
      <alignment vertical="center"/>
    </xf>
    <xf numFmtId="0" fontId="7" fillId="0" borderId="16" xfId="52" applyNumberFormat="1" applyFont="1" applyFill="1" applyBorder="1" applyAlignment="1">
      <alignment vertical="center"/>
    </xf>
    <xf numFmtId="0" fontId="7" fillId="0" borderId="0" xfId="52" applyNumberFormat="1" applyFont="1" applyAlignment="1">
      <alignment horizontal="right" vertical="center"/>
    </xf>
    <xf numFmtId="0" fontId="7" fillId="0" borderId="0" xfId="52" applyNumberFormat="1" applyFont="1" applyAlignment="1">
      <alignment vertical="center"/>
    </xf>
    <xf numFmtId="0" fontId="10" fillId="0" borderId="0" xfId="52" applyNumberFormat="1" applyFont="1" applyAlignment="1">
      <alignment horizontal="right" vertical="center"/>
    </xf>
    <xf numFmtId="0" fontId="5" fillId="0" borderId="18" xfId="52" applyNumberFormat="1" applyFont="1" applyBorder="1" applyAlignment="1">
      <alignment horizontal="left" vertical="center"/>
    </xf>
    <xf numFmtId="0" fontId="10" fillId="0" borderId="0" xfId="52" applyNumberFormat="1" applyFont="1" applyAlignment="1">
      <alignment vertical="center"/>
    </xf>
    <xf numFmtId="0" fontId="5" fillId="0" borderId="0" xfId="52" applyNumberFormat="1" applyFont="1" applyAlignment="1">
      <alignment horizontal="left" vertical="center" wrapText="1"/>
    </xf>
    <xf numFmtId="38" fontId="7" fillId="0" borderId="0" xfId="52" applyFont="1" applyAlignment="1">
      <alignment vertical="center"/>
    </xf>
    <xf numFmtId="38" fontId="5" fillId="0" borderId="0" xfId="52" applyFont="1" applyAlignment="1">
      <alignment vertical="center"/>
    </xf>
    <xf numFmtId="38" fontId="5" fillId="0" borderId="0" xfId="52" applyFont="1" applyAlignment="1">
      <alignment horizontal="right" vertical="center"/>
    </xf>
    <xf numFmtId="38" fontId="5" fillId="0" borderId="0" xfId="52" applyFont="1" applyFill="1" applyAlignment="1">
      <alignment vertical="center"/>
    </xf>
    <xf numFmtId="38" fontId="5" fillId="0" borderId="15" xfId="52" applyFont="1" applyBorder="1" applyAlignment="1">
      <alignment vertical="center"/>
    </xf>
    <xf numFmtId="38" fontId="5" fillId="0" borderId="14" xfId="52" applyFont="1" applyBorder="1" applyAlignment="1">
      <alignment vertical="center"/>
    </xf>
    <xf numFmtId="0" fontId="10" fillId="0" borderId="0" xfId="52" applyNumberFormat="1" applyFont="1" applyAlignment="1">
      <alignment horizontal="left" vertical="center"/>
    </xf>
    <xf numFmtId="0" fontId="10" fillId="0" borderId="0" xfId="52" applyNumberFormat="1" applyFont="1" applyAlignment="1">
      <alignment horizontal="center" vertical="center"/>
    </xf>
    <xf numFmtId="38" fontId="5" fillId="0" borderId="0" xfId="52" applyFont="1" applyFill="1" applyBorder="1" applyAlignment="1">
      <alignment horizontal="left" vertical="center"/>
    </xf>
    <xf numFmtId="38" fontId="5" fillId="0" borderId="0" xfId="52" applyFont="1" applyFill="1" applyAlignment="1">
      <alignment horizontal="left" vertical="center"/>
    </xf>
    <xf numFmtId="38" fontId="5" fillId="0" borderId="0" xfId="52" applyFont="1" applyBorder="1" applyAlignment="1">
      <alignment horizontal="left" vertical="center"/>
    </xf>
    <xf numFmtId="38" fontId="5" fillId="0" borderId="0" xfId="52" applyFont="1" applyAlignment="1">
      <alignment horizontal="left" vertical="center"/>
    </xf>
    <xf numFmtId="184" fontId="5" fillId="0" borderId="0" xfId="52" applyNumberFormat="1" applyFont="1" applyAlignment="1">
      <alignment vertical="center"/>
    </xf>
    <xf numFmtId="0" fontId="5" fillId="0" borderId="19" xfId="52" applyNumberFormat="1" applyFont="1" applyBorder="1" applyAlignment="1">
      <alignment horizontal="center" vertical="center"/>
    </xf>
    <xf numFmtId="0" fontId="5" fillId="0" borderId="0" xfId="52" applyNumberFormat="1" applyFont="1" applyBorder="1" applyAlignment="1">
      <alignment horizontal="center" vertical="center"/>
    </xf>
    <xf numFmtId="0" fontId="5" fillId="0" borderId="14" xfId="52" applyNumberFormat="1" applyFont="1" applyFill="1" applyBorder="1" applyAlignment="1">
      <alignment horizontal="left" vertical="center"/>
    </xf>
    <xf numFmtId="0" fontId="5" fillId="0" borderId="15" xfId="52" applyNumberFormat="1" applyFont="1" applyFill="1" applyBorder="1" applyAlignment="1">
      <alignment horizontal="left" vertical="center"/>
    </xf>
    <xf numFmtId="0" fontId="5" fillId="0" borderId="16" xfId="52" applyNumberFormat="1" applyFont="1" applyBorder="1" applyAlignment="1">
      <alignment horizontal="left" vertical="center"/>
    </xf>
    <xf numFmtId="0" fontId="16" fillId="0" borderId="0" xfId="52" applyNumberFormat="1" applyFont="1" applyAlignment="1">
      <alignment vertical="center"/>
    </xf>
    <xf numFmtId="184" fontId="5" fillId="0" borderId="0" xfId="52" applyNumberFormat="1" applyFont="1" applyAlignment="1">
      <alignment horizontal="right" vertical="center"/>
    </xf>
    <xf numFmtId="38" fontId="5" fillId="0" borderId="0" xfId="50" applyFont="1" applyAlignment="1">
      <alignment vertical="center"/>
    </xf>
    <xf numFmtId="0" fontId="5" fillId="0" borderId="0" xfId="52" applyNumberFormat="1" applyFont="1" applyBorder="1" applyAlignment="1">
      <alignment horizontal="right" vertical="center"/>
    </xf>
    <xf numFmtId="0" fontId="16" fillId="0" borderId="0" xfId="52" applyNumberFormat="1" applyFont="1" applyAlignment="1">
      <alignment vertical="center"/>
    </xf>
    <xf numFmtId="49" fontId="17" fillId="0" borderId="0" xfId="65" applyNumberFormat="1" applyFont="1" applyFill="1" applyBorder="1" applyAlignment="1">
      <alignment horizontal="center" vertical="center"/>
      <protection/>
    </xf>
    <xf numFmtId="49" fontId="10" fillId="33" borderId="11" xfId="0" applyNumberFormat="1" applyFont="1" applyFill="1" applyBorder="1" applyAlignment="1">
      <alignment horizontal="left" vertical="center" textRotation="255"/>
    </xf>
    <xf numFmtId="0" fontId="7" fillId="33" borderId="11" xfId="0" applyFont="1" applyFill="1" applyBorder="1" applyAlignment="1">
      <alignment horizontal="center" vertical="center"/>
    </xf>
    <xf numFmtId="0" fontId="7" fillId="0" borderId="11" xfId="0" applyFont="1" applyFill="1" applyBorder="1" applyAlignment="1">
      <alignment horizontal="left" vertical="top"/>
    </xf>
    <xf numFmtId="0" fontId="7" fillId="0" borderId="11" xfId="0" applyFont="1" applyFill="1" applyBorder="1" applyAlignment="1">
      <alignment horizontal="center" vertical="center"/>
    </xf>
    <xf numFmtId="0" fontId="10" fillId="0" borderId="0" xfId="65" applyNumberFormat="1" applyFont="1" applyFill="1" applyBorder="1" applyAlignment="1">
      <alignment horizontal="left" vertical="center"/>
      <protection/>
    </xf>
    <xf numFmtId="49" fontId="10" fillId="0" borderId="20" xfId="65" applyNumberFormat="1" applyFont="1" applyFill="1" applyBorder="1" applyAlignment="1">
      <alignment horizontal="left" vertical="center"/>
      <protection/>
    </xf>
    <xf numFmtId="49" fontId="6" fillId="0" borderId="10" xfId="0" applyNumberFormat="1" applyFont="1" applyFill="1" applyBorder="1" applyAlignment="1">
      <alignment horizontal="left" vertical="center"/>
    </xf>
    <xf numFmtId="0" fontId="6" fillId="0" borderId="10" xfId="0" applyNumberFormat="1" applyFont="1" applyFill="1" applyBorder="1" applyAlignment="1">
      <alignment horizontal="left" vertical="center"/>
    </xf>
    <xf numFmtId="0" fontId="6" fillId="0" borderId="11" xfId="0" applyNumberFormat="1" applyFont="1" applyFill="1" applyBorder="1" applyAlignment="1">
      <alignment horizontal="left" vertical="center"/>
    </xf>
    <xf numFmtId="49" fontId="6" fillId="0" borderId="12" xfId="0" applyNumberFormat="1" applyFont="1" applyFill="1" applyBorder="1" applyAlignment="1">
      <alignment horizontal="left" vertical="center"/>
    </xf>
    <xf numFmtId="0" fontId="6" fillId="0" borderId="12" xfId="0" applyNumberFormat="1" applyFont="1" applyFill="1" applyBorder="1" applyAlignment="1">
      <alignment horizontal="left" vertical="center"/>
    </xf>
    <xf numFmtId="49" fontId="6" fillId="0" borderId="12" xfId="0" applyNumberFormat="1" applyFont="1" applyFill="1" applyBorder="1" applyAlignment="1">
      <alignment horizontal="left" vertical="center"/>
    </xf>
    <xf numFmtId="49" fontId="6" fillId="0" borderId="20" xfId="0" applyNumberFormat="1" applyFont="1" applyFill="1" applyBorder="1" applyAlignment="1">
      <alignment horizontal="left" vertical="center"/>
    </xf>
    <xf numFmtId="0" fontId="6" fillId="0" borderId="13" xfId="0" applyNumberFormat="1" applyFont="1" applyFill="1" applyBorder="1" applyAlignment="1">
      <alignment horizontal="left" vertical="center"/>
    </xf>
    <xf numFmtId="49" fontId="6" fillId="0" borderId="10"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6" fillId="33" borderId="11" xfId="0" applyNumberFormat="1" applyFont="1" applyFill="1" applyBorder="1" applyAlignment="1">
      <alignment horizontal="left" vertical="center" wrapText="1"/>
    </xf>
    <xf numFmtId="0" fontId="6" fillId="33" borderId="11" xfId="0" applyNumberFormat="1" applyFont="1" applyFill="1" applyBorder="1" applyAlignment="1">
      <alignment horizontal="center" vertical="center" wrapText="1"/>
    </xf>
    <xf numFmtId="0" fontId="7" fillId="34" borderId="11" xfId="0" applyFont="1" applyFill="1" applyBorder="1" applyAlignment="1">
      <alignment horizontal="center" vertical="center"/>
    </xf>
    <xf numFmtId="0" fontId="7" fillId="33" borderId="11" xfId="0" applyFont="1" applyFill="1" applyBorder="1" applyAlignment="1">
      <alignment horizontal="center" vertical="center" textRotation="255"/>
    </xf>
    <xf numFmtId="0" fontId="10" fillId="0" borderId="11" xfId="50" applyNumberFormat="1" applyFont="1" applyBorder="1" applyAlignment="1">
      <alignment horizontal="center" vertical="center"/>
    </xf>
    <xf numFmtId="0" fontId="17" fillId="0" borderId="0" xfId="0" applyFont="1" applyFill="1" applyBorder="1" applyAlignment="1">
      <alignment horizontal="center" vertical="center"/>
    </xf>
    <xf numFmtId="49" fontId="10" fillId="0" borderId="0" xfId="65" applyNumberFormat="1" applyFont="1" applyFill="1" applyBorder="1" applyAlignment="1">
      <alignment horizontal="left" vertical="top"/>
      <protection/>
    </xf>
    <xf numFmtId="49" fontId="6" fillId="0" borderId="20" xfId="0" applyNumberFormat="1" applyFont="1" applyFill="1" applyBorder="1" applyAlignment="1">
      <alignment horizontal="left" vertical="center"/>
    </xf>
    <xf numFmtId="0" fontId="6" fillId="0" borderId="14" xfId="0" applyNumberFormat="1" applyFont="1" applyFill="1" applyBorder="1" applyAlignment="1">
      <alignment horizontal="left" vertical="center"/>
    </xf>
    <xf numFmtId="0" fontId="6" fillId="0" borderId="12" xfId="0" applyNumberFormat="1" applyFont="1" applyFill="1" applyBorder="1" applyAlignment="1">
      <alignment horizontal="left" vertical="center" wrapText="1"/>
    </xf>
    <xf numFmtId="49" fontId="10" fillId="0" borderId="11" xfId="65" applyNumberFormat="1" applyFont="1" applyFill="1" applyBorder="1" applyAlignment="1">
      <alignment horizontal="left" vertical="center"/>
      <protection/>
    </xf>
    <xf numFmtId="0" fontId="10" fillId="0" borderId="14" xfId="65" applyNumberFormat="1" applyFont="1" applyFill="1" applyBorder="1" applyAlignment="1">
      <alignment horizontal="left" vertical="center"/>
      <protection/>
    </xf>
    <xf numFmtId="49" fontId="10" fillId="0" borderId="21" xfId="65" applyNumberFormat="1" applyFont="1" applyFill="1" applyBorder="1" applyAlignment="1">
      <alignment vertical="center"/>
      <protection/>
    </xf>
    <xf numFmtId="49" fontId="10" fillId="0" borderId="10" xfId="65" applyNumberFormat="1" applyFont="1" applyFill="1" applyBorder="1" applyAlignment="1">
      <alignment horizontal="left" vertical="center"/>
      <protection/>
    </xf>
    <xf numFmtId="49" fontId="6" fillId="0" borderId="20" xfId="0" applyNumberFormat="1" applyFont="1" applyFill="1" applyBorder="1" applyAlignment="1">
      <alignment horizontal="left" vertical="center" wrapText="1"/>
    </xf>
    <xf numFmtId="0" fontId="6" fillId="0" borderId="12" xfId="0" applyNumberFormat="1" applyFont="1" applyFill="1" applyBorder="1" applyAlignment="1">
      <alignment horizontal="left" vertical="center" wrapText="1"/>
    </xf>
    <xf numFmtId="0" fontId="10" fillId="33" borderId="11" xfId="0" applyFont="1" applyFill="1" applyBorder="1" applyAlignment="1">
      <alignment horizontal="center" vertical="center" textRotation="255"/>
    </xf>
    <xf numFmtId="0" fontId="10" fillId="0" borderId="11" xfId="0" applyFont="1" applyFill="1" applyBorder="1" applyAlignment="1">
      <alignment horizontal="center" vertical="center" textRotation="255"/>
    </xf>
    <xf numFmtId="0" fontId="10" fillId="35" borderId="11" xfId="0" applyFont="1" applyFill="1" applyBorder="1" applyAlignment="1">
      <alignment horizontal="center" vertical="center"/>
    </xf>
    <xf numFmtId="0" fontId="10" fillId="0" borderId="0" xfId="65" applyFont="1" applyFill="1" applyBorder="1" applyAlignment="1">
      <alignment horizontal="center" vertical="center"/>
      <protection/>
    </xf>
    <xf numFmtId="0" fontId="12" fillId="33" borderId="11" xfId="0" applyFont="1" applyFill="1" applyBorder="1" applyAlignment="1">
      <alignment horizontal="center" vertical="center" textRotation="255"/>
    </xf>
    <xf numFmtId="0" fontId="12" fillId="0" borderId="11" xfId="0" applyFont="1" applyFill="1" applyBorder="1" applyAlignment="1">
      <alignment horizontal="center" vertical="center" textRotation="255"/>
    </xf>
    <xf numFmtId="0" fontId="12" fillId="35" borderId="11" xfId="0" applyFont="1" applyFill="1" applyBorder="1" applyAlignment="1">
      <alignment horizontal="center" vertical="center"/>
    </xf>
    <xf numFmtId="0" fontId="7" fillId="0" borderId="0" xfId="0" applyFont="1" applyAlignment="1">
      <alignment vertical="center"/>
    </xf>
    <xf numFmtId="49" fontId="12" fillId="0" borderId="0" xfId="65" applyNumberFormat="1" applyFont="1" applyFill="1" applyBorder="1" applyAlignment="1">
      <alignment horizontal="center" vertical="center"/>
      <protection/>
    </xf>
    <xf numFmtId="0" fontId="12" fillId="0" borderId="0" xfId="65" applyFont="1" applyFill="1" applyBorder="1" applyAlignment="1">
      <alignment horizontal="center" vertical="center"/>
      <protection/>
    </xf>
    <xf numFmtId="0" fontId="18" fillId="36" borderId="11" xfId="0" applyFont="1" applyFill="1" applyBorder="1" applyAlignment="1">
      <alignment horizontal="center" vertical="center"/>
    </xf>
    <xf numFmtId="0" fontId="7" fillId="37" borderId="11" xfId="0" applyFont="1" applyFill="1" applyBorder="1" applyAlignment="1">
      <alignment horizontal="center" vertical="center"/>
    </xf>
    <xf numFmtId="0" fontId="14" fillId="0" borderId="0" xfId="0" applyFont="1" applyBorder="1" applyAlignment="1">
      <alignment vertical="center"/>
    </xf>
    <xf numFmtId="0" fontId="14" fillId="0" borderId="0" xfId="0" applyNumberFormat="1" applyFont="1" applyBorder="1" applyAlignment="1">
      <alignment vertical="center"/>
    </xf>
    <xf numFmtId="0" fontId="14" fillId="0" borderId="22" xfId="0" applyFont="1" applyBorder="1" applyAlignment="1">
      <alignment vertical="center"/>
    </xf>
    <xf numFmtId="0" fontId="14" fillId="0" borderId="22" xfId="0" applyNumberFormat="1" applyFont="1" applyBorder="1" applyAlignment="1">
      <alignment vertical="center"/>
    </xf>
    <xf numFmtId="0" fontId="6" fillId="0" borderId="0" xfId="0" applyFont="1" applyAlignment="1">
      <alignment horizontal="right" vertical="center"/>
    </xf>
    <xf numFmtId="0" fontId="14" fillId="0" borderId="0" xfId="0" applyFont="1" applyAlignment="1">
      <alignment horizontal="right" vertical="center"/>
    </xf>
    <xf numFmtId="0" fontId="5" fillId="0" borderId="0" xfId="50" applyNumberFormat="1" applyFont="1" applyFill="1" applyBorder="1" applyAlignment="1">
      <alignment vertical="center"/>
    </xf>
    <xf numFmtId="0" fontId="5" fillId="0" borderId="0" xfId="0" applyFont="1" applyFill="1" applyBorder="1" applyAlignment="1">
      <alignment vertical="center"/>
    </xf>
    <xf numFmtId="0" fontId="7" fillId="0" borderId="0" xfId="0" applyFont="1" applyFill="1" applyBorder="1" applyAlignment="1">
      <alignment horizontal="left" vertical="top"/>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0" fillId="0" borderId="0" xfId="0" applyFill="1" applyBorder="1" applyAlignment="1">
      <alignment vertical="center"/>
    </xf>
    <xf numFmtId="0" fontId="5" fillId="0" borderId="0" xfId="52" applyNumberFormat="1" applyFont="1" applyFill="1" applyAlignment="1">
      <alignment vertical="center"/>
    </xf>
    <xf numFmtId="0" fontId="6" fillId="0" borderId="0" xfId="0" applyFont="1" applyFill="1" applyAlignment="1">
      <alignment vertical="center"/>
    </xf>
    <xf numFmtId="0" fontId="0" fillId="0" borderId="0" xfId="0" applyFill="1" applyAlignment="1">
      <alignment vertical="center"/>
    </xf>
    <xf numFmtId="0" fontId="6" fillId="33" borderId="11" xfId="0" applyFont="1" applyFill="1" applyBorder="1" applyAlignment="1">
      <alignment horizontal="left" vertical="center"/>
    </xf>
    <xf numFmtId="0" fontId="6" fillId="0" borderId="14" xfId="0" applyFont="1" applyBorder="1" applyAlignment="1">
      <alignment horizontal="center" vertical="center" wrapText="1"/>
    </xf>
    <xf numFmtId="0" fontId="10" fillId="0" borderId="14" xfId="0" applyFont="1" applyFill="1" applyBorder="1" applyAlignment="1">
      <alignment horizontal="center" vertical="center" wrapText="1"/>
    </xf>
    <xf numFmtId="0" fontId="10" fillId="0" borderId="14" xfId="0" applyFont="1" applyBorder="1" applyAlignment="1">
      <alignment horizontal="center" vertical="center" wrapText="1"/>
    </xf>
    <xf numFmtId="0" fontId="6" fillId="0" borderId="14" xfId="0" applyFont="1" applyFill="1" applyBorder="1" applyAlignment="1">
      <alignment horizontal="center" vertical="center" wrapText="1"/>
    </xf>
    <xf numFmtId="0" fontId="0" fillId="0" borderId="0" xfId="0" applyFont="1" applyAlignment="1">
      <alignment vertical="center"/>
    </xf>
    <xf numFmtId="0" fontId="6" fillId="0" borderId="23" xfId="0" applyFont="1" applyBorder="1" applyAlignment="1">
      <alignment vertical="center"/>
    </xf>
    <xf numFmtId="0" fontId="20" fillId="0" borderId="23" xfId="0" applyFont="1" applyFill="1" applyBorder="1" applyAlignment="1">
      <alignment vertical="center"/>
    </xf>
    <xf numFmtId="0" fontId="21" fillId="0" borderId="23" xfId="0" applyFont="1" applyFill="1" applyBorder="1" applyAlignment="1">
      <alignment vertical="center"/>
    </xf>
    <xf numFmtId="0" fontId="6" fillId="0" borderId="23" xfId="0" applyFont="1" applyFill="1" applyBorder="1" applyAlignment="1">
      <alignment vertical="center"/>
    </xf>
    <xf numFmtId="0" fontId="6" fillId="0" borderId="24" xfId="0" applyFont="1" applyBorder="1" applyAlignment="1">
      <alignment vertical="center"/>
    </xf>
    <xf numFmtId="0" fontId="6" fillId="0" borderId="24" xfId="0" applyFont="1" applyFill="1" applyBorder="1" applyAlignment="1">
      <alignment vertical="center"/>
    </xf>
    <xf numFmtId="0" fontId="21" fillId="0" borderId="24" xfId="0" applyFont="1" applyFill="1" applyBorder="1" applyAlignment="1">
      <alignment vertical="center"/>
    </xf>
    <xf numFmtId="0" fontId="10" fillId="0" borderId="24" xfId="0" applyFont="1" applyBorder="1" applyAlignment="1">
      <alignment vertical="center"/>
    </xf>
    <xf numFmtId="0" fontId="20" fillId="0" borderId="24" xfId="0" applyFont="1" applyBorder="1" applyAlignment="1">
      <alignment vertical="center"/>
    </xf>
    <xf numFmtId="0" fontId="21" fillId="0" borderId="24" xfId="0" applyFont="1" applyBorder="1" applyAlignment="1">
      <alignment vertical="center"/>
    </xf>
    <xf numFmtId="0" fontId="6" fillId="33" borderId="11" xfId="0" applyFont="1" applyFill="1" applyBorder="1" applyAlignment="1">
      <alignment horizontal="left" vertical="center" wrapText="1"/>
    </xf>
    <xf numFmtId="0" fontId="6" fillId="37" borderId="23" xfId="0" applyFont="1" applyFill="1" applyBorder="1" applyAlignment="1">
      <alignment horizontal="left" vertical="top" wrapText="1"/>
    </xf>
    <xf numFmtId="0" fontId="21" fillId="37" borderId="23" xfId="0" applyFont="1" applyFill="1" applyBorder="1" applyAlignment="1">
      <alignment horizontal="left" vertical="top" wrapText="1"/>
    </xf>
    <xf numFmtId="0" fontId="6" fillId="0" borderId="23" xfId="0" applyFont="1" applyBorder="1" applyAlignment="1">
      <alignment horizontal="left" vertical="top" wrapText="1"/>
    </xf>
    <xf numFmtId="0" fontId="6" fillId="0" borderId="23" xfId="0" applyFont="1" applyFill="1" applyBorder="1" applyAlignment="1">
      <alignment horizontal="left" vertical="top" wrapText="1"/>
    </xf>
    <xf numFmtId="0" fontId="21" fillId="0" borderId="23" xfId="0" applyFont="1" applyFill="1" applyBorder="1" applyAlignment="1">
      <alignment horizontal="left" vertical="top" wrapText="1"/>
    </xf>
    <xf numFmtId="0" fontId="21" fillId="0" borderId="23" xfId="0" applyFont="1" applyBorder="1" applyAlignment="1">
      <alignment horizontal="left" vertical="top" wrapText="1"/>
    </xf>
    <xf numFmtId="0" fontId="6" fillId="37" borderId="23" xfId="0" applyFont="1" applyFill="1" applyBorder="1" applyAlignment="1">
      <alignment vertical="center"/>
    </xf>
    <xf numFmtId="0" fontId="10" fillId="37" borderId="24" xfId="0" applyFont="1" applyFill="1" applyBorder="1" applyAlignment="1">
      <alignment vertical="center"/>
    </xf>
    <xf numFmtId="0" fontId="6" fillId="37" borderId="24" xfId="0" applyFont="1" applyFill="1" applyBorder="1" applyAlignment="1">
      <alignment vertical="center"/>
    </xf>
    <xf numFmtId="0" fontId="20" fillId="0" borderId="23" xfId="0" applyFont="1" applyBorder="1" applyAlignment="1">
      <alignment horizontal="left" vertical="top" wrapText="1"/>
    </xf>
    <xf numFmtId="0" fontId="22" fillId="0" borderId="0" xfId="0" applyFont="1" applyFill="1" applyAlignment="1">
      <alignment horizontal="left" vertical="center"/>
    </xf>
    <xf numFmtId="0" fontId="6" fillId="0" borderId="0" xfId="0" applyFont="1" applyAlignment="1">
      <alignment vertical="center"/>
    </xf>
    <xf numFmtId="0" fontId="6" fillId="33" borderId="14" xfId="0" applyFont="1" applyFill="1" applyBorder="1" applyAlignment="1">
      <alignment horizontal="left" vertical="center"/>
    </xf>
    <xf numFmtId="0" fontId="6" fillId="0" borderId="11" xfId="0" applyFont="1" applyBorder="1" applyAlignment="1">
      <alignment horizontal="center" vertical="center" wrapText="1"/>
    </xf>
    <xf numFmtId="0" fontId="10" fillId="0" borderId="11" xfId="0" applyFont="1" applyFill="1" applyBorder="1" applyAlignment="1">
      <alignment horizontal="center" vertical="center" wrapText="1"/>
    </xf>
    <xf numFmtId="0" fontId="10" fillId="0" borderId="11" xfId="0" applyFont="1" applyBorder="1" applyAlignment="1">
      <alignment horizontal="center" vertical="center" wrapText="1"/>
    </xf>
    <xf numFmtId="0" fontId="6" fillId="0" borderId="11" xfId="0" applyFont="1" applyBorder="1" applyAlignment="1">
      <alignment vertical="center"/>
    </xf>
    <xf numFmtId="0" fontId="22" fillId="33" borderId="14" xfId="0" applyFont="1" applyFill="1" applyBorder="1" applyAlignment="1">
      <alignment horizontal="left" vertical="center"/>
    </xf>
    <xf numFmtId="0" fontId="6" fillId="37" borderId="11" xfId="0" applyFont="1" applyFill="1" applyBorder="1" applyAlignment="1">
      <alignment horizontal="center" vertical="center"/>
    </xf>
    <xf numFmtId="0" fontId="20" fillId="37" borderId="11" xfId="0" applyFont="1" applyFill="1" applyBorder="1" applyAlignment="1">
      <alignment horizontal="center" vertical="center"/>
    </xf>
    <xf numFmtId="0" fontId="21" fillId="37" borderId="11" xfId="0" applyFont="1" applyFill="1" applyBorder="1" applyAlignment="1">
      <alignment horizontal="center" vertical="center"/>
    </xf>
    <xf numFmtId="0" fontId="10" fillId="37" borderId="11" xfId="0" applyFont="1" applyFill="1" applyBorder="1" applyAlignment="1">
      <alignment horizontal="center" vertical="center"/>
    </xf>
    <xf numFmtId="0" fontId="6" fillId="0" borderId="25" xfId="0" applyFont="1" applyBorder="1" applyAlignment="1">
      <alignment horizontal="left" vertical="top" wrapText="1"/>
    </xf>
    <xf numFmtId="0" fontId="21" fillId="0" borderId="26" xfId="0" applyFont="1" applyBorder="1" applyAlignment="1">
      <alignment horizontal="left" vertical="top" wrapText="1"/>
    </xf>
    <xf numFmtId="0" fontId="20" fillId="37" borderId="11" xfId="0" applyFont="1" applyFill="1" applyBorder="1" applyAlignment="1">
      <alignment horizontal="center" vertical="center" wrapText="1"/>
    </xf>
    <xf numFmtId="0" fontId="21" fillId="37" borderId="11" xfId="0" applyFont="1" applyFill="1" applyBorder="1" applyAlignment="1">
      <alignment horizontal="center" vertical="center" wrapText="1"/>
    </xf>
    <xf numFmtId="0" fontId="6" fillId="37" borderId="14" xfId="0" applyFont="1" applyFill="1" applyBorder="1" applyAlignment="1">
      <alignment horizontal="center" vertical="center"/>
    </xf>
    <xf numFmtId="0" fontId="6" fillId="0" borderId="27" xfId="0" applyFont="1" applyBorder="1" applyAlignment="1">
      <alignment horizontal="left" vertical="top" wrapText="1"/>
    </xf>
    <xf numFmtId="0" fontId="6" fillId="0" borderId="28" xfId="0" applyFont="1" applyFill="1" applyBorder="1" applyAlignment="1">
      <alignment horizontal="center" vertical="top" wrapText="1"/>
    </xf>
    <xf numFmtId="0" fontId="21" fillId="0" borderId="28" xfId="0" applyFont="1" applyFill="1" applyBorder="1" applyAlignment="1">
      <alignment horizontal="left" vertical="top" wrapText="1"/>
    </xf>
    <xf numFmtId="0" fontId="21" fillId="0" borderId="28" xfId="0" applyFont="1" applyBorder="1" applyAlignment="1">
      <alignment horizontal="left" vertical="top" wrapText="1"/>
    </xf>
    <xf numFmtId="0" fontId="6" fillId="0" borderId="28" xfId="0" applyFont="1" applyBorder="1" applyAlignment="1">
      <alignment horizontal="left" vertical="top" wrapText="1"/>
    </xf>
    <xf numFmtId="0" fontId="21" fillId="0" borderId="29" xfId="0" applyFont="1" applyBorder="1" applyAlignment="1">
      <alignment horizontal="left" vertical="top" wrapText="1"/>
    </xf>
    <xf numFmtId="0" fontId="6" fillId="0" borderId="0" xfId="0" applyFont="1" applyFill="1" applyAlignment="1">
      <alignment horizontal="center" vertical="center"/>
    </xf>
    <xf numFmtId="0" fontId="6" fillId="0" borderId="11" xfId="0" applyFont="1" applyBorder="1" applyAlignment="1">
      <alignment horizontal="center" vertical="center"/>
    </xf>
    <xf numFmtId="0" fontId="6" fillId="33" borderId="11"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11" xfId="0" applyFont="1" applyBorder="1" applyAlignment="1">
      <alignment horizontal="left" vertical="top"/>
    </xf>
    <xf numFmtId="0" fontId="10" fillId="0" borderId="11" xfId="0" applyFont="1" applyBorder="1" applyAlignment="1">
      <alignment horizontal="left" vertical="top"/>
    </xf>
    <xf numFmtId="0" fontId="6" fillId="0" borderId="11" xfId="0" applyFont="1" applyBorder="1" applyAlignment="1">
      <alignment horizontal="left" vertical="top" wrapText="1"/>
    </xf>
    <xf numFmtId="0" fontId="6" fillId="0" borderId="11" xfId="0" applyFont="1" applyFill="1" applyBorder="1" applyAlignment="1">
      <alignment horizontal="left" vertical="top"/>
    </xf>
    <xf numFmtId="0" fontId="10" fillId="0" borderId="11" xfId="0" applyFont="1" applyBorder="1" applyAlignment="1">
      <alignment horizontal="left" vertical="top" wrapText="1"/>
    </xf>
    <xf numFmtId="0" fontId="20" fillId="0" borderId="11" xfId="0" applyFont="1" applyBorder="1" applyAlignment="1">
      <alignment horizontal="left" vertical="top" wrapText="1"/>
    </xf>
    <xf numFmtId="38" fontId="2" fillId="0" borderId="0" xfId="54" applyFont="1" applyBorder="1" applyAlignment="1">
      <alignment vertical="center"/>
    </xf>
    <xf numFmtId="38" fontId="2" fillId="0" borderId="0" xfId="54" applyFont="1" applyBorder="1" applyAlignment="1">
      <alignment vertical="center" wrapText="1"/>
    </xf>
    <xf numFmtId="0" fontId="0" fillId="0" borderId="0" xfId="0" applyBorder="1" applyAlignment="1">
      <alignment vertical="center"/>
    </xf>
    <xf numFmtId="0" fontId="6" fillId="0" borderId="20" xfId="0" applyFont="1" applyBorder="1" applyAlignment="1">
      <alignment vertical="center"/>
    </xf>
    <xf numFmtId="0" fontId="6" fillId="0" borderId="0" xfId="0" applyFont="1" applyBorder="1" applyAlignment="1">
      <alignment vertical="center"/>
    </xf>
    <xf numFmtId="9" fontId="0" fillId="0" borderId="0" xfId="0" applyNumberFormat="1" applyBorder="1" applyAlignment="1">
      <alignment vertical="center"/>
    </xf>
    <xf numFmtId="0" fontId="0" fillId="0" borderId="0" xfId="0" applyBorder="1" applyAlignment="1">
      <alignment horizontal="left" vertical="center"/>
    </xf>
    <xf numFmtId="0" fontId="4" fillId="0" borderId="0" xfId="0" applyFont="1" applyBorder="1" applyAlignment="1">
      <alignment horizontal="left" vertical="center"/>
    </xf>
    <xf numFmtId="0" fontId="20" fillId="0" borderId="0" xfId="0" applyFont="1" applyBorder="1" applyAlignment="1">
      <alignment horizontal="left" vertical="center"/>
    </xf>
    <xf numFmtId="0" fontId="8" fillId="0" borderId="0" xfId="0" applyFont="1" applyBorder="1" applyAlignment="1">
      <alignment horizontal="left" vertical="center"/>
    </xf>
    <xf numFmtId="0" fontId="0" fillId="0" borderId="0" xfId="0" applyBorder="1" applyAlignment="1">
      <alignment horizontal="center" vertical="center"/>
    </xf>
    <xf numFmtId="0" fontId="5" fillId="0" borderId="0" xfId="52" applyNumberFormat="1" applyFont="1" applyBorder="1" applyAlignment="1">
      <alignment horizontal="centerContinuous" vertical="center"/>
    </xf>
    <xf numFmtId="0" fontId="6" fillId="0" borderId="0" xfId="0" applyFont="1" applyAlignment="1">
      <alignment vertical="center"/>
    </xf>
    <xf numFmtId="0" fontId="5" fillId="0" borderId="0" xfId="52" applyNumberFormat="1" applyFont="1" applyAlignment="1">
      <alignment horizontal="center" vertical="center" wrapText="1"/>
    </xf>
    <xf numFmtId="0" fontId="5" fillId="0" borderId="0" xfId="52" applyNumberFormat="1" applyFont="1" applyBorder="1" applyAlignment="1">
      <alignment horizontal="center" vertical="center" wrapText="1"/>
    </xf>
    <xf numFmtId="0" fontId="5" fillId="38" borderId="0" xfId="52" applyNumberFormat="1" applyFont="1" applyFill="1" applyAlignment="1">
      <alignment vertical="center"/>
    </xf>
    <xf numFmtId="0" fontId="5" fillId="38" borderId="0" xfId="52" applyNumberFormat="1" applyFont="1" applyFill="1" applyBorder="1" applyAlignment="1">
      <alignment horizontal="left" vertical="center"/>
    </xf>
    <xf numFmtId="0" fontId="8" fillId="38" borderId="0" xfId="52" applyNumberFormat="1" applyFont="1" applyFill="1" applyBorder="1" applyAlignment="1">
      <alignment vertical="center"/>
    </xf>
    <xf numFmtId="0" fontId="4" fillId="38" borderId="0" xfId="52" applyNumberFormat="1" applyFont="1" applyFill="1" applyAlignment="1">
      <alignment vertical="center"/>
    </xf>
    <xf numFmtId="0" fontId="5" fillId="38" borderId="0" xfId="52" applyNumberFormat="1" applyFont="1" applyFill="1" applyBorder="1" applyAlignment="1">
      <alignment horizontal="center" vertical="center"/>
    </xf>
    <xf numFmtId="0" fontId="8" fillId="38" borderId="0" xfId="52" applyNumberFormat="1" applyFont="1" applyFill="1" applyBorder="1" applyAlignment="1">
      <alignment horizontal="center" vertical="center"/>
    </xf>
    <xf numFmtId="0" fontId="0" fillId="38" borderId="0" xfId="0" applyFill="1" applyAlignment="1">
      <alignment vertical="center"/>
    </xf>
    <xf numFmtId="0" fontId="0" fillId="0" borderId="0" xfId="0" applyFill="1" applyAlignment="1">
      <alignment vertical="center"/>
    </xf>
    <xf numFmtId="0" fontId="5" fillId="38" borderId="0" xfId="52" applyNumberFormat="1" applyFont="1" applyFill="1" applyAlignment="1">
      <alignment vertical="center" wrapText="1"/>
    </xf>
    <xf numFmtId="0" fontId="5" fillId="38" borderId="0" xfId="52" applyNumberFormat="1" applyFont="1" applyFill="1" applyBorder="1" applyAlignment="1">
      <alignment horizontal="centerContinuous" vertical="center"/>
    </xf>
    <xf numFmtId="0" fontId="5" fillId="38" borderId="0" xfId="52" applyNumberFormat="1" applyFont="1" applyFill="1" applyBorder="1" applyAlignment="1">
      <alignment vertical="center"/>
    </xf>
    <xf numFmtId="0" fontId="5" fillId="38" borderId="0" xfId="52" applyNumberFormat="1" applyFont="1" applyFill="1" applyBorder="1" applyAlignment="1">
      <alignment horizontal="right" vertical="center"/>
    </xf>
    <xf numFmtId="0" fontId="5" fillId="38" borderId="0" xfId="52" applyNumberFormat="1" applyFont="1" applyFill="1" applyBorder="1" applyAlignment="1" applyProtection="1">
      <alignment vertical="center"/>
      <protection/>
    </xf>
    <xf numFmtId="0" fontId="5" fillId="38" borderId="0" xfId="52" applyNumberFormat="1" applyFont="1" applyFill="1" applyBorder="1" applyAlignment="1" applyProtection="1">
      <alignment horizontal="right" vertical="center"/>
      <protection/>
    </xf>
    <xf numFmtId="0" fontId="6" fillId="38" borderId="20" xfId="0" applyFont="1" applyFill="1" applyBorder="1" applyAlignment="1">
      <alignment vertical="center"/>
    </xf>
    <xf numFmtId="0" fontId="6" fillId="38" borderId="0" xfId="0" applyFont="1" applyFill="1" applyAlignment="1">
      <alignment vertical="center"/>
    </xf>
    <xf numFmtId="0" fontId="0" fillId="0" borderId="0" xfId="0" applyAlignment="1">
      <alignment vertical="center"/>
    </xf>
    <xf numFmtId="0" fontId="0" fillId="0" borderId="0" xfId="0" applyAlignment="1">
      <alignment vertical="center" wrapText="1"/>
    </xf>
    <xf numFmtId="0" fontId="0" fillId="0" borderId="0" xfId="0" applyBorder="1" applyAlignment="1">
      <alignment vertical="center" wrapText="1"/>
    </xf>
    <xf numFmtId="38" fontId="2" fillId="0" borderId="14" xfId="52" applyFont="1" applyBorder="1" applyAlignment="1">
      <alignment vertical="center"/>
    </xf>
    <xf numFmtId="38" fontId="2" fillId="0" borderId="15" xfId="52"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38" fontId="2" fillId="39" borderId="15" xfId="52" applyFont="1" applyFill="1" applyBorder="1" applyAlignment="1" applyProtection="1">
      <alignment vertical="center"/>
      <protection/>
    </xf>
    <xf numFmtId="0" fontId="0" fillId="39" borderId="15" xfId="0" applyFill="1" applyBorder="1" applyAlignment="1" applyProtection="1">
      <alignment vertical="center"/>
      <protection/>
    </xf>
    <xf numFmtId="0" fontId="0" fillId="39" borderId="16" xfId="0" applyFill="1" applyBorder="1" applyAlignment="1" applyProtection="1">
      <alignment vertical="center"/>
      <protection/>
    </xf>
    <xf numFmtId="0" fontId="10" fillId="0" borderId="0" xfId="0" applyFont="1" applyFill="1" applyAlignment="1">
      <alignment vertical="center"/>
    </xf>
    <xf numFmtId="0" fontId="10" fillId="0" borderId="0" xfId="0" applyFont="1" applyFill="1" applyAlignment="1">
      <alignment vertical="center" wrapText="1"/>
    </xf>
    <xf numFmtId="0" fontId="10" fillId="33" borderId="30" xfId="0" applyFont="1" applyFill="1" applyBorder="1" applyAlignment="1">
      <alignment horizontal="left" vertical="center" wrapText="1"/>
    </xf>
    <xf numFmtId="0" fontId="10" fillId="33" borderId="31" xfId="0" applyFont="1" applyFill="1" applyBorder="1" applyAlignment="1">
      <alignment horizontal="center" vertical="center" wrapText="1"/>
    </xf>
    <xf numFmtId="0" fontId="10" fillId="0" borderId="3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26" fillId="0" borderId="0" xfId="0" applyFont="1" applyFill="1" applyAlignment="1">
      <alignment vertical="center"/>
    </xf>
    <xf numFmtId="0" fontId="10" fillId="33" borderId="18" xfId="0" applyFont="1" applyFill="1" applyBorder="1" applyAlignment="1">
      <alignment horizontal="left" vertical="center" wrapText="1"/>
    </xf>
    <xf numFmtId="0" fontId="10" fillId="33" borderId="11" xfId="0" applyFont="1" applyFill="1" applyBorder="1" applyAlignment="1">
      <alignment horizontal="center" vertical="center" wrapText="1"/>
    </xf>
    <xf numFmtId="0" fontId="10" fillId="0" borderId="11" xfId="0" applyFont="1" applyFill="1" applyBorder="1" applyAlignment="1">
      <alignment horizontal="left" vertical="center" wrapText="1"/>
    </xf>
    <xf numFmtId="0" fontId="10" fillId="0" borderId="33" xfId="0" applyFont="1" applyFill="1" applyBorder="1" applyAlignment="1">
      <alignment horizontal="left" vertical="center" wrapText="1"/>
    </xf>
    <xf numFmtId="204" fontId="10" fillId="33" borderId="11" xfId="0" applyNumberFormat="1" applyFont="1" applyFill="1" applyBorder="1" applyAlignment="1">
      <alignment horizontal="center" vertical="center" wrapText="1"/>
    </xf>
    <xf numFmtId="0" fontId="10" fillId="33" borderId="34" xfId="0" applyFont="1" applyFill="1" applyBorder="1" applyAlignment="1">
      <alignment horizontal="left" vertical="center" wrapText="1"/>
    </xf>
    <xf numFmtId="0" fontId="10" fillId="33" borderId="35" xfId="0" applyFont="1" applyFill="1" applyBorder="1" applyAlignment="1">
      <alignment horizontal="left" vertical="center" wrapText="1"/>
    </xf>
    <xf numFmtId="0" fontId="10" fillId="33" borderId="35" xfId="0" applyFont="1" applyFill="1" applyBorder="1" applyAlignment="1">
      <alignment horizontal="center" vertical="center" wrapText="1"/>
    </xf>
    <xf numFmtId="0" fontId="10" fillId="0" borderId="36" xfId="0" applyFont="1" applyFill="1" applyBorder="1" applyAlignment="1">
      <alignment horizontal="left" vertical="center" wrapText="1"/>
    </xf>
    <xf numFmtId="0" fontId="10" fillId="0" borderId="37" xfId="0" applyFont="1" applyFill="1" applyBorder="1" applyAlignment="1">
      <alignment horizontal="left" vertical="center" wrapText="1"/>
    </xf>
    <xf numFmtId="0" fontId="10" fillId="37" borderId="31" xfId="0" applyFont="1" applyFill="1" applyBorder="1" applyAlignment="1">
      <alignment horizontal="left" vertical="center" wrapText="1"/>
    </xf>
    <xf numFmtId="0" fontId="10" fillId="37" borderId="32" xfId="0" applyFont="1" applyFill="1" applyBorder="1" applyAlignment="1">
      <alignment horizontal="left" vertical="center" wrapText="1"/>
    </xf>
    <xf numFmtId="0" fontId="10" fillId="33" borderId="12" xfId="0" applyFont="1" applyFill="1" applyBorder="1" applyAlignment="1">
      <alignment horizontal="center" vertical="center" wrapText="1"/>
    </xf>
    <xf numFmtId="0" fontId="10" fillId="37" borderId="11" xfId="0" applyFont="1" applyFill="1" applyBorder="1" applyAlignment="1">
      <alignment horizontal="left" vertical="center" wrapText="1"/>
    </xf>
    <xf numFmtId="0" fontId="10" fillId="37" borderId="33" xfId="0" applyFont="1" applyFill="1" applyBorder="1" applyAlignment="1">
      <alignment horizontal="left" vertical="center" wrapText="1"/>
    </xf>
    <xf numFmtId="0" fontId="10" fillId="37" borderId="11" xfId="0" applyNumberFormat="1" applyFont="1" applyFill="1" applyBorder="1" applyAlignment="1">
      <alignment horizontal="left" vertical="center" wrapText="1"/>
    </xf>
    <xf numFmtId="185" fontId="10" fillId="37" borderId="11" xfId="0" applyNumberFormat="1" applyFont="1" applyFill="1" applyBorder="1" applyAlignment="1">
      <alignment horizontal="left" vertical="center" wrapText="1"/>
    </xf>
    <xf numFmtId="0" fontId="10" fillId="37" borderId="36" xfId="0" applyFont="1" applyFill="1" applyBorder="1" applyAlignment="1">
      <alignment horizontal="left" vertical="center" wrapText="1"/>
    </xf>
    <xf numFmtId="0" fontId="10" fillId="37" borderId="37" xfId="0" applyFont="1" applyFill="1" applyBorder="1" applyAlignment="1">
      <alignment horizontal="left" vertical="center" wrapText="1"/>
    </xf>
    <xf numFmtId="0" fontId="10" fillId="40" borderId="31" xfId="0" applyFont="1" applyFill="1" applyBorder="1" applyAlignment="1">
      <alignment horizontal="left" vertical="center" wrapText="1"/>
    </xf>
    <xf numFmtId="0" fontId="10" fillId="40" borderId="32" xfId="0" applyFont="1" applyFill="1" applyBorder="1" applyAlignment="1">
      <alignment horizontal="left" vertical="center" wrapText="1"/>
    </xf>
    <xf numFmtId="0" fontId="26" fillId="0" borderId="0" xfId="0" applyFont="1" applyFill="1" applyAlignment="1">
      <alignment horizontal="left" vertical="top"/>
    </xf>
    <xf numFmtId="0" fontId="26" fillId="0" borderId="0" xfId="0" applyFont="1" applyFill="1" applyBorder="1" applyAlignment="1">
      <alignment horizontal="center" vertical="top"/>
    </xf>
    <xf numFmtId="0" fontId="10" fillId="40" borderId="11" xfId="0" applyFont="1" applyFill="1" applyBorder="1" applyAlignment="1">
      <alignment horizontal="left" vertical="center" wrapText="1"/>
    </xf>
    <xf numFmtId="0" fontId="10" fillId="40" borderId="33" xfId="0" applyFont="1" applyFill="1" applyBorder="1" applyAlignment="1">
      <alignment horizontal="left" vertical="center" wrapText="1"/>
    </xf>
    <xf numFmtId="185" fontId="10" fillId="40" borderId="11" xfId="0" applyNumberFormat="1" applyFont="1" applyFill="1" applyBorder="1" applyAlignment="1">
      <alignment horizontal="left" vertical="center" wrapText="1"/>
    </xf>
    <xf numFmtId="185" fontId="10" fillId="40" borderId="33" xfId="0" applyNumberFormat="1" applyFont="1" applyFill="1" applyBorder="1" applyAlignment="1">
      <alignment horizontal="left" vertical="center" wrapText="1"/>
    </xf>
    <xf numFmtId="185" fontId="10" fillId="40" borderId="36" xfId="0" applyNumberFormat="1" applyFont="1" applyFill="1" applyBorder="1" applyAlignment="1">
      <alignment horizontal="left" vertical="center" wrapText="1"/>
    </xf>
    <xf numFmtId="185" fontId="10" fillId="40" borderId="37" xfId="0" applyNumberFormat="1" applyFont="1" applyFill="1" applyBorder="1" applyAlignment="1">
      <alignment horizontal="left" vertical="center" wrapText="1"/>
    </xf>
    <xf numFmtId="0" fontId="24" fillId="37" borderId="11" xfId="0" applyFont="1" applyFill="1" applyBorder="1" applyAlignment="1">
      <alignment horizontal="left" vertical="center" wrapText="1" shrinkToFit="1"/>
    </xf>
    <xf numFmtId="0" fontId="24" fillId="37" borderId="33" xfId="0" applyFont="1" applyFill="1" applyBorder="1" applyAlignment="1">
      <alignment horizontal="left" vertical="center" wrapText="1" shrinkToFit="1"/>
    </xf>
    <xf numFmtId="0" fontId="24" fillId="0" borderId="0" xfId="0" applyFont="1" applyFill="1" applyBorder="1" applyAlignment="1">
      <alignment horizontal="left" vertical="center" wrapText="1" shrinkToFit="1"/>
    </xf>
    <xf numFmtId="185" fontId="24" fillId="37" borderId="11" xfId="0" applyNumberFormat="1" applyFont="1" applyFill="1" applyBorder="1" applyAlignment="1">
      <alignment horizontal="left" vertical="center" wrapText="1" shrinkToFit="1"/>
    </xf>
    <xf numFmtId="0" fontId="24" fillId="37" borderId="10" xfId="0" applyFont="1" applyFill="1" applyBorder="1" applyAlignment="1">
      <alignment horizontal="left" vertical="center" wrapText="1" shrinkToFit="1"/>
    </xf>
    <xf numFmtId="0" fontId="24" fillId="37" borderId="38" xfId="0" applyFont="1" applyFill="1" applyBorder="1" applyAlignment="1">
      <alignment horizontal="left" vertical="center" wrapText="1" shrinkToFit="1"/>
    </xf>
    <xf numFmtId="0" fontId="20" fillId="40" borderId="31" xfId="0" applyFont="1" applyFill="1" applyBorder="1" applyAlignment="1">
      <alignment horizontal="left" vertical="center" wrapText="1"/>
    </xf>
    <xf numFmtId="0" fontId="24" fillId="40" borderId="11" xfId="0" applyFont="1" applyFill="1" applyBorder="1" applyAlignment="1">
      <alignment horizontal="left" vertical="center" wrapText="1" shrinkToFit="1"/>
    </xf>
    <xf numFmtId="0" fontId="24" fillId="40" borderId="33" xfId="0" applyFont="1" applyFill="1" applyBorder="1" applyAlignment="1">
      <alignment horizontal="left" vertical="center" wrapText="1" shrinkToFit="1"/>
    </xf>
    <xf numFmtId="0" fontId="24" fillId="40" borderId="36" xfId="0" applyFont="1" applyFill="1" applyBorder="1" applyAlignment="1">
      <alignment horizontal="left" vertical="center" wrapText="1" shrinkToFit="1"/>
    </xf>
    <xf numFmtId="0" fontId="24" fillId="40" borderId="37" xfId="0" applyFont="1" applyFill="1" applyBorder="1" applyAlignment="1">
      <alignment horizontal="left" vertical="center" wrapText="1" shrinkToFit="1"/>
    </xf>
    <xf numFmtId="0" fontId="24" fillId="37" borderId="36" xfId="0" applyFont="1" applyFill="1" applyBorder="1" applyAlignment="1">
      <alignment horizontal="left" vertical="center" wrapText="1" shrinkToFit="1"/>
    </xf>
    <xf numFmtId="0" fontId="24" fillId="37" borderId="37" xfId="0" applyFont="1" applyFill="1" applyBorder="1" applyAlignment="1">
      <alignment horizontal="left" vertical="center" wrapText="1" shrinkToFit="1"/>
    </xf>
    <xf numFmtId="0" fontId="10" fillId="37" borderId="31" xfId="0" applyFont="1" applyFill="1" applyBorder="1" applyAlignment="1">
      <alignment vertical="center" wrapText="1"/>
    </xf>
    <xf numFmtId="0" fontId="10" fillId="37" borderId="32" xfId="0" applyFont="1" applyFill="1" applyBorder="1" applyAlignment="1">
      <alignment vertical="center" wrapText="1"/>
    </xf>
    <xf numFmtId="0" fontId="10" fillId="0" borderId="0" xfId="0" applyFont="1" applyFill="1" applyBorder="1" applyAlignment="1">
      <alignment vertical="center" wrapText="1"/>
    </xf>
    <xf numFmtId="0" fontId="10" fillId="37" borderId="11" xfId="0" applyFont="1" applyFill="1" applyBorder="1" applyAlignment="1">
      <alignment vertical="center" wrapText="1"/>
    </xf>
    <xf numFmtId="0" fontId="10" fillId="37" borderId="33" xfId="0" applyFont="1" applyFill="1" applyBorder="1" applyAlignment="1">
      <alignment vertical="center" wrapText="1"/>
    </xf>
    <xf numFmtId="0" fontId="10" fillId="37" borderId="36" xfId="0" applyFont="1" applyFill="1" applyBorder="1" applyAlignment="1">
      <alignment vertical="center" wrapText="1"/>
    </xf>
    <xf numFmtId="0" fontId="10" fillId="37" borderId="37" xfId="0" applyFont="1" applyFill="1" applyBorder="1" applyAlignment="1">
      <alignment vertical="center" wrapText="1"/>
    </xf>
    <xf numFmtId="0" fontId="10" fillId="41" borderId="31" xfId="0" applyFont="1" applyFill="1" applyBorder="1" applyAlignment="1">
      <alignment vertical="center" wrapText="1"/>
    </xf>
    <xf numFmtId="0" fontId="10" fillId="41" borderId="32" xfId="0" applyFont="1" applyFill="1" applyBorder="1" applyAlignment="1">
      <alignment vertical="center" wrapText="1"/>
    </xf>
    <xf numFmtId="0" fontId="10" fillId="41" borderId="11" xfId="0" applyFont="1" applyFill="1" applyBorder="1" applyAlignment="1">
      <alignment vertical="center" wrapText="1"/>
    </xf>
    <xf numFmtId="0" fontId="10" fillId="41" borderId="33" xfId="0" applyFont="1" applyFill="1" applyBorder="1" applyAlignment="1">
      <alignment vertical="center" wrapText="1"/>
    </xf>
    <xf numFmtId="0" fontId="10" fillId="41" borderId="36" xfId="0" applyFont="1" applyFill="1" applyBorder="1" applyAlignment="1">
      <alignment vertical="center" wrapText="1"/>
    </xf>
    <xf numFmtId="0" fontId="10" fillId="41" borderId="37" xfId="0" applyFont="1" applyFill="1" applyBorder="1" applyAlignment="1">
      <alignment vertical="center" wrapText="1"/>
    </xf>
    <xf numFmtId="0" fontId="10" fillId="37" borderId="10" xfId="0" applyFont="1" applyFill="1" applyBorder="1" applyAlignment="1">
      <alignment vertical="center" wrapText="1"/>
    </xf>
    <xf numFmtId="0" fontId="10" fillId="37" borderId="38" xfId="0" applyFont="1" applyFill="1" applyBorder="1" applyAlignment="1">
      <alignment vertical="center" wrapText="1"/>
    </xf>
    <xf numFmtId="0" fontId="10" fillId="33" borderId="13" xfId="0" applyFont="1" applyFill="1" applyBorder="1" applyAlignment="1">
      <alignment horizontal="center" vertical="center" wrapText="1"/>
    </xf>
    <xf numFmtId="0" fontId="10" fillId="37" borderId="13" xfId="0" applyFont="1" applyFill="1" applyBorder="1" applyAlignment="1">
      <alignment vertical="center" wrapText="1"/>
    </xf>
    <xf numFmtId="0" fontId="10" fillId="37" borderId="39" xfId="0" applyFont="1" applyFill="1" applyBorder="1" applyAlignment="1">
      <alignment vertical="center" wrapText="1"/>
    </xf>
    <xf numFmtId="0" fontId="10" fillId="41" borderId="10" xfId="0" applyFont="1" applyFill="1" applyBorder="1" applyAlignment="1">
      <alignment vertical="center" wrapText="1"/>
    </xf>
    <xf numFmtId="0" fontId="10" fillId="41" borderId="38" xfId="0" applyFont="1" applyFill="1" applyBorder="1" applyAlignment="1">
      <alignment vertical="center" wrapText="1"/>
    </xf>
    <xf numFmtId="0" fontId="20" fillId="37" borderId="31" xfId="0" applyFont="1" applyFill="1" applyBorder="1" applyAlignment="1">
      <alignment vertical="center" wrapText="1"/>
    </xf>
    <xf numFmtId="0" fontId="10" fillId="41" borderId="13" xfId="0" applyFont="1" applyFill="1" applyBorder="1" applyAlignment="1">
      <alignment vertical="center" wrapText="1"/>
    </xf>
    <xf numFmtId="0" fontId="10" fillId="41" borderId="39" xfId="0" applyFont="1" applyFill="1" applyBorder="1" applyAlignment="1">
      <alignment vertical="center" wrapText="1"/>
    </xf>
    <xf numFmtId="0" fontId="20" fillId="37" borderId="13" xfId="0" applyFont="1" applyFill="1" applyBorder="1" applyAlignment="1">
      <alignment vertical="center" wrapText="1"/>
    </xf>
    <xf numFmtId="0" fontId="20" fillId="41" borderId="11" xfId="0" applyFont="1" applyFill="1" applyBorder="1" applyAlignment="1">
      <alignment vertical="center" wrapText="1"/>
    </xf>
    <xf numFmtId="0" fontId="20" fillId="41" borderId="36" xfId="0" applyFont="1" applyFill="1" applyBorder="1" applyAlignment="1">
      <alignment vertical="center" wrapText="1"/>
    </xf>
    <xf numFmtId="0" fontId="20" fillId="41" borderId="31" xfId="0" applyFont="1" applyFill="1" applyBorder="1" applyAlignment="1">
      <alignment vertical="center" wrapText="1"/>
    </xf>
    <xf numFmtId="0" fontId="28" fillId="41" borderId="13" xfId="0" applyFont="1" applyFill="1" applyBorder="1" applyAlignment="1">
      <alignment vertical="center" wrapText="1"/>
    </xf>
    <xf numFmtId="0" fontId="28" fillId="41" borderId="31" xfId="0" applyFont="1" applyFill="1" applyBorder="1" applyAlignment="1">
      <alignment vertical="center" wrapText="1"/>
    </xf>
    <xf numFmtId="0" fontId="20" fillId="41" borderId="13" xfId="0" applyFont="1" applyFill="1" applyBorder="1" applyAlignment="1">
      <alignment vertical="center" wrapText="1"/>
    </xf>
    <xf numFmtId="0" fontId="6" fillId="0" borderId="0" xfId="0" applyFont="1" applyFill="1" applyAlignment="1">
      <alignment vertical="center" wrapText="1"/>
    </xf>
    <xf numFmtId="0" fontId="5" fillId="0" borderId="0" xfId="52" applyNumberFormat="1" applyFont="1" applyFill="1" applyBorder="1" applyAlignment="1">
      <alignment horizontal="left" vertical="center"/>
    </xf>
    <xf numFmtId="0" fontId="65" fillId="0" borderId="0" xfId="52" applyNumberFormat="1" applyFont="1" applyAlignment="1">
      <alignment vertical="center"/>
    </xf>
    <xf numFmtId="0" fontId="5" fillId="42" borderId="0" xfId="52" applyNumberFormat="1" applyFont="1" applyFill="1" applyBorder="1" applyAlignment="1" applyProtection="1">
      <alignment vertical="center"/>
      <protection/>
    </xf>
    <xf numFmtId="0" fontId="5" fillId="42" borderId="0" xfId="52" applyNumberFormat="1" applyFont="1" applyFill="1" applyBorder="1" applyAlignment="1" applyProtection="1">
      <alignment horizontal="right" vertical="center"/>
      <protection/>
    </xf>
    <xf numFmtId="0" fontId="0" fillId="0" borderId="40" xfId="0" applyFill="1" applyBorder="1" applyAlignment="1">
      <alignment vertical="top"/>
    </xf>
    <xf numFmtId="0" fontId="66" fillId="0" borderId="40" xfId="0" applyFont="1" applyFill="1" applyBorder="1" applyAlignment="1">
      <alignment horizontal="left" vertical="center"/>
    </xf>
    <xf numFmtId="0" fontId="5" fillId="37" borderId="23" xfId="52" applyNumberFormat="1" applyFont="1" applyFill="1" applyBorder="1" applyAlignment="1" applyProtection="1">
      <alignment horizontal="right" vertical="center"/>
      <protection locked="0"/>
    </xf>
    <xf numFmtId="0" fontId="5" fillId="37" borderId="41" xfId="52" applyNumberFormat="1" applyFont="1" applyFill="1" applyBorder="1" applyAlignment="1" applyProtection="1">
      <alignment horizontal="right" vertical="center"/>
      <protection locked="0"/>
    </xf>
    <xf numFmtId="185" fontId="5" fillId="43" borderId="21" xfId="52" applyNumberFormat="1" applyFont="1" applyFill="1" applyBorder="1" applyAlignment="1">
      <alignment horizontal="right" vertical="center"/>
    </xf>
    <xf numFmtId="185" fontId="5" fillId="43" borderId="42" xfId="52" applyNumberFormat="1" applyFont="1" applyFill="1" applyBorder="1" applyAlignment="1">
      <alignment horizontal="right" vertical="center"/>
    </xf>
    <xf numFmtId="0" fontId="5" fillId="0" borderId="23" xfId="52" applyNumberFormat="1" applyFont="1" applyFill="1" applyBorder="1" applyAlignment="1">
      <alignment horizontal="right" vertical="center"/>
    </xf>
    <xf numFmtId="0" fontId="5" fillId="0" borderId="41" xfId="52" applyNumberFormat="1" applyFont="1" applyFill="1" applyBorder="1" applyAlignment="1">
      <alignment horizontal="right" vertical="center"/>
    </xf>
    <xf numFmtId="0" fontId="15" fillId="44" borderId="23" xfId="52" applyNumberFormat="1" applyFont="1" applyFill="1" applyBorder="1" applyAlignment="1">
      <alignment horizontal="center" vertical="center"/>
    </xf>
    <xf numFmtId="0" fontId="15" fillId="44" borderId="43" xfId="52" applyNumberFormat="1" applyFont="1" applyFill="1" applyBorder="1" applyAlignment="1">
      <alignment horizontal="center" vertical="center"/>
    </xf>
    <xf numFmtId="0" fontId="15" fillId="44" borderId="41" xfId="52" applyNumberFormat="1" applyFont="1" applyFill="1" applyBorder="1" applyAlignment="1">
      <alignment horizontal="center" vertical="center"/>
    </xf>
    <xf numFmtId="49" fontId="5" fillId="37" borderId="23" xfId="52" applyNumberFormat="1" applyFont="1" applyFill="1" applyBorder="1" applyAlignment="1" applyProtection="1">
      <alignment horizontal="left" vertical="center"/>
      <protection locked="0"/>
    </xf>
    <xf numFmtId="0" fontId="0" fillId="0" borderId="43" xfId="0" applyBorder="1" applyAlignment="1" applyProtection="1">
      <alignment vertical="center"/>
      <protection locked="0"/>
    </xf>
    <xf numFmtId="0" fontId="0" fillId="0" borderId="41" xfId="0" applyBorder="1" applyAlignment="1" applyProtection="1">
      <alignment vertical="center"/>
      <protection locked="0"/>
    </xf>
    <xf numFmtId="49" fontId="5" fillId="37" borderId="43" xfId="52" applyNumberFormat="1" applyFont="1" applyFill="1" applyBorder="1" applyAlignment="1" applyProtection="1">
      <alignment horizontal="left" vertical="center"/>
      <protection locked="0"/>
    </xf>
    <xf numFmtId="49" fontId="5" fillId="37" borderId="41" xfId="52" applyNumberFormat="1" applyFont="1" applyFill="1" applyBorder="1" applyAlignment="1" applyProtection="1">
      <alignment horizontal="left" vertical="center"/>
      <protection locked="0"/>
    </xf>
    <xf numFmtId="49" fontId="5" fillId="37" borderId="30" xfId="52" applyNumberFormat="1" applyFont="1" applyFill="1" applyBorder="1" applyAlignment="1" applyProtection="1">
      <alignment vertical="center" wrapText="1"/>
      <protection locked="0"/>
    </xf>
    <xf numFmtId="49" fontId="5" fillId="37" borderId="44" xfId="52" applyNumberFormat="1" applyFont="1" applyFill="1" applyBorder="1" applyAlignment="1" applyProtection="1">
      <alignment vertical="center" wrapText="1"/>
      <protection locked="0"/>
    </xf>
    <xf numFmtId="49" fontId="5" fillId="37" borderId="45" xfId="52" applyNumberFormat="1" applyFont="1" applyFill="1" applyBorder="1" applyAlignment="1" applyProtection="1">
      <alignment vertical="center" wrapText="1"/>
      <protection locked="0"/>
    </xf>
    <xf numFmtId="49" fontId="5" fillId="37" borderId="34" xfId="52" applyNumberFormat="1" applyFont="1" applyFill="1" applyBorder="1" applyAlignment="1" applyProtection="1">
      <alignment vertical="center" wrapText="1"/>
      <protection locked="0"/>
    </xf>
    <xf numFmtId="49" fontId="5" fillId="37" borderId="46" xfId="52" applyNumberFormat="1" applyFont="1" applyFill="1" applyBorder="1" applyAlignment="1" applyProtection="1">
      <alignment vertical="center" wrapText="1"/>
      <protection locked="0"/>
    </xf>
    <xf numFmtId="49" fontId="5" fillId="37" borderId="47" xfId="52" applyNumberFormat="1" applyFont="1" applyFill="1" applyBorder="1" applyAlignment="1" applyProtection="1">
      <alignment vertical="center" wrapText="1"/>
      <protection locked="0"/>
    </xf>
    <xf numFmtId="0" fontId="5" fillId="0" borderId="23" xfId="52" applyNumberFormat="1" applyFont="1" applyBorder="1" applyAlignment="1">
      <alignment horizontal="center" vertical="center"/>
    </xf>
    <xf numFmtId="0" fontId="5" fillId="0" borderId="43" xfId="52" applyNumberFormat="1" applyFont="1" applyBorder="1" applyAlignment="1">
      <alignment horizontal="center" vertical="center"/>
    </xf>
    <xf numFmtId="0" fontId="5" fillId="0" borderId="41" xfId="52" applyNumberFormat="1" applyFont="1" applyBorder="1" applyAlignment="1">
      <alignment horizontal="center" vertical="center"/>
    </xf>
    <xf numFmtId="0" fontId="5" fillId="37" borderId="30" xfId="52" applyNumberFormat="1" applyFont="1" applyFill="1" applyBorder="1" applyAlignment="1" applyProtection="1">
      <alignment horizontal="left" vertical="top" wrapText="1"/>
      <protection locked="0"/>
    </xf>
    <xf numFmtId="0" fontId="5" fillId="37" borderId="44" xfId="52" applyNumberFormat="1" applyFont="1" applyFill="1" applyBorder="1" applyAlignment="1" applyProtection="1">
      <alignment horizontal="left" vertical="top" wrapText="1"/>
      <protection locked="0"/>
    </xf>
    <xf numFmtId="0" fontId="5" fillId="37" borderId="45" xfId="52" applyNumberFormat="1" applyFont="1" applyFill="1" applyBorder="1" applyAlignment="1" applyProtection="1">
      <alignment horizontal="left" vertical="top" wrapText="1"/>
      <protection locked="0"/>
    </xf>
    <xf numFmtId="0" fontId="5" fillId="37" borderId="18" xfId="52" applyNumberFormat="1" applyFont="1" applyFill="1" applyBorder="1" applyAlignment="1" applyProtection="1">
      <alignment horizontal="left" vertical="top" wrapText="1"/>
      <protection locked="0"/>
    </xf>
    <xf numFmtId="0" fontId="5" fillId="37" borderId="0" xfId="52" applyNumberFormat="1" applyFont="1" applyFill="1" applyBorder="1" applyAlignment="1" applyProtection="1">
      <alignment horizontal="left" vertical="top" wrapText="1"/>
      <protection locked="0"/>
    </xf>
    <xf numFmtId="0" fontId="5" fillId="37" borderId="19" xfId="52" applyNumberFormat="1" applyFont="1" applyFill="1" applyBorder="1" applyAlignment="1" applyProtection="1">
      <alignment horizontal="left" vertical="top" wrapText="1"/>
      <protection locked="0"/>
    </xf>
    <xf numFmtId="0" fontId="5" fillId="37" borderId="34" xfId="52" applyNumberFormat="1" applyFont="1" applyFill="1" applyBorder="1" applyAlignment="1" applyProtection="1">
      <alignment horizontal="left" vertical="top" wrapText="1"/>
      <protection locked="0"/>
    </xf>
    <xf numFmtId="0" fontId="5" fillId="37" borderId="46" xfId="52" applyNumberFormat="1" applyFont="1" applyFill="1" applyBorder="1" applyAlignment="1" applyProtection="1">
      <alignment horizontal="left" vertical="top" wrapText="1"/>
      <protection locked="0"/>
    </xf>
    <xf numFmtId="0" fontId="5" fillId="37" borderId="47" xfId="52" applyNumberFormat="1" applyFont="1" applyFill="1" applyBorder="1" applyAlignment="1" applyProtection="1">
      <alignment horizontal="left" vertical="top" wrapText="1"/>
      <protection locked="0"/>
    </xf>
    <xf numFmtId="0" fontId="5" fillId="0" borderId="48" xfId="52" applyNumberFormat="1" applyFont="1" applyFill="1" applyBorder="1" applyAlignment="1">
      <alignment horizontal="left" vertical="top" wrapText="1"/>
    </xf>
    <xf numFmtId="0" fontId="5" fillId="0" borderId="40" xfId="52" applyNumberFormat="1" applyFont="1" applyFill="1" applyBorder="1" applyAlignment="1">
      <alignment horizontal="left" vertical="top" wrapText="1"/>
    </xf>
    <xf numFmtId="0" fontId="5" fillId="0" borderId="49" xfId="52" applyNumberFormat="1" applyFont="1" applyFill="1" applyBorder="1" applyAlignment="1">
      <alignment horizontal="left" vertical="top" wrapText="1"/>
    </xf>
    <xf numFmtId="0" fontId="5" fillId="0" borderId="20" xfId="52" applyNumberFormat="1" applyFont="1" applyFill="1" applyBorder="1" applyAlignment="1">
      <alignment horizontal="left" vertical="top" wrapText="1"/>
    </xf>
    <xf numFmtId="0" fontId="5" fillId="0" borderId="0" xfId="52" applyNumberFormat="1" applyFont="1" applyFill="1" applyBorder="1" applyAlignment="1">
      <alignment horizontal="left" vertical="top" wrapText="1"/>
    </xf>
    <xf numFmtId="0" fontId="5" fillId="0" borderId="50" xfId="52" applyNumberFormat="1" applyFont="1" applyFill="1" applyBorder="1" applyAlignment="1">
      <alignment horizontal="left" vertical="top" wrapText="1"/>
    </xf>
    <xf numFmtId="0" fontId="5" fillId="0" borderId="21" xfId="52" applyNumberFormat="1" applyFont="1" applyFill="1" applyBorder="1" applyAlignment="1">
      <alignment horizontal="left" vertical="top" wrapText="1"/>
    </xf>
    <xf numFmtId="0" fontId="5" fillId="0" borderId="22" xfId="52" applyNumberFormat="1" applyFont="1" applyFill="1" applyBorder="1" applyAlignment="1">
      <alignment horizontal="left" vertical="top" wrapText="1"/>
    </xf>
    <xf numFmtId="0" fontId="5" fillId="0" borderId="42" xfId="52" applyNumberFormat="1" applyFont="1" applyFill="1" applyBorder="1" applyAlignment="1">
      <alignment horizontal="left" vertical="top" wrapText="1"/>
    </xf>
    <xf numFmtId="0" fontId="5" fillId="0" borderId="48" xfId="52" applyNumberFormat="1" applyFont="1" applyFill="1" applyBorder="1" applyAlignment="1">
      <alignment horizontal="left" vertical="center" wrapText="1"/>
    </xf>
    <xf numFmtId="0" fontId="5" fillId="0" borderId="40" xfId="52" applyNumberFormat="1" applyFont="1" applyFill="1" applyBorder="1" applyAlignment="1">
      <alignment horizontal="left" vertical="center" wrapText="1"/>
    </xf>
    <xf numFmtId="0" fontId="5" fillId="0" borderId="49" xfId="52" applyNumberFormat="1" applyFont="1" applyFill="1" applyBorder="1" applyAlignment="1">
      <alignment horizontal="left" vertical="center" wrapText="1"/>
    </xf>
    <xf numFmtId="0" fontId="5" fillId="0" borderId="20" xfId="52" applyNumberFormat="1" applyFont="1" applyFill="1" applyBorder="1" applyAlignment="1">
      <alignment horizontal="left" vertical="center" wrapText="1"/>
    </xf>
    <xf numFmtId="0" fontId="5" fillId="0" borderId="0" xfId="52" applyNumberFormat="1" applyFont="1" applyFill="1" applyBorder="1" applyAlignment="1">
      <alignment horizontal="left" vertical="center" wrapText="1"/>
    </xf>
    <xf numFmtId="0" fontId="5" fillId="0" borderId="50" xfId="52" applyNumberFormat="1" applyFont="1" applyFill="1" applyBorder="1" applyAlignment="1">
      <alignment horizontal="left" vertical="center" wrapText="1"/>
    </xf>
    <xf numFmtId="0" fontId="5" fillId="0" borderId="21" xfId="52" applyNumberFormat="1" applyFont="1" applyFill="1" applyBorder="1" applyAlignment="1">
      <alignment horizontal="left" vertical="center" wrapText="1"/>
    </xf>
    <xf numFmtId="0" fontId="5" fillId="0" borderId="22" xfId="52" applyNumberFormat="1" applyFont="1" applyFill="1" applyBorder="1" applyAlignment="1">
      <alignment horizontal="left" vertical="center" wrapText="1"/>
    </xf>
    <xf numFmtId="0" fontId="5" fillId="0" borderId="42" xfId="52" applyNumberFormat="1" applyFont="1" applyFill="1" applyBorder="1" applyAlignment="1">
      <alignment horizontal="left" vertical="center" wrapText="1"/>
    </xf>
    <xf numFmtId="0" fontId="5" fillId="37" borderId="30" xfId="52" applyNumberFormat="1" applyFont="1" applyFill="1" applyBorder="1" applyAlignment="1" applyProtection="1">
      <alignment horizontal="left" vertical="center"/>
      <protection locked="0"/>
    </xf>
    <xf numFmtId="0" fontId="5" fillId="37" borderId="44" xfId="52" applyNumberFormat="1" applyFont="1" applyFill="1" applyBorder="1" applyAlignment="1" applyProtection="1">
      <alignment horizontal="left" vertical="center"/>
      <protection locked="0"/>
    </xf>
    <xf numFmtId="0" fontId="5" fillId="37" borderId="45" xfId="52" applyNumberFormat="1" applyFont="1" applyFill="1" applyBorder="1" applyAlignment="1" applyProtection="1">
      <alignment horizontal="left" vertical="center"/>
      <protection locked="0"/>
    </xf>
    <xf numFmtId="0" fontId="5" fillId="37" borderId="34" xfId="52" applyNumberFormat="1" applyFont="1" applyFill="1" applyBorder="1" applyAlignment="1" applyProtection="1">
      <alignment horizontal="left" vertical="center"/>
      <protection locked="0"/>
    </xf>
    <xf numFmtId="0" fontId="5" fillId="37" borderId="46" xfId="52" applyNumberFormat="1" applyFont="1" applyFill="1" applyBorder="1" applyAlignment="1" applyProtection="1">
      <alignment horizontal="left" vertical="center"/>
      <protection locked="0"/>
    </xf>
    <xf numFmtId="0" fontId="5" fillId="37" borderId="47" xfId="52" applyNumberFormat="1" applyFont="1" applyFill="1" applyBorder="1" applyAlignment="1" applyProtection="1">
      <alignment horizontal="left" vertical="center"/>
      <protection locked="0"/>
    </xf>
    <xf numFmtId="0" fontId="5" fillId="0" borderId="23" xfId="52" applyNumberFormat="1" applyFont="1" applyFill="1" applyBorder="1" applyAlignment="1">
      <alignment horizontal="center" vertical="center"/>
    </xf>
    <xf numFmtId="0" fontId="5" fillId="0" borderId="43" xfId="52" applyNumberFormat="1" applyFont="1" applyFill="1" applyBorder="1" applyAlignment="1">
      <alignment horizontal="center" vertical="center"/>
    </xf>
    <xf numFmtId="0" fontId="5" fillId="0" borderId="41" xfId="52" applyNumberFormat="1" applyFont="1" applyFill="1" applyBorder="1" applyAlignment="1">
      <alignment horizontal="center" vertical="center"/>
    </xf>
    <xf numFmtId="0" fontId="65" fillId="0" borderId="0" xfId="52" applyNumberFormat="1" applyFont="1" applyBorder="1" applyAlignment="1">
      <alignment horizontal="left" vertical="top" wrapText="1"/>
    </xf>
    <xf numFmtId="0" fontId="65" fillId="0" borderId="22" xfId="52" applyNumberFormat="1" applyFont="1" applyBorder="1" applyAlignment="1">
      <alignment horizontal="left" vertical="top" wrapText="1"/>
    </xf>
    <xf numFmtId="9" fontId="2" fillId="0" borderId="0" xfId="43" applyFont="1" applyAlignment="1">
      <alignment horizontal="right" vertical="center"/>
    </xf>
    <xf numFmtId="9" fontId="2" fillId="0" borderId="50" xfId="43" applyFont="1" applyBorder="1" applyAlignment="1">
      <alignment horizontal="right" vertical="center"/>
    </xf>
    <xf numFmtId="188" fontId="5" fillId="43" borderId="21" xfId="52" applyNumberFormat="1" applyFont="1" applyFill="1" applyBorder="1" applyAlignment="1">
      <alignment vertical="center"/>
    </xf>
    <xf numFmtId="0" fontId="5" fillId="43" borderId="42" xfId="52" applyNumberFormat="1" applyFont="1" applyFill="1" applyBorder="1" applyAlignment="1">
      <alignment vertical="center"/>
    </xf>
    <xf numFmtId="212" fontId="5" fillId="37" borderId="23" xfId="52" applyNumberFormat="1" applyFont="1" applyFill="1" applyBorder="1" applyAlignment="1" applyProtection="1">
      <alignment horizontal="center" vertical="center"/>
      <protection locked="0"/>
    </xf>
    <xf numFmtId="212" fontId="5" fillId="37" borderId="43" xfId="52" applyNumberFormat="1" applyFont="1" applyFill="1" applyBorder="1" applyAlignment="1" applyProtection="1">
      <alignment horizontal="center" vertical="center"/>
      <protection locked="0"/>
    </xf>
    <xf numFmtId="212" fontId="5" fillId="37" borderId="41" xfId="52" applyNumberFormat="1" applyFont="1" applyFill="1" applyBorder="1" applyAlignment="1" applyProtection="1">
      <alignment horizontal="center" vertical="center"/>
      <protection locked="0"/>
    </xf>
    <xf numFmtId="0" fontId="5" fillId="37" borderId="23" xfId="52" applyNumberFormat="1" applyFont="1" applyFill="1" applyBorder="1" applyAlignment="1" applyProtection="1">
      <alignment horizontal="center" vertical="center"/>
      <protection locked="0"/>
    </xf>
    <xf numFmtId="0" fontId="5" fillId="0" borderId="43" xfId="0" applyFont="1" applyBorder="1" applyAlignment="1" applyProtection="1">
      <alignment vertical="center"/>
      <protection locked="0"/>
    </xf>
    <xf numFmtId="0" fontId="5" fillId="0" borderId="41" xfId="0" applyFont="1" applyBorder="1" applyAlignment="1" applyProtection="1">
      <alignment vertical="center"/>
      <protection locked="0"/>
    </xf>
    <xf numFmtId="0" fontId="5" fillId="45" borderId="23" xfId="52" applyNumberFormat="1" applyFont="1" applyFill="1" applyBorder="1" applyAlignment="1">
      <alignment horizontal="center" vertical="center"/>
    </xf>
    <xf numFmtId="0" fontId="5" fillId="45" borderId="41" xfId="52" applyNumberFormat="1" applyFont="1" applyFill="1" applyBorder="1" applyAlignment="1">
      <alignment horizontal="center" vertical="center"/>
    </xf>
    <xf numFmtId="185" fontId="5" fillId="43" borderId="14" xfId="52" applyNumberFormat="1" applyFont="1" applyFill="1" applyBorder="1" applyAlignment="1">
      <alignment horizontal="right" vertical="center"/>
    </xf>
    <xf numFmtId="185" fontId="5" fillId="43" borderId="16" xfId="52" applyNumberFormat="1" applyFont="1" applyFill="1" applyBorder="1" applyAlignment="1">
      <alignment horizontal="right" vertical="center"/>
    </xf>
    <xf numFmtId="184" fontId="5" fillId="43" borderId="14" xfId="52" applyNumberFormat="1" applyFont="1" applyFill="1" applyBorder="1" applyAlignment="1">
      <alignment horizontal="right" vertical="center"/>
    </xf>
    <xf numFmtId="184" fontId="5" fillId="43" borderId="16" xfId="52" applyNumberFormat="1" applyFont="1" applyFill="1" applyBorder="1" applyAlignment="1">
      <alignment horizontal="right" vertical="center"/>
    </xf>
    <xf numFmtId="0" fontId="5" fillId="0" borderId="23" xfId="52" applyNumberFormat="1" applyFont="1" applyFill="1" applyBorder="1" applyAlignment="1">
      <alignment horizontal="left" vertical="center"/>
    </xf>
    <xf numFmtId="0" fontId="5" fillId="0" borderId="43" xfId="52" applyNumberFormat="1" applyFont="1" applyFill="1" applyBorder="1" applyAlignment="1">
      <alignment horizontal="left" vertical="center"/>
    </xf>
    <xf numFmtId="0" fontId="5" fillId="0" borderId="41" xfId="52" applyNumberFormat="1" applyFont="1" applyFill="1" applyBorder="1" applyAlignment="1">
      <alignment horizontal="left" vertical="center"/>
    </xf>
    <xf numFmtId="0" fontId="5" fillId="0" borderId="14" xfId="52" applyNumberFormat="1" applyFont="1" applyFill="1" applyBorder="1" applyAlignment="1">
      <alignment horizontal="center" vertical="center"/>
    </xf>
    <xf numFmtId="0" fontId="5" fillId="0" borderId="15" xfId="52" applyNumberFormat="1" applyFont="1" applyFill="1" applyBorder="1" applyAlignment="1">
      <alignment horizontal="center" vertical="center"/>
    </xf>
    <xf numFmtId="0" fontId="5" fillId="0" borderId="16" xfId="52" applyNumberFormat="1" applyFont="1" applyFill="1" applyBorder="1" applyAlignment="1">
      <alignment horizontal="center" vertical="center"/>
    </xf>
    <xf numFmtId="0" fontId="5" fillId="0" borderId="48" xfId="52" applyNumberFormat="1" applyFont="1" applyBorder="1" applyAlignment="1">
      <alignment horizontal="center" vertical="center"/>
    </xf>
    <xf numFmtId="0" fontId="5" fillId="0" borderId="49" xfId="52" applyNumberFormat="1" applyFont="1" applyBorder="1" applyAlignment="1">
      <alignment horizontal="center" vertical="center"/>
    </xf>
    <xf numFmtId="49" fontId="5" fillId="37" borderId="14" xfId="52" applyNumberFormat="1" applyFont="1" applyFill="1" applyBorder="1" applyAlignment="1" applyProtection="1">
      <alignment horizontal="left" vertical="center"/>
      <protection locked="0"/>
    </xf>
    <xf numFmtId="49" fontId="5" fillId="37" borderId="15" xfId="52" applyNumberFormat="1" applyFont="1" applyFill="1" applyBorder="1" applyAlignment="1" applyProtection="1">
      <alignment horizontal="left" vertical="center"/>
      <protection locked="0"/>
    </xf>
    <xf numFmtId="49" fontId="5" fillId="37" borderId="16" xfId="52" applyNumberFormat="1" applyFont="1" applyFill="1" applyBorder="1" applyAlignment="1" applyProtection="1">
      <alignment horizontal="left" vertical="center"/>
      <protection locked="0"/>
    </xf>
    <xf numFmtId="0" fontId="5" fillId="0" borderId="14" xfId="52" applyNumberFormat="1" applyFont="1" applyFill="1" applyBorder="1" applyAlignment="1">
      <alignment horizontal="right" vertical="center"/>
    </xf>
    <xf numFmtId="0" fontId="5" fillId="0" borderId="51" xfId="52" applyNumberFormat="1" applyFont="1" applyFill="1" applyBorder="1" applyAlignment="1">
      <alignment horizontal="right" vertical="center"/>
    </xf>
    <xf numFmtId="0" fontId="5" fillId="0" borderId="14" xfId="52" applyNumberFormat="1" applyFont="1" applyBorder="1" applyAlignment="1">
      <alignment horizontal="center" vertical="center"/>
    </xf>
    <xf numFmtId="0" fontId="5" fillId="0" borderId="15" xfId="52" applyNumberFormat="1" applyFont="1" applyBorder="1" applyAlignment="1">
      <alignment horizontal="center" vertical="center"/>
    </xf>
    <xf numFmtId="0" fontId="5" fillId="0" borderId="16" xfId="52" applyNumberFormat="1" applyFont="1" applyBorder="1" applyAlignment="1">
      <alignment horizontal="center" vertical="center"/>
    </xf>
    <xf numFmtId="0" fontId="5" fillId="37" borderId="23" xfId="52" applyNumberFormat="1" applyFont="1" applyFill="1" applyBorder="1" applyAlignment="1" applyProtection="1">
      <alignment horizontal="right" vertical="center" wrapText="1"/>
      <protection locked="0"/>
    </xf>
    <xf numFmtId="0" fontId="5" fillId="43" borderId="23" xfId="52" applyNumberFormat="1" applyFont="1" applyFill="1" applyBorder="1" applyAlignment="1">
      <alignment horizontal="right" vertical="center"/>
    </xf>
    <xf numFmtId="0" fontId="5" fillId="43" borderId="41" xfId="52" applyNumberFormat="1" applyFont="1" applyFill="1" applyBorder="1" applyAlignment="1">
      <alignment horizontal="right" vertical="center"/>
    </xf>
    <xf numFmtId="38" fontId="5" fillId="45" borderId="23" xfId="52" applyFont="1" applyFill="1" applyBorder="1" applyAlignment="1">
      <alignment horizontal="center" vertical="center"/>
    </xf>
    <xf numFmtId="38" fontId="5" fillId="45" borderId="43" xfId="52" applyFont="1" applyFill="1" applyBorder="1" applyAlignment="1">
      <alignment horizontal="center" vertical="center"/>
    </xf>
    <xf numFmtId="38" fontId="5" fillId="45" borderId="41" xfId="52" applyFont="1" applyFill="1" applyBorder="1" applyAlignment="1">
      <alignment horizontal="center" vertical="center"/>
    </xf>
    <xf numFmtId="38" fontId="5" fillId="43" borderId="14" xfId="50" applyFont="1" applyFill="1" applyBorder="1" applyAlignment="1">
      <alignment horizontal="right" vertical="center"/>
    </xf>
    <xf numFmtId="38" fontId="5" fillId="43" borderId="16" xfId="50" applyFont="1" applyFill="1" applyBorder="1" applyAlignment="1">
      <alignment horizontal="right" vertical="center"/>
    </xf>
    <xf numFmtId="0" fontId="5" fillId="0" borderId="20" xfId="52" applyNumberFormat="1" applyFont="1" applyBorder="1" applyAlignment="1">
      <alignment horizontal="center" vertical="center"/>
    </xf>
    <xf numFmtId="0" fontId="5" fillId="0" borderId="0" xfId="52" applyNumberFormat="1" applyFont="1" applyAlignment="1">
      <alignment horizontal="center" vertical="center"/>
    </xf>
    <xf numFmtId="0" fontId="5" fillId="45" borderId="43" xfId="52" applyNumberFormat="1" applyFont="1" applyFill="1" applyBorder="1" applyAlignment="1">
      <alignment horizontal="center" vertical="center"/>
    </xf>
    <xf numFmtId="38" fontId="5" fillId="37" borderId="23" xfId="50" applyFont="1" applyFill="1" applyBorder="1" applyAlignment="1" applyProtection="1">
      <alignment horizontal="right" vertical="center"/>
      <protection locked="0"/>
    </xf>
    <xf numFmtId="38" fontId="5" fillId="37" borderId="41" xfId="50" applyFont="1" applyFill="1" applyBorder="1" applyAlignment="1" applyProtection="1">
      <alignment horizontal="right" vertical="center"/>
      <protection locked="0"/>
    </xf>
    <xf numFmtId="38" fontId="5" fillId="0" borderId="14" xfId="52" applyFont="1" applyFill="1" applyBorder="1" applyAlignment="1">
      <alignment horizontal="left" vertical="center" wrapText="1"/>
    </xf>
    <xf numFmtId="38" fontId="5" fillId="0" borderId="15" xfId="52" applyFont="1" applyFill="1" applyBorder="1" applyAlignment="1">
      <alignment horizontal="left" vertical="center" wrapText="1"/>
    </xf>
    <xf numFmtId="38" fontId="5" fillId="0" borderId="16" xfId="52" applyFont="1" applyFill="1" applyBorder="1" applyAlignment="1">
      <alignment horizontal="left" vertical="center" wrapText="1"/>
    </xf>
    <xf numFmtId="38" fontId="5" fillId="43" borderId="21" xfId="50" applyFont="1" applyFill="1" applyBorder="1" applyAlignment="1">
      <alignment horizontal="right" vertical="center"/>
    </xf>
    <xf numFmtId="38" fontId="5" fillId="43" borderId="42" xfId="50" applyFont="1" applyFill="1" applyBorder="1" applyAlignment="1">
      <alignment horizontal="right" vertical="center"/>
    </xf>
    <xf numFmtId="0" fontId="5" fillId="43" borderId="14" xfId="52" applyNumberFormat="1" applyFont="1" applyFill="1" applyBorder="1" applyAlignment="1">
      <alignment horizontal="right" vertical="center"/>
    </xf>
    <xf numFmtId="0" fontId="5" fillId="43" borderId="16" xfId="52" applyNumberFormat="1" applyFont="1" applyFill="1" applyBorder="1" applyAlignment="1">
      <alignment horizontal="right" vertical="center"/>
    </xf>
    <xf numFmtId="0" fontId="5" fillId="43" borderId="23" xfId="52" applyNumberFormat="1" applyFont="1" applyFill="1" applyBorder="1" applyAlignment="1" applyProtection="1">
      <alignment horizontal="center" vertical="center"/>
      <protection/>
    </xf>
    <xf numFmtId="0" fontId="5" fillId="43" borderId="43" xfId="52" applyNumberFormat="1" applyFont="1" applyFill="1" applyBorder="1" applyAlignment="1" applyProtection="1">
      <alignment horizontal="center" vertical="center"/>
      <protection/>
    </xf>
    <xf numFmtId="0" fontId="5" fillId="43" borderId="41" xfId="52" applyNumberFormat="1" applyFont="1" applyFill="1" applyBorder="1" applyAlignment="1" applyProtection="1">
      <alignment horizontal="center" vertical="center"/>
      <protection/>
    </xf>
    <xf numFmtId="0" fontId="5" fillId="0" borderId="16" xfId="52" applyNumberFormat="1" applyFont="1" applyFill="1" applyBorder="1" applyAlignment="1">
      <alignment horizontal="right" vertical="center"/>
    </xf>
    <xf numFmtId="208" fontId="5" fillId="43" borderId="14" xfId="52" applyNumberFormat="1" applyFont="1" applyFill="1" applyBorder="1" applyAlignment="1" applyProtection="1">
      <alignment horizontal="right" vertical="center"/>
      <protection/>
    </xf>
    <xf numFmtId="208" fontId="5" fillId="43" borderId="16" xfId="52" applyNumberFormat="1" applyFont="1" applyFill="1" applyBorder="1" applyAlignment="1" applyProtection="1">
      <alignment horizontal="right" vertical="center"/>
      <protection/>
    </xf>
    <xf numFmtId="38" fontId="5" fillId="0" borderId="21" xfId="50" applyFont="1" applyBorder="1" applyAlignment="1">
      <alignment horizontal="right" vertical="center"/>
    </xf>
    <xf numFmtId="38" fontId="5" fillId="0" borderId="42" xfId="50" applyFont="1" applyBorder="1" applyAlignment="1">
      <alignment horizontal="right" vertical="center"/>
    </xf>
    <xf numFmtId="213" fontId="5" fillId="43" borderId="14" xfId="52" applyNumberFormat="1" applyFont="1" applyFill="1" applyBorder="1" applyAlignment="1">
      <alignment horizontal="right" vertical="center"/>
    </xf>
    <xf numFmtId="213" fontId="5" fillId="43" borderId="16" xfId="52" applyNumberFormat="1" applyFont="1" applyFill="1" applyBorder="1" applyAlignment="1">
      <alignment horizontal="right" vertical="center"/>
    </xf>
    <xf numFmtId="38" fontId="5" fillId="43" borderId="14" xfId="52" applyFont="1" applyFill="1" applyBorder="1" applyAlignment="1">
      <alignment horizontal="right" vertical="center"/>
    </xf>
    <xf numFmtId="38" fontId="5" fillId="43" borderId="16" xfId="52" applyFont="1" applyFill="1" applyBorder="1" applyAlignment="1">
      <alignment horizontal="right" vertical="center"/>
    </xf>
    <xf numFmtId="208" fontId="5" fillId="43" borderId="14" xfId="52" applyNumberFormat="1" applyFont="1" applyFill="1" applyBorder="1" applyAlignment="1">
      <alignment horizontal="right" vertical="center"/>
    </xf>
    <xf numFmtId="208" fontId="5" fillId="43" borderId="16" xfId="52" applyNumberFormat="1" applyFont="1" applyFill="1" applyBorder="1" applyAlignment="1">
      <alignment horizontal="right" vertical="center"/>
    </xf>
    <xf numFmtId="0" fontId="5" fillId="0" borderId="11" xfId="52" applyNumberFormat="1" applyFont="1" applyBorder="1" applyAlignment="1">
      <alignment horizontal="center" vertical="center"/>
    </xf>
    <xf numFmtId="0" fontId="5" fillId="43" borderId="23" xfId="52" applyNumberFormat="1" applyFont="1" applyFill="1" applyBorder="1" applyAlignment="1">
      <alignment horizontal="center" vertical="center"/>
    </xf>
    <xf numFmtId="0" fontId="5" fillId="43" borderId="43" xfId="52" applyNumberFormat="1" applyFont="1" applyFill="1" applyBorder="1" applyAlignment="1">
      <alignment horizontal="center" vertical="center"/>
    </xf>
    <xf numFmtId="0" fontId="5" fillId="43" borderId="41" xfId="52" applyNumberFormat="1" applyFont="1" applyFill="1" applyBorder="1" applyAlignment="1">
      <alignment horizontal="center" vertical="center"/>
    </xf>
    <xf numFmtId="199" fontId="5" fillId="43" borderId="14" xfId="52" applyNumberFormat="1" applyFont="1" applyFill="1" applyBorder="1" applyAlignment="1">
      <alignment horizontal="center" vertical="center"/>
    </xf>
    <xf numFmtId="199" fontId="5" fillId="43" borderId="16" xfId="52" applyNumberFormat="1" applyFont="1" applyFill="1" applyBorder="1" applyAlignment="1">
      <alignment horizontal="center" vertical="center"/>
    </xf>
    <xf numFmtId="0" fontId="5" fillId="43" borderId="14" xfId="52" applyNumberFormat="1" applyFont="1" applyFill="1" applyBorder="1" applyAlignment="1">
      <alignment horizontal="center" vertical="center"/>
    </xf>
    <xf numFmtId="0" fontId="5" fillId="43" borderId="16" xfId="52" applyNumberFormat="1" applyFont="1" applyFill="1" applyBorder="1" applyAlignment="1">
      <alignment horizontal="center" vertical="center"/>
    </xf>
    <xf numFmtId="0" fontId="5" fillId="37" borderId="30" xfId="52" applyNumberFormat="1" applyFont="1" applyFill="1" applyBorder="1" applyAlignment="1" applyProtection="1">
      <alignment horizontal="left" vertical="center" wrapText="1"/>
      <protection locked="0"/>
    </xf>
    <xf numFmtId="0" fontId="5" fillId="37" borderId="44" xfId="52" applyNumberFormat="1" applyFont="1" applyFill="1" applyBorder="1" applyAlignment="1" applyProtection="1">
      <alignment horizontal="left" vertical="center" wrapText="1"/>
      <protection locked="0"/>
    </xf>
    <xf numFmtId="0" fontId="5" fillId="37" borderId="45" xfId="52" applyNumberFormat="1" applyFont="1" applyFill="1" applyBorder="1" applyAlignment="1" applyProtection="1">
      <alignment horizontal="left" vertical="center" wrapText="1"/>
      <protection locked="0"/>
    </xf>
    <xf numFmtId="0" fontId="5" fillId="37" borderId="18" xfId="52" applyNumberFormat="1" applyFont="1" applyFill="1" applyBorder="1" applyAlignment="1" applyProtection="1">
      <alignment horizontal="left" vertical="center" wrapText="1"/>
      <protection locked="0"/>
    </xf>
    <xf numFmtId="0" fontId="5" fillId="37" borderId="0" xfId="52" applyNumberFormat="1" applyFont="1" applyFill="1" applyBorder="1" applyAlignment="1" applyProtection="1">
      <alignment horizontal="left" vertical="center" wrapText="1"/>
      <protection locked="0"/>
    </xf>
    <xf numFmtId="0" fontId="5" fillId="37" borderId="19" xfId="52" applyNumberFormat="1" applyFont="1" applyFill="1" applyBorder="1" applyAlignment="1" applyProtection="1">
      <alignment horizontal="left" vertical="center" wrapText="1"/>
      <protection locked="0"/>
    </xf>
    <xf numFmtId="0" fontId="5" fillId="37" borderId="34" xfId="52" applyNumberFormat="1" applyFont="1" applyFill="1" applyBorder="1" applyAlignment="1" applyProtection="1">
      <alignment horizontal="left" vertical="center" wrapText="1"/>
      <protection locked="0"/>
    </xf>
    <xf numFmtId="0" fontId="5" fillId="37" borderId="46" xfId="52" applyNumberFormat="1" applyFont="1" applyFill="1" applyBorder="1" applyAlignment="1" applyProtection="1">
      <alignment horizontal="left" vertical="center" wrapText="1"/>
      <protection locked="0"/>
    </xf>
    <xf numFmtId="0" fontId="5" fillId="37" borderId="47" xfId="52" applyNumberFormat="1" applyFont="1" applyFill="1" applyBorder="1" applyAlignment="1" applyProtection="1">
      <alignment horizontal="left" vertical="center" wrapText="1"/>
      <protection locked="0"/>
    </xf>
    <xf numFmtId="184" fontId="5" fillId="43" borderId="11" xfId="52" applyNumberFormat="1" applyFont="1" applyFill="1" applyBorder="1" applyAlignment="1">
      <alignment horizontal="center" vertical="center"/>
    </xf>
    <xf numFmtId="0" fontId="5" fillId="0" borderId="0" xfId="52" applyNumberFormat="1" applyFont="1" applyFill="1" applyBorder="1" applyAlignment="1">
      <alignment horizontal="center" vertical="center"/>
    </xf>
    <xf numFmtId="0" fontId="5" fillId="37" borderId="43" xfId="52" applyNumberFormat="1" applyFont="1" applyFill="1" applyBorder="1" applyAlignment="1" applyProtection="1">
      <alignment horizontal="center" vertical="center"/>
      <protection locked="0"/>
    </xf>
    <xf numFmtId="0" fontId="5" fillId="37" borderId="41" xfId="52" applyNumberFormat="1" applyFont="1" applyFill="1" applyBorder="1" applyAlignment="1" applyProtection="1">
      <alignment horizontal="center" vertical="center"/>
      <protection locked="0"/>
    </xf>
    <xf numFmtId="49" fontId="5" fillId="0" borderId="0" xfId="52" applyNumberFormat="1" applyFont="1" applyFill="1" applyBorder="1" applyAlignment="1" applyProtection="1">
      <alignment horizontal="left" vertical="center"/>
      <protection/>
    </xf>
    <xf numFmtId="0" fontId="0" fillId="0" borderId="0" xfId="0" applyFill="1" applyBorder="1" applyAlignment="1" applyProtection="1">
      <alignment vertical="center"/>
      <protection/>
    </xf>
    <xf numFmtId="0" fontId="5" fillId="37" borderId="30" xfId="52" applyNumberFormat="1" applyFont="1" applyFill="1" applyBorder="1" applyAlignment="1" applyProtection="1">
      <alignment horizontal="left" vertical="center"/>
      <protection locked="0"/>
    </xf>
    <xf numFmtId="188" fontId="65" fillId="0" borderId="0" xfId="52" applyNumberFormat="1" applyFont="1" applyFill="1" applyBorder="1" applyAlignment="1" applyProtection="1">
      <alignment horizontal="center" vertical="center" wrapText="1"/>
      <protection/>
    </xf>
    <xf numFmtId="49" fontId="5" fillId="2" borderId="23" xfId="52" applyNumberFormat="1" applyFont="1" applyFill="1" applyBorder="1" applyAlignment="1" applyProtection="1">
      <alignment horizontal="left" vertical="center"/>
      <protection locked="0"/>
    </xf>
    <xf numFmtId="49" fontId="5" fillId="2" borderId="43" xfId="52" applyNumberFormat="1" applyFont="1" applyFill="1" applyBorder="1" applyAlignment="1" applyProtection="1">
      <alignment horizontal="left" vertical="center"/>
      <protection locked="0"/>
    </xf>
    <xf numFmtId="49" fontId="5" fillId="2" borderId="41" xfId="52" applyNumberFormat="1" applyFont="1" applyFill="1" applyBorder="1" applyAlignment="1" applyProtection="1">
      <alignment horizontal="left" vertical="center"/>
      <protection locked="0"/>
    </xf>
    <xf numFmtId="188" fontId="2" fillId="43" borderId="52" xfId="52" applyNumberFormat="1" applyFont="1" applyFill="1" applyBorder="1" applyAlignment="1" applyProtection="1">
      <alignment horizontal="center" vertical="center" wrapText="1"/>
      <protection/>
    </xf>
    <xf numFmtId="188" fontId="2" fillId="43" borderId="53" xfId="52" applyNumberFormat="1" applyFont="1" applyFill="1" applyBorder="1" applyAlignment="1" applyProtection="1">
      <alignment horizontal="center" vertical="center" wrapText="1"/>
      <protection/>
    </xf>
    <xf numFmtId="49" fontId="5" fillId="3" borderId="23" xfId="52" applyNumberFormat="1" applyFont="1" applyFill="1" applyBorder="1" applyAlignment="1" applyProtection="1">
      <alignment horizontal="left" vertical="center"/>
      <protection locked="0"/>
    </xf>
    <xf numFmtId="49" fontId="5" fillId="3" borderId="43" xfId="52" applyNumberFormat="1" applyFont="1" applyFill="1" applyBorder="1" applyAlignment="1" applyProtection="1">
      <alignment horizontal="left" vertical="center"/>
      <protection locked="0"/>
    </xf>
    <xf numFmtId="49" fontId="5" fillId="3" borderId="41" xfId="52" applyNumberFormat="1" applyFont="1" applyFill="1" applyBorder="1" applyAlignment="1" applyProtection="1">
      <alignment horizontal="left" vertical="center"/>
      <protection locked="0"/>
    </xf>
    <xf numFmtId="188" fontId="2" fillId="43" borderId="54" xfId="52" applyNumberFormat="1" applyFont="1" applyFill="1" applyBorder="1" applyAlignment="1" applyProtection="1">
      <alignment horizontal="center" vertical="center" wrapText="1"/>
      <protection/>
    </xf>
    <xf numFmtId="188" fontId="2" fillId="43" borderId="55" xfId="52" applyNumberFormat="1" applyFont="1" applyFill="1" applyBorder="1" applyAlignment="1" applyProtection="1">
      <alignment horizontal="center" vertical="center" wrapText="1"/>
      <protection/>
    </xf>
    <xf numFmtId="188" fontId="2" fillId="37" borderId="14" xfId="52" applyNumberFormat="1" applyFont="1" applyFill="1" applyBorder="1" applyAlignment="1" applyProtection="1">
      <alignment horizontal="center" vertical="center" wrapText="1"/>
      <protection locked="0"/>
    </xf>
    <xf numFmtId="188" fontId="0" fillId="0" borderId="16" xfId="0" applyNumberFormat="1" applyBorder="1" applyAlignment="1" applyProtection="1">
      <alignment vertical="center"/>
      <protection locked="0"/>
    </xf>
    <xf numFmtId="40" fontId="2" fillId="0" borderId="14" xfId="52" applyNumberFormat="1" applyFont="1" applyBorder="1" applyAlignment="1">
      <alignment horizontal="center" vertical="center"/>
    </xf>
    <xf numFmtId="40" fontId="2" fillId="0" borderId="15" xfId="52" applyNumberFormat="1" applyFont="1" applyBorder="1" applyAlignment="1">
      <alignment horizontal="center" vertical="center"/>
    </xf>
    <xf numFmtId="40" fontId="2" fillId="0" borderId="16" xfId="52" applyNumberFormat="1" applyFont="1" applyBorder="1" applyAlignment="1">
      <alignment horizontal="center" vertical="center"/>
    </xf>
    <xf numFmtId="0" fontId="2" fillId="0" borderId="14" xfId="52" applyNumberFormat="1" applyFont="1" applyBorder="1" applyAlignment="1">
      <alignment horizontal="left" vertical="center" shrinkToFit="1"/>
    </xf>
    <xf numFmtId="0" fontId="2" fillId="0" borderId="15" xfId="52" applyNumberFormat="1" applyFont="1" applyBorder="1" applyAlignment="1">
      <alignment horizontal="left" vertical="center" shrinkToFit="1"/>
    </xf>
    <xf numFmtId="0" fontId="2" fillId="0" borderId="16" xfId="52" applyNumberFormat="1" applyFont="1" applyBorder="1" applyAlignment="1">
      <alignment horizontal="left" vertical="center" shrinkToFit="1"/>
    </xf>
    <xf numFmtId="0" fontId="2" fillId="0" borderId="10" xfId="52" applyNumberFormat="1" applyFont="1" applyBorder="1" applyAlignment="1">
      <alignment horizontal="center" vertical="center" textRotation="255"/>
    </xf>
    <xf numFmtId="0" fontId="2" fillId="0" borderId="12" xfId="52" applyNumberFormat="1" applyFont="1" applyBorder="1" applyAlignment="1">
      <alignment horizontal="center" vertical="center" textRotation="255"/>
    </xf>
    <xf numFmtId="0" fontId="8" fillId="0" borderId="56" xfId="52" applyNumberFormat="1" applyFont="1" applyFill="1" applyBorder="1" applyAlignment="1">
      <alignment horizontal="center"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188" fontId="5" fillId="0" borderId="56" xfId="52" applyNumberFormat="1" applyFont="1" applyFill="1" applyBorder="1" applyAlignment="1">
      <alignment horizontal="center" vertical="center"/>
    </xf>
    <xf numFmtId="188" fontId="0" fillId="0" borderId="57" xfId="0" applyNumberFormat="1" applyBorder="1" applyAlignment="1">
      <alignment vertical="center"/>
    </xf>
    <xf numFmtId="188" fontId="0" fillId="0" borderId="58" xfId="0" applyNumberFormat="1" applyBorder="1" applyAlignment="1">
      <alignment vertical="center"/>
    </xf>
    <xf numFmtId="188" fontId="0" fillId="0" borderId="59" xfId="0" applyNumberFormat="1" applyBorder="1" applyAlignment="1">
      <alignment vertical="center"/>
    </xf>
    <xf numFmtId="188" fontId="0" fillId="0" borderId="60" xfId="0" applyNumberFormat="1" applyBorder="1" applyAlignment="1">
      <alignment vertical="center"/>
    </xf>
    <xf numFmtId="188" fontId="0" fillId="0" borderId="61" xfId="0" applyNumberFormat="1" applyBorder="1" applyAlignment="1">
      <alignment vertical="center"/>
    </xf>
    <xf numFmtId="188" fontId="2" fillId="43" borderId="14" xfId="52" applyNumberFormat="1" applyFont="1" applyFill="1" applyBorder="1" applyAlignment="1" applyProtection="1">
      <alignment horizontal="center" vertical="center" wrapText="1"/>
      <protection/>
    </xf>
    <xf numFmtId="188" fontId="0" fillId="0" borderId="16" xfId="0" applyNumberFormat="1" applyBorder="1" applyAlignment="1">
      <alignment vertical="center"/>
    </xf>
    <xf numFmtId="0" fontId="2" fillId="0" borderId="14" xfId="52" applyNumberFormat="1" applyFont="1" applyBorder="1" applyAlignment="1">
      <alignment horizontal="center" vertical="center"/>
    </xf>
    <xf numFmtId="0" fontId="2" fillId="0" borderId="15" xfId="52" applyNumberFormat="1" applyFont="1" applyBorder="1" applyAlignment="1">
      <alignment horizontal="center" vertical="center"/>
    </xf>
    <xf numFmtId="0" fontId="2" fillId="0" borderId="16" xfId="52" applyNumberFormat="1" applyFont="1" applyBorder="1" applyAlignment="1">
      <alignment horizontal="center" vertical="center"/>
    </xf>
    <xf numFmtId="188" fontId="2" fillId="43" borderId="14" xfId="52" applyNumberFormat="1" applyFont="1" applyFill="1" applyBorder="1" applyAlignment="1">
      <alignment horizontal="center" vertical="center"/>
    </xf>
    <xf numFmtId="188" fontId="2" fillId="43" borderId="15" xfId="52" applyNumberFormat="1" applyFont="1" applyFill="1" applyBorder="1" applyAlignment="1">
      <alignment horizontal="center" vertical="center"/>
    </xf>
    <xf numFmtId="188" fontId="2" fillId="0" borderId="14" xfId="52" applyNumberFormat="1" applyFont="1" applyFill="1" applyBorder="1" applyAlignment="1" applyProtection="1">
      <alignment horizontal="center" vertical="center" wrapText="1"/>
      <protection/>
    </xf>
    <xf numFmtId="188" fontId="2" fillId="0" borderId="16" xfId="52" applyNumberFormat="1" applyFont="1" applyFill="1" applyBorder="1" applyAlignment="1" applyProtection="1">
      <alignment horizontal="center" vertical="center" wrapText="1"/>
      <protection/>
    </xf>
    <xf numFmtId="188" fontId="2" fillId="43" borderId="16" xfId="52" applyNumberFormat="1" applyFont="1" applyFill="1" applyBorder="1" applyAlignment="1" applyProtection="1">
      <alignment horizontal="center" vertical="center" wrapText="1"/>
      <protection/>
    </xf>
    <xf numFmtId="0" fontId="4" fillId="0" borderId="14" xfId="52" applyNumberFormat="1" applyFont="1" applyBorder="1" applyAlignment="1">
      <alignment horizontal="center" vertical="center"/>
    </xf>
    <xf numFmtId="0" fontId="4" fillId="0" borderId="15" xfId="52" applyNumberFormat="1" applyFont="1" applyBorder="1" applyAlignment="1">
      <alignment horizontal="center" vertical="center"/>
    </xf>
    <xf numFmtId="0" fontId="4" fillId="0" borderId="16" xfId="52" applyNumberFormat="1" applyFont="1" applyBorder="1" applyAlignment="1">
      <alignment horizontal="center" vertical="center"/>
    </xf>
    <xf numFmtId="188" fontId="0" fillId="0" borderId="16" xfId="0" applyNumberFormat="1" applyFill="1" applyBorder="1" applyAlignment="1" applyProtection="1">
      <alignment vertical="center"/>
      <protection/>
    </xf>
    <xf numFmtId="0" fontId="2" fillId="0" borderId="14" xfId="52" applyNumberFormat="1" applyFont="1" applyFill="1" applyBorder="1" applyAlignment="1" applyProtection="1">
      <alignment horizontal="center" vertical="center" wrapText="1"/>
      <protection locked="0"/>
    </xf>
    <xf numFmtId="0" fontId="0" fillId="0" borderId="16" xfId="0" applyBorder="1" applyAlignment="1" applyProtection="1">
      <alignment vertical="center"/>
      <protection locked="0"/>
    </xf>
    <xf numFmtId="0" fontId="2" fillId="0" borderId="13" xfId="52" applyNumberFormat="1" applyFont="1" applyBorder="1" applyAlignment="1">
      <alignment horizontal="center" vertical="center" textRotation="255"/>
    </xf>
    <xf numFmtId="0" fontId="2" fillId="0" borderId="14" xfId="52" applyNumberFormat="1" applyFont="1" applyFill="1" applyBorder="1" applyAlignment="1" applyProtection="1">
      <alignment horizontal="center" vertical="center" wrapText="1"/>
      <protection/>
    </xf>
    <xf numFmtId="0" fontId="2" fillId="0" borderId="15" xfId="52" applyNumberFormat="1" applyFont="1" applyFill="1" applyBorder="1" applyAlignment="1" applyProtection="1">
      <alignment horizontal="center" vertical="center" wrapText="1"/>
      <protection/>
    </xf>
    <xf numFmtId="0" fontId="2" fillId="0" borderId="16" xfId="52" applyNumberFormat="1" applyFont="1" applyFill="1" applyBorder="1" applyAlignment="1" applyProtection="1">
      <alignment horizontal="center" vertical="center" wrapText="1"/>
      <protection/>
    </xf>
    <xf numFmtId="0" fontId="0" fillId="0" borderId="16" xfId="0" applyBorder="1" applyAlignment="1">
      <alignment vertical="center" wrapText="1"/>
    </xf>
    <xf numFmtId="0" fontId="5" fillId="0" borderId="23" xfId="52" applyNumberFormat="1" applyFont="1" applyFill="1" applyBorder="1" applyAlignment="1" applyProtection="1">
      <alignment horizontal="right" vertical="center"/>
      <protection/>
    </xf>
    <xf numFmtId="0" fontId="5" fillId="0" borderId="43" xfId="52" applyNumberFormat="1" applyFont="1" applyFill="1" applyBorder="1" applyAlignment="1" applyProtection="1">
      <alignment horizontal="right" vertical="center"/>
      <protection/>
    </xf>
    <xf numFmtId="188" fontId="5" fillId="43" borderId="23" xfId="52" applyNumberFormat="1" applyFont="1" applyFill="1" applyBorder="1" applyAlignment="1" applyProtection="1">
      <alignment horizontal="right" vertical="center"/>
      <protection/>
    </xf>
    <xf numFmtId="188" fontId="5" fillId="43" borderId="41" xfId="52" applyNumberFormat="1" applyFont="1" applyFill="1" applyBorder="1" applyAlignment="1" applyProtection="1">
      <alignment horizontal="right" vertical="center"/>
      <protection/>
    </xf>
    <xf numFmtId="0" fontId="2" fillId="0" borderId="48" xfId="52" applyNumberFormat="1" applyFont="1" applyBorder="1" applyAlignment="1">
      <alignment horizontal="center" vertical="center"/>
    </xf>
    <xf numFmtId="0" fontId="2" fillId="0" borderId="40" xfId="52" applyNumberFormat="1" applyFont="1" applyBorder="1" applyAlignment="1">
      <alignment horizontal="center" vertical="center"/>
    </xf>
    <xf numFmtId="0" fontId="2" fillId="0" borderId="49" xfId="52" applyNumberFormat="1" applyFont="1" applyBorder="1" applyAlignment="1">
      <alignment horizontal="center" vertical="center"/>
    </xf>
    <xf numFmtId="0" fontId="2" fillId="0" borderId="21" xfId="52" applyNumberFormat="1" applyFont="1" applyBorder="1" applyAlignment="1">
      <alignment horizontal="center" vertical="center"/>
    </xf>
    <xf numFmtId="0" fontId="2" fillId="0" borderId="22" xfId="52" applyNumberFormat="1" applyFont="1" applyBorder="1" applyAlignment="1">
      <alignment horizontal="center" vertical="center"/>
    </xf>
    <xf numFmtId="0" fontId="2" fillId="0" borderId="42" xfId="52" applyNumberFormat="1" applyFont="1" applyBorder="1" applyAlignment="1">
      <alignment horizontal="center" vertical="center"/>
    </xf>
    <xf numFmtId="0" fontId="2" fillId="0" borderId="14" xfId="52" applyNumberFormat="1" applyFont="1" applyBorder="1" applyAlignment="1" applyProtection="1">
      <alignment horizontal="center" vertical="center"/>
      <protection/>
    </xf>
    <xf numFmtId="0" fontId="2" fillId="0" borderId="15" xfId="52" applyNumberFormat="1" applyFont="1" applyBorder="1" applyAlignment="1" applyProtection="1">
      <alignment horizontal="center" vertical="center"/>
      <protection/>
    </xf>
    <xf numFmtId="0" fontId="2" fillId="0" borderId="16" xfId="52" applyNumberFormat="1" applyFont="1" applyBorder="1" applyAlignment="1" applyProtection="1">
      <alignment horizontal="center" vertical="center"/>
      <protection/>
    </xf>
    <xf numFmtId="38" fontId="2" fillId="0" borderId="14" xfId="52" applyFont="1" applyBorder="1" applyAlignment="1">
      <alignment horizontal="center" vertical="center"/>
    </xf>
    <xf numFmtId="38" fontId="2" fillId="0" borderId="15" xfId="52" applyFont="1" applyBorder="1" applyAlignment="1">
      <alignment horizontal="center" vertical="center"/>
    </xf>
    <xf numFmtId="38" fontId="2" fillId="0" borderId="16" xfId="52" applyFont="1" applyBorder="1" applyAlignment="1">
      <alignment horizontal="center" vertical="center"/>
    </xf>
    <xf numFmtId="198" fontId="5" fillId="3" borderId="23" xfId="52" applyNumberFormat="1" applyFont="1" applyFill="1" applyBorder="1" applyAlignment="1" applyProtection="1">
      <alignment horizontal="right" vertical="center"/>
      <protection locked="0"/>
    </xf>
    <xf numFmtId="198" fontId="5" fillId="3" borderId="41" xfId="52" applyNumberFormat="1" applyFont="1" applyFill="1" applyBorder="1" applyAlignment="1" applyProtection="1">
      <alignment horizontal="right" vertical="center"/>
      <protection locked="0"/>
    </xf>
    <xf numFmtId="0" fontId="5" fillId="3" borderId="23" xfId="52" applyNumberFormat="1" applyFont="1" applyFill="1" applyBorder="1" applyAlignment="1" applyProtection="1">
      <alignment horizontal="center" vertical="center"/>
      <protection locked="0"/>
    </xf>
    <xf numFmtId="0" fontId="5" fillId="3" borderId="41" xfId="52" applyNumberFormat="1" applyFont="1" applyFill="1" applyBorder="1" applyAlignment="1" applyProtection="1">
      <alignment horizontal="center" vertical="center"/>
      <protection locked="0"/>
    </xf>
    <xf numFmtId="0" fontId="5" fillId="0" borderId="0" xfId="52" applyNumberFormat="1" applyFont="1" applyBorder="1" applyAlignment="1">
      <alignment horizontal="center" vertical="center"/>
    </xf>
    <xf numFmtId="188" fontId="2" fillId="0" borderId="62" xfId="52" applyNumberFormat="1" applyFont="1" applyFill="1" applyBorder="1" applyAlignment="1" applyProtection="1">
      <alignment horizontal="center" vertical="center"/>
      <protection/>
    </xf>
    <xf numFmtId="40" fontId="2" fillId="0" borderId="63" xfId="52" applyNumberFormat="1" applyFont="1" applyBorder="1" applyAlignment="1">
      <alignment horizontal="center" vertical="center"/>
    </xf>
    <xf numFmtId="40" fontId="2" fillId="0" borderId="0" xfId="52" applyNumberFormat="1" applyFont="1" applyBorder="1" applyAlignment="1">
      <alignment horizontal="center" vertical="center"/>
    </xf>
    <xf numFmtId="40" fontId="2" fillId="0" borderId="50" xfId="52" applyNumberFormat="1" applyFont="1" applyBorder="1" applyAlignment="1">
      <alignment horizontal="center" vertical="center"/>
    </xf>
    <xf numFmtId="188" fontId="2" fillId="0" borderId="64" xfId="52" applyNumberFormat="1" applyFont="1" applyFill="1" applyBorder="1" applyAlignment="1" applyProtection="1">
      <alignment horizontal="center" vertical="center"/>
      <protection/>
    </xf>
    <xf numFmtId="38" fontId="5" fillId="0" borderId="14" xfId="52" applyFont="1" applyBorder="1" applyAlignment="1">
      <alignment horizontal="center" vertical="center"/>
    </xf>
    <xf numFmtId="38" fontId="5" fillId="0" borderId="15" xfId="52" applyFont="1" applyBorder="1" applyAlignment="1">
      <alignment horizontal="center" vertical="center"/>
    </xf>
    <xf numFmtId="38" fontId="5" fillId="0" borderId="16" xfId="52" applyFont="1" applyBorder="1" applyAlignment="1">
      <alignment horizontal="center" vertical="center"/>
    </xf>
    <xf numFmtId="188" fontId="5" fillId="0" borderId="62" xfId="52" applyNumberFormat="1" applyFont="1" applyFill="1" applyBorder="1" applyAlignment="1" applyProtection="1">
      <alignment horizontal="center" vertical="center"/>
      <protection/>
    </xf>
    <xf numFmtId="188" fontId="5" fillId="0" borderId="64" xfId="52" applyNumberFormat="1" applyFont="1" applyFill="1" applyBorder="1" applyAlignment="1" applyProtection="1">
      <alignment horizontal="center" vertical="center"/>
      <protection/>
    </xf>
    <xf numFmtId="188" fontId="5" fillId="0" borderId="65" xfId="52" applyNumberFormat="1" applyFont="1" applyFill="1" applyBorder="1" applyAlignment="1" applyProtection="1">
      <alignment horizontal="center" vertical="center"/>
      <protection/>
    </xf>
    <xf numFmtId="188" fontId="2" fillId="39" borderId="14" xfId="52" applyNumberFormat="1" applyFont="1" applyFill="1" applyBorder="1" applyAlignment="1" applyProtection="1">
      <alignment horizontal="center" vertical="center"/>
      <protection/>
    </xf>
    <xf numFmtId="188" fontId="2" fillId="39" borderId="16" xfId="52" applyNumberFormat="1" applyFont="1" applyFill="1" applyBorder="1" applyAlignment="1" applyProtection="1">
      <alignment horizontal="center" vertical="center"/>
      <protection/>
    </xf>
    <xf numFmtId="188" fontId="2" fillId="37" borderId="14" xfId="52" applyNumberFormat="1" applyFont="1" applyFill="1" applyBorder="1" applyAlignment="1" applyProtection="1">
      <alignment horizontal="center" vertical="center"/>
      <protection locked="0"/>
    </xf>
    <xf numFmtId="188" fontId="2" fillId="37" borderId="16" xfId="52" applyNumberFormat="1" applyFont="1" applyFill="1" applyBorder="1" applyAlignment="1" applyProtection="1">
      <alignment horizontal="center" vertical="center"/>
      <protection locked="0"/>
    </xf>
    <xf numFmtId="188" fontId="2" fillId="37" borderId="11" xfId="52" applyNumberFormat="1" applyFont="1" applyFill="1" applyBorder="1" applyAlignment="1" applyProtection="1">
      <alignment horizontal="center" vertical="center"/>
      <protection locked="0"/>
    </xf>
    <xf numFmtId="38" fontId="2" fillId="0" borderId="11" xfId="52" applyFont="1" applyBorder="1" applyAlignment="1">
      <alignment horizontal="center" vertical="center" textRotation="255" wrapText="1"/>
    </xf>
    <xf numFmtId="38" fontId="2" fillId="0" borderId="11" xfId="52" applyFont="1" applyBorder="1" applyAlignment="1">
      <alignment horizontal="center" vertical="center" textRotation="255"/>
    </xf>
    <xf numFmtId="40" fontId="2" fillId="0" borderId="14" xfId="52" applyNumberFormat="1" applyFont="1" applyBorder="1" applyAlignment="1">
      <alignment horizontal="center" vertical="center" wrapText="1"/>
    </xf>
    <xf numFmtId="40" fontId="2" fillId="0" borderId="15" xfId="52" applyNumberFormat="1" applyFont="1" applyBorder="1" applyAlignment="1">
      <alignment horizontal="center" vertical="center" wrapText="1"/>
    </xf>
    <xf numFmtId="40" fontId="2" fillId="0" borderId="16" xfId="52" applyNumberFormat="1" applyFont="1" applyBorder="1" applyAlignment="1">
      <alignment horizontal="center" vertical="center" wrapText="1"/>
    </xf>
    <xf numFmtId="38" fontId="2" fillId="0" borderId="14" xfId="52" applyFont="1" applyBorder="1" applyAlignment="1">
      <alignment horizontal="center" vertical="center" textRotation="255"/>
    </xf>
    <xf numFmtId="38" fontId="2" fillId="0" borderId="11" xfId="52" applyFont="1" applyBorder="1" applyAlignment="1">
      <alignment horizontal="center" vertical="center" wrapText="1"/>
    </xf>
    <xf numFmtId="0" fontId="5" fillId="38" borderId="23" xfId="52" applyNumberFormat="1" applyFont="1" applyFill="1" applyBorder="1" applyAlignment="1">
      <alignment horizontal="right" vertical="center"/>
    </xf>
    <xf numFmtId="0" fontId="5" fillId="38" borderId="43" xfId="52" applyNumberFormat="1" applyFont="1" applyFill="1" applyBorder="1" applyAlignment="1">
      <alignment horizontal="right" vertical="center"/>
    </xf>
    <xf numFmtId="188" fontId="5" fillId="38" borderId="23" xfId="52" applyNumberFormat="1" applyFont="1" applyFill="1" applyBorder="1" applyAlignment="1" applyProtection="1">
      <alignment horizontal="right" vertical="center"/>
      <protection/>
    </xf>
    <xf numFmtId="188" fontId="5" fillId="38" borderId="41" xfId="52" applyNumberFormat="1" applyFont="1" applyFill="1" applyBorder="1" applyAlignment="1" applyProtection="1">
      <alignment horizontal="right" vertical="center"/>
      <protection/>
    </xf>
    <xf numFmtId="38" fontId="2" fillId="0" borderId="48" xfId="52" applyFont="1" applyBorder="1" applyAlignment="1">
      <alignment horizontal="center" vertical="center"/>
    </xf>
    <xf numFmtId="38" fontId="2" fillId="0" borderId="40" xfId="52" applyFont="1" applyBorder="1" applyAlignment="1">
      <alignment horizontal="center" vertical="center"/>
    </xf>
    <xf numFmtId="38" fontId="2" fillId="0" borderId="49" xfId="52" applyFont="1" applyBorder="1" applyAlignment="1">
      <alignment horizontal="center" vertical="center"/>
    </xf>
    <xf numFmtId="38" fontId="2" fillId="0" borderId="21" xfId="52" applyFont="1" applyBorder="1" applyAlignment="1">
      <alignment horizontal="center" vertical="center"/>
    </xf>
    <xf numFmtId="38" fontId="2" fillId="0" borderId="22" xfId="52" applyFont="1" applyBorder="1" applyAlignment="1">
      <alignment horizontal="center" vertical="center"/>
    </xf>
    <xf numFmtId="38" fontId="2" fillId="0" borderId="42" xfId="52" applyFont="1" applyBorder="1" applyAlignment="1">
      <alignment horizontal="center" vertical="center"/>
    </xf>
    <xf numFmtId="38" fontId="2" fillId="0" borderId="11" xfId="52" applyFont="1" applyFill="1" applyBorder="1" applyAlignment="1">
      <alignment horizontal="center" vertical="center" wrapText="1"/>
    </xf>
    <xf numFmtId="198" fontId="5" fillId="38" borderId="23" xfId="52" applyNumberFormat="1" applyFont="1" applyFill="1" applyBorder="1" applyAlignment="1" applyProtection="1">
      <alignment horizontal="right" vertical="center"/>
      <protection locked="0"/>
    </xf>
    <xf numFmtId="198" fontId="5" fillId="38" borderId="41" xfId="52" applyNumberFormat="1" applyFont="1" applyFill="1" applyBorder="1" applyAlignment="1" applyProtection="1">
      <alignment horizontal="right" vertical="center"/>
      <protection locked="0"/>
    </xf>
    <xf numFmtId="0" fontId="5" fillId="38" borderId="23" xfId="52" applyNumberFormat="1" applyFont="1" applyFill="1" applyBorder="1" applyAlignment="1" applyProtection="1">
      <alignment horizontal="center" vertical="center"/>
      <protection locked="0"/>
    </xf>
    <xf numFmtId="0" fontId="5" fillId="38" borderId="41" xfId="52" applyNumberFormat="1" applyFont="1" applyFill="1" applyBorder="1" applyAlignment="1" applyProtection="1">
      <alignment horizontal="center" vertical="center"/>
      <protection locked="0"/>
    </xf>
    <xf numFmtId="49" fontId="5" fillId="38" borderId="23" xfId="52" applyNumberFormat="1" applyFont="1" applyFill="1" applyBorder="1" applyAlignment="1" applyProtection="1">
      <alignment horizontal="left" vertical="center"/>
      <protection locked="0"/>
    </xf>
    <xf numFmtId="49" fontId="5" fillId="38" borderId="43" xfId="52" applyNumberFormat="1" applyFont="1" applyFill="1" applyBorder="1" applyAlignment="1" applyProtection="1">
      <alignment horizontal="left" vertical="center"/>
      <protection locked="0"/>
    </xf>
    <xf numFmtId="49" fontId="5" fillId="38" borderId="41" xfId="52" applyNumberFormat="1" applyFont="1" applyFill="1" applyBorder="1" applyAlignment="1" applyProtection="1">
      <alignment horizontal="left" vertical="center"/>
      <protection locked="0"/>
    </xf>
    <xf numFmtId="0" fontId="5" fillId="38" borderId="0" xfId="52" applyNumberFormat="1" applyFont="1" applyFill="1" applyBorder="1" applyAlignment="1">
      <alignment horizontal="center" vertical="center"/>
    </xf>
    <xf numFmtId="187" fontId="25" fillId="0" borderId="63" xfId="0" applyNumberFormat="1" applyFont="1" applyFill="1" applyBorder="1" applyAlignment="1">
      <alignment horizontal="center" vertical="center"/>
    </xf>
    <xf numFmtId="187" fontId="25" fillId="0" borderId="66" xfId="0" applyNumberFormat="1" applyFont="1" applyFill="1" applyBorder="1" applyAlignment="1">
      <alignment horizontal="center" vertical="center"/>
    </xf>
    <xf numFmtId="187" fontId="25" fillId="0" borderId="59" xfId="0" applyNumberFormat="1" applyFont="1" applyFill="1" applyBorder="1" applyAlignment="1">
      <alignment horizontal="center" vertical="center"/>
    </xf>
    <xf numFmtId="187" fontId="25" fillId="0" borderId="61" xfId="0" applyNumberFormat="1" applyFont="1" applyFill="1" applyBorder="1" applyAlignment="1">
      <alignment horizontal="center" vertical="center"/>
    </xf>
    <xf numFmtId="188" fontId="0" fillId="0" borderId="56" xfId="0" applyNumberFormat="1" applyFill="1" applyBorder="1" applyAlignment="1">
      <alignment horizontal="center" vertical="center"/>
    </xf>
    <xf numFmtId="188" fontId="0" fillId="0" borderId="58" xfId="0" applyNumberFormat="1" applyFill="1" applyBorder="1" applyAlignment="1">
      <alignment horizontal="center" vertical="center"/>
    </xf>
    <xf numFmtId="188" fontId="0" fillId="0" borderId="59" xfId="0" applyNumberFormat="1" applyFill="1" applyBorder="1" applyAlignment="1">
      <alignment horizontal="center" vertical="center"/>
    </xf>
    <xf numFmtId="188" fontId="0" fillId="0" borderId="61" xfId="0" applyNumberFormat="1" applyFill="1" applyBorder="1" applyAlignment="1">
      <alignment horizontal="center" vertical="center"/>
    </xf>
    <xf numFmtId="188" fontId="8" fillId="37" borderId="67" xfId="0" applyNumberFormat="1" applyFont="1" applyFill="1" applyBorder="1" applyAlignment="1" applyProtection="1">
      <alignment horizontal="center" vertical="center"/>
      <protection locked="0"/>
    </xf>
    <xf numFmtId="188" fontId="8" fillId="37" borderId="68" xfId="0" applyNumberFormat="1" applyFont="1" applyFill="1" applyBorder="1" applyAlignment="1" applyProtection="1">
      <alignment horizontal="center" vertical="center"/>
      <protection locked="0"/>
    </xf>
    <xf numFmtId="188" fontId="8" fillId="46" borderId="48" xfId="0" applyNumberFormat="1" applyFont="1" applyFill="1" applyBorder="1" applyAlignment="1">
      <alignment horizontal="right" vertical="center"/>
    </xf>
    <xf numFmtId="188" fontId="8" fillId="46" borderId="69" xfId="0" applyNumberFormat="1" applyFont="1" applyFill="1" applyBorder="1" applyAlignment="1">
      <alignment horizontal="right" vertical="center"/>
    </xf>
    <xf numFmtId="188" fontId="8" fillId="46" borderId="70" xfId="0" applyNumberFormat="1" applyFont="1" applyFill="1" applyBorder="1" applyAlignment="1">
      <alignment horizontal="right" vertical="center"/>
    </xf>
    <xf numFmtId="188" fontId="8" fillId="46" borderId="47" xfId="0" applyNumberFormat="1" applyFont="1" applyFill="1" applyBorder="1" applyAlignment="1">
      <alignment horizontal="right" vertical="center"/>
    </xf>
    <xf numFmtId="188" fontId="8" fillId="46" borderId="17" xfId="0" applyNumberFormat="1" applyFont="1" applyFill="1" applyBorder="1" applyAlignment="1">
      <alignment vertical="center"/>
    </xf>
    <xf numFmtId="188" fontId="8" fillId="46" borderId="51" xfId="0" applyNumberFormat="1" applyFont="1" applyFill="1" applyBorder="1" applyAlignment="1">
      <alignment vertical="center"/>
    </xf>
    <xf numFmtId="188" fontId="8" fillId="46" borderId="71" xfId="0" applyNumberFormat="1" applyFont="1" applyFill="1" applyBorder="1" applyAlignment="1">
      <alignment vertical="center"/>
    </xf>
    <xf numFmtId="188" fontId="8" fillId="46" borderId="72" xfId="0" applyNumberFormat="1" applyFont="1" applyFill="1" applyBorder="1" applyAlignment="1">
      <alignment vertical="center"/>
    </xf>
    <xf numFmtId="188" fontId="8" fillId="0" borderId="17" xfId="0" applyNumberFormat="1" applyFont="1" applyFill="1" applyBorder="1" applyAlignment="1">
      <alignment horizontal="center" vertical="center"/>
    </xf>
    <xf numFmtId="188" fontId="8" fillId="0" borderId="51" xfId="0" applyNumberFormat="1" applyFont="1" applyFill="1" applyBorder="1" applyAlignment="1">
      <alignment horizontal="center" vertical="center"/>
    </xf>
    <xf numFmtId="188" fontId="8" fillId="0" borderId="73" xfId="0" applyNumberFormat="1" applyFont="1" applyFill="1" applyBorder="1" applyAlignment="1">
      <alignment horizontal="center" vertical="center"/>
    </xf>
    <xf numFmtId="188" fontId="8" fillId="0" borderId="69" xfId="0" applyNumberFormat="1" applyFont="1" applyFill="1" applyBorder="1" applyAlignment="1">
      <alignment horizontal="center" vertical="center"/>
    </xf>
    <xf numFmtId="188" fontId="8" fillId="37" borderId="74" xfId="0" applyNumberFormat="1" applyFont="1" applyFill="1" applyBorder="1" applyAlignment="1" applyProtection="1">
      <alignment horizontal="center" vertical="center"/>
      <protection locked="0"/>
    </xf>
    <xf numFmtId="188" fontId="8" fillId="37" borderId="75" xfId="0" applyNumberFormat="1" applyFont="1" applyFill="1" applyBorder="1" applyAlignment="1" applyProtection="1">
      <alignment horizontal="center" vertical="center"/>
      <protection locked="0"/>
    </xf>
    <xf numFmtId="49" fontId="8" fillId="46" borderId="76" xfId="0" applyNumberFormat="1" applyFont="1" applyFill="1" applyBorder="1" applyAlignment="1">
      <alignment horizontal="center" vertical="center"/>
    </xf>
    <xf numFmtId="49" fontId="8" fillId="46" borderId="77" xfId="0" applyNumberFormat="1" applyFont="1" applyFill="1" applyBorder="1" applyAlignment="1">
      <alignment horizontal="center" vertical="center"/>
    </xf>
    <xf numFmtId="0" fontId="8" fillId="46" borderId="11" xfId="0" applyFont="1" applyFill="1" applyBorder="1" applyAlignment="1">
      <alignment horizontal="center" vertical="center"/>
    </xf>
    <xf numFmtId="0" fontId="8" fillId="46" borderId="36" xfId="0" applyFont="1" applyFill="1" applyBorder="1" applyAlignment="1">
      <alignment horizontal="center" vertical="center"/>
    </xf>
    <xf numFmtId="0" fontId="8" fillId="37" borderId="11" xfId="0" applyFont="1" applyFill="1" applyBorder="1" applyAlignment="1" applyProtection="1">
      <alignment horizontal="center" vertical="center"/>
      <protection locked="0"/>
    </xf>
    <xf numFmtId="0" fontId="8" fillId="37" borderId="36" xfId="0" applyFont="1" applyFill="1" applyBorder="1" applyAlignment="1" applyProtection="1">
      <alignment horizontal="center" vertical="center"/>
      <protection locked="0"/>
    </xf>
    <xf numFmtId="0" fontId="8" fillId="46" borderId="14" xfId="0" applyFont="1" applyFill="1" applyBorder="1" applyAlignment="1">
      <alignment horizontal="center" vertical="center"/>
    </xf>
    <xf numFmtId="0" fontId="8" fillId="46" borderId="78" xfId="0" applyFont="1" applyFill="1" applyBorder="1" applyAlignment="1">
      <alignment horizontal="center" vertical="center"/>
    </xf>
    <xf numFmtId="188" fontId="8" fillId="37" borderId="79" xfId="0" applyNumberFormat="1" applyFont="1" applyFill="1" applyBorder="1" applyAlignment="1" applyProtection="1">
      <alignment horizontal="center" vertical="center"/>
      <protection locked="0"/>
    </xf>
    <xf numFmtId="188" fontId="8" fillId="37" borderId="80" xfId="0" applyNumberFormat="1" applyFont="1" applyFill="1" applyBorder="1" applyAlignment="1" applyProtection="1">
      <alignment horizontal="center" vertical="center"/>
      <protection locked="0"/>
    </xf>
    <xf numFmtId="188" fontId="8" fillId="37" borderId="81" xfId="0" applyNumberFormat="1" applyFont="1" applyFill="1" applyBorder="1" applyAlignment="1" applyProtection="1">
      <alignment horizontal="center" vertical="center"/>
      <protection locked="0"/>
    </xf>
    <xf numFmtId="188" fontId="8" fillId="37" borderId="82" xfId="0" applyNumberFormat="1" applyFont="1" applyFill="1" applyBorder="1" applyAlignment="1" applyProtection="1">
      <alignment horizontal="center" vertical="center"/>
      <protection locked="0"/>
    </xf>
    <xf numFmtId="188" fontId="8" fillId="46" borderId="21" xfId="0" applyNumberFormat="1" applyFont="1" applyFill="1" applyBorder="1" applyAlignment="1">
      <alignment horizontal="right" vertical="center"/>
    </xf>
    <xf numFmtId="188" fontId="8" fillId="46" borderId="83" xfId="0" applyNumberFormat="1" applyFont="1" applyFill="1" applyBorder="1" applyAlignment="1">
      <alignment horizontal="right" vertical="center"/>
    </xf>
    <xf numFmtId="188" fontId="8" fillId="37" borderId="84" xfId="0" applyNumberFormat="1" applyFont="1" applyFill="1" applyBorder="1" applyAlignment="1" applyProtection="1">
      <alignment horizontal="center" vertical="center"/>
      <protection locked="0"/>
    </xf>
    <xf numFmtId="188" fontId="8" fillId="37" borderId="85" xfId="0" applyNumberFormat="1" applyFont="1" applyFill="1" applyBorder="1" applyAlignment="1" applyProtection="1">
      <alignment horizontal="center" vertical="center"/>
      <protection locked="0"/>
    </xf>
    <xf numFmtId="49" fontId="8" fillId="46" borderId="86" xfId="0" applyNumberFormat="1" applyFont="1" applyFill="1" applyBorder="1" applyAlignment="1">
      <alignment horizontal="center" vertical="center"/>
    </xf>
    <xf numFmtId="0" fontId="8" fillId="46" borderId="11" xfId="0" applyFont="1" applyFill="1" applyBorder="1" applyAlignment="1">
      <alignment horizontal="center" vertical="center" wrapText="1"/>
    </xf>
    <xf numFmtId="188" fontId="8" fillId="37" borderId="87" xfId="0" applyNumberFormat="1" applyFont="1" applyFill="1" applyBorder="1" applyAlignment="1" applyProtection="1">
      <alignment horizontal="center" vertical="center"/>
      <protection locked="0"/>
    </xf>
    <xf numFmtId="188" fontId="8" fillId="37" borderId="88" xfId="0" applyNumberFormat="1" applyFont="1" applyFill="1" applyBorder="1" applyAlignment="1" applyProtection="1">
      <alignment horizontal="center" vertical="center"/>
      <protection locked="0"/>
    </xf>
    <xf numFmtId="188" fontId="8" fillId="46" borderId="20" xfId="0" applyNumberFormat="1" applyFont="1" applyFill="1" applyBorder="1" applyAlignment="1">
      <alignment horizontal="right" vertical="center"/>
    </xf>
    <xf numFmtId="188" fontId="8" fillId="46" borderId="19" xfId="0" applyNumberFormat="1" applyFont="1" applyFill="1" applyBorder="1" applyAlignment="1">
      <alignment horizontal="right" vertical="center"/>
    </xf>
    <xf numFmtId="188" fontId="8" fillId="46" borderId="89" xfId="0" applyNumberFormat="1" applyFont="1" applyFill="1" applyBorder="1" applyAlignment="1">
      <alignment vertical="center"/>
    </xf>
    <xf numFmtId="188" fontId="8" fillId="46" borderId="83" xfId="0" applyNumberFormat="1" applyFont="1" applyFill="1" applyBorder="1" applyAlignment="1">
      <alignment vertical="center"/>
    </xf>
    <xf numFmtId="188" fontId="8" fillId="0" borderId="89" xfId="0" applyNumberFormat="1" applyFont="1" applyFill="1" applyBorder="1" applyAlignment="1">
      <alignment horizontal="center" vertical="center"/>
    </xf>
    <xf numFmtId="188" fontId="8" fillId="0" borderId="83" xfId="0" applyNumberFormat="1" applyFont="1" applyFill="1" applyBorder="1" applyAlignment="1">
      <alignment horizontal="center" vertical="center"/>
    </xf>
    <xf numFmtId="49" fontId="8" fillId="46" borderId="90" xfId="0" applyNumberFormat="1" applyFont="1" applyFill="1" applyBorder="1" applyAlignment="1">
      <alignment horizontal="center" vertical="center"/>
    </xf>
    <xf numFmtId="0" fontId="8" fillId="46" borderId="13" xfId="0" applyFont="1" applyFill="1" applyBorder="1" applyAlignment="1">
      <alignment horizontal="center" vertical="center"/>
    </xf>
    <xf numFmtId="0" fontId="8" fillId="37" borderId="13" xfId="0" applyFont="1" applyFill="1" applyBorder="1" applyAlignment="1" applyProtection="1">
      <alignment horizontal="center" vertical="center"/>
      <protection locked="0"/>
    </xf>
    <xf numFmtId="0" fontId="8" fillId="46" borderId="21" xfId="0" applyFont="1" applyFill="1" applyBorder="1" applyAlignment="1">
      <alignment horizontal="center" vertical="center"/>
    </xf>
    <xf numFmtId="49" fontId="8" fillId="46" borderId="91" xfId="0" applyNumberFormat="1" applyFont="1" applyFill="1" applyBorder="1" applyAlignment="1">
      <alignment horizontal="center" vertical="center"/>
    </xf>
    <xf numFmtId="0" fontId="24" fillId="46" borderId="11" xfId="0" applyFont="1" applyFill="1" applyBorder="1" applyAlignment="1">
      <alignment horizontal="center" vertical="center" wrapText="1"/>
    </xf>
    <xf numFmtId="188" fontId="8" fillId="46" borderId="13" xfId="0" applyNumberFormat="1" applyFont="1" applyFill="1" applyBorder="1" applyAlignment="1">
      <alignment horizontal="right" vertical="center"/>
    </xf>
    <xf numFmtId="188" fontId="8" fillId="46" borderId="11" xfId="0" applyNumberFormat="1" applyFont="1" applyFill="1" applyBorder="1" applyAlignment="1">
      <alignment horizontal="right" vertical="center"/>
    </xf>
    <xf numFmtId="188" fontId="8" fillId="46" borderId="14" xfId="0" applyNumberFormat="1" applyFont="1" applyFill="1" applyBorder="1" applyAlignment="1">
      <alignment horizontal="right"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11"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wrapText="1"/>
    </xf>
    <xf numFmtId="0" fontId="8" fillId="0" borderId="92" xfId="0" applyFont="1" applyBorder="1" applyAlignment="1">
      <alignment horizontal="center" vertical="center"/>
    </xf>
    <xf numFmtId="0" fontId="8" fillId="0" borderId="70" xfId="0" applyFont="1" applyBorder="1" applyAlignment="1">
      <alignment horizontal="center" vertical="center" wrapText="1"/>
    </xf>
    <xf numFmtId="0" fontId="8" fillId="0" borderId="34" xfId="0" applyFont="1" applyBorder="1" applyAlignment="1">
      <alignment horizontal="center" vertical="center"/>
    </xf>
    <xf numFmtId="0" fontId="8" fillId="0" borderId="47" xfId="0" applyFont="1" applyBorder="1" applyAlignment="1">
      <alignment horizontal="center" vertical="center"/>
    </xf>
    <xf numFmtId="0" fontId="8" fillId="0" borderId="93" xfId="0" applyFont="1" applyBorder="1" applyAlignment="1">
      <alignment horizontal="center" vertical="center"/>
    </xf>
    <xf numFmtId="0" fontId="8" fillId="0" borderId="77" xfId="0" applyFont="1" applyBorder="1" applyAlignment="1">
      <alignment horizontal="center" vertical="center"/>
    </xf>
    <xf numFmtId="0" fontId="8" fillId="0" borderId="94" xfId="0" applyFont="1" applyBorder="1" applyAlignment="1">
      <alignment horizontal="center" vertical="center"/>
    </xf>
    <xf numFmtId="0" fontId="8" fillId="0" borderId="44" xfId="0" applyFont="1" applyBorder="1" applyAlignment="1">
      <alignment horizontal="center" vertical="center"/>
    </xf>
    <xf numFmtId="0" fontId="8" fillId="0" borderId="95" xfId="0" applyFont="1" applyBorder="1" applyAlignment="1">
      <alignment horizontal="center" vertical="center"/>
    </xf>
    <xf numFmtId="0" fontId="8" fillId="0" borderId="70" xfId="0" applyFont="1" applyBorder="1" applyAlignment="1">
      <alignment horizontal="center" vertical="center"/>
    </xf>
    <xf numFmtId="0" fontId="8" fillId="0" borderId="46" xfId="0" applyFont="1" applyBorder="1" applyAlignment="1">
      <alignment horizontal="center" vertical="center"/>
    </xf>
    <xf numFmtId="0" fontId="8" fillId="0" borderId="23" xfId="0" applyFont="1" applyBorder="1" applyAlignment="1">
      <alignment horizontal="center" vertical="center"/>
    </xf>
    <xf numFmtId="0" fontId="8" fillId="0" borderId="43" xfId="0" applyFont="1" applyBorder="1" applyAlignment="1">
      <alignment horizontal="center" vertical="center"/>
    </xf>
    <xf numFmtId="0" fontId="8" fillId="0" borderId="41" xfId="0" applyFont="1" applyBorder="1" applyAlignment="1">
      <alignment horizontal="center" vertical="center"/>
    </xf>
    <xf numFmtId="0" fontId="8" fillId="0" borderId="29" xfId="0" applyFont="1" applyBorder="1" applyAlignment="1">
      <alignment horizontal="center" vertical="center"/>
    </xf>
    <xf numFmtId="0" fontId="8" fillId="0" borderId="91" xfId="0" applyFont="1" applyBorder="1" applyAlignment="1">
      <alignment horizontal="center" vertical="center"/>
    </xf>
    <xf numFmtId="0" fontId="0" fillId="0" borderId="0" xfId="0" applyBorder="1" applyAlignment="1" applyProtection="1">
      <alignment horizontal="center" vertical="center"/>
      <protection/>
    </xf>
    <xf numFmtId="0" fontId="0" fillId="0" borderId="0" xfId="0" applyAlignment="1" applyProtection="1">
      <alignment vertical="center"/>
      <protection/>
    </xf>
    <xf numFmtId="0" fontId="0" fillId="42" borderId="24" xfId="0" applyFill="1" applyBorder="1" applyAlignment="1" applyProtection="1">
      <alignment horizontal="right" vertical="center"/>
      <protection/>
    </xf>
    <xf numFmtId="0" fontId="5" fillId="47" borderId="24" xfId="52" applyNumberFormat="1" applyFont="1" applyFill="1" applyBorder="1" applyAlignment="1">
      <alignment horizontal="right" vertical="center"/>
    </xf>
    <xf numFmtId="188" fontId="65" fillId="0" borderId="0" xfId="52" applyNumberFormat="1" applyFont="1" applyFill="1" applyBorder="1" applyAlignment="1" applyProtection="1">
      <alignment horizontal="center" vertical="center"/>
      <protection/>
    </xf>
    <xf numFmtId="0" fontId="0" fillId="0" borderId="0" xfId="0" applyFill="1" applyAlignment="1">
      <alignment horizontal="left" vertical="top"/>
    </xf>
    <xf numFmtId="0" fontId="10" fillId="33" borderId="93" xfId="0" applyFont="1" applyFill="1" applyBorder="1" applyAlignment="1">
      <alignment horizontal="center" vertical="center" wrapText="1"/>
    </xf>
    <xf numFmtId="0" fontId="10" fillId="33" borderId="90" xfId="0" applyFont="1" applyFill="1" applyBorder="1" applyAlignment="1">
      <alignment horizontal="center" vertical="center" wrapText="1"/>
    </xf>
    <xf numFmtId="0" fontId="10" fillId="33" borderId="96"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3" borderId="77" xfId="0" applyFont="1" applyFill="1" applyBorder="1" applyAlignment="1">
      <alignment horizontal="center" vertical="center" wrapText="1"/>
    </xf>
    <xf numFmtId="0" fontId="10" fillId="33" borderId="35" xfId="0" applyFont="1" applyFill="1" applyBorder="1" applyAlignment="1">
      <alignment horizontal="center" vertical="center" wrapText="1"/>
    </xf>
    <xf numFmtId="0" fontId="31" fillId="36" borderId="12" xfId="0" applyFont="1" applyFill="1" applyBorder="1" applyAlignment="1">
      <alignment horizontal="center" vertical="center" wrapText="1"/>
    </xf>
    <xf numFmtId="0" fontId="10" fillId="33" borderId="96" xfId="0" applyFont="1" applyFill="1" applyBorder="1" applyAlignment="1">
      <alignment horizontal="left" vertical="center" wrapText="1"/>
    </xf>
    <xf numFmtId="0" fontId="10" fillId="33" borderId="12" xfId="0" applyFont="1" applyFill="1" applyBorder="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桁区切り 3"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良い" xfId="66"/>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6.emf" /><Relationship Id="rId3" Type="http://schemas.openxmlformats.org/officeDocument/2006/relationships/image" Target="../media/image6.emf" /><Relationship Id="rId4" Type="http://schemas.openxmlformats.org/officeDocument/2006/relationships/image" Target="../media/image17.emf" /><Relationship Id="rId5" Type="http://schemas.openxmlformats.org/officeDocument/2006/relationships/image" Target="../media/image15.emf" /><Relationship Id="rId6" Type="http://schemas.openxmlformats.org/officeDocument/2006/relationships/image" Target="../media/image11.emf" /><Relationship Id="rId7"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180975</xdr:colOff>
      <xdr:row>2</xdr:row>
      <xdr:rowOff>66675</xdr:rowOff>
    </xdr:from>
    <xdr:to>
      <xdr:col>33</xdr:col>
      <xdr:colOff>28575</xdr:colOff>
      <xdr:row>3</xdr:row>
      <xdr:rowOff>285750</xdr:rowOff>
    </xdr:to>
    <xdr:pic>
      <xdr:nvPicPr>
        <xdr:cNvPr id="1" name="btnSakusei"/>
        <xdr:cNvPicPr preferRelativeResize="1">
          <a:picLocks noChangeAspect="1"/>
        </xdr:cNvPicPr>
      </xdr:nvPicPr>
      <xdr:blipFill>
        <a:blip r:embed="rId1"/>
        <a:stretch>
          <a:fillRect/>
        </a:stretch>
      </xdr:blipFill>
      <xdr:spPr>
        <a:xfrm>
          <a:off x="6496050" y="409575"/>
          <a:ext cx="1285875" cy="333375"/>
        </a:xfrm>
        <a:prstGeom prst="rect">
          <a:avLst/>
        </a:prstGeom>
        <a:noFill/>
        <a:ln w="9525" cmpd="sng">
          <a:noFill/>
        </a:ln>
      </xdr:spPr>
    </xdr:pic>
    <xdr:clientData fLocksWithSheet="0"/>
  </xdr:twoCellAnchor>
  <xdr:twoCellAnchor editAs="oneCell">
    <xdr:from>
      <xdr:col>26</xdr:col>
      <xdr:colOff>152400</xdr:colOff>
      <xdr:row>421</xdr:row>
      <xdr:rowOff>200025</xdr:rowOff>
    </xdr:from>
    <xdr:to>
      <xdr:col>31</xdr:col>
      <xdr:colOff>200025</xdr:colOff>
      <xdr:row>424</xdr:row>
      <xdr:rowOff>19050</xdr:rowOff>
    </xdr:to>
    <xdr:pic>
      <xdr:nvPicPr>
        <xdr:cNvPr id="2" name="chkKanryo" hidden="1"/>
        <xdr:cNvPicPr preferRelativeResize="1">
          <a:picLocks noChangeAspect="1"/>
        </xdr:cNvPicPr>
      </xdr:nvPicPr>
      <xdr:blipFill>
        <a:blip r:embed="rId2"/>
        <a:stretch>
          <a:fillRect/>
        </a:stretch>
      </xdr:blipFill>
      <xdr:spPr>
        <a:xfrm>
          <a:off x="6229350" y="4657725"/>
          <a:ext cx="1238250" cy="504825"/>
        </a:xfrm>
        <a:prstGeom prst="rect">
          <a:avLst/>
        </a:prstGeom>
        <a:noFill/>
        <a:ln w="9525" cmpd="sng">
          <a:noFill/>
        </a:ln>
      </xdr:spPr>
    </xdr:pic>
    <xdr:clientData fLocksWithSheet="0" fPrintsWithSheet="0"/>
  </xdr:twoCellAnchor>
  <xdr:twoCellAnchor editAs="oneCell">
    <xdr:from>
      <xdr:col>1</xdr:col>
      <xdr:colOff>95250</xdr:colOff>
      <xdr:row>421</xdr:row>
      <xdr:rowOff>200025</xdr:rowOff>
    </xdr:from>
    <xdr:to>
      <xdr:col>25</xdr:col>
      <xdr:colOff>28575</xdr:colOff>
      <xdr:row>424</xdr:row>
      <xdr:rowOff>19050</xdr:rowOff>
    </xdr:to>
    <xdr:pic>
      <xdr:nvPicPr>
        <xdr:cNvPr id="3" name="lblKanryo" hidden="1"/>
        <xdr:cNvPicPr preferRelativeResize="1">
          <a:picLocks noChangeAspect="1"/>
        </xdr:cNvPicPr>
      </xdr:nvPicPr>
      <xdr:blipFill>
        <a:blip r:embed="rId3"/>
        <a:stretch>
          <a:fillRect/>
        </a:stretch>
      </xdr:blipFill>
      <xdr:spPr>
        <a:xfrm>
          <a:off x="219075" y="4657725"/>
          <a:ext cx="5648325" cy="504825"/>
        </a:xfrm>
        <a:prstGeom prst="rect">
          <a:avLst/>
        </a:prstGeom>
        <a:noFill/>
        <a:ln w="9525" cmpd="sng">
          <a:noFill/>
        </a:ln>
      </xdr:spPr>
    </xdr:pic>
    <xdr:clientData fPrintsWithSheet="0"/>
  </xdr:twoCellAnchor>
  <xdr:twoCellAnchor editAs="oneCell">
    <xdr:from>
      <xdr:col>27</xdr:col>
      <xdr:colOff>190500</xdr:colOff>
      <xdr:row>4</xdr:row>
      <xdr:rowOff>104775</xdr:rowOff>
    </xdr:from>
    <xdr:to>
      <xdr:col>33</xdr:col>
      <xdr:colOff>28575</xdr:colOff>
      <xdr:row>6</xdr:row>
      <xdr:rowOff>19050</xdr:rowOff>
    </xdr:to>
    <xdr:pic>
      <xdr:nvPicPr>
        <xdr:cNvPr id="4" name="btnSakusei2"/>
        <xdr:cNvPicPr preferRelativeResize="1">
          <a:picLocks noChangeAspect="1"/>
        </xdr:cNvPicPr>
      </xdr:nvPicPr>
      <xdr:blipFill>
        <a:blip r:embed="rId4"/>
        <a:stretch>
          <a:fillRect/>
        </a:stretch>
      </xdr:blipFill>
      <xdr:spPr>
        <a:xfrm>
          <a:off x="6505575" y="866775"/>
          <a:ext cx="1276350" cy="333375"/>
        </a:xfrm>
        <a:prstGeom prst="rect">
          <a:avLst/>
        </a:prstGeom>
        <a:noFill/>
        <a:ln w="9525" cmpd="sng">
          <a:noFill/>
        </a:ln>
      </xdr:spPr>
    </xdr:pic>
    <xdr:clientData fLocksWithSheet="0"/>
  </xdr:twoCellAnchor>
  <xdr:twoCellAnchor editAs="oneCell">
    <xdr:from>
      <xdr:col>4</xdr:col>
      <xdr:colOff>38100</xdr:colOff>
      <xdr:row>6</xdr:row>
      <xdr:rowOff>85725</xdr:rowOff>
    </xdr:from>
    <xdr:to>
      <xdr:col>9</xdr:col>
      <xdr:colOff>209550</xdr:colOff>
      <xdr:row>6</xdr:row>
      <xdr:rowOff>323850</xdr:rowOff>
    </xdr:to>
    <xdr:pic>
      <xdr:nvPicPr>
        <xdr:cNvPr id="5" name="obTenken"/>
        <xdr:cNvPicPr preferRelativeResize="1">
          <a:picLocks noChangeAspect="1"/>
        </xdr:cNvPicPr>
      </xdr:nvPicPr>
      <xdr:blipFill>
        <a:blip r:embed="rId5"/>
        <a:stretch>
          <a:fillRect/>
        </a:stretch>
      </xdr:blipFill>
      <xdr:spPr>
        <a:xfrm>
          <a:off x="876300" y="1266825"/>
          <a:ext cx="1362075" cy="238125"/>
        </a:xfrm>
        <a:prstGeom prst="rect">
          <a:avLst/>
        </a:prstGeom>
        <a:noFill/>
        <a:ln w="9525" cmpd="sng">
          <a:noFill/>
        </a:ln>
      </xdr:spPr>
    </xdr:pic>
    <xdr:clientData/>
  </xdr:twoCellAnchor>
  <xdr:twoCellAnchor editAs="oneCell">
    <xdr:from>
      <xdr:col>9</xdr:col>
      <xdr:colOff>209550</xdr:colOff>
      <xdr:row>6</xdr:row>
      <xdr:rowOff>85725</xdr:rowOff>
    </xdr:from>
    <xdr:to>
      <xdr:col>16</xdr:col>
      <xdr:colOff>28575</xdr:colOff>
      <xdr:row>6</xdr:row>
      <xdr:rowOff>323850</xdr:rowOff>
    </xdr:to>
    <xdr:pic>
      <xdr:nvPicPr>
        <xdr:cNvPr id="6" name="obRekka"/>
        <xdr:cNvPicPr preferRelativeResize="1">
          <a:picLocks noChangeAspect="1"/>
        </xdr:cNvPicPr>
      </xdr:nvPicPr>
      <xdr:blipFill>
        <a:blip r:embed="rId6"/>
        <a:stretch>
          <a:fillRect/>
        </a:stretch>
      </xdr:blipFill>
      <xdr:spPr>
        <a:xfrm>
          <a:off x="2238375" y="1266825"/>
          <a:ext cx="1485900" cy="238125"/>
        </a:xfrm>
        <a:prstGeom prst="rect">
          <a:avLst/>
        </a:prstGeom>
        <a:noFill/>
        <a:ln w="9525" cmpd="sng">
          <a:noFill/>
        </a:ln>
      </xdr:spPr>
    </xdr:pic>
    <xdr:clientData/>
  </xdr:twoCellAnchor>
  <xdr:twoCellAnchor editAs="oneCell">
    <xdr:from>
      <xdr:col>25</xdr:col>
      <xdr:colOff>104775</xdr:colOff>
      <xdr:row>6</xdr:row>
      <xdr:rowOff>161925</xdr:rowOff>
    </xdr:from>
    <xdr:to>
      <xdr:col>35</xdr:col>
      <xdr:colOff>66675</xdr:colOff>
      <xdr:row>11</xdr:row>
      <xdr:rowOff>57150</xdr:rowOff>
    </xdr:to>
    <xdr:pic>
      <xdr:nvPicPr>
        <xdr:cNvPr id="7" name="lblHogo" hidden="1"/>
        <xdr:cNvPicPr preferRelativeResize="1">
          <a:picLocks noChangeAspect="1"/>
        </xdr:cNvPicPr>
      </xdr:nvPicPr>
      <xdr:blipFill>
        <a:blip r:embed="rId7"/>
        <a:stretch>
          <a:fillRect/>
        </a:stretch>
      </xdr:blipFill>
      <xdr:spPr>
        <a:xfrm>
          <a:off x="5943600" y="1343025"/>
          <a:ext cx="2352675" cy="1076325"/>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AppData\Local\Microsoft\Windows\Temporary%20Internet%20Files\Content.Outlook\4M524HX3\&#12467;&#12500;&#12540;%20(3)%20&#65374;%20&#12486;&#12531;&#12503;&#12524;&#12540;&#12488;&#12402;&#12394;&#22411;.xlt"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2418;&#12392;&#12373;&#12435;\20120704\&#12486;&#12531;&#12503;&#12524;&#12540;&#12488;&#12402;&#12394;&#22411;201207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評価シート"/>
      <sheetName val="リスト1"/>
      <sheetName val="リスト2"/>
      <sheetName val="リスト3"/>
      <sheetName val="リスト4"/>
      <sheetName val="リスト5"/>
      <sheetName val="リスト6"/>
      <sheetName val="セル順"/>
      <sheetName val="dummy"/>
    </sheetNames>
    <sheetDataSet>
      <sheetData sheetId="1">
        <row r="3">
          <cell r="A3" t="str">
            <v>国土交通省</v>
          </cell>
          <cell r="H3" t="str">
            <v>受変電設備 </v>
          </cell>
        </row>
        <row r="4">
          <cell r="A4" t="str">
            <v>北海道開発局</v>
          </cell>
          <cell r="H4" t="str">
            <v>発動発電設備 </v>
          </cell>
        </row>
        <row r="5">
          <cell r="A5" t="str">
            <v>東北地方整備局</v>
          </cell>
          <cell r="H5" t="str">
            <v>無停電電源設備 </v>
          </cell>
        </row>
        <row r="6">
          <cell r="A6" t="str">
            <v>関東地方整備局</v>
          </cell>
          <cell r="H6" t="str">
            <v>直流電源設備 </v>
          </cell>
        </row>
        <row r="7">
          <cell r="A7" t="str">
            <v>北陸地方整備局</v>
          </cell>
          <cell r="H7" t="str">
            <v>ＣＣＴＶ設備 </v>
          </cell>
        </row>
        <row r="8">
          <cell r="A8" t="str">
            <v>中部地方整備局</v>
          </cell>
          <cell r="H8" t="str">
            <v>テレメータ設備 （監視局）</v>
          </cell>
        </row>
        <row r="9">
          <cell r="A9" t="str">
            <v>近畿地方整備局</v>
          </cell>
          <cell r="H9" t="str">
            <v>テレメータ設備 （中継局）</v>
          </cell>
        </row>
        <row r="10">
          <cell r="A10" t="str">
            <v>中国地方整備局</v>
          </cell>
          <cell r="H10" t="str">
            <v>テレメータ設備 （観測局）</v>
          </cell>
        </row>
        <row r="11">
          <cell r="A11" t="str">
            <v>四国地方整備局</v>
          </cell>
          <cell r="H11" t="str">
            <v>放流警報設備 （制御監視局）</v>
          </cell>
        </row>
        <row r="12">
          <cell r="A12" t="str">
            <v>九州地方整備局</v>
          </cell>
          <cell r="H12" t="str">
            <v>放流警報設備 （中継局）</v>
          </cell>
        </row>
        <row r="13">
          <cell r="A13" t="str">
            <v>沖縄総合事務局</v>
          </cell>
          <cell r="H13" t="str">
            <v>放流警報設備 （警報局）</v>
          </cell>
        </row>
        <row r="14">
          <cell r="H14" t="str">
            <v>レーダ雨（雪）量計システム （基地局）</v>
          </cell>
        </row>
        <row r="15">
          <cell r="H15" t="str">
            <v>レーダ雨（雪）量計システム （処理局）</v>
          </cell>
        </row>
        <row r="16">
          <cell r="H16" t="str">
            <v>道路情報表示設備 </v>
          </cell>
        </row>
        <row r="17">
          <cell r="H17" t="str">
            <v>非常警報設備 </v>
          </cell>
        </row>
        <row r="18">
          <cell r="H18" t="str">
            <v>ラジオ再放送設備 （サーバ親装置）</v>
          </cell>
        </row>
        <row r="19">
          <cell r="H19" t="str">
            <v>ラジオ再放送設備 （ハード親設備）</v>
          </cell>
        </row>
        <row r="20">
          <cell r="H20" t="str">
            <v>ラジオ再放送設備 （現場）</v>
          </cell>
        </row>
        <row r="21">
          <cell r="H21" t="str">
            <v>路側通信設備 （サーバ中央）</v>
          </cell>
        </row>
        <row r="22">
          <cell r="H22" t="str">
            <v>路側通信設備 （中央）</v>
          </cell>
        </row>
        <row r="23">
          <cell r="H23" t="str">
            <v>路側通信設備 （現場）</v>
          </cell>
        </row>
        <row r="24">
          <cell r="H24" t="str">
            <v>電子応用設備 </v>
          </cell>
        </row>
        <row r="25">
          <cell r="H25" t="str">
            <v>多重無線通信設備 </v>
          </cell>
        </row>
        <row r="26">
          <cell r="H26" t="str">
            <v>電話交換設備 </v>
          </cell>
        </row>
        <row r="27">
          <cell r="H27" t="str">
            <v>有線通信設備 </v>
          </cell>
        </row>
        <row r="28">
          <cell r="H28" t="str">
            <v>光ファイバ線路監視設備 （監視装置）</v>
          </cell>
        </row>
        <row r="29">
          <cell r="H29" t="str">
            <v>光ファイバ線路監視設備 （管理装置）</v>
          </cell>
        </row>
        <row r="30">
          <cell r="H30" t="str">
            <v>衛星通信設備 （固定局）</v>
          </cell>
        </row>
        <row r="31">
          <cell r="H31" t="str">
            <v>衛星通信設備 （車載局）</v>
          </cell>
        </row>
        <row r="32">
          <cell r="H32" t="str">
            <v>衛星通信設備 （固定局（制御地球局））</v>
          </cell>
        </row>
        <row r="33">
          <cell r="H33" t="str">
            <v>衛星通信設備 （Ｋｕ－ＳＡＴ（制御地球局））</v>
          </cell>
        </row>
        <row r="34">
          <cell r="H34" t="str">
            <v>衛星通信設備 （Ｋｕ－ＳＡＴ（固定・可搬型））</v>
          </cell>
        </row>
        <row r="35">
          <cell r="H35" t="str">
            <v>河川情報システム </v>
          </cell>
        </row>
        <row r="36">
          <cell r="H36" t="str">
            <v>道路情報システム </v>
          </cell>
        </row>
        <row r="37">
          <cell r="H37" t="str">
            <v>路車間通信設備 </v>
          </cell>
        </row>
        <row r="38">
          <cell r="H38" t="str">
            <v>ダム・堰情報システム （全面更新）</v>
          </cell>
        </row>
        <row r="39">
          <cell r="H39" t="str">
            <v>ダム・堰情報システム （部分更新）</v>
          </cell>
        </row>
        <row r="40">
          <cell r="H40" t="str">
            <v>ダム・堰情報システム （処理設備）</v>
          </cell>
        </row>
        <row r="41">
          <cell r="H41" t="str">
            <v>ネットワーク設備 </v>
          </cell>
        </row>
        <row r="42">
          <cell r="H42" t="str">
            <v>河川情報表示設備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評価シート"/>
      <sheetName val="リスト1"/>
      <sheetName val="リスト2"/>
      <sheetName val="リスト3"/>
      <sheetName val="リスト4"/>
      <sheetName val="リスト5"/>
      <sheetName val="リスト6"/>
      <sheetName val="セル順"/>
    </sheetNames>
    <sheetDataSet>
      <sheetData sheetId="1">
        <row r="75">
          <cell r="B75" t="str">
            <v>受変電設備(点検結果整理表)</v>
          </cell>
        </row>
        <row r="76">
          <cell r="B76" t="str">
            <v>発動発電設備(ディーゼル)(点検結果整理表)</v>
          </cell>
        </row>
        <row r="77">
          <cell r="B77" t="str">
            <v>発動発電設備(ガスタービン)(点検結果整理表)</v>
          </cell>
        </row>
        <row r="78">
          <cell r="B78" t="str">
            <v>無停電電源設備(点検結果整理表)</v>
          </cell>
        </row>
        <row r="79">
          <cell r="B79" t="str">
            <v>直流電源設備(点検結果整理表)</v>
          </cell>
        </row>
        <row r="80">
          <cell r="B80" t="str">
            <v>ＣＣＴＶ設備(点検結果整理表)</v>
          </cell>
        </row>
        <row r="81">
          <cell r="B81" t="str">
            <v>テレメータ設備(監視局)(点検結果整理表)</v>
          </cell>
        </row>
        <row r="82">
          <cell r="B82" t="str">
            <v>テレメータ設備(中継局)(点検結果整理表)</v>
          </cell>
        </row>
        <row r="83">
          <cell r="B83" t="str">
            <v>テレメータ設備(観測局)(点検結果整理表)</v>
          </cell>
        </row>
        <row r="84">
          <cell r="B84" t="str">
            <v>放流警報設備(制御監視局)(点検結果整理表)</v>
          </cell>
        </row>
        <row r="85">
          <cell r="B85" t="str">
            <v>放流警報設備(中継局)(点検結果整理表)</v>
          </cell>
        </row>
        <row r="86">
          <cell r="B86" t="str">
            <v>放流警報設備(警報局)(点検結果整理表)</v>
          </cell>
        </row>
        <row r="87">
          <cell r="B87" t="str">
            <v>レーダ雨(雪)量計システム(基地局)(点検結果整理表)</v>
          </cell>
        </row>
        <row r="88">
          <cell r="B88" t="str">
            <v>レーダ雨(雪)量計システム(処理局)(点検結果整理表)</v>
          </cell>
        </row>
        <row r="89">
          <cell r="B89" t="str">
            <v>道路情報表示設備(点検結果整理表)</v>
          </cell>
        </row>
        <row r="90">
          <cell r="B90" t="str">
            <v>非常警報設備(点検結果整理表)</v>
          </cell>
        </row>
        <row r="91">
          <cell r="B91" t="str">
            <v>ラジオ再放送設備(サーバ親装置)(点検結果整理表)</v>
          </cell>
        </row>
        <row r="92">
          <cell r="B92" t="str">
            <v>ラジオ再放送設備(現場)(点検結果整理表)</v>
          </cell>
        </row>
        <row r="93">
          <cell r="B93" t="str">
            <v>路側通信設備(サーバ中央)(点検結果整理表)</v>
          </cell>
        </row>
        <row r="94">
          <cell r="B94" t="str">
            <v>路側通信設備(中央)(点検結果整理表)</v>
          </cell>
        </row>
        <row r="95">
          <cell r="B95" t="str">
            <v>路側通信設備(現場)(点検結果整理表)</v>
          </cell>
        </row>
        <row r="96">
          <cell r="B96" t="str">
            <v>電子応用設備(路面凍結検知設備(道路気象観測設備))(点検結果整理表)</v>
          </cell>
        </row>
        <row r="97">
          <cell r="B97" t="str">
            <v>多重無線通信設備(点検結果整理表)</v>
          </cell>
        </row>
        <row r="98">
          <cell r="B98" t="str">
            <v>電話交換設備(点検結果整理表)</v>
          </cell>
        </row>
        <row r="99">
          <cell r="B99" t="str">
            <v>有線通信設備(点検結果整理表)</v>
          </cell>
        </row>
        <row r="100">
          <cell r="B100" t="str">
            <v>光ファイバ線路監視設備(点検結果整理表)</v>
          </cell>
        </row>
        <row r="101">
          <cell r="B101" t="str">
            <v>衛星通信設備(固定局)(点検結果整理表)</v>
          </cell>
        </row>
        <row r="102">
          <cell r="B102" t="str">
            <v>衛星通信設備(車載局)(点検結果整理表)</v>
          </cell>
        </row>
        <row r="103">
          <cell r="B103" t="str">
            <v>衛星通信設備(固定局(制御地球局)(点検結果整理表)</v>
          </cell>
        </row>
        <row r="104">
          <cell r="B104" t="str">
            <v>衛星通信設備(Ｋｕ－ＳＡＴ(制御地球局)(点検結果整理表)</v>
          </cell>
        </row>
        <row r="105">
          <cell r="B105" t="str">
            <v>衛星通信設備(Ｋｕ－ＳＡＴ(固定・可搬型)(点検結果整理表)</v>
          </cell>
        </row>
        <row r="106">
          <cell r="B106" t="str">
            <v>河川情報システム(点検結果整理表)</v>
          </cell>
        </row>
        <row r="107">
          <cell r="B107" t="str">
            <v>道路情報システム(点検結果整理表)</v>
          </cell>
        </row>
        <row r="108">
          <cell r="B108" t="str">
            <v>路車間通信設備(点検結果整理表)</v>
          </cell>
        </row>
        <row r="109">
          <cell r="B109" t="str">
            <v>ダム・堰情報システム(ダム・堰放流制御装置)(点検結果整理表)</v>
          </cell>
        </row>
        <row r="110">
          <cell r="B110" t="str">
            <v>ダム・堰情報システム(ダム諸量処理装置)(点検結果整理表)</v>
          </cell>
        </row>
        <row r="111">
          <cell r="B111" t="str">
            <v>ネットワーク設備(点検結果整理表)</v>
          </cell>
        </row>
        <row r="112">
          <cell r="B112" t="str">
            <v>河川情報表示設備(点検結果整理表)</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8">
    <pageSetUpPr fitToPage="1"/>
  </sheetPr>
  <dimension ref="A1:AL418"/>
  <sheetViews>
    <sheetView showGridLines="0" tabSelected="1" zoomScale="85" zoomScaleNormal="85" zoomScaleSheetLayoutView="100" workbookViewId="0" topLeftCell="A1">
      <selection activeCell="E4" sqref="E4:W4"/>
    </sheetView>
  </sheetViews>
  <sheetFormatPr defaultColWidth="3.57421875" defaultRowHeight="18" customHeight="1"/>
  <cols>
    <col min="1" max="1" width="1.8515625" style="18" customWidth="1"/>
    <col min="2" max="32" width="3.57421875" style="18" customWidth="1"/>
    <col min="33" max="33" width="3.7109375" style="18" customWidth="1"/>
    <col min="34" max="16384" width="3.57421875" style="18" customWidth="1"/>
  </cols>
  <sheetData>
    <row r="1" ht="9" customHeight="1" thickBot="1">
      <c r="A1" s="82"/>
    </row>
    <row r="2" spans="7:32" ht="18" customHeight="1" thickBot="1">
      <c r="G2" s="337" t="s">
        <v>623</v>
      </c>
      <c r="H2" s="338"/>
      <c r="I2" s="338"/>
      <c r="J2" s="338"/>
      <c r="K2" s="338"/>
      <c r="L2" s="338"/>
      <c r="M2" s="338"/>
      <c r="N2" s="338"/>
      <c r="O2" s="338"/>
      <c r="P2" s="338"/>
      <c r="Q2" s="338"/>
      <c r="R2" s="338"/>
      <c r="S2" s="338"/>
      <c r="T2" s="338"/>
      <c r="U2" s="338"/>
      <c r="V2" s="338"/>
      <c r="W2" s="338"/>
      <c r="X2" s="338"/>
      <c r="Y2" s="339"/>
      <c r="AB2" s="81"/>
      <c r="AC2" s="81"/>
      <c r="AD2" s="476"/>
      <c r="AE2" s="476"/>
      <c r="AF2" s="476"/>
    </row>
    <row r="3" ht="9" customHeight="1" thickBot="1"/>
    <row r="4" spans="2:23" s="21" customFormat="1" ht="24" customHeight="1" thickBot="1">
      <c r="B4" s="29" t="s">
        <v>621</v>
      </c>
      <c r="C4" s="29"/>
      <c r="E4" s="340"/>
      <c r="F4" s="341"/>
      <c r="G4" s="341"/>
      <c r="H4" s="341"/>
      <c r="I4" s="341"/>
      <c r="J4" s="341"/>
      <c r="K4" s="341"/>
      <c r="L4" s="341"/>
      <c r="M4" s="341"/>
      <c r="N4" s="341"/>
      <c r="O4" s="341"/>
      <c r="P4" s="341"/>
      <c r="Q4" s="341"/>
      <c r="R4" s="341"/>
      <c r="S4" s="341"/>
      <c r="T4" s="341"/>
      <c r="U4" s="341"/>
      <c r="V4" s="341"/>
      <c r="W4" s="342"/>
    </row>
    <row r="5" spans="5:14" ht="9" customHeight="1" thickBot="1">
      <c r="E5" s="30"/>
      <c r="F5" s="30"/>
      <c r="G5" s="30"/>
      <c r="H5" s="30"/>
      <c r="I5" s="30"/>
      <c r="J5" s="30"/>
      <c r="K5" s="30"/>
      <c r="L5" s="30"/>
      <c r="M5" s="30"/>
      <c r="N5" s="30"/>
    </row>
    <row r="6" spans="2:23" s="21" customFormat="1" ht="24" customHeight="1" thickBot="1">
      <c r="B6" s="29" t="s">
        <v>622</v>
      </c>
      <c r="C6" s="29"/>
      <c r="E6" s="340"/>
      <c r="F6" s="341"/>
      <c r="G6" s="341"/>
      <c r="H6" s="341"/>
      <c r="I6" s="341"/>
      <c r="J6" s="341"/>
      <c r="K6" s="341"/>
      <c r="L6" s="341"/>
      <c r="M6" s="341"/>
      <c r="N6" s="341"/>
      <c r="O6" s="341"/>
      <c r="P6" s="341"/>
      <c r="Q6" s="341"/>
      <c r="R6" s="341"/>
      <c r="S6" s="341"/>
      <c r="T6" s="341"/>
      <c r="U6" s="341"/>
      <c r="V6" s="341"/>
      <c r="W6" s="342"/>
    </row>
    <row r="7" spans="2:23" ht="33" customHeight="1" thickBot="1">
      <c r="B7" s="29" t="s">
        <v>346</v>
      </c>
      <c r="C7" s="29"/>
      <c r="D7" s="21"/>
      <c r="E7" s="479"/>
      <c r="F7" s="480"/>
      <c r="G7" s="480"/>
      <c r="H7" s="480"/>
      <c r="I7" s="480"/>
      <c r="J7" s="480"/>
      <c r="K7" s="480"/>
      <c r="L7" s="480"/>
      <c r="M7" s="480"/>
      <c r="N7" s="480"/>
      <c r="O7" s="480"/>
      <c r="P7" s="480"/>
      <c r="Q7" s="480"/>
      <c r="R7" s="480"/>
      <c r="S7" s="480"/>
      <c r="T7" s="480"/>
      <c r="U7" s="480"/>
      <c r="V7" s="480"/>
      <c r="W7" s="480"/>
    </row>
    <row r="8" spans="2:23" ht="24" customHeight="1" thickBot="1">
      <c r="B8" s="18" t="s">
        <v>609</v>
      </c>
      <c r="E8" s="340"/>
      <c r="F8" s="341"/>
      <c r="G8" s="341"/>
      <c r="H8" s="341"/>
      <c r="I8" s="341"/>
      <c r="J8" s="341"/>
      <c r="K8" s="341"/>
      <c r="L8" s="341"/>
      <c r="M8" s="341"/>
      <c r="N8" s="341"/>
      <c r="O8" s="341"/>
      <c r="P8" s="341"/>
      <c r="Q8" s="341"/>
      <c r="R8" s="341"/>
      <c r="S8" s="341"/>
      <c r="T8" s="341"/>
      <c r="U8" s="341"/>
      <c r="V8" s="341"/>
      <c r="W8" s="342"/>
    </row>
    <row r="9" spans="5:14" ht="9" customHeight="1" thickBot="1">
      <c r="E9" s="30"/>
      <c r="F9" s="30"/>
      <c r="G9" s="30"/>
      <c r="H9" s="30"/>
      <c r="I9" s="30"/>
      <c r="J9" s="30"/>
      <c r="K9" s="30"/>
      <c r="L9" s="30"/>
      <c r="M9" s="30"/>
      <c r="N9" s="30"/>
    </row>
    <row r="10" spans="2:9" ht="18" customHeight="1" thickBot="1">
      <c r="B10" s="31" t="s">
        <v>624</v>
      </c>
      <c r="C10" s="32"/>
      <c r="D10" s="32"/>
      <c r="E10" s="396"/>
      <c r="F10" s="397"/>
      <c r="G10" s="397"/>
      <c r="H10" s="397"/>
      <c r="I10" s="398"/>
    </row>
    <row r="11" spans="5:14" ht="9" customHeight="1" thickBot="1">
      <c r="E11" s="30"/>
      <c r="F11" s="30"/>
      <c r="G11" s="30"/>
      <c r="H11" s="30"/>
      <c r="I11" s="30"/>
      <c r="J11" s="30"/>
      <c r="K11" s="30"/>
      <c r="L11" s="30"/>
      <c r="M11" s="30"/>
      <c r="N11" s="30"/>
    </row>
    <row r="12" spans="2:14" ht="18" customHeight="1" thickBot="1">
      <c r="B12" s="21" t="s">
        <v>610</v>
      </c>
      <c r="E12" s="399"/>
      <c r="F12" s="477"/>
      <c r="G12" s="477"/>
      <c r="H12" s="478"/>
      <c r="I12" s="30"/>
      <c r="J12" s="30"/>
      <c r="K12" s="30"/>
      <c r="L12" s="30"/>
      <c r="M12" s="30"/>
      <c r="N12" s="30"/>
    </row>
    <row r="13" spans="5:14" ht="9" customHeight="1" thickBot="1">
      <c r="E13" s="30"/>
      <c r="F13" s="30"/>
      <c r="G13" s="30"/>
      <c r="H13" s="30"/>
      <c r="I13" s="30"/>
      <c r="J13" s="30"/>
      <c r="K13" s="30"/>
      <c r="L13" s="30"/>
      <c r="M13" s="30"/>
      <c r="N13" s="30"/>
    </row>
    <row r="14" spans="2:13" ht="24" customHeight="1" thickBot="1">
      <c r="B14" s="18" t="s">
        <v>287</v>
      </c>
      <c r="E14" s="340"/>
      <c r="F14" s="343"/>
      <c r="G14" s="343"/>
      <c r="H14" s="343"/>
      <c r="I14" s="343"/>
      <c r="J14" s="343"/>
      <c r="K14" s="343"/>
      <c r="L14" s="343"/>
      <c r="M14" s="344"/>
    </row>
    <row r="15" spans="5:14" ht="9" customHeight="1" thickBot="1">
      <c r="E15" s="30"/>
      <c r="F15" s="30"/>
      <c r="G15" s="30"/>
      <c r="H15" s="30"/>
      <c r="I15" s="30"/>
      <c r="J15" s="30"/>
      <c r="K15" s="30"/>
      <c r="L15" s="30"/>
      <c r="M15" s="30"/>
      <c r="N15" s="30"/>
    </row>
    <row r="16" spans="2:12" ht="24" customHeight="1" thickBot="1">
      <c r="B16" s="18" t="s">
        <v>279</v>
      </c>
      <c r="E16" s="399"/>
      <c r="F16" s="400"/>
      <c r="G16" s="400"/>
      <c r="H16" s="400"/>
      <c r="I16" s="401"/>
      <c r="J16" s="33"/>
      <c r="K16" s="30"/>
      <c r="L16" s="30"/>
    </row>
    <row r="17" spans="5:14" ht="9" customHeight="1" thickBot="1">
      <c r="E17" s="30"/>
      <c r="F17" s="30"/>
      <c r="G17" s="30"/>
      <c r="H17" s="30"/>
      <c r="I17" s="30"/>
      <c r="J17" s="30"/>
      <c r="K17" s="30"/>
      <c r="L17" s="30"/>
      <c r="M17" s="30"/>
      <c r="N17" s="30"/>
    </row>
    <row r="18" spans="2:32" ht="18" customHeight="1">
      <c r="B18" s="18" t="s">
        <v>611</v>
      </c>
      <c r="E18" s="345"/>
      <c r="F18" s="346"/>
      <c r="G18" s="346"/>
      <c r="H18" s="346"/>
      <c r="I18" s="346"/>
      <c r="J18" s="346"/>
      <c r="K18" s="346"/>
      <c r="L18" s="346"/>
      <c r="M18" s="346"/>
      <c r="N18" s="346"/>
      <c r="O18" s="346"/>
      <c r="P18" s="346"/>
      <c r="Q18" s="346"/>
      <c r="R18" s="346"/>
      <c r="S18" s="346"/>
      <c r="T18" s="346"/>
      <c r="U18" s="346"/>
      <c r="V18" s="346"/>
      <c r="W18" s="346"/>
      <c r="X18" s="346"/>
      <c r="Y18" s="346"/>
      <c r="Z18" s="346"/>
      <c r="AA18" s="346"/>
      <c r="AB18" s="346"/>
      <c r="AC18" s="346"/>
      <c r="AD18" s="346"/>
      <c r="AE18" s="346"/>
      <c r="AF18" s="347"/>
    </row>
    <row r="19" spans="5:32" ht="18" customHeight="1" thickBot="1">
      <c r="E19" s="348"/>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50"/>
    </row>
    <row r="20" spans="1:14" ht="18" customHeight="1">
      <c r="A20" s="78">
        <v>0</v>
      </c>
      <c r="E20" s="33"/>
      <c r="F20" s="33"/>
      <c r="G20" s="33"/>
      <c r="H20" s="33"/>
      <c r="I20" s="33"/>
      <c r="J20" s="33"/>
      <c r="K20" s="33"/>
      <c r="L20" s="33"/>
      <c r="M20" s="33"/>
      <c r="N20" s="33"/>
    </row>
    <row r="21" spans="1:14" ht="18" customHeight="1" hidden="1">
      <c r="A21" s="34" t="s">
        <v>612</v>
      </c>
      <c r="E21" s="30"/>
      <c r="F21" s="30"/>
      <c r="G21" s="30"/>
      <c r="H21" s="30"/>
      <c r="I21" s="30"/>
      <c r="J21" s="30"/>
      <c r="K21" s="30"/>
      <c r="L21" s="30"/>
      <c r="M21" s="30"/>
      <c r="N21" s="30"/>
    </row>
    <row r="22" spans="1:38" s="134" customFormat="1" ht="18" customHeight="1" hidden="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row>
    <row r="23" spans="1:38" s="134" customFormat="1" ht="18" customHeight="1" hidden="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row>
    <row r="24" spans="1:38" s="134" customFormat="1" ht="18" customHeight="1" hidden="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row>
    <row r="25" spans="1:38" s="134" customFormat="1" ht="18" customHeight="1" hidden="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row>
    <row r="26" spans="1:38" s="134" customFormat="1" ht="18" customHeight="1" hidden="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row>
    <row r="27" spans="1:38" s="134" customFormat="1" ht="18" customHeight="1" hidden="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row>
    <row r="28" spans="1:38" s="137" customFormat="1" ht="18" customHeight="1" hidden="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row>
    <row r="29" spans="1:38" s="137" customFormat="1" ht="18" customHeight="1" hidden="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row>
    <row r="30" spans="1:38" s="138" customFormat="1" ht="41.25" customHeight="1" hidden="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row>
    <row r="31" spans="1:38" s="137" customFormat="1" ht="18" customHeight="1" hidden="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row>
    <row r="32" spans="1:38" s="137" customFormat="1" ht="18" customHeight="1" hidden="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row>
    <row r="33" spans="1:38" s="137" customFormat="1" ht="18" customHeight="1" hidden="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row>
    <row r="34" spans="1:38" s="137" customFormat="1" ht="18" customHeight="1" hidden="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row>
    <row r="35" spans="1:38" s="137" customFormat="1" ht="18" customHeight="1" hidden="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row>
    <row r="36" spans="1:38" s="137" customFormat="1" ht="18" customHeight="1" hidden="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row>
    <row r="37" spans="1:38" s="137" customFormat="1" ht="18" customHeight="1" hidden="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row>
    <row r="38" spans="1:38" s="137" customFormat="1" ht="18" customHeight="1" hidden="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row>
    <row r="39" spans="1:38" s="137" customFormat="1" ht="18" customHeight="1" hidden="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row>
    <row r="40" spans="1:38" s="137" customFormat="1" ht="18" customHeight="1" hidden="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row>
    <row r="41" spans="1:38" s="137" customFormat="1" ht="18" customHeight="1" hidden="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row>
    <row r="42" spans="1:38" s="137" customFormat="1" ht="18" customHeight="1" hidden="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row>
    <row r="43" spans="1:38" s="137" customFormat="1" ht="18" customHeight="1" hidden="1">
      <c r="A43"/>
      <c r="B43"/>
      <c r="C43"/>
      <c r="D43"/>
      <c r="E43"/>
      <c r="F43"/>
      <c r="G43"/>
      <c r="H43"/>
      <c r="I43"/>
      <c r="J43"/>
      <c r="K43"/>
      <c r="L43"/>
      <c r="M43"/>
      <c r="N43"/>
      <c r="O43"/>
      <c r="P43"/>
      <c r="Q43"/>
      <c r="R43"/>
      <c r="S43"/>
      <c r="T43"/>
      <c r="U43"/>
      <c r="V43"/>
      <c r="W43"/>
      <c r="X43"/>
      <c r="Y43"/>
      <c r="Z43"/>
      <c r="AA43"/>
      <c r="AB43"/>
      <c r="AC43"/>
      <c r="AD43"/>
      <c r="AE43"/>
      <c r="AF43"/>
      <c r="AG43"/>
      <c r="AH43"/>
      <c r="AI43"/>
      <c r="AJ43"/>
      <c r="AK43"/>
      <c r="AL43"/>
    </row>
    <row r="44" spans="1:38" s="137" customFormat="1" ht="18" customHeight="1" hidden="1">
      <c r="A44"/>
      <c r="B44"/>
      <c r="C44"/>
      <c r="D44"/>
      <c r="E44"/>
      <c r="F44"/>
      <c r="G44"/>
      <c r="H44"/>
      <c r="I44"/>
      <c r="J44"/>
      <c r="K44"/>
      <c r="L44"/>
      <c r="M44"/>
      <c r="N44"/>
      <c r="O44"/>
      <c r="P44"/>
      <c r="Q44"/>
      <c r="R44"/>
      <c r="S44"/>
      <c r="T44"/>
      <c r="U44"/>
      <c r="V44"/>
      <c r="W44"/>
      <c r="X44"/>
      <c r="Y44"/>
      <c r="Z44"/>
      <c r="AA44"/>
      <c r="AB44"/>
      <c r="AC44"/>
      <c r="AD44"/>
      <c r="AE44"/>
      <c r="AF44"/>
      <c r="AG44"/>
      <c r="AH44"/>
      <c r="AI44"/>
      <c r="AJ44"/>
      <c r="AK44"/>
      <c r="AL44"/>
    </row>
    <row r="45" spans="1:38" s="137" customFormat="1" ht="18" customHeight="1" hidden="1">
      <c r="A45"/>
      <c r="B45"/>
      <c r="C45"/>
      <c r="D45"/>
      <c r="E45"/>
      <c r="F45"/>
      <c r="G45"/>
      <c r="H45"/>
      <c r="I45"/>
      <c r="J45"/>
      <c r="K45"/>
      <c r="L45"/>
      <c r="M45"/>
      <c r="N45"/>
      <c r="O45"/>
      <c r="P45"/>
      <c r="Q45"/>
      <c r="R45"/>
      <c r="S45"/>
      <c r="T45"/>
      <c r="U45"/>
      <c r="V45"/>
      <c r="W45"/>
      <c r="X45"/>
      <c r="Y45"/>
      <c r="Z45"/>
      <c r="AA45"/>
      <c r="AB45"/>
      <c r="AC45"/>
      <c r="AD45"/>
      <c r="AE45"/>
      <c r="AF45"/>
      <c r="AG45"/>
      <c r="AH45"/>
      <c r="AI45"/>
      <c r="AJ45"/>
      <c r="AK45"/>
      <c r="AL45"/>
    </row>
    <row r="46" spans="1:38" s="137" customFormat="1" ht="18" customHeight="1" hidden="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row>
    <row r="47" spans="1:38" s="137" customFormat="1" ht="18" customHeight="1" hidden="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row>
    <row r="48" spans="1:38" s="137" customFormat="1" ht="18" customHeight="1" hidden="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row>
    <row r="49" spans="1:38" s="137" customFormat="1" ht="18" customHeight="1" hidden="1">
      <c r="A49"/>
      <c r="B49"/>
      <c r="C49"/>
      <c r="D49"/>
      <c r="E49"/>
      <c r="F49"/>
      <c r="G49"/>
      <c r="H49"/>
      <c r="I49"/>
      <c r="J49"/>
      <c r="K49"/>
      <c r="L49"/>
      <c r="M49"/>
      <c r="N49"/>
      <c r="O49"/>
      <c r="P49"/>
      <c r="Q49"/>
      <c r="R49"/>
      <c r="S49"/>
      <c r="T49"/>
      <c r="U49"/>
      <c r="V49"/>
      <c r="W49"/>
      <c r="X49"/>
      <c r="Y49"/>
      <c r="Z49"/>
      <c r="AA49"/>
      <c r="AB49"/>
      <c r="AC49"/>
      <c r="AD49"/>
      <c r="AE49"/>
      <c r="AF49"/>
      <c r="AG49"/>
      <c r="AH49"/>
      <c r="AI49"/>
      <c r="AJ49"/>
      <c r="AK49"/>
      <c r="AL49"/>
    </row>
    <row r="50" spans="1:38" s="137" customFormat="1" ht="18" customHeight="1" hidden="1">
      <c r="A50"/>
      <c r="B50"/>
      <c r="C50"/>
      <c r="D50"/>
      <c r="E50"/>
      <c r="F50"/>
      <c r="G50"/>
      <c r="H50"/>
      <c r="I50"/>
      <c r="J50"/>
      <c r="K50"/>
      <c r="L50"/>
      <c r="M50"/>
      <c r="N50"/>
      <c r="O50"/>
      <c r="P50"/>
      <c r="Q50"/>
      <c r="R50"/>
      <c r="S50"/>
      <c r="T50"/>
      <c r="U50"/>
      <c r="V50"/>
      <c r="W50"/>
      <c r="X50"/>
      <c r="Y50"/>
      <c r="Z50"/>
      <c r="AA50"/>
      <c r="AB50"/>
      <c r="AC50"/>
      <c r="AD50"/>
      <c r="AE50"/>
      <c r="AF50"/>
      <c r="AG50"/>
      <c r="AH50"/>
      <c r="AI50"/>
      <c r="AJ50"/>
      <c r="AK50"/>
      <c r="AL50"/>
    </row>
    <row r="51" spans="1:38" s="137" customFormat="1" ht="18" customHeight="1" hidden="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row>
    <row r="52" spans="1:38" s="137" customFormat="1" ht="18" customHeight="1" hidden="1">
      <c r="A52"/>
      <c r="B52"/>
      <c r="C52"/>
      <c r="D52"/>
      <c r="E52"/>
      <c r="F52"/>
      <c r="G52"/>
      <c r="H52"/>
      <c r="I52"/>
      <c r="J52"/>
      <c r="K52"/>
      <c r="L52"/>
      <c r="M52"/>
      <c r="N52"/>
      <c r="O52"/>
      <c r="P52"/>
      <c r="Q52"/>
      <c r="R52"/>
      <c r="S52"/>
      <c r="T52"/>
      <c r="U52"/>
      <c r="V52"/>
      <c r="W52"/>
      <c r="X52"/>
      <c r="Y52"/>
      <c r="Z52"/>
      <c r="AA52"/>
      <c r="AB52"/>
      <c r="AC52"/>
      <c r="AD52"/>
      <c r="AE52"/>
      <c r="AF52"/>
      <c r="AG52"/>
      <c r="AH52"/>
      <c r="AI52"/>
      <c r="AJ52"/>
      <c r="AK52"/>
      <c r="AL52"/>
    </row>
    <row r="53" spans="1:38" s="137" customFormat="1" ht="18" customHeight="1" hidden="1">
      <c r="A53"/>
      <c r="B53"/>
      <c r="C53"/>
      <c r="D53"/>
      <c r="E53"/>
      <c r="F53"/>
      <c r="G53"/>
      <c r="H53"/>
      <c r="I53"/>
      <c r="J53"/>
      <c r="K53"/>
      <c r="L53"/>
      <c r="M53"/>
      <c r="N53"/>
      <c r="O53"/>
      <c r="P53"/>
      <c r="Q53"/>
      <c r="R53"/>
      <c r="S53"/>
      <c r="T53"/>
      <c r="U53"/>
      <c r="V53"/>
      <c r="W53"/>
      <c r="X53"/>
      <c r="Y53"/>
      <c r="Z53"/>
      <c r="AA53"/>
      <c r="AB53"/>
      <c r="AC53"/>
      <c r="AD53"/>
      <c r="AE53"/>
      <c r="AF53"/>
      <c r="AG53"/>
      <c r="AH53"/>
      <c r="AI53"/>
      <c r="AJ53"/>
      <c r="AK53"/>
      <c r="AL53"/>
    </row>
    <row r="54" spans="1:38" s="137" customFormat="1" ht="18" customHeight="1" hidden="1">
      <c r="A54"/>
      <c r="B54"/>
      <c r="C54"/>
      <c r="D54"/>
      <c r="E54"/>
      <c r="F54"/>
      <c r="G54"/>
      <c r="H54"/>
      <c r="I54"/>
      <c r="J54"/>
      <c r="K54"/>
      <c r="L54"/>
      <c r="M54"/>
      <c r="N54"/>
      <c r="O54"/>
      <c r="P54"/>
      <c r="Q54"/>
      <c r="R54"/>
      <c r="S54"/>
      <c r="T54"/>
      <c r="U54"/>
      <c r="V54"/>
      <c r="W54"/>
      <c r="X54"/>
      <c r="Y54"/>
      <c r="Z54"/>
      <c r="AA54"/>
      <c r="AB54"/>
      <c r="AC54"/>
      <c r="AD54"/>
      <c r="AE54"/>
      <c r="AF54"/>
      <c r="AG54"/>
      <c r="AH54"/>
      <c r="AI54"/>
      <c r="AJ54"/>
      <c r="AK54"/>
      <c r="AL54"/>
    </row>
    <row r="55" spans="1:38" s="137" customFormat="1" ht="18" customHeight="1" hidden="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row>
    <row r="56" spans="1:38" s="137" customFormat="1" ht="18" customHeight="1" hidden="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row>
    <row r="57" spans="1:38" s="137" customFormat="1" ht="18" customHeight="1" hidden="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row>
    <row r="58" spans="1:38" s="137" customFormat="1" ht="18" customHeight="1" hidden="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row>
    <row r="59" spans="1:38" s="137" customFormat="1" ht="18" customHeight="1" hidden="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row>
    <row r="60" spans="1:38" s="137" customFormat="1" ht="18" customHeight="1" hidden="1">
      <c r="A60"/>
      <c r="B60"/>
      <c r="C60"/>
      <c r="D60"/>
      <c r="E60"/>
      <c r="F60"/>
      <c r="G60"/>
      <c r="H60"/>
      <c r="I60"/>
      <c r="J60"/>
      <c r="K60"/>
      <c r="L60"/>
      <c r="M60"/>
      <c r="N60"/>
      <c r="O60"/>
      <c r="P60"/>
      <c r="Q60"/>
      <c r="R60"/>
      <c r="S60"/>
      <c r="T60"/>
      <c r="U60"/>
      <c r="V60"/>
      <c r="W60"/>
      <c r="X60"/>
      <c r="Y60"/>
      <c r="Z60"/>
      <c r="AA60"/>
      <c r="AB60"/>
      <c r="AC60"/>
      <c r="AD60"/>
      <c r="AE60"/>
      <c r="AF60"/>
      <c r="AG60"/>
      <c r="AH60"/>
      <c r="AI60"/>
      <c r="AJ60"/>
      <c r="AK60"/>
      <c r="AL60"/>
    </row>
    <row r="61" spans="1:38" s="135" customFormat="1" ht="18" customHeight="1" hidden="1">
      <c r="A61"/>
      <c r="B61"/>
      <c r="C61"/>
      <c r="D61"/>
      <c r="E61"/>
      <c r="F61"/>
      <c r="G61"/>
      <c r="H61"/>
      <c r="I61"/>
      <c r="J61"/>
      <c r="K61"/>
      <c r="L61"/>
      <c r="M61"/>
      <c r="N61"/>
      <c r="O61"/>
      <c r="P61"/>
      <c r="Q61"/>
      <c r="R61"/>
      <c r="S61"/>
      <c r="T61"/>
      <c r="U61"/>
      <c r="V61"/>
      <c r="W61"/>
      <c r="X61"/>
      <c r="Y61"/>
      <c r="Z61"/>
      <c r="AA61"/>
      <c r="AB61"/>
      <c r="AC61"/>
      <c r="AD61"/>
      <c r="AE61"/>
      <c r="AF61"/>
      <c r="AG61"/>
      <c r="AH61"/>
      <c r="AI61"/>
      <c r="AJ61"/>
      <c r="AK61"/>
      <c r="AL61"/>
    </row>
    <row r="62" spans="2:12" ht="18" customHeight="1" hidden="1">
      <c r="B62" s="18" t="s">
        <v>62</v>
      </c>
      <c r="E62" s="392">
        <v>1</v>
      </c>
      <c r="F62" s="393"/>
      <c r="G62" s="394">
        <f>G27</f>
        <v>0</v>
      </c>
      <c r="H62" s="395"/>
      <c r="J62" s="19" t="str">
        <f>IF(+G62&gt;=+K62,"＞","＜")</f>
        <v>＜</v>
      </c>
      <c r="K62" s="19">
        <v>30</v>
      </c>
      <c r="L62" s="18" t="s">
        <v>286</v>
      </c>
    </row>
    <row r="63" ht="18" customHeight="1" hidden="1" thickBot="1">
      <c r="G63" s="20"/>
    </row>
    <row r="64" spans="3:8" ht="18" customHeight="1" hidden="1" thickBot="1">
      <c r="C64" s="21"/>
      <c r="D64" s="21"/>
      <c r="E64" s="21"/>
      <c r="F64" s="23" t="s">
        <v>63</v>
      </c>
      <c r="G64" s="402" t="str">
        <f>IF($J$62="＞","要","否")</f>
        <v>否</v>
      </c>
      <c r="H64" s="403"/>
    </row>
    <row r="65" spans="2:8" ht="18" customHeight="1" hidden="1">
      <c r="B65" s="23"/>
      <c r="C65" s="23"/>
      <c r="D65" s="23"/>
      <c r="E65" s="23"/>
      <c r="F65" s="23"/>
      <c r="G65" s="23"/>
      <c r="H65" s="23"/>
    </row>
    <row r="66" ht="18" customHeight="1" hidden="1"/>
    <row r="67" ht="18" customHeight="1" hidden="1">
      <c r="A67" s="34" t="s">
        <v>618</v>
      </c>
    </row>
    <row r="68" ht="18" customHeight="1" hidden="1" thickBot="1"/>
    <row r="69" spans="2:33" ht="18" customHeight="1" hidden="1" thickBot="1">
      <c r="B69" s="18" t="s">
        <v>64</v>
      </c>
      <c r="G69" s="351" t="s">
        <v>600</v>
      </c>
      <c r="H69" s="352"/>
      <c r="I69" s="352"/>
      <c r="J69" s="352"/>
      <c r="K69" s="352"/>
      <c r="L69" s="352"/>
      <c r="M69" s="352"/>
      <c r="N69" s="352"/>
      <c r="O69" s="353"/>
      <c r="P69" s="351" t="s">
        <v>297</v>
      </c>
      <c r="Q69" s="352"/>
      <c r="R69" s="352"/>
      <c r="S69" s="352"/>
      <c r="T69" s="352"/>
      <c r="U69" s="352"/>
      <c r="V69" s="352"/>
      <c r="W69" s="352"/>
      <c r="X69" s="353"/>
      <c r="Y69" s="351" t="s">
        <v>273</v>
      </c>
      <c r="Z69" s="352"/>
      <c r="AA69" s="352"/>
      <c r="AB69" s="352"/>
      <c r="AC69" s="352"/>
      <c r="AD69" s="352"/>
      <c r="AE69" s="352"/>
      <c r="AF69" s="352"/>
      <c r="AG69" s="353"/>
    </row>
    <row r="70" spans="7:33" ht="18" customHeight="1" hidden="1">
      <c r="G70" s="354"/>
      <c r="H70" s="355"/>
      <c r="I70" s="355"/>
      <c r="J70" s="355"/>
      <c r="K70" s="355"/>
      <c r="L70" s="355"/>
      <c r="M70" s="355"/>
      <c r="N70" s="355"/>
      <c r="O70" s="356"/>
      <c r="P70" s="354"/>
      <c r="Q70" s="355"/>
      <c r="R70" s="355"/>
      <c r="S70" s="355"/>
      <c r="T70" s="355"/>
      <c r="U70" s="355"/>
      <c r="V70" s="355"/>
      <c r="W70" s="355"/>
      <c r="X70" s="356"/>
      <c r="Y70" s="354"/>
      <c r="Z70" s="355"/>
      <c r="AA70" s="355"/>
      <c r="AB70" s="355"/>
      <c r="AC70" s="355"/>
      <c r="AD70" s="355"/>
      <c r="AE70" s="355"/>
      <c r="AF70" s="355"/>
      <c r="AG70" s="356"/>
    </row>
    <row r="71" spans="7:33" ht="18" customHeight="1" hidden="1">
      <c r="G71" s="357"/>
      <c r="H71" s="358"/>
      <c r="I71" s="358"/>
      <c r="J71" s="358"/>
      <c r="K71" s="358"/>
      <c r="L71" s="358"/>
      <c r="M71" s="358"/>
      <c r="N71" s="358"/>
      <c r="O71" s="359"/>
      <c r="P71" s="357"/>
      <c r="Q71" s="358"/>
      <c r="R71" s="358"/>
      <c r="S71" s="358"/>
      <c r="T71" s="358"/>
      <c r="U71" s="358"/>
      <c r="V71" s="358"/>
      <c r="W71" s="358"/>
      <c r="X71" s="359"/>
      <c r="Y71" s="357"/>
      <c r="Z71" s="358"/>
      <c r="AA71" s="358"/>
      <c r="AB71" s="358"/>
      <c r="AC71" s="358"/>
      <c r="AD71" s="358"/>
      <c r="AE71" s="358"/>
      <c r="AF71" s="358"/>
      <c r="AG71" s="359"/>
    </row>
    <row r="72" spans="7:33" ht="18" customHeight="1" hidden="1">
      <c r="G72" s="357"/>
      <c r="H72" s="358"/>
      <c r="I72" s="358"/>
      <c r="J72" s="358"/>
      <c r="K72" s="358"/>
      <c r="L72" s="358"/>
      <c r="M72" s="358"/>
      <c r="N72" s="358"/>
      <c r="O72" s="359"/>
      <c r="P72" s="357"/>
      <c r="Q72" s="358"/>
      <c r="R72" s="358"/>
      <c r="S72" s="358"/>
      <c r="T72" s="358"/>
      <c r="U72" s="358"/>
      <c r="V72" s="358"/>
      <c r="W72" s="358"/>
      <c r="X72" s="359"/>
      <c r="Y72" s="357"/>
      <c r="Z72" s="358"/>
      <c r="AA72" s="358"/>
      <c r="AB72" s="358"/>
      <c r="AC72" s="358"/>
      <c r="AD72" s="358"/>
      <c r="AE72" s="358"/>
      <c r="AF72" s="358"/>
      <c r="AG72" s="359"/>
    </row>
    <row r="73" spans="7:33" ht="18" customHeight="1" hidden="1">
      <c r="G73" s="357"/>
      <c r="H73" s="358"/>
      <c r="I73" s="358"/>
      <c r="J73" s="358"/>
      <c r="K73" s="358"/>
      <c r="L73" s="358"/>
      <c r="M73" s="358"/>
      <c r="N73" s="358"/>
      <c r="O73" s="359"/>
      <c r="P73" s="357"/>
      <c r="Q73" s="358"/>
      <c r="R73" s="358"/>
      <c r="S73" s="358"/>
      <c r="T73" s="358"/>
      <c r="U73" s="358"/>
      <c r="V73" s="358"/>
      <c r="W73" s="358"/>
      <c r="X73" s="359"/>
      <c r="Y73" s="357"/>
      <c r="Z73" s="358"/>
      <c r="AA73" s="358"/>
      <c r="AB73" s="358"/>
      <c r="AC73" s="358"/>
      <c r="AD73" s="358"/>
      <c r="AE73" s="358"/>
      <c r="AF73" s="358"/>
      <c r="AG73" s="359"/>
    </row>
    <row r="74" spans="7:33" ht="18" customHeight="1" hidden="1" thickBot="1">
      <c r="G74" s="360"/>
      <c r="H74" s="361"/>
      <c r="I74" s="361"/>
      <c r="J74" s="361"/>
      <c r="K74" s="361"/>
      <c r="L74" s="361"/>
      <c r="M74" s="361"/>
      <c r="N74" s="361"/>
      <c r="O74" s="362"/>
      <c r="P74" s="360"/>
      <c r="Q74" s="361"/>
      <c r="R74" s="361"/>
      <c r="S74" s="361"/>
      <c r="T74" s="361"/>
      <c r="U74" s="361"/>
      <c r="V74" s="361"/>
      <c r="W74" s="361"/>
      <c r="X74" s="362"/>
      <c r="Y74" s="360"/>
      <c r="Z74" s="361"/>
      <c r="AA74" s="361"/>
      <c r="AB74" s="361"/>
      <c r="AC74" s="361"/>
      <c r="AD74" s="361"/>
      <c r="AE74" s="361"/>
      <c r="AF74" s="361"/>
      <c r="AG74" s="362"/>
    </row>
    <row r="75" ht="18" customHeight="1" hidden="1"/>
    <row r="76" spans="2:33" ht="18" customHeight="1" hidden="1">
      <c r="B76" s="18" t="s">
        <v>42</v>
      </c>
      <c r="G76" s="372" t="s">
        <v>1361</v>
      </c>
      <c r="H76" s="373"/>
      <c r="I76" s="373"/>
      <c r="J76" s="373"/>
      <c r="K76" s="373"/>
      <c r="L76" s="373"/>
      <c r="M76" s="373"/>
      <c r="N76" s="373"/>
      <c r="O76" s="373"/>
      <c r="P76" s="373"/>
      <c r="Q76" s="373"/>
      <c r="R76" s="373"/>
      <c r="S76" s="373"/>
      <c r="T76" s="373"/>
      <c r="U76" s="373"/>
      <c r="V76" s="373"/>
      <c r="W76" s="373"/>
      <c r="X76" s="373"/>
      <c r="Y76" s="373"/>
      <c r="Z76" s="373"/>
      <c r="AA76" s="373"/>
      <c r="AB76" s="373"/>
      <c r="AC76" s="373"/>
      <c r="AD76" s="373"/>
      <c r="AE76" s="373"/>
      <c r="AF76" s="373"/>
      <c r="AG76" s="374"/>
    </row>
    <row r="77" spans="2:33" ht="18" customHeight="1" hidden="1">
      <c r="B77" s="18" t="s">
        <v>274</v>
      </c>
      <c r="G77" s="375"/>
      <c r="H77" s="376"/>
      <c r="I77" s="376"/>
      <c r="J77" s="376"/>
      <c r="K77" s="376"/>
      <c r="L77" s="376"/>
      <c r="M77" s="376"/>
      <c r="N77" s="376"/>
      <c r="O77" s="376"/>
      <c r="P77" s="376"/>
      <c r="Q77" s="376"/>
      <c r="R77" s="376"/>
      <c r="S77" s="376"/>
      <c r="T77" s="376"/>
      <c r="U77" s="376"/>
      <c r="V77" s="376"/>
      <c r="W77" s="376"/>
      <c r="X77" s="376"/>
      <c r="Y77" s="376"/>
      <c r="Z77" s="376"/>
      <c r="AA77" s="376"/>
      <c r="AB77" s="376"/>
      <c r="AC77" s="376"/>
      <c r="AD77" s="376"/>
      <c r="AE77" s="376"/>
      <c r="AF77" s="376"/>
      <c r="AG77" s="377"/>
    </row>
    <row r="78" spans="7:33" ht="18" customHeight="1" hidden="1">
      <c r="G78" s="375"/>
      <c r="H78" s="376"/>
      <c r="I78" s="376"/>
      <c r="J78" s="376"/>
      <c r="K78" s="376"/>
      <c r="L78" s="376"/>
      <c r="M78" s="376"/>
      <c r="N78" s="376"/>
      <c r="O78" s="376"/>
      <c r="P78" s="376"/>
      <c r="Q78" s="376"/>
      <c r="R78" s="376"/>
      <c r="S78" s="376"/>
      <c r="T78" s="376"/>
      <c r="U78" s="376"/>
      <c r="V78" s="376"/>
      <c r="W78" s="376"/>
      <c r="X78" s="376"/>
      <c r="Y78" s="376"/>
      <c r="Z78" s="376"/>
      <c r="AA78" s="376"/>
      <c r="AB78" s="376"/>
      <c r="AC78" s="376"/>
      <c r="AD78" s="376"/>
      <c r="AE78" s="376"/>
      <c r="AF78" s="376"/>
      <c r="AG78" s="377"/>
    </row>
    <row r="79" spans="2:33" ht="18" customHeight="1" hidden="1">
      <c r="B79" s="30"/>
      <c r="C79" s="30"/>
      <c r="D79" s="30"/>
      <c r="G79" s="375"/>
      <c r="H79" s="376"/>
      <c r="I79" s="376"/>
      <c r="J79" s="376"/>
      <c r="K79" s="376"/>
      <c r="L79" s="376"/>
      <c r="M79" s="376"/>
      <c r="N79" s="376"/>
      <c r="O79" s="376"/>
      <c r="P79" s="376"/>
      <c r="Q79" s="376"/>
      <c r="R79" s="376"/>
      <c r="S79" s="376"/>
      <c r="T79" s="376"/>
      <c r="U79" s="376"/>
      <c r="V79" s="376"/>
      <c r="W79" s="376"/>
      <c r="X79" s="376"/>
      <c r="Y79" s="376"/>
      <c r="Z79" s="376"/>
      <c r="AA79" s="376"/>
      <c r="AB79" s="376"/>
      <c r="AC79" s="376"/>
      <c r="AD79" s="376"/>
      <c r="AE79" s="376"/>
      <c r="AF79" s="376"/>
      <c r="AG79" s="377"/>
    </row>
    <row r="80" spans="2:33" ht="18" customHeight="1" hidden="1">
      <c r="B80" s="30"/>
      <c r="C80" s="30"/>
      <c r="D80" s="30"/>
      <c r="G80" s="375"/>
      <c r="H80" s="376"/>
      <c r="I80" s="376"/>
      <c r="J80" s="376"/>
      <c r="K80" s="376"/>
      <c r="L80" s="376"/>
      <c r="M80" s="376"/>
      <c r="N80" s="376"/>
      <c r="O80" s="376"/>
      <c r="P80" s="376"/>
      <c r="Q80" s="376"/>
      <c r="R80" s="376"/>
      <c r="S80" s="376"/>
      <c r="T80" s="376"/>
      <c r="U80" s="376"/>
      <c r="V80" s="376"/>
      <c r="W80" s="376"/>
      <c r="X80" s="376"/>
      <c r="Y80" s="376"/>
      <c r="Z80" s="376"/>
      <c r="AA80" s="376"/>
      <c r="AB80" s="376"/>
      <c r="AC80" s="376"/>
      <c r="AD80" s="376"/>
      <c r="AE80" s="376"/>
      <c r="AF80" s="376"/>
      <c r="AG80" s="377"/>
    </row>
    <row r="81" spans="2:33" ht="18" customHeight="1" hidden="1">
      <c r="B81" s="30"/>
      <c r="C81" s="30"/>
      <c r="D81" s="30"/>
      <c r="G81" s="378"/>
      <c r="H81" s="379"/>
      <c r="I81" s="379"/>
      <c r="J81" s="379"/>
      <c r="K81" s="379"/>
      <c r="L81" s="379"/>
      <c r="M81" s="379"/>
      <c r="N81" s="379"/>
      <c r="O81" s="379"/>
      <c r="P81" s="379"/>
      <c r="Q81" s="379"/>
      <c r="R81" s="379"/>
      <c r="S81" s="379"/>
      <c r="T81" s="379"/>
      <c r="U81" s="379"/>
      <c r="V81" s="379"/>
      <c r="W81" s="379"/>
      <c r="X81" s="379"/>
      <c r="Y81" s="379"/>
      <c r="Z81" s="379"/>
      <c r="AA81" s="379"/>
      <c r="AB81" s="379"/>
      <c r="AC81" s="379"/>
      <c r="AD81" s="379"/>
      <c r="AE81" s="379"/>
      <c r="AF81" s="379"/>
      <c r="AG81" s="380"/>
    </row>
    <row r="82" spans="2:19" ht="18" customHeight="1" hidden="1" thickBot="1">
      <c r="B82" s="30"/>
      <c r="C82" s="30"/>
      <c r="D82" s="30"/>
      <c r="G82" s="33"/>
      <c r="H82" s="33"/>
      <c r="I82" s="33"/>
      <c r="J82" s="33"/>
      <c r="K82" s="33"/>
      <c r="L82" s="33"/>
      <c r="M82" s="33"/>
      <c r="N82" s="33"/>
      <c r="O82" s="33"/>
      <c r="P82" s="33"/>
      <c r="Q82" s="33"/>
      <c r="R82" s="33"/>
      <c r="S82" s="33"/>
    </row>
    <row r="83" spans="1:22" ht="18" customHeight="1" hidden="1" thickBot="1">
      <c r="A83" s="23"/>
      <c r="B83" s="18" t="s">
        <v>631</v>
      </c>
      <c r="I83" s="30"/>
      <c r="K83" s="23" t="s">
        <v>625</v>
      </c>
      <c r="L83" s="387"/>
      <c r="M83" s="388"/>
      <c r="N83" s="388"/>
      <c r="O83" s="388"/>
      <c r="P83" s="389"/>
      <c r="V83" s="326" t="s">
        <v>1368</v>
      </c>
    </row>
    <row r="84" spans="11:33" ht="18" customHeight="1" hidden="1" thickBot="1">
      <c r="K84" s="23"/>
      <c r="L84" s="20"/>
      <c r="M84" s="20"/>
      <c r="V84" s="390" t="s">
        <v>1369</v>
      </c>
      <c r="W84" s="390"/>
      <c r="X84" s="390"/>
      <c r="Y84" s="390"/>
      <c r="Z84" s="390"/>
      <c r="AA84" s="390"/>
      <c r="AB84" s="390"/>
      <c r="AC84" s="390"/>
      <c r="AD84" s="390"/>
      <c r="AE84" s="390"/>
      <c r="AF84" s="390"/>
      <c r="AG84" s="390"/>
    </row>
    <row r="85" spans="9:33" ht="18" customHeight="1" hidden="1" thickBot="1">
      <c r="I85" s="30"/>
      <c r="K85" s="23" t="s">
        <v>632</v>
      </c>
      <c r="L85" s="335"/>
      <c r="M85" s="336"/>
      <c r="N85" s="20" t="str">
        <f>+B83&amp;"の重み（％）"</f>
        <v>①機能評価の重み（％）</v>
      </c>
      <c r="O85" s="20"/>
      <c r="V85" s="390"/>
      <c r="W85" s="390"/>
      <c r="X85" s="390"/>
      <c r="Y85" s="390"/>
      <c r="Z85" s="390"/>
      <c r="AA85" s="390"/>
      <c r="AB85" s="390"/>
      <c r="AC85" s="390"/>
      <c r="AD85" s="390"/>
      <c r="AE85" s="390"/>
      <c r="AF85" s="390"/>
      <c r="AG85" s="390"/>
    </row>
    <row r="86" spans="12:33" ht="18" customHeight="1" hidden="1">
      <c r="L86" s="326"/>
      <c r="V86" s="391"/>
      <c r="W86" s="391"/>
      <c r="X86" s="391"/>
      <c r="Y86" s="391"/>
      <c r="Z86" s="391"/>
      <c r="AA86" s="391"/>
      <c r="AB86" s="391"/>
      <c r="AC86" s="391"/>
      <c r="AD86" s="391"/>
      <c r="AE86" s="391"/>
      <c r="AF86" s="391"/>
      <c r="AG86" s="391"/>
    </row>
    <row r="87" spans="2:33" ht="18" customHeight="1" hidden="1">
      <c r="B87" s="30"/>
      <c r="C87" s="30"/>
      <c r="D87" s="30"/>
      <c r="F87" s="23" t="s">
        <v>633</v>
      </c>
      <c r="G87" s="363"/>
      <c r="H87" s="364"/>
      <c r="I87" s="364"/>
      <c r="J87" s="364"/>
      <c r="K87" s="364"/>
      <c r="L87" s="364"/>
      <c r="M87" s="364"/>
      <c r="N87" s="364"/>
      <c r="O87" s="364"/>
      <c r="P87" s="364"/>
      <c r="Q87" s="364"/>
      <c r="R87" s="364"/>
      <c r="S87" s="364"/>
      <c r="T87" s="364"/>
      <c r="U87" s="364"/>
      <c r="V87" s="364"/>
      <c r="W87" s="364"/>
      <c r="X87" s="364"/>
      <c r="Y87" s="364"/>
      <c r="Z87" s="364"/>
      <c r="AA87" s="364"/>
      <c r="AB87" s="364"/>
      <c r="AC87" s="364"/>
      <c r="AD87" s="364"/>
      <c r="AE87" s="364"/>
      <c r="AF87" s="364"/>
      <c r="AG87" s="365"/>
    </row>
    <row r="88" spans="2:33" ht="18" customHeight="1" hidden="1">
      <c r="B88" s="30"/>
      <c r="C88" s="30"/>
      <c r="D88" s="30"/>
      <c r="F88" s="23"/>
      <c r="G88" s="366"/>
      <c r="H88" s="367"/>
      <c r="I88" s="367"/>
      <c r="J88" s="367"/>
      <c r="K88" s="367"/>
      <c r="L88" s="367"/>
      <c r="M88" s="367"/>
      <c r="N88" s="367"/>
      <c r="O88" s="367"/>
      <c r="P88" s="367"/>
      <c r="Q88" s="367"/>
      <c r="R88" s="367"/>
      <c r="S88" s="367"/>
      <c r="T88" s="367"/>
      <c r="U88" s="367"/>
      <c r="V88" s="367"/>
      <c r="W88" s="367"/>
      <c r="X88" s="367"/>
      <c r="Y88" s="367"/>
      <c r="Z88" s="367"/>
      <c r="AA88" s="367"/>
      <c r="AB88" s="367"/>
      <c r="AC88" s="367"/>
      <c r="AD88" s="367"/>
      <c r="AE88" s="367"/>
      <c r="AF88" s="367"/>
      <c r="AG88" s="368"/>
    </row>
    <row r="89" spans="2:33" ht="18" customHeight="1" hidden="1">
      <c r="B89" s="30"/>
      <c r="C89" s="30"/>
      <c r="D89" s="30"/>
      <c r="E89" s="23"/>
      <c r="F89" s="23"/>
      <c r="G89" s="366"/>
      <c r="H89" s="367"/>
      <c r="I89" s="367"/>
      <c r="J89" s="367"/>
      <c r="K89" s="367"/>
      <c r="L89" s="367"/>
      <c r="M89" s="367"/>
      <c r="N89" s="367"/>
      <c r="O89" s="367"/>
      <c r="P89" s="367"/>
      <c r="Q89" s="367"/>
      <c r="R89" s="367"/>
      <c r="S89" s="367"/>
      <c r="T89" s="367"/>
      <c r="U89" s="367"/>
      <c r="V89" s="367"/>
      <c r="W89" s="367"/>
      <c r="X89" s="367"/>
      <c r="Y89" s="367"/>
      <c r="Z89" s="367"/>
      <c r="AA89" s="367"/>
      <c r="AB89" s="367"/>
      <c r="AC89" s="367"/>
      <c r="AD89" s="367"/>
      <c r="AE89" s="367"/>
      <c r="AF89" s="367"/>
      <c r="AG89" s="368"/>
    </row>
    <row r="90" spans="2:33" ht="18" customHeight="1" hidden="1">
      <c r="B90" s="30"/>
      <c r="C90" s="30"/>
      <c r="D90" s="30"/>
      <c r="E90" s="23"/>
      <c r="F90" s="23"/>
      <c r="G90" s="369"/>
      <c r="H90" s="370"/>
      <c r="I90" s="370"/>
      <c r="J90" s="370"/>
      <c r="K90" s="370"/>
      <c r="L90" s="370"/>
      <c r="M90" s="370"/>
      <c r="N90" s="370"/>
      <c r="O90" s="370"/>
      <c r="P90" s="370"/>
      <c r="Q90" s="370"/>
      <c r="R90" s="370"/>
      <c r="S90" s="370"/>
      <c r="T90" s="370"/>
      <c r="U90" s="370"/>
      <c r="V90" s="370"/>
      <c r="W90" s="370"/>
      <c r="X90" s="370"/>
      <c r="Y90" s="370"/>
      <c r="Z90" s="370"/>
      <c r="AA90" s="370"/>
      <c r="AB90" s="370"/>
      <c r="AC90" s="370"/>
      <c r="AD90" s="370"/>
      <c r="AE90" s="370"/>
      <c r="AF90" s="370"/>
      <c r="AG90" s="371"/>
    </row>
    <row r="91" ht="18" customHeight="1" hidden="1" thickBot="1"/>
    <row r="92" spans="6:33" ht="18" customHeight="1" hidden="1">
      <c r="F92" s="23" t="s">
        <v>280</v>
      </c>
      <c r="G92" s="381"/>
      <c r="H92" s="382"/>
      <c r="I92" s="382"/>
      <c r="J92" s="382"/>
      <c r="K92" s="382"/>
      <c r="L92" s="382"/>
      <c r="M92" s="382"/>
      <c r="N92" s="382"/>
      <c r="O92" s="382"/>
      <c r="P92" s="382"/>
      <c r="Q92" s="382"/>
      <c r="R92" s="382"/>
      <c r="S92" s="382"/>
      <c r="T92" s="382"/>
      <c r="U92" s="382"/>
      <c r="V92" s="382"/>
      <c r="W92" s="382"/>
      <c r="X92" s="382"/>
      <c r="Y92" s="382"/>
      <c r="Z92" s="382"/>
      <c r="AA92" s="382"/>
      <c r="AB92" s="382"/>
      <c r="AC92" s="382"/>
      <c r="AD92" s="382"/>
      <c r="AE92" s="382"/>
      <c r="AF92" s="382"/>
      <c r="AG92" s="383"/>
    </row>
    <row r="93" spans="7:33" ht="18" customHeight="1" hidden="1" thickBot="1">
      <c r="G93" s="384"/>
      <c r="H93" s="385"/>
      <c r="I93" s="385"/>
      <c r="J93" s="385"/>
      <c r="K93" s="385"/>
      <c r="L93" s="385"/>
      <c r="M93" s="385"/>
      <c r="N93" s="385"/>
      <c r="O93" s="385"/>
      <c r="P93" s="385"/>
      <c r="Q93" s="385"/>
      <c r="R93" s="385"/>
      <c r="S93" s="385"/>
      <c r="T93" s="385"/>
      <c r="U93" s="385"/>
      <c r="V93" s="385"/>
      <c r="W93" s="385"/>
      <c r="X93" s="385"/>
      <c r="Y93" s="385"/>
      <c r="Z93" s="385"/>
      <c r="AA93" s="385"/>
      <c r="AB93" s="385"/>
      <c r="AC93" s="385"/>
      <c r="AD93" s="385"/>
      <c r="AE93" s="385"/>
      <c r="AF93" s="385"/>
      <c r="AG93" s="386"/>
    </row>
    <row r="94" spans="7:19" ht="18" customHeight="1" hidden="1" thickBot="1">
      <c r="G94" s="37"/>
      <c r="H94" s="37"/>
      <c r="I94" s="37"/>
      <c r="J94" s="37"/>
      <c r="K94" s="37"/>
      <c r="L94" s="37"/>
      <c r="M94" s="37"/>
      <c r="N94" s="37"/>
      <c r="O94" s="37"/>
      <c r="P94" s="37"/>
      <c r="Q94" s="37"/>
      <c r="R94" s="37"/>
      <c r="S94" s="37"/>
    </row>
    <row r="95" spans="7:33" ht="18" customHeight="1" hidden="1" thickBot="1">
      <c r="G95" s="351" t="s">
        <v>600</v>
      </c>
      <c r="H95" s="352"/>
      <c r="I95" s="352"/>
      <c r="J95" s="352"/>
      <c r="K95" s="352"/>
      <c r="L95" s="352"/>
      <c r="M95" s="352"/>
      <c r="N95" s="352"/>
      <c r="O95" s="353"/>
      <c r="P95" s="351" t="s">
        <v>297</v>
      </c>
      <c r="Q95" s="352"/>
      <c r="R95" s="352"/>
      <c r="S95" s="352"/>
      <c r="T95" s="352"/>
      <c r="U95" s="352"/>
      <c r="V95" s="352"/>
      <c r="W95" s="352"/>
      <c r="X95" s="353"/>
      <c r="Y95" s="351" t="s">
        <v>273</v>
      </c>
      <c r="Z95" s="352"/>
      <c r="AA95" s="352"/>
      <c r="AB95" s="352"/>
      <c r="AC95" s="352"/>
      <c r="AD95" s="352"/>
      <c r="AE95" s="352"/>
      <c r="AF95" s="352"/>
      <c r="AG95" s="353"/>
    </row>
    <row r="96" spans="7:33" ht="18" customHeight="1" hidden="1">
      <c r="G96" s="354"/>
      <c r="H96" s="355"/>
      <c r="I96" s="355"/>
      <c r="J96" s="355"/>
      <c r="K96" s="355"/>
      <c r="L96" s="355"/>
      <c r="M96" s="355"/>
      <c r="N96" s="355"/>
      <c r="O96" s="356"/>
      <c r="P96" s="354"/>
      <c r="Q96" s="355"/>
      <c r="R96" s="355"/>
      <c r="S96" s="355"/>
      <c r="T96" s="355"/>
      <c r="U96" s="355"/>
      <c r="V96" s="355"/>
      <c r="W96" s="355"/>
      <c r="X96" s="356"/>
      <c r="Y96" s="354"/>
      <c r="Z96" s="355"/>
      <c r="AA96" s="355"/>
      <c r="AB96" s="355"/>
      <c r="AC96" s="355"/>
      <c r="AD96" s="355"/>
      <c r="AE96" s="355"/>
      <c r="AF96" s="355"/>
      <c r="AG96" s="356"/>
    </row>
    <row r="97" spans="7:33" ht="18" customHeight="1" hidden="1">
      <c r="G97" s="357"/>
      <c r="H97" s="358"/>
      <c r="I97" s="358"/>
      <c r="J97" s="358"/>
      <c r="K97" s="358"/>
      <c r="L97" s="358"/>
      <c r="M97" s="358"/>
      <c r="N97" s="358"/>
      <c r="O97" s="359"/>
      <c r="P97" s="357"/>
      <c r="Q97" s="358"/>
      <c r="R97" s="358"/>
      <c r="S97" s="358"/>
      <c r="T97" s="358"/>
      <c r="U97" s="358"/>
      <c r="V97" s="358"/>
      <c r="W97" s="358"/>
      <c r="X97" s="359"/>
      <c r="Y97" s="357"/>
      <c r="Z97" s="358"/>
      <c r="AA97" s="358"/>
      <c r="AB97" s="358"/>
      <c r="AC97" s="358"/>
      <c r="AD97" s="358"/>
      <c r="AE97" s="358"/>
      <c r="AF97" s="358"/>
      <c r="AG97" s="359"/>
    </row>
    <row r="98" spans="7:33" ht="18" customHeight="1" hidden="1">
      <c r="G98" s="357"/>
      <c r="H98" s="358"/>
      <c r="I98" s="358"/>
      <c r="J98" s="358"/>
      <c r="K98" s="358"/>
      <c r="L98" s="358"/>
      <c r="M98" s="358"/>
      <c r="N98" s="358"/>
      <c r="O98" s="359"/>
      <c r="P98" s="357"/>
      <c r="Q98" s="358"/>
      <c r="R98" s="358"/>
      <c r="S98" s="358"/>
      <c r="T98" s="358"/>
      <c r="U98" s="358"/>
      <c r="V98" s="358"/>
      <c r="W98" s="358"/>
      <c r="X98" s="359"/>
      <c r="Y98" s="357"/>
      <c r="Z98" s="358"/>
      <c r="AA98" s="358"/>
      <c r="AB98" s="358"/>
      <c r="AC98" s="358"/>
      <c r="AD98" s="358"/>
      <c r="AE98" s="358"/>
      <c r="AF98" s="358"/>
      <c r="AG98" s="359"/>
    </row>
    <row r="99" spans="7:33" ht="18" customHeight="1" hidden="1">
      <c r="G99" s="357"/>
      <c r="H99" s="358"/>
      <c r="I99" s="358"/>
      <c r="J99" s="358"/>
      <c r="K99" s="358"/>
      <c r="L99" s="358"/>
      <c r="M99" s="358"/>
      <c r="N99" s="358"/>
      <c r="O99" s="359"/>
      <c r="P99" s="357"/>
      <c r="Q99" s="358"/>
      <c r="R99" s="358"/>
      <c r="S99" s="358"/>
      <c r="T99" s="358"/>
      <c r="U99" s="358"/>
      <c r="V99" s="358"/>
      <c r="W99" s="358"/>
      <c r="X99" s="359"/>
      <c r="Y99" s="357"/>
      <c r="Z99" s="358"/>
      <c r="AA99" s="358"/>
      <c r="AB99" s="358"/>
      <c r="AC99" s="358"/>
      <c r="AD99" s="358"/>
      <c r="AE99" s="358"/>
      <c r="AF99" s="358"/>
      <c r="AG99" s="359"/>
    </row>
    <row r="100" spans="7:33" ht="18" customHeight="1" hidden="1" thickBot="1">
      <c r="G100" s="360"/>
      <c r="H100" s="361"/>
      <c r="I100" s="361"/>
      <c r="J100" s="361"/>
      <c r="K100" s="361"/>
      <c r="L100" s="361"/>
      <c r="M100" s="361"/>
      <c r="N100" s="361"/>
      <c r="O100" s="362"/>
      <c r="P100" s="360"/>
      <c r="Q100" s="361"/>
      <c r="R100" s="361"/>
      <c r="S100" s="361"/>
      <c r="T100" s="361"/>
      <c r="U100" s="361"/>
      <c r="V100" s="361"/>
      <c r="W100" s="361"/>
      <c r="X100" s="362"/>
      <c r="Y100" s="360"/>
      <c r="Z100" s="361"/>
      <c r="AA100" s="361"/>
      <c r="AB100" s="361"/>
      <c r="AC100" s="361"/>
      <c r="AD100" s="361"/>
      <c r="AE100" s="361"/>
      <c r="AF100" s="361"/>
      <c r="AG100" s="362"/>
    </row>
    <row r="101" spans="7:19" ht="18" customHeight="1" hidden="1" thickBot="1">
      <c r="G101" s="36"/>
      <c r="H101" s="36"/>
      <c r="I101" s="36"/>
      <c r="J101" s="36"/>
      <c r="K101" s="36"/>
      <c r="L101" s="36"/>
      <c r="M101" s="36"/>
      <c r="N101" s="36"/>
      <c r="O101" s="36"/>
      <c r="P101" s="36"/>
      <c r="Q101" s="36"/>
      <c r="R101" s="36"/>
      <c r="S101" s="36"/>
    </row>
    <row r="102" spans="7:33" ht="18" customHeight="1" hidden="1" thickBot="1">
      <c r="G102" s="18" t="s">
        <v>281</v>
      </c>
      <c r="L102" s="331"/>
      <c r="M102" s="332"/>
      <c r="Q102" s="18" t="s">
        <v>282</v>
      </c>
      <c r="V102" s="331"/>
      <c r="W102" s="332"/>
      <c r="AA102" s="18" t="s">
        <v>283</v>
      </c>
      <c r="AF102" s="331"/>
      <c r="AG102" s="332"/>
    </row>
    <row r="103" spans="7:33" ht="18" customHeight="1" hidden="1">
      <c r="G103" s="18" t="s">
        <v>634</v>
      </c>
      <c r="L103" s="333">
        <f>+L102*$L85/100</f>
        <v>0</v>
      </c>
      <c r="M103" s="334"/>
      <c r="Q103" s="38" t="s">
        <v>634</v>
      </c>
      <c r="R103" s="38"/>
      <c r="V103" s="333">
        <f>+V102*$L85/100</f>
        <v>0</v>
      </c>
      <c r="W103" s="334"/>
      <c r="AA103" s="38" t="s">
        <v>634</v>
      </c>
      <c r="AB103" s="38"/>
      <c r="AF103" s="333">
        <f>+AF102*$L85/100</f>
        <v>0</v>
      </c>
      <c r="AG103" s="334"/>
    </row>
    <row r="104" ht="18" customHeight="1" hidden="1" thickBot="1"/>
    <row r="105" spans="1:22" ht="18" customHeight="1" hidden="1" thickBot="1">
      <c r="A105" s="23"/>
      <c r="B105" s="18" t="s">
        <v>635</v>
      </c>
      <c r="I105" s="30"/>
      <c r="K105" s="23" t="s">
        <v>625</v>
      </c>
      <c r="L105" s="408"/>
      <c r="M105" s="409"/>
      <c r="N105" s="409"/>
      <c r="O105" s="409"/>
      <c r="P105" s="410"/>
      <c r="V105" s="326" t="s">
        <v>1368</v>
      </c>
    </row>
    <row r="106" spans="11:33" ht="18" customHeight="1" hidden="1" thickBot="1">
      <c r="K106" s="23"/>
      <c r="L106" s="20"/>
      <c r="M106" s="20"/>
      <c r="V106" s="390" t="s">
        <v>1369</v>
      </c>
      <c r="W106" s="390"/>
      <c r="X106" s="390"/>
      <c r="Y106" s="390"/>
      <c r="Z106" s="390"/>
      <c r="AA106" s="390"/>
      <c r="AB106" s="390"/>
      <c r="AC106" s="390"/>
      <c r="AD106" s="390"/>
      <c r="AE106" s="390"/>
      <c r="AF106" s="390"/>
      <c r="AG106" s="390"/>
    </row>
    <row r="107" spans="9:33" ht="18" customHeight="1" hidden="1" thickBot="1">
      <c r="I107" s="30"/>
      <c r="K107" s="23" t="s">
        <v>632</v>
      </c>
      <c r="L107" s="335"/>
      <c r="M107" s="336"/>
      <c r="N107" s="20" t="str">
        <f>+B105&amp;"の重み（％）"</f>
        <v>②作業性評価の重み（％）</v>
      </c>
      <c r="O107" s="20"/>
      <c r="V107" s="390"/>
      <c r="W107" s="390"/>
      <c r="X107" s="390"/>
      <c r="Y107" s="390"/>
      <c r="Z107" s="390"/>
      <c r="AA107" s="390"/>
      <c r="AB107" s="390"/>
      <c r="AC107" s="390"/>
      <c r="AD107" s="390"/>
      <c r="AE107" s="390"/>
      <c r="AF107" s="390"/>
      <c r="AG107" s="390"/>
    </row>
    <row r="108" spans="12:33" ht="18" customHeight="1" hidden="1">
      <c r="L108" s="326"/>
      <c r="V108" s="391"/>
      <c r="W108" s="391"/>
      <c r="X108" s="391"/>
      <c r="Y108" s="391"/>
      <c r="Z108" s="391"/>
      <c r="AA108" s="391"/>
      <c r="AB108" s="391"/>
      <c r="AC108" s="391"/>
      <c r="AD108" s="391"/>
      <c r="AE108" s="391"/>
      <c r="AF108" s="391"/>
      <c r="AG108" s="391"/>
    </row>
    <row r="109" spans="2:33" ht="18" customHeight="1" hidden="1">
      <c r="B109" s="30"/>
      <c r="C109" s="30"/>
      <c r="D109" s="30"/>
      <c r="F109" s="23" t="s">
        <v>633</v>
      </c>
      <c r="G109" s="363"/>
      <c r="H109" s="364"/>
      <c r="I109" s="364"/>
      <c r="J109" s="364"/>
      <c r="K109" s="364"/>
      <c r="L109" s="364"/>
      <c r="M109" s="364"/>
      <c r="N109" s="364"/>
      <c r="O109" s="364"/>
      <c r="P109" s="364"/>
      <c r="Q109" s="364"/>
      <c r="R109" s="364"/>
      <c r="S109" s="364"/>
      <c r="T109" s="364"/>
      <c r="U109" s="364"/>
      <c r="V109" s="364"/>
      <c r="W109" s="364"/>
      <c r="X109" s="364"/>
      <c r="Y109" s="364"/>
      <c r="Z109" s="364"/>
      <c r="AA109" s="364"/>
      <c r="AB109" s="364"/>
      <c r="AC109" s="364"/>
      <c r="AD109" s="364"/>
      <c r="AE109" s="364"/>
      <c r="AF109" s="364"/>
      <c r="AG109" s="365"/>
    </row>
    <row r="110" spans="2:33" ht="18" customHeight="1" hidden="1">
      <c r="B110" s="30"/>
      <c r="C110" s="30"/>
      <c r="D110" s="30"/>
      <c r="F110" s="23"/>
      <c r="G110" s="366"/>
      <c r="H110" s="367"/>
      <c r="I110" s="367"/>
      <c r="J110" s="367"/>
      <c r="K110" s="367"/>
      <c r="L110" s="367"/>
      <c r="M110" s="367"/>
      <c r="N110" s="367"/>
      <c r="O110" s="367"/>
      <c r="P110" s="367"/>
      <c r="Q110" s="367"/>
      <c r="R110" s="367"/>
      <c r="S110" s="367"/>
      <c r="T110" s="367"/>
      <c r="U110" s="367"/>
      <c r="V110" s="367"/>
      <c r="W110" s="367"/>
      <c r="X110" s="367"/>
      <c r="Y110" s="367"/>
      <c r="Z110" s="367"/>
      <c r="AA110" s="367"/>
      <c r="AB110" s="367"/>
      <c r="AC110" s="367"/>
      <c r="AD110" s="367"/>
      <c r="AE110" s="367"/>
      <c r="AF110" s="367"/>
      <c r="AG110" s="368"/>
    </row>
    <row r="111" spans="2:33" ht="18" customHeight="1" hidden="1">
      <c r="B111" s="30"/>
      <c r="C111" s="30"/>
      <c r="D111" s="30"/>
      <c r="E111" s="23"/>
      <c r="F111" s="23"/>
      <c r="G111" s="366"/>
      <c r="H111" s="367"/>
      <c r="I111" s="367"/>
      <c r="J111" s="367"/>
      <c r="K111" s="367"/>
      <c r="L111" s="367"/>
      <c r="M111" s="367"/>
      <c r="N111" s="367"/>
      <c r="O111" s="367"/>
      <c r="P111" s="367"/>
      <c r="Q111" s="367"/>
      <c r="R111" s="367"/>
      <c r="S111" s="367"/>
      <c r="T111" s="367"/>
      <c r="U111" s="367"/>
      <c r="V111" s="367"/>
      <c r="W111" s="367"/>
      <c r="X111" s="367"/>
      <c r="Y111" s="367"/>
      <c r="Z111" s="367"/>
      <c r="AA111" s="367"/>
      <c r="AB111" s="367"/>
      <c r="AC111" s="367"/>
      <c r="AD111" s="367"/>
      <c r="AE111" s="367"/>
      <c r="AF111" s="367"/>
      <c r="AG111" s="368"/>
    </row>
    <row r="112" spans="2:33" ht="18" customHeight="1" hidden="1">
      <c r="B112" s="30"/>
      <c r="C112" s="30"/>
      <c r="D112" s="30"/>
      <c r="E112" s="23"/>
      <c r="F112" s="23"/>
      <c r="G112" s="369"/>
      <c r="H112" s="370"/>
      <c r="I112" s="370"/>
      <c r="J112" s="370"/>
      <c r="K112" s="370"/>
      <c r="L112" s="370"/>
      <c r="M112" s="370"/>
      <c r="N112" s="370"/>
      <c r="O112" s="370"/>
      <c r="P112" s="370"/>
      <c r="Q112" s="370"/>
      <c r="R112" s="370"/>
      <c r="S112" s="370"/>
      <c r="T112" s="370"/>
      <c r="U112" s="370"/>
      <c r="V112" s="370"/>
      <c r="W112" s="370"/>
      <c r="X112" s="370"/>
      <c r="Y112" s="370"/>
      <c r="Z112" s="370"/>
      <c r="AA112" s="370"/>
      <c r="AB112" s="370"/>
      <c r="AC112" s="370"/>
      <c r="AD112" s="370"/>
      <c r="AE112" s="370"/>
      <c r="AF112" s="370"/>
      <c r="AG112" s="371"/>
    </row>
    <row r="113" ht="18" customHeight="1" hidden="1" thickBot="1"/>
    <row r="114" spans="6:33" ht="18" customHeight="1" hidden="1">
      <c r="F114" s="23" t="s">
        <v>280</v>
      </c>
      <c r="G114" s="381"/>
      <c r="H114" s="382"/>
      <c r="I114" s="382"/>
      <c r="J114" s="382"/>
      <c r="K114" s="382"/>
      <c r="L114" s="382"/>
      <c r="M114" s="382"/>
      <c r="N114" s="382"/>
      <c r="O114" s="382"/>
      <c r="P114" s="382"/>
      <c r="Q114" s="382"/>
      <c r="R114" s="382"/>
      <c r="S114" s="382"/>
      <c r="T114" s="382"/>
      <c r="U114" s="382"/>
      <c r="V114" s="382"/>
      <c r="W114" s="382"/>
      <c r="X114" s="382"/>
      <c r="Y114" s="382"/>
      <c r="Z114" s="382"/>
      <c r="AA114" s="382"/>
      <c r="AB114" s="382"/>
      <c r="AC114" s="382"/>
      <c r="AD114" s="382"/>
      <c r="AE114" s="382"/>
      <c r="AF114" s="382"/>
      <c r="AG114" s="383"/>
    </row>
    <row r="115" spans="7:33" ht="18" customHeight="1" hidden="1" thickBot="1">
      <c r="G115" s="384"/>
      <c r="H115" s="385"/>
      <c r="I115" s="385"/>
      <c r="J115" s="385"/>
      <c r="K115" s="385"/>
      <c r="L115" s="385"/>
      <c r="M115" s="385"/>
      <c r="N115" s="385"/>
      <c r="O115" s="385"/>
      <c r="P115" s="385"/>
      <c r="Q115" s="385"/>
      <c r="R115" s="385"/>
      <c r="S115" s="385"/>
      <c r="T115" s="385"/>
      <c r="U115" s="385"/>
      <c r="V115" s="385"/>
      <c r="W115" s="385"/>
      <c r="X115" s="385"/>
      <c r="Y115" s="385"/>
      <c r="Z115" s="385"/>
      <c r="AA115" s="385"/>
      <c r="AB115" s="385"/>
      <c r="AC115" s="385"/>
      <c r="AD115" s="385"/>
      <c r="AE115" s="385"/>
      <c r="AF115" s="385"/>
      <c r="AG115" s="386"/>
    </row>
    <row r="116" spans="7:19" ht="18" customHeight="1" hidden="1" thickBot="1">
      <c r="G116" s="37"/>
      <c r="H116" s="37"/>
      <c r="I116" s="37"/>
      <c r="J116" s="37"/>
      <c r="K116" s="37"/>
      <c r="L116" s="37"/>
      <c r="M116" s="37"/>
      <c r="N116" s="37"/>
      <c r="O116" s="37"/>
      <c r="P116" s="37"/>
      <c r="Q116" s="37"/>
      <c r="R116" s="37"/>
      <c r="S116" s="37"/>
    </row>
    <row r="117" spans="7:33" ht="18" customHeight="1" hidden="1" thickBot="1">
      <c r="G117" s="351" t="s">
        <v>600</v>
      </c>
      <c r="H117" s="352"/>
      <c r="I117" s="352"/>
      <c r="J117" s="352"/>
      <c r="K117" s="352"/>
      <c r="L117" s="352"/>
      <c r="M117" s="352"/>
      <c r="N117" s="352"/>
      <c r="O117" s="353"/>
      <c r="P117" s="351" t="s">
        <v>297</v>
      </c>
      <c r="Q117" s="352"/>
      <c r="R117" s="352"/>
      <c r="S117" s="352"/>
      <c r="T117" s="352"/>
      <c r="U117" s="352"/>
      <c r="V117" s="352"/>
      <c r="W117" s="352"/>
      <c r="X117" s="353"/>
      <c r="Y117" s="351" t="s">
        <v>273</v>
      </c>
      <c r="Z117" s="352"/>
      <c r="AA117" s="352"/>
      <c r="AB117" s="352"/>
      <c r="AC117" s="352"/>
      <c r="AD117" s="352"/>
      <c r="AE117" s="352"/>
      <c r="AF117" s="352"/>
      <c r="AG117" s="353"/>
    </row>
    <row r="118" spans="7:33" ht="18" customHeight="1" hidden="1">
      <c r="G118" s="354"/>
      <c r="H118" s="355"/>
      <c r="I118" s="355"/>
      <c r="J118" s="355"/>
      <c r="K118" s="355"/>
      <c r="L118" s="355"/>
      <c r="M118" s="355"/>
      <c r="N118" s="355"/>
      <c r="O118" s="356"/>
      <c r="P118" s="354"/>
      <c r="Q118" s="355"/>
      <c r="R118" s="355"/>
      <c r="S118" s="355"/>
      <c r="T118" s="355"/>
      <c r="U118" s="355"/>
      <c r="V118" s="355"/>
      <c r="W118" s="355"/>
      <c r="X118" s="356"/>
      <c r="Y118" s="354"/>
      <c r="Z118" s="355"/>
      <c r="AA118" s="355"/>
      <c r="AB118" s="355"/>
      <c r="AC118" s="355"/>
      <c r="AD118" s="355"/>
      <c r="AE118" s="355"/>
      <c r="AF118" s="355"/>
      <c r="AG118" s="356"/>
    </row>
    <row r="119" spans="7:33" ht="18" customHeight="1" hidden="1">
      <c r="G119" s="357"/>
      <c r="H119" s="358"/>
      <c r="I119" s="358"/>
      <c r="J119" s="358"/>
      <c r="K119" s="358"/>
      <c r="L119" s="358"/>
      <c r="M119" s="358"/>
      <c r="N119" s="358"/>
      <c r="O119" s="359"/>
      <c r="P119" s="357"/>
      <c r="Q119" s="358"/>
      <c r="R119" s="358"/>
      <c r="S119" s="358"/>
      <c r="T119" s="358"/>
      <c r="U119" s="358"/>
      <c r="V119" s="358"/>
      <c r="W119" s="358"/>
      <c r="X119" s="359"/>
      <c r="Y119" s="357"/>
      <c r="Z119" s="358"/>
      <c r="AA119" s="358"/>
      <c r="AB119" s="358"/>
      <c r="AC119" s="358"/>
      <c r="AD119" s="358"/>
      <c r="AE119" s="358"/>
      <c r="AF119" s="358"/>
      <c r="AG119" s="359"/>
    </row>
    <row r="120" spans="7:33" ht="18" customHeight="1" hidden="1">
      <c r="G120" s="357"/>
      <c r="H120" s="358"/>
      <c r="I120" s="358"/>
      <c r="J120" s="358"/>
      <c r="K120" s="358"/>
      <c r="L120" s="358"/>
      <c r="M120" s="358"/>
      <c r="N120" s="358"/>
      <c r="O120" s="359"/>
      <c r="P120" s="357"/>
      <c r="Q120" s="358"/>
      <c r="R120" s="358"/>
      <c r="S120" s="358"/>
      <c r="T120" s="358"/>
      <c r="U120" s="358"/>
      <c r="V120" s="358"/>
      <c r="W120" s="358"/>
      <c r="X120" s="359"/>
      <c r="Y120" s="357"/>
      <c r="Z120" s="358"/>
      <c r="AA120" s="358"/>
      <c r="AB120" s="358"/>
      <c r="AC120" s="358"/>
      <c r="AD120" s="358"/>
      <c r="AE120" s="358"/>
      <c r="AF120" s="358"/>
      <c r="AG120" s="359"/>
    </row>
    <row r="121" spans="7:33" ht="18" customHeight="1" hidden="1">
      <c r="G121" s="357"/>
      <c r="H121" s="358"/>
      <c r="I121" s="358"/>
      <c r="J121" s="358"/>
      <c r="K121" s="358"/>
      <c r="L121" s="358"/>
      <c r="M121" s="358"/>
      <c r="N121" s="358"/>
      <c r="O121" s="359"/>
      <c r="P121" s="357"/>
      <c r="Q121" s="358"/>
      <c r="R121" s="358"/>
      <c r="S121" s="358"/>
      <c r="T121" s="358"/>
      <c r="U121" s="358"/>
      <c r="V121" s="358"/>
      <c r="W121" s="358"/>
      <c r="X121" s="359"/>
      <c r="Y121" s="357"/>
      <c r="Z121" s="358"/>
      <c r="AA121" s="358"/>
      <c r="AB121" s="358"/>
      <c r="AC121" s="358"/>
      <c r="AD121" s="358"/>
      <c r="AE121" s="358"/>
      <c r="AF121" s="358"/>
      <c r="AG121" s="359"/>
    </row>
    <row r="122" spans="7:33" ht="18" customHeight="1" hidden="1" thickBot="1">
      <c r="G122" s="360"/>
      <c r="H122" s="361"/>
      <c r="I122" s="361"/>
      <c r="J122" s="361"/>
      <c r="K122" s="361"/>
      <c r="L122" s="361"/>
      <c r="M122" s="361"/>
      <c r="N122" s="361"/>
      <c r="O122" s="362"/>
      <c r="P122" s="360"/>
      <c r="Q122" s="361"/>
      <c r="R122" s="361"/>
      <c r="S122" s="361"/>
      <c r="T122" s="361"/>
      <c r="U122" s="361"/>
      <c r="V122" s="361"/>
      <c r="W122" s="361"/>
      <c r="X122" s="362"/>
      <c r="Y122" s="360"/>
      <c r="Z122" s="361"/>
      <c r="AA122" s="361"/>
      <c r="AB122" s="361"/>
      <c r="AC122" s="361"/>
      <c r="AD122" s="361"/>
      <c r="AE122" s="361"/>
      <c r="AF122" s="361"/>
      <c r="AG122" s="362"/>
    </row>
    <row r="123" spans="7:19" ht="18" customHeight="1" hidden="1" thickBot="1">
      <c r="G123" s="36"/>
      <c r="H123" s="36"/>
      <c r="I123" s="36"/>
      <c r="J123" s="36"/>
      <c r="K123" s="36"/>
      <c r="L123" s="36"/>
      <c r="M123" s="36"/>
      <c r="N123" s="36"/>
      <c r="O123" s="36"/>
      <c r="P123" s="36"/>
      <c r="Q123" s="36"/>
      <c r="R123" s="36"/>
      <c r="S123" s="36"/>
    </row>
    <row r="124" spans="7:33" ht="18" customHeight="1" hidden="1" thickBot="1">
      <c r="G124" s="18" t="s">
        <v>281</v>
      </c>
      <c r="L124" s="331"/>
      <c r="M124" s="332"/>
      <c r="Q124" s="18" t="s">
        <v>282</v>
      </c>
      <c r="V124" s="331"/>
      <c r="W124" s="332"/>
      <c r="AA124" s="18" t="s">
        <v>283</v>
      </c>
      <c r="AF124" s="331"/>
      <c r="AG124" s="332"/>
    </row>
    <row r="125" spans="7:33" ht="18" customHeight="1" hidden="1">
      <c r="G125" s="18" t="s">
        <v>634</v>
      </c>
      <c r="L125" s="333">
        <f>+L124*$L$107/100</f>
        <v>0</v>
      </c>
      <c r="M125" s="334"/>
      <c r="Q125" s="38" t="s">
        <v>634</v>
      </c>
      <c r="R125" s="38"/>
      <c r="V125" s="333">
        <f>+V124*$L$107/100</f>
        <v>0</v>
      </c>
      <c r="W125" s="334"/>
      <c r="AA125" s="38" t="s">
        <v>634</v>
      </c>
      <c r="AB125" s="38"/>
      <c r="AF125" s="333">
        <f>+AF124*$L$107/100</f>
        <v>0</v>
      </c>
      <c r="AG125" s="334"/>
    </row>
    <row r="126" ht="18" customHeight="1" hidden="1" thickBot="1"/>
    <row r="127" spans="2:22" ht="18" customHeight="1" hidden="1" thickBot="1">
      <c r="B127" s="38" t="s">
        <v>601</v>
      </c>
      <c r="C127" s="38"/>
      <c r="D127" s="38"/>
      <c r="I127" s="30"/>
      <c r="K127" s="23" t="s">
        <v>625</v>
      </c>
      <c r="L127" s="408"/>
      <c r="M127" s="409"/>
      <c r="N127" s="409"/>
      <c r="O127" s="409"/>
      <c r="P127" s="410"/>
      <c r="V127" s="326" t="s">
        <v>1368</v>
      </c>
    </row>
    <row r="128" spans="11:33" ht="18" customHeight="1" hidden="1" thickBot="1">
      <c r="K128" s="23"/>
      <c r="L128" s="20"/>
      <c r="M128" s="20"/>
      <c r="V128" s="390" t="s">
        <v>1370</v>
      </c>
      <c r="W128" s="390"/>
      <c r="X128" s="390"/>
      <c r="Y128" s="390"/>
      <c r="Z128" s="390"/>
      <c r="AA128" s="390"/>
      <c r="AB128" s="390"/>
      <c r="AC128" s="390"/>
      <c r="AD128" s="390"/>
      <c r="AE128" s="390"/>
      <c r="AF128" s="390"/>
      <c r="AG128" s="390"/>
    </row>
    <row r="129" spans="9:33" ht="18" customHeight="1" hidden="1" thickBot="1">
      <c r="I129" s="30"/>
      <c r="K129" s="23" t="s">
        <v>632</v>
      </c>
      <c r="L129" s="335"/>
      <c r="M129" s="336"/>
      <c r="N129" s="20" t="str">
        <f>+B127&amp;"の重み（％）"</f>
        <v>③サービス評価（外部）の重み（％）</v>
      </c>
      <c r="O129" s="20"/>
      <c r="V129" s="390"/>
      <c r="W129" s="390"/>
      <c r="X129" s="390"/>
      <c r="Y129" s="390"/>
      <c r="Z129" s="390"/>
      <c r="AA129" s="390"/>
      <c r="AB129" s="390"/>
      <c r="AC129" s="390"/>
      <c r="AD129" s="390"/>
      <c r="AE129" s="390"/>
      <c r="AF129" s="390"/>
      <c r="AG129" s="390"/>
    </row>
    <row r="130" spans="12:33" ht="18" customHeight="1" hidden="1">
      <c r="L130" s="326"/>
      <c r="V130" s="391"/>
      <c r="W130" s="391"/>
      <c r="X130" s="391"/>
      <c r="Y130" s="391"/>
      <c r="Z130" s="391"/>
      <c r="AA130" s="391"/>
      <c r="AB130" s="391"/>
      <c r="AC130" s="391"/>
      <c r="AD130" s="391"/>
      <c r="AE130" s="391"/>
      <c r="AF130" s="391"/>
      <c r="AG130" s="391"/>
    </row>
    <row r="131" spans="2:33" ht="18" customHeight="1" hidden="1">
      <c r="B131" s="30"/>
      <c r="C131" s="30"/>
      <c r="D131" s="30"/>
      <c r="F131" s="23" t="s">
        <v>633</v>
      </c>
      <c r="G131" s="363"/>
      <c r="H131" s="364"/>
      <c r="I131" s="364"/>
      <c r="J131" s="364"/>
      <c r="K131" s="364"/>
      <c r="L131" s="364"/>
      <c r="M131" s="364"/>
      <c r="N131" s="364"/>
      <c r="O131" s="364"/>
      <c r="P131" s="364"/>
      <c r="Q131" s="364"/>
      <c r="R131" s="364"/>
      <c r="S131" s="364"/>
      <c r="T131" s="364"/>
      <c r="U131" s="364"/>
      <c r="V131" s="364"/>
      <c r="W131" s="364"/>
      <c r="X131" s="364"/>
      <c r="Y131" s="364"/>
      <c r="Z131" s="364"/>
      <c r="AA131" s="364"/>
      <c r="AB131" s="364"/>
      <c r="AC131" s="364"/>
      <c r="AD131" s="364"/>
      <c r="AE131" s="364"/>
      <c r="AF131" s="364"/>
      <c r="AG131" s="365"/>
    </row>
    <row r="132" spans="2:33" ht="18" customHeight="1" hidden="1">
      <c r="B132" s="30"/>
      <c r="C132" s="30"/>
      <c r="D132" s="30"/>
      <c r="E132" s="23"/>
      <c r="F132" s="23"/>
      <c r="G132" s="366"/>
      <c r="H132" s="367"/>
      <c r="I132" s="367"/>
      <c r="J132" s="367"/>
      <c r="K132" s="367"/>
      <c r="L132" s="367"/>
      <c r="M132" s="367"/>
      <c r="N132" s="367"/>
      <c r="O132" s="367"/>
      <c r="P132" s="367"/>
      <c r="Q132" s="367"/>
      <c r="R132" s="367"/>
      <c r="S132" s="367"/>
      <c r="T132" s="367"/>
      <c r="U132" s="367"/>
      <c r="V132" s="367"/>
      <c r="W132" s="367"/>
      <c r="X132" s="367"/>
      <c r="Y132" s="367"/>
      <c r="Z132" s="367"/>
      <c r="AA132" s="367"/>
      <c r="AB132" s="367"/>
      <c r="AC132" s="367"/>
      <c r="AD132" s="367"/>
      <c r="AE132" s="367"/>
      <c r="AF132" s="367"/>
      <c r="AG132" s="368"/>
    </row>
    <row r="133" spans="2:33" ht="18" customHeight="1" hidden="1">
      <c r="B133" s="30"/>
      <c r="C133" s="30"/>
      <c r="D133" s="30"/>
      <c r="E133" s="23"/>
      <c r="F133" s="23"/>
      <c r="G133" s="366"/>
      <c r="H133" s="367"/>
      <c r="I133" s="367"/>
      <c r="J133" s="367"/>
      <c r="K133" s="367"/>
      <c r="L133" s="367"/>
      <c r="M133" s="367"/>
      <c r="N133" s="367"/>
      <c r="O133" s="367"/>
      <c r="P133" s="367"/>
      <c r="Q133" s="367"/>
      <c r="R133" s="367"/>
      <c r="S133" s="367"/>
      <c r="T133" s="367"/>
      <c r="U133" s="367"/>
      <c r="V133" s="367"/>
      <c r="W133" s="367"/>
      <c r="X133" s="367"/>
      <c r="Y133" s="367"/>
      <c r="Z133" s="367"/>
      <c r="AA133" s="367"/>
      <c r="AB133" s="367"/>
      <c r="AC133" s="367"/>
      <c r="AD133" s="367"/>
      <c r="AE133" s="367"/>
      <c r="AF133" s="367"/>
      <c r="AG133" s="368"/>
    </row>
    <row r="134" spans="2:33" ht="18" customHeight="1" hidden="1">
      <c r="B134" s="30"/>
      <c r="C134" s="30"/>
      <c r="D134" s="30"/>
      <c r="E134" s="23"/>
      <c r="F134" s="23"/>
      <c r="G134" s="369"/>
      <c r="H134" s="370"/>
      <c r="I134" s="370"/>
      <c r="J134" s="370"/>
      <c r="K134" s="370"/>
      <c r="L134" s="370"/>
      <c r="M134" s="370"/>
      <c r="N134" s="370"/>
      <c r="O134" s="370"/>
      <c r="P134" s="370"/>
      <c r="Q134" s="370"/>
      <c r="R134" s="370"/>
      <c r="S134" s="370"/>
      <c r="T134" s="370"/>
      <c r="U134" s="370"/>
      <c r="V134" s="370"/>
      <c r="W134" s="370"/>
      <c r="X134" s="370"/>
      <c r="Y134" s="370"/>
      <c r="Z134" s="370"/>
      <c r="AA134" s="370"/>
      <c r="AB134" s="370"/>
      <c r="AC134" s="370"/>
      <c r="AD134" s="370"/>
      <c r="AE134" s="370"/>
      <c r="AF134" s="370"/>
      <c r="AG134" s="371"/>
    </row>
    <row r="135" ht="18" customHeight="1" hidden="1" thickBot="1"/>
    <row r="136" spans="6:33" ht="18" customHeight="1" hidden="1">
      <c r="F136" s="23" t="s">
        <v>280</v>
      </c>
      <c r="G136" s="481"/>
      <c r="H136" s="382"/>
      <c r="I136" s="382"/>
      <c r="J136" s="382"/>
      <c r="K136" s="382"/>
      <c r="L136" s="382"/>
      <c r="M136" s="382"/>
      <c r="N136" s="382"/>
      <c r="O136" s="382"/>
      <c r="P136" s="382"/>
      <c r="Q136" s="382"/>
      <c r="R136" s="382"/>
      <c r="S136" s="382"/>
      <c r="T136" s="382"/>
      <c r="U136" s="382"/>
      <c r="V136" s="382"/>
      <c r="W136" s="382"/>
      <c r="X136" s="382"/>
      <c r="Y136" s="382"/>
      <c r="Z136" s="382"/>
      <c r="AA136" s="382"/>
      <c r="AB136" s="382"/>
      <c r="AC136" s="382"/>
      <c r="AD136" s="382"/>
      <c r="AE136" s="382"/>
      <c r="AF136" s="382"/>
      <c r="AG136" s="383"/>
    </row>
    <row r="137" spans="7:33" ht="18" customHeight="1" hidden="1" thickBot="1">
      <c r="G137" s="384"/>
      <c r="H137" s="385"/>
      <c r="I137" s="385"/>
      <c r="J137" s="385"/>
      <c r="K137" s="385"/>
      <c r="L137" s="385"/>
      <c r="M137" s="385"/>
      <c r="N137" s="385"/>
      <c r="O137" s="385"/>
      <c r="P137" s="385"/>
      <c r="Q137" s="385"/>
      <c r="R137" s="385"/>
      <c r="S137" s="385"/>
      <c r="T137" s="385"/>
      <c r="U137" s="385"/>
      <c r="V137" s="385"/>
      <c r="W137" s="385"/>
      <c r="X137" s="385"/>
      <c r="Y137" s="385"/>
      <c r="Z137" s="385"/>
      <c r="AA137" s="385"/>
      <c r="AB137" s="385"/>
      <c r="AC137" s="385"/>
      <c r="AD137" s="385"/>
      <c r="AE137" s="385"/>
      <c r="AF137" s="385"/>
      <c r="AG137" s="386"/>
    </row>
    <row r="138" spans="7:19" ht="18" customHeight="1" hidden="1" thickBot="1">
      <c r="G138" s="37"/>
      <c r="H138" s="37"/>
      <c r="I138" s="37"/>
      <c r="J138" s="37"/>
      <c r="K138" s="37"/>
      <c r="L138" s="37"/>
      <c r="M138" s="37"/>
      <c r="N138" s="37"/>
      <c r="O138" s="37"/>
      <c r="P138" s="37"/>
      <c r="Q138" s="37"/>
      <c r="R138" s="37"/>
      <c r="S138" s="37"/>
    </row>
    <row r="139" spans="7:33" ht="18" customHeight="1" hidden="1" thickBot="1">
      <c r="G139" s="351" t="s">
        <v>600</v>
      </c>
      <c r="H139" s="352"/>
      <c r="I139" s="352"/>
      <c r="J139" s="352"/>
      <c r="K139" s="352"/>
      <c r="L139" s="352"/>
      <c r="M139" s="352"/>
      <c r="N139" s="352"/>
      <c r="O139" s="353"/>
      <c r="P139" s="351" t="s">
        <v>297</v>
      </c>
      <c r="Q139" s="352"/>
      <c r="R139" s="352"/>
      <c r="S139" s="352"/>
      <c r="T139" s="352"/>
      <c r="U139" s="352"/>
      <c r="V139" s="352"/>
      <c r="W139" s="352"/>
      <c r="X139" s="353"/>
      <c r="Y139" s="351" t="s">
        <v>273</v>
      </c>
      <c r="Z139" s="352"/>
      <c r="AA139" s="352"/>
      <c r="AB139" s="352"/>
      <c r="AC139" s="352"/>
      <c r="AD139" s="352"/>
      <c r="AE139" s="352"/>
      <c r="AF139" s="352"/>
      <c r="AG139" s="353"/>
    </row>
    <row r="140" spans="7:33" ht="18" customHeight="1" hidden="1">
      <c r="G140" s="354"/>
      <c r="H140" s="355"/>
      <c r="I140" s="355"/>
      <c r="J140" s="355"/>
      <c r="K140" s="355"/>
      <c r="L140" s="355"/>
      <c r="M140" s="355"/>
      <c r="N140" s="355"/>
      <c r="O140" s="356"/>
      <c r="P140" s="354"/>
      <c r="Q140" s="355"/>
      <c r="R140" s="355"/>
      <c r="S140" s="355"/>
      <c r="T140" s="355"/>
      <c r="U140" s="355"/>
      <c r="V140" s="355"/>
      <c r="W140" s="355"/>
      <c r="X140" s="356"/>
      <c r="Y140" s="354"/>
      <c r="Z140" s="355"/>
      <c r="AA140" s="355"/>
      <c r="AB140" s="355"/>
      <c r="AC140" s="355"/>
      <c r="AD140" s="355"/>
      <c r="AE140" s="355"/>
      <c r="AF140" s="355"/>
      <c r="AG140" s="356"/>
    </row>
    <row r="141" spans="7:33" ht="18" customHeight="1" hidden="1">
      <c r="G141" s="357"/>
      <c r="H141" s="358"/>
      <c r="I141" s="358"/>
      <c r="J141" s="358"/>
      <c r="K141" s="358"/>
      <c r="L141" s="358"/>
      <c r="M141" s="358"/>
      <c r="N141" s="358"/>
      <c r="O141" s="359"/>
      <c r="P141" s="357"/>
      <c r="Q141" s="358"/>
      <c r="R141" s="358"/>
      <c r="S141" s="358"/>
      <c r="T141" s="358"/>
      <c r="U141" s="358"/>
      <c r="V141" s="358"/>
      <c r="W141" s="358"/>
      <c r="X141" s="359"/>
      <c r="Y141" s="357"/>
      <c r="Z141" s="358"/>
      <c r="AA141" s="358"/>
      <c r="AB141" s="358"/>
      <c r="AC141" s="358"/>
      <c r="AD141" s="358"/>
      <c r="AE141" s="358"/>
      <c r="AF141" s="358"/>
      <c r="AG141" s="359"/>
    </row>
    <row r="142" spans="7:33" ht="18" customHeight="1" hidden="1">
      <c r="G142" s="357"/>
      <c r="H142" s="358"/>
      <c r="I142" s="358"/>
      <c r="J142" s="358"/>
      <c r="K142" s="358"/>
      <c r="L142" s="358"/>
      <c r="M142" s="358"/>
      <c r="N142" s="358"/>
      <c r="O142" s="359"/>
      <c r="P142" s="357"/>
      <c r="Q142" s="358"/>
      <c r="R142" s="358"/>
      <c r="S142" s="358"/>
      <c r="T142" s="358"/>
      <c r="U142" s="358"/>
      <c r="V142" s="358"/>
      <c r="W142" s="358"/>
      <c r="X142" s="359"/>
      <c r="Y142" s="357"/>
      <c r="Z142" s="358"/>
      <c r="AA142" s="358"/>
      <c r="AB142" s="358"/>
      <c r="AC142" s="358"/>
      <c r="AD142" s="358"/>
      <c r="AE142" s="358"/>
      <c r="AF142" s="358"/>
      <c r="AG142" s="359"/>
    </row>
    <row r="143" spans="7:33" ht="18" customHeight="1" hidden="1" thickBot="1">
      <c r="G143" s="360"/>
      <c r="H143" s="361"/>
      <c r="I143" s="361"/>
      <c r="J143" s="361"/>
      <c r="K143" s="361"/>
      <c r="L143" s="361"/>
      <c r="M143" s="361"/>
      <c r="N143" s="361"/>
      <c r="O143" s="362"/>
      <c r="P143" s="360"/>
      <c r="Q143" s="361"/>
      <c r="R143" s="361"/>
      <c r="S143" s="361"/>
      <c r="T143" s="361"/>
      <c r="U143" s="361"/>
      <c r="V143" s="361"/>
      <c r="W143" s="361"/>
      <c r="X143" s="362"/>
      <c r="Y143" s="360"/>
      <c r="Z143" s="361"/>
      <c r="AA143" s="361"/>
      <c r="AB143" s="361"/>
      <c r="AC143" s="361"/>
      <c r="AD143" s="361"/>
      <c r="AE143" s="361"/>
      <c r="AF143" s="361"/>
      <c r="AG143" s="362"/>
    </row>
    <row r="144" spans="7:32" ht="18" customHeight="1" hidden="1" thickBot="1">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row>
    <row r="145" spans="7:33" ht="18" customHeight="1" hidden="1" thickBot="1">
      <c r="G145" s="18" t="s">
        <v>281</v>
      </c>
      <c r="L145" s="331"/>
      <c r="M145" s="332"/>
      <c r="Q145" s="18" t="s">
        <v>282</v>
      </c>
      <c r="V145" s="331"/>
      <c r="W145" s="332"/>
      <c r="AA145" s="18" t="s">
        <v>283</v>
      </c>
      <c r="AF145" s="331"/>
      <c r="AG145" s="332"/>
    </row>
    <row r="146" spans="7:33" ht="18" customHeight="1" hidden="1">
      <c r="G146" s="18" t="s">
        <v>634</v>
      </c>
      <c r="L146" s="404">
        <f>+L145*$L$129/100</f>
        <v>0</v>
      </c>
      <c r="M146" s="405"/>
      <c r="Q146" s="38" t="s">
        <v>634</v>
      </c>
      <c r="R146" s="38"/>
      <c r="V146" s="404">
        <f>+V145*$L$129/100</f>
        <v>0</v>
      </c>
      <c r="W146" s="405"/>
      <c r="AA146" s="38" t="s">
        <v>634</v>
      </c>
      <c r="AB146" s="38"/>
      <c r="AF146" s="404">
        <f>+AF145*$L$129/100</f>
        <v>0</v>
      </c>
      <c r="AG146" s="405"/>
    </row>
    <row r="147" ht="18" customHeight="1" hidden="1" thickBot="1"/>
    <row r="148" spans="2:22" ht="18" customHeight="1" hidden="1" thickBot="1">
      <c r="B148" s="38" t="s">
        <v>602</v>
      </c>
      <c r="C148" s="38"/>
      <c r="D148" s="38"/>
      <c r="I148" s="30"/>
      <c r="K148" s="23" t="s">
        <v>625</v>
      </c>
      <c r="L148" s="408"/>
      <c r="M148" s="409"/>
      <c r="N148" s="409"/>
      <c r="O148" s="409"/>
      <c r="P148" s="410"/>
      <c r="V148" s="326" t="s">
        <v>1368</v>
      </c>
    </row>
    <row r="149" spans="11:33" ht="18" customHeight="1" hidden="1" thickBot="1">
      <c r="K149" s="23"/>
      <c r="L149" s="20"/>
      <c r="M149" s="20"/>
      <c r="V149" s="390" t="s">
        <v>1370</v>
      </c>
      <c r="W149" s="390"/>
      <c r="X149" s="390"/>
      <c r="Y149" s="390"/>
      <c r="Z149" s="390"/>
      <c r="AA149" s="390"/>
      <c r="AB149" s="390"/>
      <c r="AC149" s="390"/>
      <c r="AD149" s="390"/>
      <c r="AE149" s="390"/>
      <c r="AF149" s="390"/>
      <c r="AG149" s="390"/>
    </row>
    <row r="150" spans="9:33" ht="18" customHeight="1" hidden="1" thickBot="1">
      <c r="I150" s="30"/>
      <c r="K150" s="23" t="s">
        <v>632</v>
      </c>
      <c r="L150" s="335"/>
      <c r="M150" s="336"/>
      <c r="N150" s="20" t="str">
        <f>+B148&amp;"の重み（％）"</f>
        <v>④サービス評価（内部）の重み（％）</v>
      </c>
      <c r="O150" s="20"/>
      <c r="V150" s="390"/>
      <c r="W150" s="390"/>
      <c r="X150" s="390"/>
      <c r="Y150" s="390"/>
      <c r="Z150" s="390"/>
      <c r="AA150" s="390"/>
      <c r="AB150" s="390"/>
      <c r="AC150" s="390"/>
      <c r="AD150" s="390"/>
      <c r="AE150" s="390"/>
      <c r="AF150" s="390"/>
      <c r="AG150" s="390"/>
    </row>
    <row r="151" spans="12:33" ht="18" customHeight="1" hidden="1">
      <c r="L151" s="326"/>
      <c r="V151" s="391"/>
      <c r="W151" s="391"/>
      <c r="X151" s="391"/>
      <c r="Y151" s="391"/>
      <c r="Z151" s="391"/>
      <c r="AA151" s="391"/>
      <c r="AB151" s="391"/>
      <c r="AC151" s="391"/>
      <c r="AD151" s="391"/>
      <c r="AE151" s="391"/>
      <c r="AF151" s="391"/>
      <c r="AG151" s="391"/>
    </row>
    <row r="152" spans="2:33" ht="18" customHeight="1" hidden="1">
      <c r="B152" s="30"/>
      <c r="C152" s="30"/>
      <c r="D152" s="30"/>
      <c r="F152" s="23" t="s">
        <v>633</v>
      </c>
      <c r="G152" s="363"/>
      <c r="H152" s="364"/>
      <c r="I152" s="364"/>
      <c r="J152" s="364"/>
      <c r="K152" s="364"/>
      <c r="L152" s="364"/>
      <c r="M152" s="364"/>
      <c r="N152" s="364"/>
      <c r="O152" s="364"/>
      <c r="P152" s="364"/>
      <c r="Q152" s="364"/>
      <c r="R152" s="364"/>
      <c r="S152" s="364"/>
      <c r="T152" s="364"/>
      <c r="U152" s="364"/>
      <c r="V152" s="364"/>
      <c r="W152" s="364"/>
      <c r="X152" s="364"/>
      <c r="Y152" s="364"/>
      <c r="Z152" s="364"/>
      <c r="AA152" s="364"/>
      <c r="AB152" s="364"/>
      <c r="AC152" s="364"/>
      <c r="AD152" s="364"/>
      <c r="AE152" s="364"/>
      <c r="AF152" s="364"/>
      <c r="AG152" s="365"/>
    </row>
    <row r="153" spans="2:33" ht="18" customHeight="1" hidden="1">
      <c r="B153" s="30"/>
      <c r="C153" s="30"/>
      <c r="D153" s="30"/>
      <c r="E153" s="23"/>
      <c r="F153" s="23"/>
      <c r="G153" s="366"/>
      <c r="H153" s="367"/>
      <c r="I153" s="367"/>
      <c r="J153" s="367"/>
      <c r="K153" s="367"/>
      <c r="L153" s="367"/>
      <c r="M153" s="367"/>
      <c r="N153" s="367"/>
      <c r="O153" s="367"/>
      <c r="P153" s="367"/>
      <c r="Q153" s="367"/>
      <c r="R153" s="367"/>
      <c r="S153" s="367"/>
      <c r="T153" s="367"/>
      <c r="U153" s="367"/>
      <c r="V153" s="367"/>
      <c r="W153" s="367"/>
      <c r="X153" s="367"/>
      <c r="Y153" s="367"/>
      <c r="Z153" s="367"/>
      <c r="AA153" s="367"/>
      <c r="AB153" s="367"/>
      <c r="AC153" s="367"/>
      <c r="AD153" s="367"/>
      <c r="AE153" s="367"/>
      <c r="AF153" s="367"/>
      <c r="AG153" s="368"/>
    </row>
    <row r="154" spans="2:33" ht="18" customHeight="1" hidden="1">
      <c r="B154" s="30"/>
      <c r="C154" s="30"/>
      <c r="D154" s="30"/>
      <c r="E154" s="23"/>
      <c r="F154" s="23"/>
      <c r="G154" s="366"/>
      <c r="H154" s="367"/>
      <c r="I154" s="367"/>
      <c r="J154" s="367"/>
      <c r="K154" s="367"/>
      <c r="L154" s="367"/>
      <c r="M154" s="367"/>
      <c r="N154" s="367"/>
      <c r="O154" s="367"/>
      <c r="P154" s="367"/>
      <c r="Q154" s="367"/>
      <c r="R154" s="367"/>
      <c r="S154" s="367"/>
      <c r="T154" s="367"/>
      <c r="U154" s="367"/>
      <c r="V154" s="367"/>
      <c r="W154" s="367"/>
      <c r="X154" s="367"/>
      <c r="Y154" s="367"/>
      <c r="Z154" s="367"/>
      <c r="AA154" s="367"/>
      <c r="AB154" s="367"/>
      <c r="AC154" s="367"/>
      <c r="AD154" s="367"/>
      <c r="AE154" s="367"/>
      <c r="AF154" s="367"/>
      <c r="AG154" s="368"/>
    </row>
    <row r="155" spans="2:33" ht="18" customHeight="1" hidden="1">
      <c r="B155" s="30"/>
      <c r="C155" s="30"/>
      <c r="D155" s="30"/>
      <c r="E155" s="23"/>
      <c r="F155" s="23"/>
      <c r="G155" s="369"/>
      <c r="H155" s="370"/>
      <c r="I155" s="370"/>
      <c r="J155" s="370"/>
      <c r="K155" s="370"/>
      <c r="L155" s="370"/>
      <c r="M155" s="370"/>
      <c r="N155" s="370"/>
      <c r="O155" s="370"/>
      <c r="P155" s="370"/>
      <c r="Q155" s="370"/>
      <c r="R155" s="370"/>
      <c r="S155" s="370"/>
      <c r="T155" s="370"/>
      <c r="U155" s="370"/>
      <c r="V155" s="370"/>
      <c r="W155" s="370"/>
      <c r="X155" s="370"/>
      <c r="Y155" s="370"/>
      <c r="Z155" s="370"/>
      <c r="AA155" s="370"/>
      <c r="AB155" s="370"/>
      <c r="AC155" s="370"/>
      <c r="AD155" s="370"/>
      <c r="AE155" s="370"/>
      <c r="AF155" s="370"/>
      <c r="AG155" s="371"/>
    </row>
    <row r="156" ht="18" customHeight="1" hidden="1" thickBot="1"/>
    <row r="157" spans="6:33" ht="18" customHeight="1" hidden="1">
      <c r="F157" s="23" t="s">
        <v>280</v>
      </c>
      <c r="G157" s="381"/>
      <c r="H157" s="382"/>
      <c r="I157" s="382"/>
      <c r="J157" s="382"/>
      <c r="K157" s="382"/>
      <c r="L157" s="382"/>
      <c r="M157" s="382"/>
      <c r="N157" s="382"/>
      <c r="O157" s="382"/>
      <c r="P157" s="382"/>
      <c r="Q157" s="382"/>
      <c r="R157" s="382"/>
      <c r="S157" s="382"/>
      <c r="T157" s="382"/>
      <c r="U157" s="382"/>
      <c r="V157" s="382"/>
      <c r="W157" s="382"/>
      <c r="X157" s="382"/>
      <c r="Y157" s="382"/>
      <c r="Z157" s="382"/>
      <c r="AA157" s="382"/>
      <c r="AB157" s="382"/>
      <c r="AC157" s="382"/>
      <c r="AD157" s="382"/>
      <c r="AE157" s="382"/>
      <c r="AF157" s="382"/>
      <c r="AG157" s="383"/>
    </row>
    <row r="158" spans="7:33" ht="18" customHeight="1" hidden="1" thickBot="1">
      <c r="G158" s="384"/>
      <c r="H158" s="385"/>
      <c r="I158" s="385"/>
      <c r="J158" s="385"/>
      <c r="K158" s="385"/>
      <c r="L158" s="385"/>
      <c r="M158" s="385"/>
      <c r="N158" s="385"/>
      <c r="O158" s="385"/>
      <c r="P158" s="385"/>
      <c r="Q158" s="385"/>
      <c r="R158" s="385"/>
      <c r="S158" s="385"/>
      <c r="T158" s="385"/>
      <c r="U158" s="385"/>
      <c r="V158" s="385"/>
      <c r="W158" s="385"/>
      <c r="X158" s="385"/>
      <c r="Y158" s="385"/>
      <c r="Z158" s="385"/>
      <c r="AA158" s="385"/>
      <c r="AB158" s="385"/>
      <c r="AC158" s="385"/>
      <c r="AD158" s="385"/>
      <c r="AE158" s="385"/>
      <c r="AF158" s="385"/>
      <c r="AG158" s="386"/>
    </row>
    <row r="159" spans="7:19" ht="18" customHeight="1" hidden="1" thickBot="1">
      <c r="G159" s="37"/>
      <c r="H159" s="37"/>
      <c r="I159" s="37"/>
      <c r="J159" s="37"/>
      <c r="K159" s="37"/>
      <c r="L159" s="37"/>
      <c r="M159" s="37"/>
      <c r="N159" s="37"/>
      <c r="O159" s="37"/>
      <c r="P159" s="37"/>
      <c r="Q159" s="37"/>
      <c r="R159" s="37"/>
      <c r="S159" s="37"/>
    </row>
    <row r="160" spans="7:33" ht="18" customHeight="1" hidden="1" thickBot="1">
      <c r="G160" s="351" t="s">
        <v>600</v>
      </c>
      <c r="H160" s="352"/>
      <c r="I160" s="352"/>
      <c r="J160" s="352"/>
      <c r="K160" s="352"/>
      <c r="L160" s="352"/>
      <c r="M160" s="352"/>
      <c r="N160" s="352"/>
      <c r="O160" s="353"/>
      <c r="P160" s="351" t="s">
        <v>297</v>
      </c>
      <c r="Q160" s="352"/>
      <c r="R160" s="352"/>
      <c r="S160" s="352"/>
      <c r="T160" s="352"/>
      <c r="U160" s="352"/>
      <c r="V160" s="352"/>
      <c r="W160" s="352"/>
      <c r="X160" s="353"/>
      <c r="Y160" s="351" t="s">
        <v>273</v>
      </c>
      <c r="Z160" s="352"/>
      <c r="AA160" s="352"/>
      <c r="AB160" s="352"/>
      <c r="AC160" s="352"/>
      <c r="AD160" s="352"/>
      <c r="AE160" s="352"/>
      <c r="AF160" s="352"/>
      <c r="AG160" s="353"/>
    </row>
    <row r="161" spans="7:33" ht="18" customHeight="1" hidden="1">
      <c r="G161" s="354"/>
      <c r="H161" s="355"/>
      <c r="I161" s="355"/>
      <c r="J161" s="355"/>
      <c r="K161" s="355"/>
      <c r="L161" s="355"/>
      <c r="M161" s="355"/>
      <c r="N161" s="355"/>
      <c r="O161" s="356"/>
      <c r="P161" s="354"/>
      <c r="Q161" s="355"/>
      <c r="R161" s="355"/>
      <c r="S161" s="355"/>
      <c r="T161" s="355"/>
      <c r="U161" s="355"/>
      <c r="V161" s="355"/>
      <c r="W161" s="355"/>
      <c r="X161" s="356"/>
      <c r="Y161" s="354"/>
      <c r="Z161" s="355"/>
      <c r="AA161" s="355"/>
      <c r="AB161" s="355"/>
      <c r="AC161" s="355"/>
      <c r="AD161" s="355"/>
      <c r="AE161" s="355"/>
      <c r="AF161" s="355"/>
      <c r="AG161" s="356"/>
    </row>
    <row r="162" spans="7:33" ht="18" customHeight="1" hidden="1">
      <c r="G162" s="357"/>
      <c r="H162" s="358"/>
      <c r="I162" s="358"/>
      <c r="J162" s="358"/>
      <c r="K162" s="358"/>
      <c r="L162" s="358"/>
      <c r="M162" s="358"/>
      <c r="N162" s="358"/>
      <c r="O162" s="359"/>
      <c r="P162" s="357"/>
      <c r="Q162" s="358"/>
      <c r="R162" s="358"/>
      <c r="S162" s="358"/>
      <c r="T162" s="358"/>
      <c r="U162" s="358"/>
      <c r="V162" s="358"/>
      <c r="W162" s="358"/>
      <c r="X162" s="359"/>
      <c r="Y162" s="357"/>
      <c r="Z162" s="358"/>
      <c r="AA162" s="358"/>
      <c r="AB162" s="358"/>
      <c r="AC162" s="358"/>
      <c r="AD162" s="358"/>
      <c r="AE162" s="358"/>
      <c r="AF162" s="358"/>
      <c r="AG162" s="359"/>
    </row>
    <row r="163" spans="7:33" ht="18" customHeight="1" hidden="1">
      <c r="G163" s="357"/>
      <c r="H163" s="358"/>
      <c r="I163" s="358"/>
      <c r="J163" s="358"/>
      <c r="K163" s="358"/>
      <c r="L163" s="358"/>
      <c r="M163" s="358"/>
      <c r="N163" s="358"/>
      <c r="O163" s="359"/>
      <c r="P163" s="357"/>
      <c r="Q163" s="358"/>
      <c r="R163" s="358"/>
      <c r="S163" s="358"/>
      <c r="T163" s="358"/>
      <c r="U163" s="358"/>
      <c r="V163" s="358"/>
      <c r="W163" s="358"/>
      <c r="X163" s="359"/>
      <c r="Y163" s="357"/>
      <c r="Z163" s="358"/>
      <c r="AA163" s="358"/>
      <c r="AB163" s="358"/>
      <c r="AC163" s="358"/>
      <c r="AD163" s="358"/>
      <c r="AE163" s="358"/>
      <c r="AF163" s="358"/>
      <c r="AG163" s="359"/>
    </row>
    <row r="164" spans="7:33" ht="18" customHeight="1" hidden="1">
      <c r="G164" s="357"/>
      <c r="H164" s="358"/>
      <c r="I164" s="358"/>
      <c r="J164" s="358"/>
      <c r="K164" s="358"/>
      <c r="L164" s="358"/>
      <c r="M164" s="358"/>
      <c r="N164" s="358"/>
      <c r="O164" s="359"/>
      <c r="P164" s="357"/>
      <c r="Q164" s="358"/>
      <c r="R164" s="358"/>
      <c r="S164" s="358"/>
      <c r="T164" s="358"/>
      <c r="U164" s="358"/>
      <c r="V164" s="358"/>
      <c r="W164" s="358"/>
      <c r="X164" s="359"/>
      <c r="Y164" s="357"/>
      <c r="Z164" s="358"/>
      <c r="AA164" s="358"/>
      <c r="AB164" s="358"/>
      <c r="AC164" s="358"/>
      <c r="AD164" s="358"/>
      <c r="AE164" s="358"/>
      <c r="AF164" s="358"/>
      <c r="AG164" s="359"/>
    </row>
    <row r="165" spans="7:33" ht="18" customHeight="1" hidden="1" thickBot="1">
      <c r="G165" s="360"/>
      <c r="H165" s="361"/>
      <c r="I165" s="361"/>
      <c r="J165" s="361"/>
      <c r="K165" s="361"/>
      <c r="L165" s="361"/>
      <c r="M165" s="361"/>
      <c r="N165" s="361"/>
      <c r="O165" s="362"/>
      <c r="P165" s="360"/>
      <c r="Q165" s="361"/>
      <c r="R165" s="361"/>
      <c r="S165" s="361"/>
      <c r="T165" s="361"/>
      <c r="U165" s="361"/>
      <c r="V165" s="361"/>
      <c r="W165" s="361"/>
      <c r="X165" s="362"/>
      <c r="Y165" s="360"/>
      <c r="Z165" s="361"/>
      <c r="AA165" s="361"/>
      <c r="AB165" s="361"/>
      <c r="AC165" s="361"/>
      <c r="AD165" s="361"/>
      <c r="AE165" s="361"/>
      <c r="AF165" s="361"/>
      <c r="AG165" s="362"/>
    </row>
    <row r="166" spans="7:19" ht="18" customHeight="1" hidden="1" thickBot="1">
      <c r="G166" s="36"/>
      <c r="H166" s="36"/>
      <c r="I166" s="36"/>
      <c r="J166" s="36"/>
      <c r="K166" s="36"/>
      <c r="L166" s="36"/>
      <c r="M166" s="36"/>
      <c r="N166" s="36"/>
      <c r="O166" s="36"/>
      <c r="P166" s="36"/>
      <c r="Q166" s="36"/>
      <c r="R166" s="36"/>
      <c r="S166" s="36"/>
    </row>
    <row r="167" spans="7:31" ht="18" customHeight="1" hidden="1" thickBot="1">
      <c r="G167" s="18" t="s">
        <v>281</v>
      </c>
      <c r="L167" s="331"/>
      <c r="M167" s="332"/>
      <c r="P167" s="18" t="s">
        <v>282</v>
      </c>
      <c r="U167" s="331"/>
      <c r="V167" s="332"/>
      <c r="Y167" s="18" t="s">
        <v>283</v>
      </c>
      <c r="AD167" s="331"/>
      <c r="AE167" s="332"/>
    </row>
    <row r="168" spans="7:31" ht="18" customHeight="1" hidden="1">
      <c r="G168" s="18" t="s">
        <v>634</v>
      </c>
      <c r="L168" s="404">
        <f>+L167*$L$150/100</f>
        <v>0</v>
      </c>
      <c r="M168" s="405"/>
      <c r="P168" s="38" t="s">
        <v>634</v>
      </c>
      <c r="Q168" s="38"/>
      <c r="U168" s="404">
        <f>+U167*$L$150/100</f>
        <v>0</v>
      </c>
      <c r="V168" s="405"/>
      <c r="Y168" s="38" t="s">
        <v>634</v>
      </c>
      <c r="Z168" s="38"/>
      <c r="AD168" s="404">
        <f>+AD167*$L$150/100</f>
        <v>0</v>
      </c>
      <c r="AE168" s="405"/>
    </row>
    <row r="169" ht="18" customHeight="1" hidden="1"/>
    <row r="170" spans="2:31" ht="18" customHeight="1" hidden="1">
      <c r="B170" s="18" t="s">
        <v>636</v>
      </c>
      <c r="H170" s="20"/>
      <c r="I170" s="32" t="s">
        <v>285</v>
      </c>
      <c r="J170" s="20"/>
      <c r="K170" s="20"/>
      <c r="M170" s="20"/>
      <c r="N170" s="20"/>
      <c r="O170" s="20"/>
      <c r="P170" s="20"/>
      <c r="Q170" s="20"/>
      <c r="R170" s="20"/>
      <c r="S170" s="20"/>
      <c r="T170" s="20"/>
      <c r="U170" s="20"/>
      <c r="V170" s="20"/>
      <c r="W170" s="20"/>
      <c r="X170" s="20"/>
      <c r="Y170" s="20"/>
      <c r="Z170" s="20"/>
      <c r="AA170" s="20"/>
      <c r="AB170" s="20"/>
      <c r="AC170" s="20"/>
      <c r="AD170" s="20"/>
      <c r="AE170" s="20"/>
    </row>
    <row r="171" spans="7:31" ht="18" customHeight="1" hidden="1">
      <c r="G171" s="18" t="s">
        <v>281</v>
      </c>
      <c r="L171" s="406">
        <f>L103+L125+L146+L168</f>
        <v>0</v>
      </c>
      <c r="M171" s="407"/>
      <c r="P171" s="18" t="s">
        <v>282</v>
      </c>
      <c r="U171" s="406">
        <f>V103+V125+V146+U168</f>
        <v>0</v>
      </c>
      <c r="V171" s="407"/>
      <c r="Y171" s="18" t="s">
        <v>283</v>
      </c>
      <c r="AD171" s="406">
        <f>AF103+AF125+AF146+AD168</f>
        <v>0</v>
      </c>
      <c r="AE171" s="407"/>
    </row>
    <row r="172" ht="18" customHeight="1" hidden="1"/>
    <row r="173" spans="2:31" ht="18" customHeight="1" hidden="1">
      <c r="B173" s="18" t="s">
        <v>637</v>
      </c>
      <c r="H173" s="20"/>
      <c r="I173" s="32" t="s">
        <v>44</v>
      </c>
      <c r="K173" s="20"/>
      <c r="L173" s="20"/>
      <c r="M173" s="20"/>
      <c r="N173" s="20"/>
      <c r="O173" s="20"/>
      <c r="P173" s="20"/>
      <c r="Q173" s="20"/>
      <c r="R173" s="20"/>
      <c r="S173" s="20"/>
      <c r="T173" s="20"/>
      <c r="U173" s="20"/>
      <c r="V173" s="20"/>
      <c r="W173" s="20"/>
      <c r="X173" s="20"/>
      <c r="Y173" s="20"/>
      <c r="Z173" s="20"/>
      <c r="AA173" s="20"/>
      <c r="AB173" s="20"/>
      <c r="AC173" s="20"/>
      <c r="AD173" s="20"/>
      <c r="AE173" s="20"/>
    </row>
    <row r="174" spans="7:31" ht="18" customHeight="1" hidden="1">
      <c r="G174" s="18" t="s">
        <v>299</v>
      </c>
      <c r="I174" s="21" t="s">
        <v>638</v>
      </c>
      <c r="L174" s="406">
        <f>IF(L171&lt;&gt;0,L171/MAX($L$171,$U$171,$AD$171),0)</f>
        <v>0</v>
      </c>
      <c r="M174" s="407"/>
      <c r="S174" s="23" t="s">
        <v>639</v>
      </c>
      <c r="U174" s="406">
        <f>IF(U171&lt;&gt;0,U171/MAX($L$171,$U$171,$AD$171),0)</f>
        <v>0</v>
      </c>
      <c r="V174" s="407"/>
      <c r="AB174" s="23" t="s">
        <v>298</v>
      </c>
      <c r="AD174" s="406">
        <f>IF(AD171&lt;&gt;0,AD171/MAX($L$171,$U$171,$AD$171),0)</f>
        <v>0</v>
      </c>
      <c r="AE174" s="407"/>
    </row>
    <row r="175" spans="12:27" ht="18" customHeight="1" hidden="1">
      <c r="L175" s="20"/>
      <c r="T175" s="20"/>
      <c r="AA175" s="20"/>
    </row>
    <row r="176" spans="2:27" ht="18" customHeight="1" hidden="1" thickBot="1">
      <c r="B176" s="18" t="s">
        <v>640</v>
      </c>
      <c r="L176" s="20"/>
      <c r="T176" s="20"/>
      <c r="AA176" s="20"/>
    </row>
    <row r="177" spans="6:31" ht="18" customHeight="1" hidden="1" thickBot="1">
      <c r="F177" s="23" t="s">
        <v>636</v>
      </c>
      <c r="K177" s="427" t="str">
        <f>IF($L$171=0,"評価中断","評価継続")</f>
        <v>評価中断</v>
      </c>
      <c r="L177" s="428"/>
      <c r="M177" s="429"/>
      <c r="P177" s="5"/>
      <c r="T177" s="427" t="str">
        <f>IF(U171=0,"評価中断","評価継続")</f>
        <v>評価中断</v>
      </c>
      <c r="U177" s="428"/>
      <c r="V177" s="429"/>
      <c r="X177" s="6"/>
      <c r="AB177" s="6"/>
      <c r="AC177" s="427" t="str">
        <f>IF(AD171=0,"評価中断","評価継続")</f>
        <v>評価中断</v>
      </c>
      <c r="AD177" s="428"/>
      <c r="AE177" s="429"/>
    </row>
    <row r="178" spans="9:17" ht="18" customHeight="1" hidden="1">
      <c r="I178" s="20"/>
      <c r="M178" s="20"/>
      <c r="Q178" s="20"/>
    </row>
    <row r="179" ht="18" customHeight="1" hidden="1"/>
    <row r="180" ht="18" customHeight="1" hidden="1">
      <c r="A180" s="34" t="s">
        <v>619</v>
      </c>
    </row>
    <row r="181" ht="18" customHeight="1" hidden="1" thickBot="1"/>
    <row r="182" spans="2:33" ht="18" customHeight="1" hidden="1" thickBot="1">
      <c r="B182" s="18" t="s">
        <v>630</v>
      </c>
      <c r="G182" s="351" t="s">
        <v>600</v>
      </c>
      <c r="H182" s="352"/>
      <c r="I182" s="352"/>
      <c r="J182" s="352"/>
      <c r="K182" s="352"/>
      <c r="L182" s="352"/>
      <c r="M182" s="352"/>
      <c r="N182" s="352"/>
      <c r="O182" s="353"/>
      <c r="P182" s="351" t="s">
        <v>297</v>
      </c>
      <c r="Q182" s="352"/>
      <c r="R182" s="352"/>
      <c r="S182" s="352"/>
      <c r="T182" s="352"/>
      <c r="U182" s="352"/>
      <c r="V182" s="352"/>
      <c r="W182" s="352"/>
      <c r="X182" s="353"/>
      <c r="Y182" s="351" t="s">
        <v>273</v>
      </c>
      <c r="Z182" s="352"/>
      <c r="AA182" s="352"/>
      <c r="AB182" s="352"/>
      <c r="AC182" s="352"/>
      <c r="AD182" s="352"/>
      <c r="AE182" s="352"/>
      <c r="AF182" s="352"/>
      <c r="AG182" s="353"/>
    </row>
    <row r="183" spans="7:33" ht="18" customHeight="1" hidden="1">
      <c r="G183" s="354"/>
      <c r="H183" s="355"/>
      <c r="I183" s="355"/>
      <c r="J183" s="355"/>
      <c r="K183" s="355"/>
      <c r="L183" s="355"/>
      <c r="M183" s="355"/>
      <c r="N183" s="355"/>
      <c r="O183" s="356"/>
      <c r="P183" s="354"/>
      <c r="Q183" s="355"/>
      <c r="R183" s="355"/>
      <c r="S183" s="355"/>
      <c r="T183" s="355"/>
      <c r="U183" s="355"/>
      <c r="V183" s="355"/>
      <c r="W183" s="355"/>
      <c r="X183" s="356"/>
      <c r="Y183" s="354"/>
      <c r="Z183" s="355"/>
      <c r="AA183" s="355"/>
      <c r="AB183" s="355"/>
      <c r="AC183" s="355"/>
      <c r="AD183" s="355"/>
      <c r="AE183" s="355"/>
      <c r="AF183" s="355"/>
      <c r="AG183" s="356"/>
    </row>
    <row r="184" spans="7:33" ht="18" customHeight="1" hidden="1">
      <c r="G184" s="357"/>
      <c r="H184" s="358"/>
      <c r="I184" s="358"/>
      <c r="J184" s="358"/>
      <c r="K184" s="358"/>
      <c r="L184" s="358"/>
      <c r="M184" s="358"/>
      <c r="N184" s="358"/>
      <c r="O184" s="359"/>
      <c r="P184" s="357"/>
      <c r="Q184" s="358"/>
      <c r="R184" s="358"/>
      <c r="S184" s="358"/>
      <c r="T184" s="358"/>
      <c r="U184" s="358"/>
      <c r="V184" s="358"/>
      <c r="W184" s="358"/>
      <c r="X184" s="359"/>
      <c r="Y184" s="357"/>
      <c r="Z184" s="358"/>
      <c r="AA184" s="358"/>
      <c r="AB184" s="358"/>
      <c r="AC184" s="358"/>
      <c r="AD184" s="358"/>
      <c r="AE184" s="358"/>
      <c r="AF184" s="358"/>
      <c r="AG184" s="359"/>
    </row>
    <row r="185" spans="7:33" ht="18" customHeight="1" hidden="1">
      <c r="G185" s="357"/>
      <c r="H185" s="358"/>
      <c r="I185" s="358"/>
      <c r="J185" s="358"/>
      <c r="K185" s="358"/>
      <c r="L185" s="358"/>
      <c r="M185" s="358"/>
      <c r="N185" s="358"/>
      <c r="O185" s="359"/>
      <c r="P185" s="357"/>
      <c r="Q185" s="358"/>
      <c r="R185" s="358"/>
      <c r="S185" s="358"/>
      <c r="T185" s="358"/>
      <c r="U185" s="358"/>
      <c r="V185" s="358"/>
      <c r="W185" s="358"/>
      <c r="X185" s="359"/>
      <c r="Y185" s="357"/>
      <c r="Z185" s="358"/>
      <c r="AA185" s="358"/>
      <c r="AB185" s="358"/>
      <c r="AC185" s="358"/>
      <c r="AD185" s="358"/>
      <c r="AE185" s="358"/>
      <c r="AF185" s="358"/>
      <c r="AG185" s="359"/>
    </row>
    <row r="186" spans="7:33" ht="18" customHeight="1" hidden="1">
      <c r="G186" s="357"/>
      <c r="H186" s="358"/>
      <c r="I186" s="358"/>
      <c r="J186" s="358"/>
      <c r="K186" s="358"/>
      <c r="L186" s="358"/>
      <c r="M186" s="358"/>
      <c r="N186" s="358"/>
      <c r="O186" s="359"/>
      <c r="P186" s="357"/>
      <c r="Q186" s="358"/>
      <c r="R186" s="358"/>
      <c r="S186" s="358"/>
      <c r="T186" s="358"/>
      <c r="U186" s="358"/>
      <c r="V186" s="358"/>
      <c r="W186" s="358"/>
      <c r="X186" s="359"/>
      <c r="Y186" s="357"/>
      <c r="Z186" s="358"/>
      <c r="AA186" s="358"/>
      <c r="AB186" s="358"/>
      <c r="AC186" s="358"/>
      <c r="AD186" s="358"/>
      <c r="AE186" s="358"/>
      <c r="AF186" s="358"/>
      <c r="AG186" s="359"/>
    </row>
    <row r="187" spans="7:33" ht="18" customHeight="1" hidden="1" thickBot="1">
      <c r="G187" s="360"/>
      <c r="H187" s="361"/>
      <c r="I187" s="361"/>
      <c r="J187" s="361"/>
      <c r="K187" s="361"/>
      <c r="L187" s="361"/>
      <c r="M187" s="361"/>
      <c r="N187" s="361"/>
      <c r="O187" s="362"/>
      <c r="P187" s="360"/>
      <c r="Q187" s="361"/>
      <c r="R187" s="361"/>
      <c r="S187" s="361"/>
      <c r="T187" s="361"/>
      <c r="U187" s="361"/>
      <c r="V187" s="361"/>
      <c r="W187" s="361"/>
      <c r="X187" s="362"/>
      <c r="Y187" s="360"/>
      <c r="Z187" s="361"/>
      <c r="AA187" s="361"/>
      <c r="AB187" s="361"/>
      <c r="AC187" s="361"/>
      <c r="AD187" s="361"/>
      <c r="AE187" s="361"/>
      <c r="AF187" s="361"/>
      <c r="AG187" s="362"/>
    </row>
    <row r="188" spans="7:18" ht="18" customHeight="1" hidden="1">
      <c r="G188" s="40"/>
      <c r="H188" s="32"/>
      <c r="I188" s="32"/>
      <c r="J188" s="32"/>
      <c r="K188" s="40"/>
      <c r="L188" s="32"/>
      <c r="M188" s="32"/>
      <c r="N188" s="32"/>
      <c r="O188" s="40"/>
      <c r="P188" s="32"/>
      <c r="Q188" s="32"/>
      <c r="R188" s="32"/>
    </row>
    <row r="189" ht="18" customHeight="1" hidden="1">
      <c r="B189" s="18" t="s">
        <v>641</v>
      </c>
    </row>
    <row r="190" ht="18" customHeight="1" hidden="1"/>
    <row r="191" spans="2:36" ht="18" customHeight="1" hidden="1">
      <c r="B191" s="18" t="s">
        <v>642</v>
      </c>
      <c r="G191" s="372" t="s">
        <v>620</v>
      </c>
      <c r="H191" s="373"/>
      <c r="I191" s="373"/>
      <c r="J191" s="373"/>
      <c r="K191" s="373"/>
      <c r="L191" s="373"/>
      <c r="M191" s="373"/>
      <c r="N191" s="373"/>
      <c r="O191" s="373"/>
      <c r="P191" s="373"/>
      <c r="Q191" s="373"/>
      <c r="R191" s="373"/>
      <c r="S191" s="373"/>
      <c r="T191" s="373"/>
      <c r="U191" s="373"/>
      <c r="V191" s="373"/>
      <c r="W191" s="373"/>
      <c r="X191" s="373"/>
      <c r="Y191" s="373"/>
      <c r="Z191" s="373"/>
      <c r="AA191" s="373"/>
      <c r="AB191" s="373"/>
      <c r="AC191" s="373"/>
      <c r="AD191" s="373"/>
      <c r="AE191" s="373"/>
      <c r="AF191" s="373"/>
      <c r="AG191" s="374"/>
      <c r="AH191" s="36"/>
      <c r="AI191" s="36"/>
      <c r="AJ191" s="36"/>
    </row>
    <row r="192" spans="7:36" ht="18" customHeight="1" hidden="1">
      <c r="G192" s="375"/>
      <c r="H192" s="376"/>
      <c r="I192" s="376"/>
      <c r="J192" s="376"/>
      <c r="K192" s="376"/>
      <c r="L192" s="376"/>
      <c r="M192" s="376"/>
      <c r="N192" s="376"/>
      <c r="O192" s="376"/>
      <c r="P192" s="376"/>
      <c r="Q192" s="376"/>
      <c r="R192" s="376"/>
      <c r="S192" s="376"/>
      <c r="T192" s="376"/>
      <c r="U192" s="376"/>
      <c r="V192" s="376"/>
      <c r="W192" s="376"/>
      <c r="X192" s="376"/>
      <c r="Y192" s="376"/>
      <c r="Z192" s="376"/>
      <c r="AA192" s="376"/>
      <c r="AB192" s="376"/>
      <c r="AC192" s="376"/>
      <c r="AD192" s="376"/>
      <c r="AE192" s="376"/>
      <c r="AF192" s="376"/>
      <c r="AG192" s="377"/>
      <c r="AH192" s="36"/>
      <c r="AI192" s="36"/>
      <c r="AJ192" s="36"/>
    </row>
    <row r="193" spans="7:36" ht="18" customHeight="1" hidden="1">
      <c r="G193" s="378"/>
      <c r="H193" s="379"/>
      <c r="I193" s="379"/>
      <c r="J193" s="379"/>
      <c r="K193" s="379"/>
      <c r="L193" s="379"/>
      <c r="M193" s="379"/>
      <c r="N193" s="379"/>
      <c r="O193" s="379"/>
      <c r="P193" s="379"/>
      <c r="Q193" s="379"/>
      <c r="R193" s="379"/>
      <c r="S193" s="379"/>
      <c r="T193" s="379"/>
      <c r="U193" s="379"/>
      <c r="V193" s="379"/>
      <c r="W193" s="379"/>
      <c r="X193" s="379"/>
      <c r="Y193" s="379"/>
      <c r="Z193" s="379"/>
      <c r="AA193" s="379"/>
      <c r="AB193" s="379"/>
      <c r="AC193" s="379"/>
      <c r="AD193" s="379"/>
      <c r="AE193" s="379"/>
      <c r="AF193" s="379"/>
      <c r="AG193" s="380"/>
      <c r="AH193" s="36"/>
      <c r="AI193" s="36"/>
      <c r="AJ193" s="36"/>
    </row>
    <row r="194" spans="7:18" ht="18" customHeight="1" hidden="1">
      <c r="G194" s="40"/>
      <c r="H194" s="40"/>
      <c r="I194" s="40"/>
      <c r="J194" s="40"/>
      <c r="K194" s="40"/>
      <c r="L194" s="40"/>
      <c r="M194" s="40"/>
      <c r="N194" s="40"/>
      <c r="O194" s="40"/>
      <c r="P194" s="40"/>
      <c r="Q194" s="40"/>
      <c r="R194" s="40"/>
    </row>
    <row r="195" spans="7:33" ht="18" customHeight="1" hidden="1" thickBot="1">
      <c r="G195" s="411" t="s">
        <v>643</v>
      </c>
      <c r="H195" s="412"/>
      <c r="I195" s="412"/>
      <c r="J195" s="412"/>
      <c r="K195" s="413"/>
      <c r="L195" s="16" t="s">
        <v>626</v>
      </c>
      <c r="M195" s="41"/>
      <c r="N195" s="414" t="s">
        <v>629</v>
      </c>
      <c r="O195" s="415"/>
      <c r="P195" s="411" t="s">
        <v>644</v>
      </c>
      <c r="Q195" s="412"/>
      <c r="R195" s="412"/>
      <c r="S195" s="412"/>
      <c r="T195" s="412"/>
      <c r="U195" s="412"/>
      <c r="V195" s="412"/>
      <c r="W195" s="412"/>
      <c r="X195" s="412"/>
      <c r="Y195" s="412"/>
      <c r="Z195" s="413"/>
      <c r="AA195" s="421" t="s">
        <v>645</v>
      </c>
      <c r="AB195" s="422"/>
      <c r="AC195" s="422"/>
      <c r="AD195" s="422"/>
      <c r="AE195" s="422"/>
      <c r="AF195" s="422"/>
      <c r="AG195" s="423"/>
    </row>
    <row r="196" spans="7:33" ht="18" customHeight="1" hidden="1" thickBot="1">
      <c r="G196" s="44" t="s">
        <v>275</v>
      </c>
      <c r="H196" s="41"/>
      <c r="I196" s="41"/>
      <c r="J196" s="41"/>
      <c r="K196" s="45"/>
      <c r="L196" s="419">
        <v>0</v>
      </c>
      <c r="M196" s="420"/>
      <c r="N196" s="331"/>
      <c r="O196" s="332"/>
      <c r="P196" s="46" t="s">
        <v>646</v>
      </c>
      <c r="Q196" s="41"/>
      <c r="R196" s="41"/>
      <c r="S196" s="41"/>
      <c r="T196" s="41"/>
      <c r="U196" s="41"/>
      <c r="V196" s="41"/>
      <c r="W196" s="41"/>
      <c r="X196" s="41"/>
      <c r="Y196" s="41"/>
      <c r="Z196" s="45"/>
      <c r="AA196" s="416"/>
      <c r="AB196" s="417"/>
      <c r="AC196" s="417"/>
      <c r="AD196" s="417"/>
      <c r="AE196" s="417"/>
      <c r="AF196" s="417"/>
      <c r="AG196" s="418"/>
    </row>
    <row r="197" spans="7:33" ht="18" customHeight="1" hidden="1" thickBot="1">
      <c r="G197" s="44" t="s">
        <v>647</v>
      </c>
      <c r="H197" s="41"/>
      <c r="I197" s="41"/>
      <c r="J197" s="41"/>
      <c r="K197" s="45"/>
      <c r="L197" s="419">
        <v>20</v>
      </c>
      <c r="M197" s="420"/>
      <c r="N197" s="331"/>
      <c r="O197" s="332"/>
      <c r="P197" s="46" t="s">
        <v>648</v>
      </c>
      <c r="Q197" s="41"/>
      <c r="R197" s="41"/>
      <c r="S197" s="41"/>
      <c r="T197" s="41"/>
      <c r="U197" s="41"/>
      <c r="V197" s="41"/>
      <c r="W197" s="41"/>
      <c r="X197" s="41"/>
      <c r="Y197" s="41"/>
      <c r="Z197" s="45"/>
      <c r="AA197" s="416"/>
      <c r="AB197" s="417"/>
      <c r="AC197" s="417"/>
      <c r="AD197" s="417"/>
      <c r="AE197" s="417"/>
      <c r="AF197" s="417"/>
      <c r="AG197" s="418"/>
    </row>
    <row r="198" spans="7:33" ht="18" customHeight="1" hidden="1" thickBot="1">
      <c r="G198" s="44" t="s">
        <v>649</v>
      </c>
      <c r="H198" s="41"/>
      <c r="I198" s="41"/>
      <c r="J198" s="41"/>
      <c r="K198" s="45"/>
      <c r="L198" s="419">
        <v>30</v>
      </c>
      <c r="M198" s="420"/>
      <c r="N198" s="424"/>
      <c r="O198" s="332"/>
      <c r="P198" s="46" t="s">
        <v>650</v>
      </c>
      <c r="Q198" s="41"/>
      <c r="R198" s="41"/>
      <c r="S198" s="41"/>
      <c r="T198" s="41"/>
      <c r="U198" s="41"/>
      <c r="V198" s="41"/>
      <c r="W198" s="41"/>
      <c r="X198" s="41"/>
      <c r="Y198" s="41"/>
      <c r="Z198" s="45"/>
      <c r="AA198" s="416"/>
      <c r="AB198" s="417"/>
      <c r="AC198" s="417"/>
      <c r="AD198" s="417"/>
      <c r="AE198" s="417"/>
      <c r="AF198" s="417"/>
      <c r="AG198" s="418"/>
    </row>
    <row r="199" spans="7:33" ht="18" customHeight="1" hidden="1" thickBot="1">
      <c r="G199" s="44" t="s">
        <v>651</v>
      </c>
      <c r="H199" s="41"/>
      <c r="I199" s="41"/>
      <c r="J199" s="41"/>
      <c r="K199" s="45"/>
      <c r="L199" s="419">
        <v>30</v>
      </c>
      <c r="M199" s="420"/>
      <c r="N199" s="424"/>
      <c r="O199" s="332"/>
      <c r="P199" s="46" t="s">
        <v>652</v>
      </c>
      <c r="Q199" s="41"/>
      <c r="R199" s="41"/>
      <c r="S199" s="41"/>
      <c r="T199" s="41"/>
      <c r="U199" s="41"/>
      <c r="V199" s="41"/>
      <c r="W199" s="41"/>
      <c r="X199" s="41"/>
      <c r="Y199" s="41"/>
      <c r="Z199" s="45"/>
      <c r="AA199" s="416"/>
      <c r="AB199" s="417"/>
      <c r="AC199" s="417"/>
      <c r="AD199" s="417"/>
      <c r="AE199" s="417"/>
      <c r="AF199" s="417"/>
      <c r="AG199" s="418"/>
    </row>
    <row r="200" spans="7:33" ht="18" customHeight="1" hidden="1" thickBot="1">
      <c r="G200" s="44" t="s">
        <v>653</v>
      </c>
      <c r="H200" s="41"/>
      <c r="I200" s="41"/>
      <c r="J200" s="41"/>
      <c r="K200" s="45"/>
      <c r="L200" s="419">
        <v>20</v>
      </c>
      <c r="M200" s="420"/>
      <c r="N200" s="331"/>
      <c r="O200" s="332"/>
      <c r="P200" s="46" t="s">
        <v>654</v>
      </c>
      <c r="Q200" s="41"/>
      <c r="R200" s="41"/>
      <c r="S200" s="41"/>
      <c r="T200" s="41"/>
      <c r="U200" s="41"/>
      <c r="V200" s="41"/>
      <c r="W200" s="41"/>
      <c r="X200" s="41"/>
      <c r="Y200" s="41"/>
      <c r="Z200" s="45"/>
      <c r="AA200" s="416"/>
      <c r="AB200" s="417"/>
      <c r="AC200" s="417"/>
      <c r="AD200" s="417"/>
      <c r="AE200" s="417"/>
      <c r="AF200" s="417"/>
      <c r="AG200" s="418"/>
    </row>
    <row r="201" spans="7:33" ht="18" customHeight="1" hidden="1" thickBot="1">
      <c r="G201" s="44" t="s">
        <v>655</v>
      </c>
      <c r="H201" s="41"/>
      <c r="I201" s="41"/>
      <c r="J201" s="41"/>
      <c r="K201" s="45"/>
      <c r="L201" s="419">
        <f>SUM(L196:L200)</f>
        <v>100</v>
      </c>
      <c r="M201" s="420"/>
      <c r="N201" s="425">
        <f>SUM(N196:N200)</f>
        <v>0</v>
      </c>
      <c r="O201" s="426"/>
      <c r="P201" s="46"/>
      <c r="Q201" s="41"/>
      <c r="R201" s="41"/>
      <c r="S201" s="41"/>
      <c r="T201" s="41"/>
      <c r="U201" s="41"/>
      <c r="V201" s="41"/>
      <c r="W201" s="41"/>
      <c r="X201" s="41"/>
      <c r="Y201" s="41"/>
      <c r="Z201" s="45"/>
      <c r="AA201" s="47"/>
      <c r="AB201" s="48"/>
      <c r="AC201" s="48"/>
      <c r="AD201" s="48"/>
      <c r="AE201" s="48"/>
      <c r="AF201" s="48"/>
      <c r="AG201" s="49"/>
    </row>
    <row r="202" spans="7:8" ht="18" customHeight="1" hidden="1">
      <c r="G202" s="38"/>
      <c r="H202" s="38"/>
    </row>
    <row r="203" spans="2:33" ht="18" customHeight="1" hidden="1">
      <c r="B203" s="18" t="s">
        <v>656</v>
      </c>
      <c r="G203" s="372" t="s">
        <v>657</v>
      </c>
      <c r="H203" s="373"/>
      <c r="I203" s="373"/>
      <c r="J203" s="373"/>
      <c r="K203" s="373"/>
      <c r="L203" s="373"/>
      <c r="M203" s="373"/>
      <c r="N203" s="373"/>
      <c r="O203" s="373"/>
      <c r="P203" s="373"/>
      <c r="Q203" s="373"/>
      <c r="R203" s="373"/>
      <c r="S203" s="373"/>
      <c r="T203" s="373"/>
      <c r="U203" s="373"/>
      <c r="V203" s="373"/>
      <c r="W203" s="373"/>
      <c r="X203" s="373"/>
      <c r="Y203" s="373"/>
      <c r="Z203" s="373"/>
      <c r="AA203" s="373"/>
      <c r="AB203" s="373"/>
      <c r="AC203" s="373"/>
      <c r="AD203" s="373"/>
      <c r="AE203" s="373"/>
      <c r="AF203" s="373"/>
      <c r="AG203" s="374"/>
    </row>
    <row r="204" spans="7:33" ht="18" customHeight="1" hidden="1">
      <c r="G204" s="375"/>
      <c r="H204" s="376"/>
      <c r="I204" s="376"/>
      <c r="J204" s="376"/>
      <c r="K204" s="376"/>
      <c r="L204" s="376"/>
      <c r="M204" s="376"/>
      <c r="N204" s="376"/>
      <c r="O204" s="376"/>
      <c r="P204" s="376"/>
      <c r="Q204" s="376"/>
      <c r="R204" s="376"/>
      <c r="S204" s="376"/>
      <c r="T204" s="376"/>
      <c r="U204" s="376"/>
      <c r="V204" s="376"/>
      <c r="W204" s="376"/>
      <c r="X204" s="376"/>
      <c r="Y204" s="376"/>
      <c r="Z204" s="376"/>
      <c r="AA204" s="376"/>
      <c r="AB204" s="376"/>
      <c r="AC204" s="376"/>
      <c r="AD204" s="376"/>
      <c r="AE204" s="376"/>
      <c r="AF204" s="376"/>
      <c r="AG204" s="377"/>
    </row>
    <row r="205" spans="7:33" ht="18" customHeight="1" hidden="1">
      <c r="G205" s="378"/>
      <c r="H205" s="379"/>
      <c r="I205" s="379"/>
      <c r="J205" s="379"/>
      <c r="K205" s="379"/>
      <c r="L205" s="379"/>
      <c r="M205" s="379"/>
      <c r="N205" s="379"/>
      <c r="O205" s="379"/>
      <c r="P205" s="379"/>
      <c r="Q205" s="379"/>
      <c r="R205" s="379"/>
      <c r="S205" s="379"/>
      <c r="T205" s="379"/>
      <c r="U205" s="379"/>
      <c r="V205" s="379"/>
      <c r="W205" s="379"/>
      <c r="X205" s="379"/>
      <c r="Y205" s="379"/>
      <c r="Z205" s="379"/>
      <c r="AA205" s="379"/>
      <c r="AB205" s="379"/>
      <c r="AC205" s="379"/>
      <c r="AD205" s="379"/>
      <c r="AE205" s="379"/>
      <c r="AF205" s="379"/>
      <c r="AG205" s="380"/>
    </row>
    <row r="206" ht="18" customHeight="1" hidden="1"/>
    <row r="207" spans="7:33" ht="18" customHeight="1" hidden="1" thickBot="1">
      <c r="G207" s="411" t="s">
        <v>643</v>
      </c>
      <c r="H207" s="412"/>
      <c r="I207" s="412"/>
      <c r="J207" s="412"/>
      <c r="K207" s="413"/>
      <c r="L207" s="16" t="s">
        <v>626</v>
      </c>
      <c r="M207" s="41"/>
      <c r="N207" s="414" t="s">
        <v>629</v>
      </c>
      <c r="O207" s="415"/>
      <c r="P207" s="411" t="s">
        <v>644</v>
      </c>
      <c r="Q207" s="412"/>
      <c r="R207" s="412"/>
      <c r="S207" s="412"/>
      <c r="T207" s="412"/>
      <c r="U207" s="412"/>
      <c r="V207" s="412"/>
      <c r="W207" s="412"/>
      <c r="X207" s="412"/>
      <c r="Y207" s="412"/>
      <c r="Z207" s="413"/>
      <c r="AA207" s="421" t="s">
        <v>645</v>
      </c>
      <c r="AB207" s="422"/>
      <c r="AC207" s="422"/>
      <c r="AD207" s="422"/>
      <c r="AE207" s="422"/>
      <c r="AF207" s="422"/>
      <c r="AG207" s="423"/>
    </row>
    <row r="208" spans="7:33" ht="18" customHeight="1" hidden="1" thickBot="1">
      <c r="G208" s="44" t="s">
        <v>658</v>
      </c>
      <c r="H208" s="41"/>
      <c r="I208" s="41"/>
      <c r="J208" s="41"/>
      <c r="K208" s="45"/>
      <c r="L208" s="419">
        <v>80</v>
      </c>
      <c r="M208" s="420"/>
      <c r="N208" s="331"/>
      <c r="O208" s="332"/>
      <c r="P208" s="46" t="s">
        <v>660</v>
      </c>
      <c r="Q208" s="41"/>
      <c r="R208" s="41"/>
      <c r="S208" s="41"/>
      <c r="T208" s="41"/>
      <c r="U208" s="41"/>
      <c r="V208" s="41"/>
      <c r="W208" s="41"/>
      <c r="X208" s="41"/>
      <c r="Y208" s="41"/>
      <c r="Z208" s="45"/>
      <c r="AA208" s="416"/>
      <c r="AB208" s="417"/>
      <c r="AC208" s="417"/>
      <c r="AD208" s="417"/>
      <c r="AE208" s="417"/>
      <c r="AF208" s="417"/>
      <c r="AG208" s="418"/>
    </row>
    <row r="209" spans="7:33" ht="18" customHeight="1" hidden="1" thickBot="1">
      <c r="G209" s="44" t="s">
        <v>661</v>
      </c>
      <c r="H209" s="41"/>
      <c r="I209" s="41"/>
      <c r="J209" s="41"/>
      <c r="K209" s="45"/>
      <c r="L209" s="419">
        <v>0</v>
      </c>
      <c r="M209" s="420"/>
      <c r="N209" s="331"/>
      <c r="O209" s="332"/>
      <c r="P209" s="46" t="s">
        <v>662</v>
      </c>
      <c r="Q209" s="41"/>
      <c r="R209" s="41"/>
      <c r="S209" s="41"/>
      <c r="T209" s="41"/>
      <c r="U209" s="41"/>
      <c r="V209" s="41"/>
      <c r="W209" s="41"/>
      <c r="X209" s="41"/>
      <c r="Y209" s="41"/>
      <c r="Z209" s="45"/>
      <c r="AA209" s="416"/>
      <c r="AB209" s="417"/>
      <c r="AC209" s="417"/>
      <c r="AD209" s="417"/>
      <c r="AE209" s="417"/>
      <c r="AF209" s="417"/>
      <c r="AG209" s="418"/>
    </row>
    <row r="210" spans="7:33" ht="18" customHeight="1" hidden="1" thickBot="1">
      <c r="G210" s="44" t="s">
        <v>663</v>
      </c>
      <c r="H210" s="41"/>
      <c r="I210" s="41"/>
      <c r="J210" s="41"/>
      <c r="K210" s="45"/>
      <c r="L210" s="419">
        <v>20</v>
      </c>
      <c r="M210" s="420"/>
      <c r="N210" s="331"/>
      <c r="O210" s="332"/>
      <c r="P210" s="46" t="s">
        <v>664</v>
      </c>
      <c r="Q210" s="41"/>
      <c r="R210" s="41"/>
      <c r="S210" s="41"/>
      <c r="T210" s="41"/>
      <c r="U210" s="41"/>
      <c r="V210" s="41"/>
      <c r="W210" s="41"/>
      <c r="X210" s="41"/>
      <c r="Y210" s="41"/>
      <c r="Z210" s="45"/>
      <c r="AA210" s="416"/>
      <c r="AB210" s="417"/>
      <c r="AC210" s="417"/>
      <c r="AD210" s="417"/>
      <c r="AE210" s="417"/>
      <c r="AF210" s="417"/>
      <c r="AG210" s="418"/>
    </row>
    <row r="211" spans="7:33" ht="18" customHeight="1" hidden="1" thickBot="1">
      <c r="G211" s="44" t="s">
        <v>655</v>
      </c>
      <c r="H211" s="41"/>
      <c r="I211" s="41"/>
      <c r="J211" s="41"/>
      <c r="K211" s="45"/>
      <c r="L211" s="419">
        <f>SUM(L208:L210)</f>
        <v>100</v>
      </c>
      <c r="M211" s="420"/>
      <c r="N211" s="425">
        <f>SUM(N208:N210)</f>
        <v>0</v>
      </c>
      <c r="O211" s="426"/>
      <c r="P211" s="46"/>
      <c r="Q211" s="41"/>
      <c r="R211" s="41"/>
      <c r="S211" s="41"/>
      <c r="T211" s="41"/>
      <c r="U211" s="41"/>
      <c r="V211" s="41"/>
      <c r="W211" s="41"/>
      <c r="X211" s="41"/>
      <c r="Y211" s="41"/>
      <c r="Z211" s="45"/>
      <c r="AA211" s="50"/>
      <c r="AB211" s="41"/>
      <c r="AC211" s="41"/>
      <c r="AD211" s="41"/>
      <c r="AE211" s="41"/>
      <c r="AF211" s="41"/>
      <c r="AG211" s="45"/>
    </row>
    <row r="212" ht="18" customHeight="1" hidden="1">
      <c r="X212" s="41"/>
    </row>
    <row r="213" spans="2:33" ht="18" customHeight="1" hidden="1">
      <c r="B213" s="18" t="s">
        <v>665</v>
      </c>
      <c r="G213" s="372" t="s">
        <v>666</v>
      </c>
      <c r="H213" s="373"/>
      <c r="I213" s="373"/>
      <c r="J213" s="373"/>
      <c r="K213" s="373"/>
      <c r="L213" s="373"/>
      <c r="M213" s="373"/>
      <c r="N213" s="373"/>
      <c r="O213" s="373"/>
      <c r="P213" s="373"/>
      <c r="Q213" s="373"/>
      <c r="R213" s="373"/>
      <c r="S213" s="373"/>
      <c r="T213" s="373"/>
      <c r="U213" s="373"/>
      <c r="V213" s="373"/>
      <c r="W213" s="373"/>
      <c r="X213" s="373"/>
      <c r="Y213" s="373"/>
      <c r="Z213" s="373"/>
      <c r="AA213" s="373"/>
      <c r="AB213" s="373"/>
      <c r="AC213" s="373"/>
      <c r="AD213" s="373"/>
      <c r="AE213" s="373"/>
      <c r="AF213" s="373"/>
      <c r="AG213" s="374"/>
    </row>
    <row r="214" spans="7:33" ht="18" customHeight="1" hidden="1">
      <c r="G214" s="375"/>
      <c r="H214" s="376"/>
      <c r="I214" s="376"/>
      <c r="J214" s="376"/>
      <c r="K214" s="376"/>
      <c r="L214" s="376"/>
      <c r="M214" s="376"/>
      <c r="N214" s="376"/>
      <c r="O214" s="376"/>
      <c r="P214" s="376"/>
      <c r="Q214" s="376"/>
      <c r="R214" s="376"/>
      <c r="S214" s="376"/>
      <c r="T214" s="376"/>
      <c r="U214" s="376"/>
      <c r="V214" s="376"/>
      <c r="W214" s="376"/>
      <c r="X214" s="376"/>
      <c r="Y214" s="376"/>
      <c r="Z214" s="376"/>
      <c r="AA214" s="376"/>
      <c r="AB214" s="376"/>
      <c r="AC214" s="376"/>
      <c r="AD214" s="376"/>
      <c r="AE214" s="376"/>
      <c r="AF214" s="376"/>
      <c r="AG214" s="377"/>
    </row>
    <row r="215" spans="7:33" ht="18" customHeight="1" hidden="1">
      <c r="G215" s="378"/>
      <c r="H215" s="379"/>
      <c r="I215" s="379"/>
      <c r="J215" s="379"/>
      <c r="K215" s="379"/>
      <c r="L215" s="379"/>
      <c r="M215" s="379"/>
      <c r="N215" s="379"/>
      <c r="O215" s="379"/>
      <c r="P215" s="379"/>
      <c r="Q215" s="379"/>
      <c r="R215" s="379"/>
      <c r="S215" s="379"/>
      <c r="T215" s="379"/>
      <c r="U215" s="379"/>
      <c r="V215" s="379"/>
      <c r="W215" s="379"/>
      <c r="X215" s="379"/>
      <c r="Y215" s="379"/>
      <c r="Z215" s="379"/>
      <c r="AA215" s="379"/>
      <c r="AB215" s="379"/>
      <c r="AC215" s="379"/>
      <c r="AD215" s="379"/>
      <c r="AE215" s="379"/>
      <c r="AF215" s="379"/>
      <c r="AG215" s="380"/>
    </row>
    <row r="216" ht="18" customHeight="1" hidden="1"/>
    <row r="217" spans="7:33" ht="18" customHeight="1" hidden="1" thickBot="1">
      <c r="G217" s="411" t="s">
        <v>643</v>
      </c>
      <c r="H217" s="412"/>
      <c r="I217" s="412"/>
      <c r="J217" s="412"/>
      <c r="K217" s="413"/>
      <c r="L217" s="16" t="s">
        <v>626</v>
      </c>
      <c r="M217" s="41"/>
      <c r="N217" s="414" t="s">
        <v>629</v>
      </c>
      <c r="O217" s="415"/>
      <c r="P217" s="411" t="s">
        <v>644</v>
      </c>
      <c r="Q217" s="412"/>
      <c r="R217" s="412"/>
      <c r="S217" s="412"/>
      <c r="T217" s="412"/>
      <c r="U217" s="412"/>
      <c r="V217" s="412"/>
      <c r="W217" s="412"/>
      <c r="X217" s="412"/>
      <c r="Y217" s="412"/>
      <c r="Z217" s="413"/>
      <c r="AA217" s="421" t="s">
        <v>645</v>
      </c>
      <c r="AB217" s="422"/>
      <c r="AC217" s="422"/>
      <c r="AD217" s="422"/>
      <c r="AE217" s="422"/>
      <c r="AF217" s="422"/>
      <c r="AG217" s="423"/>
    </row>
    <row r="218" spans="7:33" ht="18" customHeight="1" hidden="1" thickBot="1">
      <c r="G218" s="44" t="s">
        <v>667</v>
      </c>
      <c r="H218" s="41"/>
      <c r="I218" s="41"/>
      <c r="J218" s="41"/>
      <c r="K218" s="45"/>
      <c r="L218" s="419">
        <v>40</v>
      </c>
      <c r="M218" s="420"/>
      <c r="N218" s="331"/>
      <c r="O218" s="332"/>
      <c r="P218" s="46" t="s">
        <v>668</v>
      </c>
      <c r="Q218" s="41"/>
      <c r="R218" s="41"/>
      <c r="S218" s="45"/>
      <c r="T218" s="41"/>
      <c r="U218" s="41"/>
      <c r="V218" s="41"/>
      <c r="W218" s="41"/>
      <c r="X218" s="41"/>
      <c r="Y218" s="41"/>
      <c r="Z218" s="45"/>
      <c r="AA218" s="416"/>
      <c r="AB218" s="417"/>
      <c r="AC218" s="417"/>
      <c r="AD218" s="417"/>
      <c r="AE218" s="417"/>
      <c r="AF218" s="417"/>
      <c r="AG218" s="418"/>
    </row>
    <row r="219" spans="7:33" ht="18" customHeight="1" hidden="1" thickBot="1">
      <c r="G219" s="44" t="s">
        <v>669</v>
      </c>
      <c r="H219" s="41"/>
      <c r="I219" s="41"/>
      <c r="J219" s="41"/>
      <c r="K219" s="45"/>
      <c r="L219" s="419">
        <v>40</v>
      </c>
      <c r="M219" s="420"/>
      <c r="N219" s="331"/>
      <c r="O219" s="332"/>
      <c r="P219" s="46" t="s">
        <v>670</v>
      </c>
      <c r="Q219" s="41"/>
      <c r="R219" s="41"/>
      <c r="S219" s="45"/>
      <c r="T219" s="41"/>
      <c r="U219" s="41"/>
      <c r="V219" s="41"/>
      <c r="W219" s="41"/>
      <c r="X219" s="41"/>
      <c r="Y219" s="41"/>
      <c r="Z219" s="45"/>
      <c r="AA219" s="416"/>
      <c r="AB219" s="417"/>
      <c r="AC219" s="417"/>
      <c r="AD219" s="417"/>
      <c r="AE219" s="417"/>
      <c r="AF219" s="417"/>
      <c r="AG219" s="418"/>
    </row>
    <row r="220" spans="7:33" ht="18" customHeight="1" hidden="1" thickBot="1">
      <c r="G220" s="44" t="s">
        <v>671</v>
      </c>
      <c r="H220" s="41"/>
      <c r="I220" s="41"/>
      <c r="J220" s="41"/>
      <c r="K220" s="45"/>
      <c r="L220" s="419">
        <v>20</v>
      </c>
      <c r="M220" s="420"/>
      <c r="N220" s="331"/>
      <c r="O220" s="332"/>
      <c r="P220" s="46" t="s">
        <v>672</v>
      </c>
      <c r="Q220" s="41"/>
      <c r="R220" s="41"/>
      <c r="S220" s="45"/>
      <c r="T220" s="41"/>
      <c r="U220" s="41"/>
      <c r="V220" s="41"/>
      <c r="W220" s="41"/>
      <c r="X220" s="41"/>
      <c r="Y220" s="41"/>
      <c r="Z220" s="45"/>
      <c r="AA220" s="416"/>
      <c r="AB220" s="417"/>
      <c r="AC220" s="417"/>
      <c r="AD220" s="417"/>
      <c r="AE220" s="417"/>
      <c r="AF220" s="417"/>
      <c r="AG220" s="418"/>
    </row>
    <row r="221" spans="7:33" ht="18" customHeight="1" hidden="1" thickBot="1">
      <c r="G221" s="44" t="s">
        <v>655</v>
      </c>
      <c r="H221" s="41"/>
      <c r="I221" s="41"/>
      <c r="J221" s="41"/>
      <c r="K221" s="45"/>
      <c r="L221" s="419">
        <f>SUM(L218:L220)</f>
        <v>100</v>
      </c>
      <c r="M221" s="420"/>
      <c r="N221" s="425">
        <f>SUM(N218:N220)</f>
        <v>0</v>
      </c>
      <c r="O221" s="426"/>
      <c r="P221" s="46"/>
      <c r="Q221" s="41"/>
      <c r="R221" s="41"/>
      <c r="S221" s="41"/>
      <c r="T221" s="41"/>
      <c r="U221" s="41"/>
      <c r="V221" s="41"/>
      <c r="W221" s="41"/>
      <c r="X221" s="41"/>
      <c r="Y221" s="41"/>
      <c r="Z221" s="45"/>
      <c r="AA221" s="50"/>
      <c r="AB221" s="41"/>
      <c r="AC221" s="41"/>
      <c r="AD221" s="41"/>
      <c r="AE221" s="41"/>
      <c r="AF221" s="41"/>
      <c r="AG221" s="45"/>
    </row>
    <row r="222" ht="18" customHeight="1" hidden="1" thickBot="1"/>
    <row r="223" spans="9:15" ht="18" customHeight="1" hidden="1" thickBot="1">
      <c r="I223" s="18" t="s">
        <v>673</v>
      </c>
      <c r="N223" s="425">
        <f>N201+N211+N221</f>
        <v>0</v>
      </c>
      <c r="O223" s="426"/>
    </row>
    <row r="224" spans="9:16" ht="18" customHeight="1" hidden="1" thickBot="1">
      <c r="I224" s="18" t="s">
        <v>674</v>
      </c>
      <c r="N224" s="425">
        <f>N223/100</f>
        <v>0</v>
      </c>
      <c r="O224" s="426"/>
      <c r="P224" s="18" t="s">
        <v>675</v>
      </c>
    </row>
    <row r="225" ht="18" customHeight="1" hidden="1"/>
    <row r="226" ht="18" customHeight="1" hidden="1">
      <c r="B226" s="18" t="s">
        <v>676</v>
      </c>
    </row>
    <row r="227" ht="18" customHeight="1" hidden="1">
      <c r="K227" s="38"/>
    </row>
    <row r="228" spans="2:33" ht="18" customHeight="1" hidden="1">
      <c r="B228" s="18" t="s">
        <v>677</v>
      </c>
      <c r="G228" s="372" t="s">
        <v>597</v>
      </c>
      <c r="H228" s="373"/>
      <c r="I228" s="373"/>
      <c r="J228" s="373"/>
      <c r="K228" s="373"/>
      <c r="L228" s="373"/>
      <c r="M228" s="373"/>
      <c r="N228" s="373"/>
      <c r="O228" s="373"/>
      <c r="P228" s="373"/>
      <c r="Q228" s="373"/>
      <c r="R228" s="373"/>
      <c r="S228" s="373"/>
      <c r="T228" s="373"/>
      <c r="U228" s="373"/>
      <c r="V228" s="373"/>
      <c r="W228" s="373"/>
      <c r="X228" s="373"/>
      <c r="Y228" s="373"/>
      <c r="Z228" s="373"/>
      <c r="AA228" s="373"/>
      <c r="AB228" s="373"/>
      <c r="AC228" s="373"/>
      <c r="AD228" s="373"/>
      <c r="AE228" s="373"/>
      <c r="AF228" s="373"/>
      <c r="AG228" s="374"/>
    </row>
    <row r="229" spans="7:33" ht="18" customHeight="1" hidden="1">
      <c r="G229" s="378"/>
      <c r="H229" s="379"/>
      <c r="I229" s="379"/>
      <c r="J229" s="379"/>
      <c r="K229" s="379"/>
      <c r="L229" s="379"/>
      <c r="M229" s="379"/>
      <c r="N229" s="379"/>
      <c r="O229" s="379"/>
      <c r="P229" s="379"/>
      <c r="Q229" s="379"/>
      <c r="R229" s="379"/>
      <c r="S229" s="379"/>
      <c r="T229" s="379"/>
      <c r="U229" s="379"/>
      <c r="V229" s="379"/>
      <c r="W229" s="379"/>
      <c r="X229" s="379"/>
      <c r="Y229" s="379"/>
      <c r="Z229" s="379"/>
      <c r="AA229" s="379"/>
      <c r="AB229" s="379"/>
      <c r="AC229" s="379"/>
      <c r="AD229" s="379"/>
      <c r="AE229" s="379"/>
      <c r="AF229" s="379"/>
      <c r="AG229" s="380"/>
    </row>
    <row r="230" ht="18" customHeight="1" hidden="1"/>
    <row r="231" spans="7:33" ht="18" customHeight="1" hidden="1">
      <c r="G231" s="411" t="s">
        <v>678</v>
      </c>
      <c r="H231" s="412"/>
      <c r="I231" s="412"/>
      <c r="J231" s="412"/>
      <c r="K231" s="413"/>
      <c r="L231" s="411" t="s">
        <v>679</v>
      </c>
      <c r="M231" s="412"/>
      <c r="N231" s="412"/>
      <c r="O231" s="412"/>
      <c r="P231" s="412"/>
      <c r="Q231" s="412"/>
      <c r="R231" s="412"/>
      <c r="S231" s="412"/>
      <c r="T231" s="412"/>
      <c r="U231" s="412"/>
      <c r="V231" s="412"/>
      <c r="W231" s="412"/>
      <c r="X231" s="412"/>
      <c r="Y231" s="412"/>
      <c r="Z231" s="413"/>
      <c r="AA231" s="411" t="s">
        <v>680</v>
      </c>
      <c r="AB231" s="412"/>
      <c r="AC231" s="412"/>
      <c r="AD231" s="412"/>
      <c r="AE231" s="412"/>
      <c r="AF231" s="412"/>
      <c r="AG231" s="413"/>
    </row>
    <row r="232" spans="7:33" ht="18" customHeight="1" hidden="1">
      <c r="G232" s="44"/>
      <c r="H232" s="41"/>
      <c r="I232" s="41"/>
      <c r="J232" s="41"/>
      <c r="K232" s="45">
        <v>0</v>
      </c>
      <c r="L232" s="44" t="s">
        <v>300</v>
      </c>
      <c r="M232" s="41"/>
      <c r="N232" s="41"/>
      <c r="O232" s="41"/>
      <c r="P232" s="41"/>
      <c r="Q232" s="41"/>
      <c r="R232" s="41"/>
      <c r="S232" s="41"/>
      <c r="T232" s="41"/>
      <c r="U232" s="41"/>
      <c r="V232" s="41"/>
      <c r="W232" s="41"/>
      <c r="X232" s="41"/>
      <c r="Y232" s="41"/>
      <c r="Z232" s="45"/>
      <c r="AA232" s="51"/>
      <c r="AB232" s="52"/>
      <c r="AC232" s="52"/>
      <c r="AD232" s="52"/>
      <c r="AE232" s="52"/>
      <c r="AF232" s="52"/>
      <c r="AG232" s="53"/>
    </row>
    <row r="233" spans="7:33" ht="18" customHeight="1" hidden="1">
      <c r="G233" s="44"/>
      <c r="H233" s="41"/>
      <c r="I233" s="41"/>
      <c r="J233" s="41"/>
      <c r="K233" s="45">
        <v>3</v>
      </c>
      <c r="L233" s="44" t="s">
        <v>301</v>
      </c>
      <c r="M233" s="41"/>
      <c r="N233" s="41"/>
      <c r="O233" s="41"/>
      <c r="P233" s="41"/>
      <c r="Q233" s="41"/>
      <c r="R233" s="41"/>
      <c r="S233" s="41"/>
      <c r="T233" s="41"/>
      <c r="U233" s="41"/>
      <c r="V233" s="41"/>
      <c r="W233" s="41"/>
      <c r="X233" s="41"/>
      <c r="Y233" s="41"/>
      <c r="Z233" s="45"/>
      <c r="AA233" s="51"/>
      <c r="AB233" s="52"/>
      <c r="AC233" s="52"/>
      <c r="AD233" s="52"/>
      <c r="AE233" s="52"/>
      <c r="AF233" s="52"/>
      <c r="AG233" s="53"/>
    </row>
    <row r="234" spans="7:33" ht="18" customHeight="1" hidden="1">
      <c r="G234" s="44"/>
      <c r="H234" s="41"/>
      <c r="I234" s="41"/>
      <c r="J234" s="41"/>
      <c r="K234" s="45">
        <v>5</v>
      </c>
      <c r="L234" s="44" t="s">
        <v>302</v>
      </c>
      <c r="M234" s="41"/>
      <c r="N234" s="41"/>
      <c r="O234" s="41"/>
      <c r="P234" s="41"/>
      <c r="Q234" s="41"/>
      <c r="R234" s="41"/>
      <c r="S234" s="41"/>
      <c r="T234" s="41"/>
      <c r="U234" s="41"/>
      <c r="V234" s="41"/>
      <c r="W234" s="41"/>
      <c r="X234" s="41"/>
      <c r="Y234" s="41"/>
      <c r="Z234" s="45"/>
      <c r="AA234" s="51"/>
      <c r="AB234" s="52"/>
      <c r="AC234" s="52"/>
      <c r="AD234" s="52"/>
      <c r="AE234" s="52"/>
      <c r="AF234" s="52"/>
      <c r="AG234" s="53"/>
    </row>
    <row r="235" spans="7:33" ht="18" customHeight="1" hidden="1">
      <c r="G235" s="44"/>
      <c r="H235" s="41"/>
      <c r="I235" s="41"/>
      <c r="J235" s="41"/>
      <c r="K235" s="45">
        <v>10</v>
      </c>
      <c r="L235" s="44" t="s">
        <v>303</v>
      </c>
      <c r="M235" s="41"/>
      <c r="N235" s="41"/>
      <c r="O235" s="41"/>
      <c r="P235" s="41"/>
      <c r="Q235" s="41"/>
      <c r="R235" s="41"/>
      <c r="S235" s="41"/>
      <c r="T235" s="41"/>
      <c r="U235" s="41"/>
      <c r="V235" s="41"/>
      <c r="W235" s="41"/>
      <c r="X235" s="41"/>
      <c r="Y235" s="41"/>
      <c r="Z235" s="45"/>
      <c r="AA235" s="51"/>
      <c r="AB235" s="52"/>
      <c r="AC235" s="52"/>
      <c r="AD235" s="52"/>
      <c r="AE235" s="52"/>
      <c r="AF235" s="52"/>
      <c r="AG235" s="53"/>
    </row>
    <row r="236" spans="7:33" ht="18" customHeight="1" hidden="1">
      <c r="G236" s="44"/>
      <c r="H236" s="41"/>
      <c r="I236" s="41"/>
      <c r="J236" s="41"/>
      <c r="K236" s="45">
        <v>20</v>
      </c>
      <c r="L236" s="44" t="s">
        <v>304</v>
      </c>
      <c r="M236" s="41"/>
      <c r="N236" s="41"/>
      <c r="O236" s="41"/>
      <c r="P236" s="41"/>
      <c r="Q236" s="41"/>
      <c r="R236" s="41"/>
      <c r="S236" s="41"/>
      <c r="T236" s="41"/>
      <c r="U236" s="41"/>
      <c r="V236" s="41"/>
      <c r="W236" s="41"/>
      <c r="X236" s="41"/>
      <c r="Y236" s="41"/>
      <c r="Z236" s="45"/>
      <c r="AA236" s="51"/>
      <c r="AB236" s="52"/>
      <c r="AC236" s="52"/>
      <c r="AD236" s="52"/>
      <c r="AE236" s="52"/>
      <c r="AF236" s="52"/>
      <c r="AG236" s="53"/>
    </row>
    <row r="237" spans="8:18" ht="18" customHeight="1" hidden="1" thickBot="1">
      <c r="H237" s="20"/>
      <c r="I237" s="20"/>
      <c r="J237" s="20"/>
      <c r="K237" s="20"/>
      <c r="L237" s="20"/>
      <c r="M237" s="20"/>
      <c r="N237" s="20"/>
      <c r="O237" s="20"/>
      <c r="P237" s="20"/>
      <c r="Q237" s="20"/>
      <c r="R237" s="20"/>
    </row>
    <row r="238" spans="7:31" ht="18" customHeight="1" hidden="1" thickBot="1">
      <c r="G238" s="18" t="s">
        <v>281</v>
      </c>
      <c r="L238" s="331"/>
      <c r="M238" s="332"/>
      <c r="Q238" s="18" t="s">
        <v>282</v>
      </c>
      <c r="U238" s="331"/>
      <c r="V238" s="332"/>
      <c r="Z238" s="18" t="s">
        <v>283</v>
      </c>
      <c r="AD238" s="331"/>
      <c r="AE238" s="332"/>
    </row>
    <row r="239" ht="18" customHeight="1" hidden="1"/>
    <row r="240" spans="2:33" ht="18" customHeight="1" hidden="1">
      <c r="B240" s="18" t="s">
        <v>681</v>
      </c>
      <c r="G240" s="372" t="s">
        <v>598</v>
      </c>
      <c r="H240" s="373"/>
      <c r="I240" s="373"/>
      <c r="J240" s="373"/>
      <c r="K240" s="373"/>
      <c r="L240" s="373"/>
      <c r="M240" s="373"/>
      <c r="N240" s="373"/>
      <c r="O240" s="373"/>
      <c r="P240" s="373"/>
      <c r="Q240" s="373"/>
      <c r="R240" s="373"/>
      <c r="S240" s="373"/>
      <c r="T240" s="373"/>
      <c r="U240" s="373"/>
      <c r="V240" s="373"/>
      <c r="W240" s="373"/>
      <c r="X240" s="373"/>
      <c r="Y240" s="373"/>
      <c r="Z240" s="373"/>
      <c r="AA240" s="373"/>
      <c r="AB240" s="373"/>
      <c r="AC240" s="373"/>
      <c r="AD240" s="373"/>
      <c r="AE240" s="373"/>
      <c r="AF240" s="373"/>
      <c r="AG240" s="374"/>
    </row>
    <row r="241" spans="7:33" ht="18" customHeight="1" hidden="1">
      <c r="G241" s="378"/>
      <c r="H241" s="379"/>
      <c r="I241" s="379"/>
      <c r="J241" s="379"/>
      <c r="K241" s="379"/>
      <c r="L241" s="379"/>
      <c r="M241" s="379"/>
      <c r="N241" s="379"/>
      <c r="O241" s="379"/>
      <c r="P241" s="379"/>
      <c r="Q241" s="379"/>
      <c r="R241" s="379"/>
      <c r="S241" s="379"/>
      <c r="T241" s="379"/>
      <c r="U241" s="379"/>
      <c r="V241" s="379"/>
      <c r="W241" s="379"/>
      <c r="X241" s="379"/>
      <c r="Y241" s="379"/>
      <c r="Z241" s="379"/>
      <c r="AA241" s="379"/>
      <c r="AB241" s="379"/>
      <c r="AC241" s="379"/>
      <c r="AD241" s="379"/>
      <c r="AE241" s="379"/>
      <c r="AF241" s="379"/>
      <c r="AG241" s="380"/>
    </row>
    <row r="242" ht="18" customHeight="1" hidden="1"/>
    <row r="243" spans="7:33" ht="18" customHeight="1" hidden="1">
      <c r="G243" s="411" t="s">
        <v>678</v>
      </c>
      <c r="H243" s="412"/>
      <c r="I243" s="412"/>
      <c r="J243" s="412"/>
      <c r="K243" s="413"/>
      <c r="L243" s="411" t="s">
        <v>682</v>
      </c>
      <c r="M243" s="412"/>
      <c r="N243" s="412"/>
      <c r="O243" s="412"/>
      <c r="P243" s="412"/>
      <c r="Q243" s="412"/>
      <c r="R243" s="412"/>
      <c r="S243" s="412"/>
      <c r="T243" s="412"/>
      <c r="U243" s="412"/>
      <c r="V243" s="412"/>
      <c r="W243" s="412"/>
      <c r="X243" s="412"/>
      <c r="Y243" s="412"/>
      <c r="Z243" s="413"/>
      <c r="AA243" s="411" t="s">
        <v>680</v>
      </c>
      <c r="AB243" s="412"/>
      <c r="AC243" s="412"/>
      <c r="AD243" s="412"/>
      <c r="AE243" s="412"/>
      <c r="AF243" s="412"/>
      <c r="AG243" s="413"/>
    </row>
    <row r="244" spans="7:33" ht="18" customHeight="1" hidden="1">
      <c r="G244" s="44"/>
      <c r="H244" s="41"/>
      <c r="I244" s="41"/>
      <c r="J244" s="41"/>
      <c r="K244" s="45">
        <v>0</v>
      </c>
      <c r="L244" s="44" t="s">
        <v>305</v>
      </c>
      <c r="M244" s="41"/>
      <c r="N244" s="41"/>
      <c r="O244" s="41"/>
      <c r="P244" s="41"/>
      <c r="Q244" s="41"/>
      <c r="R244" s="41"/>
      <c r="S244" s="41"/>
      <c r="T244" s="41"/>
      <c r="U244" s="41"/>
      <c r="V244" s="41"/>
      <c r="W244" s="41"/>
      <c r="X244" s="41"/>
      <c r="Y244" s="41"/>
      <c r="Z244" s="41"/>
      <c r="AA244" s="44"/>
      <c r="AB244" s="41"/>
      <c r="AC244" s="41"/>
      <c r="AD244" s="41"/>
      <c r="AE244" s="41"/>
      <c r="AF244" s="41"/>
      <c r="AG244" s="45"/>
    </row>
    <row r="245" spans="7:33" ht="18" customHeight="1" hidden="1">
      <c r="G245" s="44"/>
      <c r="H245" s="41"/>
      <c r="I245" s="41"/>
      <c r="J245" s="41"/>
      <c r="K245" s="45">
        <v>3</v>
      </c>
      <c r="L245" s="44" t="s">
        <v>306</v>
      </c>
      <c r="M245" s="41"/>
      <c r="N245" s="41"/>
      <c r="O245" s="41"/>
      <c r="P245" s="41"/>
      <c r="Q245" s="41"/>
      <c r="R245" s="41"/>
      <c r="S245" s="41"/>
      <c r="T245" s="41"/>
      <c r="U245" s="41"/>
      <c r="V245" s="41"/>
      <c r="W245" s="41"/>
      <c r="X245" s="41"/>
      <c r="Y245" s="41"/>
      <c r="Z245" s="41"/>
      <c r="AA245" s="44"/>
      <c r="AB245" s="41"/>
      <c r="AC245" s="41"/>
      <c r="AD245" s="41"/>
      <c r="AE245" s="41"/>
      <c r="AF245" s="41"/>
      <c r="AG245" s="45"/>
    </row>
    <row r="246" spans="7:33" ht="18" customHeight="1" hidden="1">
      <c r="G246" s="44"/>
      <c r="H246" s="41"/>
      <c r="I246" s="41"/>
      <c r="J246" s="41"/>
      <c r="K246" s="45">
        <v>5</v>
      </c>
      <c r="L246" s="44" t="s">
        <v>307</v>
      </c>
      <c r="M246" s="41"/>
      <c r="N246" s="41"/>
      <c r="O246" s="41"/>
      <c r="P246" s="41"/>
      <c r="Q246" s="41"/>
      <c r="R246" s="41"/>
      <c r="S246" s="41"/>
      <c r="T246" s="41"/>
      <c r="U246" s="41"/>
      <c r="V246" s="41"/>
      <c r="W246" s="41"/>
      <c r="X246" s="41"/>
      <c r="Y246" s="41"/>
      <c r="Z246" s="41"/>
      <c r="AA246" s="44"/>
      <c r="AB246" s="41"/>
      <c r="AC246" s="41"/>
      <c r="AD246" s="41"/>
      <c r="AE246" s="41"/>
      <c r="AF246" s="41"/>
      <c r="AG246" s="45"/>
    </row>
    <row r="247" spans="7:33" ht="18" customHeight="1" hidden="1">
      <c r="G247" s="44"/>
      <c r="H247" s="41"/>
      <c r="I247" s="41"/>
      <c r="J247" s="41"/>
      <c r="K247" s="45">
        <v>10</v>
      </c>
      <c r="L247" s="44" t="s">
        <v>308</v>
      </c>
      <c r="M247" s="41"/>
      <c r="N247" s="41"/>
      <c r="O247" s="41"/>
      <c r="P247" s="41"/>
      <c r="Q247" s="41"/>
      <c r="R247" s="41"/>
      <c r="S247" s="41"/>
      <c r="T247" s="41"/>
      <c r="U247" s="41"/>
      <c r="V247" s="41"/>
      <c r="W247" s="41"/>
      <c r="X247" s="41"/>
      <c r="Y247" s="41"/>
      <c r="Z247" s="41"/>
      <c r="AA247" s="44"/>
      <c r="AB247" s="41"/>
      <c r="AC247" s="41"/>
      <c r="AD247" s="41"/>
      <c r="AE247" s="41"/>
      <c r="AF247" s="41"/>
      <c r="AG247" s="45"/>
    </row>
    <row r="248" spans="7:33" ht="18" customHeight="1" hidden="1">
      <c r="G248" s="44"/>
      <c r="H248" s="41"/>
      <c r="I248" s="41"/>
      <c r="J248" s="41"/>
      <c r="K248" s="45">
        <v>20</v>
      </c>
      <c r="L248" s="44" t="s">
        <v>586</v>
      </c>
      <c r="M248" s="41"/>
      <c r="N248" s="41"/>
      <c r="O248" s="41"/>
      <c r="P248" s="41"/>
      <c r="Q248" s="41"/>
      <c r="R248" s="41"/>
      <c r="S248" s="41"/>
      <c r="T248" s="41"/>
      <c r="U248" s="41"/>
      <c r="V248" s="41"/>
      <c r="W248" s="41"/>
      <c r="X248" s="41"/>
      <c r="Y248" s="41"/>
      <c r="Z248" s="41"/>
      <c r="AA248" s="44"/>
      <c r="AB248" s="41"/>
      <c r="AC248" s="41"/>
      <c r="AD248" s="41"/>
      <c r="AE248" s="41"/>
      <c r="AF248" s="41"/>
      <c r="AG248" s="45"/>
    </row>
    <row r="249" ht="18" customHeight="1" hidden="1" thickBot="1"/>
    <row r="250" spans="7:31" ht="18" customHeight="1" hidden="1" thickBot="1">
      <c r="G250" s="18" t="s">
        <v>281</v>
      </c>
      <c r="L250" s="331"/>
      <c r="M250" s="332"/>
      <c r="Q250" s="18" t="s">
        <v>282</v>
      </c>
      <c r="U250" s="331"/>
      <c r="V250" s="332"/>
      <c r="Z250" s="18" t="s">
        <v>283</v>
      </c>
      <c r="AD250" s="331"/>
      <c r="AE250" s="332"/>
    </row>
    <row r="251" ht="18" customHeight="1" hidden="1"/>
    <row r="252" spans="2:33" ht="18" customHeight="1" hidden="1">
      <c r="B252" s="18" t="s">
        <v>683</v>
      </c>
      <c r="G252" s="372" t="s">
        <v>0</v>
      </c>
      <c r="H252" s="373"/>
      <c r="I252" s="373"/>
      <c r="J252" s="373"/>
      <c r="K252" s="373"/>
      <c r="L252" s="373"/>
      <c r="M252" s="373"/>
      <c r="N252" s="373"/>
      <c r="O252" s="373"/>
      <c r="P252" s="373"/>
      <c r="Q252" s="373"/>
      <c r="R252" s="373"/>
      <c r="S252" s="373"/>
      <c r="T252" s="373"/>
      <c r="U252" s="373"/>
      <c r="V252" s="373"/>
      <c r="W252" s="373"/>
      <c r="X252" s="373"/>
      <c r="Y252" s="373"/>
      <c r="Z252" s="373"/>
      <c r="AA252" s="373"/>
      <c r="AB252" s="373"/>
      <c r="AC252" s="373"/>
      <c r="AD252" s="373"/>
      <c r="AE252" s="373"/>
      <c r="AF252" s="373"/>
      <c r="AG252" s="374"/>
    </row>
    <row r="253" spans="7:33" ht="18" customHeight="1" hidden="1">
      <c r="G253" s="378"/>
      <c r="H253" s="379"/>
      <c r="I253" s="379"/>
      <c r="J253" s="379"/>
      <c r="K253" s="379"/>
      <c r="L253" s="379"/>
      <c r="M253" s="379"/>
      <c r="N253" s="379"/>
      <c r="O253" s="379"/>
      <c r="P253" s="379"/>
      <c r="Q253" s="379"/>
      <c r="R253" s="379"/>
      <c r="S253" s="379"/>
      <c r="T253" s="379"/>
      <c r="U253" s="379"/>
      <c r="V253" s="379"/>
      <c r="W253" s="379"/>
      <c r="X253" s="379"/>
      <c r="Y253" s="379"/>
      <c r="Z253" s="379"/>
      <c r="AA253" s="379"/>
      <c r="AB253" s="379"/>
      <c r="AC253" s="379"/>
      <c r="AD253" s="379"/>
      <c r="AE253" s="379"/>
      <c r="AF253" s="379"/>
      <c r="AG253" s="380"/>
    </row>
    <row r="254" spans="7:18" ht="18" customHeight="1" hidden="1">
      <c r="G254" s="38"/>
      <c r="H254" s="38"/>
      <c r="I254" s="38"/>
      <c r="J254" s="38"/>
      <c r="K254" s="38"/>
      <c r="L254" s="38"/>
      <c r="M254" s="38"/>
      <c r="N254" s="38"/>
      <c r="O254" s="38"/>
      <c r="P254" s="38"/>
      <c r="Q254" s="38"/>
      <c r="R254" s="38"/>
    </row>
    <row r="255" spans="7:33" ht="18" customHeight="1" hidden="1">
      <c r="G255" s="411" t="s">
        <v>678</v>
      </c>
      <c r="H255" s="412"/>
      <c r="I255" s="412"/>
      <c r="J255" s="412"/>
      <c r="K255" s="413"/>
      <c r="L255" s="411" t="s">
        <v>1</v>
      </c>
      <c r="M255" s="412"/>
      <c r="N255" s="412"/>
      <c r="O255" s="412"/>
      <c r="P255" s="412"/>
      <c r="Q255" s="412"/>
      <c r="R255" s="412"/>
      <c r="S255" s="412"/>
      <c r="T255" s="412"/>
      <c r="U255" s="412"/>
      <c r="V255" s="412"/>
      <c r="W255" s="412"/>
      <c r="X255" s="412"/>
      <c r="Y255" s="412"/>
      <c r="Z255" s="413"/>
      <c r="AA255" s="411" t="s">
        <v>680</v>
      </c>
      <c r="AB255" s="412"/>
      <c r="AC255" s="412"/>
      <c r="AD255" s="412"/>
      <c r="AE255" s="412"/>
      <c r="AF255" s="412"/>
      <c r="AG255" s="413"/>
    </row>
    <row r="256" spans="7:33" ht="18" customHeight="1" hidden="1">
      <c r="G256" s="44"/>
      <c r="H256" s="41"/>
      <c r="I256" s="41"/>
      <c r="J256" s="41"/>
      <c r="K256" s="45">
        <v>0</v>
      </c>
      <c r="L256" s="44" t="s">
        <v>587</v>
      </c>
      <c r="M256" s="41"/>
      <c r="N256" s="41"/>
      <c r="O256" s="41"/>
      <c r="P256" s="41"/>
      <c r="Q256" s="41"/>
      <c r="R256" s="41"/>
      <c r="S256" s="41"/>
      <c r="T256" s="41"/>
      <c r="U256" s="41"/>
      <c r="V256" s="41"/>
      <c r="W256" s="41"/>
      <c r="X256" s="41"/>
      <c r="Y256" s="41"/>
      <c r="Z256" s="45"/>
      <c r="AA256" s="44"/>
      <c r="AB256" s="41"/>
      <c r="AC256" s="41"/>
      <c r="AD256" s="41"/>
      <c r="AE256" s="41"/>
      <c r="AF256" s="41"/>
      <c r="AG256" s="45"/>
    </row>
    <row r="257" spans="7:33" ht="18" customHeight="1" hidden="1">
      <c r="G257" s="44"/>
      <c r="H257" s="41"/>
      <c r="I257" s="41"/>
      <c r="J257" s="41"/>
      <c r="K257" s="45">
        <v>3</v>
      </c>
      <c r="L257" s="44" t="s">
        <v>588</v>
      </c>
      <c r="M257" s="41"/>
      <c r="N257" s="41"/>
      <c r="O257" s="41"/>
      <c r="P257" s="41"/>
      <c r="Q257" s="41"/>
      <c r="R257" s="41"/>
      <c r="S257" s="41"/>
      <c r="T257" s="41"/>
      <c r="U257" s="41"/>
      <c r="V257" s="41"/>
      <c r="W257" s="41"/>
      <c r="X257" s="41"/>
      <c r="Y257" s="41"/>
      <c r="Z257" s="45"/>
      <c r="AA257" s="44"/>
      <c r="AB257" s="41"/>
      <c r="AC257" s="41"/>
      <c r="AD257" s="41"/>
      <c r="AE257" s="41"/>
      <c r="AF257" s="41"/>
      <c r="AG257" s="45"/>
    </row>
    <row r="258" spans="7:33" ht="18" customHeight="1" hidden="1">
      <c r="G258" s="44"/>
      <c r="H258" s="41"/>
      <c r="I258" s="41"/>
      <c r="J258" s="41"/>
      <c r="K258" s="45">
        <v>5</v>
      </c>
      <c r="L258" s="44" t="s">
        <v>589</v>
      </c>
      <c r="M258" s="41"/>
      <c r="N258" s="41"/>
      <c r="O258" s="41"/>
      <c r="P258" s="41"/>
      <c r="Q258" s="41"/>
      <c r="R258" s="41"/>
      <c r="S258" s="41"/>
      <c r="T258" s="41"/>
      <c r="U258" s="41"/>
      <c r="V258" s="41"/>
      <c r="W258" s="41"/>
      <c r="X258" s="41"/>
      <c r="Y258" s="41"/>
      <c r="Z258" s="45"/>
      <c r="AA258" s="44"/>
      <c r="AB258" s="41"/>
      <c r="AC258" s="41"/>
      <c r="AD258" s="41"/>
      <c r="AE258" s="41"/>
      <c r="AF258" s="41"/>
      <c r="AG258" s="45"/>
    </row>
    <row r="259" spans="7:33" ht="18" customHeight="1" hidden="1">
      <c r="G259" s="44"/>
      <c r="H259" s="41"/>
      <c r="I259" s="41"/>
      <c r="J259" s="41"/>
      <c r="K259" s="45">
        <v>10</v>
      </c>
      <c r="L259" s="44" t="s">
        <v>590</v>
      </c>
      <c r="M259" s="41"/>
      <c r="N259" s="41"/>
      <c r="O259" s="41"/>
      <c r="P259" s="41"/>
      <c r="Q259" s="41"/>
      <c r="R259" s="41"/>
      <c r="S259" s="41"/>
      <c r="T259" s="41"/>
      <c r="U259" s="41"/>
      <c r="V259" s="41"/>
      <c r="W259" s="41"/>
      <c r="X259" s="41"/>
      <c r="Y259" s="41"/>
      <c r="Z259" s="45"/>
      <c r="AA259" s="44"/>
      <c r="AB259" s="41"/>
      <c r="AC259" s="41"/>
      <c r="AD259" s="41"/>
      <c r="AE259" s="41"/>
      <c r="AF259" s="41"/>
      <c r="AG259" s="45"/>
    </row>
    <row r="260" spans="7:33" ht="18" customHeight="1" hidden="1">
      <c r="G260" s="44"/>
      <c r="H260" s="41"/>
      <c r="I260" s="41"/>
      <c r="J260" s="41"/>
      <c r="K260" s="45">
        <v>20</v>
      </c>
      <c r="L260" s="44" t="s">
        <v>591</v>
      </c>
      <c r="M260" s="41"/>
      <c r="N260" s="41"/>
      <c r="O260" s="41"/>
      <c r="P260" s="41"/>
      <c r="Q260" s="41"/>
      <c r="R260" s="41"/>
      <c r="S260" s="41"/>
      <c r="T260" s="41"/>
      <c r="U260" s="41"/>
      <c r="V260" s="41"/>
      <c r="W260" s="41"/>
      <c r="X260" s="41"/>
      <c r="Y260" s="41"/>
      <c r="Z260" s="45"/>
      <c r="AA260" s="44"/>
      <c r="AB260" s="41"/>
      <c r="AC260" s="41"/>
      <c r="AD260" s="41"/>
      <c r="AE260" s="41"/>
      <c r="AF260" s="41"/>
      <c r="AG260" s="45"/>
    </row>
    <row r="261" ht="18" customHeight="1" hidden="1" thickBot="1"/>
    <row r="262" spans="7:31" ht="18" customHeight="1" hidden="1" thickBot="1">
      <c r="G262" s="18" t="s">
        <v>281</v>
      </c>
      <c r="L262" s="331"/>
      <c r="M262" s="332"/>
      <c r="Q262" s="18" t="s">
        <v>282</v>
      </c>
      <c r="U262" s="331"/>
      <c r="V262" s="332"/>
      <c r="Z262" s="18" t="s">
        <v>283</v>
      </c>
      <c r="AD262" s="331"/>
      <c r="AE262" s="332"/>
    </row>
    <row r="263" spans="9:17" s="38" customFormat="1" ht="18" customHeight="1" hidden="1">
      <c r="I263" s="35"/>
      <c r="M263" s="35"/>
      <c r="Q263" s="35"/>
    </row>
    <row r="264" spans="2:33" ht="18" customHeight="1" hidden="1">
      <c r="B264" s="18" t="s">
        <v>2</v>
      </c>
      <c r="G264" s="372" t="s">
        <v>599</v>
      </c>
      <c r="H264" s="373"/>
      <c r="I264" s="373"/>
      <c r="J264" s="373"/>
      <c r="K264" s="373"/>
      <c r="L264" s="373"/>
      <c r="M264" s="373"/>
      <c r="N264" s="373"/>
      <c r="O264" s="373"/>
      <c r="P264" s="373"/>
      <c r="Q264" s="373"/>
      <c r="R264" s="373"/>
      <c r="S264" s="373"/>
      <c r="T264" s="373"/>
      <c r="U264" s="373"/>
      <c r="V264" s="373"/>
      <c r="W264" s="373"/>
      <c r="X264" s="373"/>
      <c r="Y264" s="373"/>
      <c r="Z264" s="373"/>
      <c r="AA264" s="373"/>
      <c r="AB264" s="373"/>
      <c r="AC264" s="373"/>
      <c r="AD264" s="373"/>
      <c r="AE264" s="373"/>
      <c r="AF264" s="373"/>
      <c r="AG264" s="374"/>
    </row>
    <row r="265" spans="7:33" ht="18" customHeight="1" hidden="1">
      <c r="G265" s="378"/>
      <c r="H265" s="379"/>
      <c r="I265" s="379"/>
      <c r="J265" s="379"/>
      <c r="K265" s="379"/>
      <c r="L265" s="379"/>
      <c r="M265" s="379"/>
      <c r="N265" s="379"/>
      <c r="O265" s="379"/>
      <c r="P265" s="379"/>
      <c r="Q265" s="379"/>
      <c r="R265" s="379"/>
      <c r="S265" s="379"/>
      <c r="T265" s="379"/>
      <c r="U265" s="379"/>
      <c r="V265" s="379"/>
      <c r="W265" s="379"/>
      <c r="X265" s="379"/>
      <c r="Y265" s="379"/>
      <c r="Z265" s="379"/>
      <c r="AA265" s="379"/>
      <c r="AB265" s="379"/>
      <c r="AC265" s="379"/>
      <c r="AD265" s="379"/>
      <c r="AE265" s="379"/>
      <c r="AF265" s="379"/>
      <c r="AG265" s="380"/>
    </row>
    <row r="266" ht="18" customHeight="1" hidden="1"/>
    <row r="267" spans="7:33" ht="18" customHeight="1" hidden="1">
      <c r="G267" s="411" t="s">
        <v>678</v>
      </c>
      <c r="H267" s="412"/>
      <c r="I267" s="412"/>
      <c r="J267" s="412"/>
      <c r="K267" s="413"/>
      <c r="L267" s="411" t="s">
        <v>3</v>
      </c>
      <c r="M267" s="412"/>
      <c r="N267" s="412"/>
      <c r="O267" s="412"/>
      <c r="P267" s="412"/>
      <c r="Q267" s="412"/>
      <c r="R267" s="412"/>
      <c r="S267" s="412"/>
      <c r="T267" s="412"/>
      <c r="U267" s="412"/>
      <c r="V267" s="412"/>
      <c r="W267" s="412"/>
      <c r="X267" s="412"/>
      <c r="Y267" s="412"/>
      <c r="Z267" s="413"/>
      <c r="AA267" s="411" t="s">
        <v>680</v>
      </c>
      <c r="AB267" s="412"/>
      <c r="AC267" s="412"/>
      <c r="AD267" s="412"/>
      <c r="AE267" s="412"/>
      <c r="AF267" s="412"/>
      <c r="AG267" s="413"/>
    </row>
    <row r="268" spans="7:33" ht="18" customHeight="1" hidden="1">
      <c r="G268" s="44"/>
      <c r="H268" s="41"/>
      <c r="I268" s="41"/>
      <c r="J268" s="41"/>
      <c r="K268" s="45">
        <v>0</v>
      </c>
      <c r="L268" s="44" t="s">
        <v>592</v>
      </c>
      <c r="M268" s="41"/>
      <c r="N268" s="41"/>
      <c r="O268" s="41"/>
      <c r="P268" s="41"/>
      <c r="Q268" s="41"/>
      <c r="R268" s="41"/>
      <c r="S268" s="41"/>
      <c r="T268" s="41"/>
      <c r="U268" s="41"/>
      <c r="V268" s="41"/>
      <c r="W268" s="41"/>
      <c r="X268" s="41"/>
      <c r="Y268" s="41"/>
      <c r="Z268" s="45"/>
      <c r="AA268" s="44"/>
      <c r="AB268" s="41"/>
      <c r="AC268" s="41"/>
      <c r="AD268" s="41"/>
      <c r="AE268" s="41"/>
      <c r="AF268" s="41"/>
      <c r="AG268" s="45"/>
    </row>
    <row r="269" spans="7:33" ht="18" customHeight="1" hidden="1">
      <c r="G269" s="44"/>
      <c r="H269" s="41"/>
      <c r="I269" s="41"/>
      <c r="J269" s="41"/>
      <c r="K269" s="45">
        <v>3</v>
      </c>
      <c r="L269" s="44" t="s">
        <v>593</v>
      </c>
      <c r="M269" s="41"/>
      <c r="N269" s="41"/>
      <c r="O269" s="41"/>
      <c r="P269" s="41"/>
      <c r="Q269" s="41"/>
      <c r="R269" s="41"/>
      <c r="S269" s="41"/>
      <c r="T269" s="41"/>
      <c r="U269" s="41"/>
      <c r="V269" s="41"/>
      <c r="W269" s="41"/>
      <c r="X269" s="41"/>
      <c r="Y269" s="41"/>
      <c r="Z269" s="45"/>
      <c r="AA269" s="44"/>
      <c r="AB269" s="41"/>
      <c r="AC269" s="41"/>
      <c r="AD269" s="41"/>
      <c r="AE269" s="41"/>
      <c r="AF269" s="41"/>
      <c r="AG269" s="45"/>
    </row>
    <row r="270" spans="7:33" ht="18" customHeight="1" hidden="1">
      <c r="G270" s="44"/>
      <c r="H270" s="41"/>
      <c r="I270" s="41"/>
      <c r="J270" s="41"/>
      <c r="K270" s="45">
        <v>5</v>
      </c>
      <c r="L270" s="44" t="s">
        <v>594</v>
      </c>
      <c r="M270" s="41"/>
      <c r="N270" s="41"/>
      <c r="O270" s="41"/>
      <c r="P270" s="41"/>
      <c r="Q270" s="41"/>
      <c r="R270" s="41"/>
      <c r="S270" s="41"/>
      <c r="T270" s="41"/>
      <c r="U270" s="41"/>
      <c r="V270" s="41"/>
      <c r="W270" s="41"/>
      <c r="X270" s="41"/>
      <c r="Y270" s="41"/>
      <c r="Z270" s="45"/>
      <c r="AA270" s="44"/>
      <c r="AB270" s="41"/>
      <c r="AC270" s="41"/>
      <c r="AD270" s="41"/>
      <c r="AE270" s="41"/>
      <c r="AF270" s="41"/>
      <c r="AG270" s="45"/>
    </row>
    <row r="271" spans="7:33" ht="18" customHeight="1" hidden="1">
      <c r="G271" s="44"/>
      <c r="H271" s="41"/>
      <c r="I271" s="41"/>
      <c r="J271" s="41"/>
      <c r="K271" s="45">
        <v>10</v>
      </c>
      <c r="L271" s="44" t="s">
        <v>595</v>
      </c>
      <c r="M271" s="41"/>
      <c r="N271" s="41"/>
      <c r="O271" s="41"/>
      <c r="P271" s="41"/>
      <c r="Q271" s="41"/>
      <c r="R271" s="41"/>
      <c r="S271" s="41"/>
      <c r="T271" s="41"/>
      <c r="U271" s="41"/>
      <c r="V271" s="41"/>
      <c r="W271" s="41"/>
      <c r="X271" s="41"/>
      <c r="Y271" s="41"/>
      <c r="Z271" s="45"/>
      <c r="AA271" s="44"/>
      <c r="AB271" s="41"/>
      <c r="AC271" s="41"/>
      <c r="AD271" s="41"/>
      <c r="AE271" s="41"/>
      <c r="AF271" s="41"/>
      <c r="AG271" s="45"/>
    </row>
    <row r="272" spans="7:33" ht="18" customHeight="1" hidden="1">
      <c r="G272" s="44"/>
      <c r="H272" s="41"/>
      <c r="I272" s="41"/>
      <c r="J272" s="41"/>
      <c r="K272" s="45">
        <v>20</v>
      </c>
      <c r="L272" s="44" t="s">
        <v>596</v>
      </c>
      <c r="M272" s="41"/>
      <c r="N272" s="41"/>
      <c r="O272" s="41"/>
      <c r="P272" s="41"/>
      <c r="Q272" s="41"/>
      <c r="R272" s="41"/>
      <c r="S272" s="41"/>
      <c r="T272" s="41"/>
      <c r="U272" s="41"/>
      <c r="V272" s="41"/>
      <c r="W272" s="41"/>
      <c r="X272" s="41"/>
      <c r="Y272" s="41"/>
      <c r="Z272" s="45"/>
      <c r="AA272" s="44"/>
      <c r="AB272" s="41"/>
      <c r="AC272" s="41"/>
      <c r="AD272" s="41"/>
      <c r="AE272" s="41"/>
      <c r="AF272" s="41"/>
      <c r="AG272" s="45"/>
    </row>
    <row r="273" ht="18" customHeight="1" hidden="1" thickBot="1"/>
    <row r="274" spans="7:31" ht="18" customHeight="1" hidden="1" thickBot="1">
      <c r="G274" s="18" t="s">
        <v>281</v>
      </c>
      <c r="L274" s="331"/>
      <c r="M274" s="332"/>
      <c r="Q274" s="18" t="s">
        <v>282</v>
      </c>
      <c r="U274" s="331"/>
      <c r="V274" s="332"/>
      <c r="Z274" s="18" t="s">
        <v>283</v>
      </c>
      <c r="AD274" s="331"/>
      <c r="AE274" s="332"/>
    </row>
    <row r="275" ht="18" customHeight="1" hidden="1"/>
    <row r="276" spans="2:31" ht="18" customHeight="1" hidden="1">
      <c r="B276" s="18" t="s">
        <v>289</v>
      </c>
      <c r="K276" s="54" t="s">
        <v>290</v>
      </c>
      <c r="L276" s="404">
        <f>VALUE(L238)+VALUE(L250)+VALUE(L262)+VALUE(L274)</f>
        <v>0</v>
      </c>
      <c r="M276" s="405"/>
      <c r="T276" s="54" t="s">
        <v>291</v>
      </c>
      <c r="U276" s="404">
        <f>VALUE(U238)+VALUE(U250)+VALUE(U262)+VALUE(U274)</f>
        <v>0</v>
      </c>
      <c r="V276" s="405"/>
      <c r="AC276" s="54" t="s">
        <v>292</v>
      </c>
      <c r="AD276" s="404">
        <f>VALUE(AD238)+VALUE(AD250)+VALUE(AD262)+VALUE(AD274)</f>
        <v>0</v>
      </c>
      <c r="AE276" s="405"/>
    </row>
    <row r="277" ht="18" customHeight="1" hidden="1">
      <c r="G277" s="18" t="s">
        <v>4</v>
      </c>
    </row>
    <row r="278" ht="18" customHeight="1" hidden="1"/>
    <row r="279" ht="18" customHeight="1" hidden="1">
      <c r="B279" s="18" t="s">
        <v>5</v>
      </c>
    </row>
    <row r="280" ht="18" customHeight="1" hidden="1"/>
    <row r="281" spans="2:33" ht="18" customHeight="1" hidden="1">
      <c r="B281" s="18" t="s">
        <v>6</v>
      </c>
      <c r="G281" s="372" t="s">
        <v>45</v>
      </c>
      <c r="H281" s="373"/>
      <c r="I281" s="373"/>
      <c r="J281" s="373"/>
      <c r="K281" s="373"/>
      <c r="L281" s="373"/>
      <c r="M281" s="373"/>
      <c r="N281" s="373"/>
      <c r="O281" s="373"/>
      <c r="P281" s="373"/>
      <c r="Q281" s="373"/>
      <c r="R281" s="373"/>
      <c r="S281" s="373"/>
      <c r="T281" s="373"/>
      <c r="U281" s="373"/>
      <c r="V281" s="373"/>
      <c r="W281" s="373"/>
      <c r="X281" s="373"/>
      <c r="Y281" s="373"/>
      <c r="Z281" s="373"/>
      <c r="AA281" s="373"/>
      <c r="AB281" s="373"/>
      <c r="AC281" s="373"/>
      <c r="AD281" s="373"/>
      <c r="AE281" s="373"/>
      <c r="AF281" s="373"/>
      <c r="AG281" s="374"/>
    </row>
    <row r="282" spans="7:33" ht="18" customHeight="1" hidden="1">
      <c r="G282" s="375"/>
      <c r="H282" s="376"/>
      <c r="I282" s="376"/>
      <c r="J282" s="376"/>
      <c r="K282" s="376"/>
      <c r="L282" s="376"/>
      <c r="M282" s="376"/>
      <c r="N282" s="376"/>
      <c r="O282" s="376"/>
      <c r="P282" s="376"/>
      <c r="Q282" s="376"/>
      <c r="R282" s="376"/>
      <c r="S282" s="376"/>
      <c r="T282" s="376"/>
      <c r="U282" s="376"/>
      <c r="V282" s="376"/>
      <c r="W282" s="376"/>
      <c r="X282" s="376"/>
      <c r="Y282" s="376"/>
      <c r="Z282" s="376"/>
      <c r="AA282" s="376"/>
      <c r="AB282" s="376"/>
      <c r="AC282" s="376"/>
      <c r="AD282" s="376"/>
      <c r="AE282" s="376"/>
      <c r="AF282" s="376"/>
      <c r="AG282" s="377"/>
    </row>
    <row r="283" spans="7:33" ht="18" customHeight="1" hidden="1">
      <c r="G283" s="375"/>
      <c r="H283" s="376"/>
      <c r="I283" s="376"/>
      <c r="J283" s="376"/>
      <c r="K283" s="376"/>
      <c r="L283" s="376"/>
      <c r="M283" s="376"/>
      <c r="N283" s="376"/>
      <c r="O283" s="376"/>
      <c r="P283" s="376"/>
      <c r="Q283" s="376"/>
      <c r="R283" s="376"/>
      <c r="S283" s="376"/>
      <c r="T283" s="376"/>
      <c r="U283" s="376"/>
      <c r="V283" s="376"/>
      <c r="W283" s="376"/>
      <c r="X283" s="376"/>
      <c r="Y283" s="376"/>
      <c r="Z283" s="376"/>
      <c r="AA283" s="376"/>
      <c r="AB283" s="376"/>
      <c r="AC283" s="376"/>
      <c r="AD283" s="376"/>
      <c r="AE283" s="376"/>
      <c r="AF283" s="376"/>
      <c r="AG283" s="377"/>
    </row>
    <row r="284" spans="7:33" ht="18" customHeight="1" hidden="1">
      <c r="G284" s="375"/>
      <c r="H284" s="376"/>
      <c r="I284" s="376"/>
      <c r="J284" s="376"/>
      <c r="K284" s="376"/>
      <c r="L284" s="376"/>
      <c r="M284" s="376"/>
      <c r="N284" s="376"/>
      <c r="O284" s="376"/>
      <c r="P284" s="376"/>
      <c r="Q284" s="376"/>
      <c r="R284" s="376"/>
      <c r="S284" s="376"/>
      <c r="T284" s="376"/>
      <c r="U284" s="376"/>
      <c r="V284" s="376"/>
      <c r="W284" s="376"/>
      <c r="X284" s="376"/>
      <c r="Y284" s="376"/>
      <c r="Z284" s="376"/>
      <c r="AA284" s="376"/>
      <c r="AB284" s="376"/>
      <c r="AC284" s="376"/>
      <c r="AD284" s="376"/>
      <c r="AE284" s="376"/>
      <c r="AF284" s="376"/>
      <c r="AG284" s="377"/>
    </row>
    <row r="285" spans="7:33" ht="18" customHeight="1" hidden="1">
      <c r="G285" s="378"/>
      <c r="H285" s="379"/>
      <c r="I285" s="379"/>
      <c r="J285" s="379"/>
      <c r="K285" s="379"/>
      <c r="L285" s="379"/>
      <c r="M285" s="379"/>
      <c r="N285" s="379"/>
      <c r="O285" s="379"/>
      <c r="P285" s="379"/>
      <c r="Q285" s="379"/>
      <c r="R285" s="379"/>
      <c r="S285" s="379"/>
      <c r="T285" s="379"/>
      <c r="U285" s="379"/>
      <c r="V285" s="379"/>
      <c r="W285" s="379"/>
      <c r="X285" s="379"/>
      <c r="Y285" s="379"/>
      <c r="Z285" s="379"/>
      <c r="AA285" s="379"/>
      <c r="AB285" s="379"/>
      <c r="AC285" s="379"/>
      <c r="AD285" s="379"/>
      <c r="AE285" s="379"/>
      <c r="AF285" s="379"/>
      <c r="AG285" s="380"/>
    </row>
    <row r="286" ht="18" customHeight="1" hidden="1" thickBot="1"/>
    <row r="287" spans="7:31" ht="18" customHeight="1" hidden="1" thickBot="1">
      <c r="G287" s="55" t="s">
        <v>46</v>
      </c>
      <c r="L287" s="331"/>
      <c r="M287" s="332"/>
      <c r="P287" s="55" t="s">
        <v>47</v>
      </c>
      <c r="U287" s="331"/>
      <c r="V287" s="332"/>
      <c r="Y287" s="55" t="s">
        <v>48</v>
      </c>
      <c r="AD287" s="331"/>
      <c r="AE287" s="332"/>
    </row>
    <row r="288" ht="18" customHeight="1" hidden="1"/>
    <row r="289" spans="2:33" ht="18" customHeight="1" hidden="1">
      <c r="B289" s="18" t="s">
        <v>293</v>
      </c>
      <c r="G289" s="372" t="s">
        <v>49</v>
      </c>
      <c r="H289" s="373"/>
      <c r="I289" s="373"/>
      <c r="J289" s="373"/>
      <c r="K289" s="373"/>
      <c r="L289" s="373"/>
      <c r="M289" s="373"/>
      <c r="N289" s="373"/>
      <c r="O289" s="373"/>
      <c r="P289" s="373"/>
      <c r="Q289" s="373"/>
      <c r="R289" s="373"/>
      <c r="S289" s="373"/>
      <c r="T289" s="373"/>
      <c r="U289" s="373"/>
      <c r="V289" s="373"/>
      <c r="W289" s="373"/>
      <c r="X289" s="373"/>
      <c r="Y289" s="373"/>
      <c r="Z289" s="373"/>
      <c r="AA289" s="373"/>
      <c r="AB289" s="373"/>
      <c r="AC289" s="373"/>
      <c r="AD289" s="373"/>
      <c r="AE289" s="373"/>
      <c r="AF289" s="373"/>
      <c r="AG289" s="374"/>
    </row>
    <row r="290" spans="7:33" ht="18" customHeight="1" hidden="1">
      <c r="G290" s="375"/>
      <c r="H290" s="376"/>
      <c r="I290" s="376"/>
      <c r="J290" s="376"/>
      <c r="K290" s="376"/>
      <c r="L290" s="376"/>
      <c r="M290" s="376"/>
      <c r="N290" s="376"/>
      <c r="O290" s="376"/>
      <c r="P290" s="376"/>
      <c r="Q290" s="376"/>
      <c r="R290" s="376"/>
      <c r="S290" s="376"/>
      <c r="T290" s="376"/>
      <c r="U290" s="376"/>
      <c r="V290" s="376"/>
      <c r="W290" s="376"/>
      <c r="X290" s="376"/>
      <c r="Y290" s="376"/>
      <c r="Z290" s="376"/>
      <c r="AA290" s="376"/>
      <c r="AB290" s="376"/>
      <c r="AC290" s="376"/>
      <c r="AD290" s="376"/>
      <c r="AE290" s="376"/>
      <c r="AF290" s="376"/>
      <c r="AG290" s="377"/>
    </row>
    <row r="291" spans="7:33" ht="18" customHeight="1" hidden="1">
      <c r="G291" s="375"/>
      <c r="H291" s="376"/>
      <c r="I291" s="376"/>
      <c r="J291" s="376"/>
      <c r="K291" s="376"/>
      <c r="L291" s="376"/>
      <c r="M291" s="376"/>
      <c r="N291" s="376"/>
      <c r="O291" s="376"/>
      <c r="P291" s="376"/>
      <c r="Q291" s="376"/>
      <c r="R291" s="376"/>
      <c r="S291" s="376"/>
      <c r="T291" s="376"/>
      <c r="U291" s="376"/>
      <c r="V291" s="376"/>
      <c r="W291" s="376"/>
      <c r="X291" s="376"/>
      <c r="Y291" s="376"/>
      <c r="Z291" s="376"/>
      <c r="AA291" s="376"/>
      <c r="AB291" s="376"/>
      <c r="AC291" s="376"/>
      <c r="AD291" s="376"/>
      <c r="AE291" s="376"/>
      <c r="AF291" s="376"/>
      <c r="AG291" s="377"/>
    </row>
    <row r="292" spans="7:33" ht="18" customHeight="1" hidden="1">
      <c r="G292" s="378"/>
      <c r="H292" s="379"/>
      <c r="I292" s="379"/>
      <c r="J292" s="379"/>
      <c r="K292" s="379"/>
      <c r="L292" s="379"/>
      <c r="M292" s="379"/>
      <c r="N292" s="379"/>
      <c r="O292" s="379"/>
      <c r="P292" s="379"/>
      <c r="Q292" s="379"/>
      <c r="R292" s="379"/>
      <c r="S292" s="379"/>
      <c r="T292" s="379"/>
      <c r="U292" s="379"/>
      <c r="V292" s="379"/>
      <c r="W292" s="379"/>
      <c r="X292" s="379"/>
      <c r="Y292" s="379"/>
      <c r="Z292" s="379"/>
      <c r="AA292" s="379"/>
      <c r="AB292" s="379"/>
      <c r="AC292" s="379"/>
      <c r="AD292" s="379"/>
      <c r="AE292" s="379"/>
      <c r="AF292" s="379"/>
      <c r="AG292" s="380"/>
    </row>
    <row r="293" spans="7:18" ht="18" customHeight="1" hidden="1">
      <c r="G293" s="33"/>
      <c r="H293" s="33"/>
      <c r="I293" s="33"/>
      <c r="J293" s="33"/>
      <c r="K293" s="33"/>
      <c r="L293" s="33"/>
      <c r="M293" s="33"/>
      <c r="N293" s="33"/>
      <c r="O293" s="33"/>
      <c r="P293" s="33"/>
      <c r="Q293" s="33"/>
      <c r="R293" s="33"/>
    </row>
    <row r="294" spans="7:28" ht="18" customHeight="1" hidden="1">
      <c r="G294" s="33"/>
      <c r="H294" s="33"/>
      <c r="I294" s="18" t="s">
        <v>7</v>
      </c>
      <c r="J294" s="33"/>
      <c r="K294" s="33"/>
      <c r="L294" s="33"/>
      <c r="M294" s="33"/>
      <c r="N294" s="33"/>
      <c r="O294" s="33"/>
      <c r="P294" s="33"/>
      <c r="Q294" s="33"/>
      <c r="R294" s="18" t="s">
        <v>8</v>
      </c>
      <c r="AB294" s="18" t="s">
        <v>9</v>
      </c>
    </row>
    <row r="295" spans="12:31" ht="18" customHeight="1" hidden="1">
      <c r="L295" s="442" t="e">
        <f>$N$224*L276/L287</f>
        <v>#DIV/0!</v>
      </c>
      <c r="M295" s="443"/>
      <c r="U295" s="442" t="e">
        <f>$N$224*U276/U287</f>
        <v>#DIV/0!</v>
      </c>
      <c r="V295" s="443"/>
      <c r="AD295" s="442" t="e">
        <f>$N$224*AD276/AD287</f>
        <v>#DIV/0!</v>
      </c>
      <c r="AE295" s="443"/>
    </row>
    <row r="296" ht="18" customHeight="1" hidden="1"/>
    <row r="297" ht="18" customHeight="1" hidden="1">
      <c r="B297" s="38" t="s">
        <v>294</v>
      </c>
    </row>
    <row r="298" spans="7:31" ht="18" customHeight="1" hidden="1">
      <c r="G298" s="18" t="s">
        <v>299</v>
      </c>
      <c r="I298" s="18" t="s">
        <v>276</v>
      </c>
      <c r="L298" s="406" t="e">
        <f>ROUND(L295/MAX($L$295,$U$295,$AD$295),2)</f>
        <v>#DIV/0!</v>
      </c>
      <c r="M298" s="407"/>
      <c r="R298" s="18" t="s">
        <v>277</v>
      </c>
      <c r="U298" s="406" t="e">
        <f>ROUND(U295/MAX($L$295,$U$295,$AD$295),2)</f>
        <v>#DIV/0!</v>
      </c>
      <c r="V298" s="407"/>
      <c r="AB298" s="18" t="s">
        <v>278</v>
      </c>
      <c r="AD298" s="406" t="e">
        <f>ROUND(AD295/MAX($L$295,$U$295,$AD$295),2)</f>
        <v>#DIV/0!</v>
      </c>
      <c r="AE298" s="407"/>
    </row>
    <row r="299" ht="18" customHeight="1" hidden="1" thickBot="1"/>
    <row r="300" spans="2:25" ht="18" customHeight="1" hidden="1" thickBot="1">
      <c r="B300" s="18" t="s">
        <v>640</v>
      </c>
      <c r="K300" s="23" t="s">
        <v>279</v>
      </c>
      <c r="L300" s="444">
        <f>$E$16</f>
        <v>0</v>
      </c>
      <c r="M300" s="445"/>
      <c r="N300" s="445"/>
      <c r="O300" s="446"/>
      <c r="R300" s="18" t="s">
        <v>10</v>
      </c>
      <c r="W300" s="419">
        <f>IF($L300=リスト1!$M$1,リスト1!M2,IF($L300=リスト1!$N$1,リスト1!N2,リスト1!O2))</f>
        <v>5</v>
      </c>
      <c r="X300" s="447"/>
      <c r="Y300" s="18" t="s">
        <v>286</v>
      </c>
    </row>
    <row r="301" spans="12:20" ht="18" customHeight="1" hidden="1">
      <c r="L301" s="20"/>
      <c r="P301" s="20"/>
      <c r="T301" s="20"/>
    </row>
    <row r="302" spans="11:33" ht="18" customHeight="1" hidden="1">
      <c r="K302" s="54" t="s">
        <v>11</v>
      </c>
      <c r="L302" s="421" t="str">
        <f>IF($L$276&gt;=$W$300,"＞","＜")</f>
        <v>＜</v>
      </c>
      <c r="M302" s="423"/>
      <c r="N302" s="432" t="str">
        <f>+$W$300&amp;"点"</f>
        <v>5点</v>
      </c>
      <c r="O302" s="433"/>
      <c r="T302" s="54" t="s">
        <v>12</v>
      </c>
      <c r="U302" s="421" t="str">
        <f>IF($U$276&gt;=$W$300,"＞","＜")</f>
        <v>＜</v>
      </c>
      <c r="V302" s="423"/>
      <c r="W302" s="432" t="str">
        <f>+$W$300&amp;"点"</f>
        <v>5点</v>
      </c>
      <c r="X302" s="433"/>
      <c r="AC302" s="54" t="s">
        <v>13</v>
      </c>
      <c r="AD302" s="421" t="str">
        <f>IF($AD$276&gt;=W300,"＞","＜")</f>
        <v>＜</v>
      </c>
      <c r="AE302" s="423"/>
      <c r="AF302" s="432" t="str">
        <f>+W300&amp;"点"</f>
        <v>5点</v>
      </c>
      <c r="AG302" s="433"/>
    </row>
    <row r="303" spans="12:20" ht="18" customHeight="1" hidden="1" thickBot="1">
      <c r="L303" s="20"/>
      <c r="P303" s="20"/>
      <c r="T303" s="20"/>
    </row>
    <row r="304" spans="12:32" ht="18" customHeight="1" hidden="1" thickBot="1">
      <c r="L304" s="402" t="str">
        <f>+IF(L302&gt;="＞","評価継続","評価中断")</f>
        <v>評価中断</v>
      </c>
      <c r="M304" s="434"/>
      <c r="N304" s="403"/>
      <c r="U304" s="402" t="str">
        <f>+IF(U302&gt;="＞","評価継続","評価中断")</f>
        <v>評価中断</v>
      </c>
      <c r="V304" s="434"/>
      <c r="W304" s="403"/>
      <c r="AD304" s="402" t="str">
        <f>+IF(AD302&gt;="＞","評価継続","評価中断")</f>
        <v>評価中断</v>
      </c>
      <c r="AE304" s="434"/>
      <c r="AF304" s="403"/>
    </row>
    <row r="305" spans="10:19" ht="18" customHeight="1" hidden="1">
      <c r="J305" s="35"/>
      <c r="K305" s="38"/>
      <c r="L305" s="38"/>
      <c r="M305" s="38"/>
      <c r="N305" s="35"/>
      <c r="O305" s="38"/>
      <c r="P305" s="38"/>
      <c r="Q305" s="38"/>
      <c r="R305" s="35"/>
      <c r="S305" s="38"/>
    </row>
    <row r="306" spans="9:17" ht="18" customHeight="1" hidden="1">
      <c r="I306" s="20"/>
      <c r="M306" s="20"/>
      <c r="Q306" s="20"/>
    </row>
    <row r="307" ht="18" customHeight="1" hidden="1">
      <c r="A307" s="34" t="s">
        <v>613</v>
      </c>
    </row>
    <row r="308" ht="18" customHeight="1" hidden="1" thickBot="1"/>
    <row r="309" spans="2:33" ht="18" customHeight="1" hidden="1" thickBot="1">
      <c r="B309" s="18" t="s">
        <v>630</v>
      </c>
      <c r="G309" s="351" t="s">
        <v>600</v>
      </c>
      <c r="H309" s="352"/>
      <c r="I309" s="352"/>
      <c r="J309" s="352"/>
      <c r="K309" s="352"/>
      <c r="L309" s="352"/>
      <c r="M309" s="352"/>
      <c r="N309" s="352"/>
      <c r="O309" s="353"/>
      <c r="P309" s="351" t="s">
        <v>297</v>
      </c>
      <c r="Q309" s="352"/>
      <c r="R309" s="352"/>
      <c r="S309" s="352"/>
      <c r="T309" s="352"/>
      <c r="U309" s="352"/>
      <c r="V309" s="352"/>
      <c r="W309" s="352"/>
      <c r="X309" s="353"/>
      <c r="Y309" s="351" t="s">
        <v>273</v>
      </c>
      <c r="Z309" s="352"/>
      <c r="AA309" s="352"/>
      <c r="AB309" s="352"/>
      <c r="AC309" s="352"/>
      <c r="AD309" s="352"/>
      <c r="AE309" s="352"/>
      <c r="AF309" s="352"/>
      <c r="AG309" s="353"/>
    </row>
    <row r="310" spans="7:33" ht="18" customHeight="1" hidden="1">
      <c r="G310" s="354"/>
      <c r="H310" s="355"/>
      <c r="I310" s="355"/>
      <c r="J310" s="355"/>
      <c r="K310" s="355"/>
      <c r="L310" s="355"/>
      <c r="M310" s="355"/>
      <c r="N310" s="355"/>
      <c r="O310" s="356"/>
      <c r="P310" s="354"/>
      <c r="Q310" s="355"/>
      <c r="R310" s="355"/>
      <c r="S310" s="355"/>
      <c r="T310" s="355"/>
      <c r="U310" s="355"/>
      <c r="V310" s="355"/>
      <c r="W310" s="355"/>
      <c r="X310" s="356"/>
      <c r="Y310" s="354"/>
      <c r="Z310" s="355"/>
      <c r="AA310" s="355"/>
      <c r="AB310" s="355"/>
      <c r="AC310" s="355"/>
      <c r="AD310" s="355"/>
      <c r="AE310" s="355"/>
      <c r="AF310" s="355"/>
      <c r="AG310" s="356"/>
    </row>
    <row r="311" spans="7:33" ht="18" customHeight="1" hidden="1">
      <c r="G311" s="357"/>
      <c r="H311" s="358"/>
      <c r="I311" s="358"/>
      <c r="J311" s="358"/>
      <c r="K311" s="358"/>
      <c r="L311" s="358"/>
      <c r="M311" s="358"/>
      <c r="N311" s="358"/>
      <c r="O311" s="359"/>
      <c r="P311" s="357"/>
      <c r="Q311" s="358"/>
      <c r="R311" s="358"/>
      <c r="S311" s="358"/>
      <c r="T311" s="358"/>
      <c r="U311" s="358"/>
      <c r="V311" s="358"/>
      <c r="W311" s="358"/>
      <c r="X311" s="359"/>
      <c r="Y311" s="357"/>
      <c r="Z311" s="358"/>
      <c r="AA311" s="358"/>
      <c r="AB311" s="358"/>
      <c r="AC311" s="358"/>
      <c r="AD311" s="358"/>
      <c r="AE311" s="358"/>
      <c r="AF311" s="358"/>
      <c r="AG311" s="359"/>
    </row>
    <row r="312" spans="7:33" ht="18" customHeight="1" hidden="1">
      <c r="G312" s="357"/>
      <c r="H312" s="358"/>
      <c r="I312" s="358"/>
      <c r="J312" s="358"/>
      <c r="K312" s="358"/>
      <c r="L312" s="358"/>
      <c r="M312" s="358"/>
      <c r="N312" s="358"/>
      <c r="O312" s="359"/>
      <c r="P312" s="357"/>
      <c r="Q312" s="358"/>
      <c r="R312" s="358"/>
      <c r="S312" s="358"/>
      <c r="T312" s="358"/>
      <c r="U312" s="358"/>
      <c r="V312" s="358"/>
      <c r="W312" s="358"/>
      <c r="X312" s="359"/>
      <c r="Y312" s="357"/>
      <c r="Z312" s="358"/>
      <c r="AA312" s="358"/>
      <c r="AB312" s="358"/>
      <c r="AC312" s="358"/>
      <c r="AD312" s="358"/>
      <c r="AE312" s="358"/>
      <c r="AF312" s="358"/>
      <c r="AG312" s="359"/>
    </row>
    <row r="313" spans="7:33" ht="18" customHeight="1" hidden="1">
      <c r="G313" s="357"/>
      <c r="H313" s="358"/>
      <c r="I313" s="358"/>
      <c r="J313" s="358"/>
      <c r="K313" s="358"/>
      <c r="L313" s="358"/>
      <c r="M313" s="358"/>
      <c r="N313" s="358"/>
      <c r="O313" s="359"/>
      <c r="P313" s="357"/>
      <c r="Q313" s="358"/>
      <c r="R313" s="358"/>
      <c r="S313" s="358"/>
      <c r="T313" s="358"/>
      <c r="U313" s="358"/>
      <c r="V313" s="358"/>
      <c r="W313" s="358"/>
      <c r="X313" s="359"/>
      <c r="Y313" s="357"/>
      <c r="Z313" s="358"/>
      <c r="AA313" s="358"/>
      <c r="AB313" s="358"/>
      <c r="AC313" s="358"/>
      <c r="AD313" s="358"/>
      <c r="AE313" s="358"/>
      <c r="AF313" s="358"/>
      <c r="AG313" s="359"/>
    </row>
    <row r="314" spans="7:33" ht="18" customHeight="1" hidden="1" thickBot="1">
      <c r="G314" s="360"/>
      <c r="H314" s="361"/>
      <c r="I314" s="361"/>
      <c r="J314" s="361"/>
      <c r="K314" s="361"/>
      <c r="L314" s="361"/>
      <c r="M314" s="361"/>
      <c r="N314" s="361"/>
      <c r="O314" s="362"/>
      <c r="P314" s="360"/>
      <c r="Q314" s="361"/>
      <c r="R314" s="361"/>
      <c r="S314" s="361"/>
      <c r="T314" s="361"/>
      <c r="U314" s="361"/>
      <c r="V314" s="361"/>
      <c r="W314" s="361"/>
      <c r="X314" s="362"/>
      <c r="Y314" s="360"/>
      <c r="Z314" s="361"/>
      <c r="AA314" s="361"/>
      <c r="AB314" s="361"/>
      <c r="AC314" s="361"/>
      <c r="AD314" s="361"/>
      <c r="AE314" s="361"/>
      <c r="AF314" s="361"/>
      <c r="AG314" s="362"/>
    </row>
    <row r="315" spans="7:18" ht="18" customHeight="1" hidden="1">
      <c r="G315" s="36"/>
      <c r="H315" s="36"/>
      <c r="I315" s="36"/>
      <c r="J315" s="36"/>
      <c r="K315" s="36"/>
      <c r="L315" s="36"/>
      <c r="M315" s="36"/>
      <c r="N315" s="36"/>
      <c r="O315" s="36"/>
      <c r="P315" s="36"/>
      <c r="Q315" s="36"/>
      <c r="R315" s="36"/>
    </row>
    <row r="316" spans="2:6" ht="18" customHeight="1" hidden="1" thickBot="1">
      <c r="B316" s="18" t="s">
        <v>14</v>
      </c>
      <c r="E316" s="20"/>
      <c r="F316" s="20"/>
    </row>
    <row r="317" spans="4:30" s="38" customFormat="1" ht="18" customHeight="1" hidden="1" thickBot="1">
      <c r="D317" s="56" t="s">
        <v>288</v>
      </c>
      <c r="E317" s="448">
        <f>IF($L$304="評価継続",MIN($J317,$S317,$AB317),MIN($S317,$AB317))</f>
        <v>0</v>
      </c>
      <c r="F317" s="449"/>
      <c r="J317" s="331"/>
      <c r="K317" s="332"/>
      <c r="L317" s="18" t="s">
        <v>15</v>
      </c>
      <c r="M317" s="18"/>
      <c r="N317" s="18"/>
      <c r="S317" s="331"/>
      <c r="T317" s="332"/>
      <c r="U317" s="57" t="s">
        <v>50</v>
      </c>
      <c r="V317" s="21"/>
      <c r="W317" s="18"/>
      <c r="Z317" s="21"/>
      <c r="AB317" s="331"/>
      <c r="AC317" s="332"/>
      <c r="AD317" s="57" t="s">
        <v>50</v>
      </c>
    </row>
    <row r="318" spans="2:18" ht="18" customHeight="1" hidden="1">
      <c r="B318" s="58"/>
      <c r="C318" s="58"/>
      <c r="D318" s="58"/>
      <c r="G318" s="40"/>
      <c r="H318" s="32"/>
      <c r="I318" s="32"/>
      <c r="J318" s="32"/>
      <c r="K318" s="40"/>
      <c r="L318" s="32"/>
      <c r="M318" s="32"/>
      <c r="N318" s="32"/>
      <c r="O318" s="40"/>
      <c r="P318" s="32"/>
      <c r="Q318" s="32"/>
      <c r="R318" s="32"/>
    </row>
    <row r="319" ht="18" customHeight="1" hidden="1">
      <c r="B319" s="18" t="s">
        <v>614</v>
      </c>
    </row>
    <row r="320" spans="7:18" ht="18" customHeight="1" hidden="1">
      <c r="G320" s="59"/>
      <c r="H320" s="21"/>
      <c r="I320" s="21"/>
      <c r="J320" s="21"/>
      <c r="K320" s="59"/>
      <c r="L320" s="21"/>
      <c r="M320" s="21"/>
      <c r="N320" s="21"/>
      <c r="O320" s="59"/>
      <c r="P320" s="21"/>
      <c r="Q320" s="21"/>
      <c r="R320" s="21"/>
    </row>
    <row r="321" spans="2:33" ht="18" customHeight="1" hidden="1">
      <c r="B321" s="18" t="s">
        <v>16</v>
      </c>
      <c r="G321" s="372" t="s">
        <v>17</v>
      </c>
      <c r="H321" s="373"/>
      <c r="I321" s="373"/>
      <c r="J321" s="373"/>
      <c r="K321" s="373"/>
      <c r="L321" s="373"/>
      <c r="M321" s="373"/>
      <c r="N321" s="373"/>
      <c r="O321" s="373"/>
      <c r="P321" s="373"/>
      <c r="Q321" s="373"/>
      <c r="R321" s="373"/>
      <c r="S321" s="373"/>
      <c r="T321" s="373"/>
      <c r="U321" s="373"/>
      <c r="V321" s="373"/>
      <c r="W321" s="373"/>
      <c r="X321" s="373"/>
      <c r="Y321" s="373"/>
      <c r="Z321" s="373"/>
      <c r="AA321" s="373"/>
      <c r="AB321" s="373"/>
      <c r="AC321" s="373"/>
      <c r="AD321" s="373"/>
      <c r="AE321" s="373"/>
      <c r="AF321" s="373"/>
      <c r="AG321" s="374"/>
    </row>
    <row r="322" spans="7:33" ht="18" customHeight="1" hidden="1">
      <c r="G322" s="378"/>
      <c r="H322" s="379"/>
      <c r="I322" s="379"/>
      <c r="J322" s="379"/>
      <c r="K322" s="379"/>
      <c r="L322" s="379"/>
      <c r="M322" s="379"/>
      <c r="N322" s="379"/>
      <c r="O322" s="379"/>
      <c r="P322" s="379"/>
      <c r="Q322" s="379"/>
      <c r="R322" s="379"/>
      <c r="S322" s="379"/>
      <c r="T322" s="379"/>
      <c r="U322" s="379"/>
      <c r="V322" s="379"/>
      <c r="W322" s="379"/>
      <c r="X322" s="379"/>
      <c r="Y322" s="379"/>
      <c r="Z322" s="379"/>
      <c r="AA322" s="379"/>
      <c r="AB322" s="379"/>
      <c r="AC322" s="379"/>
      <c r="AD322" s="379"/>
      <c r="AE322" s="379"/>
      <c r="AF322" s="379"/>
      <c r="AG322" s="380"/>
    </row>
    <row r="323" ht="18" customHeight="1" hidden="1" thickBot="1"/>
    <row r="324" spans="4:30" s="38" customFormat="1" ht="18" customHeight="1" hidden="1" thickBot="1">
      <c r="D324" s="23" t="s">
        <v>18</v>
      </c>
      <c r="E324" s="448">
        <f>$E$317</f>
        <v>0</v>
      </c>
      <c r="F324" s="449"/>
      <c r="G324" s="18" t="s">
        <v>19</v>
      </c>
      <c r="J324" s="435"/>
      <c r="K324" s="436"/>
      <c r="L324" s="55" t="s">
        <v>20</v>
      </c>
      <c r="Q324" s="18" t="s">
        <v>19</v>
      </c>
      <c r="S324" s="435"/>
      <c r="T324" s="436"/>
      <c r="U324" s="55" t="s">
        <v>20</v>
      </c>
      <c r="V324" s="21"/>
      <c r="W324" s="18"/>
      <c r="Z324" s="18" t="s">
        <v>19</v>
      </c>
      <c r="AB324" s="435"/>
      <c r="AC324" s="436"/>
      <c r="AD324" s="55" t="s">
        <v>20</v>
      </c>
    </row>
    <row r="325" spans="7:30" ht="18" customHeight="1" hidden="1">
      <c r="G325" s="18" t="s">
        <v>21</v>
      </c>
      <c r="J325" s="450">
        <f>MIN($J317,$S317,$AB317)*J324</f>
        <v>0</v>
      </c>
      <c r="K325" s="451"/>
      <c r="L325" s="55" t="s">
        <v>20</v>
      </c>
      <c r="Q325" s="18" t="s">
        <v>21</v>
      </c>
      <c r="S325" s="450">
        <f>MIN($J317,$S317,$AB317)*S324</f>
        <v>0</v>
      </c>
      <c r="T325" s="451"/>
      <c r="U325" s="55" t="s">
        <v>20</v>
      </c>
      <c r="Z325" s="18" t="s">
        <v>21</v>
      </c>
      <c r="AB325" s="450">
        <f>MIN($J317,$S317,$AB317)*AB324</f>
        <v>0</v>
      </c>
      <c r="AC325" s="451"/>
      <c r="AD325" s="55" t="s">
        <v>20</v>
      </c>
    </row>
    <row r="326" spans="1:29" s="19" customFormat="1" ht="18" customHeight="1" hidden="1">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row>
    <row r="327" spans="1:33" s="19" customFormat="1" ht="18" customHeight="1" hidden="1">
      <c r="A327" s="18"/>
      <c r="B327" s="18" t="s">
        <v>22</v>
      </c>
      <c r="C327" s="18"/>
      <c r="D327" s="18"/>
      <c r="E327" s="18"/>
      <c r="F327" s="18"/>
      <c r="G327" s="372" t="s">
        <v>51</v>
      </c>
      <c r="H327" s="373"/>
      <c r="I327" s="373"/>
      <c r="J327" s="373"/>
      <c r="K327" s="373"/>
      <c r="L327" s="373"/>
      <c r="M327" s="373"/>
      <c r="N327" s="373"/>
      <c r="O327" s="373"/>
      <c r="P327" s="373"/>
      <c r="Q327" s="373"/>
      <c r="R327" s="373"/>
      <c r="S327" s="373"/>
      <c r="T327" s="373"/>
      <c r="U327" s="373"/>
      <c r="V327" s="373"/>
      <c r="W327" s="373"/>
      <c r="X327" s="373"/>
      <c r="Y327" s="373"/>
      <c r="Z327" s="373"/>
      <c r="AA327" s="373"/>
      <c r="AB327" s="373"/>
      <c r="AC327" s="373"/>
      <c r="AD327" s="373"/>
      <c r="AE327" s="373"/>
      <c r="AF327" s="373"/>
      <c r="AG327" s="374"/>
    </row>
    <row r="328" spans="1:33" s="19" customFormat="1" ht="18" customHeight="1" hidden="1">
      <c r="A328" s="18"/>
      <c r="B328" s="18"/>
      <c r="C328" s="18"/>
      <c r="D328" s="18"/>
      <c r="E328" s="18"/>
      <c r="F328" s="18"/>
      <c r="G328" s="375"/>
      <c r="H328" s="376"/>
      <c r="I328" s="376"/>
      <c r="J328" s="376"/>
      <c r="K328" s="376"/>
      <c r="L328" s="376"/>
      <c r="M328" s="376"/>
      <c r="N328" s="376"/>
      <c r="O328" s="376"/>
      <c r="P328" s="376"/>
      <c r="Q328" s="376"/>
      <c r="R328" s="376"/>
      <c r="S328" s="376"/>
      <c r="T328" s="376"/>
      <c r="U328" s="376"/>
      <c r="V328" s="376"/>
      <c r="W328" s="376"/>
      <c r="X328" s="376"/>
      <c r="Y328" s="376"/>
      <c r="Z328" s="376"/>
      <c r="AA328" s="376"/>
      <c r="AB328" s="376"/>
      <c r="AC328" s="376"/>
      <c r="AD328" s="376"/>
      <c r="AE328" s="376"/>
      <c r="AF328" s="376"/>
      <c r="AG328" s="377"/>
    </row>
    <row r="329" spans="1:33" s="19" customFormat="1" ht="18" customHeight="1" hidden="1">
      <c r="A329" s="18"/>
      <c r="B329" s="18"/>
      <c r="C329" s="18"/>
      <c r="D329" s="18"/>
      <c r="E329" s="18"/>
      <c r="F329" s="18"/>
      <c r="G329" s="378"/>
      <c r="H329" s="379"/>
      <c r="I329" s="379"/>
      <c r="J329" s="379"/>
      <c r="K329" s="379"/>
      <c r="L329" s="379"/>
      <c r="M329" s="379"/>
      <c r="N329" s="379"/>
      <c r="O329" s="379"/>
      <c r="P329" s="379"/>
      <c r="Q329" s="379"/>
      <c r="R329" s="379"/>
      <c r="S329" s="379"/>
      <c r="T329" s="379"/>
      <c r="U329" s="379"/>
      <c r="V329" s="379"/>
      <c r="W329" s="379"/>
      <c r="X329" s="379"/>
      <c r="Y329" s="379"/>
      <c r="Z329" s="379"/>
      <c r="AA329" s="379"/>
      <c r="AB329" s="379"/>
      <c r="AC329" s="379"/>
      <c r="AD329" s="379"/>
      <c r="AE329" s="379"/>
      <c r="AF329" s="379"/>
      <c r="AG329" s="380"/>
    </row>
    <row r="330" spans="1:29" s="19" customFormat="1" ht="18" customHeight="1" hidden="1" thickBot="1">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c r="AC330" s="18"/>
    </row>
    <row r="331" spans="1:30" s="19" customFormat="1" ht="18" customHeight="1" hidden="1" thickBot="1">
      <c r="A331" s="18"/>
      <c r="B331" s="55" t="s">
        <v>18</v>
      </c>
      <c r="C331" s="18"/>
      <c r="D331" s="18"/>
      <c r="E331" s="448">
        <f>$E$317</f>
        <v>0</v>
      </c>
      <c r="F331" s="449"/>
      <c r="G331" s="18" t="s">
        <v>23</v>
      </c>
      <c r="J331" s="435"/>
      <c r="K331" s="436"/>
      <c r="L331" s="60" t="str">
        <f>+"千円／"&amp;$E$324&amp;"年"</f>
        <v>千円／0年</v>
      </c>
      <c r="M331" s="18"/>
      <c r="R331" s="23" t="s">
        <v>23</v>
      </c>
      <c r="S331" s="435"/>
      <c r="T331" s="436"/>
      <c r="U331" s="60" t="str">
        <f>+"千円／"&amp;$E$324&amp;"年"</f>
        <v>千円／0年</v>
      </c>
      <c r="V331" s="18"/>
      <c r="AA331" s="23" t="s">
        <v>23</v>
      </c>
      <c r="AB331" s="435"/>
      <c r="AC331" s="436"/>
      <c r="AD331" s="60" t="str">
        <f>+"千円／"&amp;$E$324&amp;"年"</f>
        <v>千円／0年</v>
      </c>
    </row>
    <row r="332" spans="1:29" s="19" customFormat="1" ht="18" customHeight="1" hidden="1">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c r="AC332" s="18"/>
    </row>
    <row r="333" spans="1:33" s="19" customFormat="1" ht="18" customHeight="1" hidden="1">
      <c r="A333" s="18"/>
      <c r="B333" s="18" t="s">
        <v>615</v>
      </c>
      <c r="C333" s="18"/>
      <c r="D333" s="18"/>
      <c r="E333" s="18"/>
      <c r="F333" s="18"/>
      <c r="G333" s="372" t="s">
        <v>52</v>
      </c>
      <c r="H333" s="373"/>
      <c r="I333" s="373"/>
      <c r="J333" s="373"/>
      <c r="K333" s="373"/>
      <c r="L333" s="373"/>
      <c r="M333" s="373"/>
      <c r="N333" s="373"/>
      <c r="O333" s="373"/>
      <c r="P333" s="373"/>
      <c r="Q333" s="373"/>
      <c r="R333" s="373"/>
      <c r="S333" s="373"/>
      <c r="T333" s="373"/>
      <c r="U333" s="373"/>
      <c r="V333" s="373"/>
      <c r="W333" s="373"/>
      <c r="X333" s="373"/>
      <c r="Y333" s="373"/>
      <c r="Z333" s="373"/>
      <c r="AA333" s="373"/>
      <c r="AB333" s="373"/>
      <c r="AC333" s="373"/>
      <c r="AD333" s="373"/>
      <c r="AE333" s="373"/>
      <c r="AF333" s="373"/>
      <c r="AG333" s="374"/>
    </row>
    <row r="334" spans="1:33" s="19" customFormat="1" ht="18" customHeight="1" hidden="1">
      <c r="A334" s="18"/>
      <c r="B334" s="18"/>
      <c r="C334" s="18"/>
      <c r="D334" s="18"/>
      <c r="E334" s="18"/>
      <c r="F334" s="18"/>
      <c r="G334" s="375"/>
      <c r="H334" s="376"/>
      <c r="I334" s="376"/>
      <c r="J334" s="376"/>
      <c r="K334" s="376"/>
      <c r="L334" s="376"/>
      <c r="M334" s="376"/>
      <c r="N334" s="376"/>
      <c r="O334" s="376"/>
      <c r="P334" s="376"/>
      <c r="Q334" s="376"/>
      <c r="R334" s="376"/>
      <c r="S334" s="376"/>
      <c r="T334" s="376"/>
      <c r="U334" s="376"/>
      <c r="V334" s="376"/>
      <c r="W334" s="376"/>
      <c r="X334" s="376"/>
      <c r="Y334" s="376"/>
      <c r="Z334" s="376"/>
      <c r="AA334" s="376"/>
      <c r="AB334" s="376"/>
      <c r="AC334" s="376"/>
      <c r="AD334" s="376"/>
      <c r="AE334" s="376"/>
      <c r="AF334" s="376"/>
      <c r="AG334" s="377"/>
    </row>
    <row r="335" spans="1:33" s="19" customFormat="1" ht="18" customHeight="1" hidden="1">
      <c r="A335" s="18"/>
      <c r="B335" s="18"/>
      <c r="C335" s="18"/>
      <c r="D335" s="18"/>
      <c r="E335" s="18"/>
      <c r="F335" s="18"/>
      <c r="G335" s="378"/>
      <c r="H335" s="379"/>
      <c r="I335" s="379"/>
      <c r="J335" s="379"/>
      <c r="K335" s="379"/>
      <c r="L335" s="379"/>
      <c r="M335" s="379"/>
      <c r="N335" s="379"/>
      <c r="O335" s="379"/>
      <c r="P335" s="379"/>
      <c r="Q335" s="379"/>
      <c r="R335" s="379"/>
      <c r="S335" s="379"/>
      <c r="T335" s="379"/>
      <c r="U335" s="379"/>
      <c r="V335" s="379"/>
      <c r="W335" s="379"/>
      <c r="X335" s="379"/>
      <c r="Y335" s="379"/>
      <c r="Z335" s="379"/>
      <c r="AA335" s="379"/>
      <c r="AB335" s="379"/>
      <c r="AC335" s="379"/>
      <c r="AD335" s="379"/>
      <c r="AE335" s="379"/>
      <c r="AF335" s="379"/>
      <c r="AG335" s="380"/>
    </row>
    <row r="336" spans="1:29" s="19" customFormat="1" ht="18" customHeight="1" hidden="1" thickBot="1">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row>
    <row r="337" spans="1:31" s="19" customFormat="1" ht="18" customHeight="1" hidden="1" thickBot="1">
      <c r="A337" s="18"/>
      <c r="B337" s="55" t="s">
        <v>18</v>
      </c>
      <c r="C337" s="18"/>
      <c r="D337" s="18"/>
      <c r="E337" s="448">
        <f>$E$317</f>
        <v>0</v>
      </c>
      <c r="F337" s="449"/>
      <c r="G337" s="61" t="s">
        <v>24</v>
      </c>
      <c r="J337" s="435"/>
      <c r="K337" s="436"/>
      <c r="L337" s="60" t="s">
        <v>25</v>
      </c>
      <c r="M337" s="61"/>
      <c r="R337" s="62" t="s">
        <v>24</v>
      </c>
      <c r="S337" s="435"/>
      <c r="T337" s="436"/>
      <c r="U337" s="60" t="s">
        <v>25</v>
      </c>
      <c r="V337" s="61"/>
      <c r="AA337" s="62" t="s">
        <v>24</v>
      </c>
      <c r="AB337" s="435"/>
      <c r="AC337" s="436"/>
      <c r="AD337" s="60" t="s">
        <v>25</v>
      </c>
      <c r="AE337" s="18"/>
    </row>
    <row r="338" spans="1:31" s="19" customFormat="1" ht="18" customHeight="1" hidden="1" thickBot="1">
      <c r="A338" s="18"/>
      <c r="B338" s="18"/>
      <c r="C338" s="18"/>
      <c r="D338" s="18"/>
      <c r="E338" s="18"/>
      <c r="F338" s="18"/>
      <c r="G338" s="61" t="s">
        <v>26</v>
      </c>
      <c r="J338" s="435"/>
      <c r="K338" s="436"/>
      <c r="L338" s="60" t="s">
        <v>27</v>
      </c>
      <c r="M338" s="61"/>
      <c r="R338" s="62" t="s">
        <v>26</v>
      </c>
      <c r="S338" s="435"/>
      <c r="T338" s="436"/>
      <c r="U338" s="60" t="s">
        <v>27</v>
      </c>
      <c r="V338" s="61"/>
      <c r="AA338" s="62" t="s">
        <v>26</v>
      </c>
      <c r="AB338" s="435"/>
      <c r="AC338" s="436"/>
      <c r="AD338" s="60" t="s">
        <v>27</v>
      </c>
      <c r="AE338" s="18"/>
    </row>
    <row r="339" spans="1:31" s="19" customFormat="1" ht="18" customHeight="1" hidden="1">
      <c r="A339" s="18"/>
      <c r="B339" s="18"/>
      <c r="C339" s="18"/>
      <c r="D339" s="18"/>
      <c r="E339" s="18"/>
      <c r="F339" s="18"/>
      <c r="G339" s="61" t="s">
        <v>28</v>
      </c>
      <c r="J339" s="440">
        <f>J337+J338</f>
        <v>0</v>
      </c>
      <c r="K339" s="441"/>
      <c r="L339" s="60" t="s">
        <v>25</v>
      </c>
      <c r="M339" s="61"/>
      <c r="R339" s="62" t="s">
        <v>28</v>
      </c>
      <c r="S339" s="430">
        <f>S337+S338</f>
        <v>0</v>
      </c>
      <c r="T339" s="431"/>
      <c r="U339" s="60" t="s">
        <v>25</v>
      </c>
      <c r="V339" s="61"/>
      <c r="AA339" s="62" t="s">
        <v>28</v>
      </c>
      <c r="AB339" s="430">
        <f>AB337+AB338</f>
        <v>0</v>
      </c>
      <c r="AC339" s="431"/>
      <c r="AD339" s="60" t="s">
        <v>25</v>
      </c>
      <c r="AE339" s="18"/>
    </row>
    <row r="340" spans="1:31" s="19" customFormat="1" ht="18" customHeight="1" hidden="1">
      <c r="A340" s="18"/>
      <c r="B340" s="18"/>
      <c r="C340" s="18"/>
      <c r="D340" s="18"/>
      <c r="E340" s="18"/>
      <c r="F340" s="18"/>
      <c r="G340" s="61"/>
      <c r="J340" s="430">
        <f>+$E$317*J339</f>
        <v>0</v>
      </c>
      <c r="K340" s="431"/>
      <c r="L340" s="60" t="str">
        <f>+"千円／"&amp;$E$324&amp;"年"</f>
        <v>千円／0年</v>
      </c>
      <c r="M340" s="61"/>
      <c r="N340" s="61"/>
      <c r="S340" s="430">
        <f>+$E$317*S339</f>
        <v>0</v>
      </c>
      <c r="T340" s="431"/>
      <c r="U340" s="60" t="str">
        <f>+"千円／"&amp;$E$324&amp;"年"</f>
        <v>千円／0年</v>
      </c>
      <c r="V340" s="61"/>
      <c r="W340" s="61"/>
      <c r="AB340" s="430">
        <f>+$E$317*AB339</f>
        <v>0</v>
      </c>
      <c r="AC340" s="431"/>
      <c r="AD340" s="60" t="str">
        <f>+"千円／"&amp;$E$324&amp;"年"</f>
        <v>千円／0年</v>
      </c>
      <c r="AE340" s="18"/>
    </row>
    <row r="341" spans="1:29" s="19" customFormat="1" ht="18" customHeight="1" hidden="1">
      <c r="A341" s="18"/>
      <c r="B341" s="18"/>
      <c r="C341" s="18"/>
      <c r="D341" s="18"/>
      <c r="E341" s="18"/>
      <c r="F341" s="18"/>
      <c r="G341" s="61"/>
      <c r="H341" s="61"/>
      <c r="I341" s="61"/>
      <c r="J341" s="61"/>
      <c r="K341" s="61"/>
      <c r="L341" s="63"/>
      <c r="M341" s="61"/>
      <c r="N341" s="61"/>
      <c r="O341" s="61"/>
      <c r="P341" s="61"/>
      <c r="Q341" s="61"/>
      <c r="R341" s="61"/>
      <c r="S341" s="18"/>
      <c r="T341" s="18"/>
      <c r="U341" s="18"/>
      <c r="V341" s="18"/>
      <c r="W341" s="18"/>
      <c r="X341" s="18"/>
      <c r="Y341" s="18"/>
      <c r="Z341" s="18"/>
      <c r="AA341" s="18"/>
      <c r="AB341" s="18"/>
      <c r="AC341" s="18"/>
    </row>
    <row r="342" spans="1:33" s="19" customFormat="1" ht="18" customHeight="1" hidden="1">
      <c r="A342" s="18"/>
      <c r="B342" s="18" t="s">
        <v>616</v>
      </c>
      <c r="C342" s="18"/>
      <c r="D342" s="18"/>
      <c r="E342" s="18"/>
      <c r="F342" s="18"/>
      <c r="G342" s="437" t="s">
        <v>29</v>
      </c>
      <c r="H342" s="438"/>
      <c r="I342" s="438"/>
      <c r="J342" s="438"/>
      <c r="K342" s="438"/>
      <c r="L342" s="438"/>
      <c r="M342" s="438"/>
      <c r="N342" s="438"/>
      <c r="O342" s="438"/>
      <c r="P342" s="438"/>
      <c r="Q342" s="438"/>
      <c r="R342" s="438"/>
      <c r="S342" s="438"/>
      <c r="T342" s="438"/>
      <c r="U342" s="438"/>
      <c r="V342" s="438"/>
      <c r="W342" s="438"/>
      <c r="X342" s="438"/>
      <c r="Y342" s="438"/>
      <c r="Z342" s="438"/>
      <c r="AA342" s="438"/>
      <c r="AB342" s="438"/>
      <c r="AC342" s="438"/>
      <c r="AD342" s="438"/>
      <c r="AE342" s="438"/>
      <c r="AF342" s="438"/>
      <c r="AG342" s="439"/>
    </row>
    <row r="343" spans="1:29" s="19" customFormat="1" ht="18" customHeight="1" hidden="1" thickBot="1">
      <c r="A343" s="18"/>
      <c r="B343" s="18"/>
      <c r="C343" s="18"/>
      <c r="D343" s="18"/>
      <c r="E343" s="18"/>
      <c r="F343" s="18"/>
      <c r="G343" s="61"/>
      <c r="H343" s="61"/>
      <c r="I343" s="61"/>
      <c r="J343" s="61"/>
      <c r="K343" s="61"/>
      <c r="L343" s="61"/>
      <c r="M343" s="61"/>
      <c r="N343" s="61"/>
      <c r="O343" s="61"/>
      <c r="P343" s="61"/>
      <c r="Q343" s="61"/>
      <c r="R343" s="61"/>
      <c r="S343" s="18"/>
      <c r="T343" s="18"/>
      <c r="U343" s="18"/>
      <c r="V343" s="18"/>
      <c r="W343" s="18"/>
      <c r="X343" s="18"/>
      <c r="Y343" s="18"/>
      <c r="Z343" s="18"/>
      <c r="AA343" s="18"/>
      <c r="AB343" s="18"/>
      <c r="AC343" s="18"/>
    </row>
    <row r="344" spans="1:33" s="19" customFormat="1" ht="18" customHeight="1" hidden="1" thickBot="1">
      <c r="A344" s="18"/>
      <c r="B344" s="18"/>
      <c r="C344" s="18"/>
      <c r="D344" s="18"/>
      <c r="E344" s="18"/>
      <c r="F344" s="18"/>
      <c r="G344" s="61"/>
      <c r="J344" s="435"/>
      <c r="K344" s="436"/>
      <c r="L344" s="64"/>
      <c r="M344" s="64" t="s">
        <v>659</v>
      </c>
      <c r="N344" s="42"/>
      <c r="O344" s="43"/>
      <c r="S344" s="435"/>
      <c r="T344" s="436"/>
      <c r="U344" s="65"/>
      <c r="V344" s="64" t="s">
        <v>659</v>
      </c>
      <c r="W344" s="42"/>
      <c r="X344" s="43"/>
      <c r="AA344" s="18"/>
      <c r="AB344" s="435"/>
      <c r="AC344" s="436"/>
      <c r="AD344" s="65"/>
      <c r="AE344" s="64" t="s">
        <v>659</v>
      </c>
      <c r="AF344" s="42"/>
      <c r="AG344" s="43"/>
    </row>
    <row r="345" spans="1:29" s="19" customFormat="1" ht="18" customHeight="1" hidden="1">
      <c r="A345" s="18"/>
      <c r="B345" s="18"/>
      <c r="C345" s="18"/>
      <c r="D345" s="18"/>
      <c r="E345" s="18"/>
      <c r="F345" s="18"/>
      <c r="G345" s="61"/>
      <c r="H345" s="61"/>
      <c r="I345" s="61"/>
      <c r="J345" s="61"/>
      <c r="K345" s="61"/>
      <c r="L345" s="61"/>
      <c r="M345" s="61"/>
      <c r="N345" s="61"/>
      <c r="O345" s="61"/>
      <c r="P345" s="61"/>
      <c r="Q345" s="61"/>
      <c r="R345" s="61"/>
      <c r="S345" s="18"/>
      <c r="T345" s="18"/>
      <c r="U345" s="18"/>
      <c r="V345" s="18"/>
      <c r="W345" s="18"/>
      <c r="X345" s="18"/>
      <c r="Y345" s="18"/>
      <c r="Z345" s="18"/>
      <c r="AA345" s="18"/>
      <c r="AB345" s="18"/>
      <c r="AC345" s="18"/>
    </row>
    <row r="346" spans="1:30" s="19" customFormat="1" ht="18" customHeight="1" hidden="1">
      <c r="A346" s="18"/>
      <c r="B346" s="18" t="s">
        <v>30</v>
      </c>
      <c r="C346" s="18"/>
      <c r="D346" s="18"/>
      <c r="E346" s="18"/>
      <c r="F346" s="18"/>
      <c r="G346" s="61"/>
      <c r="J346" s="430">
        <f>J325+J331+J340+J344</f>
        <v>0</v>
      </c>
      <c r="K346" s="431"/>
      <c r="L346" s="60" t="str">
        <f>+"千円／"&amp;$E$324&amp;"年"</f>
        <v>千円／0年</v>
      </c>
      <c r="M346" s="61"/>
      <c r="N346" s="61"/>
      <c r="S346" s="430">
        <f>S325+S331+S340+S344</f>
        <v>0</v>
      </c>
      <c r="T346" s="431"/>
      <c r="U346" s="60" t="str">
        <f>+"千円／"&amp;$E$324&amp;"年"</f>
        <v>千円／0年</v>
      </c>
      <c r="V346" s="61"/>
      <c r="W346" s="61"/>
      <c r="AA346" s="18"/>
      <c r="AB346" s="430">
        <f>AB325+AB331+AB340+AB344</f>
        <v>0</v>
      </c>
      <c r="AC346" s="431"/>
      <c r="AD346" s="60" t="str">
        <f>+"千円／"&amp;$E$324&amp;"年"</f>
        <v>千円／0年</v>
      </c>
    </row>
    <row r="347" spans="1:29" s="19" customFormat="1" ht="18" customHeight="1" hidden="1">
      <c r="A347" s="18"/>
      <c r="B347" s="18"/>
      <c r="C347" s="18"/>
      <c r="D347" s="18"/>
      <c r="E347" s="18"/>
      <c r="F347" s="18"/>
      <c r="G347" s="61"/>
      <c r="H347" s="61"/>
      <c r="I347" s="61"/>
      <c r="J347" s="61"/>
      <c r="K347" s="61"/>
      <c r="L347" s="61"/>
      <c r="M347" s="61"/>
      <c r="N347" s="61"/>
      <c r="O347" s="61"/>
      <c r="P347" s="61"/>
      <c r="Q347" s="61"/>
      <c r="R347" s="61"/>
      <c r="S347" s="18"/>
      <c r="T347" s="18"/>
      <c r="U347" s="18"/>
      <c r="V347" s="18"/>
      <c r="W347" s="18"/>
      <c r="X347" s="18"/>
      <c r="Y347" s="18"/>
      <c r="Z347" s="18"/>
      <c r="AA347" s="18"/>
      <c r="AB347" s="18"/>
      <c r="AC347" s="18"/>
    </row>
    <row r="348" spans="1:29" s="19" customFormat="1" ht="18" customHeight="1" hidden="1">
      <c r="A348" s="18"/>
      <c r="B348" s="18" t="s">
        <v>617</v>
      </c>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c r="AC348" s="18"/>
    </row>
    <row r="349" spans="1:29" s="19" customFormat="1" ht="18" customHeight="1" hidden="1" thickBot="1">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c r="AC349" s="18"/>
    </row>
    <row r="350" spans="2:33" ht="18" customHeight="1" hidden="1" thickBot="1">
      <c r="B350" s="18" t="s">
        <v>630</v>
      </c>
      <c r="G350" s="351" t="s">
        <v>600</v>
      </c>
      <c r="H350" s="352"/>
      <c r="I350" s="352"/>
      <c r="J350" s="352"/>
      <c r="K350" s="352"/>
      <c r="L350" s="352"/>
      <c r="M350" s="352"/>
      <c r="N350" s="352"/>
      <c r="O350" s="353"/>
      <c r="P350" s="351" t="s">
        <v>297</v>
      </c>
      <c r="Q350" s="352"/>
      <c r="R350" s="352"/>
      <c r="S350" s="352"/>
      <c r="T350" s="352"/>
      <c r="U350" s="352"/>
      <c r="V350" s="352"/>
      <c r="W350" s="352"/>
      <c r="X350" s="353"/>
      <c r="Y350" s="351" t="s">
        <v>273</v>
      </c>
      <c r="Z350" s="352"/>
      <c r="AA350" s="352"/>
      <c r="AB350" s="352"/>
      <c r="AC350" s="352"/>
      <c r="AD350" s="352"/>
      <c r="AE350" s="352"/>
      <c r="AF350" s="352"/>
      <c r="AG350" s="353"/>
    </row>
    <row r="351" spans="7:33" ht="18" customHeight="1" hidden="1">
      <c r="G351" s="354"/>
      <c r="H351" s="355"/>
      <c r="I351" s="355"/>
      <c r="J351" s="355"/>
      <c r="K351" s="355"/>
      <c r="L351" s="355"/>
      <c r="M351" s="355"/>
      <c r="N351" s="355"/>
      <c r="O351" s="356"/>
      <c r="P351" s="354"/>
      <c r="Q351" s="355"/>
      <c r="R351" s="355"/>
      <c r="S351" s="355"/>
      <c r="T351" s="355"/>
      <c r="U351" s="355"/>
      <c r="V351" s="355"/>
      <c r="W351" s="355"/>
      <c r="X351" s="356"/>
      <c r="Y351" s="354"/>
      <c r="Z351" s="355"/>
      <c r="AA351" s="355"/>
      <c r="AB351" s="355"/>
      <c r="AC351" s="355"/>
      <c r="AD351" s="355"/>
      <c r="AE351" s="355"/>
      <c r="AF351" s="355"/>
      <c r="AG351" s="356"/>
    </row>
    <row r="352" spans="7:33" ht="18" customHeight="1" hidden="1">
      <c r="G352" s="357"/>
      <c r="H352" s="358"/>
      <c r="I352" s="358"/>
      <c r="J352" s="358"/>
      <c r="K352" s="358"/>
      <c r="L352" s="358"/>
      <c r="M352" s="358"/>
      <c r="N352" s="358"/>
      <c r="O352" s="359"/>
      <c r="P352" s="357"/>
      <c r="Q352" s="358"/>
      <c r="R352" s="358"/>
      <c r="S352" s="358"/>
      <c r="T352" s="358"/>
      <c r="U352" s="358"/>
      <c r="V352" s="358"/>
      <c r="W352" s="358"/>
      <c r="X352" s="359"/>
      <c r="Y352" s="357"/>
      <c r="Z352" s="358"/>
      <c r="AA352" s="358"/>
      <c r="AB352" s="358"/>
      <c r="AC352" s="358"/>
      <c r="AD352" s="358"/>
      <c r="AE352" s="358"/>
      <c r="AF352" s="358"/>
      <c r="AG352" s="359"/>
    </row>
    <row r="353" spans="7:33" ht="18" customHeight="1" hidden="1">
      <c r="G353" s="357"/>
      <c r="H353" s="358"/>
      <c r="I353" s="358"/>
      <c r="J353" s="358"/>
      <c r="K353" s="358"/>
      <c r="L353" s="358"/>
      <c r="M353" s="358"/>
      <c r="N353" s="358"/>
      <c r="O353" s="359"/>
      <c r="P353" s="357"/>
      <c r="Q353" s="358"/>
      <c r="R353" s="358"/>
      <c r="S353" s="358"/>
      <c r="T353" s="358"/>
      <c r="U353" s="358"/>
      <c r="V353" s="358"/>
      <c r="W353" s="358"/>
      <c r="X353" s="359"/>
      <c r="Y353" s="357"/>
      <c r="Z353" s="358"/>
      <c r="AA353" s="358"/>
      <c r="AB353" s="358"/>
      <c r="AC353" s="358"/>
      <c r="AD353" s="358"/>
      <c r="AE353" s="358"/>
      <c r="AF353" s="358"/>
      <c r="AG353" s="359"/>
    </row>
    <row r="354" spans="7:33" ht="18" customHeight="1" hidden="1">
      <c r="G354" s="357"/>
      <c r="H354" s="358"/>
      <c r="I354" s="358"/>
      <c r="J354" s="358"/>
      <c r="K354" s="358"/>
      <c r="L354" s="358"/>
      <c r="M354" s="358"/>
      <c r="N354" s="358"/>
      <c r="O354" s="359"/>
      <c r="P354" s="357"/>
      <c r="Q354" s="358"/>
      <c r="R354" s="358"/>
      <c r="S354" s="358"/>
      <c r="T354" s="358"/>
      <c r="U354" s="358"/>
      <c r="V354" s="358"/>
      <c r="W354" s="358"/>
      <c r="X354" s="359"/>
      <c r="Y354" s="357"/>
      <c r="Z354" s="358"/>
      <c r="AA354" s="358"/>
      <c r="AB354" s="358"/>
      <c r="AC354" s="358"/>
      <c r="AD354" s="358"/>
      <c r="AE354" s="358"/>
      <c r="AF354" s="358"/>
      <c r="AG354" s="359"/>
    </row>
    <row r="355" spans="7:33" ht="18" customHeight="1" hidden="1" thickBot="1">
      <c r="G355" s="360"/>
      <c r="H355" s="361"/>
      <c r="I355" s="361"/>
      <c r="J355" s="361"/>
      <c r="K355" s="361"/>
      <c r="L355" s="361"/>
      <c r="M355" s="361"/>
      <c r="N355" s="361"/>
      <c r="O355" s="362"/>
      <c r="P355" s="360"/>
      <c r="Q355" s="361"/>
      <c r="R355" s="361"/>
      <c r="S355" s="361"/>
      <c r="T355" s="361"/>
      <c r="U355" s="361"/>
      <c r="V355" s="361"/>
      <c r="W355" s="361"/>
      <c r="X355" s="362"/>
      <c r="Y355" s="360"/>
      <c r="Z355" s="361"/>
      <c r="AA355" s="361"/>
      <c r="AB355" s="361"/>
      <c r="AC355" s="361"/>
      <c r="AD355" s="361"/>
      <c r="AE355" s="361"/>
      <c r="AF355" s="361"/>
      <c r="AG355" s="362"/>
    </row>
    <row r="356" ht="18" customHeight="1" hidden="1" thickBot="1"/>
    <row r="357" spans="7:33" ht="18" customHeight="1" hidden="1" thickBot="1">
      <c r="G357" s="351" t="s">
        <v>600</v>
      </c>
      <c r="H357" s="352"/>
      <c r="I357" s="352"/>
      <c r="J357" s="352"/>
      <c r="K357" s="352"/>
      <c r="L357" s="352"/>
      <c r="M357" s="352"/>
      <c r="N357" s="352"/>
      <c r="O357" s="353"/>
      <c r="P357" s="351" t="s">
        <v>297</v>
      </c>
      <c r="Q357" s="352"/>
      <c r="R357" s="352"/>
      <c r="S357" s="352"/>
      <c r="T357" s="352"/>
      <c r="U357" s="352"/>
      <c r="V357" s="352"/>
      <c r="W357" s="352"/>
      <c r="X357" s="353"/>
      <c r="Y357" s="351" t="s">
        <v>273</v>
      </c>
      <c r="Z357" s="352"/>
      <c r="AA357" s="352"/>
      <c r="AB357" s="352"/>
      <c r="AC357" s="352"/>
      <c r="AD357" s="352"/>
      <c r="AE357" s="352"/>
      <c r="AF357" s="352"/>
      <c r="AG357" s="353"/>
    </row>
    <row r="358" spans="7:33" ht="18" customHeight="1" hidden="1">
      <c r="G358" s="354"/>
      <c r="H358" s="355"/>
      <c r="I358" s="355"/>
      <c r="J358" s="355"/>
      <c r="K358" s="355"/>
      <c r="L358" s="355"/>
      <c r="M358" s="355"/>
      <c r="N358" s="355"/>
      <c r="O358" s="356"/>
      <c r="P358" s="354"/>
      <c r="Q358" s="355"/>
      <c r="R358" s="355"/>
      <c r="S358" s="355"/>
      <c r="T358" s="355"/>
      <c r="U358" s="355"/>
      <c r="V358" s="355"/>
      <c r="W358" s="355"/>
      <c r="X358" s="356"/>
      <c r="Y358" s="354"/>
      <c r="Z358" s="355"/>
      <c r="AA358" s="355"/>
      <c r="AB358" s="355"/>
      <c r="AC358" s="355"/>
      <c r="AD358" s="355"/>
      <c r="AE358" s="355"/>
      <c r="AF358" s="355"/>
      <c r="AG358" s="356"/>
    </row>
    <row r="359" spans="7:33" ht="18" customHeight="1" hidden="1">
      <c r="G359" s="357"/>
      <c r="H359" s="358"/>
      <c r="I359" s="358"/>
      <c r="J359" s="358"/>
      <c r="K359" s="358"/>
      <c r="L359" s="358"/>
      <c r="M359" s="358"/>
      <c r="N359" s="358"/>
      <c r="O359" s="359"/>
      <c r="P359" s="357"/>
      <c r="Q359" s="358"/>
      <c r="R359" s="358"/>
      <c r="S359" s="358"/>
      <c r="T359" s="358"/>
      <c r="U359" s="358"/>
      <c r="V359" s="358"/>
      <c r="W359" s="358"/>
      <c r="X359" s="359"/>
      <c r="Y359" s="357"/>
      <c r="Z359" s="358"/>
      <c r="AA359" s="358"/>
      <c r="AB359" s="358"/>
      <c r="AC359" s="358"/>
      <c r="AD359" s="358"/>
      <c r="AE359" s="358"/>
      <c r="AF359" s="358"/>
      <c r="AG359" s="359"/>
    </row>
    <row r="360" spans="7:33" ht="18" customHeight="1" hidden="1">
      <c r="G360" s="357"/>
      <c r="H360" s="358"/>
      <c r="I360" s="358"/>
      <c r="J360" s="358"/>
      <c r="K360" s="358"/>
      <c r="L360" s="358"/>
      <c r="M360" s="358"/>
      <c r="N360" s="358"/>
      <c r="O360" s="359"/>
      <c r="P360" s="357"/>
      <c r="Q360" s="358"/>
      <c r="R360" s="358"/>
      <c r="S360" s="358"/>
      <c r="T360" s="358"/>
      <c r="U360" s="358"/>
      <c r="V360" s="358"/>
      <c r="W360" s="358"/>
      <c r="X360" s="359"/>
      <c r="Y360" s="357"/>
      <c r="Z360" s="358"/>
      <c r="AA360" s="358"/>
      <c r="AB360" s="358"/>
      <c r="AC360" s="358"/>
      <c r="AD360" s="358"/>
      <c r="AE360" s="358"/>
      <c r="AF360" s="358"/>
      <c r="AG360" s="359"/>
    </row>
    <row r="361" spans="7:33" ht="18" customHeight="1" hidden="1">
      <c r="G361" s="357"/>
      <c r="H361" s="358"/>
      <c r="I361" s="358"/>
      <c r="J361" s="358"/>
      <c r="K361" s="358"/>
      <c r="L361" s="358"/>
      <c r="M361" s="358"/>
      <c r="N361" s="358"/>
      <c r="O361" s="359"/>
      <c r="P361" s="357"/>
      <c r="Q361" s="358"/>
      <c r="R361" s="358"/>
      <c r="S361" s="358"/>
      <c r="T361" s="358"/>
      <c r="U361" s="358"/>
      <c r="V361" s="358"/>
      <c r="W361" s="358"/>
      <c r="X361" s="359"/>
      <c r="Y361" s="357"/>
      <c r="Z361" s="358"/>
      <c r="AA361" s="358"/>
      <c r="AB361" s="358"/>
      <c r="AC361" s="358"/>
      <c r="AD361" s="358"/>
      <c r="AE361" s="358"/>
      <c r="AF361" s="358"/>
      <c r="AG361" s="359"/>
    </row>
    <row r="362" spans="7:33" ht="18" customHeight="1" hidden="1">
      <c r="G362" s="357"/>
      <c r="H362" s="358"/>
      <c r="I362" s="358"/>
      <c r="J362" s="358"/>
      <c r="K362" s="358"/>
      <c r="L362" s="358"/>
      <c r="M362" s="358"/>
      <c r="N362" s="358"/>
      <c r="O362" s="359"/>
      <c r="P362" s="357"/>
      <c r="Q362" s="358"/>
      <c r="R362" s="358"/>
      <c r="S362" s="358"/>
      <c r="T362" s="358"/>
      <c r="U362" s="358"/>
      <c r="V362" s="358"/>
      <c r="W362" s="358"/>
      <c r="X362" s="359"/>
      <c r="Y362" s="357"/>
      <c r="Z362" s="358"/>
      <c r="AA362" s="358"/>
      <c r="AB362" s="358"/>
      <c r="AC362" s="358"/>
      <c r="AD362" s="358"/>
      <c r="AE362" s="358"/>
      <c r="AF362" s="358"/>
      <c r="AG362" s="359"/>
    </row>
    <row r="363" spans="7:33" ht="18" customHeight="1" hidden="1">
      <c r="G363" s="357"/>
      <c r="H363" s="358"/>
      <c r="I363" s="358"/>
      <c r="J363" s="358"/>
      <c r="K363" s="358"/>
      <c r="L363" s="358"/>
      <c r="M363" s="358"/>
      <c r="N363" s="358"/>
      <c r="O363" s="359"/>
      <c r="P363" s="357"/>
      <c r="Q363" s="358"/>
      <c r="R363" s="358"/>
      <c r="S363" s="358"/>
      <c r="T363" s="358"/>
      <c r="U363" s="358"/>
      <c r="V363" s="358"/>
      <c r="W363" s="358"/>
      <c r="X363" s="359"/>
      <c r="Y363" s="357"/>
      <c r="Z363" s="358"/>
      <c r="AA363" s="358"/>
      <c r="AB363" s="358"/>
      <c r="AC363" s="358"/>
      <c r="AD363" s="358"/>
      <c r="AE363" s="358"/>
      <c r="AF363" s="358"/>
      <c r="AG363" s="359"/>
    </row>
    <row r="364" spans="7:33" ht="18" customHeight="1" hidden="1" thickBot="1">
      <c r="G364" s="360"/>
      <c r="H364" s="361"/>
      <c r="I364" s="361"/>
      <c r="J364" s="361"/>
      <c r="K364" s="361"/>
      <c r="L364" s="361"/>
      <c r="M364" s="361"/>
      <c r="N364" s="361"/>
      <c r="O364" s="362"/>
      <c r="P364" s="360"/>
      <c r="Q364" s="361"/>
      <c r="R364" s="361"/>
      <c r="S364" s="361"/>
      <c r="T364" s="361"/>
      <c r="U364" s="361"/>
      <c r="V364" s="361"/>
      <c r="W364" s="361"/>
      <c r="X364" s="362"/>
      <c r="Y364" s="360"/>
      <c r="Z364" s="361"/>
      <c r="AA364" s="361"/>
      <c r="AB364" s="361"/>
      <c r="AC364" s="361"/>
      <c r="AD364" s="361"/>
      <c r="AE364" s="361"/>
      <c r="AF364" s="361"/>
      <c r="AG364" s="362"/>
    </row>
    <row r="365" ht="18" customHeight="1" hidden="1"/>
    <row r="366" ht="18" customHeight="1" hidden="1">
      <c r="B366" s="18" t="s">
        <v>14</v>
      </c>
    </row>
    <row r="367" spans="2:31" ht="18" customHeight="1" hidden="1">
      <c r="B367" s="66" t="s">
        <v>66</v>
      </c>
      <c r="C367" s="67"/>
      <c r="E367" s="456">
        <f>+E317</f>
        <v>0</v>
      </c>
      <c r="F367" s="457"/>
      <c r="J367" s="454">
        <f>+$J$317</f>
        <v>0</v>
      </c>
      <c r="K367" s="455"/>
      <c r="L367" s="63" t="s">
        <v>15</v>
      </c>
      <c r="M367" s="63"/>
      <c r="S367" s="454">
        <f>+$S$317</f>
        <v>0</v>
      </c>
      <c r="T367" s="455"/>
      <c r="U367" s="68" t="s">
        <v>50</v>
      </c>
      <c r="V367" s="69"/>
      <c r="AB367" s="454">
        <f>+$AB$317</f>
        <v>0</v>
      </c>
      <c r="AC367" s="455"/>
      <c r="AD367" s="70" t="s">
        <v>50</v>
      </c>
      <c r="AE367" s="71"/>
    </row>
    <row r="368" spans="10:31" ht="18" customHeight="1" hidden="1" thickBot="1">
      <c r="J368" s="61"/>
      <c r="L368" s="61"/>
      <c r="M368" s="61"/>
      <c r="S368" s="61"/>
      <c r="U368" s="61"/>
      <c r="V368" s="61"/>
      <c r="AB368" s="61"/>
      <c r="AD368" s="61"/>
      <c r="AE368" s="61"/>
    </row>
    <row r="369" spans="2:31" ht="18" customHeight="1" hidden="1" thickBot="1">
      <c r="B369" s="18" t="s">
        <v>53</v>
      </c>
      <c r="J369" s="435"/>
      <c r="K369" s="436"/>
      <c r="L369" s="60" t="str">
        <f>"千円／"&amp;J367&amp;"年"</f>
        <v>千円／0年</v>
      </c>
      <c r="M369" s="61"/>
      <c r="S369" s="435"/>
      <c r="T369" s="436"/>
      <c r="U369" s="60" t="str">
        <f>"千円／"&amp;S367&amp;"年"</f>
        <v>千円／0年</v>
      </c>
      <c r="V369" s="61"/>
      <c r="AB369" s="435"/>
      <c r="AC369" s="436"/>
      <c r="AD369" s="60" t="str">
        <f>"千円／"&amp;AB367&amp;"年"</f>
        <v>千円／0年</v>
      </c>
      <c r="AE369" s="61"/>
    </row>
    <row r="370" spans="2:31" ht="18" customHeight="1" hidden="1">
      <c r="B370" s="21" t="s">
        <v>65</v>
      </c>
      <c r="F370" s="23"/>
      <c r="J370" s="430" t="e">
        <f>+J369/J367</f>
        <v>#DIV/0!</v>
      </c>
      <c r="K370" s="431"/>
      <c r="L370" s="60" t="str">
        <f>"千円／"&amp;$E$367&amp;"年"</f>
        <v>千円／0年</v>
      </c>
      <c r="M370" s="61"/>
      <c r="S370" s="430" t="e">
        <f>+S369/S367*$E367</f>
        <v>#DIV/0!</v>
      </c>
      <c r="T370" s="431"/>
      <c r="U370" s="60" t="str">
        <f>"千円／"&amp;$E$367&amp;"年"</f>
        <v>千円／0年</v>
      </c>
      <c r="V370" s="61"/>
      <c r="AB370" s="430" t="e">
        <f>+AB369/AB367*$E367</f>
        <v>#DIV/0!</v>
      </c>
      <c r="AC370" s="431"/>
      <c r="AD370" s="60" t="str">
        <f>"千円／"&amp;$E$367&amp;"年"</f>
        <v>千円／0年</v>
      </c>
      <c r="AE370" s="61"/>
    </row>
    <row r="371" spans="8:18" ht="18" customHeight="1" hidden="1">
      <c r="H371" s="61"/>
      <c r="I371" s="61"/>
      <c r="J371" s="80"/>
      <c r="K371" s="80"/>
      <c r="L371" s="61"/>
      <c r="M371" s="61"/>
      <c r="N371" s="61"/>
      <c r="O371" s="61"/>
      <c r="P371" s="61"/>
      <c r="Q371" s="61"/>
      <c r="R371" s="61"/>
    </row>
    <row r="372" spans="2:30" ht="18" customHeight="1" hidden="1">
      <c r="B372" s="18" t="s">
        <v>54</v>
      </c>
      <c r="J372" s="430" t="e">
        <f>+J346+J370</f>
        <v>#DIV/0!</v>
      </c>
      <c r="K372" s="431"/>
      <c r="L372" s="60" t="str">
        <f>"千円／"&amp;$E$367&amp;"年"</f>
        <v>千円／0年</v>
      </c>
      <c r="M372" s="61"/>
      <c r="S372" s="430" t="e">
        <f>+S346+S370</f>
        <v>#DIV/0!</v>
      </c>
      <c r="T372" s="431"/>
      <c r="U372" s="60" t="str">
        <f>"千円／"&amp;$E$367&amp;"年"</f>
        <v>千円／0年</v>
      </c>
      <c r="V372" s="61"/>
      <c r="AB372" s="430" t="e">
        <f>+AB346+AB370</f>
        <v>#DIV/0!</v>
      </c>
      <c r="AC372" s="431"/>
      <c r="AD372" s="60" t="str">
        <f>"千円／"&amp;$E$367&amp;"年"</f>
        <v>千円／0年</v>
      </c>
    </row>
    <row r="373" ht="18" customHeight="1" hidden="1">
      <c r="B373" s="18" t="s">
        <v>295</v>
      </c>
    </row>
    <row r="374" ht="18" customHeight="1" hidden="1"/>
    <row r="375" spans="6:33" ht="18" customHeight="1" hidden="1">
      <c r="F375" s="54" t="s">
        <v>31</v>
      </c>
      <c r="G375" s="372" t="s">
        <v>32</v>
      </c>
      <c r="H375" s="373"/>
      <c r="I375" s="373"/>
      <c r="J375" s="373"/>
      <c r="K375" s="373"/>
      <c r="L375" s="373"/>
      <c r="M375" s="373"/>
      <c r="N375" s="373"/>
      <c r="O375" s="373"/>
      <c r="P375" s="373"/>
      <c r="Q375" s="373"/>
      <c r="R375" s="373"/>
      <c r="S375" s="373"/>
      <c r="T375" s="373"/>
      <c r="U375" s="373"/>
      <c r="V375" s="373"/>
      <c r="W375" s="373"/>
      <c r="X375" s="373"/>
      <c r="Y375" s="373"/>
      <c r="Z375" s="373"/>
      <c r="AA375" s="373"/>
      <c r="AB375" s="373"/>
      <c r="AC375" s="373"/>
      <c r="AD375" s="373"/>
      <c r="AE375" s="373"/>
      <c r="AF375" s="373"/>
      <c r="AG375" s="374"/>
    </row>
    <row r="376" spans="7:33" ht="18" customHeight="1" hidden="1">
      <c r="G376" s="375"/>
      <c r="H376" s="376"/>
      <c r="I376" s="376"/>
      <c r="J376" s="376"/>
      <c r="K376" s="376"/>
      <c r="L376" s="376"/>
      <c r="M376" s="376"/>
      <c r="N376" s="376"/>
      <c r="O376" s="376"/>
      <c r="P376" s="376"/>
      <c r="Q376" s="376"/>
      <c r="R376" s="376"/>
      <c r="S376" s="376"/>
      <c r="T376" s="376"/>
      <c r="U376" s="376"/>
      <c r="V376" s="376"/>
      <c r="W376" s="376"/>
      <c r="X376" s="376"/>
      <c r="Y376" s="376"/>
      <c r="Z376" s="376"/>
      <c r="AA376" s="376"/>
      <c r="AB376" s="376"/>
      <c r="AC376" s="376"/>
      <c r="AD376" s="376"/>
      <c r="AE376" s="376"/>
      <c r="AF376" s="376"/>
      <c r="AG376" s="377"/>
    </row>
    <row r="377" spans="7:33" ht="18" customHeight="1" hidden="1">
      <c r="G377" s="378"/>
      <c r="H377" s="379"/>
      <c r="I377" s="379"/>
      <c r="J377" s="379"/>
      <c r="K377" s="379"/>
      <c r="L377" s="379"/>
      <c r="M377" s="379"/>
      <c r="N377" s="379"/>
      <c r="O377" s="379"/>
      <c r="P377" s="379"/>
      <c r="Q377" s="379"/>
      <c r="R377" s="379"/>
      <c r="S377" s="379"/>
      <c r="T377" s="379"/>
      <c r="U377" s="379"/>
      <c r="V377" s="379"/>
      <c r="W377" s="379"/>
      <c r="X377" s="379"/>
      <c r="Y377" s="379"/>
      <c r="Z377" s="379"/>
      <c r="AA377" s="379"/>
      <c r="AB377" s="379"/>
      <c r="AC377" s="379"/>
      <c r="AD377" s="379"/>
      <c r="AE377" s="379"/>
      <c r="AF377" s="379"/>
      <c r="AG377" s="380"/>
    </row>
    <row r="378" ht="18" customHeight="1" hidden="1"/>
    <row r="379" spans="5:29" ht="18" customHeight="1" hidden="1">
      <c r="E379" s="18" t="s">
        <v>296</v>
      </c>
      <c r="I379" s="23" t="s">
        <v>638</v>
      </c>
      <c r="J379" s="452" t="str">
        <f>IF($L$304="評価中断","評価対象外",ROUND(J372/(MAX($J$372,$S$372,$AB$372)),2))</f>
        <v>評価対象外</v>
      </c>
      <c r="K379" s="453"/>
      <c r="L379" s="72"/>
      <c r="R379" s="79" t="s">
        <v>297</v>
      </c>
      <c r="S379" s="452" t="str">
        <f>IF($U$304="評価中断","評価対象外",ROUND(S372/(MAX($J$372,$S$372,$AB$372)),2))</f>
        <v>評価対象外</v>
      </c>
      <c r="T379" s="453"/>
      <c r="AA379" s="79" t="s">
        <v>298</v>
      </c>
      <c r="AB379" s="452" t="str">
        <f>IF($AD$304="評価中断","評価対象外",ROUND(AB372/(MAX($J$372,$S$372,$AB$372)),2))</f>
        <v>評価対象外</v>
      </c>
      <c r="AC379" s="453"/>
    </row>
    <row r="380" spans="10:28" ht="18" customHeight="1" hidden="1">
      <c r="J380" s="72"/>
      <c r="K380" s="72"/>
      <c r="L380" s="72"/>
      <c r="M380" s="72"/>
      <c r="S380" s="72"/>
      <c r="T380" s="72"/>
      <c r="AA380" s="72"/>
      <c r="AB380" s="72"/>
    </row>
    <row r="381" spans="5:29" ht="18" customHeight="1" hidden="1">
      <c r="E381" s="18" t="s">
        <v>299</v>
      </c>
      <c r="J381" s="452" t="str">
        <f>IF($L$304="評価中断","-",1-(J379-MIN($J$379,$S$379,$AB$379)))</f>
        <v>-</v>
      </c>
      <c r="K381" s="453"/>
      <c r="L381" s="72"/>
      <c r="M381" s="72"/>
      <c r="S381" s="452" t="str">
        <f>IF($U$304="評価中断","-",1-(S379-MIN($J$379,$S$379,$AB$379)))</f>
        <v>-</v>
      </c>
      <c r="T381" s="453"/>
      <c r="AA381" s="72"/>
      <c r="AB381" s="452" t="str">
        <f>IF($AD$304="評価中断","-",1-(AB379-MIN($J$379,$S$379,$AB$379)))</f>
        <v>-</v>
      </c>
      <c r="AC381" s="453"/>
    </row>
    <row r="382" ht="18" customHeight="1" hidden="1"/>
    <row r="383" ht="18" customHeight="1" hidden="1"/>
    <row r="384" ht="18" customHeight="1" hidden="1">
      <c r="A384" s="34" t="s">
        <v>33</v>
      </c>
    </row>
    <row r="385" ht="18" customHeight="1" hidden="1"/>
    <row r="386" spans="7:33" ht="18" customHeight="1" hidden="1">
      <c r="G386" s="372" t="s">
        <v>55</v>
      </c>
      <c r="H386" s="373"/>
      <c r="I386" s="373"/>
      <c r="J386" s="373"/>
      <c r="K386" s="373"/>
      <c r="L386" s="373"/>
      <c r="M386" s="373"/>
      <c r="N386" s="373"/>
      <c r="O386" s="373"/>
      <c r="P386" s="373"/>
      <c r="Q386" s="373"/>
      <c r="R386" s="373"/>
      <c r="S386" s="373"/>
      <c r="T386" s="373"/>
      <c r="U386" s="373"/>
      <c r="V386" s="373"/>
      <c r="W386" s="373"/>
      <c r="X386" s="373"/>
      <c r="Y386" s="373"/>
      <c r="Z386" s="373"/>
      <c r="AA386" s="373"/>
      <c r="AB386" s="373"/>
      <c r="AC386" s="373"/>
      <c r="AD386" s="373"/>
      <c r="AE386" s="373"/>
      <c r="AF386" s="373"/>
      <c r="AG386" s="374"/>
    </row>
    <row r="387" spans="7:33" ht="18" customHeight="1" hidden="1">
      <c r="G387" s="375"/>
      <c r="H387" s="376"/>
      <c r="I387" s="376"/>
      <c r="J387" s="376"/>
      <c r="K387" s="376"/>
      <c r="L387" s="376"/>
      <c r="M387" s="376"/>
      <c r="N387" s="376"/>
      <c r="O387" s="376"/>
      <c r="P387" s="376"/>
      <c r="Q387" s="376"/>
      <c r="R387" s="376"/>
      <c r="S387" s="376"/>
      <c r="T387" s="376"/>
      <c r="U387" s="376"/>
      <c r="V387" s="376"/>
      <c r="W387" s="376"/>
      <c r="X387" s="376"/>
      <c r="Y387" s="376"/>
      <c r="Z387" s="376"/>
      <c r="AA387" s="376"/>
      <c r="AB387" s="376"/>
      <c r="AC387" s="376"/>
      <c r="AD387" s="376"/>
      <c r="AE387" s="376"/>
      <c r="AF387" s="376"/>
      <c r="AG387" s="377"/>
    </row>
    <row r="388" spans="7:33" ht="18" customHeight="1" hidden="1">
      <c r="G388" s="378"/>
      <c r="H388" s="379"/>
      <c r="I388" s="379"/>
      <c r="J388" s="379"/>
      <c r="K388" s="379"/>
      <c r="L388" s="379"/>
      <c r="M388" s="379"/>
      <c r="N388" s="379"/>
      <c r="O388" s="379"/>
      <c r="P388" s="379"/>
      <c r="Q388" s="379"/>
      <c r="R388" s="379"/>
      <c r="S388" s="379"/>
      <c r="T388" s="379"/>
      <c r="U388" s="379"/>
      <c r="V388" s="379"/>
      <c r="W388" s="379"/>
      <c r="X388" s="379"/>
      <c r="Y388" s="379"/>
      <c r="Z388" s="379"/>
      <c r="AA388" s="379"/>
      <c r="AB388" s="379"/>
      <c r="AC388" s="379"/>
      <c r="AD388" s="379"/>
      <c r="AE388" s="379"/>
      <c r="AF388" s="379"/>
      <c r="AG388" s="380"/>
    </row>
    <row r="389" ht="18" customHeight="1" hidden="1" thickBot="1"/>
    <row r="390" spans="10:17" ht="18" customHeight="1" hidden="1" thickBot="1">
      <c r="J390" s="21" t="s">
        <v>279</v>
      </c>
      <c r="K390" s="73"/>
      <c r="N390" s="459">
        <f>$E$16</f>
        <v>0</v>
      </c>
      <c r="O390" s="460"/>
      <c r="P390" s="460"/>
      <c r="Q390" s="461"/>
    </row>
    <row r="391" ht="18" customHeight="1" hidden="1" thickBot="1"/>
    <row r="392" spans="7:33" ht="18" customHeight="1" hidden="1" thickBot="1">
      <c r="G392" s="411" t="s">
        <v>625</v>
      </c>
      <c r="H392" s="412"/>
      <c r="I392" s="412"/>
      <c r="J392" s="412"/>
      <c r="K392" s="412"/>
      <c r="L392" s="412"/>
      <c r="M392" s="412"/>
      <c r="N392" s="351" t="s">
        <v>626</v>
      </c>
      <c r="O392" s="352"/>
      <c r="P392" s="352"/>
      <c r="Q392" s="353"/>
      <c r="R392" s="412" t="s">
        <v>34</v>
      </c>
      <c r="S392" s="412"/>
      <c r="T392" s="412"/>
      <c r="U392" s="412"/>
      <c r="V392" s="412"/>
      <c r="W392" s="412"/>
      <c r="X392" s="412"/>
      <c r="Y392" s="412"/>
      <c r="Z392" s="412"/>
      <c r="AA392" s="412"/>
      <c r="AB392" s="412"/>
      <c r="AC392" s="412"/>
      <c r="AD392" s="412"/>
      <c r="AE392" s="412"/>
      <c r="AF392" s="412"/>
      <c r="AG392" s="413"/>
    </row>
    <row r="393" spans="7:33" ht="18" customHeight="1" hidden="1" thickBot="1">
      <c r="G393" s="44" t="s">
        <v>56</v>
      </c>
      <c r="H393" s="41"/>
      <c r="I393" s="41"/>
      <c r="J393" s="48"/>
      <c r="K393" s="48"/>
      <c r="L393" s="48"/>
      <c r="M393" s="48"/>
      <c r="N393" s="459">
        <f>IF($N$390&lt;&gt;0,IF($N$390=リスト1!$M$1,リスト1!M3,(IF($N$390=リスト1!$N$1,リスト1!N3,リスト1!O3))),"")</f>
      </c>
      <c r="O393" s="460"/>
      <c r="P393" s="460"/>
      <c r="Q393" s="461"/>
      <c r="R393" s="41" t="s">
        <v>57</v>
      </c>
      <c r="S393" s="41"/>
      <c r="T393" s="41"/>
      <c r="U393" s="48"/>
      <c r="V393" s="48"/>
      <c r="W393" s="48"/>
      <c r="X393" s="48"/>
      <c r="Y393" s="48"/>
      <c r="Z393" s="48"/>
      <c r="AA393" s="48"/>
      <c r="AB393" s="48"/>
      <c r="AC393" s="48"/>
      <c r="AD393" s="48"/>
      <c r="AE393" s="48"/>
      <c r="AF393" s="48"/>
      <c r="AG393" s="49"/>
    </row>
    <row r="394" spans="7:33" ht="18" customHeight="1" hidden="1" thickBot="1">
      <c r="G394" s="44" t="s">
        <v>603</v>
      </c>
      <c r="H394" s="41"/>
      <c r="I394" s="41"/>
      <c r="J394" s="48"/>
      <c r="K394" s="48"/>
      <c r="L394" s="48"/>
      <c r="M394" s="48"/>
      <c r="N394" s="459">
        <f>IF($N$390&lt;&gt;0,IF($N$390=リスト1!$M$1,リスト1!M4,(IF($N$390=リスト1!$N$1,リスト1!N4,リスト1!O4))),"")</f>
      </c>
      <c r="O394" s="460"/>
      <c r="P394" s="460"/>
      <c r="Q394" s="461"/>
      <c r="R394" s="41" t="s">
        <v>605</v>
      </c>
      <c r="S394" s="41"/>
      <c r="T394" s="41"/>
      <c r="U394" s="48"/>
      <c r="V394" s="48"/>
      <c r="W394" s="48"/>
      <c r="X394" s="48"/>
      <c r="Y394" s="48"/>
      <c r="Z394" s="48"/>
      <c r="AA394" s="48"/>
      <c r="AB394" s="48"/>
      <c r="AC394" s="48"/>
      <c r="AD394" s="48"/>
      <c r="AE394" s="48"/>
      <c r="AF394" s="48"/>
      <c r="AG394" s="49"/>
    </row>
    <row r="395" spans="7:33" ht="18" customHeight="1" hidden="1" thickBot="1">
      <c r="G395" s="44" t="s">
        <v>604</v>
      </c>
      <c r="H395" s="41"/>
      <c r="I395" s="41"/>
      <c r="J395" s="48"/>
      <c r="K395" s="48"/>
      <c r="L395" s="48"/>
      <c r="M395" s="48"/>
      <c r="N395" s="459">
        <f>IF($N$390&lt;&gt;0,IF($N$390=リスト1!$M$1,リスト1!M5,(IF($N$390=リスト1!$N$1,リスト1!N5,リスト1!O5))),"")</f>
      </c>
      <c r="O395" s="460"/>
      <c r="P395" s="460"/>
      <c r="Q395" s="461"/>
      <c r="R395" s="41" t="s">
        <v>58</v>
      </c>
      <c r="S395" s="41"/>
      <c r="T395" s="41"/>
      <c r="U395" s="48"/>
      <c r="V395" s="48"/>
      <c r="W395" s="48"/>
      <c r="X395" s="48"/>
      <c r="Y395" s="48"/>
      <c r="Z395" s="48"/>
      <c r="AA395" s="48"/>
      <c r="AB395" s="48"/>
      <c r="AC395" s="48"/>
      <c r="AD395" s="48"/>
      <c r="AE395" s="48"/>
      <c r="AF395" s="48"/>
      <c r="AG395" s="49"/>
    </row>
    <row r="396" spans="7:33" ht="18" customHeight="1" hidden="1" thickBot="1">
      <c r="G396" s="44" t="s">
        <v>284</v>
      </c>
      <c r="H396" s="41"/>
      <c r="I396" s="41"/>
      <c r="J396" s="48"/>
      <c r="K396" s="48"/>
      <c r="L396" s="48"/>
      <c r="M396" s="48"/>
      <c r="N396" s="459">
        <f>SUM(N393:Q395)</f>
        <v>0</v>
      </c>
      <c r="O396" s="460"/>
      <c r="P396" s="460"/>
      <c r="Q396" s="461"/>
      <c r="R396" s="41"/>
      <c r="S396" s="41"/>
      <c r="T396" s="41"/>
      <c r="U396" s="48"/>
      <c r="V396" s="48"/>
      <c r="W396" s="48"/>
      <c r="X396" s="48"/>
      <c r="Y396" s="48"/>
      <c r="Z396" s="48"/>
      <c r="AA396" s="48"/>
      <c r="AB396" s="48"/>
      <c r="AC396" s="48"/>
      <c r="AD396" s="48"/>
      <c r="AE396" s="48"/>
      <c r="AF396" s="48"/>
      <c r="AG396" s="49"/>
    </row>
    <row r="397" spans="9:20" ht="18" customHeight="1" hidden="1">
      <c r="I397" s="74"/>
      <c r="J397" s="74"/>
      <c r="K397" s="74"/>
      <c r="L397" s="22"/>
      <c r="M397" s="22"/>
      <c r="N397" s="74"/>
      <c r="O397" s="74"/>
      <c r="P397" s="74"/>
      <c r="Q397" s="74"/>
      <c r="R397" s="74"/>
      <c r="S397" s="74"/>
      <c r="T397" s="74"/>
    </row>
    <row r="398" spans="5:33" ht="18" customHeight="1" hidden="1">
      <c r="E398" s="411" t="s">
        <v>625</v>
      </c>
      <c r="F398" s="412"/>
      <c r="G398" s="412"/>
      <c r="H398" s="412"/>
      <c r="I398" s="412"/>
      <c r="J398" s="412"/>
      <c r="K398" s="413"/>
      <c r="L398" s="421" t="s">
        <v>35</v>
      </c>
      <c r="M398" s="423"/>
      <c r="N398" s="458" t="s">
        <v>600</v>
      </c>
      <c r="O398" s="458"/>
      <c r="P398" s="458"/>
      <c r="Q398" s="458"/>
      <c r="R398" s="458" t="s">
        <v>639</v>
      </c>
      <c r="S398" s="458"/>
      <c r="T398" s="458"/>
      <c r="U398" s="458"/>
      <c r="V398" s="458" t="s">
        <v>298</v>
      </c>
      <c r="W398" s="458"/>
      <c r="X398" s="458"/>
      <c r="Y398" s="458"/>
      <c r="Z398" s="411" t="s">
        <v>36</v>
      </c>
      <c r="AA398" s="412"/>
      <c r="AB398" s="412"/>
      <c r="AC398" s="412"/>
      <c r="AD398" s="412"/>
      <c r="AE398" s="412"/>
      <c r="AF398" s="412"/>
      <c r="AG398" s="413"/>
    </row>
    <row r="399" spans="5:33" ht="18" customHeight="1" hidden="1">
      <c r="E399" s="411"/>
      <c r="F399" s="412"/>
      <c r="G399" s="412"/>
      <c r="H399" s="412"/>
      <c r="I399" s="412"/>
      <c r="J399" s="412"/>
      <c r="K399" s="413"/>
      <c r="L399" s="421"/>
      <c r="M399" s="423"/>
      <c r="N399" s="458" t="s">
        <v>628</v>
      </c>
      <c r="O399" s="458"/>
      <c r="P399" s="458" t="s">
        <v>627</v>
      </c>
      <c r="Q399" s="458"/>
      <c r="R399" s="458" t="s">
        <v>628</v>
      </c>
      <c r="S399" s="458"/>
      <c r="T399" s="458" t="s">
        <v>627</v>
      </c>
      <c r="U399" s="458"/>
      <c r="V399" s="458" t="s">
        <v>628</v>
      </c>
      <c r="W399" s="458"/>
      <c r="X399" s="458" t="s">
        <v>627</v>
      </c>
      <c r="Y399" s="458"/>
      <c r="Z399" s="411"/>
      <c r="AA399" s="412"/>
      <c r="AB399" s="412"/>
      <c r="AC399" s="412"/>
      <c r="AD399" s="412"/>
      <c r="AE399" s="412"/>
      <c r="AF399" s="412"/>
      <c r="AG399" s="413"/>
    </row>
    <row r="400" spans="5:33" ht="18" customHeight="1" hidden="1">
      <c r="E400" s="75" t="s">
        <v>606</v>
      </c>
      <c r="F400" s="76"/>
      <c r="G400" s="76"/>
      <c r="H400" s="76"/>
      <c r="I400" s="76"/>
      <c r="J400" s="76"/>
      <c r="K400" s="77"/>
      <c r="L400" s="464">
        <f>+N393</f>
      </c>
      <c r="M400" s="465"/>
      <c r="N400" s="462" t="str">
        <f>+IF($K$177="評価継続",L174,"－")</f>
        <v>－</v>
      </c>
      <c r="O400" s="463"/>
      <c r="P400" s="462">
        <f>IF(N400="－",0,$L$400*N400)</f>
        <v>0</v>
      </c>
      <c r="Q400" s="463"/>
      <c r="R400" s="462" t="str">
        <f>+IF($T$177="評価継続",$U$174,"－")</f>
        <v>－</v>
      </c>
      <c r="S400" s="463"/>
      <c r="T400" s="462">
        <f>IF(R400="－",0,$L$400*R400)</f>
        <v>0</v>
      </c>
      <c r="U400" s="463"/>
      <c r="V400" s="462" t="str">
        <f>+IF($AC$177="評価継続",$AD$174,"－")</f>
        <v>－</v>
      </c>
      <c r="W400" s="463"/>
      <c r="X400" s="462">
        <f>IF(V400="－",0,$L$400*V400)</f>
        <v>0</v>
      </c>
      <c r="Y400" s="463"/>
      <c r="Z400" s="75"/>
      <c r="AA400" s="76"/>
      <c r="AB400" s="48"/>
      <c r="AC400" s="48"/>
      <c r="AD400" s="48"/>
      <c r="AE400" s="48"/>
      <c r="AF400" s="48"/>
      <c r="AG400" s="49"/>
    </row>
    <row r="401" spans="5:33" ht="18" customHeight="1" hidden="1">
      <c r="E401" s="75" t="s">
        <v>607</v>
      </c>
      <c r="F401" s="76"/>
      <c r="G401" s="76"/>
      <c r="H401" s="76"/>
      <c r="I401" s="76"/>
      <c r="J401" s="76"/>
      <c r="K401" s="77"/>
      <c r="L401" s="464">
        <f>N394</f>
      </c>
      <c r="M401" s="465"/>
      <c r="N401" s="462" t="str">
        <f>+IF($L$304="評価継続",$L$298,"－")</f>
        <v>－</v>
      </c>
      <c r="O401" s="463"/>
      <c r="P401" s="462">
        <f>IF(N401="－",0,$L$401*N401)</f>
        <v>0</v>
      </c>
      <c r="Q401" s="463"/>
      <c r="R401" s="462" t="str">
        <f>+IF($U$304="評価継続",$U$298,"－")</f>
        <v>－</v>
      </c>
      <c r="S401" s="463"/>
      <c r="T401" s="462">
        <f>IF(R401="－",0,$L$401*R401)</f>
        <v>0</v>
      </c>
      <c r="U401" s="463"/>
      <c r="V401" s="462" t="str">
        <f>+IF($AD$304="評価継続",$AD$298,"－")</f>
        <v>－</v>
      </c>
      <c r="W401" s="463"/>
      <c r="X401" s="462">
        <f>IF(V401="－",0,$L$401*V401)</f>
        <v>0</v>
      </c>
      <c r="Y401" s="463"/>
      <c r="Z401" s="75"/>
      <c r="AA401" s="76"/>
      <c r="AB401" s="48"/>
      <c r="AC401" s="48"/>
      <c r="AD401" s="48"/>
      <c r="AE401" s="48"/>
      <c r="AF401" s="48"/>
      <c r="AG401" s="49"/>
    </row>
    <row r="402" spans="5:33" ht="18" customHeight="1" hidden="1">
      <c r="E402" s="75" t="s">
        <v>608</v>
      </c>
      <c r="F402" s="76"/>
      <c r="G402" s="76"/>
      <c r="H402" s="76"/>
      <c r="I402" s="76"/>
      <c r="J402" s="76"/>
      <c r="K402" s="77"/>
      <c r="L402" s="464">
        <f>N395</f>
      </c>
      <c r="M402" s="465"/>
      <c r="N402" s="462" t="str">
        <f>IF(N401="－","－",$J$381)</f>
        <v>－</v>
      </c>
      <c r="O402" s="463"/>
      <c r="P402" s="462">
        <f>IF(N402="－",0,$L$402*N402)</f>
        <v>0</v>
      </c>
      <c r="Q402" s="463"/>
      <c r="R402" s="462" t="str">
        <f>IF(R401="－","－",S381)</f>
        <v>－</v>
      </c>
      <c r="S402" s="463"/>
      <c r="T402" s="462">
        <f>IF(R402="－",0,$L$402*R402)</f>
        <v>0</v>
      </c>
      <c r="U402" s="463"/>
      <c r="V402" s="462" t="str">
        <f>IF(V401="－","－",AB381)</f>
        <v>－</v>
      </c>
      <c r="W402" s="463"/>
      <c r="X402" s="462">
        <f>IF(V402="－",0,$L$402*V402)</f>
        <v>0</v>
      </c>
      <c r="Y402" s="463"/>
      <c r="Z402" s="75"/>
      <c r="AA402" s="76"/>
      <c r="AB402" s="48"/>
      <c r="AC402" s="48"/>
      <c r="AD402" s="48"/>
      <c r="AE402" s="48"/>
      <c r="AF402" s="48"/>
      <c r="AG402" s="49"/>
    </row>
    <row r="403" spans="5:20" ht="18" customHeight="1" hidden="1">
      <c r="E403" s="18" t="s">
        <v>37</v>
      </c>
      <c r="I403" s="20"/>
      <c r="J403" s="20"/>
      <c r="K403" s="20"/>
      <c r="L403" s="20"/>
      <c r="M403" s="20"/>
      <c r="N403" s="20"/>
      <c r="O403" s="20"/>
      <c r="P403" s="20"/>
      <c r="Q403" s="20"/>
      <c r="R403" s="20"/>
      <c r="S403" s="20"/>
      <c r="T403" s="20"/>
    </row>
    <row r="404" spans="9:20" ht="18" customHeight="1" hidden="1">
      <c r="I404" s="20"/>
      <c r="J404" s="20"/>
      <c r="K404" s="20"/>
      <c r="L404" s="20"/>
      <c r="M404" s="20"/>
      <c r="N404" s="20"/>
      <c r="O404" s="20"/>
      <c r="P404" s="20"/>
      <c r="Q404" s="20"/>
      <c r="R404" s="20"/>
      <c r="S404" s="20"/>
      <c r="T404" s="20"/>
    </row>
    <row r="405" ht="18" customHeight="1" hidden="1">
      <c r="E405" s="18" t="s">
        <v>38</v>
      </c>
    </row>
    <row r="406" spans="14:25" ht="18" customHeight="1" hidden="1">
      <c r="N406" s="458" t="s">
        <v>600</v>
      </c>
      <c r="O406" s="458"/>
      <c r="P406" s="458"/>
      <c r="Q406" s="458"/>
      <c r="R406" s="458" t="s">
        <v>639</v>
      </c>
      <c r="S406" s="458"/>
      <c r="T406" s="458"/>
      <c r="U406" s="458"/>
      <c r="V406" s="458" t="s">
        <v>298</v>
      </c>
      <c r="W406" s="458"/>
      <c r="X406" s="458"/>
      <c r="Y406" s="458"/>
    </row>
    <row r="407" spans="13:25" ht="18" customHeight="1" hidden="1">
      <c r="M407" s="23" t="s">
        <v>59</v>
      </c>
      <c r="N407" s="475">
        <f>SUM(P400:Q402)</f>
        <v>0</v>
      </c>
      <c r="O407" s="475"/>
      <c r="P407" s="475"/>
      <c r="Q407" s="475"/>
      <c r="R407" s="475">
        <f>SUM(T400:U402)</f>
        <v>0</v>
      </c>
      <c r="S407" s="475"/>
      <c r="T407" s="475"/>
      <c r="U407" s="475"/>
      <c r="V407" s="475">
        <f>SUM(X400:Y402)</f>
        <v>0</v>
      </c>
      <c r="W407" s="475"/>
      <c r="X407" s="475"/>
      <c r="Y407" s="475"/>
    </row>
    <row r="408" ht="18" customHeight="1" hidden="1"/>
    <row r="409" ht="18" customHeight="1" hidden="1">
      <c r="E409" s="18" t="s">
        <v>39</v>
      </c>
    </row>
    <row r="410" spans="14:25" ht="18" customHeight="1" hidden="1">
      <c r="N410" s="458" t="s">
        <v>600</v>
      </c>
      <c r="O410" s="458"/>
      <c r="P410" s="458"/>
      <c r="Q410" s="458"/>
      <c r="R410" s="458" t="s">
        <v>639</v>
      </c>
      <c r="S410" s="458"/>
      <c r="T410" s="458"/>
      <c r="U410" s="458"/>
      <c r="V410" s="458" t="s">
        <v>298</v>
      </c>
      <c r="W410" s="458"/>
      <c r="X410" s="458"/>
      <c r="Y410" s="458"/>
    </row>
    <row r="411" spans="13:25" ht="18" customHeight="1" hidden="1">
      <c r="M411" s="23" t="s">
        <v>296</v>
      </c>
      <c r="N411" s="475" t="str">
        <f>+J379</f>
        <v>評価対象外</v>
      </c>
      <c r="O411" s="475"/>
      <c r="P411" s="475"/>
      <c r="Q411" s="475"/>
      <c r="R411" s="475" t="str">
        <f>+S379</f>
        <v>評価対象外</v>
      </c>
      <c r="S411" s="475"/>
      <c r="T411" s="475"/>
      <c r="U411" s="475"/>
      <c r="V411" s="475" t="str">
        <f>+AB379</f>
        <v>評価対象外</v>
      </c>
      <c r="W411" s="475"/>
      <c r="X411" s="475"/>
      <c r="Y411" s="475"/>
    </row>
    <row r="412" spans="13:25" ht="18" customHeight="1" hidden="1">
      <c r="M412" s="23" t="s">
        <v>40</v>
      </c>
      <c r="N412" s="475" t="e">
        <f>(P400+P401)/N411</f>
        <v>#VALUE!</v>
      </c>
      <c r="O412" s="475"/>
      <c r="P412" s="475"/>
      <c r="Q412" s="475"/>
      <c r="R412" s="475" t="e">
        <f>(T400+T401)/R411</f>
        <v>#VALUE!</v>
      </c>
      <c r="S412" s="475"/>
      <c r="T412" s="475"/>
      <c r="U412" s="475"/>
      <c r="V412" s="475" t="e">
        <f>(X400+X401)/V411</f>
        <v>#VALUE!</v>
      </c>
      <c r="W412" s="475"/>
      <c r="X412" s="475"/>
      <c r="Y412" s="475"/>
    </row>
    <row r="413" ht="18" customHeight="1" hidden="1"/>
    <row r="414" ht="18" customHeight="1" hidden="1" thickBot="1">
      <c r="E414" s="18" t="s">
        <v>41</v>
      </c>
    </row>
    <row r="415" spans="5:33" ht="18" customHeight="1" hidden="1">
      <c r="E415" s="466"/>
      <c r="F415" s="467"/>
      <c r="G415" s="467"/>
      <c r="H415" s="467"/>
      <c r="I415" s="467"/>
      <c r="J415" s="467"/>
      <c r="K415" s="467"/>
      <c r="L415" s="467"/>
      <c r="M415" s="467"/>
      <c r="N415" s="467"/>
      <c r="O415" s="467"/>
      <c r="P415" s="467"/>
      <c r="Q415" s="467"/>
      <c r="R415" s="467"/>
      <c r="S415" s="467"/>
      <c r="T415" s="467"/>
      <c r="U415" s="467"/>
      <c r="V415" s="467"/>
      <c r="W415" s="467"/>
      <c r="X415" s="467"/>
      <c r="Y415" s="467"/>
      <c r="Z415" s="467"/>
      <c r="AA415" s="467"/>
      <c r="AB415" s="467"/>
      <c r="AC415" s="467"/>
      <c r="AD415" s="467"/>
      <c r="AE415" s="467"/>
      <c r="AF415" s="467"/>
      <c r="AG415" s="468"/>
    </row>
    <row r="416" spans="5:33" ht="18" customHeight="1" hidden="1">
      <c r="E416" s="469"/>
      <c r="F416" s="470"/>
      <c r="G416" s="470"/>
      <c r="H416" s="470"/>
      <c r="I416" s="470"/>
      <c r="J416" s="470"/>
      <c r="K416" s="470"/>
      <c r="L416" s="470"/>
      <c r="M416" s="470"/>
      <c r="N416" s="470"/>
      <c r="O416" s="470"/>
      <c r="P416" s="470"/>
      <c r="Q416" s="470"/>
      <c r="R416" s="470"/>
      <c r="S416" s="470"/>
      <c r="T416" s="470"/>
      <c r="U416" s="470"/>
      <c r="V416" s="470"/>
      <c r="W416" s="470"/>
      <c r="X416" s="470"/>
      <c r="Y416" s="470"/>
      <c r="Z416" s="470"/>
      <c r="AA416" s="470"/>
      <c r="AB416" s="470"/>
      <c r="AC416" s="470"/>
      <c r="AD416" s="470"/>
      <c r="AE416" s="470"/>
      <c r="AF416" s="470"/>
      <c r="AG416" s="471"/>
    </row>
    <row r="417" spans="5:33" ht="18" customHeight="1" hidden="1">
      <c r="E417" s="469"/>
      <c r="F417" s="470"/>
      <c r="G417" s="470"/>
      <c r="H417" s="470"/>
      <c r="I417" s="470"/>
      <c r="J417" s="470"/>
      <c r="K417" s="470"/>
      <c r="L417" s="470"/>
      <c r="M417" s="470"/>
      <c r="N417" s="470"/>
      <c r="O417" s="470"/>
      <c r="P417" s="470"/>
      <c r="Q417" s="470"/>
      <c r="R417" s="470"/>
      <c r="S417" s="470"/>
      <c r="T417" s="470"/>
      <c r="U417" s="470"/>
      <c r="V417" s="470"/>
      <c r="W417" s="470"/>
      <c r="X417" s="470"/>
      <c r="Y417" s="470"/>
      <c r="Z417" s="470"/>
      <c r="AA417" s="470"/>
      <c r="AB417" s="470"/>
      <c r="AC417" s="470"/>
      <c r="AD417" s="470"/>
      <c r="AE417" s="470"/>
      <c r="AF417" s="470"/>
      <c r="AG417" s="471"/>
    </row>
    <row r="418" spans="5:33" ht="18" customHeight="1" hidden="1" thickBot="1">
      <c r="E418" s="472"/>
      <c r="F418" s="473"/>
      <c r="G418" s="473"/>
      <c r="H418" s="473"/>
      <c r="I418" s="473"/>
      <c r="J418" s="473"/>
      <c r="K418" s="473"/>
      <c r="L418" s="473"/>
      <c r="M418" s="473"/>
      <c r="N418" s="473"/>
      <c r="O418" s="473"/>
      <c r="P418" s="473"/>
      <c r="Q418" s="473"/>
      <c r="R418" s="473"/>
      <c r="S418" s="473"/>
      <c r="T418" s="473"/>
      <c r="U418" s="473"/>
      <c r="V418" s="473"/>
      <c r="W418" s="473"/>
      <c r="X418" s="473"/>
      <c r="Y418" s="473"/>
      <c r="Z418" s="473"/>
      <c r="AA418" s="473"/>
      <c r="AB418" s="473"/>
      <c r="AC418" s="473"/>
      <c r="AD418" s="473"/>
      <c r="AE418" s="473"/>
      <c r="AF418" s="473"/>
      <c r="AG418" s="474"/>
    </row>
    <row r="419" ht="18" customHeight="1" hidden="1"/>
    <row r="420" ht="18" customHeight="1" hidden="1"/>
  </sheetData>
  <sheetProtection password="C408" sheet="1" selectLockedCells="1"/>
  <mergeCells count="347">
    <mergeCell ref="E7:W7"/>
    <mergeCell ref="N410:Q410"/>
    <mergeCell ref="N406:Q406"/>
    <mergeCell ref="L401:M401"/>
    <mergeCell ref="N401:O401"/>
    <mergeCell ref="P401:Q401"/>
    <mergeCell ref="E398:K399"/>
    <mergeCell ref="V106:AG108"/>
    <mergeCell ref="L146:M146"/>
    <mergeCell ref="G136:AG137"/>
    <mergeCell ref="R412:U412"/>
    <mergeCell ref="V412:Y412"/>
    <mergeCell ref="R406:U406"/>
    <mergeCell ref="V406:Y406"/>
    <mergeCell ref="L402:M402"/>
    <mergeCell ref="N402:O402"/>
    <mergeCell ref="P402:Q402"/>
    <mergeCell ref="AD2:AF2"/>
    <mergeCell ref="E12:H12"/>
    <mergeCell ref="X402:Y402"/>
    <mergeCell ref="R402:S402"/>
    <mergeCell ref="T402:U402"/>
    <mergeCell ref="V402:W402"/>
    <mergeCell ref="N396:Q396"/>
    <mergeCell ref="T401:U401"/>
    <mergeCell ref="R401:S401"/>
    <mergeCell ref="N398:Q398"/>
    <mergeCell ref="E415:AG418"/>
    <mergeCell ref="R407:U407"/>
    <mergeCell ref="V407:Y407"/>
    <mergeCell ref="V410:Y410"/>
    <mergeCell ref="N411:Q411"/>
    <mergeCell ref="R411:U411"/>
    <mergeCell ref="V411:Y411"/>
    <mergeCell ref="R410:U410"/>
    <mergeCell ref="N407:Q407"/>
    <mergeCell ref="N412:Q412"/>
    <mergeCell ref="R398:U398"/>
    <mergeCell ref="N399:O399"/>
    <mergeCell ref="P399:Q399"/>
    <mergeCell ref="R399:S399"/>
    <mergeCell ref="L398:M399"/>
    <mergeCell ref="P400:Q400"/>
    <mergeCell ref="X401:Y401"/>
    <mergeCell ref="X400:Y400"/>
    <mergeCell ref="T399:U399"/>
    <mergeCell ref="R400:S400"/>
    <mergeCell ref="L400:M400"/>
    <mergeCell ref="N400:O400"/>
    <mergeCell ref="R392:AG392"/>
    <mergeCell ref="N394:Q394"/>
    <mergeCell ref="N395:Q395"/>
    <mergeCell ref="N393:Q393"/>
    <mergeCell ref="Z398:AG399"/>
    <mergeCell ref="V401:W401"/>
    <mergeCell ref="V399:W399"/>
    <mergeCell ref="X399:Y399"/>
    <mergeCell ref="T400:U400"/>
    <mergeCell ref="V400:W400"/>
    <mergeCell ref="J381:K381"/>
    <mergeCell ref="S381:T381"/>
    <mergeCell ref="G375:AG377"/>
    <mergeCell ref="AB370:AC370"/>
    <mergeCell ref="AB381:AC381"/>
    <mergeCell ref="V398:Y398"/>
    <mergeCell ref="G386:AG388"/>
    <mergeCell ref="N390:Q390"/>
    <mergeCell ref="G392:M392"/>
    <mergeCell ref="N392:Q392"/>
    <mergeCell ref="E367:F367"/>
    <mergeCell ref="J370:K370"/>
    <mergeCell ref="S370:T370"/>
    <mergeCell ref="J369:K369"/>
    <mergeCell ref="S369:T369"/>
    <mergeCell ref="J367:K367"/>
    <mergeCell ref="S367:T367"/>
    <mergeCell ref="P350:X350"/>
    <mergeCell ref="J379:K379"/>
    <mergeCell ref="S379:T379"/>
    <mergeCell ref="AB379:AC379"/>
    <mergeCell ref="AB367:AC367"/>
    <mergeCell ref="AB372:AC372"/>
    <mergeCell ref="AB369:AC369"/>
    <mergeCell ref="J372:K372"/>
    <mergeCell ref="S372:T372"/>
    <mergeCell ref="E324:F324"/>
    <mergeCell ref="J324:K324"/>
    <mergeCell ref="S324:T324"/>
    <mergeCell ref="J338:K338"/>
    <mergeCell ref="S338:T338"/>
    <mergeCell ref="G333:AG335"/>
    <mergeCell ref="AB324:AC324"/>
    <mergeCell ref="AB331:AC331"/>
    <mergeCell ref="G327:AG329"/>
    <mergeCell ref="AB325:AC325"/>
    <mergeCell ref="J325:K325"/>
    <mergeCell ref="G358:O364"/>
    <mergeCell ref="J346:K346"/>
    <mergeCell ref="G350:O350"/>
    <mergeCell ref="G357:O357"/>
    <mergeCell ref="G351:O355"/>
    <mergeCell ref="S325:T325"/>
    <mergeCell ref="S331:T331"/>
    <mergeCell ref="Y358:AG364"/>
    <mergeCell ref="P357:X357"/>
    <mergeCell ref="Y357:AG357"/>
    <mergeCell ref="P358:X364"/>
    <mergeCell ref="AB340:AC340"/>
    <mergeCell ref="Y350:AG350"/>
    <mergeCell ref="P351:X355"/>
    <mergeCell ref="Y351:AG355"/>
    <mergeCell ref="AB338:AC338"/>
    <mergeCell ref="S337:T337"/>
    <mergeCell ref="E337:F337"/>
    <mergeCell ref="J337:K337"/>
    <mergeCell ref="AB337:AC337"/>
    <mergeCell ref="E331:F331"/>
    <mergeCell ref="J331:K331"/>
    <mergeCell ref="P309:X309"/>
    <mergeCell ref="Y309:AG309"/>
    <mergeCell ref="G310:O314"/>
    <mergeCell ref="P310:X314"/>
    <mergeCell ref="Y310:AG314"/>
    <mergeCell ref="L304:N304"/>
    <mergeCell ref="L300:O300"/>
    <mergeCell ref="W300:X300"/>
    <mergeCell ref="U295:V295"/>
    <mergeCell ref="AD295:AE295"/>
    <mergeCell ref="L298:M298"/>
    <mergeCell ref="E317:F317"/>
    <mergeCell ref="J317:K317"/>
    <mergeCell ref="S317:T317"/>
    <mergeCell ref="AB317:AC317"/>
    <mergeCell ref="G309:O309"/>
    <mergeCell ref="U274:V274"/>
    <mergeCell ref="AD262:AE262"/>
    <mergeCell ref="AD287:AE287"/>
    <mergeCell ref="L276:M276"/>
    <mergeCell ref="AD298:AE298"/>
    <mergeCell ref="L295:M295"/>
    <mergeCell ref="U298:V298"/>
    <mergeCell ref="L250:M250"/>
    <mergeCell ref="G252:AG253"/>
    <mergeCell ref="AD276:AE276"/>
    <mergeCell ref="G281:AG285"/>
    <mergeCell ref="G255:K255"/>
    <mergeCell ref="L255:Z255"/>
    <mergeCell ref="AA255:AG255"/>
    <mergeCell ref="U276:V276"/>
    <mergeCell ref="L274:M274"/>
    <mergeCell ref="AA267:AG267"/>
    <mergeCell ref="G231:K231"/>
    <mergeCell ref="L231:Z231"/>
    <mergeCell ref="U250:V250"/>
    <mergeCell ref="AD250:AE250"/>
    <mergeCell ref="G243:K243"/>
    <mergeCell ref="G267:K267"/>
    <mergeCell ref="L267:Z267"/>
    <mergeCell ref="AA231:AG231"/>
    <mergeCell ref="L243:Z243"/>
    <mergeCell ref="G240:AG241"/>
    <mergeCell ref="N219:O219"/>
    <mergeCell ref="L220:M220"/>
    <mergeCell ref="N220:O220"/>
    <mergeCell ref="AA218:AG218"/>
    <mergeCell ref="N224:O224"/>
    <mergeCell ref="G264:AG265"/>
    <mergeCell ref="N223:O223"/>
    <mergeCell ref="AA219:AG219"/>
    <mergeCell ref="L238:M238"/>
    <mergeCell ref="U262:V262"/>
    <mergeCell ref="L145:M145"/>
    <mergeCell ref="V128:AG130"/>
    <mergeCell ref="V149:AG151"/>
    <mergeCell ref="L148:P148"/>
    <mergeCell ref="AF124:AG124"/>
    <mergeCell ref="N221:O221"/>
    <mergeCell ref="AA220:AG220"/>
    <mergeCell ref="L218:M218"/>
    <mergeCell ref="N218:O218"/>
    <mergeCell ref="L219:M219"/>
    <mergeCell ref="AA197:AG197"/>
    <mergeCell ref="N196:O196"/>
    <mergeCell ref="L221:M221"/>
    <mergeCell ref="G131:AG134"/>
    <mergeCell ref="G183:O187"/>
    <mergeCell ref="G182:O182"/>
    <mergeCell ref="P182:X182"/>
    <mergeCell ref="AD174:AE174"/>
    <mergeCell ref="L168:M168"/>
    <mergeCell ref="AD167:AE167"/>
    <mergeCell ref="G191:AG193"/>
    <mergeCell ref="G195:K195"/>
    <mergeCell ref="L196:M196"/>
    <mergeCell ref="Y183:AG187"/>
    <mergeCell ref="P183:X187"/>
    <mergeCell ref="AA196:AG196"/>
    <mergeCell ref="AB346:AC346"/>
    <mergeCell ref="J344:K344"/>
    <mergeCell ref="S344:T344"/>
    <mergeCell ref="AB344:AC344"/>
    <mergeCell ref="G342:AG342"/>
    <mergeCell ref="J339:K339"/>
    <mergeCell ref="S346:T346"/>
    <mergeCell ref="S340:T340"/>
    <mergeCell ref="J340:K340"/>
    <mergeCell ref="AB339:AC339"/>
    <mergeCell ref="S339:T339"/>
    <mergeCell ref="L302:M302"/>
    <mergeCell ref="N302:O302"/>
    <mergeCell ref="U302:V302"/>
    <mergeCell ref="W302:X302"/>
    <mergeCell ref="G321:AG322"/>
    <mergeCell ref="U304:W304"/>
    <mergeCell ref="AD304:AF304"/>
    <mergeCell ref="AD302:AE302"/>
    <mergeCell ref="AF302:AG302"/>
    <mergeCell ref="K177:M177"/>
    <mergeCell ref="T177:V177"/>
    <mergeCell ref="L200:M200"/>
    <mergeCell ref="N201:O201"/>
    <mergeCell ref="L199:M199"/>
    <mergeCell ref="G228:AG229"/>
    <mergeCell ref="AA210:AG210"/>
    <mergeCell ref="AA217:AG217"/>
    <mergeCell ref="L197:M197"/>
    <mergeCell ref="N197:O197"/>
    <mergeCell ref="L174:M174"/>
    <mergeCell ref="U174:V174"/>
    <mergeCell ref="G289:AG292"/>
    <mergeCell ref="U238:V238"/>
    <mergeCell ref="AD238:AE238"/>
    <mergeCell ref="AA243:AG243"/>
    <mergeCell ref="AD274:AE274"/>
    <mergeCell ref="L262:M262"/>
    <mergeCell ref="L287:M287"/>
    <mergeCell ref="U287:V287"/>
    <mergeCell ref="AA199:AG199"/>
    <mergeCell ref="N198:O198"/>
    <mergeCell ref="U168:V168"/>
    <mergeCell ref="AD168:AE168"/>
    <mergeCell ref="Y182:AG182"/>
    <mergeCell ref="AC177:AE177"/>
    <mergeCell ref="AD171:AE171"/>
    <mergeCell ref="AA195:AG195"/>
    <mergeCell ref="N195:O195"/>
    <mergeCell ref="P195:Z195"/>
    <mergeCell ref="AA198:AG198"/>
    <mergeCell ref="N199:O199"/>
    <mergeCell ref="L211:M211"/>
    <mergeCell ref="L198:M198"/>
    <mergeCell ref="N208:O208"/>
    <mergeCell ref="L209:M209"/>
    <mergeCell ref="N209:O209"/>
    <mergeCell ref="L210:M210"/>
    <mergeCell ref="N210:O210"/>
    <mergeCell ref="N211:O211"/>
    <mergeCell ref="G203:AG205"/>
    <mergeCell ref="L201:M201"/>
    <mergeCell ref="G207:K207"/>
    <mergeCell ref="L208:M208"/>
    <mergeCell ref="N200:O200"/>
    <mergeCell ref="AA209:AG209"/>
    <mergeCell ref="P207:Z207"/>
    <mergeCell ref="AA207:AG207"/>
    <mergeCell ref="N207:O207"/>
    <mergeCell ref="AA208:AG208"/>
    <mergeCell ref="P217:Z217"/>
    <mergeCell ref="N217:O217"/>
    <mergeCell ref="G157:AG158"/>
    <mergeCell ref="Y160:AG160"/>
    <mergeCell ref="G217:K217"/>
    <mergeCell ref="G213:AG215"/>
    <mergeCell ref="AA200:AG200"/>
    <mergeCell ref="L167:M167"/>
    <mergeCell ref="U167:V167"/>
    <mergeCell ref="L171:M171"/>
    <mergeCell ref="L105:P105"/>
    <mergeCell ref="G117:O117"/>
    <mergeCell ref="P117:X117"/>
    <mergeCell ref="P161:X165"/>
    <mergeCell ref="G160:O160"/>
    <mergeCell ref="Y140:AG143"/>
    <mergeCell ref="AF145:AG145"/>
    <mergeCell ref="G152:AG155"/>
    <mergeCell ref="L127:P127"/>
    <mergeCell ref="AF125:AG125"/>
    <mergeCell ref="U171:V171"/>
    <mergeCell ref="G140:O143"/>
    <mergeCell ref="V124:W124"/>
    <mergeCell ref="P160:X160"/>
    <mergeCell ref="L129:M129"/>
    <mergeCell ref="L124:M124"/>
    <mergeCell ref="G139:O139"/>
    <mergeCell ref="V145:W145"/>
    <mergeCell ref="P140:X143"/>
    <mergeCell ref="L150:M150"/>
    <mergeCell ref="Y69:AG69"/>
    <mergeCell ref="AF103:AG103"/>
    <mergeCell ref="L125:M125"/>
    <mergeCell ref="V125:W125"/>
    <mergeCell ref="G161:O165"/>
    <mergeCell ref="V146:W146"/>
    <mergeCell ref="P139:X139"/>
    <mergeCell ref="Y139:AG139"/>
    <mergeCell ref="Y161:AG165"/>
    <mergeCell ref="AF146:AG146"/>
    <mergeCell ref="E62:F62"/>
    <mergeCell ref="G62:H62"/>
    <mergeCell ref="G70:O74"/>
    <mergeCell ref="V102:W102"/>
    <mergeCell ref="G96:O100"/>
    <mergeCell ref="E10:I10"/>
    <mergeCell ref="E16:I16"/>
    <mergeCell ref="G64:H64"/>
    <mergeCell ref="G69:O69"/>
    <mergeCell ref="P70:X74"/>
    <mergeCell ref="Y95:AG95"/>
    <mergeCell ref="V84:AG86"/>
    <mergeCell ref="Y118:AG122"/>
    <mergeCell ref="P118:X122"/>
    <mergeCell ref="L107:M107"/>
    <mergeCell ref="G114:AG115"/>
    <mergeCell ref="G109:AG112"/>
    <mergeCell ref="Y117:AG117"/>
    <mergeCell ref="L103:M103"/>
    <mergeCell ref="G118:O122"/>
    <mergeCell ref="P69:X69"/>
    <mergeCell ref="P96:X100"/>
    <mergeCell ref="G87:AG90"/>
    <mergeCell ref="Y70:AG74"/>
    <mergeCell ref="G76:AG81"/>
    <mergeCell ref="P95:X95"/>
    <mergeCell ref="Y96:AG100"/>
    <mergeCell ref="G92:AG93"/>
    <mergeCell ref="G95:O95"/>
    <mergeCell ref="L83:P83"/>
    <mergeCell ref="L102:M102"/>
    <mergeCell ref="V103:W103"/>
    <mergeCell ref="L85:M85"/>
    <mergeCell ref="AF102:AG102"/>
    <mergeCell ref="G2:Y2"/>
    <mergeCell ref="E8:W8"/>
    <mergeCell ref="E4:W4"/>
    <mergeCell ref="E6:W6"/>
    <mergeCell ref="E14:M14"/>
    <mergeCell ref="E18:AF19"/>
  </mergeCells>
  <conditionalFormatting sqref="K177 T177 AC177 L304 U304 AD304">
    <cfRule type="containsText" priority="246" dxfId="0" operator="containsText" stopIfTrue="1" text="評価中断">
      <formula>NOT(ISERROR(SEARCH("評価中断",K177)))</formula>
    </cfRule>
  </conditionalFormatting>
  <conditionalFormatting sqref="G64:H64">
    <cfRule type="cellIs" priority="119" dxfId="0" operator="equal" stopIfTrue="1">
      <formula>"否"</formula>
    </cfRule>
  </conditionalFormatting>
  <dataValidations count="16">
    <dataValidation type="list" allowBlank="1" showInputMessage="1" showErrorMessage="1" sqref="L287:M287 U287:V287 AD287:AE287">
      <formula1>"1,1.5,2"</formula1>
    </dataValidation>
    <dataValidation type="list" allowBlank="1" showInputMessage="1" showErrorMessage="1" imeMode="off" sqref="L238:M238 U238:V238 AD238:AE238 L250:M250 U250:V250 AD250:AE250 L262:M262 U262:V262 AD262:AE262 L274:M274 U274:V274 AD274:AE274">
      <formula1>"0,3,5,10,20"</formula1>
    </dataValidation>
    <dataValidation allowBlank="1" showInputMessage="1" showErrorMessage="1" imeMode="hiragana" sqref="E18:AF19 G310:AG314 G183:AG187 G92:AG93 G157:AG158 E415:AG418 G136:AG137 G351:AG355 G114:AG115 E6:E7 V84:AG86 V106:AG108 V128:AG130 V149:AG151"/>
    <dataValidation type="textLength" operator="lessThanOrEqual" allowBlank="1" showInputMessage="1" showErrorMessage="1" error="設置場所は100文字以内で入力してください。" imeMode="hiragana" sqref="E14:M14">
      <formula1>100</formula1>
    </dataValidation>
    <dataValidation type="textLength" operator="lessThanOrEqual" allowBlank="1" showInputMessage="1" showErrorMessage="1" error="評価基準日は100字以内で入力してください。" imeMode="hiragana" sqref="E12:H12">
      <formula1>100</formula1>
    </dataValidation>
    <dataValidation type="whole" allowBlank="1" showInputMessage="1" showErrorMessage="1" error="施設情報番号は半角数字（14文字）で入力してください。" imeMode="off" sqref="E10:I10">
      <formula1>0</formula1>
      <formula2>99999999999999</formula2>
    </dataValidation>
    <dataValidation allowBlank="1" showInputMessage="1" showErrorMessage="1" imeMode="on" sqref="G70:AG74 G96:AG100 G118:AG122 G140:AG143 G161:AG165 G358:AG364"/>
    <dataValidation type="textLength" operator="lessThanOrEqual" allowBlank="1" showInputMessage="1" showErrorMessage="1" error="備考は100字以内で入力してください。" sqref="AA196:AG200 AA218:AG220 AA208:AG210">
      <formula1>100</formula1>
    </dataValidation>
    <dataValidation type="whole" operator="greaterThanOrEqual" allowBlank="1" showInputMessage="1" showErrorMessage="1" error="評価点は整数で入力してください。" imeMode="off" sqref="N196:O200 N208:O210 N218:O220">
      <formula1>0</formula1>
    </dataValidation>
    <dataValidation type="whole" operator="greaterThanOrEqual" allowBlank="1" showInputMessage="1" showErrorMessage="1" error="評価値は整数で入力してください。&#10;" imeMode="off" sqref="L102:M102 V102:W102 AF102:AG102 L124:M124 V124:W124 AF124:AG124 L145:M145 V145:W145 AF145:AG145 L167:M167 U167:V167 AD167:AE167">
      <formula1>0</formula1>
    </dataValidation>
    <dataValidation type="whole" operator="greaterThanOrEqual" allowBlank="1" showInputMessage="1" showErrorMessage="1" imeMode="off" sqref="E324:F324 J317:K317 S317:T317 AB317:AC317 E331:F331 E337:F337">
      <formula1>0</formula1>
    </dataValidation>
    <dataValidation type="whole" operator="greaterThanOrEqual" allowBlank="1" showInputMessage="1" showErrorMessage="1" error="金額は整数で入力してください。" imeMode="off" sqref="J324:K324 S324:T324 AB324:AC324 AB331:AC331 S331:T331 J331:K331 J337:K338 S337:T338 AB337:AC338 J344:K344 S344:T344 AB344:AC344 J369:K369 S369:T369 AB369:AC369">
      <formula1>0</formula1>
    </dataValidation>
    <dataValidation type="list" allowBlank="1" showInputMessage="1" showErrorMessage="1" imeMode="hiragana" sqref="E4:W4">
      <formula1>"　,国土交通省,北海道開発局,東北地方整備局,関東地方整備局,北陸地方整備局,中部地方整備局,近畿地方整備局,中国地方整備局,四国地方整備局,九州地方整備局,沖縄総合事務局"</formula1>
    </dataValidation>
    <dataValidation type="list" allowBlank="1" showInputMessage="1" showErrorMessage="1" sqref="E16:I16">
      <formula1>"重要度：高,重要度：中,重要度：低"</formula1>
    </dataValidation>
    <dataValidation type="list" allowBlank="1" showInputMessage="1" showErrorMessage="1" sqref="F8:W8">
      <formula1>点検設備一覧</formula1>
    </dataValidation>
    <dataValidation type="list" allowBlank="1" showInputMessage="1" showErrorMessage="1" sqref="E8">
      <formula1>点検</formula1>
    </dataValidation>
  </dataValidations>
  <printOptions/>
  <pageMargins left="0.7874015748031497" right="0.3937007874015748" top="0.5905511811023623" bottom="0.5905511811023623" header="0.31496062992125984" footer="0.31496062992125984"/>
  <pageSetup cellComments="asDisplayed" fitToHeight="0" fitToWidth="1" horizontalDpi="600" verticalDpi="600" orientation="portrait" paperSize="9" scale="72" r:id="rId2"/>
  <headerFooter>
    <oddFooter>&amp;C&amp;A&amp;R&amp;P / &amp;N ページ</oddFooter>
  </headerFooter>
  <drawing r:id="rId1"/>
</worksheet>
</file>

<file path=xl/worksheets/sheet2.xml><?xml version="1.0" encoding="utf-8"?>
<worksheet xmlns="http://schemas.openxmlformats.org/spreadsheetml/2006/main" xmlns:r="http://schemas.openxmlformats.org/officeDocument/2006/relationships">
  <sheetPr codeName="Sheet2"/>
  <dimension ref="A1:R223"/>
  <sheetViews>
    <sheetView showGridLines="0" zoomScaleSheetLayoutView="100" workbookViewId="0" topLeftCell="A1">
      <selection activeCell="C4" sqref="C4"/>
    </sheetView>
  </sheetViews>
  <sheetFormatPr defaultColWidth="9.140625" defaultRowHeight="15"/>
  <cols>
    <col min="1" max="1" width="4.421875" style="15" customWidth="1"/>
    <col min="2" max="2" width="19.7109375" style="88" bestFit="1" customWidth="1"/>
    <col min="3" max="3" width="19.7109375" style="88" customWidth="1"/>
    <col min="4" max="4" width="2.28125" style="88" bestFit="1" customWidth="1"/>
    <col min="5" max="5" width="6.57421875" style="123" customWidth="1"/>
    <col min="6" max="6" width="49.57421875" style="123" customWidth="1"/>
    <col min="7" max="7" width="2.421875" style="123" bestFit="1" customWidth="1"/>
    <col min="8" max="8" width="3.28125" style="125" bestFit="1" customWidth="1"/>
    <col min="9" max="9" width="3.28125" style="119" bestFit="1" customWidth="1"/>
    <col min="10" max="10" width="3.28125" style="4" customWidth="1"/>
    <col min="11" max="11" width="3.00390625" style="4" customWidth="1"/>
    <col min="12" max="12" width="38.7109375" style="4" customWidth="1"/>
    <col min="13" max="15" width="8.28125" style="4" bestFit="1" customWidth="1"/>
    <col min="16" max="16" width="26.28125" style="4" bestFit="1" customWidth="1"/>
    <col min="17" max="18" width="22.421875" style="4" bestFit="1" customWidth="1"/>
    <col min="19" max="21" width="20.140625" style="4" customWidth="1"/>
    <col min="22" max="16384" width="9.00390625" style="4" customWidth="1"/>
  </cols>
  <sheetData>
    <row r="1" spans="1:15" s="1" customFormat="1" ht="69">
      <c r="A1" s="100" t="s">
        <v>81</v>
      </c>
      <c r="B1" s="101" t="s">
        <v>328</v>
      </c>
      <c r="C1" s="101"/>
      <c r="D1" s="101"/>
      <c r="E1" s="103" t="s">
        <v>345</v>
      </c>
      <c r="F1" s="85" t="s">
        <v>312</v>
      </c>
      <c r="G1" s="84" t="s">
        <v>68</v>
      </c>
      <c r="H1" s="120" t="s">
        <v>82</v>
      </c>
      <c r="I1" s="116" t="s">
        <v>423</v>
      </c>
      <c r="J1" s="4"/>
      <c r="L1" s="106" t="s">
        <v>347</v>
      </c>
      <c r="M1" s="9" t="s">
        <v>309</v>
      </c>
      <c r="N1" s="9" t="s">
        <v>310</v>
      </c>
      <c r="O1" s="9" t="s">
        <v>311</v>
      </c>
    </row>
    <row r="2" spans="1:15" s="1" customFormat="1" ht="12.75">
      <c r="A2" s="114" t="s">
        <v>421</v>
      </c>
      <c r="B2" s="115" t="s">
        <v>422</v>
      </c>
      <c r="C2" s="115" t="s">
        <v>422</v>
      </c>
      <c r="D2" s="109"/>
      <c r="E2" s="87" t="s">
        <v>422</v>
      </c>
      <c r="F2" s="87"/>
      <c r="G2" s="87"/>
      <c r="H2" s="121">
        <v>0</v>
      </c>
      <c r="I2" s="117">
        <v>0</v>
      </c>
      <c r="J2" s="105"/>
      <c r="L2" s="8" t="s">
        <v>61</v>
      </c>
      <c r="M2" s="104">
        <v>12</v>
      </c>
      <c r="N2" s="104">
        <v>7</v>
      </c>
      <c r="O2" s="104">
        <v>5</v>
      </c>
    </row>
    <row r="3" spans="1:15" s="2" customFormat="1" ht="12" customHeight="1">
      <c r="A3" s="90" t="s">
        <v>403</v>
      </c>
      <c r="B3" s="91" t="str">
        <f>IF(EXACT(C2,C3),"",C3)</f>
        <v>受変電設備</v>
      </c>
      <c r="C3" s="92" t="s">
        <v>69</v>
      </c>
      <c r="D3" s="91">
        <f>COUNTIF($C$3:$C$68,C3)</f>
        <v>2</v>
      </c>
      <c r="E3" s="86" t="s">
        <v>343</v>
      </c>
      <c r="F3" s="86" t="s">
        <v>396</v>
      </c>
      <c r="G3" s="102" t="s">
        <v>329</v>
      </c>
      <c r="H3" s="122">
        <v>1</v>
      </c>
      <c r="I3" s="118">
        <f>IF(EXACT(C2,C3),I2,I2+1)</f>
        <v>1</v>
      </c>
      <c r="J3" s="105"/>
      <c r="K3" s="24"/>
      <c r="L3" s="10" t="s">
        <v>60</v>
      </c>
      <c r="M3" s="13">
        <v>30</v>
      </c>
      <c r="N3" s="14">
        <v>30</v>
      </c>
      <c r="O3" s="14">
        <v>30</v>
      </c>
    </row>
    <row r="4" spans="1:15" s="2" customFormat="1" ht="12" customHeight="1">
      <c r="A4" s="96"/>
      <c r="B4" s="94">
        <f aca="true" t="shared" si="0" ref="B4:B65">IF(EXACT(C3,C4),"",C4)</f>
      </c>
      <c r="C4" s="108" t="s">
        <v>69</v>
      </c>
      <c r="D4" s="94"/>
      <c r="E4" s="86" t="s">
        <v>344</v>
      </c>
      <c r="F4" s="86" t="s">
        <v>333</v>
      </c>
      <c r="G4" s="127" t="s">
        <v>330</v>
      </c>
      <c r="H4" s="122">
        <v>2</v>
      </c>
      <c r="I4" s="118">
        <f aca="true" t="shared" si="1" ref="I4:I67">IF(EXACT(C3,C4),I3,I3+1)</f>
        <v>1</v>
      </c>
      <c r="J4" s="105"/>
      <c r="K4" s="24"/>
      <c r="L4" s="11"/>
      <c r="M4" s="13">
        <v>50</v>
      </c>
      <c r="N4" s="14">
        <v>30</v>
      </c>
      <c r="O4" s="14">
        <v>20</v>
      </c>
    </row>
    <row r="5" spans="1:15" s="2" customFormat="1" ht="12" customHeight="1">
      <c r="A5" s="98" t="s">
        <v>67</v>
      </c>
      <c r="B5" s="91" t="str">
        <f t="shared" si="0"/>
        <v>発動発電設備</v>
      </c>
      <c r="C5" s="92" t="s">
        <v>313</v>
      </c>
      <c r="D5" s="91">
        <f>COUNTIF($C$3:$C$68,C5)</f>
        <v>4</v>
      </c>
      <c r="E5" s="86" t="s">
        <v>343</v>
      </c>
      <c r="F5" s="86" t="s">
        <v>585</v>
      </c>
      <c r="G5" s="102" t="s">
        <v>329</v>
      </c>
      <c r="H5" s="122">
        <v>3</v>
      </c>
      <c r="I5" s="118">
        <f t="shared" si="1"/>
        <v>2</v>
      </c>
      <c r="J5" s="105"/>
      <c r="K5" s="24"/>
      <c r="L5" s="12"/>
      <c r="M5" s="13">
        <v>20</v>
      </c>
      <c r="N5" s="14">
        <v>40</v>
      </c>
      <c r="O5" s="14">
        <v>50</v>
      </c>
    </row>
    <row r="6" spans="1:15" s="2" customFormat="1" ht="12" customHeight="1">
      <c r="A6" s="96"/>
      <c r="B6" s="94">
        <f t="shared" si="0"/>
      </c>
      <c r="C6" s="108" t="s">
        <v>313</v>
      </c>
      <c r="D6" s="94"/>
      <c r="E6" s="86" t="s">
        <v>344</v>
      </c>
      <c r="F6" s="86" t="s">
        <v>348</v>
      </c>
      <c r="G6" s="127">
        <v>1</v>
      </c>
      <c r="H6" s="122">
        <v>4</v>
      </c>
      <c r="I6" s="118">
        <f t="shared" si="1"/>
        <v>2</v>
      </c>
      <c r="J6" s="105"/>
      <c r="K6" s="24"/>
      <c r="L6" s="7"/>
      <c r="M6" s="7"/>
      <c r="N6" s="7"/>
      <c r="O6" s="7"/>
    </row>
    <row r="7" spans="1:15" s="2" customFormat="1" ht="12" customHeight="1">
      <c r="A7" s="95"/>
      <c r="B7" s="94">
        <f t="shared" si="0"/>
      </c>
      <c r="C7" s="108" t="s">
        <v>313</v>
      </c>
      <c r="D7" s="94"/>
      <c r="E7" s="86" t="s">
        <v>343</v>
      </c>
      <c r="F7" s="86" t="s">
        <v>349</v>
      </c>
      <c r="G7" s="102">
        <v>3</v>
      </c>
      <c r="H7" s="122">
        <v>5</v>
      </c>
      <c r="I7" s="118">
        <f t="shared" si="1"/>
        <v>2</v>
      </c>
      <c r="J7" s="105"/>
      <c r="K7" s="24"/>
      <c r="L7" s="7"/>
      <c r="M7" s="7"/>
      <c r="N7" s="7"/>
      <c r="O7" s="7"/>
    </row>
    <row r="8" spans="1:15" s="2" customFormat="1" ht="12">
      <c r="A8" s="96"/>
      <c r="B8" s="94">
        <f t="shared" si="0"/>
      </c>
      <c r="C8" s="108" t="s">
        <v>313</v>
      </c>
      <c r="D8" s="94"/>
      <c r="E8" s="86" t="s">
        <v>344</v>
      </c>
      <c r="F8" s="86" t="s">
        <v>350</v>
      </c>
      <c r="G8" s="102" t="s">
        <v>330</v>
      </c>
      <c r="H8" s="122">
        <v>6</v>
      </c>
      <c r="I8" s="118">
        <f t="shared" si="1"/>
        <v>2</v>
      </c>
      <c r="J8" s="105"/>
      <c r="K8" s="24"/>
      <c r="L8" s="7"/>
      <c r="M8" s="7"/>
      <c r="N8" s="7"/>
      <c r="O8" s="7"/>
    </row>
    <row r="9" spans="1:15" s="2" customFormat="1" ht="12" customHeight="1">
      <c r="A9" s="90" t="s">
        <v>404</v>
      </c>
      <c r="B9" s="91" t="str">
        <f t="shared" si="0"/>
        <v>無停電電源設備</v>
      </c>
      <c r="C9" s="92" t="s">
        <v>70</v>
      </c>
      <c r="D9" s="91">
        <f>COUNTIF($C$3:$C$68,C9)</f>
        <v>2</v>
      </c>
      <c r="E9" s="86" t="s">
        <v>343</v>
      </c>
      <c r="F9" s="86" t="s">
        <v>351</v>
      </c>
      <c r="G9" s="102" t="s">
        <v>329</v>
      </c>
      <c r="H9" s="122">
        <v>7</v>
      </c>
      <c r="I9" s="118">
        <f t="shared" si="1"/>
        <v>3</v>
      </c>
      <c r="J9" s="105"/>
      <c r="K9" s="24"/>
      <c r="L9" s="7"/>
      <c r="M9" s="7"/>
      <c r="N9" s="7"/>
      <c r="O9" s="7"/>
    </row>
    <row r="10" spans="1:15" s="2" customFormat="1" ht="12" customHeight="1">
      <c r="A10" s="96"/>
      <c r="B10" s="94">
        <f t="shared" si="0"/>
      </c>
      <c r="C10" s="108" t="s">
        <v>70</v>
      </c>
      <c r="D10" s="94"/>
      <c r="E10" s="86" t="s">
        <v>344</v>
      </c>
      <c r="F10" s="86" t="s">
        <v>334</v>
      </c>
      <c r="G10" s="102" t="s">
        <v>331</v>
      </c>
      <c r="H10" s="122">
        <v>8</v>
      </c>
      <c r="I10" s="118">
        <f t="shared" si="1"/>
        <v>3</v>
      </c>
      <c r="J10" s="105"/>
      <c r="K10" s="24"/>
      <c r="L10" s="7"/>
      <c r="M10" s="7"/>
      <c r="N10" s="7"/>
      <c r="O10" s="7"/>
    </row>
    <row r="11" spans="1:15" s="2" customFormat="1" ht="12" customHeight="1">
      <c r="A11" s="90" t="s">
        <v>324</v>
      </c>
      <c r="B11" s="91" t="str">
        <f t="shared" si="0"/>
        <v>直流電源設備</v>
      </c>
      <c r="C11" s="92" t="s">
        <v>71</v>
      </c>
      <c r="D11" s="91">
        <f>COUNTIF($C$3:$C$68,C11)</f>
        <v>2</v>
      </c>
      <c r="E11" s="86" t="s">
        <v>343</v>
      </c>
      <c r="F11" s="86" t="s">
        <v>352</v>
      </c>
      <c r="G11" s="102" t="s">
        <v>329</v>
      </c>
      <c r="H11" s="122">
        <v>9</v>
      </c>
      <c r="I11" s="118">
        <f t="shared" si="1"/>
        <v>4</v>
      </c>
      <c r="J11" s="105"/>
      <c r="K11" s="24"/>
      <c r="L11" s="7"/>
      <c r="M11" s="7"/>
      <c r="N11" s="7"/>
      <c r="O11" s="7"/>
    </row>
    <row r="12" spans="1:15" s="2" customFormat="1" ht="12" customHeight="1">
      <c r="A12" s="96"/>
      <c r="B12" s="94">
        <f t="shared" si="0"/>
      </c>
      <c r="C12" s="108" t="s">
        <v>71</v>
      </c>
      <c r="D12" s="94"/>
      <c r="E12" s="86" t="s">
        <v>344</v>
      </c>
      <c r="F12" s="86" t="s">
        <v>335</v>
      </c>
      <c r="G12" s="102" t="s">
        <v>331</v>
      </c>
      <c r="H12" s="122">
        <v>10</v>
      </c>
      <c r="I12" s="118">
        <f t="shared" si="1"/>
        <v>4</v>
      </c>
      <c r="J12" s="105"/>
      <c r="K12" s="24"/>
      <c r="L12" s="7"/>
      <c r="M12" s="7"/>
      <c r="N12" s="7"/>
      <c r="O12" s="7"/>
    </row>
    <row r="13" spans="1:15" s="2" customFormat="1" ht="12" customHeight="1">
      <c r="A13" s="90" t="s">
        <v>405</v>
      </c>
      <c r="B13" s="91" t="str">
        <f t="shared" si="0"/>
        <v>ＣＣＴＶ設備</v>
      </c>
      <c r="C13" s="92" t="s">
        <v>72</v>
      </c>
      <c r="D13" s="91">
        <f>COUNTIF($C$3:$C$68,C13)</f>
        <v>2</v>
      </c>
      <c r="E13" s="86" t="s">
        <v>343</v>
      </c>
      <c r="F13" s="86" t="s">
        <v>353</v>
      </c>
      <c r="G13" s="102" t="s">
        <v>329</v>
      </c>
      <c r="H13" s="122">
        <v>11</v>
      </c>
      <c r="I13" s="118">
        <f t="shared" si="1"/>
        <v>5</v>
      </c>
      <c r="J13" s="105"/>
      <c r="K13" s="24"/>
      <c r="L13" s="7"/>
      <c r="M13" s="7"/>
      <c r="N13" s="7"/>
      <c r="O13" s="7"/>
    </row>
    <row r="14" spans="1:15" s="2" customFormat="1" ht="12" customHeight="1">
      <c r="A14" s="96"/>
      <c r="B14" s="94">
        <f t="shared" si="0"/>
      </c>
      <c r="C14" s="108" t="s">
        <v>72</v>
      </c>
      <c r="D14" s="94"/>
      <c r="E14" s="86" t="s">
        <v>344</v>
      </c>
      <c r="F14" s="86" t="s">
        <v>336</v>
      </c>
      <c r="G14" s="102" t="s">
        <v>331</v>
      </c>
      <c r="H14" s="122">
        <v>12</v>
      </c>
      <c r="I14" s="118">
        <f t="shared" si="1"/>
        <v>5</v>
      </c>
      <c r="J14" s="105"/>
      <c r="K14" s="24"/>
      <c r="L14" s="7"/>
      <c r="M14" s="7"/>
      <c r="N14" s="7"/>
      <c r="O14" s="7"/>
    </row>
    <row r="15" spans="1:15" s="2" customFormat="1" ht="12" customHeight="1">
      <c r="A15" s="90" t="s">
        <v>406</v>
      </c>
      <c r="B15" s="91" t="str">
        <f t="shared" si="0"/>
        <v>テレメータ設備</v>
      </c>
      <c r="C15" s="92" t="s">
        <v>73</v>
      </c>
      <c r="D15" s="91">
        <f>COUNTIF($C$3:$C$68,C15)</f>
        <v>6</v>
      </c>
      <c r="E15" s="86" t="s">
        <v>343</v>
      </c>
      <c r="F15" s="86" t="s">
        <v>354</v>
      </c>
      <c r="G15" s="102" t="s">
        <v>329</v>
      </c>
      <c r="H15" s="122">
        <v>13</v>
      </c>
      <c r="I15" s="118">
        <f t="shared" si="1"/>
        <v>6</v>
      </c>
      <c r="J15" s="105"/>
      <c r="K15" s="24"/>
      <c r="L15" s="7"/>
      <c r="M15" s="7"/>
      <c r="N15" s="7"/>
      <c r="O15" s="7"/>
    </row>
    <row r="16" spans="1:15" s="2" customFormat="1" ht="12" customHeight="1">
      <c r="A16" s="96"/>
      <c r="B16" s="94">
        <f t="shared" si="0"/>
      </c>
      <c r="C16" s="108" t="s">
        <v>73</v>
      </c>
      <c r="D16" s="94"/>
      <c r="E16" s="86" t="s">
        <v>344</v>
      </c>
      <c r="F16" s="86" t="s">
        <v>355</v>
      </c>
      <c r="G16" s="102" t="s">
        <v>331</v>
      </c>
      <c r="H16" s="122">
        <v>14</v>
      </c>
      <c r="I16" s="118">
        <f t="shared" si="1"/>
        <v>6</v>
      </c>
      <c r="J16" s="105"/>
      <c r="K16" s="24"/>
      <c r="L16" s="7"/>
      <c r="M16" s="7"/>
      <c r="N16" s="7"/>
      <c r="O16" s="7"/>
    </row>
    <row r="17" spans="1:15" s="2" customFormat="1" ht="12" customHeight="1">
      <c r="A17" s="96"/>
      <c r="B17" s="94">
        <f t="shared" si="0"/>
      </c>
      <c r="C17" s="108" t="s">
        <v>73</v>
      </c>
      <c r="D17" s="94"/>
      <c r="E17" s="86" t="s">
        <v>343</v>
      </c>
      <c r="F17" s="86" t="s">
        <v>356</v>
      </c>
      <c r="G17" s="102" t="s">
        <v>329</v>
      </c>
      <c r="H17" s="122">
        <v>15</v>
      </c>
      <c r="I17" s="118">
        <f t="shared" si="1"/>
        <v>6</v>
      </c>
      <c r="J17" s="105"/>
      <c r="K17" s="24"/>
      <c r="L17" s="7"/>
      <c r="M17" s="7"/>
      <c r="N17" s="7"/>
      <c r="O17" s="7"/>
    </row>
    <row r="18" spans="1:15" s="2" customFormat="1" ht="12" customHeight="1">
      <c r="A18" s="96"/>
      <c r="B18" s="94">
        <f t="shared" si="0"/>
      </c>
      <c r="C18" s="108" t="s">
        <v>73</v>
      </c>
      <c r="D18" s="94"/>
      <c r="E18" s="86" t="s">
        <v>344</v>
      </c>
      <c r="F18" s="86" t="s">
        <v>357</v>
      </c>
      <c r="G18" s="102" t="s">
        <v>331</v>
      </c>
      <c r="H18" s="122">
        <v>16</v>
      </c>
      <c r="I18" s="118">
        <f t="shared" si="1"/>
        <v>6</v>
      </c>
      <c r="J18" s="105"/>
      <c r="K18" s="24"/>
      <c r="L18" s="7"/>
      <c r="M18" s="7"/>
      <c r="N18" s="7"/>
      <c r="O18" s="7"/>
    </row>
    <row r="19" spans="1:15" s="2" customFormat="1" ht="12" customHeight="1">
      <c r="A19" s="93"/>
      <c r="B19" s="94">
        <f t="shared" si="0"/>
      </c>
      <c r="C19" s="108" t="s">
        <v>73</v>
      </c>
      <c r="D19" s="94"/>
      <c r="E19" s="86" t="s">
        <v>343</v>
      </c>
      <c r="F19" s="86" t="s">
        <v>358</v>
      </c>
      <c r="G19" s="102" t="s">
        <v>329</v>
      </c>
      <c r="H19" s="122">
        <v>17</v>
      </c>
      <c r="I19" s="118">
        <f t="shared" si="1"/>
        <v>6</v>
      </c>
      <c r="J19" s="105"/>
      <c r="K19" s="24"/>
      <c r="L19" s="7"/>
      <c r="M19" s="7"/>
      <c r="N19" s="7"/>
      <c r="O19" s="7"/>
    </row>
    <row r="20" spans="1:15" s="2" customFormat="1" ht="12" customHeight="1">
      <c r="A20" s="96"/>
      <c r="B20" s="94">
        <f t="shared" si="0"/>
      </c>
      <c r="C20" s="108" t="s">
        <v>73</v>
      </c>
      <c r="D20" s="94"/>
      <c r="E20" s="86" t="s">
        <v>344</v>
      </c>
      <c r="F20" s="86" t="s">
        <v>359</v>
      </c>
      <c r="G20" s="102" t="s">
        <v>331</v>
      </c>
      <c r="H20" s="122">
        <v>18</v>
      </c>
      <c r="I20" s="118">
        <f t="shared" si="1"/>
        <v>6</v>
      </c>
      <c r="J20" s="105"/>
      <c r="K20" s="24"/>
      <c r="L20" s="7"/>
      <c r="M20" s="7"/>
      <c r="N20" s="7"/>
      <c r="O20" s="7"/>
    </row>
    <row r="21" spans="1:15" s="2" customFormat="1" ht="12" customHeight="1">
      <c r="A21" s="90" t="s">
        <v>407</v>
      </c>
      <c r="B21" s="91" t="str">
        <f t="shared" si="0"/>
        <v>放流警報設備</v>
      </c>
      <c r="C21" s="92" t="s">
        <v>74</v>
      </c>
      <c r="D21" s="91">
        <f>COUNTIF($C$3:$C$68,C21)</f>
        <v>6</v>
      </c>
      <c r="E21" s="86" t="s">
        <v>343</v>
      </c>
      <c r="F21" s="86" t="s">
        <v>360</v>
      </c>
      <c r="G21" s="102" t="s">
        <v>329</v>
      </c>
      <c r="H21" s="122">
        <v>19</v>
      </c>
      <c r="I21" s="118">
        <f t="shared" si="1"/>
        <v>7</v>
      </c>
      <c r="J21" s="105"/>
      <c r="K21" s="24"/>
      <c r="L21" s="7"/>
      <c r="M21" s="7"/>
      <c r="N21" s="7"/>
      <c r="O21" s="7"/>
    </row>
    <row r="22" spans="1:15" s="2" customFormat="1" ht="12" customHeight="1">
      <c r="A22" s="96"/>
      <c r="B22" s="94">
        <f t="shared" si="0"/>
      </c>
      <c r="C22" s="108" t="s">
        <v>74</v>
      </c>
      <c r="D22" s="94"/>
      <c r="E22" s="86" t="s">
        <v>344</v>
      </c>
      <c r="F22" s="86" t="s">
        <v>361</v>
      </c>
      <c r="G22" s="102" t="s">
        <v>331</v>
      </c>
      <c r="H22" s="122">
        <v>20</v>
      </c>
      <c r="I22" s="118">
        <f t="shared" si="1"/>
        <v>7</v>
      </c>
      <c r="J22" s="105"/>
      <c r="K22" s="24"/>
      <c r="L22" s="7"/>
      <c r="M22" s="7"/>
      <c r="N22" s="7"/>
      <c r="O22" s="7"/>
    </row>
    <row r="23" spans="1:15" s="2" customFormat="1" ht="12" customHeight="1">
      <c r="A23" s="96"/>
      <c r="B23" s="94">
        <f t="shared" si="0"/>
      </c>
      <c r="C23" s="108" t="s">
        <v>74</v>
      </c>
      <c r="D23" s="94"/>
      <c r="E23" s="86" t="s">
        <v>343</v>
      </c>
      <c r="F23" s="86" t="s">
        <v>362</v>
      </c>
      <c r="G23" s="102" t="s">
        <v>329</v>
      </c>
      <c r="H23" s="122">
        <v>21</v>
      </c>
      <c r="I23" s="118">
        <f t="shared" si="1"/>
        <v>7</v>
      </c>
      <c r="J23" s="105"/>
      <c r="K23" s="24"/>
      <c r="L23" s="7"/>
      <c r="M23" s="7"/>
      <c r="N23" s="7"/>
      <c r="O23" s="7"/>
    </row>
    <row r="24" spans="1:15" s="2" customFormat="1" ht="12" customHeight="1">
      <c r="A24" s="96"/>
      <c r="B24" s="94">
        <f t="shared" si="0"/>
      </c>
      <c r="C24" s="108" t="s">
        <v>74</v>
      </c>
      <c r="D24" s="94"/>
      <c r="E24" s="86" t="s">
        <v>344</v>
      </c>
      <c r="F24" s="86" t="s">
        <v>363</v>
      </c>
      <c r="G24" s="102" t="s">
        <v>331</v>
      </c>
      <c r="H24" s="122">
        <v>22</v>
      </c>
      <c r="I24" s="118">
        <f t="shared" si="1"/>
        <v>7</v>
      </c>
      <c r="J24" s="105"/>
      <c r="K24" s="24"/>
      <c r="L24" s="7"/>
      <c r="M24" s="7"/>
      <c r="N24" s="7"/>
      <c r="O24" s="7"/>
    </row>
    <row r="25" spans="1:15" s="2" customFormat="1" ht="12" customHeight="1">
      <c r="A25" s="93"/>
      <c r="B25" s="94">
        <f t="shared" si="0"/>
      </c>
      <c r="C25" s="108" t="s">
        <v>74</v>
      </c>
      <c r="D25" s="94"/>
      <c r="E25" s="86" t="s">
        <v>343</v>
      </c>
      <c r="F25" s="86" t="s">
        <v>364</v>
      </c>
      <c r="G25" s="102" t="s">
        <v>329</v>
      </c>
      <c r="H25" s="122">
        <v>23</v>
      </c>
      <c r="I25" s="118">
        <f t="shared" si="1"/>
        <v>7</v>
      </c>
      <c r="J25" s="105"/>
      <c r="K25" s="24"/>
      <c r="L25" s="7"/>
      <c r="M25" s="7"/>
      <c r="N25" s="7"/>
      <c r="O25" s="7"/>
    </row>
    <row r="26" spans="1:15" s="2" customFormat="1" ht="12" customHeight="1">
      <c r="A26" s="96"/>
      <c r="B26" s="94">
        <f t="shared" si="0"/>
      </c>
      <c r="C26" s="108" t="s">
        <v>74</v>
      </c>
      <c r="D26" s="94"/>
      <c r="E26" s="86" t="s">
        <v>344</v>
      </c>
      <c r="F26" s="86" t="s">
        <v>365</v>
      </c>
      <c r="G26" s="102" t="s">
        <v>331</v>
      </c>
      <c r="H26" s="122">
        <v>24</v>
      </c>
      <c r="I26" s="118">
        <f t="shared" si="1"/>
        <v>7</v>
      </c>
      <c r="J26" s="105"/>
      <c r="K26" s="24"/>
      <c r="L26" s="7"/>
      <c r="M26" s="7"/>
      <c r="N26" s="7"/>
      <c r="O26" s="7"/>
    </row>
    <row r="27" spans="1:15" s="2" customFormat="1" ht="12">
      <c r="A27" s="90" t="s">
        <v>408</v>
      </c>
      <c r="B27" s="91" t="str">
        <f t="shared" si="0"/>
        <v>レーダ雨（雪）量計システム</v>
      </c>
      <c r="C27" s="92" t="s">
        <v>75</v>
      </c>
      <c r="D27" s="91">
        <f>COUNTIF($C$3:$C$68,C27)</f>
        <v>2</v>
      </c>
      <c r="E27" s="86" t="s">
        <v>343</v>
      </c>
      <c r="F27" s="86" t="s">
        <v>366</v>
      </c>
      <c r="G27" s="102" t="s">
        <v>329</v>
      </c>
      <c r="H27" s="122">
        <v>25</v>
      </c>
      <c r="I27" s="118">
        <f t="shared" si="1"/>
        <v>8</v>
      </c>
      <c r="J27" s="105"/>
      <c r="K27" s="24"/>
      <c r="L27" s="7"/>
      <c r="M27" s="7"/>
      <c r="N27" s="7"/>
      <c r="O27" s="7"/>
    </row>
    <row r="28" spans="1:15" s="2" customFormat="1" ht="12" customHeight="1">
      <c r="A28" s="96"/>
      <c r="B28" s="94">
        <f t="shared" si="0"/>
      </c>
      <c r="C28" s="108" t="s">
        <v>75</v>
      </c>
      <c r="D28" s="94"/>
      <c r="E28" s="86" t="s">
        <v>343</v>
      </c>
      <c r="F28" s="86" t="s">
        <v>367</v>
      </c>
      <c r="G28" s="102" t="s">
        <v>329</v>
      </c>
      <c r="H28" s="122">
        <v>26</v>
      </c>
      <c r="I28" s="118">
        <f t="shared" si="1"/>
        <v>8</v>
      </c>
      <c r="J28" s="105"/>
      <c r="K28" s="24"/>
      <c r="L28" s="7"/>
      <c r="M28" s="7"/>
      <c r="N28" s="7"/>
      <c r="O28" s="7"/>
    </row>
    <row r="29" spans="1:15" s="2" customFormat="1" ht="12" customHeight="1">
      <c r="A29" s="90" t="s">
        <v>409</v>
      </c>
      <c r="B29" s="91" t="str">
        <f t="shared" si="0"/>
        <v>道路情報表示設備</v>
      </c>
      <c r="C29" s="92" t="s">
        <v>76</v>
      </c>
      <c r="D29" s="91">
        <f>COUNTIF($C$3:$C$68,C29)</f>
        <v>4</v>
      </c>
      <c r="E29" s="86" t="s">
        <v>343</v>
      </c>
      <c r="F29" s="86" t="s">
        <v>368</v>
      </c>
      <c r="G29" s="102" t="s">
        <v>329</v>
      </c>
      <c r="H29" s="122">
        <v>27</v>
      </c>
      <c r="I29" s="118">
        <f t="shared" si="1"/>
        <v>9</v>
      </c>
      <c r="J29" s="105"/>
      <c r="K29" s="24"/>
      <c r="L29" s="7"/>
      <c r="M29" s="7"/>
      <c r="N29" s="7"/>
      <c r="O29" s="7"/>
    </row>
    <row r="30" spans="1:15" s="2" customFormat="1" ht="12" customHeight="1">
      <c r="A30" s="96"/>
      <c r="B30" s="94">
        <f t="shared" si="0"/>
      </c>
      <c r="C30" s="108" t="s">
        <v>76</v>
      </c>
      <c r="D30" s="94"/>
      <c r="E30" s="86" t="s">
        <v>344</v>
      </c>
      <c r="F30" s="86" t="s">
        <v>337</v>
      </c>
      <c r="G30" s="102" t="s">
        <v>331</v>
      </c>
      <c r="H30" s="122">
        <v>28</v>
      </c>
      <c r="I30" s="118">
        <f t="shared" si="1"/>
        <v>9</v>
      </c>
      <c r="J30" s="105"/>
      <c r="K30" s="24"/>
      <c r="L30" s="7"/>
      <c r="M30" s="7"/>
      <c r="N30" s="7"/>
      <c r="O30" s="7"/>
    </row>
    <row r="31" spans="1:15" s="2" customFormat="1" ht="12">
      <c r="A31" s="95"/>
      <c r="B31" s="94">
        <f t="shared" si="0"/>
      </c>
      <c r="C31" s="108" t="s">
        <v>76</v>
      </c>
      <c r="D31" s="94"/>
      <c r="E31" s="86" t="s">
        <v>344</v>
      </c>
      <c r="F31" s="86" t="s">
        <v>338</v>
      </c>
      <c r="G31" s="102" t="s">
        <v>331</v>
      </c>
      <c r="H31" s="122">
        <v>29</v>
      </c>
      <c r="I31" s="118">
        <f t="shared" si="1"/>
        <v>9</v>
      </c>
      <c r="J31" s="105"/>
      <c r="K31" s="24"/>
      <c r="L31" s="7"/>
      <c r="M31" s="7"/>
      <c r="N31" s="7"/>
      <c r="O31" s="7"/>
    </row>
    <row r="32" spans="1:15" s="2" customFormat="1" ht="12" customHeight="1">
      <c r="A32" s="93"/>
      <c r="B32" s="94">
        <f t="shared" si="0"/>
      </c>
      <c r="C32" s="108" t="s">
        <v>76</v>
      </c>
      <c r="D32" s="94"/>
      <c r="E32" s="86" t="s">
        <v>344</v>
      </c>
      <c r="F32" s="86" t="s">
        <v>339</v>
      </c>
      <c r="G32" s="102" t="s">
        <v>331</v>
      </c>
      <c r="H32" s="122">
        <v>30</v>
      </c>
      <c r="I32" s="118">
        <f t="shared" si="1"/>
        <v>9</v>
      </c>
      <c r="J32" s="105"/>
      <c r="K32" s="24"/>
      <c r="L32" s="7"/>
      <c r="M32" s="7"/>
      <c r="N32" s="7"/>
      <c r="O32" s="7"/>
    </row>
    <row r="33" spans="1:15" s="2" customFormat="1" ht="12" customHeight="1">
      <c r="A33" s="99" t="s">
        <v>325</v>
      </c>
      <c r="B33" s="92" t="str">
        <f t="shared" si="0"/>
        <v>非常警報設備</v>
      </c>
      <c r="C33" s="92" t="s">
        <v>77</v>
      </c>
      <c r="D33" s="92">
        <f>COUNTIF($C$3:$C$68,C33)</f>
        <v>1</v>
      </c>
      <c r="E33" s="86" t="s">
        <v>343</v>
      </c>
      <c r="F33" s="86" t="s">
        <v>369</v>
      </c>
      <c r="G33" s="102" t="s">
        <v>329</v>
      </c>
      <c r="H33" s="122">
        <v>31</v>
      </c>
      <c r="I33" s="118">
        <f t="shared" si="1"/>
        <v>10</v>
      </c>
      <c r="J33" s="105"/>
      <c r="K33" s="24"/>
      <c r="L33" s="7"/>
      <c r="M33" s="7"/>
      <c r="N33" s="7"/>
      <c r="O33" s="7"/>
    </row>
    <row r="34" spans="1:15" s="2" customFormat="1" ht="12" customHeight="1">
      <c r="A34" s="90" t="s">
        <v>410</v>
      </c>
      <c r="B34" s="91" t="str">
        <f t="shared" si="0"/>
        <v>ラジオ再放送設備</v>
      </c>
      <c r="C34" s="92" t="s">
        <v>78</v>
      </c>
      <c r="D34" s="91">
        <f>COUNTIF($C$3:$C$68,C34)</f>
        <v>4</v>
      </c>
      <c r="E34" s="86" t="s">
        <v>343</v>
      </c>
      <c r="F34" s="86" t="s">
        <v>370</v>
      </c>
      <c r="G34" s="102" t="s">
        <v>329</v>
      </c>
      <c r="H34" s="122">
        <v>32</v>
      </c>
      <c r="I34" s="118">
        <f t="shared" si="1"/>
        <v>11</v>
      </c>
      <c r="J34" s="105"/>
      <c r="K34" s="24"/>
      <c r="L34" s="7"/>
      <c r="M34" s="7"/>
      <c r="N34" s="7"/>
      <c r="O34" s="7"/>
    </row>
    <row r="35" spans="1:15" s="2" customFormat="1" ht="12" customHeight="1">
      <c r="A35" s="96"/>
      <c r="B35" s="94">
        <f t="shared" si="0"/>
      </c>
      <c r="C35" s="108" t="s">
        <v>78</v>
      </c>
      <c r="D35" s="94"/>
      <c r="E35" s="86" t="s">
        <v>344</v>
      </c>
      <c r="F35" s="86" t="s">
        <v>397</v>
      </c>
      <c r="G35" s="102" t="s">
        <v>331</v>
      </c>
      <c r="H35" s="122">
        <v>33</v>
      </c>
      <c r="I35" s="118">
        <f t="shared" si="1"/>
        <v>11</v>
      </c>
      <c r="J35" s="105"/>
      <c r="K35" s="24"/>
      <c r="L35" s="7"/>
      <c r="M35" s="7"/>
      <c r="N35" s="7"/>
      <c r="O35" s="7"/>
    </row>
    <row r="36" spans="1:15" s="2" customFormat="1" ht="12" customHeight="1">
      <c r="A36" s="93"/>
      <c r="B36" s="94"/>
      <c r="C36" s="108" t="s">
        <v>78</v>
      </c>
      <c r="D36" s="94"/>
      <c r="E36" s="86" t="s">
        <v>343</v>
      </c>
      <c r="F36" s="86" t="s">
        <v>371</v>
      </c>
      <c r="G36" s="102" t="s">
        <v>329</v>
      </c>
      <c r="H36" s="122">
        <v>34</v>
      </c>
      <c r="I36" s="118">
        <f t="shared" si="1"/>
        <v>11</v>
      </c>
      <c r="J36" s="105"/>
      <c r="K36" s="24"/>
      <c r="L36" s="7"/>
      <c r="M36" s="7"/>
      <c r="N36" s="7"/>
      <c r="O36" s="7"/>
    </row>
    <row r="37" spans="1:15" s="2" customFormat="1" ht="12" customHeight="1">
      <c r="A37" s="96"/>
      <c r="B37" s="94">
        <f t="shared" si="0"/>
      </c>
      <c r="C37" s="108" t="s">
        <v>78</v>
      </c>
      <c r="D37" s="94"/>
      <c r="E37" s="86" t="s">
        <v>344</v>
      </c>
      <c r="F37" s="86" t="s">
        <v>398</v>
      </c>
      <c r="G37" s="102" t="s">
        <v>331</v>
      </c>
      <c r="H37" s="122">
        <v>35</v>
      </c>
      <c r="I37" s="118">
        <f t="shared" si="1"/>
        <v>11</v>
      </c>
      <c r="J37" s="105"/>
      <c r="K37" s="24"/>
      <c r="L37" s="7"/>
      <c r="M37" s="7"/>
      <c r="N37" s="7"/>
      <c r="O37" s="7"/>
    </row>
    <row r="38" spans="1:15" s="2" customFormat="1" ht="12" customHeight="1">
      <c r="A38" s="90" t="s">
        <v>411</v>
      </c>
      <c r="B38" s="91" t="str">
        <f t="shared" si="0"/>
        <v>路側通信設備</v>
      </c>
      <c r="C38" s="92" t="s">
        <v>314</v>
      </c>
      <c r="D38" s="91">
        <f>COUNTIF($C$3:$C$68,C38)</f>
        <v>6</v>
      </c>
      <c r="E38" s="86" t="s">
        <v>343</v>
      </c>
      <c r="F38" s="86" t="s">
        <v>372</v>
      </c>
      <c r="G38" s="102" t="s">
        <v>329</v>
      </c>
      <c r="H38" s="122">
        <v>36</v>
      </c>
      <c r="I38" s="118">
        <f t="shared" si="1"/>
        <v>12</v>
      </c>
      <c r="J38" s="105"/>
      <c r="K38" s="24"/>
      <c r="L38" s="7"/>
      <c r="M38" s="7"/>
      <c r="N38" s="7"/>
      <c r="O38" s="7"/>
    </row>
    <row r="39" spans="1:15" s="2" customFormat="1" ht="12" customHeight="1">
      <c r="A39" s="96"/>
      <c r="B39" s="94">
        <f t="shared" si="0"/>
      </c>
      <c r="C39" s="108" t="s">
        <v>314</v>
      </c>
      <c r="D39" s="94"/>
      <c r="E39" s="86" t="s">
        <v>344</v>
      </c>
      <c r="F39" s="86" t="s">
        <v>373</v>
      </c>
      <c r="G39" s="102" t="s">
        <v>331</v>
      </c>
      <c r="H39" s="122">
        <v>37</v>
      </c>
      <c r="I39" s="118">
        <f t="shared" si="1"/>
        <v>12</v>
      </c>
      <c r="J39" s="83"/>
      <c r="K39" s="24"/>
      <c r="L39" s="7"/>
      <c r="M39" s="7"/>
      <c r="N39" s="7"/>
      <c r="O39" s="7"/>
    </row>
    <row r="40" spans="1:15" s="2" customFormat="1" ht="12" customHeight="1">
      <c r="A40" s="96"/>
      <c r="B40" s="94">
        <f t="shared" si="0"/>
      </c>
      <c r="C40" s="108" t="s">
        <v>314</v>
      </c>
      <c r="D40" s="94"/>
      <c r="E40" s="86" t="s">
        <v>343</v>
      </c>
      <c r="F40" s="86" t="s">
        <v>374</v>
      </c>
      <c r="G40" s="102" t="s">
        <v>329</v>
      </c>
      <c r="H40" s="122">
        <v>38</v>
      </c>
      <c r="I40" s="118">
        <f t="shared" si="1"/>
        <v>12</v>
      </c>
      <c r="J40" s="83"/>
      <c r="K40" s="24"/>
      <c r="L40" s="7"/>
      <c r="M40" s="7"/>
      <c r="N40" s="7"/>
      <c r="O40" s="7"/>
    </row>
    <row r="41" spans="1:15" s="2" customFormat="1" ht="12" customHeight="1">
      <c r="A41" s="96"/>
      <c r="B41" s="94">
        <f t="shared" si="0"/>
      </c>
      <c r="C41" s="108" t="s">
        <v>314</v>
      </c>
      <c r="D41" s="94"/>
      <c r="E41" s="86" t="s">
        <v>344</v>
      </c>
      <c r="F41" s="86" t="s">
        <v>375</v>
      </c>
      <c r="G41" s="102">
        <v>2</v>
      </c>
      <c r="H41" s="122">
        <v>39</v>
      </c>
      <c r="I41" s="118">
        <f t="shared" si="1"/>
        <v>12</v>
      </c>
      <c r="J41" s="105"/>
      <c r="K41" s="24"/>
      <c r="L41" s="7"/>
      <c r="M41" s="7"/>
      <c r="N41" s="7"/>
      <c r="O41" s="7"/>
    </row>
    <row r="42" spans="1:15" s="2" customFormat="1" ht="12" customHeight="1">
      <c r="A42" s="95"/>
      <c r="B42" s="94">
        <f t="shared" si="0"/>
      </c>
      <c r="C42" s="108" t="s">
        <v>314</v>
      </c>
      <c r="D42" s="94"/>
      <c r="E42" s="86" t="s">
        <v>343</v>
      </c>
      <c r="F42" s="86" t="s">
        <v>376</v>
      </c>
      <c r="G42" s="102">
        <v>3</v>
      </c>
      <c r="H42" s="122">
        <v>40</v>
      </c>
      <c r="I42" s="118">
        <f t="shared" si="1"/>
        <v>12</v>
      </c>
      <c r="J42" s="105"/>
      <c r="K42" s="24"/>
      <c r="L42" s="7"/>
      <c r="M42" s="7"/>
      <c r="N42" s="7"/>
      <c r="O42" s="7"/>
    </row>
    <row r="43" spans="1:15" s="2" customFormat="1" ht="12" customHeight="1">
      <c r="A43" s="107"/>
      <c r="B43" s="94">
        <f t="shared" si="0"/>
      </c>
      <c r="C43" s="108" t="s">
        <v>314</v>
      </c>
      <c r="D43" s="94"/>
      <c r="E43" s="86" t="s">
        <v>344</v>
      </c>
      <c r="F43" s="86" t="s">
        <v>377</v>
      </c>
      <c r="G43" s="102">
        <v>2</v>
      </c>
      <c r="H43" s="122">
        <v>41</v>
      </c>
      <c r="I43" s="118">
        <f t="shared" si="1"/>
        <v>12</v>
      </c>
      <c r="J43" s="105"/>
      <c r="K43" s="24"/>
      <c r="L43" s="7"/>
      <c r="M43" s="7"/>
      <c r="N43" s="7"/>
      <c r="O43" s="7"/>
    </row>
    <row r="44" spans="1:15" s="2" customFormat="1" ht="12">
      <c r="A44" s="90" t="s">
        <v>412</v>
      </c>
      <c r="B44" s="91" t="str">
        <f t="shared" si="0"/>
        <v>電子応用設備</v>
      </c>
      <c r="C44" s="92" t="s">
        <v>315</v>
      </c>
      <c r="D44" s="91">
        <f>COUNTIF($C$3:$C$68,C44)</f>
        <v>4</v>
      </c>
      <c r="E44" s="86" t="s">
        <v>343</v>
      </c>
      <c r="F44" s="86" t="s">
        <v>399</v>
      </c>
      <c r="G44" s="102" t="s">
        <v>329</v>
      </c>
      <c r="H44" s="122">
        <v>42</v>
      </c>
      <c r="I44" s="118">
        <f t="shared" si="1"/>
        <v>13</v>
      </c>
      <c r="J44" s="105"/>
      <c r="K44" s="24"/>
      <c r="L44" s="7"/>
      <c r="M44" s="7"/>
      <c r="N44" s="7"/>
      <c r="O44" s="7"/>
    </row>
    <row r="45" spans="1:15" s="2" customFormat="1" ht="12">
      <c r="A45" s="95"/>
      <c r="B45" s="94">
        <f t="shared" si="0"/>
      </c>
      <c r="C45" s="108" t="s">
        <v>315</v>
      </c>
      <c r="D45" s="94"/>
      <c r="E45" s="86" t="s">
        <v>344</v>
      </c>
      <c r="F45" s="86" t="s">
        <v>402</v>
      </c>
      <c r="G45" s="102" t="s">
        <v>331</v>
      </c>
      <c r="H45" s="122">
        <v>43</v>
      </c>
      <c r="I45" s="118">
        <f t="shared" si="1"/>
        <v>13</v>
      </c>
      <c r="J45" s="105"/>
      <c r="K45" s="24"/>
      <c r="L45" s="7"/>
      <c r="M45" s="7"/>
      <c r="N45" s="7"/>
      <c r="O45" s="7"/>
    </row>
    <row r="46" spans="1:15" s="2" customFormat="1" ht="12">
      <c r="A46" s="95"/>
      <c r="B46" s="94">
        <f t="shared" si="0"/>
      </c>
      <c r="C46" s="108" t="s">
        <v>315</v>
      </c>
      <c r="D46" s="94"/>
      <c r="E46" s="86" t="s">
        <v>344</v>
      </c>
      <c r="F46" s="86" t="s">
        <v>378</v>
      </c>
      <c r="G46" s="102">
        <v>2</v>
      </c>
      <c r="H46" s="122">
        <v>44</v>
      </c>
      <c r="I46" s="118">
        <f t="shared" si="1"/>
        <v>13</v>
      </c>
      <c r="J46" s="105"/>
      <c r="K46" s="24"/>
      <c r="L46" s="7"/>
      <c r="M46" s="7"/>
      <c r="N46" s="7"/>
      <c r="O46" s="7"/>
    </row>
    <row r="47" spans="1:15" s="2" customFormat="1" ht="12">
      <c r="A47" s="95"/>
      <c r="B47" s="94">
        <f t="shared" si="0"/>
      </c>
      <c r="C47" s="108" t="s">
        <v>315</v>
      </c>
      <c r="D47" s="94"/>
      <c r="E47" s="86" t="s">
        <v>344</v>
      </c>
      <c r="F47" s="86" t="s">
        <v>379</v>
      </c>
      <c r="G47" s="102">
        <v>2</v>
      </c>
      <c r="H47" s="122">
        <v>45</v>
      </c>
      <c r="I47" s="118">
        <f t="shared" si="1"/>
        <v>13</v>
      </c>
      <c r="J47" s="105"/>
      <c r="K47" s="24"/>
      <c r="L47" s="7"/>
      <c r="M47" s="7"/>
      <c r="N47" s="7"/>
      <c r="O47" s="7"/>
    </row>
    <row r="48" spans="1:15" s="2" customFormat="1" ht="12">
      <c r="A48" s="99" t="s">
        <v>413</v>
      </c>
      <c r="B48" s="92" t="str">
        <f t="shared" si="0"/>
        <v>多重無線通信設備</v>
      </c>
      <c r="C48" s="92" t="s">
        <v>43</v>
      </c>
      <c r="D48" s="92">
        <f>COUNTIF($C$3:$C$68,C48)</f>
        <v>1</v>
      </c>
      <c r="E48" s="86" t="s">
        <v>343</v>
      </c>
      <c r="F48" s="86" t="s">
        <v>380</v>
      </c>
      <c r="G48" s="102" t="s">
        <v>329</v>
      </c>
      <c r="H48" s="122">
        <v>46</v>
      </c>
      <c r="I48" s="118">
        <f t="shared" si="1"/>
        <v>14</v>
      </c>
      <c r="J48" s="105"/>
      <c r="K48" s="24"/>
      <c r="L48" s="7"/>
      <c r="M48" s="7"/>
      <c r="N48" s="7"/>
      <c r="O48" s="7"/>
    </row>
    <row r="49" spans="1:15" s="2" customFormat="1" ht="12" customHeight="1">
      <c r="A49" s="99" t="s">
        <v>414</v>
      </c>
      <c r="B49" s="92" t="str">
        <f t="shared" si="0"/>
        <v>電話交換設備</v>
      </c>
      <c r="C49" s="92" t="s">
        <v>316</v>
      </c>
      <c r="D49" s="92">
        <f>COUNTIF($C$3:$C$68,C49)</f>
        <v>1</v>
      </c>
      <c r="E49" s="86" t="s">
        <v>343</v>
      </c>
      <c r="F49" s="86" t="s">
        <v>381</v>
      </c>
      <c r="G49" s="102" t="s">
        <v>329</v>
      </c>
      <c r="H49" s="122">
        <v>47</v>
      </c>
      <c r="I49" s="118">
        <f t="shared" si="1"/>
        <v>15</v>
      </c>
      <c r="J49" s="105"/>
      <c r="K49" s="24"/>
      <c r="L49" s="7"/>
      <c r="M49" s="7"/>
      <c r="N49" s="7"/>
      <c r="O49" s="7"/>
    </row>
    <row r="50" spans="1:15" s="2" customFormat="1" ht="12" customHeight="1">
      <c r="A50" s="99" t="s">
        <v>326</v>
      </c>
      <c r="B50" s="92" t="str">
        <f t="shared" si="0"/>
        <v>有線通信設備</v>
      </c>
      <c r="C50" s="92" t="s">
        <v>317</v>
      </c>
      <c r="D50" s="92">
        <f>COUNTIF($C$3:$C$68,C50)</f>
        <v>1</v>
      </c>
      <c r="E50" s="86" t="s">
        <v>343</v>
      </c>
      <c r="F50" s="86" t="s">
        <v>382</v>
      </c>
      <c r="G50" s="102" t="s">
        <v>329</v>
      </c>
      <c r="H50" s="122">
        <v>48</v>
      </c>
      <c r="I50" s="118">
        <f t="shared" si="1"/>
        <v>16</v>
      </c>
      <c r="J50" s="105"/>
      <c r="K50" s="24"/>
      <c r="L50" s="7"/>
      <c r="M50" s="7"/>
      <c r="N50" s="7"/>
      <c r="O50" s="7"/>
    </row>
    <row r="51" spans="1:15" s="2" customFormat="1" ht="12" customHeight="1">
      <c r="A51" s="99" t="s">
        <v>327</v>
      </c>
      <c r="B51" s="92" t="str">
        <f t="shared" si="0"/>
        <v>光ファイバ線路監視設備</v>
      </c>
      <c r="C51" s="92" t="s">
        <v>79</v>
      </c>
      <c r="D51" s="92">
        <f>COUNTIF($C$3:$C$68,C51)</f>
        <v>1</v>
      </c>
      <c r="E51" s="86" t="s">
        <v>343</v>
      </c>
      <c r="F51" s="86" t="s">
        <v>383</v>
      </c>
      <c r="G51" s="102" t="s">
        <v>329</v>
      </c>
      <c r="H51" s="122">
        <v>49</v>
      </c>
      <c r="I51" s="118">
        <f t="shared" si="1"/>
        <v>17</v>
      </c>
      <c r="J51" s="105"/>
      <c r="K51" s="24"/>
      <c r="L51" s="7"/>
      <c r="M51" s="7"/>
      <c r="N51" s="7"/>
      <c r="O51" s="7"/>
    </row>
    <row r="52" spans="1:15" s="2" customFormat="1" ht="12" customHeight="1">
      <c r="A52" s="90" t="s">
        <v>415</v>
      </c>
      <c r="B52" s="91" t="str">
        <f t="shared" si="0"/>
        <v>衛星通信設備</v>
      </c>
      <c r="C52" s="92" t="s">
        <v>80</v>
      </c>
      <c r="D52" s="91">
        <f>COUNTIF($C$3:$C$68,C52)</f>
        <v>5</v>
      </c>
      <c r="E52" s="86" t="s">
        <v>343</v>
      </c>
      <c r="F52" s="86" t="s">
        <v>384</v>
      </c>
      <c r="G52" s="102" t="s">
        <v>329</v>
      </c>
      <c r="H52" s="122">
        <v>50</v>
      </c>
      <c r="I52" s="118">
        <f t="shared" si="1"/>
        <v>18</v>
      </c>
      <c r="J52" s="105"/>
      <c r="K52" s="24"/>
      <c r="L52" s="7"/>
      <c r="M52" s="7"/>
      <c r="N52" s="7"/>
      <c r="O52" s="7"/>
    </row>
    <row r="53" spans="1:15" s="2" customFormat="1" ht="12" customHeight="1">
      <c r="A53" s="96"/>
      <c r="B53" s="94">
        <f t="shared" si="0"/>
      </c>
      <c r="C53" s="108" t="s">
        <v>80</v>
      </c>
      <c r="D53" s="94"/>
      <c r="E53" s="86" t="s">
        <v>343</v>
      </c>
      <c r="F53" s="86" t="s">
        <v>385</v>
      </c>
      <c r="G53" s="102" t="s">
        <v>329</v>
      </c>
      <c r="H53" s="122">
        <v>51</v>
      </c>
      <c r="I53" s="118">
        <f t="shared" si="1"/>
        <v>18</v>
      </c>
      <c r="J53" s="105"/>
      <c r="K53" s="24"/>
      <c r="L53" s="7"/>
      <c r="M53" s="7"/>
      <c r="N53" s="7"/>
      <c r="O53" s="7"/>
    </row>
    <row r="54" spans="1:15" s="2" customFormat="1" ht="12" customHeight="1">
      <c r="A54" s="96"/>
      <c r="B54" s="94">
        <f t="shared" si="0"/>
      </c>
      <c r="C54" s="108" t="s">
        <v>80</v>
      </c>
      <c r="D54" s="94"/>
      <c r="E54" s="86" t="s">
        <v>343</v>
      </c>
      <c r="F54" s="86" t="s">
        <v>386</v>
      </c>
      <c r="G54" s="102" t="s">
        <v>329</v>
      </c>
      <c r="H54" s="122">
        <v>52</v>
      </c>
      <c r="I54" s="118">
        <f t="shared" si="1"/>
        <v>18</v>
      </c>
      <c r="J54" s="105"/>
      <c r="K54" s="24"/>
      <c r="L54" s="7"/>
      <c r="M54" s="7"/>
      <c r="N54" s="7"/>
      <c r="O54" s="7"/>
    </row>
    <row r="55" spans="1:15" s="2" customFormat="1" ht="12">
      <c r="A55" s="95"/>
      <c r="B55" s="94">
        <f t="shared" si="0"/>
      </c>
      <c r="C55" s="108" t="s">
        <v>80</v>
      </c>
      <c r="D55" s="94"/>
      <c r="E55" s="86" t="s">
        <v>343</v>
      </c>
      <c r="F55" s="86" t="s">
        <v>387</v>
      </c>
      <c r="G55" s="102" t="s">
        <v>329</v>
      </c>
      <c r="H55" s="122">
        <v>53</v>
      </c>
      <c r="I55" s="118">
        <f t="shared" si="1"/>
        <v>18</v>
      </c>
      <c r="J55" s="105"/>
      <c r="K55" s="24"/>
      <c r="L55" s="7"/>
      <c r="M55" s="7"/>
      <c r="N55" s="7"/>
      <c r="O55" s="7"/>
    </row>
    <row r="56" spans="1:15" s="2" customFormat="1" ht="12">
      <c r="A56" s="95"/>
      <c r="B56" s="94">
        <f t="shared" si="0"/>
      </c>
      <c r="C56" s="108" t="s">
        <v>80</v>
      </c>
      <c r="D56" s="94"/>
      <c r="E56" s="86" t="s">
        <v>343</v>
      </c>
      <c r="F56" s="86" t="s">
        <v>388</v>
      </c>
      <c r="G56" s="102" t="s">
        <v>329</v>
      </c>
      <c r="H56" s="122">
        <v>54</v>
      </c>
      <c r="I56" s="118">
        <f t="shared" si="1"/>
        <v>18</v>
      </c>
      <c r="J56" s="105"/>
      <c r="K56" s="24"/>
      <c r="L56" s="7"/>
      <c r="M56" s="7"/>
      <c r="N56" s="7"/>
      <c r="O56" s="7"/>
    </row>
    <row r="57" spans="1:15" s="2" customFormat="1" ht="12">
      <c r="A57" s="99" t="s">
        <v>416</v>
      </c>
      <c r="B57" s="92" t="str">
        <f t="shared" si="0"/>
        <v>河川情報システム</v>
      </c>
      <c r="C57" s="92" t="s">
        <v>318</v>
      </c>
      <c r="D57" s="92">
        <f>COUNTIF($C$3:$C$68,C57)</f>
        <v>1</v>
      </c>
      <c r="E57" s="86" t="s">
        <v>343</v>
      </c>
      <c r="F57" s="86" t="s">
        <v>389</v>
      </c>
      <c r="G57" s="102" t="s">
        <v>329</v>
      </c>
      <c r="H57" s="122">
        <v>55</v>
      </c>
      <c r="I57" s="118">
        <f t="shared" si="1"/>
        <v>19</v>
      </c>
      <c r="J57" s="105"/>
      <c r="K57" s="24"/>
      <c r="L57" s="7"/>
      <c r="M57" s="7"/>
      <c r="N57" s="7"/>
      <c r="O57" s="7"/>
    </row>
    <row r="58" spans="1:15" s="2" customFormat="1" ht="12" customHeight="1">
      <c r="A58" s="99" t="s">
        <v>417</v>
      </c>
      <c r="B58" s="92" t="str">
        <f t="shared" si="0"/>
        <v>道路情報システム</v>
      </c>
      <c r="C58" s="92" t="s">
        <v>319</v>
      </c>
      <c r="D58" s="92">
        <f>COUNTIF($C$3:$C$68,C58)</f>
        <v>1</v>
      </c>
      <c r="E58" s="86" t="s">
        <v>343</v>
      </c>
      <c r="F58" s="86" t="s">
        <v>390</v>
      </c>
      <c r="G58" s="102" t="s">
        <v>329</v>
      </c>
      <c r="H58" s="122">
        <v>56</v>
      </c>
      <c r="I58" s="118">
        <f t="shared" si="1"/>
        <v>20</v>
      </c>
      <c r="J58" s="105"/>
      <c r="K58" s="24"/>
      <c r="L58" s="7"/>
      <c r="M58" s="7"/>
      <c r="N58" s="7"/>
      <c r="O58" s="7"/>
    </row>
    <row r="59" spans="1:15" s="2" customFormat="1" ht="12" customHeight="1">
      <c r="A59" s="110" t="s">
        <v>418</v>
      </c>
      <c r="B59" s="92" t="str">
        <f t="shared" si="0"/>
        <v>路車間通信設備</v>
      </c>
      <c r="C59" s="92" t="s">
        <v>320</v>
      </c>
      <c r="D59" s="92">
        <f>COUNTIF($C$3:$C$68,C59)</f>
        <v>1</v>
      </c>
      <c r="E59" s="86" t="s">
        <v>343</v>
      </c>
      <c r="F59" s="86" t="s">
        <v>391</v>
      </c>
      <c r="G59" s="102" t="s">
        <v>329</v>
      </c>
      <c r="H59" s="122">
        <v>57</v>
      </c>
      <c r="I59" s="118">
        <f t="shared" si="1"/>
        <v>21</v>
      </c>
      <c r="J59" s="105"/>
      <c r="L59" s="7"/>
      <c r="M59" s="7"/>
      <c r="N59" s="7"/>
      <c r="O59" s="7"/>
    </row>
    <row r="60" spans="1:15" s="2" customFormat="1" ht="12">
      <c r="A60" s="113" t="s">
        <v>419</v>
      </c>
      <c r="B60" s="91" t="str">
        <f t="shared" si="0"/>
        <v>ダム・堰情報システム</v>
      </c>
      <c r="C60" s="92" t="s">
        <v>321</v>
      </c>
      <c r="D60" s="91">
        <f>COUNTIF($C$3:$C$68,C60)</f>
        <v>2</v>
      </c>
      <c r="E60" s="86" t="s">
        <v>343</v>
      </c>
      <c r="F60" s="86" t="s">
        <v>392</v>
      </c>
      <c r="G60" s="102" t="s">
        <v>329</v>
      </c>
      <c r="H60" s="122">
        <v>58</v>
      </c>
      <c r="I60" s="118">
        <f t="shared" si="1"/>
        <v>22</v>
      </c>
      <c r="J60" s="105"/>
      <c r="L60" s="7"/>
      <c r="M60" s="7"/>
      <c r="N60" s="7"/>
      <c r="O60" s="7"/>
    </row>
    <row r="61" spans="1:15" s="2" customFormat="1" ht="12">
      <c r="A61" s="89"/>
      <c r="B61" s="94">
        <f t="shared" si="0"/>
      </c>
      <c r="C61" s="108" t="s">
        <v>321</v>
      </c>
      <c r="D61" s="94"/>
      <c r="E61" s="86" t="s">
        <v>343</v>
      </c>
      <c r="F61" s="86" t="s">
        <v>393</v>
      </c>
      <c r="G61" s="102" t="s">
        <v>329</v>
      </c>
      <c r="H61" s="122">
        <v>59</v>
      </c>
      <c r="I61" s="118">
        <f t="shared" si="1"/>
        <v>22</v>
      </c>
      <c r="J61" s="105"/>
      <c r="L61" s="7"/>
      <c r="M61" s="7"/>
      <c r="N61" s="7"/>
      <c r="O61" s="7"/>
    </row>
    <row r="62" spans="1:15" s="2" customFormat="1" ht="12">
      <c r="A62" s="90" t="s">
        <v>332</v>
      </c>
      <c r="B62" s="91" t="str">
        <f t="shared" si="0"/>
        <v>ネットワーク設備</v>
      </c>
      <c r="C62" s="92" t="s">
        <v>322</v>
      </c>
      <c r="D62" s="91">
        <f>COUNTIF($C$3:$C$68,C62)</f>
        <v>2</v>
      </c>
      <c r="E62" s="86" t="s">
        <v>343</v>
      </c>
      <c r="F62" s="86" t="s">
        <v>394</v>
      </c>
      <c r="G62" s="102" t="s">
        <v>329</v>
      </c>
      <c r="H62" s="122">
        <v>60</v>
      </c>
      <c r="I62" s="118">
        <f t="shared" si="1"/>
        <v>23</v>
      </c>
      <c r="J62" s="105"/>
      <c r="K62" s="24"/>
      <c r="L62" s="7"/>
      <c r="M62" s="7"/>
      <c r="N62" s="7"/>
      <c r="O62" s="7"/>
    </row>
    <row r="63" spans="1:15" s="2" customFormat="1" ht="12" customHeight="1">
      <c r="A63" s="96"/>
      <c r="B63" s="94">
        <f t="shared" si="0"/>
      </c>
      <c r="C63" s="108" t="s">
        <v>322</v>
      </c>
      <c r="D63" s="94"/>
      <c r="E63" s="86" t="s">
        <v>344</v>
      </c>
      <c r="F63" s="86" t="s">
        <v>340</v>
      </c>
      <c r="G63" s="126">
        <v>4</v>
      </c>
      <c r="H63" s="122">
        <v>61</v>
      </c>
      <c r="I63" s="118">
        <f t="shared" si="1"/>
        <v>23</v>
      </c>
      <c r="J63" s="105"/>
      <c r="K63" s="24"/>
      <c r="L63" s="7"/>
      <c r="M63" s="7"/>
      <c r="N63" s="7"/>
      <c r="O63" s="7"/>
    </row>
    <row r="64" spans="1:15" s="2" customFormat="1" ht="12" customHeight="1">
      <c r="A64" s="113" t="s">
        <v>420</v>
      </c>
      <c r="B64" s="91" t="str">
        <f t="shared" si="0"/>
        <v>河川情報表示設備</v>
      </c>
      <c r="C64" s="92" t="s">
        <v>323</v>
      </c>
      <c r="D64" s="91">
        <f>COUNTIF($C$3:$C$68,C64)</f>
        <v>5</v>
      </c>
      <c r="E64" s="86" t="s">
        <v>343</v>
      </c>
      <c r="F64" s="86" t="s">
        <v>395</v>
      </c>
      <c r="G64" s="102" t="s">
        <v>329</v>
      </c>
      <c r="H64" s="122">
        <v>62</v>
      </c>
      <c r="I64" s="118">
        <f t="shared" si="1"/>
        <v>24</v>
      </c>
      <c r="J64" s="105"/>
      <c r="L64" s="7"/>
      <c r="M64" s="7"/>
      <c r="N64" s="7"/>
      <c r="O64" s="7"/>
    </row>
    <row r="65" spans="1:15" s="2" customFormat="1" ht="12" customHeight="1">
      <c r="A65" s="89"/>
      <c r="B65" s="94">
        <f t="shared" si="0"/>
      </c>
      <c r="C65" s="108" t="s">
        <v>323</v>
      </c>
      <c r="D65" s="94"/>
      <c r="E65" s="86" t="s">
        <v>344</v>
      </c>
      <c r="F65" s="86" t="s">
        <v>341</v>
      </c>
      <c r="G65" s="102" t="s">
        <v>331</v>
      </c>
      <c r="H65" s="122">
        <v>63</v>
      </c>
      <c r="I65" s="118">
        <f t="shared" si="1"/>
        <v>24</v>
      </c>
      <c r="J65" s="105"/>
      <c r="L65" s="7"/>
      <c r="M65" s="7"/>
      <c r="N65" s="7"/>
      <c r="O65" s="7"/>
    </row>
    <row r="66" spans="1:15" s="2" customFormat="1" ht="12" customHeight="1">
      <c r="A66" s="89"/>
      <c r="B66" s="94">
        <f>IF(EXACT(C65,C66),"",C66)</f>
      </c>
      <c r="C66" s="108" t="s">
        <v>323</v>
      </c>
      <c r="D66" s="94"/>
      <c r="E66" s="86" t="s">
        <v>344</v>
      </c>
      <c r="F66" s="86" t="s">
        <v>342</v>
      </c>
      <c r="G66" s="102" t="s">
        <v>331</v>
      </c>
      <c r="H66" s="122">
        <v>64</v>
      </c>
      <c r="I66" s="118">
        <f t="shared" si="1"/>
        <v>24</v>
      </c>
      <c r="J66" s="105"/>
      <c r="L66" s="7"/>
      <c r="M66" s="7"/>
      <c r="N66" s="7"/>
      <c r="O66" s="7"/>
    </row>
    <row r="67" spans="1:10" s="2" customFormat="1" ht="12">
      <c r="A67" s="89"/>
      <c r="B67" s="94">
        <f>IF(EXACT(C66,C67),"",C67)</f>
      </c>
      <c r="C67" s="111" t="s">
        <v>323</v>
      </c>
      <c r="D67" s="94"/>
      <c r="E67" s="86" t="s">
        <v>344</v>
      </c>
      <c r="F67" s="86" t="s">
        <v>400</v>
      </c>
      <c r="G67" s="102" t="s">
        <v>331</v>
      </c>
      <c r="H67" s="122">
        <v>65</v>
      </c>
      <c r="I67" s="118">
        <f t="shared" si="1"/>
        <v>24</v>
      </c>
      <c r="J67" s="105"/>
    </row>
    <row r="68" spans="1:9" s="2" customFormat="1" ht="12">
      <c r="A68" s="112"/>
      <c r="B68" s="97">
        <f>IF(EXACT(C67,C68),"",C68)</f>
      </c>
      <c r="C68" s="111" t="s">
        <v>323</v>
      </c>
      <c r="D68" s="97"/>
      <c r="E68" s="86" t="s">
        <v>344</v>
      </c>
      <c r="F68" s="86" t="s">
        <v>401</v>
      </c>
      <c r="G68" s="102" t="s">
        <v>331</v>
      </c>
      <c r="H68" s="122">
        <v>66</v>
      </c>
      <c r="I68" s="118">
        <f>IF(EXACT(C67,C68),I67,I67+1)</f>
        <v>24</v>
      </c>
    </row>
    <row r="69" spans="1:9" s="2" customFormat="1" ht="12">
      <c r="A69" s="3"/>
      <c r="B69" s="88"/>
      <c r="C69" s="88"/>
      <c r="D69" s="88"/>
      <c r="E69" s="123"/>
      <c r="F69" s="123"/>
      <c r="G69" s="123"/>
      <c r="H69" s="124"/>
      <c r="I69" s="1"/>
    </row>
    <row r="70" spans="1:9" s="2" customFormat="1" ht="12">
      <c r="A70" s="3"/>
      <c r="B70" s="88"/>
      <c r="C70" s="88"/>
      <c r="D70" s="88"/>
      <c r="E70" s="123"/>
      <c r="F70" s="123"/>
      <c r="G70" s="123"/>
      <c r="H70" s="124"/>
      <c r="I70" s="1"/>
    </row>
    <row r="71" spans="4:9" s="2" customFormat="1" ht="13.5" customHeight="1">
      <c r="D71" s="88"/>
      <c r="E71" s="123"/>
      <c r="F71" s="123"/>
      <c r="G71" s="123"/>
      <c r="H71" s="124"/>
      <c r="I71" s="1"/>
    </row>
    <row r="72" spans="1:9" s="2" customFormat="1" ht="12">
      <c r="A72" s="3"/>
      <c r="B72" s="88"/>
      <c r="C72" s="88"/>
      <c r="D72" s="88"/>
      <c r="E72" s="123"/>
      <c r="F72" s="123"/>
      <c r="G72" s="123"/>
      <c r="H72" s="124"/>
      <c r="I72" s="1"/>
    </row>
    <row r="73" spans="1:9" s="2" customFormat="1" ht="12">
      <c r="A73" s="3"/>
      <c r="B73" s="88"/>
      <c r="C73" s="88"/>
      <c r="D73" s="88"/>
      <c r="E73" s="123"/>
      <c r="F73" s="123"/>
      <c r="G73" s="123"/>
      <c r="H73" s="124"/>
      <c r="I73" s="1"/>
    </row>
    <row r="74" spans="1:9" s="2" customFormat="1" ht="12">
      <c r="A74" s="3"/>
      <c r="B74" s="88"/>
      <c r="C74" s="88"/>
      <c r="D74" s="88"/>
      <c r="E74" s="123"/>
      <c r="F74" s="123"/>
      <c r="G74" s="123"/>
      <c r="H74" s="124"/>
      <c r="I74" s="1"/>
    </row>
    <row r="75" spans="1:9" s="2" customFormat="1" ht="12">
      <c r="A75" s="3"/>
      <c r="B75" s="86" t="s">
        <v>396</v>
      </c>
      <c r="C75" s="88"/>
      <c r="D75" s="88"/>
      <c r="E75" s="123"/>
      <c r="F75" s="86" t="s">
        <v>333</v>
      </c>
      <c r="G75" s="123"/>
      <c r="H75" s="124"/>
      <c r="I75" s="1"/>
    </row>
    <row r="76" spans="1:9" s="2" customFormat="1" ht="12">
      <c r="A76" s="3"/>
      <c r="B76" s="86" t="s">
        <v>585</v>
      </c>
      <c r="C76" s="88"/>
      <c r="D76" s="88"/>
      <c r="E76" s="123"/>
      <c r="F76" s="86" t="s">
        <v>348</v>
      </c>
      <c r="G76" s="123"/>
      <c r="H76" s="124"/>
      <c r="I76" s="1"/>
    </row>
    <row r="77" spans="1:9" s="2" customFormat="1" ht="12">
      <c r="A77" s="3"/>
      <c r="B77" s="86" t="s">
        <v>349</v>
      </c>
      <c r="C77" s="88"/>
      <c r="D77" s="88"/>
      <c r="E77" s="123"/>
      <c r="F77" s="86" t="s">
        <v>350</v>
      </c>
      <c r="G77" s="123"/>
      <c r="H77" s="124"/>
      <c r="I77" s="1"/>
    </row>
    <row r="78" spans="1:9" s="2" customFormat="1" ht="12">
      <c r="A78" s="3"/>
      <c r="B78" s="86" t="s">
        <v>351</v>
      </c>
      <c r="C78" s="88"/>
      <c r="D78" s="88"/>
      <c r="E78" s="123"/>
      <c r="F78" s="86" t="s">
        <v>334</v>
      </c>
      <c r="G78" s="123"/>
      <c r="H78" s="124"/>
      <c r="I78" s="1"/>
    </row>
    <row r="79" spans="1:9" s="2" customFormat="1" ht="12">
      <c r="A79" s="3"/>
      <c r="B79" s="86" t="s">
        <v>352</v>
      </c>
      <c r="C79" s="88"/>
      <c r="D79" s="88"/>
      <c r="E79" s="123"/>
      <c r="F79" s="86" t="s">
        <v>335</v>
      </c>
      <c r="G79" s="123"/>
      <c r="H79" s="124"/>
      <c r="I79" s="1"/>
    </row>
    <row r="80" spans="1:9" s="2" customFormat="1" ht="12">
      <c r="A80" s="3"/>
      <c r="B80" s="86" t="s">
        <v>353</v>
      </c>
      <c r="C80" s="88"/>
      <c r="D80" s="88"/>
      <c r="E80" s="123"/>
      <c r="F80" s="86" t="s">
        <v>336</v>
      </c>
      <c r="G80" s="123"/>
      <c r="H80" s="124"/>
      <c r="I80" s="1"/>
    </row>
    <row r="81" spans="1:9" s="2" customFormat="1" ht="12">
      <c r="A81" s="3"/>
      <c r="B81" s="86" t="s">
        <v>354</v>
      </c>
      <c r="C81" s="88"/>
      <c r="D81" s="88"/>
      <c r="E81" s="123"/>
      <c r="F81" s="86" t="s">
        <v>355</v>
      </c>
      <c r="G81" s="123"/>
      <c r="H81" s="124"/>
      <c r="I81" s="1"/>
    </row>
    <row r="82" spans="1:9" s="2" customFormat="1" ht="12">
      <c r="A82" s="3"/>
      <c r="B82" s="86" t="s">
        <v>356</v>
      </c>
      <c r="C82" s="88"/>
      <c r="D82" s="88"/>
      <c r="E82" s="123"/>
      <c r="F82" s="86" t="s">
        <v>357</v>
      </c>
      <c r="G82" s="123"/>
      <c r="H82" s="124"/>
      <c r="I82" s="1"/>
    </row>
    <row r="83" spans="1:9" s="2" customFormat="1" ht="12">
      <c r="A83" s="3"/>
      <c r="B83" s="86" t="s">
        <v>358</v>
      </c>
      <c r="C83" s="88"/>
      <c r="D83" s="88"/>
      <c r="E83" s="123"/>
      <c r="F83" s="86" t="s">
        <v>359</v>
      </c>
      <c r="G83" s="123"/>
      <c r="H83" s="124"/>
      <c r="I83" s="1"/>
    </row>
    <row r="84" spans="1:9" s="2" customFormat="1" ht="12">
      <c r="A84" s="3"/>
      <c r="B84" s="86" t="s">
        <v>360</v>
      </c>
      <c r="C84" s="88"/>
      <c r="D84" s="88"/>
      <c r="E84" s="123"/>
      <c r="F84" s="86" t="s">
        <v>361</v>
      </c>
      <c r="G84" s="123"/>
      <c r="H84" s="124"/>
      <c r="I84" s="1"/>
    </row>
    <row r="85" spans="1:9" s="2" customFormat="1" ht="12">
      <c r="A85" s="3"/>
      <c r="B85" s="86" t="s">
        <v>362</v>
      </c>
      <c r="C85" s="88"/>
      <c r="D85" s="88"/>
      <c r="E85" s="123"/>
      <c r="F85" s="86" t="s">
        <v>363</v>
      </c>
      <c r="G85" s="123"/>
      <c r="H85" s="124"/>
      <c r="I85" s="1"/>
    </row>
    <row r="86" spans="1:9" s="2" customFormat="1" ht="12">
      <c r="A86" s="3"/>
      <c r="B86" s="86" t="s">
        <v>364</v>
      </c>
      <c r="C86" s="88"/>
      <c r="D86" s="88"/>
      <c r="E86" s="123"/>
      <c r="F86" s="86" t="s">
        <v>365</v>
      </c>
      <c r="G86" s="123"/>
      <c r="H86" s="124"/>
      <c r="I86" s="1"/>
    </row>
    <row r="87" spans="1:9" s="2" customFormat="1" ht="12">
      <c r="A87" s="3"/>
      <c r="B87" s="86" t="s">
        <v>366</v>
      </c>
      <c r="C87" s="88"/>
      <c r="D87" s="88"/>
      <c r="E87" s="123"/>
      <c r="F87" s="86" t="s">
        <v>337</v>
      </c>
      <c r="G87" s="123"/>
      <c r="H87" s="124"/>
      <c r="I87" s="1"/>
    </row>
    <row r="88" spans="1:9" s="2" customFormat="1" ht="12">
      <c r="A88" s="3"/>
      <c r="B88" s="86" t="s">
        <v>367</v>
      </c>
      <c r="C88" s="88"/>
      <c r="D88" s="88"/>
      <c r="E88" s="123"/>
      <c r="F88" s="86" t="s">
        <v>338</v>
      </c>
      <c r="G88" s="123"/>
      <c r="H88" s="124"/>
      <c r="I88" s="1"/>
    </row>
    <row r="89" spans="1:9" s="2" customFormat="1" ht="12">
      <c r="A89" s="3"/>
      <c r="B89" s="86" t="s">
        <v>368</v>
      </c>
      <c r="C89" s="88"/>
      <c r="D89" s="88"/>
      <c r="E89" s="123"/>
      <c r="F89" s="86" t="s">
        <v>339</v>
      </c>
      <c r="G89" s="123"/>
      <c r="H89" s="124"/>
      <c r="I89" s="1"/>
    </row>
    <row r="90" spans="1:9" s="2" customFormat="1" ht="12">
      <c r="A90" s="3"/>
      <c r="B90" s="86" t="s">
        <v>369</v>
      </c>
      <c r="C90" s="88"/>
      <c r="D90" s="88"/>
      <c r="E90" s="123"/>
      <c r="F90" s="86" t="s">
        <v>397</v>
      </c>
      <c r="G90" s="123"/>
      <c r="H90" s="124"/>
      <c r="I90" s="1"/>
    </row>
    <row r="91" spans="1:9" s="2" customFormat="1" ht="12">
      <c r="A91" s="3"/>
      <c r="B91" s="86" t="s">
        <v>370</v>
      </c>
      <c r="C91" s="88"/>
      <c r="D91" s="88"/>
      <c r="E91" s="123"/>
      <c r="F91" s="86" t="s">
        <v>398</v>
      </c>
      <c r="G91" s="123"/>
      <c r="H91" s="124"/>
      <c r="I91" s="1"/>
    </row>
    <row r="92" spans="1:9" s="2" customFormat="1" ht="12">
      <c r="A92" s="3"/>
      <c r="B92" s="86" t="s">
        <v>371</v>
      </c>
      <c r="C92" s="88"/>
      <c r="D92" s="88"/>
      <c r="E92" s="123"/>
      <c r="F92" s="86" t="s">
        <v>373</v>
      </c>
      <c r="G92" s="123"/>
      <c r="H92" s="124"/>
      <c r="I92" s="1"/>
    </row>
    <row r="93" spans="1:9" s="2" customFormat="1" ht="12">
      <c r="A93" s="3"/>
      <c r="B93" s="86" t="s">
        <v>372</v>
      </c>
      <c r="C93" s="88"/>
      <c r="D93" s="88"/>
      <c r="E93" s="123"/>
      <c r="F93" s="86" t="s">
        <v>375</v>
      </c>
      <c r="G93" s="123"/>
      <c r="H93" s="124"/>
      <c r="I93" s="1"/>
    </row>
    <row r="94" spans="1:9" s="2" customFormat="1" ht="12">
      <c r="A94" s="3"/>
      <c r="B94" s="86" t="s">
        <v>374</v>
      </c>
      <c r="C94" s="88"/>
      <c r="D94" s="88"/>
      <c r="E94" s="123"/>
      <c r="F94" s="86" t="s">
        <v>377</v>
      </c>
      <c r="G94" s="123"/>
      <c r="H94" s="124"/>
      <c r="I94" s="1"/>
    </row>
    <row r="95" spans="1:9" s="2" customFormat="1" ht="12">
      <c r="A95" s="3"/>
      <c r="B95" s="86" t="s">
        <v>376</v>
      </c>
      <c r="C95" s="88"/>
      <c r="D95" s="88"/>
      <c r="E95" s="123"/>
      <c r="F95" s="86" t="s">
        <v>402</v>
      </c>
      <c r="G95" s="123"/>
      <c r="H95" s="124"/>
      <c r="I95" s="1"/>
    </row>
    <row r="96" spans="1:9" s="2" customFormat="1" ht="12">
      <c r="A96" s="3"/>
      <c r="B96" s="86" t="s">
        <v>399</v>
      </c>
      <c r="C96" s="88"/>
      <c r="D96" s="88"/>
      <c r="E96" s="123"/>
      <c r="F96" s="86" t="s">
        <v>378</v>
      </c>
      <c r="G96" s="123"/>
      <c r="H96" s="124"/>
      <c r="I96" s="1"/>
    </row>
    <row r="97" spans="1:9" s="2" customFormat="1" ht="12">
      <c r="A97" s="3"/>
      <c r="B97" s="86" t="s">
        <v>380</v>
      </c>
      <c r="C97" s="88"/>
      <c r="D97" s="88"/>
      <c r="E97" s="123"/>
      <c r="F97" s="86" t="s">
        <v>379</v>
      </c>
      <c r="G97" s="123"/>
      <c r="H97" s="124"/>
      <c r="I97" s="1"/>
    </row>
    <row r="98" spans="1:9" s="2" customFormat="1" ht="12">
      <c r="A98" s="3"/>
      <c r="B98" s="86" t="s">
        <v>381</v>
      </c>
      <c r="C98" s="88"/>
      <c r="D98" s="88"/>
      <c r="E98" s="123"/>
      <c r="F98" s="86" t="s">
        <v>340</v>
      </c>
      <c r="G98" s="123"/>
      <c r="H98" s="124"/>
      <c r="I98" s="1"/>
    </row>
    <row r="99" spans="1:9" s="2" customFormat="1" ht="12">
      <c r="A99" s="3"/>
      <c r="B99" s="86" t="s">
        <v>382</v>
      </c>
      <c r="C99" s="88"/>
      <c r="D99" s="88"/>
      <c r="E99" s="123"/>
      <c r="F99" s="86" t="s">
        <v>341</v>
      </c>
      <c r="G99" s="123"/>
      <c r="H99" s="124"/>
      <c r="I99" s="1"/>
    </row>
    <row r="100" spans="1:9" s="2" customFormat="1" ht="12">
      <c r="A100" s="3"/>
      <c r="B100" s="86" t="s">
        <v>383</v>
      </c>
      <c r="C100" s="88"/>
      <c r="D100" s="88"/>
      <c r="E100" s="123"/>
      <c r="F100" s="86" t="s">
        <v>342</v>
      </c>
      <c r="G100" s="123"/>
      <c r="H100" s="124"/>
      <c r="I100" s="1"/>
    </row>
    <row r="101" spans="1:9" s="2" customFormat="1" ht="12">
      <c r="A101" s="3"/>
      <c r="B101" s="86" t="s">
        <v>384</v>
      </c>
      <c r="C101" s="88"/>
      <c r="D101" s="88"/>
      <c r="E101" s="123"/>
      <c r="F101" s="86" t="s">
        <v>400</v>
      </c>
      <c r="G101" s="123"/>
      <c r="H101" s="124"/>
      <c r="I101" s="1"/>
    </row>
    <row r="102" spans="1:9" s="2" customFormat="1" ht="12">
      <c r="A102" s="3"/>
      <c r="B102" s="86" t="s">
        <v>385</v>
      </c>
      <c r="C102" s="88"/>
      <c r="D102" s="88"/>
      <c r="E102" s="123"/>
      <c r="F102" s="86" t="s">
        <v>401</v>
      </c>
      <c r="G102" s="123"/>
      <c r="H102" s="124"/>
      <c r="I102" s="1"/>
    </row>
    <row r="103" spans="1:9" s="2" customFormat="1" ht="12">
      <c r="A103" s="3"/>
      <c r="B103" s="86" t="s">
        <v>386</v>
      </c>
      <c r="C103" s="88"/>
      <c r="D103" s="88"/>
      <c r="E103" s="123"/>
      <c r="F103" s="136"/>
      <c r="G103" s="123"/>
      <c r="H103" s="124"/>
      <c r="I103" s="1"/>
    </row>
    <row r="104" spans="1:9" s="2" customFormat="1" ht="12">
      <c r="A104" s="3"/>
      <c r="B104" s="86" t="s">
        <v>387</v>
      </c>
      <c r="C104" s="88"/>
      <c r="D104" s="88"/>
      <c r="E104" s="123"/>
      <c r="F104" s="136"/>
      <c r="G104" s="123"/>
      <c r="H104" s="124"/>
      <c r="I104" s="1"/>
    </row>
    <row r="105" spans="1:9" s="2" customFormat="1" ht="12">
      <c r="A105" s="3"/>
      <c r="B105" s="86" t="s">
        <v>388</v>
      </c>
      <c r="C105" s="88"/>
      <c r="D105" s="88"/>
      <c r="E105" s="123"/>
      <c r="F105" s="136"/>
      <c r="G105" s="123"/>
      <c r="H105" s="124"/>
      <c r="I105" s="1"/>
    </row>
    <row r="106" spans="1:9" s="2" customFormat="1" ht="12">
      <c r="A106" s="3"/>
      <c r="B106" s="86" t="s">
        <v>389</v>
      </c>
      <c r="C106" s="88"/>
      <c r="D106" s="88"/>
      <c r="E106" s="123"/>
      <c r="F106" s="136"/>
      <c r="G106" s="123"/>
      <c r="H106" s="124"/>
      <c r="I106" s="1"/>
    </row>
    <row r="107" spans="1:9" s="2" customFormat="1" ht="12">
      <c r="A107" s="3"/>
      <c r="B107" s="86" t="s">
        <v>390</v>
      </c>
      <c r="C107" s="88"/>
      <c r="D107" s="88"/>
      <c r="E107" s="123"/>
      <c r="F107" s="136"/>
      <c r="G107" s="123"/>
      <c r="H107" s="124"/>
      <c r="I107" s="1"/>
    </row>
    <row r="108" spans="1:9" s="2" customFormat="1" ht="12">
      <c r="A108" s="3"/>
      <c r="B108" s="86" t="s">
        <v>391</v>
      </c>
      <c r="C108" s="88"/>
      <c r="D108" s="88"/>
      <c r="E108" s="123"/>
      <c r="F108" s="136"/>
      <c r="G108" s="123"/>
      <c r="H108" s="124"/>
      <c r="I108" s="1"/>
    </row>
    <row r="109" spans="1:9" s="2" customFormat="1" ht="12">
      <c r="A109" s="3"/>
      <c r="B109" s="86" t="s">
        <v>392</v>
      </c>
      <c r="C109" s="88"/>
      <c r="D109" s="88"/>
      <c r="E109" s="123"/>
      <c r="F109" s="136"/>
      <c r="G109" s="123"/>
      <c r="H109" s="124"/>
      <c r="I109" s="1"/>
    </row>
    <row r="110" spans="1:9" s="2" customFormat="1" ht="12">
      <c r="A110" s="3"/>
      <c r="B110" s="86" t="s">
        <v>393</v>
      </c>
      <c r="C110" s="88"/>
      <c r="D110" s="88"/>
      <c r="E110" s="123"/>
      <c r="F110" s="136"/>
      <c r="G110" s="123"/>
      <c r="H110" s="124"/>
      <c r="I110" s="1"/>
    </row>
    <row r="111" spans="1:9" s="2" customFormat="1" ht="12">
      <c r="A111" s="3"/>
      <c r="B111" s="86" t="s">
        <v>394</v>
      </c>
      <c r="C111" s="88"/>
      <c r="D111" s="88"/>
      <c r="E111" s="123"/>
      <c r="F111" s="136"/>
      <c r="G111" s="123"/>
      <c r="H111" s="124"/>
      <c r="I111" s="1"/>
    </row>
    <row r="112" spans="1:9" s="2" customFormat="1" ht="12">
      <c r="A112" s="3"/>
      <c r="B112" s="86" t="s">
        <v>395</v>
      </c>
      <c r="C112" s="88"/>
      <c r="D112" s="88"/>
      <c r="E112" s="123"/>
      <c r="F112" s="136"/>
      <c r="G112" s="123"/>
      <c r="H112" s="124"/>
      <c r="I112" s="1"/>
    </row>
    <row r="113" spans="1:9" s="2" customFormat="1" ht="12">
      <c r="A113" s="3"/>
      <c r="B113" s="88"/>
      <c r="C113" s="88"/>
      <c r="D113" s="88"/>
      <c r="E113" s="123"/>
      <c r="F113" s="136"/>
      <c r="G113" s="123"/>
      <c r="H113" s="124"/>
      <c r="I113" s="1"/>
    </row>
    <row r="114" spans="1:9" s="2" customFormat="1" ht="12">
      <c r="A114" s="3"/>
      <c r="B114" s="88"/>
      <c r="C114" s="88"/>
      <c r="D114" s="88"/>
      <c r="E114" s="123"/>
      <c r="F114" s="136"/>
      <c r="G114" s="123"/>
      <c r="H114" s="124"/>
      <c r="I114" s="1"/>
    </row>
    <row r="115" spans="1:9" s="2" customFormat="1" ht="12">
      <c r="A115" s="3"/>
      <c r="B115" s="88"/>
      <c r="C115" s="88"/>
      <c r="D115" s="88"/>
      <c r="E115" s="123"/>
      <c r="F115" s="136"/>
      <c r="G115" s="123"/>
      <c r="H115" s="124"/>
      <c r="I115" s="1"/>
    </row>
    <row r="116" spans="1:9" s="2" customFormat="1" ht="12">
      <c r="A116" s="3"/>
      <c r="B116" s="88"/>
      <c r="C116" s="88"/>
      <c r="D116" s="88"/>
      <c r="E116" s="123"/>
      <c r="F116" s="136"/>
      <c r="G116" s="123"/>
      <c r="H116" s="124"/>
      <c r="I116" s="1"/>
    </row>
    <row r="117" spans="1:9" s="2" customFormat="1" ht="12">
      <c r="A117" s="3"/>
      <c r="B117" s="88"/>
      <c r="C117" s="88"/>
      <c r="D117" s="88"/>
      <c r="E117" s="123"/>
      <c r="F117" s="136"/>
      <c r="G117" s="123"/>
      <c r="H117" s="124"/>
      <c r="I117" s="1"/>
    </row>
    <row r="118" spans="1:9" s="2" customFormat="1" ht="12">
      <c r="A118" s="3"/>
      <c r="B118" s="88"/>
      <c r="C118" s="88"/>
      <c r="D118" s="88"/>
      <c r="E118" s="123"/>
      <c r="F118" s="136"/>
      <c r="G118" s="123"/>
      <c r="H118" s="124"/>
      <c r="I118" s="1"/>
    </row>
    <row r="119" spans="1:9" s="2" customFormat="1" ht="12">
      <c r="A119" s="3"/>
      <c r="B119" s="88"/>
      <c r="C119" s="88"/>
      <c r="D119" s="88"/>
      <c r="E119" s="123"/>
      <c r="F119" s="136"/>
      <c r="G119" s="123"/>
      <c r="H119" s="124"/>
      <c r="I119" s="1"/>
    </row>
    <row r="120" spans="1:9" s="2" customFormat="1" ht="12">
      <c r="A120" s="3"/>
      <c r="B120" s="88"/>
      <c r="C120" s="88"/>
      <c r="D120" s="88"/>
      <c r="E120" s="123"/>
      <c r="F120" s="136"/>
      <c r="G120" s="123"/>
      <c r="H120" s="124"/>
      <c r="I120" s="1"/>
    </row>
    <row r="121" spans="1:9" s="2" customFormat="1" ht="12">
      <c r="A121" s="3"/>
      <c r="B121" s="88"/>
      <c r="C121" s="88"/>
      <c r="D121" s="88"/>
      <c r="E121" s="123"/>
      <c r="F121" s="136"/>
      <c r="G121" s="123"/>
      <c r="H121" s="124"/>
      <c r="I121" s="1"/>
    </row>
    <row r="122" spans="1:9" s="2" customFormat="1" ht="12">
      <c r="A122" s="3"/>
      <c r="B122" s="88"/>
      <c r="C122" s="88"/>
      <c r="D122" s="88"/>
      <c r="E122" s="123"/>
      <c r="F122" s="136"/>
      <c r="G122" s="123"/>
      <c r="H122" s="124"/>
      <c r="I122" s="1"/>
    </row>
    <row r="123" spans="1:9" s="2" customFormat="1" ht="12">
      <c r="A123" s="3"/>
      <c r="B123" s="88"/>
      <c r="C123" s="88"/>
      <c r="D123" s="88"/>
      <c r="E123" s="123"/>
      <c r="F123" s="136"/>
      <c r="G123" s="123"/>
      <c r="H123" s="124"/>
      <c r="I123" s="1"/>
    </row>
    <row r="124" spans="1:9" s="2" customFormat="1" ht="12">
      <c r="A124" s="3"/>
      <c r="B124" s="88"/>
      <c r="C124" s="88"/>
      <c r="D124" s="88"/>
      <c r="E124" s="123"/>
      <c r="F124" s="136"/>
      <c r="G124" s="123"/>
      <c r="H124" s="124"/>
      <c r="I124" s="1"/>
    </row>
    <row r="125" spans="1:9" s="2" customFormat="1" ht="12">
      <c r="A125" s="3"/>
      <c r="B125" s="88"/>
      <c r="C125" s="88"/>
      <c r="D125" s="88"/>
      <c r="E125" s="123"/>
      <c r="F125" s="136"/>
      <c r="G125" s="123"/>
      <c r="H125" s="124"/>
      <c r="I125" s="1"/>
    </row>
    <row r="126" spans="1:9" s="2" customFormat="1" ht="12">
      <c r="A126" s="3"/>
      <c r="B126" s="88"/>
      <c r="C126" s="88"/>
      <c r="D126" s="88"/>
      <c r="E126" s="123"/>
      <c r="F126" s="136"/>
      <c r="G126" s="123"/>
      <c r="H126" s="124"/>
      <c r="I126" s="1"/>
    </row>
    <row r="127" spans="1:9" s="2" customFormat="1" ht="12">
      <c r="A127" s="3"/>
      <c r="B127" s="88"/>
      <c r="C127" s="88"/>
      <c r="D127" s="88"/>
      <c r="E127" s="123"/>
      <c r="F127" s="136"/>
      <c r="G127" s="123"/>
      <c r="H127" s="124"/>
      <c r="I127" s="1"/>
    </row>
    <row r="128" spans="1:9" s="2" customFormat="1" ht="12">
      <c r="A128" s="3"/>
      <c r="B128" s="88"/>
      <c r="C128" s="88"/>
      <c r="D128" s="88"/>
      <c r="E128" s="123"/>
      <c r="F128" s="136"/>
      <c r="G128" s="123"/>
      <c r="H128" s="124"/>
      <c r="I128" s="1"/>
    </row>
    <row r="129" spans="1:9" s="2" customFormat="1" ht="12">
      <c r="A129" s="3"/>
      <c r="B129" s="88"/>
      <c r="C129" s="88"/>
      <c r="D129" s="88"/>
      <c r="E129" s="123"/>
      <c r="F129" s="136"/>
      <c r="G129" s="123"/>
      <c r="H129" s="124"/>
      <c r="I129" s="1"/>
    </row>
    <row r="130" spans="1:9" s="2" customFormat="1" ht="12">
      <c r="A130" s="3"/>
      <c r="B130" s="88"/>
      <c r="C130" s="88"/>
      <c r="D130" s="88"/>
      <c r="E130" s="123"/>
      <c r="F130" s="136"/>
      <c r="G130" s="123"/>
      <c r="H130" s="124"/>
      <c r="I130" s="1"/>
    </row>
    <row r="131" spans="1:9" s="2" customFormat="1" ht="12">
      <c r="A131" s="3"/>
      <c r="B131" s="88"/>
      <c r="C131" s="88"/>
      <c r="D131" s="88"/>
      <c r="E131" s="123"/>
      <c r="F131" s="136"/>
      <c r="G131" s="123"/>
      <c r="H131" s="124"/>
      <c r="I131" s="1"/>
    </row>
    <row r="132" spans="1:9" s="2" customFormat="1" ht="12">
      <c r="A132" s="3"/>
      <c r="B132" s="88"/>
      <c r="C132" s="88"/>
      <c r="D132" s="88"/>
      <c r="E132" s="123"/>
      <c r="F132" s="136"/>
      <c r="G132" s="123"/>
      <c r="H132" s="124"/>
      <c r="I132" s="1"/>
    </row>
    <row r="133" spans="1:9" s="2" customFormat="1" ht="12">
      <c r="A133" s="3"/>
      <c r="B133" s="88"/>
      <c r="C133" s="88"/>
      <c r="D133" s="88"/>
      <c r="E133" s="123"/>
      <c r="F133" s="136"/>
      <c r="G133" s="123"/>
      <c r="H133" s="124"/>
      <c r="I133" s="1"/>
    </row>
    <row r="134" spans="1:9" s="2" customFormat="1" ht="12">
      <c r="A134" s="3"/>
      <c r="B134" s="88"/>
      <c r="C134" s="88"/>
      <c r="D134" s="88"/>
      <c r="E134" s="123"/>
      <c r="F134" s="136"/>
      <c r="G134" s="123"/>
      <c r="H134" s="124"/>
      <c r="I134" s="1"/>
    </row>
    <row r="135" spans="1:9" s="2" customFormat="1" ht="12">
      <c r="A135" s="3"/>
      <c r="B135" s="88"/>
      <c r="C135" s="88"/>
      <c r="D135" s="88"/>
      <c r="E135" s="123"/>
      <c r="F135" s="136"/>
      <c r="G135" s="123"/>
      <c r="H135" s="124"/>
      <c r="I135" s="1"/>
    </row>
    <row r="136" spans="1:9" s="2" customFormat="1" ht="12">
      <c r="A136" s="3"/>
      <c r="B136" s="88"/>
      <c r="C136" s="88"/>
      <c r="D136" s="88"/>
      <c r="E136" s="123"/>
      <c r="F136" s="136"/>
      <c r="G136" s="123"/>
      <c r="H136" s="124"/>
      <c r="I136" s="1"/>
    </row>
    <row r="137" spans="1:9" s="2" customFormat="1" ht="12">
      <c r="A137" s="3"/>
      <c r="B137" s="88"/>
      <c r="C137" s="88"/>
      <c r="D137" s="88"/>
      <c r="E137" s="123"/>
      <c r="F137" s="136"/>
      <c r="G137" s="123"/>
      <c r="H137" s="124"/>
      <c r="I137" s="1"/>
    </row>
    <row r="138" spans="1:9" s="2" customFormat="1" ht="12">
      <c r="A138" s="3"/>
      <c r="B138" s="88"/>
      <c r="C138" s="88"/>
      <c r="D138" s="88"/>
      <c r="E138" s="123"/>
      <c r="F138" s="136"/>
      <c r="G138" s="123"/>
      <c r="H138" s="124"/>
      <c r="I138" s="1"/>
    </row>
    <row r="139" spans="1:9" s="2" customFormat="1" ht="12">
      <c r="A139" s="3"/>
      <c r="B139" s="88"/>
      <c r="C139" s="88"/>
      <c r="D139" s="88"/>
      <c r="E139" s="123"/>
      <c r="F139" s="136"/>
      <c r="G139" s="123"/>
      <c r="H139" s="124"/>
      <c r="I139" s="1"/>
    </row>
    <row r="140" spans="1:9" s="2" customFormat="1" ht="12">
      <c r="A140" s="3"/>
      <c r="B140" s="88"/>
      <c r="C140" s="88"/>
      <c r="D140" s="88"/>
      <c r="E140" s="123"/>
      <c r="F140" s="123"/>
      <c r="G140" s="123"/>
      <c r="H140" s="124"/>
      <c r="I140" s="1"/>
    </row>
    <row r="141" spans="1:9" s="2" customFormat="1" ht="12">
      <c r="A141" s="3"/>
      <c r="B141" s="88"/>
      <c r="C141" s="88"/>
      <c r="D141" s="88"/>
      <c r="E141" s="123"/>
      <c r="F141" s="123"/>
      <c r="G141" s="123"/>
      <c r="H141" s="124"/>
      <c r="I141" s="1"/>
    </row>
    <row r="142" spans="1:9" s="2" customFormat="1" ht="12">
      <c r="A142" s="3"/>
      <c r="B142" s="88"/>
      <c r="C142" s="88"/>
      <c r="D142" s="88"/>
      <c r="E142" s="123"/>
      <c r="F142" s="123"/>
      <c r="G142" s="123"/>
      <c r="H142" s="124"/>
      <c r="I142" s="1"/>
    </row>
    <row r="143" spans="1:9" s="2" customFormat="1" ht="12">
      <c r="A143" s="3"/>
      <c r="B143" s="88"/>
      <c r="C143" s="88"/>
      <c r="D143" s="88"/>
      <c r="E143" s="123"/>
      <c r="F143" s="123"/>
      <c r="G143" s="123"/>
      <c r="H143" s="124"/>
      <c r="I143" s="1"/>
    </row>
    <row r="144" spans="1:9" s="2" customFormat="1" ht="12">
      <c r="A144" s="3"/>
      <c r="B144" s="88"/>
      <c r="C144" s="88"/>
      <c r="D144" s="88"/>
      <c r="E144" s="123"/>
      <c r="F144" s="123"/>
      <c r="G144" s="123"/>
      <c r="H144" s="124"/>
      <c r="I144" s="1"/>
    </row>
    <row r="145" spans="1:9" s="2" customFormat="1" ht="12">
      <c r="A145" s="3"/>
      <c r="B145" s="88"/>
      <c r="C145" s="88"/>
      <c r="D145" s="88"/>
      <c r="E145" s="123"/>
      <c r="F145" s="123"/>
      <c r="G145" s="123"/>
      <c r="H145" s="124"/>
      <c r="I145" s="1"/>
    </row>
    <row r="146" spans="1:9" s="2" customFormat="1" ht="12">
      <c r="A146" s="3"/>
      <c r="B146" s="88"/>
      <c r="C146" s="88"/>
      <c r="D146" s="88"/>
      <c r="E146" s="123"/>
      <c r="F146" s="123"/>
      <c r="G146" s="123"/>
      <c r="H146" s="124"/>
      <c r="I146" s="1"/>
    </row>
    <row r="147" spans="1:9" s="2" customFormat="1" ht="12">
      <c r="A147" s="3"/>
      <c r="B147" s="88"/>
      <c r="C147" s="88"/>
      <c r="D147" s="88"/>
      <c r="E147" s="123"/>
      <c r="F147" s="123"/>
      <c r="G147" s="123"/>
      <c r="H147" s="124"/>
      <c r="I147" s="1"/>
    </row>
    <row r="148" spans="1:9" s="2" customFormat="1" ht="12">
      <c r="A148" s="3"/>
      <c r="B148" s="88"/>
      <c r="C148" s="88"/>
      <c r="D148" s="88"/>
      <c r="E148" s="123"/>
      <c r="F148" s="123"/>
      <c r="G148" s="123"/>
      <c r="H148" s="124"/>
      <c r="I148" s="1"/>
    </row>
    <row r="149" spans="1:9" s="2" customFormat="1" ht="12">
      <c r="A149" s="3"/>
      <c r="B149" s="88"/>
      <c r="C149" s="88"/>
      <c r="D149" s="88"/>
      <c r="E149" s="123"/>
      <c r="F149" s="123"/>
      <c r="G149" s="123"/>
      <c r="H149" s="124"/>
      <c r="I149" s="1"/>
    </row>
    <row r="150" spans="1:9" s="2" customFormat="1" ht="12">
      <c r="A150" s="3"/>
      <c r="B150" s="88"/>
      <c r="C150" s="88"/>
      <c r="D150" s="88"/>
      <c r="E150" s="123"/>
      <c r="F150" s="123"/>
      <c r="G150" s="123"/>
      <c r="H150" s="124"/>
      <c r="I150" s="1"/>
    </row>
    <row r="151" spans="1:9" s="2" customFormat="1" ht="12">
      <c r="A151" s="3"/>
      <c r="B151" s="88"/>
      <c r="C151" s="88"/>
      <c r="D151" s="88"/>
      <c r="E151" s="123"/>
      <c r="F151" s="123"/>
      <c r="G151" s="123"/>
      <c r="H151" s="124"/>
      <c r="I151" s="1"/>
    </row>
    <row r="152" spans="1:9" s="2" customFormat="1" ht="12">
      <c r="A152" s="3"/>
      <c r="B152" s="88"/>
      <c r="C152" s="88"/>
      <c r="D152" s="88"/>
      <c r="E152" s="123"/>
      <c r="F152" s="123"/>
      <c r="G152" s="123"/>
      <c r="H152" s="124"/>
      <c r="I152" s="1"/>
    </row>
    <row r="153" spans="1:9" s="2" customFormat="1" ht="12">
      <c r="A153" s="3"/>
      <c r="B153" s="88"/>
      <c r="C153" s="88"/>
      <c r="D153" s="88"/>
      <c r="E153" s="123"/>
      <c r="F153" s="123"/>
      <c r="G153" s="123"/>
      <c r="H153" s="124"/>
      <c r="I153" s="1"/>
    </row>
    <row r="154" spans="1:9" s="2" customFormat="1" ht="12">
      <c r="A154" s="3"/>
      <c r="B154" s="88"/>
      <c r="C154" s="88"/>
      <c r="D154" s="88"/>
      <c r="E154" s="123"/>
      <c r="F154" s="123"/>
      <c r="G154" s="123"/>
      <c r="H154" s="124"/>
      <c r="I154" s="1"/>
    </row>
    <row r="155" spans="1:9" s="2" customFormat="1" ht="12">
      <c r="A155" s="3"/>
      <c r="B155" s="88"/>
      <c r="C155" s="88"/>
      <c r="D155" s="88"/>
      <c r="E155" s="123"/>
      <c r="F155" s="123"/>
      <c r="G155" s="123"/>
      <c r="H155" s="124"/>
      <c r="I155" s="1"/>
    </row>
    <row r="156" spans="1:9" s="2" customFormat="1" ht="12">
      <c r="A156" s="3"/>
      <c r="B156" s="88"/>
      <c r="C156" s="88"/>
      <c r="D156" s="88"/>
      <c r="E156" s="123"/>
      <c r="F156" s="123"/>
      <c r="G156" s="123"/>
      <c r="H156" s="124"/>
      <c r="I156" s="1"/>
    </row>
    <row r="157" spans="1:9" s="2" customFormat="1" ht="12">
      <c r="A157" s="3"/>
      <c r="B157" s="88"/>
      <c r="C157" s="88"/>
      <c r="D157" s="88"/>
      <c r="E157" s="123"/>
      <c r="F157" s="123"/>
      <c r="G157" s="123"/>
      <c r="H157" s="124"/>
      <c r="I157" s="1"/>
    </row>
    <row r="158" spans="1:9" s="2" customFormat="1" ht="12">
      <c r="A158" s="3"/>
      <c r="B158" s="88"/>
      <c r="C158" s="88"/>
      <c r="D158" s="88"/>
      <c r="E158" s="123"/>
      <c r="F158" s="123"/>
      <c r="G158" s="123"/>
      <c r="H158" s="124"/>
      <c r="I158" s="1"/>
    </row>
    <row r="159" spans="1:9" s="2" customFormat="1" ht="12">
      <c r="A159" s="3"/>
      <c r="B159" s="88"/>
      <c r="C159" s="88"/>
      <c r="D159" s="88"/>
      <c r="E159" s="123"/>
      <c r="F159" s="123"/>
      <c r="G159" s="123"/>
      <c r="H159" s="124"/>
      <c r="I159" s="1"/>
    </row>
    <row r="160" spans="1:9" s="2" customFormat="1" ht="12">
      <c r="A160" s="3"/>
      <c r="B160" s="88"/>
      <c r="C160" s="88"/>
      <c r="D160" s="88"/>
      <c r="E160" s="123"/>
      <c r="F160" s="123"/>
      <c r="G160" s="123"/>
      <c r="H160" s="124"/>
      <c r="I160" s="1"/>
    </row>
    <row r="161" spans="1:9" s="2" customFormat="1" ht="12">
      <c r="A161" s="3"/>
      <c r="B161" s="88"/>
      <c r="C161" s="88"/>
      <c r="D161" s="88"/>
      <c r="E161" s="123"/>
      <c r="F161" s="123"/>
      <c r="G161" s="123"/>
      <c r="H161" s="124"/>
      <c r="I161" s="1"/>
    </row>
    <row r="162" spans="1:9" s="2" customFormat="1" ht="12">
      <c r="A162" s="3"/>
      <c r="B162" s="88"/>
      <c r="C162" s="88"/>
      <c r="D162" s="88"/>
      <c r="E162" s="123"/>
      <c r="F162" s="123"/>
      <c r="G162" s="123"/>
      <c r="H162" s="124"/>
      <c r="I162" s="1"/>
    </row>
    <row r="163" spans="1:9" s="2" customFormat="1" ht="12">
      <c r="A163" s="3"/>
      <c r="B163" s="88"/>
      <c r="C163" s="88"/>
      <c r="D163" s="88"/>
      <c r="E163" s="123"/>
      <c r="F163" s="123"/>
      <c r="G163" s="123"/>
      <c r="H163" s="124"/>
      <c r="I163" s="1"/>
    </row>
    <row r="164" spans="1:9" s="2" customFormat="1" ht="12">
      <c r="A164" s="3"/>
      <c r="B164" s="88"/>
      <c r="C164" s="88"/>
      <c r="D164" s="88"/>
      <c r="E164" s="123"/>
      <c r="F164" s="123"/>
      <c r="G164" s="123"/>
      <c r="H164" s="124"/>
      <c r="I164" s="1"/>
    </row>
    <row r="165" spans="1:9" s="2" customFormat="1" ht="12">
      <c r="A165" s="3"/>
      <c r="B165" s="88"/>
      <c r="C165" s="88"/>
      <c r="D165" s="88"/>
      <c r="E165" s="123"/>
      <c r="F165" s="123"/>
      <c r="G165" s="123"/>
      <c r="H165" s="124"/>
      <c r="I165" s="1"/>
    </row>
    <row r="166" spans="1:9" s="2" customFormat="1" ht="12">
      <c r="A166" s="3"/>
      <c r="B166" s="88"/>
      <c r="C166" s="88"/>
      <c r="D166" s="88"/>
      <c r="E166" s="123"/>
      <c r="F166" s="123"/>
      <c r="G166" s="123"/>
      <c r="H166" s="124"/>
      <c r="I166" s="1"/>
    </row>
    <row r="167" spans="1:9" s="2" customFormat="1" ht="12">
      <c r="A167" s="3"/>
      <c r="B167" s="88"/>
      <c r="C167" s="88"/>
      <c r="D167" s="88"/>
      <c r="E167" s="123"/>
      <c r="F167" s="123"/>
      <c r="G167" s="123"/>
      <c r="H167" s="124"/>
      <c r="I167" s="1"/>
    </row>
    <row r="168" spans="1:9" s="2" customFormat="1" ht="12">
      <c r="A168" s="3"/>
      <c r="B168" s="88"/>
      <c r="C168" s="88"/>
      <c r="D168" s="88"/>
      <c r="E168" s="123"/>
      <c r="F168" s="123"/>
      <c r="G168" s="123"/>
      <c r="H168" s="124"/>
      <c r="I168" s="1"/>
    </row>
    <row r="169" spans="1:9" s="2" customFormat="1" ht="12">
      <c r="A169" s="3"/>
      <c r="B169" s="88"/>
      <c r="C169" s="88"/>
      <c r="D169" s="88"/>
      <c r="E169" s="123"/>
      <c r="F169" s="123"/>
      <c r="G169" s="123"/>
      <c r="H169" s="124"/>
      <c r="I169" s="1"/>
    </row>
    <row r="170" spans="1:9" s="2" customFormat="1" ht="12">
      <c r="A170" s="3"/>
      <c r="B170" s="88"/>
      <c r="C170" s="88"/>
      <c r="D170" s="88"/>
      <c r="E170" s="123"/>
      <c r="F170" s="123"/>
      <c r="G170" s="123"/>
      <c r="H170" s="124"/>
      <c r="I170" s="1"/>
    </row>
    <row r="171" spans="1:9" s="2" customFormat="1" ht="12">
      <c r="A171" s="3"/>
      <c r="B171" s="88"/>
      <c r="C171" s="88"/>
      <c r="D171" s="88"/>
      <c r="E171" s="123"/>
      <c r="F171" s="123"/>
      <c r="G171" s="123"/>
      <c r="H171" s="124"/>
      <c r="I171" s="1"/>
    </row>
    <row r="172" spans="1:9" s="2" customFormat="1" ht="12">
      <c r="A172" s="3"/>
      <c r="B172" s="88"/>
      <c r="C172" s="88"/>
      <c r="D172" s="88"/>
      <c r="E172" s="123"/>
      <c r="F172" s="123"/>
      <c r="G172" s="123"/>
      <c r="H172" s="124"/>
      <c r="I172" s="1"/>
    </row>
    <row r="173" spans="1:9" s="2" customFormat="1" ht="12">
      <c r="A173" s="3"/>
      <c r="B173" s="88"/>
      <c r="C173" s="88"/>
      <c r="D173" s="88"/>
      <c r="E173" s="123"/>
      <c r="F173" s="123"/>
      <c r="G173" s="123"/>
      <c r="H173" s="124"/>
      <c r="I173" s="1"/>
    </row>
    <row r="174" spans="1:9" s="2" customFormat="1" ht="12">
      <c r="A174" s="3"/>
      <c r="B174" s="88"/>
      <c r="C174" s="88"/>
      <c r="D174" s="88"/>
      <c r="E174" s="123"/>
      <c r="F174" s="123"/>
      <c r="G174" s="123"/>
      <c r="H174" s="124"/>
      <c r="I174" s="1"/>
    </row>
    <row r="175" spans="1:9" s="2" customFormat="1" ht="12">
      <c r="A175" s="3"/>
      <c r="B175" s="88"/>
      <c r="C175" s="88"/>
      <c r="D175" s="88"/>
      <c r="E175" s="123"/>
      <c r="F175" s="123"/>
      <c r="G175" s="123"/>
      <c r="H175" s="124"/>
      <c r="I175" s="1"/>
    </row>
    <row r="176" spans="1:9" s="2" customFormat="1" ht="12">
      <c r="A176" s="3"/>
      <c r="B176" s="88"/>
      <c r="C176" s="88"/>
      <c r="D176" s="88"/>
      <c r="E176" s="123"/>
      <c r="F176" s="123"/>
      <c r="G176" s="123"/>
      <c r="H176" s="124"/>
      <c r="I176" s="1"/>
    </row>
    <row r="177" spans="1:9" s="2" customFormat="1" ht="12">
      <c r="A177" s="3"/>
      <c r="B177" s="88"/>
      <c r="C177" s="88"/>
      <c r="D177" s="88"/>
      <c r="E177" s="123"/>
      <c r="F177" s="123"/>
      <c r="G177" s="123"/>
      <c r="H177" s="124"/>
      <c r="I177" s="1"/>
    </row>
    <row r="178" spans="1:9" s="2" customFormat="1" ht="12">
      <c r="A178" s="3"/>
      <c r="B178" s="88"/>
      <c r="C178" s="88"/>
      <c r="D178" s="88"/>
      <c r="E178" s="123"/>
      <c r="F178" s="123"/>
      <c r="G178" s="123"/>
      <c r="H178" s="124"/>
      <c r="I178" s="1"/>
    </row>
    <row r="179" spans="1:9" s="2" customFormat="1" ht="12">
      <c r="A179" s="3"/>
      <c r="B179" s="88"/>
      <c r="C179" s="88"/>
      <c r="D179" s="88"/>
      <c r="E179" s="123"/>
      <c r="F179" s="123"/>
      <c r="G179" s="123"/>
      <c r="H179" s="124"/>
      <c r="I179" s="1"/>
    </row>
    <row r="180" spans="1:9" s="2" customFormat="1" ht="12">
      <c r="A180" s="3"/>
      <c r="B180" s="88"/>
      <c r="C180" s="88"/>
      <c r="D180" s="88"/>
      <c r="E180" s="123"/>
      <c r="F180" s="123"/>
      <c r="G180" s="123"/>
      <c r="H180" s="124"/>
      <c r="I180" s="1"/>
    </row>
    <row r="181" spans="1:9" s="2" customFormat="1" ht="12">
      <c r="A181" s="3"/>
      <c r="B181" s="88"/>
      <c r="C181" s="88"/>
      <c r="D181" s="88"/>
      <c r="E181" s="123"/>
      <c r="F181" s="123"/>
      <c r="G181" s="123"/>
      <c r="H181" s="124"/>
      <c r="I181" s="1"/>
    </row>
    <row r="182" spans="1:9" s="2" customFormat="1" ht="12">
      <c r="A182" s="3"/>
      <c r="B182" s="88"/>
      <c r="C182" s="88"/>
      <c r="D182" s="88"/>
      <c r="E182" s="123"/>
      <c r="F182" s="123"/>
      <c r="G182" s="123"/>
      <c r="H182" s="124"/>
      <c r="I182" s="1"/>
    </row>
    <row r="183" spans="1:9" s="2" customFormat="1" ht="12">
      <c r="A183" s="3"/>
      <c r="B183" s="88"/>
      <c r="C183" s="88"/>
      <c r="D183" s="88"/>
      <c r="E183" s="123"/>
      <c r="F183" s="123"/>
      <c r="G183" s="123"/>
      <c r="H183" s="124"/>
      <c r="I183" s="1"/>
    </row>
    <row r="184" spans="1:9" s="2" customFormat="1" ht="12">
      <c r="A184" s="3"/>
      <c r="B184" s="88"/>
      <c r="C184" s="88"/>
      <c r="D184" s="88"/>
      <c r="E184" s="123"/>
      <c r="F184" s="123"/>
      <c r="G184" s="123"/>
      <c r="H184" s="124"/>
      <c r="I184" s="1"/>
    </row>
    <row r="185" spans="1:9" s="2" customFormat="1" ht="12">
      <c r="A185" s="3"/>
      <c r="B185" s="88"/>
      <c r="C185" s="88"/>
      <c r="D185" s="88"/>
      <c r="E185" s="123"/>
      <c r="F185" s="123"/>
      <c r="G185" s="123"/>
      <c r="H185" s="124"/>
      <c r="I185" s="1"/>
    </row>
    <row r="186" spans="1:9" s="2" customFormat="1" ht="12">
      <c r="A186" s="3"/>
      <c r="B186" s="88"/>
      <c r="C186" s="88"/>
      <c r="D186" s="88"/>
      <c r="E186" s="123"/>
      <c r="F186" s="123"/>
      <c r="G186" s="123"/>
      <c r="H186" s="124"/>
      <c r="I186" s="1"/>
    </row>
    <row r="187" spans="1:9" s="2" customFormat="1" ht="12">
      <c r="A187" s="3"/>
      <c r="B187" s="88"/>
      <c r="C187" s="88"/>
      <c r="D187" s="88"/>
      <c r="E187" s="123"/>
      <c r="F187" s="123"/>
      <c r="G187" s="123"/>
      <c r="H187" s="124"/>
      <c r="I187" s="1"/>
    </row>
    <row r="188" spans="1:9" s="2" customFormat="1" ht="12">
      <c r="A188" s="3"/>
      <c r="B188" s="88"/>
      <c r="C188" s="88"/>
      <c r="D188" s="88"/>
      <c r="E188" s="123"/>
      <c r="F188" s="123"/>
      <c r="G188" s="123"/>
      <c r="H188" s="124"/>
      <c r="I188" s="1"/>
    </row>
    <row r="189" spans="1:9" s="2" customFormat="1" ht="12">
      <c r="A189" s="3"/>
      <c r="B189" s="88"/>
      <c r="C189" s="88"/>
      <c r="D189" s="88"/>
      <c r="E189" s="123"/>
      <c r="F189" s="123"/>
      <c r="G189" s="123"/>
      <c r="H189" s="124"/>
      <c r="I189" s="1"/>
    </row>
    <row r="190" spans="1:9" s="2" customFormat="1" ht="12">
      <c r="A190" s="3"/>
      <c r="B190" s="88"/>
      <c r="C190" s="88"/>
      <c r="D190" s="88"/>
      <c r="E190" s="123"/>
      <c r="F190" s="123"/>
      <c r="G190" s="123"/>
      <c r="H190" s="124"/>
      <c r="I190" s="1"/>
    </row>
    <row r="191" spans="1:9" s="2" customFormat="1" ht="12">
      <c r="A191" s="3"/>
      <c r="B191" s="88"/>
      <c r="C191" s="88"/>
      <c r="D191" s="88"/>
      <c r="E191" s="123"/>
      <c r="F191" s="123"/>
      <c r="G191" s="123"/>
      <c r="H191" s="124"/>
      <c r="I191" s="1"/>
    </row>
    <row r="192" spans="1:9" s="2" customFormat="1" ht="12">
      <c r="A192" s="3"/>
      <c r="B192" s="88"/>
      <c r="C192" s="88"/>
      <c r="D192" s="88"/>
      <c r="E192" s="123"/>
      <c r="F192" s="123"/>
      <c r="G192" s="123"/>
      <c r="H192" s="124"/>
      <c r="I192" s="1"/>
    </row>
    <row r="193" spans="1:9" s="2" customFormat="1" ht="12">
      <c r="A193" s="3"/>
      <c r="B193" s="88"/>
      <c r="C193" s="88"/>
      <c r="D193" s="88"/>
      <c r="E193" s="123"/>
      <c r="F193" s="123"/>
      <c r="G193" s="123"/>
      <c r="H193" s="124"/>
      <c r="I193" s="1"/>
    </row>
    <row r="194" spans="1:9" s="2" customFormat="1" ht="12">
      <c r="A194" s="3"/>
      <c r="B194" s="88"/>
      <c r="C194" s="88"/>
      <c r="D194" s="88"/>
      <c r="E194" s="123"/>
      <c r="F194" s="123"/>
      <c r="G194" s="123"/>
      <c r="H194" s="124"/>
      <c r="I194" s="1"/>
    </row>
    <row r="195" spans="1:9" s="2" customFormat="1" ht="12">
      <c r="A195" s="3"/>
      <c r="B195" s="88"/>
      <c r="C195" s="88"/>
      <c r="D195" s="88"/>
      <c r="E195" s="123"/>
      <c r="F195" s="123"/>
      <c r="G195" s="123"/>
      <c r="H195" s="124"/>
      <c r="I195" s="1"/>
    </row>
    <row r="196" spans="1:9" s="2" customFormat="1" ht="12">
      <c r="A196" s="3"/>
      <c r="B196" s="88"/>
      <c r="C196" s="88"/>
      <c r="D196" s="88"/>
      <c r="E196" s="123"/>
      <c r="F196" s="123"/>
      <c r="G196" s="123"/>
      <c r="H196" s="124"/>
      <c r="I196" s="1"/>
    </row>
    <row r="197" spans="1:9" s="2" customFormat="1" ht="12">
      <c r="A197" s="3"/>
      <c r="B197" s="88"/>
      <c r="C197" s="88"/>
      <c r="D197" s="88"/>
      <c r="E197" s="123"/>
      <c r="F197" s="123"/>
      <c r="G197" s="123"/>
      <c r="H197" s="124"/>
      <c r="I197" s="1"/>
    </row>
    <row r="198" spans="1:9" s="2" customFormat="1" ht="12">
      <c r="A198" s="3"/>
      <c r="B198" s="88"/>
      <c r="C198" s="88"/>
      <c r="D198" s="88"/>
      <c r="E198" s="123"/>
      <c r="F198" s="123"/>
      <c r="G198" s="123"/>
      <c r="H198" s="124"/>
      <c r="I198" s="1"/>
    </row>
    <row r="199" spans="1:9" s="2" customFormat="1" ht="12">
      <c r="A199" s="3"/>
      <c r="B199" s="88"/>
      <c r="C199" s="88"/>
      <c r="D199" s="88"/>
      <c r="E199" s="123"/>
      <c r="F199" s="123"/>
      <c r="G199" s="123"/>
      <c r="H199" s="124"/>
      <c r="I199" s="1"/>
    </row>
    <row r="200" spans="1:18" ht="12">
      <c r="A200" s="3"/>
      <c r="H200" s="124"/>
      <c r="I200" s="1"/>
      <c r="J200" s="2"/>
      <c r="K200" s="2"/>
      <c r="L200" s="2"/>
      <c r="M200" s="2"/>
      <c r="N200" s="2"/>
      <c r="O200" s="2"/>
      <c r="P200" s="2"/>
      <c r="Q200" s="2"/>
      <c r="R200" s="2"/>
    </row>
    <row r="201" spans="1:10" ht="12">
      <c r="A201" s="3"/>
      <c r="H201" s="124"/>
      <c r="I201" s="1"/>
      <c r="J201" s="2"/>
    </row>
    <row r="202" spans="1:9" ht="12">
      <c r="A202" s="3"/>
      <c r="H202" s="124"/>
      <c r="I202" s="1"/>
    </row>
    <row r="203" spans="1:9" ht="12">
      <c r="A203" s="3"/>
      <c r="H203" s="124"/>
      <c r="I203" s="1"/>
    </row>
    <row r="204" spans="1:9" ht="12">
      <c r="A204" s="3"/>
      <c r="H204" s="124"/>
      <c r="I204" s="1"/>
    </row>
    <row r="205" spans="1:9" ht="12">
      <c r="A205" s="3"/>
      <c r="H205" s="124"/>
      <c r="I205" s="1"/>
    </row>
    <row r="206" spans="1:9" ht="12">
      <c r="A206" s="3"/>
      <c r="H206" s="124"/>
      <c r="I206" s="1"/>
    </row>
    <row r="207" spans="1:9" ht="12">
      <c r="A207" s="3"/>
      <c r="H207" s="124"/>
      <c r="I207" s="1"/>
    </row>
    <row r="208" spans="1:9" ht="12">
      <c r="A208" s="3"/>
      <c r="H208" s="124"/>
      <c r="I208" s="1"/>
    </row>
    <row r="209" spans="1:9" ht="12">
      <c r="A209" s="3"/>
      <c r="H209" s="124"/>
      <c r="I209" s="1"/>
    </row>
    <row r="210" spans="1:9" ht="12">
      <c r="A210" s="3"/>
      <c r="H210" s="124"/>
      <c r="I210" s="1"/>
    </row>
    <row r="211" spans="1:9" ht="12">
      <c r="A211" s="3"/>
      <c r="H211" s="124"/>
      <c r="I211" s="1"/>
    </row>
    <row r="212" spans="1:9" ht="12">
      <c r="A212" s="3"/>
      <c r="H212" s="124"/>
      <c r="I212" s="1"/>
    </row>
    <row r="213" spans="1:9" ht="12">
      <c r="A213" s="3"/>
      <c r="H213" s="124"/>
      <c r="I213" s="1"/>
    </row>
    <row r="214" spans="1:9" ht="12">
      <c r="A214" s="3"/>
      <c r="H214" s="124"/>
      <c r="I214" s="1"/>
    </row>
    <row r="215" spans="1:9" ht="12">
      <c r="A215" s="3"/>
      <c r="H215" s="124"/>
      <c r="I215" s="1"/>
    </row>
    <row r="216" spans="1:9" ht="12">
      <c r="A216" s="3"/>
      <c r="H216" s="124"/>
      <c r="I216" s="1"/>
    </row>
    <row r="217" spans="1:9" ht="12">
      <c r="A217" s="3"/>
      <c r="H217" s="124"/>
      <c r="I217" s="1"/>
    </row>
    <row r="218" spans="1:9" ht="12">
      <c r="A218" s="3"/>
      <c r="H218" s="124"/>
      <c r="I218" s="1"/>
    </row>
    <row r="219" spans="1:9" ht="12">
      <c r="A219" s="3"/>
      <c r="H219" s="124"/>
      <c r="I219" s="1"/>
    </row>
    <row r="220" spans="1:9" ht="12">
      <c r="A220" s="3"/>
      <c r="H220" s="124"/>
      <c r="I220" s="1"/>
    </row>
    <row r="221" spans="1:9" ht="12">
      <c r="A221" s="3"/>
      <c r="H221" s="124"/>
      <c r="I221" s="1"/>
    </row>
    <row r="222" spans="8:9" ht="12">
      <c r="H222" s="124"/>
      <c r="I222" s="1"/>
    </row>
    <row r="223" spans="8:9" ht="12">
      <c r="H223" s="124"/>
      <c r="I223" s="1"/>
    </row>
  </sheetData>
  <sheetProtection password="C408" sheet="1"/>
  <autoFilter ref="A1:I68"/>
  <dataValidations count="1">
    <dataValidation type="list" allowBlank="1" showDropDown="1" showInputMessage="1" showErrorMessage="1" sqref="M3:M5">
      <formula1>$L$243:$L$245</formula1>
    </dataValidation>
  </dataValidations>
  <printOptions/>
  <pageMargins left="0.7874015748031497" right="0" top="0.984251968503937" bottom="0.984251968503937" header="0.5118110236220472" footer="0.5118110236220472"/>
  <pageSetup fitToHeight="9" horizontalDpi="300" verticalDpi="300" orientation="landscape" paperSize="8" scale="40" r:id="rId1"/>
</worksheet>
</file>

<file path=xl/worksheets/sheet3.xml><?xml version="1.0" encoding="utf-8"?>
<worksheet xmlns="http://schemas.openxmlformats.org/spreadsheetml/2006/main" xmlns:r="http://schemas.openxmlformats.org/officeDocument/2006/relationships">
  <sheetPr codeName="Sheet4"/>
  <dimension ref="A1:Z18"/>
  <sheetViews>
    <sheetView zoomScale="85" zoomScaleNormal="85" zoomScalePageLayoutView="0" workbookViewId="0" topLeftCell="A1">
      <pane ySplit="2" topLeftCell="A3" activePane="bottomLeft" state="frozen"/>
      <selection pane="topLeft" activeCell="E4" sqref="E4:W4"/>
      <selection pane="bottomLeft" activeCell="E4" sqref="E4:W4"/>
    </sheetView>
  </sheetViews>
  <sheetFormatPr defaultColWidth="9.140625" defaultRowHeight="15"/>
  <cols>
    <col min="1" max="1" width="16.28125" style="0" customWidth="1"/>
    <col min="2" max="4" width="10.57421875" style="0" customWidth="1"/>
    <col min="5" max="5" width="11.421875" style="0" customWidth="1"/>
    <col min="6" max="26" width="10.57421875" style="0" customWidth="1"/>
  </cols>
  <sheetData>
    <row r="1" spans="1:26" s="142" customFormat="1" ht="13.5">
      <c r="A1" s="140" t="s">
        <v>684</v>
      </c>
      <c r="B1" s="141"/>
      <c r="C1" s="141">
        <v>1</v>
      </c>
      <c r="D1" s="141">
        <v>2</v>
      </c>
      <c r="E1" s="141">
        <v>3</v>
      </c>
      <c r="F1" s="141">
        <v>4</v>
      </c>
      <c r="G1" s="141">
        <v>5</v>
      </c>
      <c r="H1" s="141">
        <v>6</v>
      </c>
      <c r="I1" s="141">
        <v>7</v>
      </c>
      <c r="J1" s="141">
        <v>8</v>
      </c>
      <c r="K1" s="141">
        <v>9</v>
      </c>
      <c r="L1" s="141">
        <v>10</v>
      </c>
      <c r="M1" s="141">
        <v>11</v>
      </c>
      <c r="N1" s="141">
        <v>12</v>
      </c>
      <c r="O1" s="141">
        <v>13</v>
      </c>
      <c r="P1" s="141">
        <v>14</v>
      </c>
      <c r="Q1" s="141">
        <v>15</v>
      </c>
      <c r="R1" s="141">
        <v>16</v>
      </c>
      <c r="S1" s="141">
        <v>17</v>
      </c>
      <c r="T1" s="141">
        <v>18</v>
      </c>
      <c r="U1" s="141">
        <v>19</v>
      </c>
      <c r="V1" s="141">
        <v>20</v>
      </c>
      <c r="W1" s="141">
        <v>21</v>
      </c>
      <c r="X1" s="141">
        <v>22</v>
      </c>
      <c r="Y1" s="141">
        <v>23</v>
      </c>
      <c r="Z1" s="141">
        <v>24</v>
      </c>
    </row>
    <row r="2" spans="1:26" s="148" customFormat="1" ht="23.25" thickBot="1">
      <c r="A2" s="143" t="s">
        <v>609</v>
      </c>
      <c r="B2" s="144" t="s">
        <v>685</v>
      </c>
      <c r="C2" s="145" t="s">
        <v>69</v>
      </c>
      <c r="D2" s="145" t="s">
        <v>313</v>
      </c>
      <c r="E2" s="145" t="s">
        <v>70</v>
      </c>
      <c r="F2" s="145" t="s">
        <v>71</v>
      </c>
      <c r="G2" s="146" t="s">
        <v>72</v>
      </c>
      <c r="H2" s="146" t="s">
        <v>73</v>
      </c>
      <c r="I2" s="144" t="s">
        <v>74</v>
      </c>
      <c r="J2" s="146" t="s">
        <v>75</v>
      </c>
      <c r="K2" s="144" t="s">
        <v>76</v>
      </c>
      <c r="L2" s="144" t="s">
        <v>77</v>
      </c>
      <c r="M2" s="146" t="s">
        <v>78</v>
      </c>
      <c r="N2" s="146" t="s">
        <v>314</v>
      </c>
      <c r="O2" s="146" t="s">
        <v>315</v>
      </c>
      <c r="P2" s="146" t="s">
        <v>43</v>
      </c>
      <c r="Q2" s="146" t="s">
        <v>316</v>
      </c>
      <c r="R2" s="146" t="s">
        <v>317</v>
      </c>
      <c r="S2" s="146" t="s">
        <v>79</v>
      </c>
      <c r="T2" s="146" t="s">
        <v>80</v>
      </c>
      <c r="U2" s="146" t="s">
        <v>318</v>
      </c>
      <c r="V2" s="146" t="s">
        <v>319</v>
      </c>
      <c r="W2" s="147" t="s">
        <v>320</v>
      </c>
      <c r="X2" s="146" t="s">
        <v>321</v>
      </c>
      <c r="Y2" s="146" t="s">
        <v>322</v>
      </c>
      <c r="Z2" s="146" t="s">
        <v>323</v>
      </c>
    </row>
    <row r="3" spans="1:26" ht="14.25" thickBot="1">
      <c r="A3" s="143" t="s">
        <v>686</v>
      </c>
      <c r="B3" s="149" t="s">
        <v>687</v>
      </c>
      <c r="C3" s="150" t="s">
        <v>688</v>
      </c>
      <c r="D3" s="151" t="s">
        <v>688</v>
      </c>
      <c r="E3" s="151" t="s">
        <v>688</v>
      </c>
      <c r="F3" s="151" t="s">
        <v>688</v>
      </c>
      <c r="G3" s="149" t="s">
        <v>689</v>
      </c>
      <c r="H3" s="149" t="s">
        <v>689</v>
      </c>
      <c r="I3" s="149" t="s">
        <v>690</v>
      </c>
      <c r="J3" s="149" t="s">
        <v>687</v>
      </c>
      <c r="K3" s="149" t="s">
        <v>690</v>
      </c>
      <c r="L3" s="149" t="s">
        <v>687</v>
      </c>
      <c r="M3" s="149" t="s">
        <v>687</v>
      </c>
      <c r="N3" s="149" t="s">
        <v>687</v>
      </c>
      <c r="O3" s="149" t="s">
        <v>687</v>
      </c>
      <c r="P3" s="149" t="s">
        <v>687</v>
      </c>
      <c r="Q3" s="149" t="s">
        <v>687</v>
      </c>
      <c r="R3" s="149" t="s">
        <v>687</v>
      </c>
      <c r="S3" s="149" t="s">
        <v>687</v>
      </c>
      <c r="T3" s="149" t="s">
        <v>687</v>
      </c>
      <c r="U3" s="149" t="s">
        <v>687</v>
      </c>
      <c r="V3" s="149" t="s">
        <v>687</v>
      </c>
      <c r="W3" s="152" t="s">
        <v>687</v>
      </c>
      <c r="X3" s="149" t="s">
        <v>687</v>
      </c>
      <c r="Y3" s="149" t="s">
        <v>687</v>
      </c>
      <c r="Z3" s="149" t="s">
        <v>687</v>
      </c>
    </row>
    <row r="4" spans="1:26" ht="14.25" thickBot="1">
      <c r="A4" s="143" t="s">
        <v>691</v>
      </c>
      <c r="B4" s="153">
        <v>30</v>
      </c>
      <c r="C4" s="154">
        <v>30</v>
      </c>
      <c r="D4" s="155">
        <v>100</v>
      </c>
      <c r="E4" s="155">
        <v>100</v>
      </c>
      <c r="F4" s="155">
        <v>100</v>
      </c>
      <c r="G4" s="153">
        <v>30</v>
      </c>
      <c r="H4" s="153">
        <v>30</v>
      </c>
      <c r="I4" s="156">
        <v>30</v>
      </c>
      <c r="J4" s="153">
        <v>30</v>
      </c>
      <c r="K4" s="157">
        <v>50</v>
      </c>
      <c r="L4" s="157">
        <v>40</v>
      </c>
      <c r="M4" s="153">
        <v>30</v>
      </c>
      <c r="N4" s="153">
        <v>30</v>
      </c>
      <c r="O4" s="158">
        <v>20</v>
      </c>
      <c r="P4" s="153">
        <v>30</v>
      </c>
      <c r="Q4" s="153">
        <v>30</v>
      </c>
      <c r="R4" s="153">
        <v>30</v>
      </c>
      <c r="S4" s="153">
        <v>30</v>
      </c>
      <c r="T4" s="153">
        <v>30</v>
      </c>
      <c r="U4" s="153">
        <v>30</v>
      </c>
      <c r="V4" s="153">
        <v>30</v>
      </c>
      <c r="W4" s="154">
        <v>30</v>
      </c>
      <c r="X4" s="153">
        <v>30</v>
      </c>
      <c r="Y4" s="153">
        <v>30</v>
      </c>
      <c r="Z4" s="153">
        <v>30</v>
      </c>
    </row>
    <row r="5" spans="1:26" ht="192" thickBot="1">
      <c r="A5" s="159" t="s">
        <v>692</v>
      </c>
      <c r="B5" s="160"/>
      <c r="C5" s="160" t="s">
        <v>693</v>
      </c>
      <c r="D5" s="161" t="s">
        <v>694</v>
      </c>
      <c r="E5" s="161" t="s">
        <v>694</v>
      </c>
      <c r="F5" s="161" t="s">
        <v>694</v>
      </c>
      <c r="G5" s="160" t="s">
        <v>695</v>
      </c>
      <c r="H5" s="160" t="s">
        <v>696</v>
      </c>
      <c r="I5" s="160" t="s">
        <v>697</v>
      </c>
      <c r="J5" s="161" t="s">
        <v>698</v>
      </c>
      <c r="K5" s="160" t="s">
        <v>699</v>
      </c>
      <c r="L5" s="160" t="s">
        <v>700</v>
      </c>
      <c r="M5" s="161" t="s">
        <v>701</v>
      </c>
      <c r="N5" s="161" t="s">
        <v>701</v>
      </c>
      <c r="O5" s="161" t="s">
        <v>696</v>
      </c>
      <c r="P5" s="161" t="s">
        <v>698</v>
      </c>
      <c r="Q5" s="161" t="s">
        <v>698</v>
      </c>
      <c r="R5" s="161" t="s">
        <v>698</v>
      </c>
      <c r="S5" s="161" t="s">
        <v>698</v>
      </c>
      <c r="T5" s="161" t="s">
        <v>698</v>
      </c>
      <c r="U5" s="161" t="s">
        <v>698</v>
      </c>
      <c r="V5" s="161" t="s">
        <v>698</v>
      </c>
      <c r="W5" s="160"/>
      <c r="X5" s="161" t="s">
        <v>698</v>
      </c>
      <c r="Y5" s="161" t="s">
        <v>698</v>
      </c>
      <c r="Z5" s="161" t="s">
        <v>698</v>
      </c>
    </row>
    <row r="6" spans="1:26" ht="147" thickBot="1">
      <c r="A6" s="143" t="s">
        <v>633</v>
      </c>
      <c r="B6" s="162" t="s">
        <v>702</v>
      </c>
      <c r="C6" s="163" t="s">
        <v>703</v>
      </c>
      <c r="D6" s="164" t="s">
        <v>704</v>
      </c>
      <c r="E6" s="164" t="s">
        <v>704</v>
      </c>
      <c r="F6" s="164" t="s">
        <v>704</v>
      </c>
      <c r="G6" s="162" t="s">
        <v>705</v>
      </c>
      <c r="H6" s="162" t="s">
        <v>706</v>
      </c>
      <c r="I6" s="162" t="s">
        <v>707</v>
      </c>
      <c r="J6" s="164" t="s">
        <v>708</v>
      </c>
      <c r="K6" s="162" t="s">
        <v>709</v>
      </c>
      <c r="L6" s="162" t="s">
        <v>710</v>
      </c>
      <c r="M6" s="164" t="s">
        <v>708</v>
      </c>
      <c r="N6" s="164" t="s">
        <v>708</v>
      </c>
      <c r="O6" s="165" t="s">
        <v>706</v>
      </c>
      <c r="P6" s="164" t="s">
        <v>708</v>
      </c>
      <c r="Q6" s="164" t="s">
        <v>708</v>
      </c>
      <c r="R6" s="164" t="s">
        <v>708</v>
      </c>
      <c r="S6" s="164" t="s">
        <v>708</v>
      </c>
      <c r="T6" s="164" t="s">
        <v>708</v>
      </c>
      <c r="U6" s="164" t="s">
        <v>708</v>
      </c>
      <c r="V6" s="164" t="s">
        <v>708</v>
      </c>
      <c r="W6" s="160" t="s">
        <v>702</v>
      </c>
      <c r="X6" s="164" t="s">
        <v>708</v>
      </c>
      <c r="Y6" s="164" t="s">
        <v>708</v>
      </c>
      <c r="Z6" s="164" t="s">
        <v>708</v>
      </c>
    </row>
    <row r="7" spans="1:26" ht="14.25" thickBot="1">
      <c r="A7" s="143" t="s">
        <v>711</v>
      </c>
      <c r="B7" s="149" t="s">
        <v>712</v>
      </c>
      <c r="C7" s="150" t="s">
        <v>713</v>
      </c>
      <c r="D7" s="152" t="s">
        <v>712</v>
      </c>
      <c r="E7" s="152" t="s">
        <v>712</v>
      </c>
      <c r="F7" s="152" t="s">
        <v>712</v>
      </c>
      <c r="G7" s="149" t="s">
        <v>712</v>
      </c>
      <c r="H7" s="149" t="s">
        <v>712</v>
      </c>
      <c r="I7" s="149" t="s">
        <v>712</v>
      </c>
      <c r="J7" s="152" t="s">
        <v>712</v>
      </c>
      <c r="K7" s="149" t="s">
        <v>712</v>
      </c>
      <c r="L7" s="149" t="s">
        <v>712</v>
      </c>
      <c r="M7" s="149" t="s">
        <v>712</v>
      </c>
      <c r="N7" s="149" t="s">
        <v>712</v>
      </c>
      <c r="O7" s="149" t="s">
        <v>712</v>
      </c>
      <c r="P7" s="152" t="s">
        <v>712</v>
      </c>
      <c r="Q7" s="152" t="s">
        <v>712</v>
      </c>
      <c r="R7" s="152" t="s">
        <v>712</v>
      </c>
      <c r="S7" s="152" t="s">
        <v>712</v>
      </c>
      <c r="T7" s="152" t="s">
        <v>712</v>
      </c>
      <c r="U7" s="152" t="s">
        <v>712</v>
      </c>
      <c r="V7" s="152" t="s">
        <v>712</v>
      </c>
      <c r="W7" s="166" t="s">
        <v>712</v>
      </c>
      <c r="X7" s="152" t="s">
        <v>712</v>
      </c>
      <c r="Y7" s="152" t="s">
        <v>712</v>
      </c>
      <c r="Z7" s="152" t="s">
        <v>712</v>
      </c>
    </row>
    <row r="8" spans="1:26" ht="14.25" thickBot="1">
      <c r="A8" s="143" t="s">
        <v>714</v>
      </c>
      <c r="B8" s="156">
        <v>20</v>
      </c>
      <c r="C8" s="154">
        <v>20</v>
      </c>
      <c r="D8" s="155">
        <v>0</v>
      </c>
      <c r="E8" s="155">
        <v>0</v>
      </c>
      <c r="F8" s="155">
        <v>0</v>
      </c>
      <c r="G8" s="156">
        <v>20</v>
      </c>
      <c r="H8" s="156">
        <v>20</v>
      </c>
      <c r="I8" s="156">
        <v>20</v>
      </c>
      <c r="J8" s="156">
        <v>20</v>
      </c>
      <c r="K8" s="156">
        <v>20</v>
      </c>
      <c r="L8" s="156">
        <v>20</v>
      </c>
      <c r="M8" s="156">
        <v>20</v>
      </c>
      <c r="N8" s="156">
        <v>20</v>
      </c>
      <c r="O8" s="156">
        <v>0</v>
      </c>
      <c r="P8" s="156">
        <v>20</v>
      </c>
      <c r="Q8" s="156">
        <v>20</v>
      </c>
      <c r="R8" s="156">
        <v>20</v>
      </c>
      <c r="S8" s="156">
        <v>20</v>
      </c>
      <c r="T8" s="156">
        <v>20</v>
      </c>
      <c r="U8" s="156">
        <v>20</v>
      </c>
      <c r="V8" s="156">
        <v>20</v>
      </c>
      <c r="W8" s="167">
        <v>20</v>
      </c>
      <c r="X8" s="156">
        <v>20</v>
      </c>
      <c r="Y8" s="156">
        <v>20</v>
      </c>
      <c r="Z8" s="156">
        <v>20</v>
      </c>
    </row>
    <row r="9" spans="1:26" ht="192" thickBot="1">
      <c r="A9" s="159" t="s">
        <v>692</v>
      </c>
      <c r="B9" s="160"/>
      <c r="C9" s="160" t="s">
        <v>715</v>
      </c>
      <c r="D9" s="161" t="s">
        <v>716</v>
      </c>
      <c r="E9" s="161" t="s">
        <v>716</v>
      </c>
      <c r="F9" s="161" t="s">
        <v>716</v>
      </c>
      <c r="G9" s="160" t="s">
        <v>717</v>
      </c>
      <c r="H9" s="160" t="s">
        <v>718</v>
      </c>
      <c r="I9" s="160" t="s">
        <v>718</v>
      </c>
      <c r="J9" s="161" t="s">
        <v>698</v>
      </c>
      <c r="K9" s="160" t="s">
        <v>719</v>
      </c>
      <c r="L9" s="160" t="s">
        <v>719</v>
      </c>
      <c r="M9" s="161" t="s">
        <v>698</v>
      </c>
      <c r="N9" s="161" t="s">
        <v>698</v>
      </c>
      <c r="O9" s="161" t="s">
        <v>716</v>
      </c>
      <c r="P9" s="161" t="s">
        <v>698</v>
      </c>
      <c r="Q9" s="161" t="s">
        <v>698</v>
      </c>
      <c r="R9" s="161" t="s">
        <v>698</v>
      </c>
      <c r="S9" s="161" t="s">
        <v>698</v>
      </c>
      <c r="T9" s="161" t="s">
        <v>698</v>
      </c>
      <c r="U9" s="161" t="s">
        <v>698</v>
      </c>
      <c r="V9" s="161" t="s">
        <v>698</v>
      </c>
      <c r="W9" s="160"/>
      <c r="X9" s="161" t="s">
        <v>698</v>
      </c>
      <c r="Y9" s="161" t="s">
        <v>698</v>
      </c>
      <c r="Z9" s="161" t="s">
        <v>698</v>
      </c>
    </row>
    <row r="10" spans="1:26" ht="124.5" thickBot="1">
      <c r="A10" s="143" t="s">
        <v>633</v>
      </c>
      <c r="B10" s="162" t="s">
        <v>720</v>
      </c>
      <c r="C10" s="163" t="s">
        <v>721</v>
      </c>
      <c r="D10" s="164" t="s">
        <v>708</v>
      </c>
      <c r="E10" s="164" t="s">
        <v>708</v>
      </c>
      <c r="F10" s="164" t="s">
        <v>708</v>
      </c>
      <c r="G10" s="162" t="s">
        <v>722</v>
      </c>
      <c r="H10" s="162" t="s">
        <v>723</v>
      </c>
      <c r="I10" s="162" t="s">
        <v>724</v>
      </c>
      <c r="J10" s="164" t="s">
        <v>708</v>
      </c>
      <c r="K10" s="162" t="s">
        <v>725</v>
      </c>
      <c r="L10" s="162" t="s">
        <v>726</v>
      </c>
      <c r="M10" s="164" t="s">
        <v>708</v>
      </c>
      <c r="N10" s="164" t="s">
        <v>708</v>
      </c>
      <c r="O10" s="164" t="s">
        <v>708</v>
      </c>
      <c r="P10" s="164" t="s">
        <v>708</v>
      </c>
      <c r="Q10" s="164" t="s">
        <v>708</v>
      </c>
      <c r="R10" s="164" t="s">
        <v>708</v>
      </c>
      <c r="S10" s="164" t="s">
        <v>708</v>
      </c>
      <c r="T10" s="164" t="s">
        <v>708</v>
      </c>
      <c r="U10" s="164" t="s">
        <v>708</v>
      </c>
      <c r="V10" s="164" t="s">
        <v>708</v>
      </c>
      <c r="W10" s="160" t="s">
        <v>720</v>
      </c>
      <c r="X10" s="164" t="s">
        <v>708</v>
      </c>
      <c r="Y10" s="164" t="s">
        <v>708</v>
      </c>
      <c r="Z10" s="164" t="s">
        <v>708</v>
      </c>
    </row>
    <row r="11" spans="1:26" ht="14.25" thickBot="1">
      <c r="A11" s="143" t="s">
        <v>727</v>
      </c>
      <c r="B11" s="149" t="s">
        <v>728</v>
      </c>
      <c r="C11" s="150" t="s">
        <v>729</v>
      </c>
      <c r="D11" s="152" t="s">
        <v>728</v>
      </c>
      <c r="E11" s="152" t="s">
        <v>728</v>
      </c>
      <c r="F11" s="152" t="s">
        <v>728</v>
      </c>
      <c r="G11" s="149" t="s">
        <v>728</v>
      </c>
      <c r="H11" s="149" t="s">
        <v>728</v>
      </c>
      <c r="I11" s="149" t="s">
        <v>728</v>
      </c>
      <c r="J11" s="152" t="s">
        <v>728</v>
      </c>
      <c r="K11" s="149" t="s">
        <v>728</v>
      </c>
      <c r="L11" s="149" t="s">
        <v>728</v>
      </c>
      <c r="M11" s="149" t="s">
        <v>728</v>
      </c>
      <c r="N11" s="149" t="s">
        <v>728</v>
      </c>
      <c r="O11" s="149" t="s">
        <v>728</v>
      </c>
      <c r="P11" s="152" t="s">
        <v>728</v>
      </c>
      <c r="Q11" s="152" t="s">
        <v>728</v>
      </c>
      <c r="R11" s="152" t="s">
        <v>728</v>
      </c>
      <c r="S11" s="152" t="s">
        <v>728</v>
      </c>
      <c r="T11" s="152" t="s">
        <v>728</v>
      </c>
      <c r="U11" s="152" t="s">
        <v>728</v>
      </c>
      <c r="V11" s="152" t="s">
        <v>728</v>
      </c>
      <c r="W11" s="166" t="s">
        <v>728</v>
      </c>
      <c r="X11" s="152" t="s">
        <v>728</v>
      </c>
      <c r="Y11" s="152" t="s">
        <v>728</v>
      </c>
      <c r="Z11" s="152" t="s">
        <v>728</v>
      </c>
    </row>
    <row r="12" spans="1:26" ht="14.25" thickBot="1">
      <c r="A12" s="143" t="s">
        <v>730</v>
      </c>
      <c r="B12" s="153">
        <v>20</v>
      </c>
      <c r="C12" s="154">
        <v>20</v>
      </c>
      <c r="D12" s="155">
        <v>0</v>
      </c>
      <c r="E12" s="155">
        <v>0</v>
      </c>
      <c r="F12" s="155">
        <v>0</v>
      </c>
      <c r="G12" s="153">
        <v>20</v>
      </c>
      <c r="H12" s="157">
        <v>20</v>
      </c>
      <c r="I12" s="157">
        <v>0</v>
      </c>
      <c r="J12" s="156">
        <v>20</v>
      </c>
      <c r="K12" s="157">
        <v>0</v>
      </c>
      <c r="L12" s="157">
        <v>0</v>
      </c>
      <c r="M12" s="153">
        <v>20</v>
      </c>
      <c r="N12" s="153">
        <v>20</v>
      </c>
      <c r="O12" s="158">
        <v>40</v>
      </c>
      <c r="P12" s="156">
        <v>20</v>
      </c>
      <c r="Q12" s="156">
        <v>20</v>
      </c>
      <c r="R12" s="156">
        <v>20</v>
      </c>
      <c r="S12" s="156">
        <v>20</v>
      </c>
      <c r="T12" s="156">
        <v>20</v>
      </c>
      <c r="U12" s="156">
        <v>20</v>
      </c>
      <c r="V12" s="156">
        <v>20</v>
      </c>
      <c r="W12" s="168">
        <v>20</v>
      </c>
      <c r="X12" s="156">
        <v>20</v>
      </c>
      <c r="Y12" s="156">
        <v>20</v>
      </c>
      <c r="Z12" s="156">
        <v>20</v>
      </c>
    </row>
    <row r="13" spans="1:26" ht="90.75" thickBot="1">
      <c r="A13" s="159" t="s">
        <v>692</v>
      </c>
      <c r="B13" s="160"/>
      <c r="C13" s="160" t="s">
        <v>731</v>
      </c>
      <c r="D13" s="161" t="s">
        <v>716</v>
      </c>
      <c r="E13" s="161" t="s">
        <v>732</v>
      </c>
      <c r="F13" s="161" t="s">
        <v>733</v>
      </c>
      <c r="G13" s="160" t="s">
        <v>734</v>
      </c>
      <c r="H13" s="160"/>
      <c r="I13" s="160"/>
      <c r="J13" s="161" t="s">
        <v>698</v>
      </c>
      <c r="K13" s="160"/>
      <c r="L13" s="160"/>
      <c r="M13" s="161" t="s">
        <v>698</v>
      </c>
      <c r="N13" s="161" t="s">
        <v>698</v>
      </c>
      <c r="O13" s="161" t="s">
        <v>735</v>
      </c>
      <c r="P13" s="161" t="s">
        <v>698</v>
      </c>
      <c r="Q13" s="161" t="s">
        <v>698</v>
      </c>
      <c r="R13" s="161" t="s">
        <v>698</v>
      </c>
      <c r="S13" s="161" t="s">
        <v>698</v>
      </c>
      <c r="T13" s="161" t="s">
        <v>698</v>
      </c>
      <c r="U13" s="161" t="s">
        <v>698</v>
      </c>
      <c r="V13" s="161" t="s">
        <v>698</v>
      </c>
      <c r="W13" s="160"/>
      <c r="X13" s="161" t="s">
        <v>698</v>
      </c>
      <c r="Y13" s="161" t="s">
        <v>698</v>
      </c>
      <c r="Z13" s="161" t="s">
        <v>698</v>
      </c>
    </row>
    <row r="14" spans="1:26" ht="102" thickBot="1">
      <c r="A14" s="143" t="s">
        <v>633</v>
      </c>
      <c r="B14" s="162" t="s">
        <v>736</v>
      </c>
      <c r="C14" s="163" t="s">
        <v>737</v>
      </c>
      <c r="D14" s="164" t="s">
        <v>708</v>
      </c>
      <c r="E14" s="164" t="s">
        <v>708</v>
      </c>
      <c r="F14" s="164" t="s">
        <v>708</v>
      </c>
      <c r="G14" s="162" t="s">
        <v>738</v>
      </c>
      <c r="H14" s="169" t="s">
        <v>739</v>
      </c>
      <c r="I14" s="169" t="s">
        <v>740</v>
      </c>
      <c r="J14" s="164" t="s">
        <v>708</v>
      </c>
      <c r="K14" s="169" t="s">
        <v>741</v>
      </c>
      <c r="L14" s="169" t="s">
        <v>741</v>
      </c>
      <c r="M14" s="164" t="s">
        <v>708</v>
      </c>
      <c r="N14" s="164" t="s">
        <v>708</v>
      </c>
      <c r="O14" s="165" t="s">
        <v>742</v>
      </c>
      <c r="P14" s="164" t="s">
        <v>708</v>
      </c>
      <c r="Q14" s="164" t="s">
        <v>708</v>
      </c>
      <c r="R14" s="164" t="s">
        <v>708</v>
      </c>
      <c r="S14" s="164" t="s">
        <v>708</v>
      </c>
      <c r="T14" s="164" t="s">
        <v>708</v>
      </c>
      <c r="U14" s="164" t="s">
        <v>708</v>
      </c>
      <c r="V14" s="164" t="s">
        <v>708</v>
      </c>
      <c r="W14" s="160" t="s">
        <v>736</v>
      </c>
      <c r="X14" s="164" t="s">
        <v>708</v>
      </c>
      <c r="Y14" s="164" t="s">
        <v>708</v>
      </c>
      <c r="Z14" s="164" t="s">
        <v>708</v>
      </c>
    </row>
    <row r="15" spans="1:26" ht="14.25" thickBot="1">
      <c r="A15" s="143" t="s">
        <v>743</v>
      </c>
      <c r="B15" s="149" t="s">
        <v>744</v>
      </c>
      <c r="C15" s="150" t="s">
        <v>745</v>
      </c>
      <c r="D15" s="152" t="s">
        <v>744</v>
      </c>
      <c r="E15" s="152" t="s">
        <v>744</v>
      </c>
      <c r="F15" s="152" t="s">
        <v>744</v>
      </c>
      <c r="G15" s="149" t="s">
        <v>744</v>
      </c>
      <c r="H15" s="149" t="s">
        <v>744</v>
      </c>
      <c r="I15" s="149" t="s">
        <v>744</v>
      </c>
      <c r="J15" s="152" t="s">
        <v>744</v>
      </c>
      <c r="K15" s="149" t="s">
        <v>744</v>
      </c>
      <c r="L15" s="149" t="s">
        <v>744</v>
      </c>
      <c r="M15" s="149" t="s">
        <v>744</v>
      </c>
      <c r="N15" s="149" t="s">
        <v>744</v>
      </c>
      <c r="O15" s="149" t="s">
        <v>744</v>
      </c>
      <c r="P15" s="152" t="s">
        <v>744</v>
      </c>
      <c r="Q15" s="152" t="s">
        <v>744</v>
      </c>
      <c r="R15" s="152" t="s">
        <v>744</v>
      </c>
      <c r="S15" s="152" t="s">
        <v>744</v>
      </c>
      <c r="T15" s="152" t="s">
        <v>744</v>
      </c>
      <c r="U15" s="152" t="s">
        <v>744</v>
      </c>
      <c r="V15" s="152" t="s">
        <v>744</v>
      </c>
      <c r="W15" s="166" t="s">
        <v>744</v>
      </c>
      <c r="X15" s="152" t="s">
        <v>744</v>
      </c>
      <c r="Y15" s="152" t="s">
        <v>744</v>
      </c>
      <c r="Z15" s="152" t="s">
        <v>744</v>
      </c>
    </row>
    <row r="16" spans="1:26" ht="14.25" thickBot="1">
      <c r="A16" s="143" t="s">
        <v>746</v>
      </c>
      <c r="B16" s="156">
        <v>30</v>
      </c>
      <c r="C16" s="154">
        <v>30</v>
      </c>
      <c r="D16" s="155">
        <v>0</v>
      </c>
      <c r="E16" s="155">
        <v>0</v>
      </c>
      <c r="F16" s="155">
        <v>0</v>
      </c>
      <c r="G16" s="156">
        <v>30</v>
      </c>
      <c r="H16" s="156">
        <v>30</v>
      </c>
      <c r="I16" s="156">
        <v>30</v>
      </c>
      <c r="J16" s="156">
        <v>30</v>
      </c>
      <c r="K16" s="153">
        <v>30</v>
      </c>
      <c r="L16" s="153">
        <v>30</v>
      </c>
      <c r="M16" s="156">
        <v>30</v>
      </c>
      <c r="N16" s="156">
        <v>30</v>
      </c>
      <c r="O16" s="158">
        <v>40</v>
      </c>
      <c r="P16" s="156">
        <v>30</v>
      </c>
      <c r="Q16" s="156">
        <v>30</v>
      </c>
      <c r="R16" s="156">
        <v>30</v>
      </c>
      <c r="S16" s="156">
        <v>30</v>
      </c>
      <c r="T16" s="156">
        <v>30</v>
      </c>
      <c r="U16" s="156">
        <v>30</v>
      </c>
      <c r="V16" s="156">
        <v>30</v>
      </c>
      <c r="W16" s="167">
        <v>30</v>
      </c>
      <c r="X16" s="156">
        <v>30</v>
      </c>
      <c r="Y16" s="156">
        <v>30</v>
      </c>
      <c r="Z16" s="156">
        <v>30</v>
      </c>
    </row>
    <row r="17" spans="1:26" ht="124.5" thickBot="1">
      <c r="A17" s="159" t="s">
        <v>692</v>
      </c>
      <c r="B17" s="160"/>
      <c r="C17" s="160" t="s">
        <v>747</v>
      </c>
      <c r="D17" s="161" t="s">
        <v>716</v>
      </c>
      <c r="E17" s="161" t="s">
        <v>732</v>
      </c>
      <c r="F17" s="161" t="s">
        <v>733</v>
      </c>
      <c r="G17" s="160" t="s">
        <v>748</v>
      </c>
      <c r="H17" s="160" t="s">
        <v>749</v>
      </c>
      <c r="I17" s="160" t="s">
        <v>750</v>
      </c>
      <c r="J17" s="161" t="s">
        <v>701</v>
      </c>
      <c r="K17" s="160" t="s">
        <v>751</v>
      </c>
      <c r="L17" s="160" t="s">
        <v>752</v>
      </c>
      <c r="M17" s="161" t="s">
        <v>701</v>
      </c>
      <c r="N17" s="161" t="s">
        <v>701</v>
      </c>
      <c r="O17" s="161" t="s">
        <v>753</v>
      </c>
      <c r="P17" s="161" t="s">
        <v>701</v>
      </c>
      <c r="Q17" s="161" t="s">
        <v>701</v>
      </c>
      <c r="R17" s="161" t="s">
        <v>701</v>
      </c>
      <c r="S17" s="161" t="s">
        <v>701</v>
      </c>
      <c r="T17" s="161" t="s">
        <v>701</v>
      </c>
      <c r="U17" s="161" t="s">
        <v>701</v>
      </c>
      <c r="V17" s="161" t="s">
        <v>701</v>
      </c>
      <c r="W17" s="160"/>
      <c r="X17" s="161" t="s">
        <v>701</v>
      </c>
      <c r="Y17" s="161" t="s">
        <v>701</v>
      </c>
      <c r="Z17" s="161" t="s">
        <v>701</v>
      </c>
    </row>
    <row r="18" spans="1:26" ht="102" thickBot="1">
      <c r="A18" s="143" t="s">
        <v>633</v>
      </c>
      <c r="B18" s="162" t="s">
        <v>754</v>
      </c>
      <c r="C18" s="163" t="s">
        <v>737</v>
      </c>
      <c r="D18" s="164" t="s">
        <v>708</v>
      </c>
      <c r="E18" s="164" t="s">
        <v>708</v>
      </c>
      <c r="F18" s="164" t="s">
        <v>708</v>
      </c>
      <c r="G18" s="162" t="s">
        <v>755</v>
      </c>
      <c r="H18" s="162" t="s">
        <v>756</v>
      </c>
      <c r="I18" s="162" t="s">
        <v>757</v>
      </c>
      <c r="J18" s="164" t="s">
        <v>708</v>
      </c>
      <c r="K18" s="162" t="s">
        <v>758</v>
      </c>
      <c r="L18" s="162" t="s">
        <v>757</v>
      </c>
      <c r="M18" s="164" t="s">
        <v>708</v>
      </c>
      <c r="N18" s="164" t="s">
        <v>708</v>
      </c>
      <c r="O18" s="165" t="s">
        <v>742</v>
      </c>
      <c r="P18" s="164" t="s">
        <v>708</v>
      </c>
      <c r="Q18" s="164" t="s">
        <v>708</v>
      </c>
      <c r="R18" s="164" t="s">
        <v>708</v>
      </c>
      <c r="S18" s="164" t="s">
        <v>708</v>
      </c>
      <c r="T18" s="164" t="s">
        <v>708</v>
      </c>
      <c r="U18" s="164" t="s">
        <v>708</v>
      </c>
      <c r="V18" s="164" t="s">
        <v>708</v>
      </c>
      <c r="W18" s="160" t="s">
        <v>754</v>
      </c>
      <c r="X18" s="164" t="s">
        <v>708</v>
      </c>
      <c r="Y18" s="164" t="s">
        <v>708</v>
      </c>
      <c r="Z18" s="164" t="s">
        <v>708</v>
      </c>
    </row>
  </sheetData>
  <sheetProtection password="C408" sheet="1" select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5"/>
  <dimension ref="A1:Z16"/>
  <sheetViews>
    <sheetView zoomScale="85" zoomScaleNormal="85" zoomScalePageLayoutView="0" workbookViewId="0" topLeftCell="A1">
      <pane xSplit="1" ySplit="2" topLeftCell="B9" activePane="bottomRight" state="frozen"/>
      <selection pane="topLeft" activeCell="E4" sqref="E4:W4"/>
      <selection pane="topRight" activeCell="E4" sqref="E4:W4"/>
      <selection pane="bottomLeft" activeCell="E4" sqref="E4:W4"/>
      <selection pane="bottomRight" activeCell="E4" sqref="E4:W4"/>
    </sheetView>
  </sheetViews>
  <sheetFormatPr defaultColWidth="12.8515625" defaultRowHeight="15"/>
  <cols>
    <col min="1" max="1" width="24.8515625" style="0" customWidth="1"/>
    <col min="2" max="11" width="12.8515625" style="171" customWidth="1"/>
    <col min="12" max="12" width="12.8515625" style="141" customWidth="1"/>
    <col min="13" max="26" width="12.8515625" style="171" customWidth="1"/>
  </cols>
  <sheetData>
    <row r="1" spans="1:26" ht="13.5">
      <c r="A1" s="170" t="s">
        <v>759</v>
      </c>
      <c r="B1" s="171">
        <v>0</v>
      </c>
      <c r="C1" s="171">
        <v>1</v>
      </c>
      <c r="D1" s="171">
        <v>2</v>
      </c>
      <c r="E1" s="171">
        <v>3</v>
      </c>
      <c r="F1" s="171">
        <v>4</v>
      </c>
      <c r="G1" s="171">
        <v>5</v>
      </c>
      <c r="H1" s="171">
        <v>6</v>
      </c>
      <c r="I1" s="171">
        <v>7</v>
      </c>
      <c r="J1" s="171">
        <v>8</v>
      </c>
      <c r="K1" s="171">
        <v>9</v>
      </c>
      <c r="L1" s="171">
        <v>10</v>
      </c>
      <c r="M1" s="171">
        <v>11</v>
      </c>
      <c r="N1" s="171">
        <v>12</v>
      </c>
      <c r="O1" s="171">
        <v>13</v>
      </c>
      <c r="P1" s="171">
        <v>14</v>
      </c>
      <c r="Q1" s="171">
        <v>15</v>
      </c>
      <c r="R1" s="171">
        <v>16</v>
      </c>
      <c r="S1" s="171">
        <v>17</v>
      </c>
      <c r="T1" s="171">
        <v>18</v>
      </c>
      <c r="U1" s="171">
        <v>19</v>
      </c>
      <c r="V1" s="171">
        <v>20</v>
      </c>
      <c r="W1" s="171">
        <v>21</v>
      </c>
      <c r="X1" s="171">
        <v>22</v>
      </c>
      <c r="Y1" s="171">
        <v>23</v>
      </c>
      <c r="Z1" s="171">
        <v>24</v>
      </c>
    </row>
    <row r="2" spans="1:26" s="148" customFormat="1" ht="13.5">
      <c r="A2" s="172" t="s">
        <v>609</v>
      </c>
      <c r="B2" s="173" t="s">
        <v>685</v>
      </c>
      <c r="C2" s="174" t="s">
        <v>69</v>
      </c>
      <c r="D2" s="174" t="s">
        <v>313</v>
      </c>
      <c r="E2" s="173" t="s">
        <v>70</v>
      </c>
      <c r="F2" s="173" t="s">
        <v>71</v>
      </c>
      <c r="G2" s="175" t="s">
        <v>72</v>
      </c>
      <c r="H2" s="175" t="s">
        <v>73</v>
      </c>
      <c r="I2" s="175" t="s">
        <v>74</v>
      </c>
      <c r="J2" s="176" t="s">
        <v>75</v>
      </c>
      <c r="K2" s="176" t="s">
        <v>76</v>
      </c>
      <c r="L2" s="176" t="s">
        <v>77</v>
      </c>
      <c r="M2" s="176" t="s">
        <v>78</v>
      </c>
      <c r="N2" s="176" t="s">
        <v>314</v>
      </c>
      <c r="O2" s="176" t="s">
        <v>315</v>
      </c>
      <c r="P2" s="176" t="s">
        <v>43</v>
      </c>
      <c r="Q2" s="176" t="s">
        <v>316</v>
      </c>
      <c r="R2" s="176" t="s">
        <v>317</v>
      </c>
      <c r="S2" s="176" t="s">
        <v>79</v>
      </c>
      <c r="T2" s="176" t="s">
        <v>80</v>
      </c>
      <c r="U2" s="176" t="s">
        <v>318</v>
      </c>
      <c r="V2" s="176" t="s">
        <v>319</v>
      </c>
      <c r="W2" s="176" t="s">
        <v>320</v>
      </c>
      <c r="X2" s="176" t="s">
        <v>321</v>
      </c>
      <c r="Y2" s="176" t="s">
        <v>322</v>
      </c>
      <c r="Z2" s="176" t="s">
        <v>323</v>
      </c>
    </row>
    <row r="3" spans="1:26" ht="13.5">
      <c r="A3" s="177" t="s">
        <v>760</v>
      </c>
      <c r="B3" s="178">
        <v>30</v>
      </c>
      <c r="C3" s="179">
        <v>0</v>
      </c>
      <c r="D3" s="180">
        <v>0</v>
      </c>
      <c r="E3" s="180">
        <v>0</v>
      </c>
      <c r="F3" s="180">
        <v>0</v>
      </c>
      <c r="G3" s="179">
        <v>10</v>
      </c>
      <c r="H3" s="178">
        <v>30</v>
      </c>
      <c r="I3" s="179">
        <v>40</v>
      </c>
      <c r="J3" s="178">
        <v>30</v>
      </c>
      <c r="K3" s="179">
        <v>40</v>
      </c>
      <c r="L3" s="179">
        <v>40</v>
      </c>
      <c r="M3" s="180">
        <v>40</v>
      </c>
      <c r="N3" s="180">
        <v>40</v>
      </c>
      <c r="O3" s="178">
        <v>30</v>
      </c>
      <c r="P3" s="180">
        <v>0</v>
      </c>
      <c r="Q3" s="180">
        <v>0</v>
      </c>
      <c r="R3" s="180">
        <v>0</v>
      </c>
      <c r="S3" s="180">
        <v>0</v>
      </c>
      <c r="T3" s="180">
        <v>0</v>
      </c>
      <c r="U3" s="180">
        <v>10</v>
      </c>
      <c r="V3" s="180">
        <v>40</v>
      </c>
      <c r="W3" s="178">
        <v>30</v>
      </c>
      <c r="X3" s="180">
        <v>10</v>
      </c>
      <c r="Y3" s="180">
        <v>0</v>
      </c>
      <c r="Z3" s="180">
        <v>40</v>
      </c>
    </row>
    <row r="4" spans="1:26" ht="13.5">
      <c r="A4" s="177" t="s">
        <v>761</v>
      </c>
      <c r="B4" s="178">
        <v>10</v>
      </c>
      <c r="C4" s="179">
        <v>0</v>
      </c>
      <c r="D4" s="180">
        <v>0</v>
      </c>
      <c r="E4" s="180">
        <v>0</v>
      </c>
      <c r="F4" s="180">
        <v>0</v>
      </c>
      <c r="G4" s="179">
        <v>30</v>
      </c>
      <c r="H4" s="179">
        <v>20</v>
      </c>
      <c r="I4" s="179">
        <v>0</v>
      </c>
      <c r="J4" s="180">
        <v>20</v>
      </c>
      <c r="K4" s="178">
        <v>10</v>
      </c>
      <c r="L4" s="178">
        <v>10</v>
      </c>
      <c r="M4" s="178">
        <v>10</v>
      </c>
      <c r="N4" s="178">
        <v>10</v>
      </c>
      <c r="O4" s="180">
        <v>20</v>
      </c>
      <c r="P4" s="180">
        <v>20</v>
      </c>
      <c r="Q4" s="180">
        <v>20</v>
      </c>
      <c r="R4" s="180">
        <v>20</v>
      </c>
      <c r="S4" s="180">
        <v>0</v>
      </c>
      <c r="T4" s="180">
        <v>20</v>
      </c>
      <c r="U4" s="180">
        <v>10</v>
      </c>
      <c r="V4" s="178">
        <v>10</v>
      </c>
      <c r="W4" s="178">
        <v>10</v>
      </c>
      <c r="X4" s="180">
        <v>10</v>
      </c>
      <c r="Y4" s="180">
        <v>20</v>
      </c>
      <c r="Z4" s="180">
        <v>0</v>
      </c>
    </row>
    <row r="5" spans="1:26" ht="13.5">
      <c r="A5" s="177" t="s">
        <v>762</v>
      </c>
      <c r="B5" s="178">
        <v>10</v>
      </c>
      <c r="C5" s="178">
        <v>10</v>
      </c>
      <c r="D5" s="178">
        <v>10</v>
      </c>
      <c r="E5" s="178">
        <v>10</v>
      </c>
      <c r="F5" s="178">
        <v>10</v>
      </c>
      <c r="G5" s="181">
        <v>10</v>
      </c>
      <c r="H5" s="178">
        <v>10</v>
      </c>
      <c r="I5" s="178">
        <v>10</v>
      </c>
      <c r="J5" s="178">
        <v>10</v>
      </c>
      <c r="K5" s="178">
        <v>10</v>
      </c>
      <c r="L5" s="178">
        <v>10</v>
      </c>
      <c r="M5" s="178">
        <v>10</v>
      </c>
      <c r="N5" s="178">
        <v>10</v>
      </c>
      <c r="O5" s="178">
        <v>10</v>
      </c>
      <c r="P5" s="180">
        <v>30</v>
      </c>
      <c r="Q5" s="180">
        <v>30</v>
      </c>
      <c r="R5" s="180">
        <v>30</v>
      </c>
      <c r="S5" s="180">
        <v>30</v>
      </c>
      <c r="T5" s="180">
        <v>30</v>
      </c>
      <c r="U5" s="180">
        <v>30</v>
      </c>
      <c r="V5" s="178">
        <v>10</v>
      </c>
      <c r="W5" s="178">
        <v>10</v>
      </c>
      <c r="X5" s="180">
        <v>30</v>
      </c>
      <c r="Y5" s="180">
        <v>30</v>
      </c>
      <c r="Z5" s="178">
        <v>10</v>
      </c>
    </row>
    <row r="6" spans="1:26" ht="13.5">
      <c r="A6" s="177" t="s">
        <v>763</v>
      </c>
      <c r="B6" s="178">
        <v>30</v>
      </c>
      <c r="C6" s="179">
        <v>80</v>
      </c>
      <c r="D6" s="180">
        <v>80</v>
      </c>
      <c r="E6" s="180">
        <v>80</v>
      </c>
      <c r="F6" s="180">
        <v>80</v>
      </c>
      <c r="G6" s="181">
        <v>40</v>
      </c>
      <c r="H6" s="178">
        <v>30</v>
      </c>
      <c r="I6" s="179">
        <v>40</v>
      </c>
      <c r="J6" s="178">
        <v>30</v>
      </c>
      <c r="K6" s="178">
        <v>30</v>
      </c>
      <c r="L6" s="178">
        <v>30</v>
      </c>
      <c r="M6" s="178">
        <v>30</v>
      </c>
      <c r="N6" s="178">
        <v>30</v>
      </c>
      <c r="O6" s="178">
        <v>30</v>
      </c>
      <c r="P6" s="178">
        <v>30</v>
      </c>
      <c r="Q6" s="178">
        <v>30</v>
      </c>
      <c r="R6" s="178">
        <v>30</v>
      </c>
      <c r="S6" s="180">
        <v>50</v>
      </c>
      <c r="T6" s="178">
        <v>30</v>
      </c>
      <c r="U6" s="180">
        <v>40</v>
      </c>
      <c r="V6" s="178">
        <v>30</v>
      </c>
      <c r="W6" s="178">
        <v>30</v>
      </c>
      <c r="X6" s="180">
        <v>40</v>
      </c>
      <c r="Y6" s="178">
        <v>30</v>
      </c>
      <c r="Z6" s="180">
        <v>40</v>
      </c>
    </row>
    <row r="7" spans="1:26" ht="14.25" thickBot="1">
      <c r="A7" s="177" t="s">
        <v>764</v>
      </c>
      <c r="B7" s="178">
        <v>20</v>
      </c>
      <c r="C7" s="179">
        <v>10</v>
      </c>
      <c r="D7" s="180">
        <v>10</v>
      </c>
      <c r="E7" s="180">
        <v>10</v>
      </c>
      <c r="F7" s="180">
        <v>10</v>
      </c>
      <c r="G7" s="179">
        <v>10</v>
      </c>
      <c r="H7" s="179">
        <v>10</v>
      </c>
      <c r="I7" s="179">
        <v>10</v>
      </c>
      <c r="J7" s="180">
        <v>10</v>
      </c>
      <c r="K7" s="179">
        <v>10</v>
      </c>
      <c r="L7" s="179">
        <v>10</v>
      </c>
      <c r="M7" s="180">
        <v>10</v>
      </c>
      <c r="N7" s="180">
        <v>10</v>
      </c>
      <c r="O7" s="180">
        <v>10</v>
      </c>
      <c r="P7" s="178">
        <v>20</v>
      </c>
      <c r="Q7" s="178">
        <v>20</v>
      </c>
      <c r="R7" s="178">
        <v>20</v>
      </c>
      <c r="S7" s="178">
        <v>20</v>
      </c>
      <c r="T7" s="178">
        <v>20</v>
      </c>
      <c r="U7" s="180">
        <v>10</v>
      </c>
      <c r="V7" s="180">
        <v>10</v>
      </c>
      <c r="W7" s="178">
        <v>20</v>
      </c>
      <c r="X7" s="180">
        <v>10</v>
      </c>
      <c r="Y7" s="178">
        <v>20</v>
      </c>
      <c r="Z7" s="180">
        <v>10</v>
      </c>
    </row>
    <row r="8" spans="1:26" ht="124.5" thickBot="1">
      <c r="A8" s="177" t="s">
        <v>765</v>
      </c>
      <c r="B8" s="182"/>
      <c r="C8" s="163" t="s">
        <v>766</v>
      </c>
      <c r="D8" s="164" t="s">
        <v>767</v>
      </c>
      <c r="E8" s="164" t="s">
        <v>767</v>
      </c>
      <c r="F8" s="164" t="s">
        <v>767</v>
      </c>
      <c r="G8" s="162" t="s">
        <v>768</v>
      </c>
      <c r="H8" s="162" t="s">
        <v>769</v>
      </c>
      <c r="I8" s="162" t="s">
        <v>770</v>
      </c>
      <c r="J8" s="165" t="s">
        <v>771</v>
      </c>
      <c r="K8" s="162" t="s">
        <v>772</v>
      </c>
      <c r="L8" s="162" t="s">
        <v>773</v>
      </c>
      <c r="M8" s="165" t="s">
        <v>774</v>
      </c>
      <c r="N8" s="165" t="s">
        <v>774</v>
      </c>
      <c r="O8" s="165" t="s">
        <v>771</v>
      </c>
      <c r="P8" s="165" t="s">
        <v>775</v>
      </c>
      <c r="Q8" s="165" t="s">
        <v>776</v>
      </c>
      <c r="R8" s="165" t="s">
        <v>777</v>
      </c>
      <c r="S8" s="165" t="s">
        <v>777</v>
      </c>
      <c r="T8" s="165" t="s">
        <v>776</v>
      </c>
      <c r="U8" s="165" t="s">
        <v>778</v>
      </c>
      <c r="V8" s="165" t="s">
        <v>774</v>
      </c>
      <c r="W8" s="162"/>
      <c r="X8" s="165" t="s">
        <v>779</v>
      </c>
      <c r="Y8" s="165" t="s">
        <v>777</v>
      </c>
      <c r="Z8" s="183" t="s">
        <v>780</v>
      </c>
    </row>
    <row r="9" spans="1:26" ht="13.5">
      <c r="A9" s="177" t="s">
        <v>781</v>
      </c>
      <c r="B9" s="178">
        <v>30</v>
      </c>
      <c r="C9" s="184" t="s">
        <v>782</v>
      </c>
      <c r="D9" s="185" t="s">
        <v>782</v>
      </c>
      <c r="E9" s="185" t="s">
        <v>782</v>
      </c>
      <c r="F9" s="178">
        <v>30</v>
      </c>
      <c r="G9" s="180">
        <v>40</v>
      </c>
      <c r="H9" s="179">
        <v>40</v>
      </c>
      <c r="I9" s="179">
        <v>10</v>
      </c>
      <c r="J9" s="180">
        <v>40</v>
      </c>
      <c r="K9" s="179">
        <v>10</v>
      </c>
      <c r="L9" s="179">
        <v>10</v>
      </c>
      <c r="M9" s="180">
        <v>10</v>
      </c>
      <c r="N9" s="180">
        <v>10</v>
      </c>
      <c r="O9" s="180">
        <v>40</v>
      </c>
      <c r="P9" s="180">
        <v>80</v>
      </c>
      <c r="Q9" s="180">
        <v>80</v>
      </c>
      <c r="R9" s="180">
        <v>80</v>
      </c>
      <c r="S9" s="180">
        <v>80</v>
      </c>
      <c r="T9" s="180">
        <v>80</v>
      </c>
      <c r="U9" s="180">
        <v>50</v>
      </c>
      <c r="V9" s="180">
        <v>10</v>
      </c>
      <c r="W9" s="178">
        <v>30</v>
      </c>
      <c r="X9" s="180">
        <v>50</v>
      </c>
      <c r="Y9" s="180">
        <v>80</v>
      </c>
      <c r="Z9" s="180">
        <v>10</v>
      </c>
    </row>
    <row r="10" spans="1:26" ht="13.5">
      <c r="A10" s="177" t="s">
        <v>783</v>
      </c>
      <c r="B10" s="178" t="s">
        <v>784</v>
      </c>
      <c r="C10" s="179" t="s">
        <v>785</v>
      </c>
      <c r="D10" s="180" t="s">
        <v>785</v>
      </c>
      <c r="E10" s="180" t="s">
        <v>785</v>
      </c>
      <c r="F10" s="178">
        <v>50</v>
      </c>
      <c r="G10" s="180">
        <v>50</v>
      </c>
      <c r="H10" s="179">
        <v>50</v>
      </c>
      <c r="I10" s="179">
        <v>80</v>
      </c>
      <c r="J10" s="180">
        <v>50</v>
      </c>
      <c r="K10" s="179">
        <v>80</v>
      </c>
      <c r="L10" s="179">
        <v>80</v>
      </c>
      <c r="M10" s="180">
        <v>80</v>
      </c>
      <c r="N10" s="180">
        <v>80</v>
      </c>
      <c r="O10" s="180">
        <v>50</v>
      </c>
      <c r="P10" s="180">
        <v>0</v>
      </c>
      <c r="Q10" s="180">
        <v>0</v>
      </c>
      <c r="R10" s="180">
        <v>0</v>
      </c>
      <c r="S10" s="180">
        <v>0</v>
      </c>
      <c r="T10" s="180">
        <v>0</v>
      </c>
      <c r="U10" s="180">
        <v>50</v>
      </c>
      <c r="V10" s="180">
        <v>80</v>
      </c>
      <c r="W10" s="178">
        <v>50</v>
      </c>
      <c r="X10" s="180">
        <v>50</v>
      </c>
      <c r="Y10" s="180">
        <v>0</v>
      </c>
      <c r="Z10" s="180">
        <v>80</v>
      </c>
    </row>
    <row r="11" spans="1:26" ht="14.25" thickBot="1">
      <c r="A11" s="177" t="s">
        <v>786</v>
      </c>
      <c r="B11" s="178">
        <v>20</v>
      </c>
      <c r="C11" s="179">
        <v>10</v>
      </c>
      <c r="D11" s="180">
        <v>10</v>
      </c>
      <c r="E11" s="180">
        <v>10</v>
      </c>
      <c r="F11" s="178">
        <v>20</v>
      </c>
      <c r="G11" s="180">
        <v>10</v>
      </c>
      <c r="H11" s="179">
        <v>10</v>
      </c>
      <c r="I11" s="179">
        <v>10</v>
      </c>
      <c r="J11" s="180">
        <v>10</v>
      </c>
      <c r="K11" s="179">
        <v>10</v>
      </c>
      <c r="L11" s="179">
        <v>10</v>
      </c>
      <c r="M11" s="180">
        <v>10</v>
      </c>
      <c r="N11" s="180">
        <v>10</v>
      </c>
      <c r="O11" s="180">
        <v>10</v>
      </c>
      <c r="P11" s="178">
        <v>20</v>
      </c>
      <c r="Q11" s="178">
        <v>20</v>
      </c>
      <c r="R11" s="178">
        <v>20</v>
      </c>
      <c r="S11" s="178">
        <v>20</v>
      </c>
      <c r="T11" s="178">
        <v>20</v>
      </c>
      <c r="U11" s="180">
        <v>0</v>
      </c>
      <c r="V11" s="180">
        <v>10</v>
      </c>
      <c r="W11" s="178">
        <v>20</v>
      </c>
      <c r="X11" s="180">
        <v>0</v>
      </c>
      <c r="Y11" s="178">
        <v>20</v>
      </c>
      <c r="Z11" s="180">
        <v>10</v>
      </c>
    </row>
    <row r="12" spans="1:26" ht="113.25" thickBot="1">
      <c r="A12" s="177" t="s">
        <v>787</v>
      </c>
      <c r="B12" s="182"/>
      <c r="C12" s="163" t="s">
        <v>788</v>
      </c>
      <c r="D12" s="164" t="s">
        <v>789</v>
      </c>
      <c r="E12" s="164" t="s">
        <v>789</v>
      </c>
      <c r="F12" s="164" t="s">
        <v>790</v>
      </c>
      <c r="G12" s="165" t="s">
        <v>771</v>
      </c>
      <c r="H12" s="162" t="s">
        <v>791</v>
      </c>
      <c r="I12" s="162" t="s">
        <v>792</v>
      </c>
      <c r="J12" s="165" t="s">
        <v>771</v>
      </c>
      <c r="K12" s="162" t="s">
        <v>793</v>
      </c>
      <c r="L12" s="162" t="s">
        <v>794</v>
      </c>
      <c r="M12" s="165" t="s">
        <v>774</v>
      </c>
      <c r="N12" s="165" t="s">
        <v>774</v>
      </c>
      <c r="O12" s="165" t="s">
        <v>771</v>
      </c>
      <c r="P12" s="165" t="s">
        <v>795</v>
      </c>
      <c r="Q12" s="165" t="s">
        <v>796</v>
      </c>
      <c r="R12" s="165" t="s">
        <v>777</v>
      </c>
      <c r="S12" s="165" t="s">
        <v>777</v>
      </c>
      <c r="T12" s="165" t="s">
        <v>776</v>
      </c>
      <c r="U12" s="165" t="s">
        <v>778</v>
      </c>
      <c r="V12" s="165" t="s">
        <v>774</v>
      </c>
      <c r="W12" s="162"/>
      <c r="X12" s="165" t="s">
        <v>779</v>
      </c>
      <c r="Y12" s="165" t="s">
        <v>777</v>
      </c>
      <c r="Z12" s="183" t="s">
        <v>780</v>
      </c>
    </row>
    <row r="13" spans="1:26" ht="13.5">
      <c r="A13" s="177" t="s">
        <v>797</v>
      </c>
      <c r="B13" s="186">
        <v>40</v>
      </c>
      <c r="C13" s="186">
        <v>40</v>
      </c>
      <c r="D13" s="186">
        <v>40</v>
      </c>
      <c r="E13" s="186">
        <v>40</v>
      </c>
      <c r="F13" s="186">
        <v>40</v>
      </c>
      <c r="G13" s="186">
        <v>40</v>
      </c>
      <c r="H13" s="186">
        <v>40</v>
      </c>
      <c r="I13" s="186">
        <v>40</v>
      </c>
      <c r="J13" s="186">
        <v>40</v>
      </c>
      <c r="K13" s="186">
        <v>40</v>
      </c>
      <c r="L13" s="186">
        <v>40</v>
      </c>
      <c r="M13" s="186">
        <v>40</v>
      </c>
      <c r="N13" s="186">
        <v>40</v>
      </c>
      <c r="O13" s="186">
        <v>40</v>
      </c>
      <c r="P13" s="186">
        <v>40</v>
      </c>
      <c r="Q13" s="186">
        <v>40</v>
      </c>
      <c r="R13" s="186">
        <v>40</v>
      </c>
      <c r="S13" s="186">
        <v>40</v>
      </c>
      <c r="T13" s="186">
        <v>40</v>
      </c>
      <c r="U13" s="186">
        <v>40</v>
      </c>
      <c r="V13" s="186">
        <v>40</v>
      </c>
      <c r="W13" s="186">
        <v>40</v>
      </c>
      <c r="X13" s="186">
        <v>40</v>
      </c>
      <c r="Y13" s="186">
        <v>40</v>
      </c>
      <c r="Z13" s="178">
        <v>40</v>
      </c>
    </row>
    <row r="14" spans="1:26" ht="13.5">
      <c r="A14" s="177" t="s">
        <v>798</v>
      </c>
      <c r="B14" s="186">
        <v>40</v>
      </c>
      <c r="C14" s="186">
        <v>40</v>
      </c>
      <c r="D14" s="186">
        <v>40</v>
      </c>
      <c r="E14" s="186">
        <v>40</v>
      </c>
      <c r="F14" s="186">
        <v>40</v>
      </c>
      <c r="G14" s="186">
        <v>40</v>
      </c>
      <c r="H14" s="186">
        <v>40</v>
      </c>
      <c r="I14" s="186">
        <v>40</v>
      </c>
      <c r="J14" s="186">
        <v>40</v>
      </c>
      <c r="K14" s="186">
        <v>40</v>
      </c>
      <c r="L14" s="186">
        <v>40</v>
      </c>
      <c r="M14" s="186">
        <v>40</v>
      </c>
      <c r="N14" s="186">
        <v>40</v>
      </c>
      <c r="O14" s="186">
        <v>40</v>
      </c>
      <c r="P14" s="186">
        <v>40</v>
      </c>
      <c r="Q14" s="186">
        <v>40</v>
      </c>
      <c r="R14" s="186">
        <v>40</v>
      </c>
      <c r="S14" s="186">
        <v>40</v>
      </c>
      <c r="T14" s="186">
        <v>40</v>
      </c>
      <c r="U14" s="186">
        <v>40</v>
      </c>
      <c r="V14" s="186">
        <v>40</v>
      </c>
      <c r="W14" s="186">
        <v>40</v>
      </c>
      <c r="X14" s="186">
        <v>40</v>
      </c>
      <c r="Y14" s="186">
        <v>40</v>
      </c>
      <c r="Z14" s="178">
        <v>40</v>
      </c>
    </row>
    <row r="15" spans="1:26" ht="14.25" thickBot="1">
      <c r="A15" s="177" t="s">
        <v>799</v>
      </c>
      <c r="B15" s="186">
        <v>20</v>
      </c>
      <c r="C15" s="186">
        <v>20</v>
      </c>
      <c r="D15" s="186">
        <v>20</v>
      </c>
      <c r="E15" s="186">
        <v>20</v>
      </c>
      <c r="F15" s="186">
        <v>20</v>
      </c>
      <c r="G15" s="186">
        <v>20</v>
      </c>
      <c r="H15" s="186">
        <v>20</v>
      </c>
      <c r="I15" s="186">
        <v>20</v>
      </c>
      <c r="J15" s="186">
        <v>20</v>
      </c>
      <c r="K15" s="186">
        <v>20</v>
      </c>
      <c r="L15" s="186">
        <v>20</v>
      </c>
      <c r="M15" s="186">
        <v>20</v>
      </c>
      <c r="N15" s="186">
        <v>20</v>
      </c>
      <c r="O15" s="186">
        <v>20</v>
      </c>
      <c r="P15" s="186">
        <v>20</v>
      </c>
      <c r="Q15" s="186">
        <v>20</v>
      </c>
      <c r="R15" s="186">
        <v>20</v>
      </c>
      <c r="S15" s="186">
        <v>20</v>
      </c>
      <c r="T15" s="186">
        <v>20</v>
      </c>
      <c r="U15" s="186">
        <v>20</v>
      </c>
      <c r="V15" s="186">
        <v>20</v>
      </c>
      <c r="W15" s="186">
        <v>20</v>
      </c>
      <c r="X15" s="186">
        <v>20</v>
      </c>
      <c r="Y15" s="186">
        <v>20</v>
      </c>
      <c r="Z15" s="178">
        <v>20</v>
      </c>
    </row>
    <row r="16" spans="1:26" ht="13.5">
      <c r="A16" s="177" t="s">
        <v>800</v>
      </c>
      <c r="B16" s="187"/>
      <c r="C16" s="188"/>
      <c r="D16" s="189" t="s">
        <v>790</v>
      </c>
      <c r="E16" s="189" t="s">
        <v>790</v>
      </c>
      <c r="F16" s="189" t="s">
        <v>790</v>
      </c>
      <c r="G16" s="190" t="s">
        <v>790</v>
      </c>
      <c r="H16" s="191"/>
      <c r="I16" s="191"/>
      <c r="J16" s="190" t="s">
        <v>790</v>
      </c>
      <c r="K16" s="191"/>
      <c r="L16" s="191" t="s">
        <v>790</v>
      </c>
      <c r="M16" s="190" t="s">
        <v>790</v>
      </c>
      <c r="N16" s="190" t="s">
        <v>790</v>
      </c>
      <c r="O16" s="190" t="s">
        <v>790</v>
      </c>
      <c r="P16" s="190" t="s">
        <v>790</v>
      </c>
      <c r="Q16" s="190" t="s">
        <v>790</v>
      </c>
      <c r="R16" s="190" t="s">
        <v>790</v>
      </c>
      <c r="S16" s="190" t="s">
        <v>790</v>
      </c>
      <c r="T16" s="190" t="s">
        <v>790</v>
      </c>
      <c r="U16" s="190" t="s">
        <v>790</v>
      </c>
      <c r="V16" s="190" t="s">
        <v>790</v>
      </c>
      <c r="W16" s="191"/>
      <c r="X16" s="190" t="s">
        <v>790</v>
      </c>
      <c r="Y16" s="190" t="s">
        <v>790</v>
      </c>
      <c r="Z16" s="192" t="s">
        <v>790</v>
      </c>
    </row>
  </sheetData>
  <sheetProtection password="C408" sheet="1" selectLockedCells="1"/>
  <printOptions/>
  <pageMargins left="0.7" right="0.7" top="0.75" bottom="0.75" header="0.3" footer="0.3"/>
  <pageSetup horizontalDpi="360" verticalDpi="360" orientation="portrait" paperSize="9" r:id="rId1"/>
</worksheet>
</file>

<file path=xl/worksheets/sheet5.xml><?xml version="1.0" encoding="utf-8"?>
<worksheet xmlns="http://schemas.openxmlformats.org/spreadsheetml/2006/main" xmlns:r="http://schemas.openxmlformats.org/officeDocument/2006/relationships">
  <sheetPr codeName="Sheet9">
    <pageSetUpPr fitToPage="1"/>
  </sheetPr>
  <dimension ref="A1:Z36"/>
  <sheetViews>
    <sheetView zoomScale="90" zoomScaleNormal="90" zoomScalePageLayoutView="0" workbookViewId="0" topLeftCell="A1">
      <pane xSplit="1" ySplit="2" topLeftCell="B3" activePane="bottomRight" state="frozen"/>
      <selection pane="topLeft" activeCell="E4" sqref="E4:W4"/>
      <selection pane="topRight" activeCell="E4" sqref="E4:W4"/>
      <selection pane="bottomLeft" activeCell="E4" sqref="E4:W4"/>
      <selection pane="bottomRight" activeCell="C3" sqref="C3"/>
    </sheetView>
  </sheetViews>
  <sheetFormatPr defaultColWidth="10.421875" defaultRowHeight="15"/>
  <cols>
    <col min="1" max="1" width="10.421875" style="171" customWidth="1"/>
    <col min="2" max="2" width="7.28125" style="141" bestFit="1" customWidth="1"/>
    <col min="3" max="11" width="16.140625" style="171" customWidth="1"/>
    <col min="12" max="12" width="16.140625" style="141" customWidth="1"/>
    <col min="13" max="15" width="16.140625" style="171" customWidth="1"/>
    <col min="16" max="16384" width="10.421875" style="171" customWidth="1"/>
  </cols>
  <sheetData>
    <row r="1" spans="1:26" ht="12">
      <c r="A1" s="170" t="s">
        <v>801</v>
      </c>
      <c r="B1" s="193">
        <v>0</v>
      </c>
      <c r="C1" s="194">
        <v>1</v>
      </c>
      <c r="D1" s="194">
        <v>2</v>
      </c>
      <c r="E1" s="194">
        <v>3</v>
      </c>
      <c r="F1" s="193">
        <v>4</v>
      </c>
      <c r="G1" s="194">
        <v>5</v>
      </c>
      <c r="H1" s="194">
        <v>6</v>
      </c>
      <c r="I1" s="194">
        <v>7</v>
      </c>
      <c r="J1" s="193">
        <v>8</v>
      </c>
      <c r="K1" s="194">
        <v>9</v>
      </c>
      <c r="L1" s="194">
        <v>10</v>
      </c>
      <c r="M1" s="194">
        <v>11</v>
      </c>
      <c r="N1" s="193">
        <v>12</v>
      </c>
      <c r="O1" s="194">
        <v>13</v>
      </c>
      <c r="P1" s="194">
        <v>14</v>
      </c>
      <c r="Q1" s="194">
        <v>15</v>
      </c>
      <c r="R1" s="193">
        <v>16</v>
      </c>
      <c r="S1" s="194">
        <v>17</v>
      </c>
      <c r="T1" s="194">
        <v>18</v>
      </c>
      <c r="U1" s="194">
        <v>19</v>
      </c>
      <c r="V1" s="193">
        <v>20</v>
      </c>
      <c r="W1" s="194">
        <v>21</v>
      </c>
      <c r="X1" s="194">
        <v>22</v>
      </c>
      <c r="Y1" s="194">
        <v>23</v>
      </c>
      <c r="Z1" s="193">
        <v>24</v>
      </c>
    </row>
    <row r="2" spans="1:26" s="148" customFormat="1" ht="22.5">
      <c r="A2" s="143" t="s">
        <v>609</v>
      </c>
      <c r="B2" s="144" t="s">
        <v>685</v>
      </c>
      <c r="C2" s="145" t="s">
        <v>69</v>
      </c>
      <c r="D2" s="145" t="s">
        <v>313</v>
      </c>
      <c r="E2" s="145" t="s">
        <v>70</v>
      </c>
      <c r="F2" s="145" t="s">
        <v>71</v>
      </c>
      <c r="G2" s="146" t="s">
        <v>72</v>
      </c>
      <c r="H2" s="146" t="s">
        <v>73</v>
      </c>
      <c r="I2" s="144" t="s">
        <v>74</v>
      </c>
      <c r="J2" s="146" t="s">
        <v>75</v>
      </c>
      <c r="K2" s="144" t="s">
        <v>76</v>
      </c>
      <c r="L2" s="144" t="s">
        <v>77</v>
      </c>
      <c r="M2" s="146" t="s">
        <v>78</v>
      </c>
      <c r="N2" s="146" t="s">
        <v>314</v>
      </c>
      <c r="O2" s="146" t="s">
        <v>315</v>
      </c>
      <c r="P2" s="146" t="s">
        <v>43</v>
      </c>
      <c r="Q2" s="146" t="s">
        <v>316</v>
      </c>
      <c r="R2" s="146" t="s">
        <v>317</v>
      </c>
      <c r="S2" s="146" t="s">
        <v>79</v>
      </c>
      <c r="T2" s="146" t="s">
        <v>80</v>
      </c>
      <c r="U2" s="146" t="s">
        <v>318</v>
      </c>
      <c r="V2" s="146" t="s">
        <v>319</v>
      </c>
      <c r="W2" s="147" t="s">
        <v>320</v>
      </c>
      <c r="X2" s="146" t="s">
        <v>321</v>
      </c>
      <c r="Y2" s="146" t="s">
        <v>322</v>
      </c>
      <c r="Z2" s="146" t="s">
        <v>323</v>
      </c>
    </row>
    <row r="3" spans="1:26" ht="34.5" customHeight="1">
      <c r="A3" s="195" t="s">
        <v>802</v>
      </c>
      <c r="B3" s="196"/>
      <c r="C3" s="197" t="s">
        <v>803</v>
      </c>
      <c r="D3" s="198" t="s">
        <v>803</v>
      </c>
      <c r="E3" s="197" t="s">
        <v>803</v>
      </c>
      <c r="F3" s="197" t="s">
        <v>803</v>
      </c>
      <c r="G3" s="197" t="s">
        <v>804</v>
      </c>
      <c r="H3" s="197" t="s">
        <v>805</v>
      </c>
      <c r="I3" s="197" t="s">
        <v>803</v>
      </c>
      <c r="J3" s="197" t="s">
        <v>803</v>
      </c>
      <c r="K3" s="199" t="s">
        <v>806</v>
      </c>
      <c r="L3" s="200" t="s">
        <v>803</v>
      </c>
      <c r="M3" s="197" t="s">
        <v>803</v>
      </c>
      <c r="N3" s="197" t="s">
        <v>803</v>
      </c>
      <c r="O3" s="197" t="s">
        <v>803</v>
      </c>
      <c r="P3" s="198" t="s">
        <v>803</v>
      </c>
      <c r="Q3" s="197" t="s">
        <v>803</v>
      </c>
      <c r="R3" s="197" t="s">
        <v>803</v>
      </c>
      <c r="S3" s="197" t="s">
        <v>803</v>
      </c>
      <c r="T3" s="197" t="s">
        <v>803</v>
      </c>
      <c r="U3" s="197" t="s">
        <v>803</v>
      </c>
      <c r="V3" s="197" t="s">
        <v>803</v>
      </c>
      <c r="W3" s="197" t="s">
        <v>803</v>
      </c>
      <c r="X3" s="197" t="s">
        <v>803</v>
      </c>
      <c r="Y3" s="197" t="s">
        <v>803</v>
      </c>
      <c r="Z3" s="197" t="s">
        <v>803</v>
      </c>
    </row>
    <row r="4" spans="1:26" ht="67.5">
      <c r="A4" s="195" t="s">
        <v>807</v>
      </c>
      <c r="B4" s="196"/>
      <c r="C4" s="199" t="s">
        <v>808</v>
      </c>
      <c r="D4" s="201" t="s">
        <v>808</v>
      </c>
      <c r="E4" s="202" t="s">
        <v>809</v>
      </c>
      <c r="F4" s="202" t="s">
        <v>809</v>
      </c>
      <c r="G4" s="199" t="s">
        <v>810</v>
      </c>
      <c r="H4" s="199" t="s">
        <v>811</v>
      </c>
      <c r="I4" s="199" t="s">
        <v>812</v>
      </c>
      <c r="J4" s="199" t="s">
        <v>813</v>
      </c>
      <c r="K4" s="199" t="s">
        <v>814</v>
      </c>
      <c r="L4" s="196" t="s">
        <v>815</v>
      </c>
      <c r="M4" s="199" t="s">
        <v>816</v>
      </c>
      <c r="N4" s="199" t="s">
        <v>816</v>
      </c>
      <c r="O4" s="202" t="s">
        <v>809</v>
      </c>
      <c r="P4" s="201" t="s">
        <v>817</v>
      </c>
      <c r="Q4" s="202" t="s">
        <v>809</v>
      </c>
      <c r="R4" s="199" t="s">
        <v>818</v>
      </c>
      <c r="S4" s="202" t="s">
        <v>809</v>
      </c>
      <c r="T4" s="202" t="s">
        <v>809</v>
      </c>
      <c r="U4" s="202" t="s">
        <v>809</v>
      </c>
      <c r="V4" s="202" t="s">
        <v>809</v>
      </c>
      <c r="W4" s="199" t="s">
        <v>817</v>
      </c>
      <c r="X4" s="199" t="s">
        <v>819</v>
      </c>
      <c r="Y4" s="199" t="s">
        <v>818</v>
      </c>
      <c r="Z4" s="202" t="s">
        <v>809</v>
      </c>
    </row>
    <row r="5" spans="1:26" ht="45">
      <c r="A5" s="195" t="s">
        <v>820</v>
      </c>
      <c r="B5" s="196"/>
      <c r="C5" s="199" t="s">
        <v>821</v>
      </c>
      <c r="D5" s="201" t="s">
        <v>821</v>
      </c>
      <c r="E5" s="199" t="s">
        <v>821</v>
      </c>
      <c r="F5" s="199" t="s">
        <v>821</v>
      </c>
      <c r="G5" s="199" t="s">
        <v>822</v>
      </c>
      <c r="H5" s="199" t="s">
        <v>821</v>
      </c>
      <c r="I5" s="199" t="s">
        <v>823</v>
      </c>
      <c r="J5" s="199" t="s">
        <v>824</v>
      </c>
      <c r="K5" s="199" t="s">
        <v>825</v>
      </c>
      <c r="L5" s="196" t="s">
        <v>821</v>
      </c>
      <c r="M5" s="199" t="s">
        <v>821</v>
      </c>
      <c r="N5" s="199" t="s">
        <v>821</v>
      </c>
      <c r="O5" s="199" t="s">
        <v>821</v>
      </c>
      <c r="P5" s="201" t="s">
        <v>824</v>
      </c>
      <c r="Q5" s="199" t="s">
        <v>821</v>
      </c>
      <c r="R5" s="199" t="s">
        <v>826</v>
      </c>
      <c r="S5" s="199" t="s">
        <v>827</v>
      </c>
      <c r="T5" s="199" t="s">
        <v>828</v>
      </c>
      <c r="U5" s="199" t="s">
        <v>827</v>
      </c>
      <c r="V5" s="199" t="s">
        <v>827</v>
      </c>
      <c r="W5" s="199" t="s">
        <v>827</v>
      </c>
      <c r="X5" s="199" t="s">
        <v>829</v>
      </c>
      <c r="Y5" s="199" t="s">
        <v>827</v>
      </c>
      <c r="Z5" s="199" t="s">
        <v>827</v>
      </c>
    </row>
    <row r="6" spans="1:26" ht="22.5">
      <c r="A6" s="195" t="s">
        <v>830</v>
      </c>
      <c r="B6" s="196"/>
      <c r="C6" s="197" t="s">
        <v>831</v>
      </c>
      <c r="D6" s="198" t="s">
        <v>831</v>
      </c>
      <c r="E6" s="197" t="s">
        <v>831</v>
      </c>
      <c r="F6" s="197" t="s">
        <v>832</v>
      </c>
      <c r="G6" s="197" t="s">
        <v>833</v>
      </c>
      <c r="H6" s="197" t="s">
        <v>834</v>
      </c>
      <c r="I6" s="197" t="s">
        <v>835</v>
      </c>
      <c r="J6" s="197" t="s">
        <v>836</v>
      </c>
      <c r="K6" s="197" t="s">
        <v>837</v>
      </c>
      <c r="L6" s="200" t="s">
        <v>837</v>
      </c>
      <c r="M6" s="197" t="s">
        <v>838</v>
      </c>
      <c r="N6" s="197" t="s">
        <v>838</v>
      </c>
      <c r="O6" s="197" t="s">
        <v>839</v>
      </c>
      <c r="P6" s="198" t="s">
        <v>840</v>
      </c>
      <c r="Q6" s="197" t="s">
        <v>1362</v>
      </c>
      <c r="R6" s="197" t="s">
        <v>841</v>
      </c>
      <c r="S6" s="197" t="s">
        <v>842</v>
      </c>
      <c r="T6" s="197" t="s">
        <v>843</v>
      </c>
      <c r="U6" s="197" t="s">
        <v>842</v>
      </c>
      <c r="V6" s="197" t="s">
        <v>842</v>
      </c>
      <c r="W6" s="197" t="s">
        <v>842</v>
      </c>
      <c r="X6" s="197" t="s">
        <v>842</v>
      </c>
      <c r="Y6" s="197" t="s">
        <v>842</v>
      </c>
      <c r="Z6" s="197" t="s">
        <v>842</v>
      </c>
    </row>
    <row r="7" spans="1:26" ht="112.5">
      <c r="A7" s="195" t="s">
        <v>844</v>
      </c>
      <c r="B7" s="196"/>
      <c r="C7" s="199" t="s">
        <v>845</v>
      </c>
      <c r="D7" s="201" t="s">
        <v>845</v>
      </c>
      <c r="E7" s="199" t="s">
        <v>845</v>
      </c>
      <c r="F7" s="199" t="s">
        <v>845</v>
      </c>
      <c r="G7" s="199" t="s">
        <v>846</v>
      </c>
      <c r="H7" s="199" t="s">
        <v>847</v>
      </c>
      <c r="I7" s="199" t="s">
        <v>848</v>
      </c>
      <c r="J7" s="199" t="s">
        <v>847</v>
      </c>
      <c r="K7" s="199" t="s">
        <v>849</v>
      </c>
      <c r="L7" s="196" t="s">
        <v>850</v>
      </c>
      <c r="M7" s="199" t="s">
        <v>847</v>
      </c>
      <c r="N7" s="199" t="s">
        <v>847</v>
      </c>
      <c r="O7" s="199" t="s">
        <v>851</v>
      </c>
      <c r="P7" s="201" t="s">
        <v>850</v>
      </c>
      <c r="Q7" s="199" t="s">
        <v>852</v>
      </c>
      <c r="R7" s="199" t="s">
        <v>850</v>
      </c>
      <c r="S7" s="199" t="s">
        <v>850</v>
      </c>
      <c r="T7" s="199" t="s">
        <v>847</v>
      </c>
      <c r="U7" s="199" t="s">
        <v>850</v>
      </c>
      <c r="V7" s="199" t="s">
        <v>850</v>
      </c>
      <c r="W7" s="199" t="s">
        <v>850</v>
      </c>
      <c r="X7" s="199" t="s">
        <v>850</v>
      </c>
      <c r="Y7" s="199" t="s">
        <v>850</v>
      </c>
      <c r="Z7" s="199" t="s">
        <v>850</v>
      </c>
    </row>
    <row r="8" spans="1:26" ht="90">
      <c r="A8" s="195" t="s">
        <v>853</v>
      </c>
      <c r="B8" s="196"/>
      <c r="C8" s="199" t="s">
        <v>854</v>
      </c>
      <c r="D8" s="201" t="s">
        <v>854</v>
      </c>
      <c r="E8" s="202" t="s">
        <v>809</v>
      </c>
      <c r="F8" s="202" t="s">
        <v>809</v>
      </c>
      <c r="G8" s="199" t="s">
        <v>855</v>
      </c>
      <c r="H8" s="199" t="s">
        <v>856</v>
      </c>
      <c r="I8" s="199" t="s">
        <v>857</v>
      </c>
      <c r="J8" s="199" t="s">
        <v>856</v>
      </c>
      <c r="K8" s="199" t="s">
        <v>858</v>
      </c>
      <c r="L8" s="196" t="s">
        <v>859</v>
      </c>
      <c r="M8" s="199" t="s">
        <v>856</v>
      </c>
      <c r="N8" s="199" t="s">
        <v>856</v>
      </c>
      <c r="O8" s="202" t="s">
        <v>809</v>
      </c>
      <c r="P8" s="201" t="s">
        <v>860</v>
      </c>
      <c r="Q8" s="202" t="s">
        <v>809</v>
      </c>
      <c r="R8" s="199" t="s">
        <v>861</v>
      </c>
      <c r="S8" s="202" t="s">
        <v>809</v>
      </c>
      <c r="T8" s="202" t="s">
        <v>809</v>
      </c>
      <c r="U8" s="202" t="s">
        <v>809</v>
      </c>
      <c r="V8" s="202" t="s">
        <v>809</v>
      </c>
      <c r="W8" s="199" t="s">
        <v>860</v>
      </c>
      <c r="X8" s="199" t="s">
        <v>862</v>
      </c>
      <c r="Y8" s="199" t="s">
        <v>863</v>
      </c>
      <c r="Z8" s="202" t="s">
        <v>809</v>
      </c>
    </row>
    <row r="9" spans="1:26" ht="90">
      <c r="A9" s="195" t="s">
        <v>864</v>
      </c>
      <c r="B9" s="196"/>
      <c r="C9" s="199" t="s">
        <v>865</v>
      </c>
      <c r="D9" s="201" t="s">
        <v>865</v>
      </c>
      <c r="E9" s="199" t="s">
        <v>865</v>
      </c>
      <c r="F9" s="199" t="s">
        <v>865</v>
      </c>
      <c r="G9" s="199" t="s">
        <v>866</v>
      </c>
      <c r="H9" s="199" t="s">
        <v>867</v>
      </c>
      <c r="I9" s="199" t="s">
        <v>868</v>
      </c>
      <c r="J9" s="199" t="s">
        <v>869</v>
      </c>
      <c r="K9" s="199" t="s">
        <v>870</v>
      </c>
      <c r="L9" s="196" t="s">
        <v>871</v>
      </c>
      <c r="M9" s="199" t="s">
        <v>872</v>
      </c>
      <c r="N9" s="199" t="s">
        <v>872</v>
      </c>
      <c r="O9" s="199" t="s">
        <v>873</v>
      </c>
      <c r="P9" s="201" t="s">
        <v>874</v>
      </c>
      <c r="Q9" s="199" t="s">
        <v>869</v>
      </c>
      <c r="R9" s="199" t="s">
        <v>875</v>
      </c>
      <c r="S9" s="199" t="s">
        <v>874</v>
      </c>
      <c r="T9" s="199" t="s">
        <v>872</v>
      </c>
      <c r="U9" s="199" t="s">
        <v>874</v>
      </c>
      <c r="V9" s="199" t="s">
        <v>874</v>
      </c>
      <c r="W9" s="199" t="s">
        <v>874</v>
      </c>
      <c r="X9" s="199" t="s">
        <v>876</v>
      </c>
      <c r="Y9" s="199" t="s">
        <v>877</v>
      </c>
      <c r="Z9" s="199" t="s">
        <v>877</v>
      </c>
    </row>
    <row r="10" spans="1:26" ht="22.5">
      <c r="A10" s="195" t="s">
        <v>878</v>
      </c>
      <c r="B10" s="196"/>
      <c r="C10" s="199" t="s">
        <v>840</v>
      </c>
      <c r="D10" s="201" t="s">
        <v>840</v>
      </c>
      <c r="E10" s="199" t="s">
        <v>840</v>
      </c>
      <c r="F10" s="199" t="s">
        <v>840</v>
      </c>
      <c r="G10" s="199" t="s">
        <v>840</v>
      </c>
      <c r="H10" s="199" t="s">
        <v>840</v>
      </c>
      <c r="I10" s="199" t="s">
        <v>840</v>
      </c>
      <c r="J10" s="199" t="s">
        <v>840</v>
      </c>
      <c r="K10" s="199" t="s">
        <v>840</v>
      </c>
      <c r="L10" s="196" t="s">
        <v>840</v>
      </c>
      <c r="M10" s="199" t="s">
        <v>840</v>
      </c>
      <c r="N10" s="199" t="s">
        <v>840</v>
      </c>
      <c r="O10" s="199" t="s">
        <v>840</v>
      </c>
      <c r="P10" s="201" t="s">
        <v>840</v>
      </c>
      <c r="Q10" s="199" t="s">
        <v>1362</v>
      </c>
      <c r="R10" s="199" t="s">
        <v>841</v>
      </c>
      <c r="S10" s="199" t="s">
        <v>842</v>
      </c>
      <c r="T10" s="199" t="s">
        <v>843</v>
      </c>
      <c r="U10" s="199" t="s">
        <v>842</v>
      </c>
      <c r="V10" s="199" t="s">
        <v>842</v>
      </c>
      <c r="W10" s="199" t="s">
        <v>842</v>
      </c>
      <c r="X10" s="199" t="s">
        <v>843</v>
      </c>
      <c r="Y10" s="199" t="s">
        <v>843</v>
      </c>
      <c r="Z10" s="199" t="s">
        <v>843</v>
      </c>
    </row>
    <row r="11" spans="1:26" ht="90">
      <c r="A11" s="195" t="s">
        <v>879</v>
      </c>
      <c r="B11" s="196"/>
      <c r="C11" s="199" t="s">
        <v>847</v>
      </c>
      <c r="D11" s="201" t="s">
        <v>847</v>
      </c>
      <c r="E11" s="199" t="s">
        <v>847</v>
      </c>
      <c r="F11" s="199" t="s">
        <v>847</v>
      </c>
      <c r="G11" s="199" t="s">
        <v>880</v>
      </c>
      <c r="H11" s="199" t="s">
        <v>847</v>
      </c>
      <c r="I11" s="199" t="s">
        <v>881</v>
      </c>
      <c r="J11" s="199" t="s">
        <v>847</v>
      </c>
      <c r="K11" s="199" t="s">
        <v>847</v>
      </c>
      <c r="L11" s="196" t="s">
        <v>850</v>
      </c>
      <c r="M11" s="199" t="s">
        <v>882</v>
      </c>
      <c r="N11" s="199" t="s">
        <v>882</v>
      </c>
      <c r="O11" s="199" t="s">
        <v>883</v>
      </c>
      <c r="P11" s="201" t="s">
        <v>850</v>
      </c>
      <c r="Q11" s="199" t="s">
        <v>852</v>
      </c>
      <c r="R11" s="199" t="s">
        <v>850</v>
      </c>
      <c r="S11" s="199" t="s">
        <v>850</v>
      </c>
      <c r="T11" s="199" t="s">
        <v>847</v>
      </c>
      <c r="U11" s="199" t="s">
        <v>850</v>
      </c>
      <c r="V11" s="199" t="s">
        <v>850</v>
      </c>
      <c r="W11" s="199" t="s">
        <v>850</v>
      </c>
      <c r="X11" s="199" t="s">
        <v>850</v>
      </c>
      <c r="Y11" s="199" t="s">
        <v>850</v>
      </c>
      <c r="Z11" s="199" t="s">
        <v>850</v>
      </c>
    </row>
    <row r="12" spans="1:26" ht="78.75">
      <c r="A12" s="195" t="s">
        <v>884</v>
      </c>
      <c r="B12" s="196"/>
      <c r="C12" s="199" t="s">
        <v>856</v>
      </c>
      <c r="D12" s="201" t="s">
        <v>856</v>
      </c>
      <c r="E12" s="199" t="s">
        <v>885</v>
      </c>
      <c r="F12" s="199" t="s">
        <v>885</v>
      </c>
      <c r="G12" s="199" t="s">
        <v>886</v>
      </c>
      <c r="H12" s="199" t="s">
        <v>856</v>
      </c>
      <c r="I12" s="199" t="s">
        <v>887</v>
      </c>
      <c r="J12" s="199" t="s">
        <v>856</v>
      </c>
      <c r="K12" s="199" t="s">
        <v>856</v>
      </c>
      <c r="L12" s="196" t="s">
        <v>888</v>
      </c>
      <c r="M12" s="199" t="s">
        <v>889</v>
      </c>
      <c r="N12" s="199" t="s">
        <v>889</v>
      </c>
      <c r="O12" s="202" t="s">
        <v>809</v>
      </c>
      <c r="P12" s="201" t="s">
        <v>860</v>
      </c>
      <c r="Q12" s="202" t="s">
        <v>809</v>
      </c>
      <c r="R12" s="199" t="s">
        <v>890</v>
      </c>
      <c r="S12" s="202" t="s">
        <v>809</v>
      </c>
      <c r="T12" s="202" t="s">
        <v>809</v>
      </c>
      <c r="U12" s="202" t="s">
        <v>809</v>
      </c>
      <c r="V12" s="202" t="s">
        <v>809</v>
      </c>
      <c r="W12" s="199" t="s">
        <v>860</v>
      </c>
      <c r="X12" s="199" t="s">
        <v>890</v>
      </c>
      <c r="Y12" s="199" t="s">
        <v>863</v>
      </c>
      <c r="Z12" s="202" t="s">
        <v>809</v>
      </c>
    </row>
    <row r="13" spans="1:26" ht="90">
      <c r="A13" s="195" t="s">
        <v>891</v>
      </c>
      <c r="B13" s="196"/>
      <c r="C13" s="199" t="s">
        <v>892</v>
      </c>
      <c r="D13" s="201" t="s">
        <v>892</v>
      </c>
      <c r="E13" s="199" t="s">
        <v>893</v>
      </c>
      <c r="F13" s="199" t="s">
        <v>893</v>
      </c>
      <c r="G13" s="199" t="s">
        <v>894</v>
      </c>
      <c r="H13" s="199" t="s">
        <v>867</v>
      </c>
      <c r="I13" s="199" t="s">
        <v>895</v>
      </c>
      <c r="J13" s="199" t="s">
        <v>896</v>
      </c>
      <c r="K13" s="199" t="s">
        <v>869</v>
      </c>
      <c r="L13" s="196" t="s">
        <v>897</v>
      </c>
      <c r="M13" s="199" t="s">
        <v>898</v>
      </c>
      <c r="N13" s="199" t="s">
        <v>898</v>
      </c>
      <c r="O13" s="199" t="s">
        <v>883</v>
      </c>
      <c r="P13" s="201" t="s">
        <v>874</v>
      </c>
      <c r="Q13" s="199" t="s">
        <v>869</v>
      </c>
      <c r="R13" s="199" t="s">
        <v>899</v>
      </c>
      <c r="S13" s="199" t="s">
        <v>874</v>
      </c>
      <c r="T13" s="199" t="s">
        <v>872</v>
      </c>
      <c r="U13" s="199" t="s">
        <v>874</v>
      </c>
      <c r="V13" s="199" t="s">
        <v>874</v>
      </c>
      <c r="W13" s="199" t="s">
        <v>874</v>
      </c>
      <c r="X13" s="199" t="s">
        <v>899</v>
      </c>
      <c r="Y13" s="199" t="s">
        <v>877</v>
      </c>
      <c r="Z13" s="199" t="s">
        <v>877</v>
      </c>
    </row>
    <row r="14" spans="1:26" ht="33.75">
      <c r="A14" s="195" t="s">
        <v>900</v>
      </c>
      <c r="B14" s="196"/>
      <c r="C14" s="197" t="s">
        <v>840</v>
      </c>
      <c r="D14" s="198" t="s">
        <v>840</v>
      </c>
      <c r="E14" s="197" t="s">
        <v>840</v>
      </c>
      <c r="F14" s="197" t="s">
        <v>840</v>
      </c>
      <c r="G14" s="197" t="s">
        <v>840</v>
      </c>
      <c r="H14" s="197" t="s">
        <v>840</v>
      </c>
      <c r="I14" s="197" t="s">
        <v>840</v>
      </c>
      <c r="J14" s="197" t="s">
        <v>840</v>
      </c>
      <c r="K14" s="197" t="s">
        <v>1362</v>
      </c>
      <c r="L14" s="200" t="s">
        <v>840</v>
      </c>
      <c r="M14" s="197" t="s">
        <v>840</v>
      </c>
      <c r="N14" s="197" t="s">
        <v>840</v>
      </c>
      <c r="O14" s="197" t="s">
        <v>840</v>
      </c>
      <c r="P14" s="198" t="s">
        <v>840</v>
      </c>
      <c r="Q14" s="197" t="s">
        <v>1362</v>
      </c>
      <c r="R14" s="197" t="s">
        <v>842</v>
      </c>
      <c r="S14" s="197" t="s">
        <v>842</v>
      </c>
      <c r="T14" s="197" t="s">
        <v>843</v>
      </c>
      <c r="U14" s="197" t="s">
        <v>842</v>
      </c>
      <c r="V14" s="197" t="s">
        <v>842</v>
      </c>
      <c r="W14" s="197" t="s">
        <v>842</v>
      </c>
      <c r="X14" s="197" t="s">
        <v>843</v>
      </c>
      <c r="Y14" s="197" t="s">
        <v>843</v>
      </c>
      <c r="Z14" s="197" t="s">
        <v>843</v>
      </c>
    </row>
    <row r="15" spans="1:26" ht="67.5">
      <c r="A15" s="195" t="s">
        <v>901</v>
      </c>
      <c r="B15" s="196"/>
      <c r="C15" s="199" t="s">
        <v>847</v>
      </c>
      <c r="D15" s="201" t="s">
        <v>847</v>
      </c>
      <c r="E15" s="199" t="s">
        <v>847</v>
      </c>
      <c r="F15" s="199" t="s">
        <v>847</v>
      </c>
      <c r="G15" s="199" t="s">
        <v>902</v>
      </c>
      <c r="H15" s="199" t="s">
        <v>847</v>
      </c>
      <c r="I15" s="199" t="s">
        <v>903</v>
      </c>
      <c r="J15" s="199" t="s">
        <v>847</v>
      </c>
      <c r="K15" s="199" t="s">
        <v>904</v>
      </c>
      <c r="L15" s="196" t="s">
        <v>905</v>
      </c>
      <c r="M15" s="199" t="s">
        <v>906</v>
      </c>
      <c r="N15" s="199" t="s">
        <v>906</v>
      </c>
      <c r="O15" s="199" t="s">
        <v>907</v>
      </c>
      <c r="P15" s="201" t="s">
        <v>850</v>
      </c>
      <c r="Q15" s="199" t="s">
        <v>852</v>
      </c>
      <c r="R15" s="199" t="s">
        <v>850</v>
      </c>
      <c r="S15" s="199" t="s">
        <v>850</v>
      </c>
      <c r="T15" s="199" t="s">
        <v>847</v>
      </c>
      <c r="U15" s="199" t="s">
        <v>850</v>
      </c>
      <c r="V15" s="199" t="s">
        <v>850</v>
      </c>
      <c r="W15" s="199" t="s">
        <v>850</v>
      </c>
      <c r="X15" s="199" t="s">
        <v>850</v>
      </c>
      <c r="Y15" s="199" t="s">
        <v>850</v>
      </c>
      <c r="Z15" s="199" t="s">
        <v>850</v>
      </c>
    </row>
    <row r="16" spans="1:26" ht="56.25">
      <c r="A16" s="195" t="s">
        <v>908</v>
      </c>
      <c r="B16" s="196"/>
      <c r="C16" s="199" t="s">
        <v>856</v>
      </c>
      <c r="D16" s="201" t="s">
        <v>856</v>
      </c>
      <c r="E16" s="202" t="s">
        <v>809</v>
      </c>
      <c r="F16" s="202" t="s">
        <v>809</v>
      </c>
      <c r="G16" s="199" t="s">
        <v>909</v>
      </c>
      <c r="H16" s="199" t="s">
        <v>856</v>
      </c>
      <c r="I16" s="199" t="s">
        <v>910</v>
      </c>
      <c r="J16" s="199" t="s">
        <v>856</v>
      </c>
      <c r="K16" s="199" t="s">
        <v>911</v>
      </c>
      <c r="L16" s="196" t="s">
        <v>912</v>
      </c>
      <c r="M16" s="199" t="s">
        <v>913</v>
      </c>
      <c r="N16" s="199" t="s">
        <v>913</v>
      </c>
      <c r="O16" s="202" t="s">
        <v>809</v>
      </c>
      <c r="P16" s="201" t="s">
        <v>860</v>
      </c>
      <c r="Q16" s="202" t="s">
        <v>809</v>
      </c>
      <c r="R16" s="199" t="s">
        <v>860</v>
      </c>
      <c r="S16" s="202" t="s">
        <v>809</v>
      </c>
      <c r="T16" s="202" t="s">
        <v>809</v>
      </c>
      <c r="U16" s="202" t="s">
        <v>809</v>
      </c>
      <c r="V16" s="202" t="s">
        <v>809</v>
      </c>
      <c r="W16" s="199" t="s">
        <v>860</v>
      </c>
      <c r="X16" s="199" t="s">
        <v>914</v>
      </c>
      <c r="Y16" s="199" t="s">
        <v>863</v>
      </c>
      <c r="Z16" s="202" t="s">
        <v>809</v>
      </c>
    </row>
    <row r="17" spans="1:26" ht="67.5">
      <c r="A17" s="195" t="s">
        <v>915</v>
      </c>
      <c r="B17" s="196"/>
      <c r="C17" s="199" t="s">
        <v>869</v>
      </c>
      <c r="D17" s="201" t="s">
        <v>869</v>
      </c>
      <c r="E17" s="199" t="s">
        <v>916</v>
      </c>
      <c r="F17" s="199" t="s">
        <v>916</v>
      </c>
      <c r="G17" s="199" t="s">
        <v>917</v>
      </c>
      <c r="H17" s="199" t="s">
        <v>867</v>
      </c>
      <c r="I17" s="199" t="s">
        <v>918</v>
      </c>
      <c r="J17" s="199" t="s">
        <v>896</v>
      </c>
      <c r="K17" s="199" t="s">
        <v>877</v>
      </c>
      <c r="L17" s="196" t="s">
        <v>919</v>
      </c>
      <c r="M17" s="199" t="s">
        <v>920</v>
      </c>
      <c r="N17" s="199" t="s">
        <v>920</v>
      </c>
      <c r="O17" s="199" t="s">
        <v>921</v>
      </c>
      <c r="P17" s="201" t="s">
        <v>874</v>
      </c>
      <c r="Q17" s="199" t="s">
        <v>869</v>
      </c>
      <c r="R17" s="199" t="s">
        <v>874</v>
      </c>
      <c r="S17" s="199" t="s">
        <v>874</v>
      </c>
      <c r="T17" s="199" t="s">
        <v>872</v>
      </c>
      <c r="U17" s="199" t="s">
        <v>874</v>
      </c>
      <c r="V17" s="199" t="s">
        <v>874</v>
      </c>
      <c r="W17" s="199" t="s">
        <v>874</v>
      </c>
      <c r="X17" s="199" t="s">
        <v>922</v>
      </c>
      <c r="Y17" s="199" t="s">
        <v>877</v>
      </c>
      <c r="Z17" s="199" t="s">
        <v>877</v>
      </c>
    </row>
    <row r="18" spans="1:26" ht="33.75">
      <c r="A18" s="195" t="s">
        <v>923</v>
      </c>
      <c r="B18" s="196"/>
      <c r="C18" s="197" t="s">
        <v>840</v>
      </c>
      <c r="D18" s="198" t="s">
        <v>840</v>
      </c>
      <c r="E18" s="197" t="s">
        <v>840</v>
      </c>
      <c r="F18" s="197" t="s">
        <v>840</v>
      </c>
      <c r="G18" s="197" t="s">
        <v>840</v>
      </c>
      <c r="H18" s="197" t="s">
        <v>840</v>
      </c>
      <c r="I18" s="197" t="s">
        <v>840</v>
      </c>
      <c r="J18" s="197" t="s">
        <v>840</v>
      </c>
      <c r="K18" s="197" t="s">
        <v>840</v>
      </c>
      <c r="L18" s="200" t="s">
        <v>840</v>
      </c>
      <c r="M18" s="197" t="s">
        <v>840</v>
      </c>
      <c r="N18" s="197" t="s">
        <v>840</v>
      </c>
      <c r="O18" s="197" t="s">
        <v>840</v>
      </c>
      <c r="P18" s="198" t="s">
        <v>840</v>
      </c>
      <c r="Q18" s="197" t="s">
        <v>1362</v>
      </c>
      <c r="R18" s="197" t="s">
        <v>842</v>
      </c>
      <c r="S18" s="197" t="s">
        <v>842</v>
      </c>
      <c r="T18" s="197" t="s">
        <v>843</v>
      </c>
      <c r="U18" s="197" t="s">
        <v>842</v>
      </c>
      <c r="V18" s="197" t="s">
        <v>842</v>
      </c>
      <c r="W18" s="197" t="s">
        <v>842</v>
      </c>
      <c r="X18" s="197" t="s">
        <v>843</v>
      </c>
      <c r="Y18" s="197" t="s">
        <v>843</v>
      </c>
      <c r="Z18" s="197" t="s">
        <v>843</v>
      </c>
    </row>
    <row r="19" spans="1:26" ht="67.5">
      <c r="A19" s="195" t="s">
        <v>924</v>
      </c>
      <c r="B19" s="196"/>
      <c r="C19" s="199" t="s">
        <v>847</v>
      </c>
      <c r="D19" s="201" t="s">
        <v>847</v>
      </c>
      <c r="E19" s="199" t="s">
        <v>847</v>
      </c>
      <c r="F19" s="199" t="s">
        <v>847</v>
      </c>
      <c r="G19" s="199" t="s">
        <v>925</v>
      </c>
      <c r="H19" s="199" t="s">
        <v>847</v>
      </c>
      <c r="I19" s="199" t="s">
        <v>926</v>
      </c>
      <c r="J19" s="199" t="s">
        <v>847</v>
      </c>
      <c r="K19" s="199" t="s">
        <v>847</v>
      </c>
      <c r="L19" s="196" t="s">
        <v>847</v>
      </c>
      <c r="M19" s="199" t="s">
        <v>847</v>
      </c>
      <c r="N19" s="199" t="s">
        <v>847</v>
      </c>
      <c r="O19" s="199" t="s">
        <v>927</v>
      </c>
      <c r="P19" s="201" t="s">
        <v>850</v>
      </c>
      <c r="Q19" s="199" t="s">
        <v>852</v>
      </c>
      <c r="R19" s="199" t="s">
        <v>850</v>
      </c>
      <c r="S19" s="199" t="s">
        <v>850</v>
      </c>
      <c r="T19" s="199" t="s">
        <v>847</v>
      </c>
      <c r="U19" s="199" t="s">
        <v>850</v>
      </c>
      <c r="V19" s="199" t="s">
        <v>850</v>
      </c>
      <c r="W19" s="199" t="s">
        <v>850</v>
      </c>
      <c r="X19" s="199" t="s">
        <v>850</v>
      </c>
      <c r="Y19" s="199" t="s">
        <v>850</v>
      </c>
      <c r="Z19" s="199" t="s">
        <v>850</v>
      </c>
    </row>
    <row r="20" spans="1:26" ht="56.25">
      <c r="A20" s="195" t="s">
        <v>928</v>
      </c>
      <c r="B20" s="196"/>
      <c r="C20" s="199" t="s">
        <v>856</v>
      </c>
      <c r="D20" s="201" t="s">
        <v>856</v>
      </c>
      <c r="E20" s="202" t="s">
        <v>809</v>
      </c>
      <c r="F20" s="202" t="s">
        <v>809</v>
      </c>
      <c r="G20" s="199" t="s">
        <v>929</v>
      </c>
      <c r="H20" s="199" t="s">
        <v>856</v>
      </c>
      <c r="I20" s="199" t="s">
        <v>930</v>
      </c>
      <c r="J20" s="199" t="s">
        <v>856</v>
      </c>
      <c r="K20" s="199" t="s">
        <v>856</v>
      </c>
      <c r="L20" s="196" t="s">
        <v>931</v>
      </c>
      <c r="M20" s="199" t="s">
        <v>932</v>
      </c>
      <c r="N20" s="199" t="s">
        <v>856</v>
      </c>
      <c r="O20" s="202" t="s">
        <v>809</v>
      </c>
      <c r="P20" s="201" t="s">
        <v>860</v>
      </c>
      <c r="Q20" s="202" t="s">
        <v>809</v>
      </c>
      <c r="R20" s="199" t="s">
        <v>914</v>
      </c>
      <c r="S20" s="202" t="s">
        <v>809</v>
      </c>
      <c r="T20" s="202" t="s">
        <v>809</v>
      </c>
      <c r="U20" s="202" t="s">
        <v>809</v>
      </c>
      <c r="V20" s="202" t="s">
        <v>809</v>
      </c>
      <c r="W20" s="199" t="s">
        <v>860</v>
      </c>
      <c r="X20" s="199" t="s">
        <v>933</v>
      </c>
      <c r="Y20" s="199" t="s">
        <v>863</v>
      </c>
      <c r="Z20" s="202" t="s">
        <v>809</v>
      </c>
    </row>
    <row r="21" spans="1:26" ht="78.75">
      <c r="A21" s="195" t="s">
        <v>934</v>
      </c>
      <c r="B21" s="196"/>
      <c r="C21" s="199" t="s">
        <v>935</v>
      </c>
      <c r="D21" s="201" t="s">
        <v>935</v>
      </c>
      <c r="E21" s="199" t="s">
        <v>916</v>
      </c>
      <c r="F21" s="199" t="s">
        <v>916</v>
      </c>
      <c r="G21" s="199" t="s">
        <v>936</v>
      </c>
      <c r="H21" s="199" t="s">
        <v>867</v>
      </c>
      <c r="I21" s="199" t="s">
        <v>937</v>
      </c>
      <c r="J21" s="199" t="s">
        <v>869</v>
      </c>
      <c r="K21" s="199" t="s">
        <v>938</v>
      </c>
      <c r="L21" s="196" t="s">
        <v>939</v>
      </c>
      <c r="M21" s="199" t="s">
        <v>940</v>
      </c>
      <c r="N21" s="199" t="s">
        <v>869</v>
      </c>
      <c r="O21" s="199" t="s">
        <v>941</v>
      </c>
      <c r="P21" s="201" t="s">
        <v>874</v>
      </c>
      <c r="Q21" s="199" t="s">
        <v>869</v>
      </c>
      <c r="R21" s="199" t="s">
        <v>922</v>
      </c>
      <c r="S21" s="199" t="s">
        <v>874</v>
      </c>
      <c r="T21" s="199" t="s">
        <v>942</v>
      </c>
      <c r="U21" s="199" t="s">
        <v>874</v>
      </c>
      <c r="V21" s="199" t="s">
        <v>874</v>
      </c>
      <c r="W21" s="199" t="s">
        <v>874</v>
      </c>
      <c r="X21" s="199" t="s">
        <v>936</v>
      </c>
      <c r="Y21" s="199" t="s">
        <v>877</v>
      </c>
      <c r="Z21" s="199" t="s">
        <v>877</v>
      </c>
    </row>
    <row r="22" spans="1:26" ht="33.75">
      <c r="A22" s="195" t="s">
        <v>943</v>
      </c>
      <c r="B22" s="196"/>
      <c r="C22" s="197" t="s">
        <v>1362</v>
      </c>
      <c r="D22" s="198" t="s">
        <v>1362</v>
      </c>
      <c r="E22" s="197" t="s">
        <v>1362</v>
      </c>
      <c r="F22" s="197" t="s">
        <v>1362</v>
      </c>
      <c r="G22" s="197" t="s">
        <v>944</v>
      </c>
      <c r="H22" s="197" t="s">
        <v>945</v>
      </c>
      <c r="I22" s="197" t="s">
        <v>946</v>
      </c>
      <c r="J22" s="197" t="s">
        <v>1362</v>
      </c>
      <c r="K22" s="197" t="s">
        <v>947</v>
      </c>
      <c r="L22" s="200" t="s">
        <v>948</v>
      </c>
      <c r="M22" s="197" t="s">
        <v>949</v>
      </c>
      <c r="N22" s="197" t="s">
        <v>949</v>
      </c>
      <c r="O22" s="197" t="s">
        <v>1362</v>
      </c>
      <c r="P22" s="198" t="s">
        <v>950</v>
      </c>
      <c r="Q22" s="197" t="s">
        <v>1362</v>
      </c>
      <c r="R22" s="197" t="s">
        <v>1362</v>
      </c>
      <c r="S22" s="197" t="s">
        <v>951</v>
      </c>
      <c r="T22" s="197" t="s">
        <v>952</v>
      </c>
      <c r="U22" s="197" t="s">
        <v>951</v>
      </c>
      <c r="V22" s="197" t="s">
        <v>951</v>
      </c>
      <c r="W22" s="197" t="s">
        <v>951</v>
      </c>
      <c r="X22" s="197" t="s">
        <v>953</v>
      </c>
      <c r="Y22" s="197" t="s">
        <v>1362</v>
      </c>
      <c r="Z22" s="197" t="s">
        <v>1362</v>
      </c>
    </row>
    <row r="23" spans="1:26" ht="33.75">
      <c r="A23" s="195" t="s">
        <v>954</v>
      </c>
      <c r="B23" s="196"/>
      <c r="C23" s="197" t="s">
        <v>1362</v>
      </c>
      <c r="D23" s="198" t="s">
        <v>1362</v>
      </c>
      <c r="E23" s="197" t="s">
        <v>1362</v>
      </c>
      <c r="F23" s="197" t="s">
        <v>1362</v>
      </c>
      <c r="G23" s="197" t="s">
        <v>944</v>
      </c>
      <c r="H23" s="197" t="s">
        <v>955</v>
      </c>
      <c r="I23" s="197" t="s">
        <v>956</v>
      </c>
      <c r="J23" s="197" t="s">
        <v>1362</v>
      </c>
      <c r="K23" s="197" t="s">
        <v>957</v>
      </c>
      <c r="L23" s="200" t="s">
        <v>957</v>
      </c>
      <c r="M23" s="197" t="s">
        <v>957</v>
      </c>
      <c r="N23" s="197" t="s">
        <v>957</v>
      </c>
      <c r="O23" s="197" t="s">
        <v>1362</v>
      </c>
      <c r="P23" s="198" t="s">
        <v>958</v>
      </c>
      <c r="Q23" s="197" t="s">
        <v>1362</v>
      </c>
      <c r="R23" s="197" t="s">
        <v>1362</v>
      </c>
      <c r="S23" s="197" t="s">
        <v>959</v>
      </c>
      <c r="T23" s="197" t="s">
        <v>1362</v>
      </c>
      <c r="U23" s="197" t="s">
        <v>959</v>
      </c>
      <c r="V23" s="197" t="s">
        <v>959</v>
      </c>
      <c r="W23" s="197" t="s">
        <v>959</v>
      </c>
      <c r="X23" s="197" t="s">
        <v>960</v>
      </c>
      <c r="Y23" s="197" t="s">
        <v>1362</v>
      </c>
      <c r="Z23" s="197" t="s">
        <v>1362</v>
      </c>
    </row>
    <row r="24" spans="1:26" ht="33.75">
      <c r="A24" s="195" t="s">
        <v>961</v>
      </c>
      <c r="B24" s="196"/>
      <c r="C24" s="197" t="s">
        <v>962</v>
      </c>
      <c r="D24" s="198" t="s">
        <v>962</v>
      </c>
      <c r="E24" s="197" t="s">
        <v>963</v>
      </c>
      <c r="F24" s="197" t="s">
        <v>964</v>
      </c>
      <c r="G24" s="197" t="s">
        <v>962</v>
      </c>
      <c r="H24" s="197" t="s">
        <v>962</v>
      </c>
      <c r="I24" s="197" t="s">
        <v>1362</v>
      </c>
      <c r="J24" s="197" t="s">
        <v>1362</v>
      </c>
      <c r="K24" s="197" t="s">
        <v>962</v>
      </c>
      <c r="L24" s="200" t="s">
        <v>962</v>
      </c>
      <c r="M24" s="197" t="s">
        <v>962</v>
      </c>
      <c r="N24" s="197" t="s">
        <v>962</v>
      </c>
      <c r="O24" s="197" t="s">
        <v>965</v>
      </c>
      <c r="P24" s="198" t="s">
        <v>966</v>
      </c>
      <c r="Q24" s="197" t="s">
        <v>1362</v>
      </c>
      <c r="R24" s="197" t="s">
        <v>1362</v>
      </c>
      <c r="S24" s="197" t="s">
        <v>1362</v>
      </c>
      <c r="T24" s="197" t="s">
        <v>1362</v>
      </c>
      <c r="U24" s="197" t="s">
        <v>1362</v>
      </c>
      <c r="V24" s="197" t="s">
        <v>1362</v>
      </c>
      <c r="W24" s="197" t="s">
        <v>1362</v>
      </c>
      <c r="X24" s="197" t="s">
        <v>962</v>
      </c>
      <c r="Y24" s="197" t="s">
        <v>1362</v>
      </c>
      <c r="Z24" s="197" t="s">
        <v>1362</v>
      </c>
    </row>
    <row r="25" spans="1:26" ht="33.75">
      <c r="A25" s="195" t="s">
        <v>967</v>
      </c>
      <c r="B25" s="196"/>
      <c r="C25" s="197" t="s">
        <v>968</v>
      </c>
      <c r="D25" s="198" t="s">
        <v>968</v>
      </c>
      <c r="E25" s="197" t="s">
        <v>969</v>
      </c>
      <c r="F25" s="197" t="s">
        <v>970</v>
      </c>
      <c r="G25" s="197" t="s">
        <v>971</v>
      </c>
      <c r="H25" s="197" t="s">
        <v>972</v>
      </c>
      <c r="I25" s="197" t="s">
        <v>973</v>
      </c>
      <c r="J25" s="197" t="s">
        <v>1362</v>
      </c>
      <c r="K25" s="197" t="s">
        <v>974</v>
      </c>
      <c r="L25" s="200" t="s">
        <v>975</v>
      </c>
      <c r="M25" s="197" t="s">
        <v>976</v>
      </c>
      <c r="N25" s="197" t="s">
        <v>976</v>
      </c>
      <c r="O25" s="197" t="s">
        <v>977</v>
      </c>
      <c r="P25" s="198" t="s">
        <v>978</v>
      </c>
      <c r="Q25" s="197" t="s">
        <v>1362</v>
      </c>
      <c r="R25" s="197" t="s">
        <v>1362</v>
      </c>
      <c r="S25" s="197" t="s">
        <v>1362</v>
      </c>
      <c r="T25" s="197" t="s">
        <v>1362</v>
      </c>
      <c r="U25" s="197" t="s">
        <v>1362</v>
      </c>
      <c r="V25" s="197" t="s">
        <v>1362</v>
      </c>
      <c r="W25" s="197" t="s">
        <v>1362</v>
      </c>
      <c r="X25" s="197" t="s">
        <v>979</v>
      </c>
      <c r="Y25" s="197" t="s">
        <v>1362</v>
      </c>
      <c r="Z25" s="197" t="s">
        <v>1362</v>
      </c>
    </row>
    <row r="26" spans="1:26" ht="33.75">
      <c r="A26" s="195" t="s">
        <v>980</v>
      </c>
      <c r="B26" s="196"/>
      <c r="C26" s="197" t="s">
        <v>1362</v>
      </c>
      <c r="D26" s="198" t="s">
        <v>1362</v>
      </c>
      <c r="E26" s="197" t="s">
        <v>981</v>
      </c>
      <c r="F26" s="197" t="s">
        <v>982</v>
      </c>
      <c r="G26" s="197" t="s">
        <v>983</v>
      </c>
      <c r="H26" s="197" t="s">
        <v>984</v>
      </c>
      <c r="I26" s="197" t="s">
        <v>1362</v>
      </c>
      <c r="J26" s="197" t="s">
        <v>1362</v>
      </c>
      <c r="K26" s="197" t="s">
        <v>985</v>
      </c>
      <c r="L26" s="200" t="s">
        <v>986</v>
      </c>
      <c r="M26" s="197" t="s">
        <v>987</v>
      </c>
      <c r="N26" s="197" t="s">
        <v>987</v>
      </c>
      <c r="O26" s="197" t="s">
        <v>988</v>
      </c>
      <c r="P26" s="198" t="s">
        <v>1362</v>
      </c>
      <c r="Q26" s="197" t="s">
        <v>1363</v>
      </c>
      <c r="R26" s="197" t="s">
        <v>1362</v>
      </c>
      <c r="S26" s="197" t="s">
        <v>1362</v>
      </c>
      <c r="T26" s="197" t="s">
        <v>1362</v>
      </c>
      <c r="U26" s="197" t="s">
        <v>1362</v>
      </c>
      <c r="V26" s="197" t="s">
        <v>1362</v>
      </c>
      <c r="W26" s="197" t="s">
        <v>1362</v>
      </c>
      <c r="X26" s="197" t="s">
        <v>1364</v>
      </c>
      <c r="Y26" s="197" t="s">
        <v>1362</v>
      </c>
      <c r="Z26" s="197" t="s">
        <v>1362</v>
      </c>
    </row>
    <row r="27" spans="1:26" ht="33.75">
      <c r="A27" s="195" t="s">
        <v>989</v>
      </c>
      <c r="B27" s="196"/>
      <c r="C27" s="197" t="s">
        <v>968</v>
      </c>
      <c r="D27" s="198" t="s">
        <v>968</v>
      </c>
      <c r="E27" s="197" t="s">
        <v>990</v>
      </c>
      <c r="F27" s="197" t="s">
        <v>1362</v>
      </c>
      <c r="G27" s="197" t="s">
        <v>986</v>
      </c>
      <c r="H27" s="197" t="s">
        <v>984</v>
      </c>
      <c r="I27" s="197" t="s">
        <v>991</v>
      </c>
      <c r="J27" s="197" t="s">
        <v>1362</v>
      </c>
      <c r="K27" s="197" t="s">
        <v>985</v>
      </c>
      <c r="L27" s="200" t="s">
        <v>975</v>
      </c>
      <c r="M27" s="197" t="s">
        <v>992</v>
      </c>
      <c r="N27" s="197" t="s">
        <v>992</v>
      </c>
      <c r="O27" s="197" t="s">
        <v>993</v>
      </c>
      <c r="P27" s="198" t="s">
        <v>978</v>
      </c>
      <c r="Q27" s="197" t="s">
        <v>1362</v>
      </c>
      <c r="R27" s="197" t="s">
        <v>1362</v>
      </c>
      <c r="S27" s="197" t="s">
        <v>1362</v>
      </c>
      <c r="T27" s="197" t="s">
        <v>1362</v>
      </c>
      <c r="U27" s="197" t="s">
        <v>1362</v>
      </c>
      <c r="V27" s="197" t="s">
        <v>1362</v>
      </c>
      <c r="W27" s="197" t="s">
        <v>1362</v>
      </c>
      <c r="X27" s="197" t="s">
        <v>994</v>
      </c>
      <c r="Y27" s="197" t="s">
        <v>1362</v>
      </c>
      <c r="Z27" s="197" t="s">
        <v>1362</v>
      </c>
    </row>
    <row r="28" spans="1:26" ht="33.75">
      <c r="A28" s="195" t="s">
        <v>995</v>
      </c>
      <c r="B28" s="196"/>
      <c r="C28" s="197" t="s">
        <v>968</v>
      </c>
      <c r="D28" s="198" t="s">
        <v>968</v>
      </c>
      <c r="E28" s="197" t="s">
        <v>990</v>
      </c>
      <c r="F28" s="197" t="s">
        <v>996</v>
      </c>
      <c r="G28" s="197" t="s">
        <v>983</v>
      </c>
      <c r="H28" s="197" t="s">
        <v>984</v>
      </c>
      <c r="I28" s="197" t="s">
        <v>997</v>
      </c>
      <c r="J28" s="197" t="s">
        <v>1362</v>
      </c>
      <c r="K28" s="197" t="s">
        <v>998</v>
      </c>
      <c r="L28" s="200" t="s">
        <v>975</v>
      </c>
      <c r="M28" s="197" t="s">
        <v>992</v>
      </c>
      <c r="N28" s="197" t="s">
        <v>992</v>
      </c>
      <c r="O28" s="197" t="s">
        <v>993</v>
      </c>
      <c r="P28" s="198" t="s">
        <v>999</v>
      </c>
      <c r="Q28" s="197" t="s">
        <v>1363</v>
      </c>
      <c r="R28" s="197" t="s">
        <v>1362</v>
      </c>
      <c r="S28" s="197" t="s">
        <v>959</v>
      </c>
      <c r="T28" s="197" t="s">
        <v>1000</v>
      </c>
      <c r="U28" s="197" t="s">
        <v>959</v>
      </c>
      <c r="V28" s="197" t="s">
        <v>959</v>
      </c>
      <c r="W28" s="197" t="s">
        <v>959</v>
      </c>
      <c r="X28" s="197" t="s">
        <v>994</v>
      </c>
      <c r="Y28" s="197" t="s">
        <v>1362</v>
      </c>
      <c r="Z28" s="197" t="s">
        <v>1362</v>
      </c>
    </row>
    <row r="29" spans="1:26" ht="33.75">
      <c r="A29" s="195" t="s">
        <v>1001</v>
      </c>
      <c r="B29" s="196"/>
      <c r="C29" s="197" t="s">
        <v>968</v>
      </c>
      <c r="D29" s="198" t="s">
        <v>968</v>
      </c>
      <c r="E29" s="197" t="s">
        <v>1362</v>
      </c>
      <c r="F29" s="197" t="s">
        <v>996</v>
      </c>
      <c r="G29" s="197" t="s">
        <v>983</v>
      </c>
      <c r="H29" s="197" t="s">
        <v>1362</v>
      </c>
      <c r="I29" s="197" t="s">
        <v>1002</v>
      </c>
      <c r="J29" s="197" t="s">
        <v>1362</v>
      </c>
      <c r="K29" s="197" t="s">
        <v>985</v>
      </c>
      <c r="L29" s="200" t="s">
        <v>975</v>
      </c>
      <c r="M29" s="197" t="s">
        <v>1362</v>
      </c>
      <c r="N29" s="197" t="s">
        <v>1362</v>
      </c>
      <c r="O29" s="197" t="s">
        <v>1362</v>
      </c>
      <c r="P29" s="198" t="s">
        <v>1362</v>
      </c>
      <c r="Q29" s="197" t="s">
        <v>1362</v>
      </c>
      <c r="R29" s="197" t="s">
        <v>1362</v>
      </c>
      <c r="S29" s="197" t="s">
        <v>1362</v>
      </c>
      <c r="T29" s="197" t="s">
        <v>1362</v>
      </c>
      <c r="U29" s="197" t="s">
        <v>1362</v>
      </c>
      <c r="V29" s="197" t="s">
        <v>1362</v>
      </c>
      <c r="W29" s="197" t="s">
        <v>1362</v>
      </c>
      <c r="X29" s="197" t="s">
        <v>994</v>
      </c>
      <c r="Y29" s="197" t="s">
        <v>1362</v>
      </c>
      <c r="Z29" s="197" t="s">
        <v>1362</v>
      </c>
    </row>
    <row r="30" spans="1:26" ht="33.75">
      <c r="A30" s="195" t="s">
        <v>1003</v>
      </c>
      <c r="B30" s="196"/>
      <c r="C30" s="197" t="s">
        <v>1004</v>
      </c>
      <c r="D30" s="198" t="s">
        <v>1004</v>
      </c>
      <c r="E30" s="197" t="s">
        <v>1005</v>
      </c>
      <c r="F30" s="197" t="s">
        <v>1004</v>
      </c>
      <c r="G30" s="197" t="s">
        <v>1004</v>
      </c>
      <c r="H30" s="197" t="s">
        <v>1004</v>
      </c>
      <c r="I30" s="197" t="s">
        <v>1004</v>
      </c>
      <c r="J30" s="197" t="s">
        <v>1362</v>
      </c>
      <c r="K30" s="197" t="s">
        <v>1006</v>
      </c>
      <c r="L30" s="200" t="s">
        <v>1006</v>
      </c>
      <c r="M30" s="197" t="s">
        <v>1006</v>
      </c>
      <c r="N30" s="197" t="s">
        <v>1006</v>
      </c>
      <c r="O30" s="197" t="s">
        <v>1007</v>
      </c>
      <c r="P30" s="198" t="s">
        <v>1008</v>
      </c>
      <c r="Q30" s="197" t="s">
        <v>1362</v>
      </c>
      <c r="R30" s="197" t="s">
        <v>1362</v>
      </c>
      <c r="S30" s="197" t="s">
        <v>959</v>
      </c>
      <c r="T30" s="197" t="s">
        <v>1362</v>
      </c>
      <c r="U30" s="197" t="s">
        <v>959</v>
      </c>
      <c r="V30" s="197" t="s">
        <v>959</v>
      </c>
      <c r="W30" s="197" t="s">
        <v>959</v>
      </c>
      <c r="X30" s="197" t="s">
        <v>1009</v>
      </c>
      <c r="Y30" s="197" t="s">
        <v>1362</v>
      </c>
      <c r="Z30" s="197" t="s">
        <v>1362</v>
      </c>
    </row>
    <row r="31" spans="1:26" ht="33.75">
      <c r="A31" s="195" t="s">
        <v>1010</v>
      </c>
      <c r="B31" s="196"/>
      <c r="C31" s="197" t="s">
        <v>1011</v>
      </c>
      <c r="D31" s="198" t="s">
        <v>1011</v>
      </c>
      <c r="E31" s="197" t="s">
        <v>1011</v>
      </c>
      <c r="F31" s="197" t="s">
        <v>1012</v>
      </c>
      <c r="G31" s="197" t="s">
        <v>1013</v>
      </c>
      <c r="H31" s="197" t="s">
        <v>1013</v>
      </c>
      <c r="I31" s="197" t="s">
        <v>1013</v>
      </c>
      <c r="J31" s="197" t="s">
        <v>1362</v>
      </c>
      <c r="K31" s="197" t="s">
        <v>1014</v>
      </c>
      <c r="L31" s="200" t="s">
        <v>1014</v>
      </c>
      <c r="M31" s="197" t="s">
        <v>1014</v>
      </c>
      <c r="N31" s="197" t="s">
        <v>1014</v>
      </c>
      <c r="O31" s="197" t="s">
        <v>1014</v>
      </c>
      <c r="P31" s="198" t="s">
        <v>1015</v>
      </c>
      <c r="Q31" s="197" t="s">
        <v>1362</v>
      </c>
      <c r="R31" s="197" t="s">
        <v>1362</v>
      </c>
      <c r="S31" s="197" t="s">
        <v>1362</v>
      </c>
      <c r="T31" s="197" t="s">
        <v>1362</v>
      </c>
      <c r="U31" s="197" t="s">
        <v>1362</v>
      </c>
      <c r="V31" s="197" t="s">
        <v>1362</v>
      </c>
      <c r="W31" s="197" t="s">
        <v>1362</v>
      </c>
      <c r="X31" s="197" t="s">
        <v>1009</v>
      </c>
      <c r="Y31" s="197" t="s">
        <v>1362</v>
      </c>
      <c r="Z31" s="197" t="s">
        <v>1362</v>
      </c>
    </row>
    <row r="32" spans="1:26" ht="33.75">
      <c r="A32" s="195" t="s">
        <v>1016</v>
      </c>
      <c r="B32" s="196"/>
      <c r="C32" s="197" t="s">
        <v>1017</v>
      </c>
      <c r="D32" s="198" t="s">
        <v>1017</v>
      </c>
      <c r="E32" s="197" t="s">
        <v>1017</v>
      </c>
      <c r="F32" s="197" t="s">
        <v>1017</v>
      </c>
      <c r="G32" s="197" t="s">
        <v>1017</v>
      </c>
      <c r="H32" s="197" t="s">
        <v>1018</v>
      </c>
      <c r="I32" s="197" t="s">
        <v>1019</v>
      </c>
      <c r="J32" s="197" t="s">
        <v>1362</v>
      </c>
      <c r="K32" s="197" t="s">
        <v>959</v>
      </c>
      <c r="L32" s="200" t="s">
        <v>1020</v>
      </c>
      <c r="M32" s="197" t="s">
        <v>1362</v>
      </c>
      <c r="N32" s="197" t="s">
        <v>1362</v>
      </c>
      <c r="O32" s="197" t="s">
        <v>959</v>
      </c>
      <c r="P32" s="198" t="s">
        <v>1362</v>
      </c>
      <c r="Q32" s="197" t="s">
        <v>1362</v>
      </c>
      <c r="R32" s="197" t="s">
        <v>959</v>
      </c>
      <c r="S32" s="197" t="s">
        <v>959</v>
      </c>
      <c r="T32" s="197" t="s">
        <v>1362</v>
      </c>
      <c r="U32" s="197" t="s">
        <v>959</v>
      </c>
      <c r="V32" s="197" t="s">
        <v>959</v>
      </c>
      <c r="W32" s="197" t="s">
        <v>959</v>
      </c>
      <c r="X32" s="197" t="s">
        <v>959</v>
      </c>
      <c r="Y32" s="197" t="s">
        <v>1362</v>
      </c>
      <c r="Z32" s="197" t="s">
        <v>1362</v>
      </c>
    </row>
    <row r="33" spans="1:26" ht="56.25">
      <c r="A33" s="195" t="s">
        <v>1021</v>
      </c>
      <c r="B33" s="196"/>
      <c r="C33" s="197" t="s">
        <v>1022</v>
      </c>
      <c r="D33" s="198" t="s">
        <v>1022</v>
      </c>
      <c r="E33" s="197" t="s">
        <v>1022</v>
      </c>
      <c r="F33" s="197" t="s">
        <v>1022</v>
      </c>
      <c r="G33" s="197" t="s">
        <v>1022</v>
      </c>
      <c r="H33" s="197" t="s">
        <v>1022</v>
      </c>
      <c r="I33" s="197" t="s">
        <v>1022</v>
      </c>
      <c r="J33" s="197" t="s">
        <v>1022</v>
      </c>
      <c r="K33" s="197" t="s">
        <v>1022</v>
      </c>
      <c r="L33" s="200" t="s">
        <v>1022</v>
      </c>
      <c r="M33" s="197" t="s">
        <v>1022</v>
      </c>
      <c r="N33" s="197" t="s">
        <v>1022</v>
      </c>
      <c r="O33" s="197" t="s">
        <v>1022</v>
      </c>
      <c r="P33" s="198" t="s">
        <v>1022</v>
      </c>
      <c r="Q33" s="197" t="s">
        <v>1022</v>
      </c>
      <c r="R33" s="197" t="s">
        <v>1022</v>
      </c>
      <c r="S33" s="197" t="s">
        <v>1022</v>
      </c>
      <c r="T33" s="197" t="s">
        <v>1022</v>
      </c>
      <c r="U33" s="197" t="s">
        <v>1022</v>
      </c>
      <c r="V33" s="197" t="s">
        <v>1022</v>
      </c>
      <c r="W33" s="197" t="s">
        <v>1022</v>
      </c>
      <c r="X33" s="197" t="s">
        <v>1022</v>
      </c>
      <c r="Y33" s="197" t="s">
        <v>1022</v>
      </c>
      <c r="Z33" s="197" t="s">
        <v>1022</v>
      </c>
    </row>
    <row r="34" spans="1:26" ht="56.25">
      <c r="A34" s="195" t="s">
        <v>1023</v>
      </c>
      <c r="B34" s="196"/>
      <c r="C34" s="197" t="s">
        <v>1024</v>
      </c>
      <c r="D34" s="198" t="s">
        <v>1024</v>
      </c>
      <c r="E34" s="202" t="s">
        <v>809</v>
      </c>
      <c r="F34" s="202" t="s">
        <v>809</v>
      </c>
      <c r="G34" s="197" t="s">
        <v>1025</v>
      </c>
      <c r="H34" s="197" t="s">
        <v>1024</v>
      </c>
      <c r="I34" s="197" t="s">
        <v>1024</v>
      </c>
      <c r="J34" s="197" t="s">
        <v>1026</v>
      </c>
      <c r="K34" s="199" t="s">
        <v>1027</v>
      </c>
      <c r="L34" s="196" t="s">
        <v>1028</v>
      </c>
      <c r="M34" s="199" t="s">
        <v>1027</v>
      </c>
      <c r="N34" s="199" t="s">
        <v>1027</v>
      </c>
      <c r="O34" s="202" t="s">
        <v>809</v>
      </c>
      <c r="P34" s="201" t="s">
        <v>1024</v>
      </c>
      <c r="Q34" s="202" t="s">
        <v>809</v>
      </c>
      <c r="R34" s="199" t="s">
        <v>1024</v>
      </c>
      <c r="S34" s="202" t="s">
        <v>809</v>
      </c>
      <c r="T34" s="202" t="s">
        <v>809</v>
      </c>
      <c r="U34" s="202" t="s">
        <v>809</v>
      </c>
      <c r="V34" s="202" t="s">
        <v>809</v>
      </c>
      <c r="W34" s="199" t="s">
        <v>1024</v>
      </c>
      <c r="X34" s="199" t="s">
        <v>1024</v>
      </c>
      <c r="Y34" s="199" t="s">
        <v>1024</v>
      </c>
      <c r="Z34" s="202" t="s">
        <v>809</v>
      </c>
    </row>
    <row r="35" spans="1:26" ht="78.75">
      <c r="A35" s="195" t="s">
        <v>1029</v>
      </c>
      <c r="B35" s="196"/>
      <c r="C35" s="197" t="s">
        <v>1030</v>
      </c>
      <c r="D35" s="198" t="s">
        <v>1030</v>
      </c>
      <c r="E35" s="197" t="s">
        <v>1030</v>
      </c>
      <c r="F35" s="197" t="s">
        <v>1030</v>
      </c>
      <c r="G35" s="197" t="s">
        <v>1031</v>
      </c>
      <c r="H35" s="197" t="s">
        <v>1030</v>
      </c>
      <c r="I35" s="197" t="s">
        <v>1030</v>
      </c>
      <c r="J35" s="197" t="s">
        <v>1032</v>
      </c>
      <c r="K35" s="201" t="s">
        <v>1033</v>
      </c>
      <c r="L35" s="196" t="s">
        <v>1034</v>
      </c>
      <c r="M35" s="199" t="s">
        <v>1032</v>
      </c>
      <c r="N35" s="199" t="s">
        <v>1032</v>
      </c>
      <c r="O35" s="199" t="s">
        <v>1030</v>
      </c>
      <c r="P35" s="201" t="s">
        <v>1030</v>
      </c>
      <c r="Q35" s="199" t="s">
        <v>1035</v>
      </c>
      <c r="R35" s="199" t="s">
        <v>1030</v>
      </c>
      <c r="S35" s="199" t="s">
        <v>1030</v>
      </c>
      <c r="T35" s="199" t="s">
        <v>1030</v>
      </c>
      <c r="U35" s="199" t="s">
        <v>1030</v>
      </c>
      <c r="V35" s="199" t="s">
        <v>1030</v>
      </c>
      <c r="W35" s="199" t="s">
        <v>1030</v>
      </c>
      <c r="X35" s="199" t="s">
        <v>1030</v>
      </c>
      <c r="Y35" s="199" t="s">
        <v>1036</v>
      </c>
      <c r="Z35" s="199" t="s">
        <v>1036</v>
      </c>
    </row>
    <row r="36" spans="3:26" ht="11.25">
      <c r="C36" s="171">
        <v>1</v>
      </c>
      <c r="D36" s="171">
        <v>3</v>
      </c>
      <c r="E36" s="171">
        <v>5</v>
      </c>
      <c r="F36" s="171">
        <v>7</v>
      </c>
      <c r="G36" s="171">
        <v>9</v>
      </c>
      <c r="H36" s="171">
        <v>11</v>
      </c>
      <c r="I36" s="171">
        <v>17</v>
      </c>
      <c r="J36" s="171">
        <v>23</v>
      </c>
      <c r="K36" s="171">
        <v>25</v>
      </c>
      <c r="L36" s="141">
        <v>27</v>
      </c>
      <c r="M36" s="171">
        <v>28</v>
      </c>
      <c r="N36" s="171">
        <v>34</v>
      </c>
      <c r="O36" s="171">
        <v>40</v>
      </c>
      <c r="P36" s="171">
        <v>42</v>
      </c>
      <c r="Q36" s="171">
        <v>43</v>
      </c>
      <c r="R36" s="171">
        <v>44</v>
      </c>
      <c r="S36" s="171">
        <v>45</v>
      </c>
      <c r="T36" s="171">
        <v>47</v>
      </c>
      <c r="U36" s="171">
        <v>52</v>
      </c>
      <c r="V36" s="171">
        <v>53</v>
      </c>
      <c r="W36" s="171">
        <v>54</v>
      </c>
      <c r="X36" s="171">
        <v>55</v>
      </c>
      <c r="Y36" s="171">
        <v>58</v>
      </c>
      <c r="Z36" s="171">
        <v>60</v>
      </c>
    </row>
  </sheetData>
  <sheetProtection password="C408" sheet="1" selectLockedCells="1"/>
  <printOptions/>
  <pageMargins left="0.7086614173228347" right="0.7086614173228347" top="0.7480314960629921" bottom="0.7480314960629921" header="0.31496062992125984" footer="0.31496062992125984"/>
  <pageSetup fitToHeight="1" fitToWidth="1" horizontalDpi="300" verticalDpi="300" orientation="landscape" paperSize="8" scale="14" r:id="rId1"/>
</worksheet>
</file>

<file path=xl/worksheets/sheet6.xml><?xml version="1.0" encoding="utf-8"?>
<worksheet xmlns="http://schemas.openxmlformats.org/spreadsheetml/2006/main" xmlns:r="http://schemas.openxmlformats.org/officeDocument/2006/relationships">
  <sheetPr codeName="Sheet7">
    <pageSetUpPr fitToPage="1"/>
  </sheetPr>
  <dimension ref="A1:BA159"/>
  <sheetViews>
    <sheetView view="pageBreakPreview" zoomScale="85" zoomScaleNormal="85" zoomScaleSheetLayoutView="85" zoomScalePageLayoutView="0" workbookViewId="0" topLeftCell="A1">
      <selection activeCell="M2" sqref="M2:N2"/>
    </sheetView>
  </sheetViews>
  <sheetFormatPr defaultColWidth="3.57421875" defaultRowHeight="18" customHeight="1"/>
  <cols>
    <col min="1" max="38" width="3.57421875" style="234" customWidth="1"/>
    <col min="39" max="39" width="3.57421875" style="205" customWidth="1"/>
    <col min="40" max="16384" width="3.57421875" style="234" customWidth="1"/>
  </cols>
  <sheetData>
    <row r="1" spans="2:12" s="203" customFormat="1" ht="18" customHeight="1" thickBot="1">
      <c r="B1" s="203" t="s">
        <v>625</v>
      </c>
      <c r="E1" s="32" t="s">
        <v>626</v>
      </c>
      <c r="F1" s="74"/>
      <c r="G1" s="556" t="s">
        <v>627</v>
      </c>
      <c r="H1" s="556"/>
      <c r="I1" s="204"/>
      <c r="J1" s="204"/>
      <c r="K1" s="204"/>
      <c r="L1" s="204"/>
    </row>
    <row r="2" spans="2:26" s="205" customFormat="1" ht="18" customHeight="1" thickBot="1">
      <c r="B2" s="205" t="s">
        <v>1037</v>
      </c>
      <c r="C2" s="20"/>
      <c r="D2" s="20"/>
      <c r="E2" s="679" t="s">
        <v>1038</v>
      </c>
      <c r="F2" s="679"/>
      <c r="G2" s="680"/>
      <c r="H2" s="680"/>
      <c r="I2" s="20"/>
      <c r="J2" s="20"/>
      <c r="K2" s="20"/>
      <c r="L2" s="81" t="s">
        <v>1039</v>
      </c>
      <c r="M2" s="552">
        <v>0</v>
      </c>
      <c r="N2" s="553"/>
      <c r="O2" s="327"/>
      <c r="P2" s="327"/>
      <c r="Q2" s="328" t="s">
        <v>1040</v>
      </c>
      <c r="R2" s="552">
        <v>0</v>
      </c>
      <c r="S2" s="553"/>
      <c r="T2" s="206" t="s">
        <v>1041</v>
      </c>
      <c r="Z2" s="20"/>
    </row>
    <row r="3" spans="2:28" s="205" customFormat="1" ht="18" customHeight="1" thickBot="1">
      <c r="B3" s="205" t="s">
        <v>1042</v>
      </c>
      <c r="C3" s="20"/>
      <c r="D3" s="20"/>
      <c r="E3" s="679" t="s">
        <v>1043</v>
      </c>
      <c r="F3" s="679"/>
      <c r="G3" s="680"/>
      <c r="H3" s="680"/>
      <c r="I3" s="20"/>
      <c r="J3" s="20"/>
      <c r="K3" s="20"/>
      <c r="L3" s="81" t="s">
        <v>1044</v>
      </c>
      <c r="M3" s="554"/>
      <c r="N3" s="555"/>
      <c r="O3" s="327"/>
      <c r="P3" s="327"/>
      <c r="Q3" s="328" t="s">
        <v>1045</v>
      </c>
      <c r="R3" s="554"/>
      <c r="S3" s="555"/>
      <c r="T3" s="207" t="s">
        <v>1046</v>
      </c>
      <c r="V3" s="20"/>
      <c r="Z3" s="20"/>
      <c r="AB3" s="20"/>
    </row>
    <row r="4" spans="2:28" s="205" customFormat="1" ht="18" customHeight="1" thickBot="1">
      <c r="B4" s="205" t="s">
        <v>1047</v>
      </c>
      <c r="C4" s="20"/>
      <c r="D4" s="20"/>
      <c r="E4" s="679" t="s">
        <v>1038</v>
      </c>
      <c r="F4" s="679"/>
      <c r="G4" s="680"/>
      <c r="H4" s="680"/>
      <c r="I4" s="20"/>
      <c r="J4" s="20"/>
      <c r="K4" s="20"/>
      <c r="L4" s="81" t="s">
        <v>1048</v>
      </c>
      <c r="M4" s="488"/>
      <c r="N4" s="489"/>
      <c r="O4" s="489"/>
      <c r="P4" s="489"/>
      <c r="Q4" s="489"/>
      <c r="R4" s="489"/>
      <c r="S4" s="490"/>
      <c r="T4" s="207" t="s">
        <v>1049</v>
      </c>
      <c r="V4" s="20"/>
      <c r="Z4" s="20"/>
      <c r="AB4" s="20"/>
    </row>
    <row r="5" spans="2:28" s="205" customFormat="1" ht="18" customHeight="1" thickBot="1">
      <c r="B5" s="205" t="s">
        <v>1050</v>
      </c>
      <c r="C5" s="20"/>
      <c r="D5" s="20"/>
      <c r="E5" s="679" t="s">
        <v>1038</v>
      </c>
      <c r="F5" s="679"/>
      <c r="G5" s="680"/>
      <c r="H5" s="680"/>
      <c r="I5" s="20"/>
      <c r="J5" s="20"/>
      <c r="K5" s="20"/>
      <c r="L5" s="81" t="s">
        <v>1051</v>
      </c>
      <c r="M5" s="483"/>
      <c r="N5" s="484"/>
      <c r="O5" s="484"/>
      <c r="P5" s="484"/>
      <c r="Q5" s="484"/>
      <c r="R5" s="484"/>
      <c r="S5" s="485"/>
      <c r="T5" s="207" t="s">
        <v>1052</v>
      </c>
      <c r="V5" s="20"/>
      <c r="Z5" s="20"/>
      <c r="AB5" s="20"/>
    </row>
    <row r="6" spans="2:28" s="205" customFormat="1" ht="18" customHeight="1" thickBot="1">
      <c r="B6" s="205" t="s">
        <v>1053</v>
      </c>
      <c r="C6" s="20"/>
      <c r="D6" s="20"/>
      <c r="E6" s="681">
        <v>100</v>
      </c>
      <c r="F6" s="681"/>
      <c r="G6" s="682">
        <f>AA36*E6/100</f>
        <v>0</v>
      </c>
      <c r="H6" s="682"/>
      <c r="I6" s="20"/>
      <c r="J6" s="20"/>
      <c r="K6" t="s">
        <v>1054</v>
      </c>
      <c r="L6" s="20"/>
      <c r="M6" s="20"/>
      <c r="N6" s="20"/>
      <c r="O6" s="20"/>
      <c r="P6" s="20"/>
      <c r="Q6" s="20"/>
      <c r="R6" s="20"/>
      <c r="V6" s="20"/>
      <c r="Z6" s="20"/>
      <c r="AB6" s="20"/>
    </row>
    <row r="7" spans="3:28" s="205" customFormat="1" ht="18" customHeight="1" thickBot="1">
      <c r="C7" s="208"/>
      <c r="X7" s="20"/>
      <c r="Y7" s="20"/>
      <c r="Z7" s="20"/>
      <c r="AA7" s="20"/>
      <c r="AB7" s="20"/>
    </row>
    <row r="8" spans="1:33" s="205" customFormat="1" ht="18" customHeight="1" thickBot="1">
      <c r="A8" s="20"/>
      <c r="B8" s="667" t="s">
        <v>1055</v>
      </c>
      <c r="C8" s="669" t="s">
        <v>1056</v>
      </c>
      <c r="D8" s="670"/>
      <c r="E8" s="670"/>
      <c r="F8" s="670"/>
      <c r="G8" s="670"/>
      <c r="H8" s="671"/>
      <c r="I8" s="669" t="s">
        <v>1057</v>
      </c>
      <c r="J8" s="671"/>
      <c r="K8" s="669" t="s">
        <v>1058</v>
      </c>
      <c r="L8" s="670"/>
      <c r="M8" s="674" t="s">
        <v>1059</v>
      </c>
      <c r="N8" s="675"/>
      <c r="O8" s="675"/>
      <c r="P8" s="675"/>
      <c r="Q8" s="675"/>
      <c r="R8" s="675"/>
      <c r="S8" s="675"/>
      <c r="T8" s="675"/>
      <c r="U8" s="675"/>
      <c r="V8" s="675"/>
      <c r="W8" s="675"/>
      <c r="X8" s="676"/>
      <c r="Y8" s="677" t="s">
        <v>628</v>
      </c>
      <c r="Z8" s="658"/>
      <c r="AA8" s="658" t="s">
        <v>629</v>
      </c>
      <c r="AB8" s="659"/>
      <c r="AC8" s="20"/>
      <c r="AD8" s="20"/>
      <c r="AE8" s="20"/>
      <c r="AF8" s="20"/>
      <c r="AG8" s="20"/>
    </row>
    <row r="9" spans="1:33" s="205" customFormat="1" ht="14.25" thickBot="1">
      <c r="A9" s="20"/>
      <c r="B9" s="668"/>
      <c r="C9" s="672"/>
      <c r="D9" s="673"/>
      <c r="E9" s="673"/>
      <c r="F9" s="673"/>
      <c r="G9" s="673"/>
      <c r="H9" s="663"/>
      <c r="I9" s="672"/>
      <c r="J9" s="663"/>
      <c r="K9" s="672"/>
      <c r="L9" s="673"/>
      <c r="M9" s="662" t="s">
        <v>1371</v>
      </c>
      <c r="N9" s="663"/>
      <c r="O9" s="664" t="s">
        <v>1372</v>
      </c>
      <c r="P9" s="663"/>
      <c r="Q9" s="664" t="s">
        <v>1365</v>
      </c>
      <c r="R9" s="663"/>
      <c r="S9" s="664" t="s">
        <v>1366</v>
      </c>
      <c r="T9" s="663"/>
      <c r="U9" s="664" t="s">
        <v>1367</v>
      </c>
      <c r="V9" s="663"/>
      <c r="W9" s="665" t="s">
        <v>1060</v>
      </c>
      <c r="X9" s="666"/>
      <c r="Y9" s="678"/>
      <c r="Z9" s="660"/>
      <c r="AA9" s="660"/>
      <c r="AB9" s="661"/>
      <c r="AC9" s="20"/>
      <c r="AD9" s="20"/>
      <c r="AE9" s="20"/>
      <c r="AF9" s="20"/>
      <c r="AG9" s="20"/>
    </row>
    <row r="10" spans="1:33" s="205" customFormat="1" ht="18" customHeight="1">
      <c r="A10" s="20"/>
      <c r="B10" s="639" t="s">
        <v>1061</v>
      </c>
      <c r="C10" s="650"/>
      <c r="D10" s="650"/>
      <c r="E10" s="650"/>
      <c r="F10" s="650"/>
      <c r="G10" s="650"/>
      <c r="H10" s="650"/>
      <c r="I10" s="651"/>
      <c r="J10" s="651"/>
      <c r="K10" s="650"/>
      <c r="L10" s="652"/>
      <c r="M10" s="641"/>
      <c r="N10" s="633"/>
      <c r="O10" s="633"/>
      <c r="P10" s="633"/>
      <c r="Q10" s="633"/>
      <c r="R10" s="633"/>
      <c r="S10" s="633"/>
      <c r="T10" s="633"/>
      <c r="U10" s="633"/>
      <c r="V10" s="634"/>
      <c r="W10" s="655">
        <f>IF(COUNT(M10:V11)=0,0,ROUND(AVERAGE(M10:V11),1))</f>
        <v>0</v>
      </c>
      <c r="X10" s="635"/>
      <c r="Y10" s="613"/>
      <c r="Z10" s="614"/>
      <c r="AA10" s="617">
        <f>+W10*Y10</f>
        <v>0</v>
      </c>
      <c r="AB10" s="618"/>
      <c r="AC10" s="20"/>
      <c r="AD10" s="20"/>
      <c r="AE10" s="20"/>
      <c r="AF10" s="20"/>
      <c r="AG10" s="20"/>
    </row>
    <row r="11" spans="1:33" s="205" customFormat="1" ht="18" customHeight="1">
      <c r="A11" s="20"/>
      <c r="B11" s="653"/>
      <c r="C11" s="625"/>
      <c r="D11" s="625"/>
      <c r="E11" s="625"/>
      <c r="F11" s="625"/>
      <c r="G11" s="625"/>
      <c r="H11" s="625"/>
      <c r="I11" s="627"/>
      <c r="J11" s="627"/>
      <c r="K11" s="625"/>
      <c r="L11" s="629"/>
      <c r="M11" s="642"/>
      <c r="N11" s="637"/>
      <c r="O11" s="637"/>
      <c r="P11" s="637"/>
      <c r="Q11" s="637"/>
      <c r="R11" s="637"/>
      <c r="S11" s="637"/>
      <c r="T11" s="637"/>
      <c r="U11" s="637"/>
      <c r="V11" s="638"/>
      <c r="W11" s="656"/>
      <c r="X11" s="657"/>
      <c r="Y11" s="613"/>
      <c r="Z11" s="614"/>
      <c r="AA11" s="617"/>
      <c r="AB11" s="618"/>
      <c r="AC11" s="20"/>
      <c r="AD11" s="20"/>
      <c r="AE11" s="20"/>
      <c r="AF11" s="20"/>
      <c r="AG11" s="20"/>
    </row>
    <row r="12" spans="1:33" s="205" customFormat="1" ht="18" customHeight="1">
      <c r="A12" s="20"/>
      <c r="B12" s="653" t="s">
        <v>1062</v>
      </c>
      <c r="C12" s="625"/>
      <c r="D12" s="625"/>
      <c r="E12" s="625"/>
      <c r="F12" s="625"/>
      <c r="G12" s="625"/>
      <c r="H12" s="625"/>
      <c r="I12" s="627"/>
      <c r="J12" s="627"/>
      <c r="K12" s="625"/>
      <c r="L12" s="629"/>
      <c r="M12" s="641"/>
      <c r="N12" s="633"/>
      <c r="O12" s="633"/>
      <c r="P12" s="633"/>
      <c r="Q12" s="633"/>
      <c r="R12" s="633"/>
      <c r="S12" s="633"/>
      <c r="T12" s="633"/>
      <c r="U12" s="633"/>
      <c r="V12" s="634"/>
      <c r="W12" s="609">
        <f>IF(COUNT(M12:V13)=0,0,ROUND(AVERAGE(M12:V13),1))</f>
        <v>0</v>
      </c>
      <c r="X12" s="610"/>
      <c r="Y12" s="613"/>
      <c r="Z12" s="614"/>
      <c r="AA12" s="617">
        <f>+W12*Y12</f>
        <v>0</v>
      </c>
      <c r="AB12" s="618"/>
      <c r="AC12" s="20"/>
      <c r="AD12" s="20"/>
      <c r="AE12" s="20"/>
      <c r="AF12" s="20"/>
      <c r="AG12" s="20"/>
    </row>
    <row r="13" spans="1:28" s="205" customFormat="1" ht="18" customHeight="1">
      <c r="A13" s="20"/>
      <c r="B13" s="653"/>
      <c r="C13" s="625"/>
      <c r="D13" s="625"/>
      <c r="E13" s="625"/>
      <c r="F13" s="625"/>
      <c r="G13" s="625"/>
      <c r="H13" s="625"/>
      <c r="I13" s="627"/>
      <c r="J13" s="627"/>
      <c r="K13" s="625"/>
      <c r="L13" s="629"/>
      <c r="M13" s="642"/>
      <c r="N13" s="637"/>
      <c r="O13" s="637"/>
      <c r="P13" s="637"/>
      <c r="Q13" s="637"/>
      <c r="R13" s="637"/>
      <c r="S13" s="637"/>
      <c r="T13" s="637"/>
      <c r="U13" s="637"/>
      <c r="V13" s="638"/>
      <c r="W13" s="635"/>
      <c r="X13" s="636"/>
      <c r="Y13" s="613"/>
      <c r="Z13" s="614"/>
      <c r="AA13" s="617"/>
      <c r="AB13" s="618"/>
    </row>
    <row r="14" spans="1:28" s="205" customFormat="1" ht="18" customHeight="1">
      <c r="A14" s="20"/>
      <c r="B14" s="653" t="s">
        <v>1063</v>
      </c>
      <c r="C14" s="625"/>
      <c r="D14" s="625"/>
      <c r="E14" s="625"/>
      <c r="F14" s="625"/>
      <c r="G14" s="625"/>
      <c r="H14" s="625"/>
      <c r="I14" s="627"/>
      <c r="J14" s="627"/>
      <c r="K14" s="625"/>
      <c r="L14" s="629"/>
      <c r="M14" s="641"/>
      <c r="N14" s="633"/>
      <c r="O14" s="633"/>
      <c r="P14" s="633"/>
      <c r="Q14" s="633"/>
      <c r="R14" s="633"/>
      <c r="S14" s="633"/>
      <c r="T14" s="633"/>
      <c r="U14" s="633"/>
      <c r="V14" s="634"/>
      <c r="W14" s="609">
        <f>IF(COUNT(M14:V15)=0,0,ROUND(AVERAGE(M14:V15),1))</f>
        <v>0</v>
      </c>
      <c r="X14" s="610"/>
      <c r="Y14" s="613"/>
      <c r="Z14" s="614"/>
      <c r="AA14" s="617">
        <f>+W14*Y14</f>
        <v>0</v>
      </c>
      <c r="AB14" s="618"/>
    </row>
    <row r="15" spans="1:28" s="205" customFormat="1" ht="18" customHeight="1">
      <c r="A15" s="20"/>
      <c r="B15" s="653"/>
      <c r="C15" s="625"/>
      <c r="D15" s="625"/>
      <c r="E15" s="625"/>
      <c r="F15" s="625"/>
      <c r="G15" s="625"/>
      <c r="H15" s="625"/>
      <c r="I15" s="627"/>
      <c r="J15" s="627"/>
      <c r="K15" s="625"/>
      <c r="L15" s="629"/>
      <c r="M15" s="642"/>
      <c r="N15" s="637"/>
      <c r="O15" s="637"/>
      <c r="P15" s="637"/>
      <c r="Q15" s="637"/>
      <c r="R15" s="637"/>
      <c r="S15" s="637"/>
      <c r="T15" s="637"/>
      <c r="U15" s="637"/>
      <c r="V15" s="638"/>
      <c r="W15" s="635"/>
      <c r="X15" s="636"/>
      <c r="Y15" s="613"/>
      <c r="Z15" s="614"/>
      <c r="AA15" s="617"/>
      <c r="AB15" s="618"/>
    </row>
    <row r="16" spans="1:28" s="205" customFormat="1" ht="18" customHeight="1">
      <c r="A16" s="20"/>
      <c r="B16" s="653" t="s">
        <v>1064</v>
      </c>
      <c r="C16" s="625"/>
      <c r="D16" s="625"/>
      <c r="E16" s="625"/>
      <c r="F16" s="625"/>
      <c r="G16" s="625"/>
      <c r="H16" s="625"/>
      <c r="I16" s="627"/>
      <c r="J16" s="627"/>
      <c r="K16" s="625"/>
      <c r="L16" s="629"/>
      <c r="M16" s="641"/>
      <c r="N16" s="633"/>
      <c r="O16" s="633"/>
      <c r="P16" s="633"/>
      <c r="Q16" s="633"/>
      <c r="R16" s="633"/>
      <c r="S16" s="633"/>
      <c r="T16" s="633"/>
      <c r="U16" s="633"/>
      <c r="V16" s="634"/>
      <c r="W16" s="609">
        <f>IF(COUNT(M16:V17)=0,0,ROUND(AVERAGE(M16:V17),1))</f>
        <v>0</v>
      </c>
      <c r="X16" s="610"/>
      <c r="Y16" s="613"/>
      <c r="Z16" s="614"/>
      <c r="AA16" s="617">
        <f>+W16*Y16</f>
        <v>0</v>
      </c>
      <c r="AB16" s="618"/>
    </row>
    <row r="17" spans="1:28" s="205" customFormat="1" ht="18" customHeight="1">
      <c r="A17" s="20"/>
      <c r="B17" s="653"/>
      <c r="C17" s="625"/>
      <c r="D17" s="625"/>
      <c r="E17" s="625"/>
      <c r="F17" s="625"/>
      <c r="G17" s="625"/>
      <c r="H17" s="625"/>
      <c r="I17" s="627"/>
      <c r="J17" s="627"/>
      <c r="K17" s="625"/>
      <c r="L17" s="629"/>
      <c r="M17" s="642"/>
      <c r="N17" s="637"/>
      <c r="O17" s="637"/>
      <c r="P17" s="637"/>
      <c r="Q17" s="637"/>
      <c r="R17" s="637"/>
      <c r="S17" s="637"/>
      <c r="T17" s="637"/>
      <c r="U17" s="637"/>
      <c r="V17" s="638"/>
      <c r="W17" s="635"/>
      <c r="X17" s="636"/>
      <c r="Y17" s="613"/>
      <c r="Z17" s="614"/>
      <c r="AA17" s="617"/>
      <c r="AB17" s="618"/>
    </row>
    <row r="18" spans="1:28" s="205" customFormat="1" ht="18" customHeight="1">
      <c r="A18" s="20"/>
      <c r="B18" s="653" t="s">
        <v>1065</v>
      </c>
      <c r="C18" s="625"/>
      <c r="D18" s="625"/>
      <c r="E18" s="625"/>
      <c r="F18" s="625"/>
      <c r="G18" s="625"/>
      <c r="H18" s="625"/>
      <c r="I18" s="627"/>
      <c r="J18" s="627"/>
      <c r="K18" s="625"/>
      <c r="L18" s="629"/>
      <c r="M18" s="641"/>
      <c r="N18" s="633"/>
      <c r="O18" s="633"/>
      <c r="P18" s="633"/>
      <c r="Q18" s="633"/>
      <c r="R18" s="633"/>
      <c r="S18" s="633"/>
      <c r="T18" s="633"/>
      <c r="U18" s="633"/>
      <c r="V18" s="634"/>
      <c r="W18" s="609">
        <f>IF(COUNT(M18:V19)=0,0,ROUND(AVERAGE(M18:V19),1))</f>
        <v>0</v>
      </c>
      <c r="X18" s="610"/>
      <c r="Y18" s="613"/>
      <c r="Z18" s="614"/>
      <c r="AA18" s="617">
        <f>+W18*Y18</f>
        <v>0</v>
      </c>
      <c r="AB18" s="618"/>
    </row>
    <row r="19" spans="1:28" s="205" customFormat="1" ht="18" customHeight="1">
      <c r="A19" s="20"/>
      <c r="B19" s="653"/>
      <c r="C19" s="625"/>
      <c r="D19" s="625"/>
      <c r="E19" s="625"/>
      <c r="F19" s="625"/>
      <c r="G19" s="625"/>
      <c r="H19" s="625"/>
      <c r="I19" s="627"/>
      <c r="J19" s="627"/>
      <c r="K19" s="625"/>
      <c r="L19" s="629"/>
      <c r="M19" s="642"/>
      <c r="N19" s="637"/>
      <c r="O19" s="637"/>
      <c r="P19" s="637"/>
      <c r="Q19" s="637"/>
      <c r="R19" s="637"/>
      <c r="S19" s="637"/>
      <c r="T19" s="637"/>
      <c r="U19" s="637"/>
      <c r="V19" s="638"/>
      <c r="W19" s="635"/>
      <c r="X19" s="636"/>
      <c r="Y19" s="613"/>
      <c r="Z19" s="614"/>
      <c r="AA19" s="617"/>
      <c r="AB19" s="618"/>
    </row>
    <row r="20" spans="1:28" s="205" customFormat="1" ht="18" customHeight="1">
      <c r="A20" s="20"/>
      <c r="B20" s="653" t="s">
        <v>1066</v>
      </c>
      <c r="C20" s="625"/>
      <c r="D20" s="625"/>
      <c r="E20" s="625"/>
      <c r="F20" s="625"/>
      <c r="G20" s="625"/>
      <c r="H20" s="625"/>
      <c r="I20" s="627"/>
      <c r="J20" s="627"/>
      <c r="K20" s="654"/>
      <c r="L20" s="629"/>
      <c r="M20" s="641"/>
      <c r="N20" s="633"/>
      <c r="O20" s="633"/>
      <c r="P20" s="633"/>
      <c r="Q20" s="633"/>
      <c r="R20" s="633"/>
      <c r="S20" s="633"/>
      <c r="T20" s="633"/>
      <c r="U20" s="633"/>
      <c r="V20" s="634"/>
      <c r="W20" s="609">
        <f>IF(COUNT(M20:V21)=0,0,ROUND(AVERAGE(M20:V21),1))</f>
        <v>0</v>
      </c>
      <c r="X20" s="610"/>
      <c r="Y20" s="613"/>
      <c r="Z20" s="614"/>
      <c r="AA20" s="617">
        <f>+W20*Y20</f>
        <v>0</v>
      </c>
      <c r="AB20" s="618"/>
    </row>
    <row r="21" spans="1:28" s="205" customFormat="1" ht="18" customHeight="1">
      <c r="A21" s="20"/>
      <c r="B21" s="653"/>
      <c r="C21" s="625"/>
      <c r="D21" s="625"/>
      <c r="E21" s="625"/>
      <c r="F21" s="625"/>
      <c r="G21" s="625"/>
      <c r="H21" s="625"/>
      <c r="I21" s="627"/>
      <c r="J21" s="627"/>
      <c r="K21" s="625"/>
      <c r="L21" s="629"/>
      <c r="M21" s="642"/>
      <c r="N21" s="637"/>
      <c r="O21" s="637"/>
      <c r="P21" s="637"/>
      <c r="Q21" s="637"/>
      <c r="R21" s="637"/>
      <c r="S21" s="637"/>
      <c r="T21" s="637"/>
      <c r="U21" s="637"/>
      <c r="V21" s="638"/>
      <c r="W21" s="635"/>
      <c r="X21" s="636"/>
      <c r="Y21" s="613"/>
      <c r="Z21" s="614"/>
      <c r="AA21" s="617"/>
      <c r="AB21" s="618"/>
    </row>
    <row r="22" spans="1:28" s="205" customFormat="1" ht="18" customHeight="1">
      <c r="A22" s="20"/>
      <c r="B22" s="653" t="s">
        <v>1067</v>
      </c>
      <c r="C22" s="625"/>
      <c r="D22" s="625"/>
      <c r="E22" s="625"/>
      <c r="F22" s="625"/>
      <c r="G22" s="625"/>
      <c r="H22" s="625"/>
      <c r="I22" s="627"/>
      <c r="J22" s="627"/>
      <c r="K22" s="625"/>
      <c r="L22" s="629"/>
      <c r="M22" s="631"/>
      <c r="N22" s="607"/>
      <c r="O22" s="607"/>
      <c r="P22" s="607"/>
      <c r="Q22" s="607"/>
      <c r="R22" s="607"/>
      <c r="S22" s="607"/>
      <c r="T22" s="607"/>
      <c r="U22" s="607"/>
      <c r="V22" s="608"/>
      <c r="W22" s="609">
        <f>IF(COUNT(M22:V23)=0,0,ROUND(AVERAGE(M22:V23),1))</f>
        <v>0</v>
      </c>
      <c r="X22" s="610"/>
      <c r="Y22" s="613"/>
      <c r="Z22" s="614"/>
      <c r="AA22" s="617">
        <f>+W22*Y22</f>
        <v>0</v>
      </c>
      <c r="AB22" s="618"/>
    </row>
    <row r="23" spans="1:28" s="205" customFormat="1" ht="18" customHeight="1">
      <c r="A23" s="20"/>
      <c r="B23" s="653"/>
      <c r="C23" s="625"/>
      <c r="D23" s="625"/>
      <c r="E23" s="625"/>
      <c r="F23" s="625"/>
      <c r="G23" s="625"/>
      <c r="H23" s="625"/>
      <c r="I23" s="627"/>
      <c r="J23" s="627"/>
      <c r="K23" s="625"/>
      <c r="L23" s="629"/>
      <c r="M23" s="642"/>
      <c r="N23" s="637"/>
      <c r="O23" s="637"/>
      <c r="P23" s="637"/>
      <c r="Q23" s="637"/>
      <c r="R23" s="637"/>
      <c r="S23" s="637"/>
      <c r="T23" s="637"/>
      <c r="U23" s="637"/>
      <c r="V23" s="638"/>
      <c r="W23" s="635"/>
      <c r="X23" s="636"/>
      <c r="Y23" s="613"/>
      <c r="Z23" s="614"/>
      <c r="AA23" s="617"/>
      <c r="AB23" s="618"/>
    </row>
    <row r="24" spans="1:28" s="205" customFormat="1" ht="18" customHeight="1">
      <c r="A24" s="20"/>
      <c r="B24" s="653" t="s">
        <v>1068</v>
      </c>
      <c r="C24" s="650"/>
      <c r="D24" s="650"/>
      <c r="E24" s="650"/>
      <c r="F24" s="650"/>
      <c r="G24" s="650"/>
      <c r="H24" s="650"/>
      <c r="I24" s="651"/>
      <c r="J24" s="651"/>
      <c r="K24" s="650"/>
      <c r="L24" s="652"/>
      <c r="M24" s="641"/>
      <c r="N24" s="633"/>
      <c r="O24" s="633"/>
      <c r="P24" s="633"/>
      <c r="Q24" s="633"/>
      <c r="R24" s="633"/>
      <c r="S24" s="633"/>
      <c r="T24" s="633"/>
      <c r="U24" s="633"/>
      <c r="V24" s="634"/>
      <c r="W24" s="643">
        <f>IF(COUNT(M24:V25)=0,0,ROUND(AVERAGE(M24:V25),1))</f>
        <v>0</v>
      </c>
      <c r="X24" s="644"/>
      <c r="Y24" s="645"/>
      <c r="Z24" s="646"/>
      <c r="AA24" s="647">
        <f>+W24*Y24</f>
        <v>0</v>
      </c>
      <c r="AB24" s="648"/>
    </row>
    <row r="25" spans="1:28" s="205" customFormat="1" ht="18" customHeight="1">
      <c r="A25" s="20"/>
      <c r="B25" s="653"/>
      <c r="C25" s="625"/>
      <c r="D25" s="625"/>
      <c r="E25" s="625"/>
      <c r="F25" s="625"/>
      <c r="G25" s="625"/>
      <c r="H25" s="625"/>
      <c r="I25" s="627"/>
      <c r="J25" s="627"/>
      <c r="K25" s="625"/>
      <c r="L25" s="629"/>
      <c r="M25" s="642"/>
      <c r="N25" s="637"/>
      <c r="O25" s="637"/>
      <c r="P25" s="637"/>
      <c r="Q25" s="637"/>
      <c r="R25" s="637"/>
      <c r="S25" s="637"/>
      <c r="T25" s="637"/>
      <c r="U25" s="637"/>
      <c r="V25" s="638"/>
      <c r="W25" s="635"/>
      <c r="X25" s="636"/>
      <c r="Y25" s="613"/>
      <c r="Z25" s="614"/>
      <c r="AA25" s="617"/>
      <c r="AB25" s="618"/>
    </row>
    <row r="26" spans="1:28" s="205" customFormat="1" ht="18" customHeight="1">
      <c r="A26" s="20"/>
      <c r="B26" s="653" t="s">
        <v>1069</v>
      </c>
      <c r="C26" s="640"/>
      <c r="D26" s="625"/>
      <c r="E26" s="625"/>
      <c r="F26" s="625"/>
      <c r="G26" s="625"/>
      <c r="H26" s="625"/>
      <c r="I26" s="627"/>
      <c r="J26" s="627"/>
      <c r="K26" s="640"/>
      <c r="L26" s="629"/>
      <c r="M26" s="641"/>
      <c r="N26" s="633"/>
      <c r="O26" s="633"/>
      <c r="P26" s="633"/>
      <c r="Q26" s="633"/>
      <c r="R26" s="633"/>
      <c r="S26" s="633"/>
      <c r="T26" s="633"/>
      <c r="U26" s="633"/>
      <c r="V26" s="634"/>
      <c r="W26" s="609">
        <f>IF(COUNT(M26:V27)=0,0,ROUND(AVERAGE(M26:V27),1))</f>
        <v>0</v>
      </c>
      <c r="X26" s="610"/>
      <c r="Y26" s="613"/>
      <c r="Z26" s="614"/>
      <c r="AA26" s="617">
        <f>+W26*Y26</f>
        <v>0</v>
      </c>
      <c r="AB26" s="618"/>
    </row>
    <row r="27" spans="1:28" s="205" customFormat="1" ht="18" customHeight="1">
      <c r="A27" s="20"/>
      <c r="B27" s="653"/>
      <c r="C27" s="625"/>
      <c r="D27" s="625"/>
      <c r="E27" s="625"/>
      <c r="F27" s="625"/>
      <c r="G27" s="625"/>
      <c r="H27" s="625"/>
      <c r="I27" s="627"/>
      <c r="J27" s="627"/>
      <c r="K27" s="625"/>
      <c r="L27" s="629"/>
      <c r="M27" s="642"/>
      <c r="N27" s="637"/>
      <c r="O27" s="637"/>
      <c r="P27" s="637"/>
      <c r="Q27" s="637"/>
      <c r="R27" s="637"/>
      <c r="S27" s="637"/>
      <c r="T27" s="637"/>
      <c r="U27" s="637"/>
      <c r="V27" s="638"/>
      <c r="W27" s="635"/>
      <c r="X27" s="636"/>
      <c r="Y27" s="613"/>
      <c r="Z27" s="614"/>
      <c r="AA27" s="617"/>
      <c r="AB27" s="618"/>
    </row>
    <row r="28" spans="1:28" s="205" customFormat="1" ht="18" customHeight="1">
      <c r="A28" s="20"/>
      <c r="B28" s="653" t="s">
        <v>1070</v>
      </c>
      <c r="C28" s="625"/>
      <c r="D28" s="625"/>
      <c r="E28" s="625"/>
      <c r="F28" s="625"/>
      <c r="G28" s="625"/>
      <c r="H28" s="625"/>
      <c r="I28" s="627"/>
      <c r="J28" s="627"/>
      <c r="K28" s="625"/>
      <c r="L28" s="629"/>
      <c r="M28" s="631"/>
      <c r="N28" s="607"/>
      <c r="O28" s="607"/>
      <c r="P28" s="607"/>
      <c r="Q28" s="607"/>
      <c r="R28" s="607"/>
      <c r="S28" s="607"/>
      <c r="T28" s="607"/>
      <c r="U28" s="607"/>
      <c r="V28" s="608"/>
      <c r="W28" s="609">
        <f>IF(COUNT(M28:V29)=0,0,ROUND(AVERAGE(M28:V29),1))</f>
        <v>0</v>
      </c>
      <c r="X28" s="610"/>
      <c r="Y28" s="613"/>
      <c r="Z28" s="614"/>
      <c r="AA28" s="617">
        <f>+W28*Y28</f>
        <v>0</v>
      </c>
      <c r="AB28" s="618"/>
    </row>
    <row r="29" spans="1:28" s="205" customFormat="1" ht="18" customHeight="1">
      <c r="A29" s="20"/>
      <c r="B29" s="653"/>
      <c r="C29" s="625"/>
      <c r="D29" s="625"/>
      <c r="E29" s="625"/>
      <c r="F29" s="625"/>
      <c r="G29" s="625"/>
      <c r="H29" s="625"/>
      <c r="I29" s="627"/>
      <c r="J29" s="627"/>
      <c r="K29" s="625"/>
      <c r="L29" s="629"/>
      <c r="M29" s="642"/>
      <c r="N29" s="637"/>
      <c r="O29" s="637"/>
      <c r="P29" s="637"/>
      <c r="Q29" s="637"/>
      <c r="R29" s="637"/>
      <c r="S29" s="637"/>
      <c r="T29" s="637"/>
      <c r="U29" s="637"/>
      <c r="V29" s="638"/>
      <c r="W29" s="635"/>
      <c r="X29" s="636"/>
      <c r="Y29" s="613"/>
      <c r="Z29" s="614"/>
      <c r="AA29" s="617"/>
      <c r="AB29" s="618"/>
    </row>
    <row r="30" spans="1:28" s="205" customFormat="1" ht="18" customHeight="1">
      <c r="A30" s="20"/>
      <c r="B30" s="649" t="s">
        <v>1071</v>
      </c>
      <c r="C30" s="650"/>
      <c r="D30" s="650"/>
      <c r="E30" s="650"/>
      <c r="F30" s="650"/>
      <c r="G30" s="650"/>
      <c r="H30" s="650"/>
      <c r="I30" s="651"/>
      <c r="J30" s="651"/>
      <c r="K30" s="650"/>
      <c r="L30" s="652"/>
      <c r="M30" s="641"/>
      <c r="N30" s="633"/>
      <c r="O30" s="633"/>
      <c r="P30" s="633"/>
      <c r="Q30" s="633"/>
      <c r="R30" s="633"/>
      <c r="S30" s="633"/>
      <c r="T30" s="633"/>
      <c r="U30" s="633"/>
      <c r="V30" s="634"/>
      <c r="W30" s="643">
        <f>IF(COUNT(M30:V31)=0,0,ROUND(AVERAGE(M30:V31),1))</f>
        <v>0</v>
      </c>
      <c r="X30" s="644"/>
      <c r="Y30" s="645"/>
      <c r="Z30" s="646"/>
      <c r="AA30" s="647">
        <f>+W30*Y30</f>
        <v>0</v>
      </c>
      <c r="AB30" s="648"/>
    </row>
    <row r="31" spans="1:28" s="205" customFormat="1" ht="18" customHeight="1">
      <c r="A31" s="20"/>
      <c r="B31" s="639"/>
      <c r="C31" s="625"/>
      <c r="D31" s="625"/>
      <c r="E31" s="625"/>
      <c r="F31" s="625"/>
      <c r="G31" s="625"/>
      <c r="H31" s="625"/>
      <c r="I31" s="627"/>
      <c r="J31" s="627"/>
      <c r="K31" s="625"/>
      <c r="L31" s="629"/>
      <c r="M31" s="642"/>
      <c r="N31" s="637"/>
      <c r="O31" s="637"/>
      <c r="P31" s="637"/>
      <c r="Q31" s="637"/>
      <c r="R31" s="637"/>
      <c r="S31" s="637"/>
      <c r="T31" s="637"/>
      <c r="U31" s="637"/>
      <c r="V31" s="638"/>
      <c r="W31" s="635"/>
      <c r="X31" s="636"/>
      <c r="Y31" s="613"/>
      <c r="Z31" s="614"/>
      <c r="AA31" s="617"/>
      <c r="AB31" s="618"/>
    </row>
    <row r="32" spans="1:28" s="205" customFormat="1" ht="18" customHeight="1">
      <c r="A32" s="20"/>
      <c r="B32" s="623" t="s">
        <v>1072</v>
      </c>
      <c r="C32" s="640"/>
      <c r="D32" s="625"/>
      <c r="E32" s="625"/>
      <c r="F32" s="625"/>
      <c r="G32" s="625"/>
      <c r="H32" s="625"/>
      <c r="I32" s="627"/>
      <c r="J32" s="627"/>
      <c r="K32" s="640"/>
      <c r="L32" s="629"/>
      <c r="M32" s="641"/>
      <c r="N32" s="633"/>
      <c r="O32" s="633"/>
      <c r="P32" s="633"/>
      <c r="Q32" s="633"/>
      <c r="R32" s="633"/>
      <c r="S32" s="633"/>
      <c r="T32" s="633"/>
      <c r="U32" s="633"/>
      <c r="V32" s="634"/>
      <c r="W32" s="609">
        <f>IF(COUNT(M32:V33)=0,0,ROUND(AVERAGE(M32:V33),1))</f>
        <v>0</v>
      </c>
      <c r="X32" s="610"/>
      <c r="Y32" s="613"/>
      <c r="Z32" s="614"/>
      <c r="AA32" s="617">
        <f>+W32*Y32</f>
        <v>0</v>
      </c>
      <c r="AB32" s="618"/>
    </row>
    <row r="33" spans="1:28" s="205" customFormat="1" ht="18" customHeight="1">
      <c r="A33" s="20"/>
      <c r="B33" s="639"/>
      <c r="C33" s="625"/>
      <c r="D33" s="625"/>
      <c r="E33" s="625"/>
      <c r="F33" s="625"/>
      <c r="G33" s="625"/>
      <c r="H33" s="625"/>
      <c r="I33" s="627"/>
      <c r="J33" s="627"/>
      <c r="K33" s="625"/>
      <c r="L33" s="629"/>
      <c r="M33" s="642"/>
      <c r="N33" s="637"/>
      <c r="O33" s="637"/>
      <c r="P33" s="637"/>
      <c r="Q33" s="637"/>
      <c r="R33" s="637"/>
      <c r="S33" s="637"/>
      <c r="T33" s="637"/>
      <c r="U33" s="637"/>
      <c r="V33" s="638"/>
      <c r="W33" s="635"/>
      <c r="X33" s="636"/>
      <c r="Y33" s="613"/>
      <c r="Z33" s="614"/>
      <c r="AA33" s="617"/>
      <c r="AB33" s="618"/>
    </row>
    <row r="34" spans="1:28" s="205" customFormat="1" ht="18" customHeight="1">
      <c r="A34" s="20"/>
      <c r="B34" s="623" t="s">
        <v>1073</v>
      </c>
      <c r="C34" s="625"/>
      <c r="D34" s="625"/>
      <c r="E34" s="625"/>
      <c r="F34" s="625"/>
      <c r="G34" s="625"/>
      <c r="H34" s="625"/>
      <c r="I34" s="627"/>
      <c r="J34" s="627"/>
      <c r="K34" s="625"/>
      <c r="L34" s="629"/>
      <c r="M34" s="631"/>
      <c r="N34" s="607"/>
      <c r="O34" s="607"/>
      <c r="P34" s="607"/>
      <c r="Q34" s="607"/>
      <c r="R34" s="607"/>
      <c r="S34" s="607"/>
      <c r="T34" s="607"/>
      <c r="U34" s="607"/>
      <c r="V34" s="608"/>
      <c r="W34" s="609">
        <f>IF(COUNT(M34:V35)=0,0,ROUND(AVERAGE(M34:V35),1))</f>
        <v>0</v>
      </c>
      <c r="X34" s="610"/>
      <c r="Y34" s="613"/>
      <c r="Z34" s="614"/>
      <c r="AA34" s="617">
        <f>+W34*Y34</f>
        <v>0</v>
      </c>
      <c r="AB34" s="618"/>
    </row>
    <row r="35" spans="1:28" s="205" customFormat="1" ht="18" customHeight="1" thickBot="1">
      <c r="A35" s="20"/>
      <c r="B35" s="624"/>
      <c r="C35" s="626"/>
      <c r="D35" s="626"/>
      <c r="E35" s="626"/>
      <c r="F35" s="626"/>
      <c r="G35" s="626"/>
      <c r="H35" s="626"/>
      <c r="I35" s="628"/>
      <c r="J35" s="628"/>
      <c r="K35" s="626"/>
      <c r="L35" s="630"/>
      <c r="M35" s="632"/>
      <c r="N35" s="621"/>
      <c r="O35" s="621"/>
      <c r="P35" s="621"/>
      <c r="Q35" s="621"/>
      <c r="R35" s="621"/>
      <c r="S35" s="621"/>
      <c r="T35" s="621"/>
      <c r="U35" s="621"/>
      <c r="V35" s="622"/>
      <c r="W35" s="611"/>
      <c r="X35" s="612"/>
      <c r="Y35" s="615"/>
      <c r="Z35" s="616"/>
      <c r="AA35" s="619"/>
      <c r="AB35" s="620"/>
    </row>
    <row r="36" spans="1:29" s="205" customFormat="1" ht="13.5">
      <c r="A36" s="20"/>
      <c r="B36" s="209"/>
      <c r="C36" s="210" t="s">
        <v>1074</v>
      </c>
      <c r="D36" s="211"/>
      <c r="E36" s="210"/>
      <c r="F36" s="212"/>
      <c r="G36" s="210"/>
      <c r="H36" s="212"/>
      <c r="I36" s="212"/>
      <c r="J36" s="212"/>
      <c r="K36" s="212"/>
      <c r="L36" s="212"/>
      <c r="M36" s="212"/>
      <c r="N36" s="212"/>
      <c r="O36" s="20"/>
      <c r="P36" s="20"/>
      <c r="Q36" s="20"/>
      <c r="R36" s="210"/>
      <c r="S36" s="213"/>
      <c r="T36" s="213"/>
      <c r="U36" s="213"/>
      <c r="V36" s="213"/>
      <c r="W36" s="213"/>
      <c r="X36" s="213"/>
      <c r="Y36" s="599" t="s">
        <v>1075</v>
      </c>
      <c r="Z36" s="600"/>
      <c r="AA36" s="603">
        <f>MAX(AA10:AB35)</f>
        <v>0</v>
      </c>
      <c r="AB36" s="604"/>
      <c r="AC36" s="213"/>
    </row>
    <row r="37" spans="1:28" s="205" customFormat="1" ht="14.25" thickBot="1">
      <c r="A37" s="20"/>
      <c r="B37" s="209"/>
      <c r="C37" s="210" t="s">
        <v>1076</v>
      </c>
      <c r="D37" s="211"/>
      <c r="E37" s="210"/>
      <c r="F37" s="210"/>
      <c r="G37" s="210"/>
      <c r="H37" s="210"/>
      <c r="I37" s="210"/>
      <c r="J37" s="210"/>
      <c r="K37" s="210"/>
      <c r="L37" s="210"/>
      <c r="M37" s="210"/>
      <c r="N37" s="210"/>
      <c r="O37" s="20"/>
      <c r="P37" s="20"/>
      <c r="Q37" s="20"/>
      <c r="S37" s="213"/>
      <c r="Y37" s="601"/>
      <c r="Z37" s="602"/>
      <c r="AA37" s="605"/>
      <c r="AB37" s="606"/>
    </row>
    <row r="38" spans="1:19" s="205" customFormat="1" ht="13.5">
      <c r="A38" s="20"/>
      <c r="B38" s="209"/>
      <c r="C38" s="210" t="s">
        <v>1077</v>
      </c>
      <c r="D38" s="211"/>
      <c r="E38" s="210"/>
      <c r="F38" s="210"/>
      <c r="G38" s="210"/>
      <c r="H38" s="210"/>
      <c r="I38" s="210"/>
      <c r="J38" s="210"/>
      <c r="K38" s="210"/>
      <c r="L38" s="210"/>
      <c r="M38" s="210"/>
      <c r="N38" s="210"/>
      <c r="O38" s="209"/>
      <c r="P38" s="209"/>
      <c r="Q38" s="209"/>
      <c r="S38" s="213"/>
    </row>
    <row r="39" spans="1:19" s="205" customFormat="1" ht="13.5">
      <c r="A39" s="20"/>
      <c r="B39" s="209"/>
      <c r="C39" s="210" t="s">
        <v>1078</v>
      </c>
      <c r="D39" s="211"/>
      <c r="E39" s="210"/>
      <c r="F39" s="210"/>
      <c r="G39" s="210"/>
      <c r="H39" s="210"/>
      <c r="I39" s="210"/>
      <c r="J39" s="210"/>
      <c r="K39" s="210"/>
      <c r="L39" s="210"/>
      <c r="M39" s="210"/>
      <c r="N39" s="210"/>
      <c r="O39" s="209"/>
      <c r="P39" s="209"/>
      <c r="Q39" s="209"/>
      <c r="S39" s="213"/>
    </row>
    <row r="40" spans="1:19" s="205" customFormat="1" ht="18" customHeight="1">
      <c r="A40" s="20"/>
      <c r="B40" s="209"/>
      <c r="C40" s="210"/>
      <c r="D40" s="211"/>
      <c r="E40" s="210"/>
      <c r="F40" s="210"/>
      <c r="G40" s="210"/>
      <c r="H40" s="210"/>
      <c r="I40" s="210"/>
      <c r="J40" s="210"/>
      <c r="K40" s="210"/>
      <c r="L40" s="210"/>
      <c r="M40" s="210"/>
      <c r="N40" s="210"/>
      <c r="O40" s="209"/>
      <c r="P40" s="209"/>
      <c r="Q40" s="209"/>
      <c r="S40" s="213"/>
    </row>
    <row r="41" spans="2:39" s="18" customFormat="1" ht="18" customHeight="1" thickBot="1">
      <c r="B41" s="18" t="s">
        <v>625</v>
      </c>
      <c r="E41" s="32" t="s">
        <v>626</v>
      </c>
      <c r="F41" s="74"/>
      <c r="G41" s="556" t="s">
        <v>627</v>
      </c>
      <c r="H41" s="556"/>
      <c r="I41" s="30"/>
      <c r="J41" s="30"/>
      <c r="K41" s="30"/>
      <c r="L41" s="30"/>
      <c r="M41" s="30"/>
      <c r="AM41" s="20"/>
    </row>
    <row r="42" spans="2:39" s="18" customFormat="1" ht="18" customHeight="1" thickBot="1">
      <c r="B42" s="18" t="s">
        <v>1037</v>
      </c>
      <c r="E42" s="214" t="s">
        <v>1038</v>
      </c>
      <c r="F42" s="214"/>
      <c r="G42" s="214"/>
      <c r="H42" s="214"/>
      <c r="J42" s="20"/>
      <c r="K42" s="20"/>
      <c r="L42" s="81" t="s">
        <v>1039</v>
      </c>
      <c r="M42" s="552">
        <v>0</v>
      </c>
      <c r="N42" s="553"/>
      <c r="O42" s="327"/>
      <c r="P42" s="327"/>
      <c r="Q42" s="328" t="s">
        <v>1040</v>
      </c>
      <c r="R42" s="552">
        <v>0</v>
      </c>
      <c r="S42" s="553"/>
      <c r="T42" s="206" t="s">
        <v>1041</v>
      </c>
      <c r="V42" s="38"/>
      <c r="W42" s="38"/>
      <c r="AM42" s="20"/>
    </row>
    <row r="43" spans="2:39" s="18" customFormat="1" ht="18" customHeight="1" thickBot="1">
      <c r="B43" s="18" t="s">
        <v>1042</v>
      </c>
      <c r="E43" s="536">
        <v>5</v>
      </c>
      <c r="F43" s="537"/>
      <c r="G43" s="538" t="e">
        <f>IF((R43-M43)/R42*E43&gt;5,5,(R43-M43)/R42*E43)</f>
        <v>#DIV/0!</v>
      </c>
      <c r="H43" s="539"/>
      <c r="J43" s="20"/>
      <c r="K43" s="20"/>
      <c r="L43" s="81" t="s">
        <v>1044</v>
      </c>
      <c r="M43" s="554"/>
      <c r="N43" s="555"/>
      <c r="O43" s="327"/>
      <c r="P43" s="327"/>
      <c r="Q43" s="328" t="s">
        <v>1045</v>
      </c>
      <c r="R43" s="554"/>
      <c r="S43" s="555"/>
      <c r="T43" s="215" t="s">
        <v>1046</v>
      </c>
      <c r="V43" s="38"/>
      <c r="W43" s="38"/>
      <c r="AM43" s="20"/>
    </row>
    <row r="44" spans="2:39" s="18" customFormat="1" ht="18" customHeight="1" thickBot="1">
      <c r="B44" s="18" t="s">
        <v>1047</v>
      </c>
      <c r="E44" s="214" t="s">
        <v>1038</v>
      </c>
      <c r="F44" s="214"/>
      <c r="G44" s="214"/>
      <c r="H44" s="214"/>
      <c r="J44" s="20"/>
      <c r="K44" s="20"/>
      <c r="L44" s="81" t="s">
        <v>1048</v>
      </c>
      <c r="M44" s="488"/>
      <c r="N44" s="489"/>
      <c r="O44" s="489"/>
      <c r="P44" s="489"/>
      <c r="Q44" s="489"/>
      <c r="R44" s="489"/>
      <c r="S44" s="490"/>
      <c r="T44" s="215" t="s">
        <v>1049</v>
      </c>
      <c r="V44" s="38"/>
      <c r="W44" s="38"/>
      <c r="AM44" s="20"/>
    </row>
    <row r="45" spans="2:39" s="18" customFormat="1" ht="18" customHeight="1" thickBot="1">
      <c r="B45" s="18" t="s">
        <v>1050</v>
      </c>
      <c r="E45" s="214" t="s">
        <v>1038</v>
      </c>
      <c r="F45" s="214"/>
      <c r="G45" s="214"/>
      <c r="H45" s="214"/>
      <c r="J45" s="20"/>
      <c r="K45" s="20"/>
      <c r="L45" s="81" t="s">
        <v>1051</v>
      </c>
      <c r="M45" s="483"/>
      <c r="N45" s="484"/>
      <c r="O45" s="484"/>
      <c r="P45" s="484"/>
      <c r="Q45" s="484"/>
      <c r="R45" s="484"/>
      <c r="S45" s="485"/>
      <c r="T45" s="215" t="s">
        <v>1052</v>
      </c>
      <c r="V45" s="38"/>
      <c r="W45" s="38"/>
      <c r="AM45" s="20"/>
    </row>
    <row r="46" spans="2:39" s="18" customFormat="1" ht="18" customHeight="1" thickBot="1">
      <c r="B46" s="18" t="s">
        <v>1053</v>
      </c>
      <c r="E46" s="536">
        <v>95</v>
      </c>
      <c r="F46" s="537"/>
      <c r="G46" s="538">
        <f>J62*E46/100</f>
        <v>0</v>
      </c>
      <c r="H46" s="539"/>
      <c r="L46" s="18" t="s">
        <v>1054</v>
      </c>
      <c r="AM46" s="20"/>
    </row>
    <row r="47" spans="9:39" s="18" customFormat="1" ht="18" customHeight="1">
      <c r="I47" s="20"/>
      <c r="J47" s="482"/>
      <c r="K47" s="482"/>
      <c r="L47" s="482"/>
      <c r="M47" s="482"/>
      <c r="N47" s="482"/>
      <c r="O47" s="482"/>
      <c r="P47" s="482"/>
      <c r="Q47" s="482"/>
      <c r="R47" s="482"/>
      <c r="S47" s="482"/>
      <c r="T47" s="482"/>
      <c r="U47" s="482"/>
      <c r="V47" s="482"/>
      <c r="W47" s="482"/>
      <c r="X47" s="482"/>
      <c r="Y47" s="482"/>
      <c r="Z47" s="482"/>
      <c r="AA47" s="482"/>
      <c r="AB47" s="482"/>
      <c r="AC47" s="482"/>
      <c r="AD47" s="482"/>
      <c r="AE47" s="482"/>
      <c r="AM47" s="20"/>
    </row>
    <row r="48" spans="2:39" s="21" customFormat="1" ht="18" customHeight="1">
      <c r="B48" s="540" t="s">
        <v>1079</v>
      </c>
      <c r="C48" s="541"/>
      <c r="D48" s="541"/>
      <c r="E48" s="541"/>
      <c r="F48" s="541"/>
      <c r="G48" s="541"/>
      <c r="H48" s="541"/>
      <c r="I48" s="542"/>
      <c r="J48" s="546" t="s">
        <v>1080</v>
      </c>
      <c r="K48" s="547"/>
      <c r="L48" s="547"/>
      <c r="M48" s="547"/>
      <c r="N48" s="547"/>
      <c r="O48" s="547"/>
      <c r="P48" s="547"/>
      <c r="Q48" s="547"/>
      <c r="R48" s="547"/>
      <c r="S48" s="547"/>
      <c r="T48" s="547"/>
      <c r="U48" s="547"/>
      <c r="V48" s="547"/>
      <c r="W48" s="547"/>
      <c r="X48" s="547"/>
      <c r="Y48" s="547"/>
      <c r="Z48" s="547"/>
      <c r="AA48" s="547"/>
      <c r="AB48" s="547"/>
      <c r="AC48" s="547"/>
      <c r="AD48" s="547"/>
      <c r="AE48" s="548"/>
      <c r="AF48" s="495"/>
      <c r="AG48" s="496"/>
      <c r="AH48" s="496"/>
      <c r="AI48" s="497"/>
      <c r="AM48" s="32"/>
    </row>
    <row r="49" spans="2:39" s="216" customFormat="1" ht="49.5" customHeight="1">
      <c r="B49" s="543"/>
      <c r="C49" s="544"/>
      <c r="D49" s="544"/>
      <c r="E49" s="544"/>
      <c r="F49" s="544"/>
      <c r="G49" s="544"/>
      <c r="H49" s="544"/>
      <c r="I49" s="545"/>
      <c r="J49" s="532"/>
      <c r="K49" s="535"/>
      <c r="L49" s="532"/>
      <c r="M49" s="535"/>
      <c r="N49" s="532"/>
      <c r="O49" s="535"/>
      <c r="P49" s="532"/>
      <c r="Q49" s="535"/>
      <c r="R49" s="532"/>
      <c r="S49" s="535"/>
      <c r="T49" s="532"/>
      <c r="U49" s="535"/>
      <c r="V49" s="532"/>
      <c r="W49" s="535"/>
      <c r="X49" s="532"/>
      <c r="Y49" s="535"/>
      <c r="Z49" s="532"/>
      <c r="AA49" s="535"/>
      <c r="AB49" s="532"/>
      <c r="AC49" s="535"/>
      <c r="AD49" s="532"/>
      <c r="AE49" s="535"/>
      <c r="AF49" s="532"/>
      <c r="AG49" s="533"/>
      <c r="AH49" s="533"/>
      <c r="AI49" s="534"/>
      <c r="AM49" s="217"/>
    </row>
    <row r="50" spans="2:39" s="21" customFormat="1" ht="18" customHeight="1">
      <c r="B50" s="525"/>
      <c r="C50" s="526"/>
      <c r="D50" s="526"/>
      <c r="E50" s="526"/>
      <c r="F50" s="526"/>
      <c r="G50" s="526"/>
      <c r="H50" s="526"/>
      <c r="I50" s="527"/>
      <c r="J50" s="529"/>
      <c r="K50" s="530"/>
      <c r="L50" s="529"/>
      <c r="M50" s="530"/>
      <c r="N50" s="529"/>
      <c r="O50" s="530"/>
      <c r="P50" s="529"/>
      <c r="Q50" s="530"/>
      <c r="R50" s="529"/>
      <c r="S50" s="530"/>
      <c r="T50" s="529"/>
      <c r="U50" s="530"/>
      <c r="V50" s="529"/>
      <c r="W50" s="530"/>
      <c r="X50" s="529"/>
      <c r="Y50" s="530"/>
      <c r="Z50" s="529"/>
      <c r="AA50" s="530"/>
      <c r="AB50" s="529"/>
      <c r="AC50" s="530"/>
      <c r="AD50" s="529"/>
      <c r="AE50" s="530"/>
      <c r="AF50" s="495"/>
      <c r="AG50" s="496"/>
      <c r="AH50" s="496"/>
      <c r="AI50" s="497"/>
      <c r="AM50" s="32"/>
    </row>
    <row r="51" spans="2:39" s="21" customFormat="1" ht="18" customHeight="1">
      <c r="B51" s="501" t="s">
        <v>1081</v>
      </c>
      <c r="C51" s="498" t="s">
        <v>1082</v>
      </c>
      <c r="D51" s="499"/>
      <c r="E51" s="499"/>
      <c r="F51" s="499"/>
      <c r="G51" s="499"/>
      <c r="H51" s="499"/>
      <c r="I51" s="500"/>
      <c r="J51" s="493"/>
      <c r="K51" s="494"/>
      <c r="L51" s="493"/>
      <c r="M51" s="494"/>
      <c r="N51" s="493"/>
      <c r="O51" s="494"/>
      <c r="P51" s="493"/>
      <c r="Q51" s="494"/>
      <c r="R51" s="493"/>
      <c r="S51" s="494"/>
      <c r="T51" s="493"/>
      <c r="U51" s="494"/>
      <c r="V51" s="493"/>
      <c r="W51" s="494"/>
      <c r="X51" s="493"/>
      <c r="Y51" s="494"/>
      <c r="Z51" s="493"/>
      <c r="AA51" s="494"/>
      <c r="AB51" s="493"/>
      <c r="AC51" s="494"/>
      <c r="AD51" s="493"/>
      <c r="AE51" s="494"/>
      <c r="AF51" s="495"/>
      <c r="AG51" s="496"/>
      <c r="AH51" s="496"/>
      <c r="AI51" s="497"/>
      <c r="AM51" s="32"/>
    </row>
    <row r="52" spans="2:39" s="21" customFormat="1" ht="18" customHeight="1">
      <c r="B52" s="502"/>
      <c r="C52" s="498" t="s">
        <v>1083</v>
      </c>
      <c r="D52" s="499"/>
      <c r="E52" s="499"/>
      <c r="F52" s="499"/>
      <c r="G52" s="499"/>
      <c r="H52" s="499"/>
      <c r="I52" s="500"/>
      <c r="J52" s="493"/>
      <c r="K52" s="494"/>
      <c r="L52" s="493"/>
      <c r="M52" s="494"/>
      <c r="N52" s="493"/>
      <c r="O52" s="494"/>
      <c r="P52" s="493"/>
      <c r="Q52" s="494"/>
      <c r="R52" s="493"/>
      <c r="S52" s="494"/>
      <c r="T52" s="493"/>
      <c r="U52" s="494"/>
      <c r="V52" s="493"/>
      <c r="W52" s="494"/>
      <c r="X52" s="493"/>
      <c r="Y52" s="494"/>
      <c r="Z52" s="493"/>
      <c r="AA52" s="494"/>
      <c r="AB52" s="493"/>
      <c r="AC52" s="494"/>
      <c r="AD52" s="493"/>
      <c r="AE52" s="494"/>
      <c r="AF52" s="495"/>
      <c r="AG52" s="496"/>
      <c r="AH52" s="496"/>
      <c r="AI52" s="497"/>
      <c r="AM52" s="32"/>
    </row>
    <row r="53" spans="2:39" s="21" customFormat="1" ht="18" customHeight="1">
      <c r="B53" s="502"/>
      <c r="C53" s="498" t="s">
        <v>1084</v>
      </c>
      <c r="D53" s="499"/>
      <c r="E53" s="499"/>
      <c r="F53" s="499"/>
      <c r="G53" s="499"/>
      <c r="H53" s="499"/>
      <c r="I53" s="500"/>
      <c r="J53" s="493"/>
      <c r="K53" s="494"/>
      <c r="L53" s="493"/>
      <c r="M53" s="494"/>
      <c r="N53" s="493"/>
      <c r="O53" s="494"/>
      <c r="P53" s="493"/>
      <c r="Q53" s="494"/>
      <c r="R53" s="493"/>
      <c r="S53" s="494"/>
      <c r="T53" s="493"/>
      <c r="U53" s="494"/>
      <c r="V53" s="493"/>
      <c r="W53" s="494"/>
      <c r="X53" s="493"/>
      <c r="Y53" s="494"/>
      <c r="Z53" s="493"/>
      <c r="AA53" s="494"/>
      <c r="AB53" s="493"/>
      <c r="AC53" s="494"/>
      <c r="AD53" s="493"/>
      <c r="AE53" s="494"/>
      <c r="AF53" s="495"/>
      <c r="AG53" s="496"/>
      <c r="AH53" s="496"/>
      <c r="AI53" s="497"/>
      <c r="AM53" s="32"/>
    </row>
    <row r="54" spans="2:39" s="21" customFormat="1" ht="18" customHeight="1">
      <c r="B54" s="502"/>
      <c r="C54" s="498" t="s">
        <v>1085</v>
      </c>
      <c r="D54" s="499"/>
      <c r="E54" s="499"/>
      <c r="F54" s="499"/>
      <c r="G54" s="499"/>
      <c r="H54" s="499"/>
      <c r="I54" s="500"/>
      <c r="J54" s="493"/>
      <c r="K54" s="494"/>
      <c r="L54" s="493"/>
      <c r="M54" s="494"/>
      <c r="N54" s="493"/>
      <c r="O54" s="494"/>
      <c r="P54" s="493"/>
      <c r="Q54" s="494"/>
      <c r="R54" s="493"/>
      <c r="S54" s="494"/>
      <c r="T54" s="493"/>
      <c r="U54" s="494"/>
      <c r="V54" s="493"/>
      <c r="W54" s="494"/>
      <c r="X54" s="493"/>
      <c r="Y54" s="494"/>
      <c r="Z54" s="493"/>
      <c r="AA54" s="494"/>
      <c r="AB54" s="493"/>
      <c r="AC54" s="494"/>
      <c r="AD54" s="493"/>
      <c r="AE54" s="494"/>
      <c r="AF54" s="495"/>
      <c r="AG54" s="496"/>
      <c r="AH54" s="496"/>
      <c r="AI54" s="497"/>
      <c r="AM54" s="32"/>
    </row>
    <row r="55" spans="2:39" s="21" customFormat="1" ht="18" customHeight="1">
      <c r="B55" s="502"/>
      <c r="C55" s="498" t="s">
        <v>1086</v>
      </c>
      <c r="D55" s="499"/>
      <c r="E55" s="499"/>
      <c r="F55" s="499"/>
      <c r="G55" s="499"/>
      <c r="H55" s="499"/>
      <c r="I55" s="500"/>
      <c r="J55" s="493"/>
      <c r="K55" s="494"/>
      <c r="L55" s="493"/>
      <c r="M55" s="494"/>
      <c r="N55" s="493"/>
      <c r="O55" s="494"/>
      <c r="P55" s="493"/>
      <c r="Q55" s="494"/>
      <c r="R55" s="493"/>
      <c r="S55" s="494"/>
      <c r="T55" s="493"/>
      <c r="U55" s="494"/>
      <c r="V55" s="493"/>
      <c r="W55" s="494"/>
      <c r="X55" s="493"/>
      <c r="Y55" s="494"/>
      <c r="Z55" s="493"/>
      <c r="AA55" s="494"/>
      <c r="AB55" s="493"/>
      <c r="AC55" s="494"/>
      <c r="AD55" s="493"/>
      <c r="AE55" s="494"/>
      <c r="AF55" s="495"/>
      <c r="AG55" s="496"/>
      <c r="AH55" s="496"/>
      <c r="AI55" s="497"/>
      <c r="AM55" s="32"/>
    </row>
    <row r="56" spans="2:39" s="21" customFormat="1" ht="18" customHeight="1">
      <c r="B56" s="502"/>
      <c r="C56" s="498" t="s">
        <v>1087</v>
      </c>
      <c r="D56" s="499"/>
      <c r="E56" s="499"/>
      <c r="F56" s="499"/>
      <c r="G56" s="499"/>
      <c r="H56" s="499"/>
      <c r="I56" s="500"/>
      <c r="J56" s="493"/>
      <c r="K56" s="494"/>
      <c r="L56" s="493"/>
      <c r="M56" s="494"/>
      <c r="N56" s="493"/>
      <c r="O56" s="494"/>
      <c r="P56" s="493"/>
      <c r="Q56" s="494"/>
      <c r="R56" s="493"/>
      <c r="S56" s="494"/>
      <c r="T56" s="493"/>
      <c r="U56" s="494"/>
      <c r="V56" s="493"/>
      <c r="W56" s="494"/>
      <c r="X56" s="493"/>
      <c r="Y56" s="494"/>
      <c r="Z56" s="493"/>
      <c r="AA56" s="494"/>
      <c r="AB56" s="493"/>
      <c r="AC56" s="494"/>
      <c r="AD56" s="493"/>
      <c r="AE56" s="494"/>
      <c r="AF56" s="495"/>
      <c r="AG56" s="496"/>
      <c r="AH56" s="496"/>
      <c r="AI56" s="497"/>
      <c r="AM56" s="32"/>
    </row>
    <row r="57" spans="2:39" s="21" customFormat="1" ht="18" customHeight="1">
      <c r="B57" s="531"/>
      <c r="C57" s="498" t="s">
        <v>1088</v>
      </c>
      <c r="D57" s="499"/>
      <c r="E57" s="499"/>
      <c r="F57" s="499"/>
      <c r="G57" s="499"/>
      <c r="H57" s="499"/>
      <c r="I57" s="500"/>
      <c r="J57" s="493"/>
      <c r="K57" s="494"/>
      <c r="L57" s="493"/>
      <c r="M57" s="494"/>
      <c r="N57" s="493"/>
      <c r="O57" s="494"/>
      <c r="P57" s="493"/>
      <c r="Q57" s="494"/>
      <c r="R57" s="493"/>
      <c r="S57" s="494"/>
      <c r="T57" s="493"/>
      <c r="U57" s="494"/>
      <c r="V57" s="493"/>
      <c r="W57" s="494"/>
      <c r="X57" s="493"/>
      <c r="Y57" s="494"/>
      <c r="Z57" s="493"/>
      <c r="AA57" s="494"/>
      <c r="AB57" s="493"/>
      <c r="AC57" s="494"/>
      <c r="AD57" s="493"/>
      <c r="AE57" s="494"/>
      <c r="AF57" s="495"/>
      <c r="AG57" s="496"/>
      <c r="AH57" s="496"/>
      <c r="AI57" s="497"/>
      <c r="AM57" s="32"/>
    </row>
    <row r="58" spans="2:39" s="21" customFormat="1" ht="18" customHeight="1">
      <c r="B58" s="517" t="s">
        <v>1089</v>
      </c>
      <c r="C58" s="518"/>
      <c r="D58" s="518"/>
      <c r="E58" s="518"/>
      <c r="F58" s="518"/>
      <c r="G58" s="518"/>
      <c r="H58" s="518"/>
      <c r="I58" s="519"/>
      <c r="J58" s="515">
        <f>IF(SUM(J51:K57)&lt;&gt;0,SUM(J51:K57),"")</f>
      </c>
      <c r="K58" s="524"/>
      <c r="L58" s="515">
        <f>IF(SUM(L51:M57)&lt;&gt;0,SUM(L51:M57),"")</f>
      </c>
      <c r="M58" s="524"/>
      <c r="N58" s="515">
        <f>IF(SUM(N51:O57)&lt;&gt;0,SUM(N51:O57),"")</f>
      </c>
      <c r="O58" s="524"/>
      <c r="P58" s="515">
        <f>IF(SUM(P51:Q57)&lt;&gt;0,SUM(P51:Q57),"")</f>
      </c>
      <c r="Q58" s="524"/>
      <c r="R58" s="515">
        <f>IF(SUM(R51:S57)&lt;&gt;0,SUM(R51:S57),"")</f>
      </c>
      <c r="S58" s="524"/>
      <c r="T58" s="515">
        <f>IF(SUM(T51:U57)&lt;&gt;0,SUM(T51:U57),"")</f>
      </c>
      <c r="U58" s="524"/>
      <c r="V58" s="515">
        <f>IF(SUM(V51:W57)&lt;&gt;0,SUM(V51:W57),"")</f>
      </c>
      <c r="W58" s="524"/>
      <c r="X58" s="515">
        <f>IF(SUM(X51:Y57)&lt;&gt;0,SUM(X51:Y57),"")</f>
      </c>
      <c r="Y58" s="524"/>
      <c r="Z58" s="515">
        <f>IF(SUM(Z51:AA57)&lt;&gt;0,SUM(Z51:AA57),"")</f>
      </c>
      <c r="AA58" s="524"/>
      <c r="AB58" s="515">
        <f>IF(SUM(AB51:AC57)&lt;&gt;0,SUM(AB51:AC57),"")</f>
      </c>
      <c r="AC58" s="524"/>
      <c r="AD58" s="515">
        <f>IF(SUM(AD51:AE57)&lt;&gt;0,SUM(AD51:AE57),"")</f>
      </c>
      <c r="AE58" s="524"/>
      <c r="AF58" s="495"/>
      <c r="AG58" s="496"/>
      <c r="AH58" s="496"/>
      <c r="AI58" s="497"/>
      <c r="AM58" s="32"/>
    </row>
    <row r="59" spans="2:39" s="21" customFormat="1" ht="18" customHeight="1">
      <c r="B59" s="525" t="s">
        <v>1090</v>
      </c>
      <c r="C59" s="526"/>
      <c r="D59" s="526"/>
      <c r="E59" s="526"/>
      <c r="F59" s="526"/>
      <c r="G59" s="526"/>
      <c r="H59" s="526"/>
      <c r="I59" s="527"/>
      <c r="J59" s="522"/>
      <c r="K59" s="528"/>
      <c r="L59" s="522"/>
      <c r="M59" s="528"/>
      <c r="N59" s="522"/>
      <c r="O59" s="528"/>
      <c r="P59" s="522"/>
      <c r="Q59" s="528"/>
      <c r="R59" s="522"/>
      <c r="S59" s="528"/>
      <c r="T59" s="522"/>
      <c r="U59" s="528"/>
      <c r="V59" s="522"/>
      <c r="W59" s="528"/>
      <c r="X59" s="522"/>
      <c r="Y59" s="528"/>
      <c r="Z59" s="522"/>
      <c r="AA59" s="528"/>
      <c r="AB59" s="522"/>
      <c r="AC59" s="528"/>
      <c r="AD59" s="522"/>
      <c r="AE59" s="528"/>
      <c r="AF59" s="495"/>
      <c r="AG59" s="496"/>
      <c r="AH59" s="496"/>
      <c r="AI59" s="497"/>
      <c r="AM59" s="32"/>
    </row>
    <row r="60" spans="2:39" s="21" customFormat="1" ht="18" customHeight="1">
      <c r="B60" s="525" t="s">
        <v>1091</v>
      </c>
      <c r="C60" s="526"/>
      <c r="D60" s="526"/>
      <c r="E60" s="526"/>
      <c r="F60" s="526"/>
      <c r="G60" s="526"/>
      <c r="H60" s="526"/>
      <c r="I60" s="527"/>
      <c r="J60" s="522">
        <f>IF(J49&lt;&gt;"",J59/(SUMIF(J50:AE50,"○",J59:AE59))*100*(J50="○"),"")</f>
      </c>
      <c r="K60" s="523"/>
      <c r="L60" s="522">
        <f>IF(L49&lt;&gt;"",L59/(SUMIF(J50:AE50,"○",J59:AE59))*100*(L50="○"),"")</f>
      </c>
      <c r="M60" s="523"/>
      <c r="N60" s="522">
        <f>IF(N49&lt;&gt;"",N59/(SUMIF(J50:AE50,"○",J59:AE59))*100*(N50="○"),"")</f>
      </c>
      <c r="O60" s="523"/>
      <c r="P60" s="522">
        <f>IF(P49&lt;&gt;"",P59/(SUMIF(J50:AE50,"○",J59:AE59))*100*(P50="○"),"")</f>
      </c>
      <c r="Q60" s="523"/>
      <c r="R60" s="522">
        <f>IF(R49&lt;&gt;"",R59/(SUMIF(J50:AE50,"○",J59:AE59))*100*(R50="○"),"")</f>
      </c>
      <c r="S60" s="523"/>
      <c r="T60" s="522">
        <f>IF(T49&lt;&gt;"",T59/(SUMIF(J50:AE50,"○",J59:AE59))*100*(T50="○"),"")</f>
      </c>
      <c r="U60" s="523"/>
      <c r="V60" s="522">
        <f>IF(V49&lt;&gt;"",V59/(SUMIF(J50:AE50,"○",J59:AE59))*100*(V50="○"),"")</f>
      </c>
      <c r="W60" s="523"/>
      <c r="X60" s="522">
        <f>IF(X49&lt;&gt;"",X59/(SUMIF(J50:AE50,"○",J59:AE59))*100*(X50="○"),"")</f>
      </c>
      <c r="Y60" s="523"/>
      <c r="Z60" s="522">
        <f>IF(Z49&lt;&gt;"",Z59/(SUMIF(J50:AE50,"○",J59:AE59))*100*(Z50="○"),"")</f>
      </c>
      <c r="AA60" s="523"/>
      <c r="AB60" s="522">
        <f>IF(AB49&lt;&gt;"",AB59/(SUMIF(J50:AE50,"○",J59:AE59))*100*(AB50="○"),"")</f>
      </c>
      <c r="AC60" s="523"/>
      <c r="AD60" s="522">
        <f>IF(AD49&lt;&gt;"",AD59/(SUMIF(J50:AE50,"○",J59:AE59))*100*(AD50="○"),"")</f>
      </c>
      <c r="AE60" s="523"/>
      <c r="AF60" s="495"/>
      <c r="AG60" s="496"/>
      <c r="AH60" s="496"/>
      <c r="AI60" s="497"/>
      <c r="AM60" s="32"/>
    </row>
    <row r="61" spans="2:39" s="21" customFormat="1" ht="18" customHeight="1">
      <c r="B61" s="517" t="s">
        <v>1092</v>
      </c>
      <c r="C61" s="518"/>
      <c r="D61" s="518"/>
      <c r="E61" s="518"/>
      <c r="F61" s="518"/>
      <c r="G61" s="518"/>
      <c r="H61" s="518"/>
      <c r="I61" s="519"/>
      <c r="J61" s="515">
        <f>IF(J58&lt;&gt;"",J58*J60/100,"")</f>
      </c>
      <c r="K61" s="516"/>
      <c r="L61" s="515">
        <f>IF(L58&lt;&gt;"",L58*L60/100,"")</f>
      </c>
      <c r="M61" s="516"/>
      <c r="N61" s="515">
        <f>IF(N58&lt;&gt;"",N58*N60/100,"")</f>
      </c>
      <c r="O61" s="516"/>
      <c r="P61" s="515">
        <f>IF(P58&lt;&gt;"",P58*P60/100,"")</f>
      </c>
      <c r="Q61" s="516"/>
      <c r="R61" s="515">
        <f>IF(R58&lt;&gt;"",R58*R60/100,"")</f>
      </c>
      <c r="S61" s="516"/>
      <c r="T61" s="515">
        <f>IF(T58&lt;&gt;"",T58*T60/100,"")</f>
      </c>
      <c r="U61" s="516"/>
      <c r="V61" s="515">
        <f>IF(V58&lt;&gt;"",V58*V60/100,"")</f>
      </c>
      <c r="W61" s="516"/>
      <c r="X61" s="515">
        <f>IF(X58&lt;&gt;"",X58*X60/100,"")</f>
      </c>
      <c r="Y61" s="516"/>
      <c r="Z61" s="515">
        <f>IF(Z58&lt;&gt;"",Z58*Z60/100,"")</f>
      </c>
      <c r="AA61" s="516"/>
      <c r="AB61" s="515">
        <f>IF(AB58&lt;&gt;"",AB58*AB60/100,"")</f>
      </c>
      <c r="AC61" s="516"/>
      <c r="AD61" s="515">
        <f>IF(AD58&lt;&gt;"",AD58*AD60/100,"")</f>
      </c>
      <c r="AE61" s="516"/>
      <c r="AF61" s="495"/>
      <c r="AG61" s="496"/>
      <c r="AH61" s="496"/>
      <c r="AI61" s="497"/>
      <c r="AM61" s="32"/>
    </row>
    <row r="62" spans="2:39" s="21" customFormat="1" ht="18" customHeight="1" thickBot="1">
      <c r="B62" s="517" t="s">
        <v>1093</v>
      </c>
      <c r="C62" s="518"/>
      <c r="D62" s="518"/>
      <c r="E62" s="518"/>
      <c r="F62" s="518"/>
      <c r="G62" s="518"/>
      <c r="H62" s="518"/>
      <c r="I62" s="519"/>
      <c r="J62" s="520">
        <f>SUM(J61:AE61)</f>
        <v>0</v>
      </c>
      <c r="K62" s="521"/>
      <c r="L62" s="521"/>
      <c r="M62" s="521"/>
      <c r="N62" s="521"/>
      <c r="O62" s="521"/>
      <c r="P62" s="521"/>
      <c r="Q62" s="521"/>
      <c r="R62" s="521"/>
      <c r="S62" s="521"/>
      <c r="T62" s="521"/>
      <c r="U62" s="521"/>
      <c r="V62" s="521"/>
      <c r="W62" s="521"/>
      <c r="X62" s="521"/>
      <c r="Y62" s="521"/>
      <c r="Z62" s="521"/>
      <c r="AA62" s="521"/>
      <c r="AB62" s="521"/>
      <c r="AC62" s="521"/>
      <c r="AD62" s="521"/>
      <c r="AE62" s="521"/>
      <c r="AF62" s="495"/>
      <c r="AG62" s="496"/>
      <c r="AH62" s="496"/>
      <c r="AI62" s="497"/>
      <c r="AM62" s="32"/>
    </row>
    <row r="63" spans="2:39" s="18" customFormat="1" ht="18" customHeight="1">
      <c r="B63" s="503" t="s">
        <v>1075</v>
      </c>
      <c r="C63" s="504"/>
      <c r="D63" s="504"/>
      <c r="E63" s="505"/>
      <c r="F63" s="509">
        <f>MAX(J58:AE58)</f>
        <v>0</v>
      </c>
      <c r="G63" s="510"/>
      <c r="H63" s="511"/>
      <c r="J63" s="330" t="s">
        <v>1373</v>
      </c>
      <c r="K63" s="329"/>
      <c r="L63" s="329"/>
      <c r="M63" s="329"/>
      <c r="N63" s="329"/>
      <c r="O63" s="329"/>
      <c r="P63" s="329"/>
      <c r="Q63" s="329"/>
      <c r="R63" s="329"/>
      <c r="S63" s="329"/>
      <c r="T63" s="329"/>
      <c r="U63" s="329"/>
      <c r="V63" s="329"/>
      <c r="W63" s="329"/>
      <c r="X63" s="329"/>
      <c r="Y63" s="329"/>
      <c r="Z63" s="329"/>
      <c r="AA63" s="329"/>
      <c r="AB63" s="329"/>
      <c r="AC63" s="329"/>
      <c r="AD63" s="329"/>
      <c r="AE63" s="329"/>
      <c r="AF63" s="329"/>
      <c r="AG63" s="329"/>
      <c r="AH63" s="329"/>
      <c r="AI63" s="329"/>
      <c r="AM63" s="20"/>
    </row>
    <row r="64" spans="2:39" s="18" customFormat="1" ht="18" customHeight="1" thickBot="1">
      <c r="B64" s="506"/>
      <c r="C64" s="507"/>
      <c r="D64" s="507"/>
      <c r="E64" s="508"/>
      <c r="F64" s="512"/>
      <c r="G64" s="513"/>
      <c r="H64" s="514"/>
      <c r="J64" s="684"/>
      <c r="K64" s="684"/>
      <c r="L64" s="684"/>
      <c r="M64" s="684"/>
      <c r="N64" s="684"/>
      <c r="O64" s="684"/>
      <c r="P64" s="684"/>
      <c r="Q64" s="684"/>
      <c r="R64" s="684"/>
      <c r="S64" s="684"/>
      <c r="T64" s="684"/>
      <c r="U64" s="684"/>
      <c r="V64" s="684"/>
      <c r="W64" s="684"/>
      <c r="X64" s="684"/>
      <c r="Y64" s="684"/>
      <c r="Z64" s="684"/>
      <c r="AA64" s="684"/>
      <c r="AB64" s="684"/>
      <c r="AC64" s="684"/>
      <c r="AD64" s="684"/>
      <c r="AE64" s="684"/>
      <c r="AF64" s="684"/>
      <c r="AG64" s="684"/>
      <c r="AH64" s="684"/>
      <c r="AI64" s="684"/>
      <c r="AM64" s="20"/>
    </row>
    <row r="65" spans="10:39" s="18" customFormat="1" ht="18" customHeight="1">
      <c r="J65" s="684"/>
      <c r="K65" s="684"/>
      <c r="L65" s="684"/>
      <c r="M65" s="684"/>
      <c r="N65" s="684"/>
      <c r="O65" s="684"/>
      <c r="P65" s="684"/>
      <c r="Q65" s="684"/>
      <c r="R65" s="684"/>
      <c r="S65" s="684"/>
      <c r="T65" s="684"/>
      <c r="U65" s="684"/>
      <c r="V65" s="684"/>
      <c r="W65" s="684"/>
      <c r="X65" s="684"/>
      <c r="Y65" s="684"/>
      <c r="Z65" s="684"/>
      <c r="AA65" s="684"/>
      <c r="AB65" s="684"/>
      <c r="AC65" s="684"/>
      <c r="AD65" s="684"/>
      <c r="AE65" s="684"/>
      <c r="AF65" s="684"/>
      <c r="AG65" s="684"/>
      <c r="AH65" s="684"/>
      <c r="AI65" s="684"/>
      <c r="AM65" s="20"/>
    </row>
    <row r="66" spans="9:39" s="38" customFormat="1" ht="18" customHeight="1">
      <c r="I66" s="325"/>
      <c r="J66" s="684"/>
      <c r="K66" s="684"/>
      <c r="L66" s="684"/>
      <c r="M66" s="684"/>
      <c r="N66" s="684"/>
      <c r="O66" s="684"/>
      <c r="P66" s="684"/>
      <c r="Q66" s="684"/>
      <c r="R66" s="684"/>
      <c r="S66" s="684"/>
      <c r="T66" s="684"/>
      <c r="U66" s="684"/>
      <c r="V66" s="684"/>
      <c r="W66" s="684"/>
      <c r="X66" s="684"/>
      <c r="Y66" s="684"/>
      <c r="Z66" s="684"/>
      <c r="AA66" s="684"/>
      <c r="AB66" s="684"/>
      <c r="AC66" s="684"/>
      <c r="AD66" s="684"/>
      <c r="AE66" s="684"/>
      <c r="AF66" s="684"/>
      <c r="AG66" s="684"/>
      <c r="AH66" s="684"/>
      <c r="AI66" s="684"/>
      <c r="AM66" s="35"/>
    </row>
    <row r="67" spans="9:39" s="38" customFormat="1" ht="18" customHeight="1">
      <c r="I67" s="325"/>
      <c r="J67" s="684"/>
      <c r="K67" s="684"/>
      <c r="L67" s="684"/>
      <c r="M67" s="684"/>
      <c r="N67" s="684"/>
      <c r="O67" s="684"/>
      <c r="P67" s="684"/>
      <c r="Q67" s="684"/>
      <c r="R67" s="684"/>
      <c r="S67" s="684"/>
      <c r="T67" s="684"/>
      <c r="U67" s="684"/>
      <c r="V67" s="684"/>
      <c r="W67" s="684"/>
      <c r="X67" s="684"/>
      <c r="Y67" s="684"/>
      <c r="Z67" s="684"/>
      <c r="AA67" s="684"/>
      <c r="AB67" s="684"/>
      <c r="AC67" s="684"/>
      <c r="AD67" s="684"/>
      <c r="AE67" s="684"/>
      <c r="AF67" s="684"/>
      <c r="AG67" s="684"/>
      <c r="AH67" s="684"/>
      <c r="AI67" s="684"/>
      <c r="AM67" s="35"/>
    </row>
    <row r="68" spans="1:39" s="38" customFormat="1" ht="18" customHeight="1">
      <c r="A68" s="218"/>
      <c r="B68" s="218"/>
      <c r="C68" s="218"/>
      <c r="D68" s="218"/>
      <c r="E68" s="218"/>
      <c r="F68" s="218"/>
      <c r="G68" s="218"/>
      <c r="H68" s="218"/>
      <c r="I68" s="219"/>
      <c r="J68" s="220"/>
      <c r="K68" s="221"/>
      <c r="L68" s="222"/>
      <c r="M68" s="223"/>
      <c r="N68" s="223"/>
      <c r="O68" s="223"/>
      <c r="P68" s="223"/>
      <c r="Q68" s="218"/>
      <c r="R68" s="218"/>
      <c r="S68" s="218"/>
      <c r="T68" s="222"/>
      <c r="U68" s="219"/>
      <c r="V68" s="222"/>
      <c r="W68" s="222"/>
      <c r="X68" s="222"/>
      <c r="Y68" s="222"/>
      <c r="Z68" s="222"/>
      <c r="AA68" s="222"/>
      <c r="AB68" s="222"/>
      <c r="AC68" s="222"/>
      <c r="AD68" s="222"/>
      <c r="AE68" s="222"/>
      <c r="AF68" s="218"/>
      <c r="AG68" s="218"/>
      <c r="AH68" s="218"/>
      <c r="AI68" s="218"/>
      <c r="AJ68" s="218"/>
      <c r="AK68" s="218"/>
      <c r="AL68" s="218"/>
      <c r="AM68" s="35"/>
    </row>
    <row r="69" spans="1:39" s="38" customFormat="1" ht="18" customHeight="1">
      <c r="A69" s="218"/>
      <c r="B69" s="218"/>
      <c r="C69" s="218"/>
      <c r="D69" s="218"/>
      <c r="E69" s="218"/>
      <c r="F69" s="218"/>
      <c r="G69" s="218"/>
      <c r="H69" s="218"/>
      <c r="I69" s="219"/>
      <c r="J69" s="220"/>
      <c r="K69" s="221"/>
      <c r="L69" s="222"/>
      <c r="M69" s="223"/>
      <c r="N69" s="223"/>
      <c r="O69" s="223"/>
      <c r="P69" s="223"/>
      <c r="Q69" s="218"/>
      <c r="R69" s="218"/>
      <c r="S69" s="218"/>
      <c r="T69" s="222"/>
      <c r="U69" s="219"/>
      <c r="V69" s="222"/>
      <c r="W69" s="222"/>
      <c r="X69" s="222"/>
      <c r="Y69" s="222"/>
      <c r="Z69" s="222"/>
      <c r="AA69" s="222"/>
      <c r="AB69" s="222"/>
      <c r="AC69" s="222"/>
      <c r="AD69" s="222"/>
      <c r="AE69" s="222"/>
      <c r="AF69" s="218"/>
      <c r="AG69" s="218"/>
      <c r="AH69" s="218"/>
      <c r="AI69" s="218"/>
      <c r="AJ69" s="218"/>
      <c r="AK69" s="218"/>
      <c r="AL69" s="218"/>
      <c r="AM69" s="35"/>
    </row>
    <row r="70" spans="1:39" s="38" customFormat="1" ht="18" customHeight="1">
      <c r="A70" s="218"/>
      <c r="B70" s="218"/>
      <c r="C70" s="218"/>
      <c r="D70" s="218"/>
      <c r="E70" s="218"/>
      <c r="F70" s="218"/>
      <c r="G70" s="218"/>
      <c r="H70" s="218"/>
      <c r="I70" s="219"/>
      <c r="J70" s="220"/>
      <c r="K70" s="221"/>
      <c r="L70" s="222"/>
      <c r="M70" s="223"/>
      <c r="N70" s="223"/>
      <c r="O70" s="223"/>
      <c r="P70" s="223"/>
      <c r="Q70" s="218"/>
      <c r="R70" s="218"/>
      <c r="S70" s="218"/>
      <c r="T70" s="222"/>
      <c r="U70" s="219"/>
      <c r="V70" s="222"/>
      <c r="W70" s="222"/>
      <c r="X70" s="222"/>
      <c r="Y70" s="222"/>
      <c r="Z70" s="222"/>
      <c r="AA70" s="222"/>
      <c r="AB70" s="222"/>
      <c r="AC70" s="222"/>
      <c r="AD70" s="222"/>
      <c r="AE70" s="222"/>
      <c r="AF70" s="218"/>
      <c r="AG70" s="218"/>
      <c r="AH70" s="218"/>
      <c r="AI70" s="218"/>
      <c r="AJ70" s="218"/>
      <c r="AK70" s="218"/>
      <c r="AL70" s="218"/>
      <c r="AM70" s="35"/>
    </row>
    <row r="71" spans="1:39" s="38" customFormat="1" ht="18" customHeight="1">
      <c r="A71" s="218"/>
      <c r="B71" s="218"/>
      <c r="C71" s="218"/>
      <c r="D71" s="218"/>
      <c r="E71" s="218"/>
      <c r="F71" s="218"/>
      <c r="G71" s="218"/>
      <c r="H71" s="218"/>
      <c r="I71" s="219"/>
      <c r="J71" s="220"/>
      <c r="K71" s="221"/>
      <c r="L71" s="222"/>
      <c r="M71" s="223"/>
      <c r="N71" s="223"/>
      <c r="O71" s="223"/>
      <c r="P71" s="223"/>
      <c r="Q71" s="218"/>
      <c r="R71" s="218"/>
      <c r="S71" s="218"/>
      <c r="T71" s="222"/>
      <c r="U71" s="219"/>
      <c r="V71" s="222"/>
      <c r="W71" s="222"/>
      <c r="X71" s="222"/>
      <c r="Y71" s="222"/>
      <c r="Z71" s="222"/>
      <c r="AA71" s="222"/>
      <c r="AB71" s="222"/>
      <c r="AC71" s="222"/>
      <c r="AD71" s="222"/>
      <c r="AE71" s="222"/>
      <c r="AF71" s="218"/>
      <c r="AG71" s="218"/>
      <c r="AH71" s="218"/>
      <c r="AI71" s="218"/>
      <c r="AJ71" s="218"/>
      <c r="AK71" s="218"/>
      <c r="AL71" s="218"/>
      <c r="AM71" s="35"/>
    </row>
    <row r="72" spans="1:39" s="225" customFormat="1" ht="18" customHeight="1">
      <c r="A72" s="224"/>
      <c r="B72" s="224"/>
      <c r="C72" s="224"/>
      <c r="D72" s="224"/>
      <c r="E72" s="224"/>
      <c r="F72" s="224"/>
      <c r="G72" s="224"/>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224"/>
      <c r="AL72" s="224"/>
      <c r="AM72" s="139"/>
    </row>
    <row r="73" spans="1:39" s="225" customFormat="1" ht="18" customHeight="1">
      <c r="A73" s="224"/>
      <c r="B73" s="224"/>
      <c r="C73" s="224"/>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M73" s="139"/>
    </row>
    <row r="74" spans="1:39" s="225" customFormat="1" ht="18" customHeight="1">
      <c r="A74" s="224"/>
      <c r="B74" s="224"/>
      <c r="C74" s="224"/>
      <c r="D74" s="224"/>
      <c r="E74" s="224"/>
      <c r="F74" s="224"/>
      <c r="G74" s="224"/>
      <c r="H74" s="224"/>
      <c r="I74" s="224"/>
      <c r="J74" s="224"/>
      <c r="K74" s="224"/>
      <c r="L74" s="224"/>
      <c r="M74" s="224"/>
      <c r="N74" s="224"/>
      <c r="O74" s="224"/>
      <c r="P74" s="224"/>
      <c r="Q74" s="224"/>
      <c r="R74" s="224"/>
      <c r="S74" s="224"/>
      <c r="T74" s="224"/>
      <c r="U74" s="224"/>
      <c r="V74" s="224"/>
      <c r="W74" s="224"/>
      <c r="X74" s="224"/>
      <c r="Y74" s="224"/>
      <c r="Z74" s="224"/>
      <c r="AA74" s="224"/>
      <c r="AB74" s="224"/>
      <c r="AC74" s="224"/>
      <c r="AD74" s="224"/>
      <c r="AE74" s="224"/>
      <c r="AF74" s="224"/>
      <c r="AG74" s="224"/>
      <c r="AH74" s="224"/>
      <c r="AI74" s="224"/>
      <c r="AJ74" s="224"/>
      <c r="AK74" s="224"/>
      <c r="AL74" s="224"/>
      <c r="AM74" s="139"/>
    </row>
    <row r="75" spans="1:39" s="225" customFormat="1" ht="18" customHeight="1">
      <c r="A75" s="224"/>
      <c r="B75" s="224"/>
      <c r="C75" s="224"/>
      <c r="D75" s="224"/>
      <c r="E75" s="224"/>
      <c r="F75" s="224"/>
      <c r="G75" s="224"/>
      <c r="H75" s="224"/>
      <c r="I75" s="224"/>
      <c r="J75" s="224"/>
      <c r="K75" s="224"/>
      <c r="L75" s="224"/>
      <c r="M75" s="224"/>
      <c r="N75" s="224"/>
      <c r="O75" s="224"/>
      <c r="P75" s="224"/>
      <c r="Q75" s="224"/>
      <c r="R75" s="224"/>
      <c r="S75" s="224"/>
      <c r="T75" s="224"/>
      <c r="U75" s="224"/>
      <c r="V75" s="224"/>
      <c r="W75" s="224"/>
      <c r="X75" s="224"/>
      <c r="Y75" s="224"/>
      <c r="Z75" s="224"/>
      <c r="AA75" s="224"/>
      <c r="AB75" s="224"/>
      <c r="AC75" s="224"/>
      <c r="AD75" s="224"/>
      <c r="AE75" s="224"/>
      <c r="AF75" s="224"/>
      <c r="AG75" s="224"/>
      <c r="AH75" s="224"/>
      <c r="AI75" s="224"/>
      <c r="AJ75" s="224"/>
      <c r="AK75" s="224"/>
      <c r="AL75" s="224"/>
      <c r="AM75" s="139"/>
    </row>
    <row r="76" spans="1:39" s="225" customFormat="1" ht="18" customHeight="1">
      <c r="A76" s="224"/>
      <c r="B76" s="224"/>
      <c r="C76" s="224"/>
      <c r="D76" s="224"/>
      <c r="E76" s="224"/>
      <c r="F76" s="224"/>
      <c r="G76" s="224"/>
      <c r="H76" s="224"/>
      <c r="I76" s="224"/>
      <c r="J76" s="224"/>
      <c r="K76" s="224"/>
      <c r="L76" s="224"/>
      <c r="M76" s="224"/>
      <c r="N76" s="224"/>
      <c r="O76" s="224"/>
      <c r="P76" s="224"/>
      <c r="Q76" s="224"/>
      <c r="R76" s="224"/>
      <c r="S76" s="224"/>
      <c r="T76" s="224"/>
      <c r="U76" s="224"/>
      <c r="V76" s="224"/>
      <c r="W76" s="224"/>
      <c r="X76" s="224"/>
      <c r="Y76" s="224"/>
      <c r="Z76" s="224"/>
      <c r="AA76" s="224"/>
      <c r="AB76" s="224"/>
      <c r="AC76" s="224"/>
      <c r="AD76" s="224"/>
      <c r="AE76" s="224"/>
      <c r="AF76" s="224"/>
      <c r="AG76" s="224"/>
      <c r="AH76" s="224"/>
      <c r="AI76" s="224"/>
      <c r="AJ76" s="224"/>
      <c r="AK76" s="224"/>
      <c r="AL76" s="224"/>
      <c r="AM76" s="139"/>
    </row>
    <row r="77" spans="1:39" s="225" customFormat="1" ht="18" customHeight="1">
      <c r="A77" s="224"/>
      <c r="B77" s="224"/>
      <c r="C77" s="224"/>
      <c r="D77" s="224"/>
      <c r="E77" s="224"/>
      <c r="F77" s="224"/>
      <c r="G77" s="224"/>
      <c r="H77" s="224"/>
      <c r="I77" s="224"/>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4"/>
      <c r="AK77" s="224"/>
      <c r="AL77" s="224"/>
      <c r="AM77" s="139"/>
    </row>
    <row r="78" spans="1:39" s="225" customFormat="1" ht="18" customHeight="1">
      <c r="A78" s="224"/>
      <c r="B78" s="224"/>
      <c r="C78" s="224"/>
      <c r="D78" s="224"/>
      <c r="E78" s="224"/>
      <c r="F78" s="224"/>
      <c r="G78" s="224"/>
      <c r="H78" s="224"/>
      <c r="I78" s="224"/>
      <c r="J78" s="224"/>
      <c r="K78" s="224"/>
      <c r="L78" s="224"/>
      <c r="M78" s="224"/>
      <c r="N78" s="224"/>
      <c r="O78" s="224"/>
      <c r="P78" s="224"/>
      <c r="Q78" s="224"/>
      <c r="R78" s="224"/>
      <c r="S78" s="224"/>
      <c r="T78" s="224"/>
      <c r="U78" s="224"/>
      <c r="V78" s="224"/>
      <c r="W78" s="224"/>
      <c r="X78" s="224"/>
      <c r="Y78" s="224"/>
      <c r="Z78" s="224"/>
      <c r="AA78" s="224"/>
      <c r="AB78" s="224"/>
      <c r="AC78" s="224"/>
      <c r="AD78" s="224"/>
      <c r="AE78" s="224"/>
      <c r="AF78" s="224"/>
      <c r="AG78" s="224"/>
      <c r="AH78" s="224"/>
      <c r="AI78" s="224"/>
      <c r="AJ78" s="224"/>
      <c r="AK78" s="224"/>
      <c r="AL78" s="224"/>
      <c r="AM78" s="139"/>
    </row>
    <row r="79" spans="1:39" s="225" customFormat="1" ht="18" customHeight="1">
      <c r="A79" s="224"/>
      <c r="B79" s="224"/>
      <c r="C79" s="224"/>
      <c r="D79" s="224"/>
      <c r="E79" s="224"/>
      <c r="F79" s="224"/>
      <c r="G79" s="224"/>
      <c r="H79" s="224"/>
      <c r="I79" s="224"/>
      <c r="J79" s="224"/>
      <c r="K79" s="224"/>
      <c r="L79" s="224"/>
      <c r="M79" s="224"/>
      <c r="N79" s="224"/>
      <c r="O79" s="224"/>
      <c r="P79" s="224"/>
      <c r="Q79" s="224"/>
      <c r="R79" s="224"/>
      <c r="S79" s="224"/>
      <c r="T79" s="224"/>
      <c r="U79" s="224"/>
      <c r="V79" s="224"/>
      <c r="W79" s="224"/>
      <c r="X79" s="224"/>
      <c r="Y79" s="224"/>
      <c r="Z79" s="224"/>
      <c r="AA79" s="224"/>
      <c r="AB79" s="224"/>
      <c r="AC79" s="224"/>
      <c r="AD79" s="224"/>
      <c r="AE79" s="224"/>
      <c r="AF79" s="224"/>
      <c r="AG79" s="224"/>
      <c r="AH79" s="224"/>
      <c r="AI79" s="224"/>
      <c r="AJ79" s="224"/>
      <c r="AK79" s="224"/>
      <c r="AL79" s="224"/>
      <c r="AM79" s="139"/>
    </row>
    <row r="80" s="205" customFormat="1" ht="18" customHeight="1"/>
    <row r="81" spans="1:39" s="38" customFormat="1" ht="18" customHeight="1" thickBot="1">
      <c r="A81" s="218"/>
      <c r="B81" s="218" t="s">
        <v>625</v>
      </c>
      <c r="C81" s="218"/>
      <c r="D81" s="218"/>
      <c r="E81" s="219" t="s">
        <v>626</v>
      </c>
      <c r="F81" s="222"/>
      <c r="G81" s="598" t="s">
        <v>627</v>
      </c>
      <c r="H81" s="598"/>
      <c r="I81" s="226"/>
      <c r="J81" s="226"/>
      <c r="K81" s="226"/>
      <c r="L81" s="226"/>
      <c r="M81" s="226"/>
      <c r="N81" s="218"/>
      <c r="O81" s="218"/>
      <c r="P81" s="218"/>
      <c r="Q81" s="218"/>
      <c r="R81" s="218"/>
      <c r="S81" s="218"/>
      <c r="T81" s="218"/>
      <c r="U81" s="218"/>
      <c r="V81" s="218"/>
      <c r="W81" s="218"/>
      <c r="X81" s="218"/>
      <c r="Y81" s="218"/>
      <c r="Z81" s="218"/>
      <c r="AA81" s="218"/>
      <c r="AB81" s="218"/>
      <c r="AC81" s="218"/>
      <c r="AD81" s="218"/>
      <c r="AE81" s="218"/>
      <c r="AF81" s="218"/>
      <c r="AG81" s="218"/>
      <c r="AH81" s="218"/>
      <c r="AI81" s="218"/>
      <c r="AJ81" s="218"/>
      <c r="AK81" s="218"/>
      <c r="AL81" s="218"/>
      <c r="AM81" s="35"/>
    </row>
    <row r="82" spans="1:39" s="38" customFormat="1" ht="18" customHeight="1" thickBot="1">
      <c r="A82" s="218"/>
      <c r="B82" s="218" t="s">
        <v>1037</v>
      </c>
      <c r="C82" s="218"/>
      <c r="D82" s="218"/>
      <c r="E82" s="227" t="s">
        <v>1038</v>
      </c>
      <c r="F82" s="227"/>
      <c r="G82" s="227"/>
      <c r="H82" s="227"/>
      <c r="I82" s="218"/>
      <c r="J82" s="228"/>
      <c r="K82" s="228"/>
      <c r="L82" s="229" t="s">
        <v>1039</v>
      </c>
      <c r="M82" s="591">
        <v>0</v>
      </c>
      <c r="N82" s="592"/>
      <c r="O82" s="230"/>
      <c r="P82" s="230"/>
      <c r="Q82" s="231" t="s">
        <v>1040</v>
      </c>
      <c r="R82" s="591">
        <v>0</v>
      </c>
      <c r="S82" s="592"/>
      <c r="T82" s="232" t="s">
        <v>1041</v>
      </c>
      <c r="U82" s="218"/>
      <c r="V82" s="218"/>
      <c r="W82" s="218"/>
      <c r="X82" s="218"/>
      <c r="Y82" s="218"/>
      <c r="Z82" s="218"/>
      <c r="AA82" s="218"/>
      <c r="AB82" s="218"/>
      <c r="AC82" s="218"/>
      <c r="AD82" s="218"/>
      <c r="AE82" s="218"/>
      <c r="AF82" s="218"/>
      <c r="AG82" s="218"/>
      <c r="AH82" s="218"/>
      <c r="AI82" s="218"/>
      <c r="AJ82" s="218"/>
      <c r="AK82" s="218"/>
      <c r="AL82" s="218"/>
      <c r="AM82" s="35"/>
    </row>
    <row r="83" spans="1:39" s="38" customFormat="1" ht="18" customHeight="1" thickBot="1">
      <c r="A83" s="218"/>
      <c r="B83" s="218" t="s">
        <v>1042</v>
      </c>
      <c r="C83" s="218"/>
      <c r="D83" s="218"/>
      <c r="E83" s="227" t="s">
        <v>1043</v>
      </c>
      <c r="F83" s="227"/>
      <c r="G83" s="227"/>
      <c r="H83" s="227"/>
      <c r="I83" s="218"/>
      <c r="J83" s="228"/>
      <c r="K83" s="228"/>
      <c r="L83" s="229" t="s">
        <v>1044</v>
      </c>
      <c r="M83" s="593"/>
      <c r="N83" s="594"/>
      <c r="O83" s="230"/>
      <c r="P83" s="230"/>
      <c r="Q83" s="231" t="s">
        <v>1045</v>
      </c>
      <c r="R83" s="593"/>
      <c r="S83" s="594"/>
      <c r="T83" s="233" t="s">
        <v>1046</v>
      </c>
      <c r="U83" s="218"/>
      <c r="V83" s="218"/>
      <c r="W83" s="218"/>
      <c r="X83" s="218"/>
      <c r="Y83" s="218"/>
      <c r="Z83" s="218"/>
      <c r="AA83" s="218"/>
      <c r="AB83" s="218"/>
      <c r="AC83" s="218"/>
      <c r="AD83" s="218"/>
      <c r="AE83" s="218"/>
      <c r="AF83" s="218"/>
      <c r="AG83" s="218"/>
      <c r="AH83" s="218"/>
      <c r="AI83" s="218"/>
      <c r="AJ83" s="218"/>
      <c r="AK83" s="218"/>
      <c r="AL83" s="218"/>
      <c r="AM83" s="35"/>
    </row>
    <row r="84" spans="1:39" s="38" customFormat="1" ht="18" customHeight="1" thickBot="1">
      <c r="A84" s="218"/>
      <c r="B84" s="218" t="s">
        <v>1047</v>
      </c>
      <c r="C84" s="218"/>
      <c r="D84" s="218"/>
      <c r="E84" s="227" t="s">
        <v>1038</v>
      </c>
      <c r="F84" s="227"/>
      <c r="G84" s="227"/>
      <c r="H84" s="227"/>
      <c r="I84" s="218"/>
      <c r="J84" s="228"/>
      <c r="K84" s="228"/>
      <c r="L84" s="229" t="s">
        <v>1048</v>
      </c>
      <c r="M84" s="595"/>
      <c r="N84" s="596"/>
      <c r="O84" s="596"/>
      <c r="P84" s="596"/>
      <c r="Q84" s="596"/>
      <c r="R84" s="596"/>
      <c r="S84" s="597"/>
      <c r="T84" s="233" t="s">
        <v>1049</v>
      </c>
      <c r="U84" s="218"/>
      <c r="V84" s="218"/>
      <c r="W84" s="218"/>
      <c r="X84" s="218"/>
      <c r="Y84" s="218"/>
      <c r="Z84" s="218"/>
      <c r="AA84" s="218"/>
      <c r="AB84" s="218"/>
      <c r="AC84" s="218"/>
      <c r="AD84" s="218"/>
      <c r="AE84" s="218"/>
      <c r="AF84" s="218"/>
      <c r="AG84" s="218"/>
      <c r="AH84" s="218"/>
      <c r="AI84" s="218"/>
      <c r="AJ84" s="218"/>
      <c r="AK84" s="218"/>
      <c r="AL84" s="218"/>
      <c r="AM84" s="35"/>
    </row>
    <row r="85" spans="1:39" s="38" customFormat="1" ht="18" customHeight="1" thickBot="1">
      <c r="A85" s="218"/>
      <c r="B85" s="218" t="s">
        <v>1050</v>
      </c>
      <c r="C85" s="218"/>
      <c r="D85" s="218"/>
      <c r="E85" s="227" t="s">
        <v>1038</v>
      </c>
      <c r="F85" s="227"/>
      <c r="G85" s="227"/>
      <c r="H85" s="227"/>
      <c r="I85" s="218"/>
      <c r="J85" s="228"/>
      <c r="K85" s="228"/>
      <c r="L85" s="229" t="s">
        <v>1051</v>
      </c>
      <c r="M85" s="595"/>
      <c r="N85" s="596"/>
      <c r="O85" s="596"/>
      <c r="P85" s="596"/>
      <c r="Q85" s="596"/>
      <c r="R85" s="596"/>
      <c r="S85" s="597"/>
      <c r="T85" s="233" t="s">
        <v>1052</v>
      </c>
      <c r="U85" s="218"/>
      <c r="V85" s="218"/>
      <c r="W85" s="218"/>
      <c r="X85" s="218"/>
      <c r="Y85" s="218"/>
      <c r="Z85" s="218"/>
      <c r="AA85" s="218"/>
      <c r="AB85" s="218"/>
      <c r="AC85" s="218"/>
      <c r="AD85" s="218"/>
      <c r="AE85" s="218"/>
      <c r="AF85" s="218"/>
      <c r="AG85" s="218"/>
      <c r="AH85" s="218"/>
      <c r="AI85" s="218"/>
      <c r="AJ85" s="218"/>
      <c r="AK85" s="218"/>
      <c r="AL85" s="218"/>
      <c r="AM85" s="35"/>
    </row>
    <row r="86" spans="1:39" s="38" customFormat="1" ht="18" customHeight="1" thickBot="1">
      <c r="A86" s="218"/>
      <c r="B86" s="218" t="s">
        <v>1053</v>
      </c>
      <c r="C86" s="218"/>
      <c r="D86" s="218"/>
      <c r="E86" s="580">
        <v>100</v>
      </c>
      <c r="F86" s="581"/>
      <c r="G86" s="582">
        <f>J105</f>
        <v>0</v>
      </c>
      <c r="H86" s="583"/>
      <c r="I86" s="218"/>
      <c r="J86" s="218"/>
      <c r="K86" s="218"/>
      <c r="L86" s="218" t="s">
        <v>1054</v>
      </c>
      <c r="M86" s="218"/>
      <c r="N86" s="218"/>
      <c r="O86" s="218"/>
      <c r="P86" s="218"/>
      <c r="Q86" s="218"/>
      <c r="R86" s="218"/>
      <c r="S86" s="218"/>
      <c r="T86" s="218"/>
      <c r="U86" s="218"/>
      <c r="V86" s="218"/>
      <c r="W86" s="218"/>
      <c r="X86" s="218"/>
      <c r="Y86" s="218"/>
      <c r="Z86" s="218"/>
      <c r="AA86" s="218"/>
      <c r="AB86" s="218"/>
      <c r="AC86" s="218"/>
      <c r="AD86" s="218"/>
      <c r="AE86" s="218"/>
      <c r="AF86" s="218"/>
      <c r="AG86" s="218"/>
      <c r="AH86" s="218"/>
      <c r="AI86" s="218"/>
      <c r="AJ86" s="218"/>
      <c r="AK86" s="218"/>
      <c r="AL86" s="218"/>
      <c r="AM86" s="35"/>
    </row>
    <row r="87" spans="10:31" ht="18" customHeight="1">
      <c r="J87" s="683"/>
      <c r="K87" s="683"/>
      <c r="L87" s="683"/>
      <c r="M87" s="683"/>
      <c r="N87" s="683"/>
      <c r="O87" s="683"/>
      <c r="P87" s="683"/>
      <c r="Q87" s="683"/>
      <c r="R87" s="683"/>
      <c r="S87" s="683"/>
      <c r="T87" s="683"/>
      <c r="U87" s="683"/>
      <c r="V87" s="683"/>
      <c r="W87" s="683"/>
      <c r="X87" s="683"/>
      <c r="Y87" s="683"/>
      <c r="Z87" s="683"/>
      <c r="AA87" s="683"/>
      <c r="AB87" s="683"/>
      <c r="AC87" s="683"/>
      <c r="AD87" s="683"/>
      <c r="AE87" s="683"/>
    </row>
    <row r="88" spans="2:53" ht="18" customHeight="1">
      <c r="B88" s="584" t="s">
        <v>1079</v>
      </c>
      <c r="C88" s="585"/>
      <c r="D88" s="585"/>
      <c r="E88" s="585"/>
      <c r="F88" s="585"/>
      <c r="G88" s="585"/>
      <c r="H88" s="585"/>
      <c r="I88" s="586"/>
      <c r="J88" s="549" t="s">
        <v>1094</v>
      </c>
      <c r="K88" s="550"/>
      <c r="L88" s="550"/>
      <c r="M88" s="550"/>
      <c r="N88" s="550"/>
      <c r="O88" s="550"/>
      <c r="P88" s="550"/>
      <c r="Q88" s="550"/>
      <c r="R88" s="550"/>
      <c r="S88" s="550"/>
      <c r="T88" s="550"/>
      <c r="U88" s="550"/>
      <c r="V88" s="550"/>
      <c r="W88" s="550"/>
      <c r="X88" s="550"/>
      <c r="Y88" s="550"/>
      <c r="Z88" s="550"/>
      <c r="AA88" s="550"/>
      <c r="AB88" s="550"/>
      <c r="AC88" s="550"/>
      <c r="AD88" s="550"/>
      <c r="AE88" s="551"/>
      <c r="AF88" s="495"/>
      <c r="AG88" s="496"/>
      <c r="AH88" s="496"/>
      <c r="AI88" s="497"/>
      <c r="AM88" s="234"/>
      <c r="BA88" s="205"/>
    </row>
    <row r="89" spans="2:53" s="235" customFormat="1" ht="49.5" customHeight="1">
      <c r="B89" s="587"/>
      <c r="C89" s="588"/>
      <c r="D89" s="588"/>
      <c r="E89" s="588"/>
      <c r="F89" s="588"/>
      <c r="G89" s="588"/>
      <c r="H89" s="588"/>
      <c r="I89" s="589"/>
      <c r="J89" s="590"/>
      <c r="K89" s="590"/>
      <c r="L89" s="579"/>
      <c r="M89" s="579"/>
      <c r="N89" s="579"/>
      <c r="O89" s="579"/>
      <c r="P89" s="579"/>
      <c r="Q89" s="579"/>
      <c r="R89" s="579"/>
      <c r="S89" s="579"/>
      <c r="T89" s="579"/>
      <c r="U89" s="579"/>
      <c r="V89" s="579"/>
      <c r="W89" s="579"/>
      <c r="X89" s="579"/>
      <c r="Y89" s="579"/>
      <c r="Z89" s="579"/>
      <c r="AA89" s="579"/>
      <c r="AB89" s="579"/>
      <c r="AC89" s="579"/>
      <c r="AD89" s="579"/>
      <c r="AE89" s="579"/>
      <c r="AF89" s="575"/>
      <c r="AG89" s="576"/>
      <c r="AH89" s="576"/>
      <c r="AI89" s="577"/>
      <c r="BA89" s="236"/>
    </row>
    <row r="90" spans="2:53" ht="18" customHeight="1">
      <c r="B90" s="578" t="s">
        <v>1095</v>
      </c>
      <c r="C90" s="237" t="s">
        <v>1039</v>
      </c>
      <c r="D90" s="238"/>
      <c r="E90" s="238"/>
      <c r="F90" s="239"/>
      <c r="G90" s="239"/>
      <c r="H90" s="239"/>
      <c r="I90" s="240"/>
      <c r="J90" s="572"/>
      <c r="K90" s="572"/>
      <c r="L90" s="572"/>
      <c r="M90" s="572"/>
      <c r="N90" s="572"/>
      <c r="O90" s="572"/>
      <c r="P90" s="572"/>
      <c r="Q90" s="572"/>
      <c r="R90" s="572"/>
      <c r="S90" s="572"/>
      <c r="T90" s="572"/>
      <c r="U90" s="572"/>
      <c r="V90" s="572"/>
      <c r="W90" s="572"/>
      <c r="X90" s="572"/>
      <c r="Y90" s="572"/>
      <c r="Z90" s="572"/>
      <c r="AA90" s="572"/>
      <c r="AB90" s="572"/>
      <c r="AC90" s="572"/>
      <c r="AD90" s="572"/>
      <c r="AE90" s="572"/>
      <c r="AF90" s="495"/>
      <c r="AG90" s="496"/>
      <c r="AH90" s="496"/>
      <c r="AI90" s="497"/>
      <c r="AM90" s="234"/>
      <c r="BA90" s="205"/>
    </row>
    <row r="91" spans="2:53" ht="18" customHeight="1">
      <c r="B91" s="578"/>
      <c r="C91" s="237" t="s">
        <v>1096</v>
      </c>
      <c r="D91" s="238"/>
      <c r="E91" s="238"/>
      <c r="F91" s="239"/>
      <c r="G91" s="239"/>
      <c r="H91" s="239"/>
      <c r="I91" s="240"/>
      <c r="J91" s="570"/>
      <c r="K91" s="571"/>
      <c r="L91" s="570"/>
      <c r="M91" s="571"/>
      <c r="N91" s="570"/>
      <c r="O91" s="571"/>
      <c r="P91" s="570"/>
      <c r="Q91" s="571"/>
      <c r="R91" s="570"/>
      <c r="S91" s="571"/>
      <c r="T91" s="570"/>
      <c r="U91" s="571"/>
      <c r="V91" s="570"/>
      <c r="W91" s="571"/>
      <c r="X91" s="570"/>
      <c r="Y91" s="571"/>
      <c r="Z91" s="570"/>
      <c r="AA91" s="571"/>
      <c r="AB91" s="570"/>
      <c r="AC91" s="571"/>
      <c r="AD91" s="570"/>
      <c r="AE91" s="571"/>
      <c r="AF91" s="495"/>
      <c r="AG91" s="496"/>
      <c r="AH91" s="496"/>
      <c r="AI91" s="497"/>
      <c r="AM91" s="234"/>
      <c r="BA91" s="205"/>
    </row>
    <row r="92" spans="2:53" ht="18" customHeight="1">
      <c r="B92" s="578"/>
      <c r="C92" s="237" t="s">
        <v>1048</v>
      </c>
      <c r="D92" s="238"/>
      <c r="E92" s="238"/>
      <c r="F92" s="239"/>
      <c r="G92" s="239"/>
      <c r="H92" s="239"/>
      <c r="I92" s="240"/>
      <c r="J92" s="570"/>
      <c r="K92" s="571"/>
      <c r="L92" s="570"/>
      <c r="M92" s="571"/>
      <c r="N92" s="570"/>
      <c r="O92" s="571"/>
      <c r="P92" s="570"/>
      <c r="Q92" s="571"/>
      <c r="R92" s="570"/>
      <c r="S92" s="571"/>
      <c r="T92" s="570"/>
      <c r="U92" s="571"/>
      <c r="V92" s="570"/>
      <c r="W92" s="571"/>
      <c r="X92" s="570"/>
      <c r="Y92" s="571"/>
      <c r="Z92" s="570"/>
      <c r="AA92" s="571"/>
      <c r="AB92" s="570"/>
      <c r="AC92" s="571"/>
      <c r="AD92" s="570"/>
      <c r="AE92" s="571"/>
      <c r="AF92" s="495"/>
      <c r="AG92" s="496"/>
      <c r="AH92" s="496"/>
      <c r="AI92" s="497"/>
      <c r="AM92" s="234"/>
      <c r="BA92" s="205"/>
    </row>
    <row r="93" spans="2:53" ht="18" customHeight="1">
      <c r="B93" s="578"/>
      <c r="C93" s="237" t="s">
        <v>1051</v>
      </c>
      <c r="D93" s="238"/>
      <c r="E93" s="238"/>
      <c r="F93" s="239"/>
      <c r="G93" s="239"/>
      <c r="H93" s="239"/>
      <c r="I93" s="240"/>
      <c r="J93" s="570"/>
      <c r="K93" s="571"/>
      <c r="L93" s="570"/>
      <c r="M93" s="571"/>
      <c r="N93" s="570"/>
      <c r="O93" s="571"/>
      <c r="P93" s="570"/>
      <c r="Q93" s="571"/>
      <c r="R93" s="570"/>
      <c r="S93" s="571"/>
      <c r="T93" s="570"/>
      <c r="U93" s="571"/>
      <c r="V93" s="570"/>
      <c r="W93" s="571"/>
      <c r="X93" s="570"/>
      <c r="Y93" s="571"/>
      <c r="Z93" s="570"/>
      <c r="AA93" s="571"/>
      <c r="AB93" s="570"/>
      <c r="AC93" s="571"/>
      <c r="AD93" s="570"/>
      <c r="AE93" s="571"/>
      <c r="AF93" s="495"/>
      <c r="AG93" s="496"/>
      <c r="AH93" s="496"/>
      <c r="AI93" s="497"/>
      <c r="AM93" s="234"/>
      <c r="BA93" s="205"/>
    </row>
    <row r="94" spans="2:53" ht="18" customHeight="1">
      <c r="B94" s="578"/>
      <c r="C94" s="574" t="s">
        <v>1097</v>
      </c>
      <c r="D94" s="238" t="s">
        <v>1098</v>
      </c>
      <c r="E94" s="238"/>
      <c r="F94" s="239"/>
      <c r="G94" s="239"/>
      <c r="H94" s="239"/>
      <c r="I94" s="240"/>
      <c r="J94" s="572"/>
      <c r="K94" s="572"/>
      <c r="L94" s="572"/>
      <c r="M94" s="572"/>
      <c r="N94" s="572"/>
      <c r="O94" s="572"/>
      <c r="P94" s="572"/>
      <c r="Q94" s="572"/>
      <c r="R94" s="572"/>
      <c r="S94" s="572"/>
      <c r="T94" s="572"/>
      <c r="U94" s="572"/>
      <c r="V94" s="572"/>
      <c r="W94" s="572"/>
      <c r="X94" s="572"/>
      <c r="Y94" s="572"/>
      <c r="Z94" s="572"/>
      <c r="AA94" s="572"/>
      <c r="AB94" s="572"/>
      <c r="AC94" s="572"/>
      <c r="AD94" s="572"/>
      <c r="AE94" s="572"/>
      <c r="AF94" s="495"/>
      <c r="AG94" s="496"/>
      <c r="AH94" s="496"/>
      <c r="AI94" s="497"/>
      <c r="AM94" s="234"/>
      <c r="BA94" s="205"/>
    </row>
    <row r="95" spans="2:53" ht="18" customHeight="1">
      <c r="B95" s="578"/>
      <c r="C95" s="574"/>
      <c r="D95" s="573" t="s">
        <v>1099</v>
      </c>
      <c r="E95" s="237" t="s">
        <v>1100</v>
      </c>
      <c r="F95" s="239"/>
      <c r="G95" s="239"/>
      <c r="H95" s="239"/>
      <c r="I95" s="240"/>
      <c r="J95" s="572"/>
      <c r="K95" s="572"/>
      <c r="L95" s="572"/>
      <c r="M95" s="572"/>
      <c r="N95" s="572"/>
      <c r="O95" s="572"/>
      <c r="P95" s="572"/>
      <c r="Q95" s="572"/>
      <c r="R95" s="572"/>
      <c r="S95" s="572"/>
      <c r="T95" s="572"/>
      <c r="U95" s="572"/>
      <c r="V95" s="572"/>
      <c r="W95" s="572"/>
      <c r="X95" s="572"/>
      <c r="Y95" s="572"/>
      <c r="Z95" s="572"/>
      <c r="AA95" s="572"/>
      <c r="AB95" s="572"/>
      <c r="AC95" s="572"/>
      <c r="AD95" s="572"/>
      <c r="AE95" s="572"/>
      <c r="AF95" s="495"/>
      <c r="AG95" s="496"/>
      <c r="AH95" s="496"/>
      <c r="AI95" s="497"/>
      <c r="AM95" s="234"/>
      <c r="BA95" s="205"/>
    </row>
    <row r="96" spans="2:53" ht="18" customHeight="1">
      <c r="B96" s="578"/>
      <c r="C96" s="574"/>
      <c r="D96" s="573"/>
      <c r="E96" s="237" t="s">
        <v>1101</v>
      </c>
      <c r="F96" s="239"/>
      <c r="G96" s="239"/>
      <c r="H96" s="239"/>
      <c r="I96" s="240"/>
      <c r="J96" s="572"/>
      <c r="K96" s="572"/>
      <c r="L96" s="572"/>
      <c r="M96" s="572"/>
      <c r="N96" s="572"/>
      <c r="O96" s="572"/>
      <c r="P96" s="572"/>
      <c r="Q96" s="572"/>
      <c r="R96" s="572"/>
      <c r="S96" s="572"/>
      <c r="T96" s="572"/>
      <c r="U96" s="572"/>
      <c r="V96" s="572"/>
      <c r="W96" s="572"/>
      <c r="X96" s="572"/>
      <c r="Y96" s="572"/>
      <c r="Z96" s="572"/>
      <c r="AA96" s="572"/>
      <c r="AB96" s="572"/>
      <c r="AC96" s="572"/>
      <c r="AD96" s="572"/>
      <c r="AE96" s="572"/>
      <c r="AF96" s="495"/>
      <c r="AG96" s="496"/>
      <c r="AH96" s="496"/>
      <c r="AI96" s="497"/>
      <c r="AM96" s="234"/>
      <c r="BA96" s="205"/>
    </row>
    <row r="97" spans="2:53" ht="18" customHeight="1">
      <c r="B97" s="578"/>
      <c r="C97" s="574"/>
      <c r="D97" s="573"/>
      <c r="E97" s="237" t="s">
        <v>1102</v>
      </c>
      <c r="F97" s="239"/>
      <c r="G97" s="239"/>
      <c r="H97" s="239"/>
      <c r="I97" s="240"/>
      <c r="J97" s="572"/>
      <c r="K97" s="572"/>
      <c r="L97" s="572"/>
      <c r="M97" s="572"/>
      <c r="N97" s="572"/>
      <c r="O97" s="572"/>
      <c r="P97" s="572"/>
      <c r="Q97" s="572"/>
      <c r="R97" s="572"/>
      <c r="S97" s="572"/>
      <c r="T97" s="572"/>
      <c r="U97" s="572"/>
      <c r="V97" s="572"/>
      <c r="W97" s="572"/>
      <c r="X97" s="572"/>
      <c r="Y97" s="572"/>
      <c r="Z97" s="572"/>
      <c r="AA97" s="572"/>
      <c r="AB97" s="572"/>
      <c r="AC97" s="572"/>
      <c r="AD97" s="572"/>
      <c r="AE97" s="572"/>
      <c r="AF97" s="495"/>
      <c r="AG97" s="496"/>
      <c r="AH97" s="496"/>
      <c r="AI97" s="497"/>
      <c r="AM97" s="234"/>
      <c r="BA97" s="205"/>
    </row>
    <row r="98" spans="2:53" ht="18" customHeight="1">
      <c r="B98" s="578"/>
      <c r="C98" s="574"/>
      <c r="D98" s="573"/>
      <c r="E98" s="237" t="s">
        <v>1103</v>
      </c>
      <c r="F98" s="239"/>
      <c r="G98" s="239"/>
      <c r="H98" s="239"/>
      <c r="I98" s="240"/>
      <c r="J98" s="572"/>
      <c r="K98" s="572"/>
      <c r="L98" s="572"/>
      <c r="M98" s="572"/>
      <c r="N98" s="572"/>
      <c r="O98" s="572"/>
      <c r="P98" s="572"/>
      <c r="Q98" s="572"/>
      <c r="R98" s="572"/>
      <c r="S98" s="572"/>
      <c r="T98" s="572"/>
      <c r="U98" s="572"/>
      <c r="V98" s="572"/>
      <c r="W98" s="572"/>
      <c r="X98" s="572"/>
      <c r="Y98" s="572"/>
      <c r="Z98" s="572"/>
      <c r="AA98" s="572"/>
      <c r="AB98" s="572"/>
      <c r="AC98" s="572"/>
      <c r="AD98" s="572"/>
      <c r="AE98" s="572"/>
      <c r="AF98" s="495"/>
      <c r="AG98" s="496"/>
      <c r="AH98" s="496"/>
      <c r="AI98" s="497"/>
      <c r="AM98" s="234"/>
      <c r="BA98" s="205"/>
    </row>
    <row r="99" spans="2:53" ht="18" customHeight="1">
      <c r="B99" s="578"/>
      <c r="C99" s="574"/>
      <c r="D99" s="573"/>
      <c r="E99" s="237" t="s">
        <v>1104</v>
      </c>
      <c r="F99" s="239"/>
      <c r="G99" s="239"/>
      <c r="H99" s="239"/>
      <c r="I99" s="240"/>
      <c r="J99" s="572"/>
      <c r="K99" s="572"/>
      <c r="L99" s="572"/>
      <c r="M99" s="572"/>
      <c r="N99" s="572"/>
      <c r="O99" s="572"/>
      <c r="P99" s="572"/>
      <c r="Q99" s="572"/>
      <c r="R99" s="572"/>
      <c r="S99" s="572"/>
      <c r="T99" s="572"/>
      <c r="U99" s="572"/>
      <c r="V99" s="572"/>
      <c r="W99" s="572"/>
      <c r="X99" s="572"/>
      <c r="Y99" s="572"/>
      <c r="Z99" s="572"/>
      <c r="AA99" s="572"/>
      <c r="AB99" s="572"/>
      <c r="AC99" s="572"/>
      <c r="AD99" s="572"/>
      <c r="AE99" s="572"/>
      <c r="AF99" s="495"/>
      <c r="AG99" s="496"/>
      <c r="AH99" s="496"/>
      <c r="AI99" s="497"/>
      <c r="AM99" s="234"/>
      <c r="BA99" s="205"/>
    </row>
    <row r="100" spans="2:53" ht="18" customHeight="1">
      <c r="B100" s="578"/>
      <c r="C100" s="574"/>
      <c r="D100" s="238" t="s">
        <v>1105</v>
      </c>
      <c r="E100" s="238"/>
      <c r="F100" s="239"/>
      <c r="G100" s="239"/>
      <c r="H100" s="239"/>
      <c r="I100" s="240"/>
      <c r="J100" s="570"/>
      <c r="K100" s="571"/>
      <c r="L100" s="570"/>
      <c r="M100" s="571"/>
      <c r="N100" s="570"/>
      <c r="O100" s="571"/>
      <c r="P100" s="570"/>
      <c r="Q100" s="571"/>
      <c r="R100" s="570"/>
      <c r="S100" s="571"/>
      <c r="T100" s="570"/>
      <c r="U100" s="571"/>
      <c r="V100" s="570"/>
      <c r="W100" s="571"/>
      <c r="X100" s="570"/>
      <c r="Y100" s="571"/>
      <c r="Z100" s="570"/>
      <c r="AA100" s="571"/>
      <c r="AB100" s="570"/>
      <c r="AC100" s="571"/>
      <c r="AD100" s="570"/>
      <c r="AE100" s="571"/>
      <c r="AF100" s="495"/>
      <c r="AG100" s="496"/>
      <c r="AH100" s="496"/>
      <c r="AI100" s="497"/>
      <c r="AM100" s="234"/>
      <c r="BA100" s="205"/>
    </row>
    <row r="101" spans="2:53" ht="18" customHeight="1">
      <c r="B101" s="578"/>
      <c r="C101" s="574"/>
      <c r="D101" s="241" t="s">
        <v>1106</v>
      </c>
      <c r="E101" s="241"/>
      <c r="F101" s="242"/>
      <c r="G101" s="242"/>
      <c r="H101" s="242"/>
      <c r="I101" s="243"/>
      <c r="J101" s="568"/>
      <c r="K101" s="569"/>
      <c r="L101" s="568"/>
      <c r="M101" s="569"/>
      <c r="N101" s="568"/>
      <c r="O101" s="569"/>
      <c r="P101" s="568"/>
      <c r="Q101" s="569"/>
      <c r="R101" s="568"/>
      <c r="S101" s="569"/>
      <c r="T101" s="568"/>
      <c r="U101" s="569"/>
      <c r="V101" s="568"/>
      <c r="W101" s="569"/>
      <c r="X101" s="568"/>
      <c r="Y101" s="569"/>
      <c r="Z101" s="568"/>
      <c r="AA101" s="569"/>
      <c r="AB101" s="568"/>
      <c r="AC101" s="569"/>
      <c r="AD101" s="568"/>
      <c r="AE101" s="569"/>
      <c r="AF101" s="495"/>
      <c r="AG101" s="496"/>
      <c r="AH101" s="496"/>
      <c r="AI101" s="497"/>
      <c r="AM101" s="234"/>
      <c r="BA101" s="205"/>
    </row>
    <row r="102" spans="2:53" ht="18" customHeight="1" thickBot="1">
      <c r="B102" s="549" t="s">
        <v>1089</v>
      </c>
      <c r="C102" s="550"/>
      <c r="D102" s="550"/>
      <c r="E102" s="550"/>
      <c r="F102" s="550"/>
      <c r="G102" s="550"/>
      <c r="H102" s="550"/>
      <c r="I102" s="551"/>
      <c r="J102" s="491">
        <f>IF(SUM(J90:K101)&lt;&gt;0,SUM(J90:K101),"")</f>
      </c>
      <c r="K102" s="492"/>
      <c r="L102" s="491">
        <f>IF(SUM(L90:M101)&lt;&gt;0,SUM(L90:M101),"")</f>
      </c>
      <c r="M102" s="492"/>
      <c r="N102" s="491">
        <f>IF(SUM(N90:O101)&lt;&gt;0,SUM(N90:O101),"")</f>
      </c>
      <c r="O102" s="492"/>
      <c r="P102" s="491">
        <f>IF(SUM(P90:Q101)&lt;&gt;0,SUM(P90:Q101),"")</f>
      </c>
      <c r="Q102" s="492"/>
      <c r="R102" s="491">
        <f>IF(SUM(R90:S101)&lt;&gt;0,SUM(R90:S101),"")</f>
      </c>
      <c r="S102" s="492"/>
      <c r="T102" s="491">
        <f>IF(SUM(T90:U101)&lt;&gt;0,SUM(T90:U101),"")</f>
      </c>
      <c r="U102" s="492"/>
      <c r="V102" s="491">
        <f>IF(SUM(V90:W101)&lt;&gt;0,SUM(V90:W101),"")</f>
      </c>
      <c r="W102" s="492"/>
      <c r="X102" s="491">
        <f>IF(SUM(X90:Y101)&lt;&gt;0,SUM(X90:Y101),"")</f>
      </c>
      <c r="Y102" s="492"/>
      <c r="Z102" s="491">
        <f>IF(SUM(Z90:AA101)&lt;&gt;0,SUM(Z90:AA101),"")</f>
      </c>
      <c r="AA102" s="492"/>
      <c r="AB102" s="491">
        <f>IF(SUM(AB90:AC101)&lt;&gt;0,SUM(AB90:AC101),"")</f>
      </c>
      <c r="AC102" s="492"/>
      <c r="AD102" s="491">
        <f>IF(SUM(AD90:AE101)&lt;&gt;0,SUM(AD90:AE101),"")</f>
      </c>
      <c r="AE102" s="492"/>
      <c r="AF102" s="495" t="s">
        <v>1107</v>
      </c>
      <c r="AG102" s="496"/>
      <c r="AH102" s="496"/>
      <c r="AI102" s="497"/>
      <c r="AM102" s="234"/>
      <c r="BA102" s="205"/>
    </row>
    <row r="103" spans="2:53" ht="18" customHeight="1" thickBot="1">
      <c r="B103" s="562" t="s">
        <v>626</v>
      </c>
      <c r="C103" s="563"/>
      <c r="D103" s="563"/>
      <c r="E103" s="563"/>
      <c r="F103" s="563"/>
      <c r="G103" s="563"/>
      <c r="H103" s="563"/>
      <c r="I103" s="564"/>
      <c r="J103" s="565"/>
      <c r="K103" s="565"/>
      <c r="L103" s="566"/>
      <c r="M103" s="567"/>
      <c r="N103" s="557"/>
      <c r="O103" s="557"/>
      <c r="P103" s="557"/>
      <c r="Q103" s="557"/>
      <c r="R103" s="557"/>
      <c r="S103" s="557"/>
      <c r="T103" s="557"/>
      <c r="U103" s="557"/>
      <c r="V103" s="557"/>
      <c r="W103" s="557"/>
      <c r="X103" s="557"/>
      <c r="Y103" s="557"/>
      <c r="Z103" s="557"/>
      <c r="AA103" s="557"/>
      <c r="AB103" s="557"/>
      <c r="AC103" s="557"/>
      <c r="AD103" s="557"/>
      <c r="AE103" s="561"/>
      <c r="AF103" s="558">
        <f>SUM(J103:AE103)</f>
        <v>0</v>
      </c>
      <c r="AG103" s="559"/>
      <c r="AH103" s="559"/>
      <c r="AI103" s="560"/>
      <c r="AM103" s="234"/>
      <c r="BA103" s="205"/>
    </row>
    <row r="104" spans="2:53" ht="18" customHeight="1">
      <c r="B104" s="549" t="s">
        <v>1092</v>
      </c>
      <c r="C104" s="550"/>
      <c r="D104" s="550"/>
      <c r="E104" s="550"/>
      <c r="F104" s="550"/>
      <c r="G104" s="550"/>
      <c r="H104" s="550"/>
      <c r="I104" s="551"/>
      <c r="J104" s="486">
        <f>IF(J102&lt;&gt;"",J102*(J103/100),"")</f>
      </c>
      <c r="K104" s="487"/>
      <c r="L104" s="486">
        <f>IF(L102&lt;&gt;"",L102*(L103/100),"")</f>
      </c>
      <c r="M104" s="487"/>
      <c r="N104" s="486">
        <f>IF(N102&lt;&gt;"",N102*(N103/100),"")</f>
      </c>
      <c r="O104" s="487"/>
      <c r="P104" s="486">
        <f>IF(P102&lt;&gt;"",P102*(P103/100),"")</f>
      </c>
      <c r="Q104" s="487"/>
      <c r="R104" s="486">
        <f>IF(R102&lt;&gt;"",R102*(R103/100),"")</f>
      </c>
      <c r="S104" s="487"/>
      <c r="T104" s="486">
        <f>IF(T102&lt;&gt;"",T102*(T103/100),"")</f>
      </c>
      <c r="U104" s="487"/>
      <c r="V104" s="486">
        <f>IF(V102&lt;&gt;"",V102*(V103/100),"")</f>
      </c>
      <c r="W104" s="487"/>
      <c r="X104" s="486">
        <f>IF(X102&lt;&gt;"",X102*(X103/100),"")</f>
      </c>
      <c r="Y104" s="487"/>
      <c r="Z104" s="486">
        <f>IF(Z102&lt;&gt;"",Z102*(Z103/100),"")</f>
      </c>
      <c r="AA104" s="487"/>
      <c r="AB104" s="486">
        <f>IF(AB102&lt;&gt;"",AB102*(AB103/100),"")</f>
      </c>
      <c r="AC104" s="487"/>
      <c r="AD104" s="486">
        <f>IF(AD102&lt;&gt;"",AD102*(AD103/100),"")</f>
      </c>
      <c r="AE104" s="487"/>
      <c r="AF104" s="495"/>
      <c r="AG104" s="496"/>
      <c r="AH104" s="496"/>
      <c r="AI104" s="497"/>
      <c r="AM104" s="234"/>
      <c r="BA104" s="205"/>
    </row>
    <row r="105" spans="2:53" ht="18" customHeight="1">
      <c r="B105" s="549" t="s">
        <v>1093</v>
      </c>
      <c r="C105" s="550"/>
      <c r="D105" s="550"/>
      <c r="E105" s="550"/>
      <c r="F105" s="550"/>
      <c r="G105" s="550"/>
      <c r="H105" s="550"/>
      <c r="I105" s="551"/>
      <c r="J105" s="520">
        <f>SUM(J104:AE104)</f>
        <v>0</v>
      </c>
      <c r="K105" s="521"/>
      <c r="L105" s="521"/>
      <c r="M105" s="521"/>
      <c r="N105" s="521"/>
      <c r="O105" s="521"/>
      <c r="P105" s="521"/>
      <c r="Q105" s="521"/>
      <c r="R105" s="521"/>
      <c r="S105" s="521"/>
      <c r="T105" s="521"/>
      <c r="U105" s="521"/>
      <c r="V105" s="521"/>
      <c r="W105" s="521"/>
      <c r="X105" s="521"/>
      <c r="Y105" s="521"/>
      <c r="Z105" s="521"/>
      <c r="AA105" s="521"/>
      <c r="AB105" s="521"/>
      <c r="AC105" s="521"/>
      <c r="AD105" s="521"/>
      <c r="AE105" s="521"/>
      <c r="AF105" s="495"/>
      <c r="AG105" s="496"/>
      <c r="AH105" s="496"/>
      <c r="AI105" s="497"/>
      <c r="AM105" s="234"/>
      <c r="BA105" s="205"/>
    </row>
    <row r="106" spans="10:39" s="225" customFormat="1" ht="18" customHeight="1">
      <c r="J106" s="330" t="s">
        <v>1373</v>
      </c>
      <c r="K106" s="329"/>
      <c r="L106" s="329"/>
      <c r="M106" s="329"/>
      <c r="N106" s="329"/>
      <c r="O106" s="329"/>
      <c r="P106" s="329"/>
      <c r="Q106" s="329"/>
      <c r="R106" s="329"/>
      <c r="S106" s="329"/>
      <c r="T106" s="329"/>
      <c r="U106" s="329"/>
      <c r="V106" s="329"/>
      <c r="W106" s="329"/>
      <c r="X106" s="329"/>
      <c r="Y106" s="329"/>
      <c r="Z106" s="329"/>
      <c r="AA106" s="329"/>
      <c r="AB106" s="329"/>
      <c r="AC106" s="329"/>
      <c r="AD106" s="329"/>
      <c r="AE106" s="329"/>
      <c r="AF106" s="329"/>
      <c r="AG106" s="329"/>
      <c r="AH106" s="329"/>
      <c r="AI106" s="329"/>
      <c r="AM106" s="139"/>
    </row>
    <row r="107" spans="10:39" s="225" customFormat="1" ht="18" customHeight="1">
      <c r="J107" s="684"/>
      <c r="K107" s="684"/>
      <c r="L107" s="684"/>
      <c r="M107" s="684"/>
      <c r="N107" s="684"/>
      <c r="O107" s="684"/>
      <c r="P107" s="684"/>
      <c r="Q107" s="684"/>
      <c r="R107" s="684"/>
      <c r="S107" s="684"/>
      <c r="T107" s="684"/>
      <c r="U107" s="684"/>
      <c r="V107" s="684"/>
      <c r="W107" s="684"/>
      <c r="X107" s="684"/>
      <c r="Y107" s="684"/>
      <c r="Z107" s="684"/>
      <c r="AA107" s="684"/>
      <c r="AB107" s="684"/>
      <c r="AC107" s="684"/>
      <c r="AD107" s="684"/>
      <c r="AE107" s="684"/>
      <c r="AF107" s="684"/>
      <c r="AG107" s="684"/>
      <c r="AH107" s="684"/>
      <c r="AI107" s="684"/>
      <c r="AM107" s="139"/>
    </row>
    <row r="108" spans="10:39" s="225" customFormat="1" ht="18" customHeight="1">
      <c r="J108" s="684"/>
      <c r="K108" s="684"/>
      <c r="L108" s="684"/>
      <c r="M108" s="684"/>
      <c r="N108" s="684"/>
      <c r="O108" s="684"/>
      <c r="P108" s="684"/>
      <c r="Q108" s="684"/>
      <c r="R108" s="684"/>
      <c r="S108" s="684"/>
      <c r="T108" s="684"/>
      <c r="U108" s="684"/>
      <c r="V108" s="684"/>
      <c r="W108" s="684"/>
      <c r="X108" s="684"/>
      <c r="Y108" s="684"/>
      <c r="Z108" s="684"/>
      <c r="AA108" s="684"/>
      <c r="AB108" s="684"/>
      <c r="AC108" s="684"/>
      <c r="AD108" s="684"/>
      <c r="AE108" s="684"/>
      <c r="AF108" s="684"/>
      <c r="AG108" s="684"/>
      <c r="AH108" s="684"/>
      <c r="AI108" s="684"/>
      <c r="AM108" s="139"/>
    </row>
    <row r="109" spans="10:39" s="225" customFormat="1" ht="18" customHeight="1">
      <c r="J109" s="684"/>
      <c r="K109" s="684"/>
      <c r="L109" s="684"/>
      <c r="M109" s="684"/>
      <c r="N109" s="684"/>
      <c r="O109" s="684"/>
      <c r="P109" s="684"/>
      <c r="Q109" s="684"/>
      <c r="R109" s="684"/>
      <c r="S109" s="684"/>
      <c r="T109" s="684"/>
      <c r="U109" s="684"/>
      <c r="V109" s="684"/>
      <c r="W109" s="684"/>
      <c r="X109" s="684"/>
      <c r="Y109" s="684"/>
      <c r="Z109" s="684"/>
      <c r="AA109" s="684"/>
      <c r="AB109" s="684"/>
      <c r="AC109" s="684"/>
      <c r="AD109" s="684"/>
      <c r="AE109" s="684"/>
      <c r="AF109" s="684"/>
      <c r="AG109" s="684"/>
      <c r="AH109" s="684"/>
      <c r="AI109" s="684"/>
      <c r="AM109" s="139"/>
    </row>
    <row r="110" spans="10:39" s="225" customFormat="1" ht="18" customHeight="1">
      <c r="J110" s="684"/>
      <c r="K110" s="684"/>
      <c r="L110" s="684"/>
      <c r="M110" s="684"/>
      <c r="N110" s="684"/>
      <c r="O110" s="684"/>
      <c r="P110" s="684"/>
      <c r="Q110" s="684"/>
      <c r="R110" s="684"/>
      <c r="S110" s="684"/>
      <c r="T110" s="684"/>
      <c r="U110" s="684"/>
      <c r="V110" s="684"/>
      <c r="W110" s="684"/>
      <c r="X110" s="684"/>
      <c r="Y110" s="684"/>
      <c r="Z110" s="684"/>
      <c r="AA110" s="684"/>
      <c r="AB110" s="684"/>
      <c r="AC110" s="684"/>
      <c r="AD110" s="684"/>
      <c r="AE110" s="684"/>
      <c r="AF110" s="684"/>
      <c r="AG110" s="684"/>
      <c r="AH110" s="684"/>
      <c r="AI110" s="684"/>
      <c r="AM110" s="139"/>
    </row>
    <row r="111" spans="1:39" s="225" customFormat="1" ht="18" customHeight="1">
      <c r="A111" s="224"/>
      <c r="B111" s="224"/>
      <c r="C111" s="224"/>
      <c r="D111" s="224"/>
      <c r="E111" s="224"/>
      <c r="F111" s="224"/>
      <c r="G111" s="224"/>
      <c r="H111" s="224"/>
      <c r="I111" s="224"/>
      <c r="J111" s="224"/>
      <c r="K111" s="224"/>
      <c r="L111" s="224"/>
      <c r="M111" s="224"/>
      <c r="N111" s="224"/>
      <c r="O111" s="224"/>
      <c r="P111" s="224"/>
      <c r="Q111" s="224"/>
      <c r="R111" s="224"/>
      <c r="S111" s="224"/>
      <c r="T111" s="224"/>
      <c r="U111" s="224"/>
      <c r="V111" s="224"/>
      <c r="W111" s="224"/>
      <c r="X111" s="224"/>
      <c r="Y111" s="224"/>
      <c r="Z111" s="224"/>
      <c r="AA111" s="224"/>
      <c r="AB111" s="224"/>
      <c r="AC111" s="224"/>
      <c r="AD111" s="224"/>
      <c r="AE111" s="224"/>
      <c r="AF111" s="224"/>
      <c r="AG111" s="224"/>
      <c r="AH111" s="224"/>
      <c r="AI111" s="224"/>
      <c r="AJ111" s="224"/>
      <c r="AK111" s="224"/>
      <c r="AL111" s="224"/>
      <c r="AM111" s="139"/>
    </row>
    <row r="112" spans="1:39" s="225" customFormat="1" ht="18" customHeight="1">
      <c r="A112" s="224"/>
      <c r="B112" s="224"/>
      <c r="C112" s="224"/>
      <c r="D112" s="224"/>
      <c r="E112" s="224"/>
      <c r="F112" s="224"/>
      <c r="G112" s="224"/>
      <c r="H112" s="224"/>
      <c r="I112" s="224"/>
      <c r="J112" s="224"/>
      <c r="K112" s="224"/>
      <c r="L112" s="224"/>
      <c r="M112" s="224"/>
      <c r="N112" s="224"/>
      <c r="O112" s="224"/>
      <c r="P112" s="224"/>
      <c r="Q112" s="224"/>
      <c r="R112" s="224"/>
      <c r="S112" s="224"/>
      <c r="T112" s="224"/>
      <c r="U112" s="224"/>
      <c r="V112" s="224"/>
      <c r="W112" s="224"/>
      <c r="X112" s="224"/>
      <c r="Y112" s="224"/>
      <c r="Z112" s="224"/>
      <c r="AA112" s="224"/>
      <c r="AB112" s="224"/>
      <c r="AC112" s="224"/>
      <c r="AD112" s="224"/>
      <c r="AE112" s="224"/>
      <c r="AF112" s="224"/>
      <c r="AG112" s="224"/>
      <c r="AH112" s="224"/>
      <c r="AI112" s="224"/>
      <c r="AJ112" s="224"/>
      <c r="AK112" s="224"/>
      <c r="AL112" s="224"/>
      <c r="AM112" s="139"/>
    </row>
    <row r="113" spans="1:39" s="225" customFormat="1" ht="18" customHeight="1">
      <c r="A113" s="224"/>
      <c r="B113" s="224"/>
      <c r="C113" s="224"/>
      <c r="D113" s="224"/>
      <c r="E113" s="224"/>
      <c r="F113" s="224"/>
      <c r="G113" s="224"/>
      <c r="H113" s="224"/>
      <c r="I113" s="224"/>
      <c r="J113" s="224"/>
      <c r="K113" s="224"/>
      <c r="L113" s="224"/>
      <c r="M113" s="224"/>
      <c r="N113" s="224"/>
      <c r="O113" s="224"/>
      <c r="P113" s="224"/>
      <c r="Q113" s="224"/>
      <c r="R113" s="224"/>
      <c r="S113" s="224"/>
      <c r="T113" s="224"/>
      <c r="U113" s="224"/>
      <c r="V113" s="224"/>
      <c r="W113" s="224"/>
      <c r="X113" s="224"/>
      <c r="Y113" s="224"/>
      <c r="Z113" s="224"/>
      <c r="AA113" s="224"/>
      <c r="AB113" s="224"/>
      <c r="AC113" s="224"/>
      <c r="AD113" s="224"/>
      <c r="AE113" s="224"/>
      <c r="AF113" s="224"/>
      <c r="AG113" s="224"/>
      <c r="AH113" s="224"/>
      <c r="AI113" s="224"/>
      <c r="AJ113" s="224"/>
      <c r="AK113" s="224"/>
      <c r="AL113" s="224"/>
      <c r="AM113" s="139"/>
    </row>
    <row r="114" spans="1:39" s="225" customFormat="1" ht="18" customHeight="1">
      <c r="A114" s="224"/>
      <c r="B114" s="224"/>
      <c r="C114" s="224"/>
      <c r="D114" s="224"/>
      <c r="E114" s="224"/>
      <c r="F114" s="224"/>
      <c r="G114" s="224"/>
      <c r="H114" s="224"/>
      <c r="I114" s="224"/>
      <c r="J114" s="224"/>
      <c r="K114" s="224"/>
      <c r="L114" s="224"/>
      <c r="M114" s="224"/>
      <c r="N114" s="224"/>
      <c r="O114" s="224"/>
      <c r="P114" s="224"/>
      <c r="Q114" s="224"/>
      <c r="R114" s="224"/>
      <c r="S114" s="224"/>
      <c r="T114" s="224"/>
      <c r="U114" s="224"/>
      <c r="V114" s="224"/>
      <c r="W114" s="224"/>
      <c r="X114" s="224"/>
      <c r="Y114" s="224"/>
      <c r="Z114" s="224"/>
      <c r="AA114" s="224"/>
      <c r="AB114" s="224"/>
      <c r="AC114" s="224"/>
      <c r="AD114" s="224"/>
      <c r="AE114" s="224"/>
      <c r="AF114" s="224"/>
      <c r="AG114" s="224"/>
      <c r="AH114" s="224"/>
      <c r="AI114" s="224"/>
      <c r="AJ114" s="224"/>
      <c r="AK114" s="224"/>
      <c r="AL114" s="224"/>
      <c r="AM114" s="139"/>
    </row>
    <row r="115" spans="1:39" s="225" customFormat="1" ht="18" customHeight="1">
      <c r="A115" s="224"/>
      <c r="B115" s="224"/>
      <c r="C115" s="224"/>
      <c r="D115" s="224"/>
      <c r="E115" s="224"/>
      <c r="F115" s="224"/>
      <c r="G115" s="224"/>
      <c r="H115" s="224"/>
      <c r="I115" s="224"/>
      <c r="J115" s="224"/>
      <c r="K115" s="224"/>
      <c r="L115" s="224"/>
      <c r="M115" s="224"/>
      <c r="N115" s="224"/>
      <c r="O115" s="224"/>
      <c r="P115" s="224"/>
      <c r="Q115" s="224"/>
      <c r="R115" s="224"/>
      <c r="S115" s="224"/>
      <c r="T115" s="224"/>
      <c r="U115" s="224"/>
      <c r="V115" s="224"/>
      <c r="W115" s="224"/>
      <c r="X115" s="224"/>
      <c r="Y115" s="224"/>
      <c r="Z115" s="224"/>
      <c r="AA115" s="224"/>
      <c r="AB115" s="224"/>
      <c r="AC115" s="224"/>
      <c r="AD115" s="224"/>
      <c r="AE115" s="224"/>
      <c r="AF115" s="224"/>
      <c r="AG115" s="224"/>
      <c r="AH115" s="224"/>
      <c r="AI115" s="224"/>
      <c r="AJ115" s="224"/>
      <c r="AK115" s="224"/>
      <c r="AL115" s="224"/>
      <c r="AM115" s="139"/>
    </row>
    <row r="116" spans="1:39" s="225" customFormat="1" ht="18" customHeight="1">
      <c r="A116" s="224"/>
      <c r="B116" s="224"/>
      <c r="C116" s="224"/>
      <c r="D116" s="224"/>
      <c r="E116" s="224"/>
      <c r="F116" s="224"/>
      <c r="G116" s="224"/>
      <c r="H116" s="224"/>
      <c r="I116" s="224"/>
      <c r="J116" s="224"/>
      <c r="K116" s="224"/>
      <c r="L116" s="224"/>
      <c r="M116" s="224"/>
      <c r="N116" s="224"/>
      <c r="O116" s="224"/>
      <c r="P116" s="224"/>
      <c r="Q116" s="224"/>
      <c r="R116" s="224"/>
      <c r="S116" s="224"/>
      <c r="T116" s="224"/>
      <c r="U116" s="224"/>
      <c r="V116" s="224"/>
      <c r="W116" s="224"/>
      <c r="X116" s="224"/>
      <c r="Y116" s="224"/>
      <c r="Z116" s="224"/>
      <c r="AA116" s="224"/>
      <c r="AB116" s="224"/>
      <c r="AC116" s="224"/>
      <c r="AD116" s="224"/>
      <c r="AE116" s="224"/>
      <c r="AF116" s="224"/>
      <c r="AG116" s="224"/>
      <c r="AH116" s="224"/>
      <c r="AI116" s="224"/>
      <c r="AJ116" s="224"/>
      <c r="AK116" s="224"/>
      <c r="AL116" s="224"/>
      <c r="AM116" s="139"/>
    </row>
    <row r="117" spans="1:39" s="225" customFormat="1" ht="18" customHeight="1">
      <c r="A117" s="224"/>
      <c r="B117" s="224"/>
      <c r="C117" s="224"/>
      <c r="D117" s="224"/>
      <c r="E117" s="224"/>
      <c r="F117" s="224"/>
      <c r="G117" s="224"/>
      <c r="H117" s="224"/>
      <c r="I117" s="224"/>
      <c r="J117" s="224"/>
      <c r="K117" s="224"/>
      <c r="L117" s="224"/>
      <c r="M117" s="224"/>
      <c r="N117" s="224"/>
      <c r="O117" s="224"/>
      <c r="P117" s="224"/>
      <c r="Q117" s="224"/>
      <c r="R117" s="224"/>
      <c r="S117" s="224"/>
      <c r="T117" s="224"/>
      <c r="U117" s="224"/>
      <c r="V117" s="224"/>
      <c r="W117" s="224"/>
      <c r="X117" s="224"/>
      <c r="Y117" s="224"/>
      <c r="Z117" s="224"/>
      <c r="AA117" s="224"/>
      <c r="AB117" s="224"/>
      <c r="AC117" s="224"/>
      <c r="AD117" s="224"/>
      <c r="AE117" s="224"/>
      <c r="AF117" s="224"/>
      <c r="AG117" s="224"/>
      <c r="AH117" s="224"/>
      <c r="AI117" s="224"/>
      <c r="AJ117" s="224"/>
      <c r="AK117" s="224"/>
      <c r="AL117" s="224"/>
      <c r="AM117" s="139"/>
    </row>
    <row r="118" spans="1:39" s="225" customFormat="1" ht="18" customHeight="1">
      <c r="A118" s="224"/>
      <c r="B118" s="224"/>
      <c r="C118" s="224"/>
      <c r="D118" s="224"/>
      <c r="E118" s="224"/>
      <c r="F118" s="224"/>
      <c r="G118" s="224"/>
      <c r="H118" s="224"/>
      <c r="I118" s="224"/>
      <c r="J118" s="224"/>
      <c r="K118" s="224"/>
      <c r="L118" s="224"/>
      <c r="M118" s="224"/>
      <c r="N118" s="224"/>
      <c r="O118" s="224"/>
      <c r="P118" s="224"/>
      <c r="Q118" s="224"/>
      <c r="R118" s="224"/>
      <c r="S118" s="224"/>
      <c r="T118" s="224"/>
      <c r="U118" s="224"/>
      <c r="V118" s="224"/>
      <c r="W118" s="224"/>
      <c r="X118" s="224"/>
      <c r="Y118" s="224"/>
      <c r="Z118" s="224"/>
      <c r="AA118" s="224"/>
      <c r="AB118" s="224"/>
      <c r="AC118" s="224"/>
      <c r="AD118" s="224"/>
      <c r="AE118" s="224"/>
      <c r="AF118" s="224"/>
      <c r="AG118" s="224"/>
      <c r="AH118" s="224"/>
      <c r="AI118" s="224"/>
      <c r="AJ118" s="224"/>
      <c r="AK118" s="224"/>
      <c r="AL118" s="224"/>
      <c r="AM118" s="139"/>
    </row>
    <row r="119" spans="1:39" s="225" customFormat="1" ht="18" customHeight="1">
      <c r="A119" s="224"/>
      <c r="B119" s="224"/>
      <c r="C119" s="224"/>
      <c r="D119" s="224"/>
      <c r="E119" s="224"/>
      <c r="F119" s="224"/>
      <c r="G119" s="224"/>
      <c r="H119" s="224"/>
      <c r="I119" s="224"/>
      <c r="J119" s="224"/>
      <c r="K119" s="224"/>
      <c r="L119" s="224"/>
      <c r="M119" s="224"/>
      <c r="N119" s="224"/>
      <c r="O119" s="224"/>
      <c r="P119" s="224"/>
      <c r="Q119" s="224"/>
      <c r="R119" s="224"/>
      <c r="S119" s="224"/>
      <c r="T119" s="224"/>
      <c r="U119" s="224"/>
      <c r="V119" s="224"/>
      <c r="W119" s="224"/>
      <c r="X119" s="224"/>
      <c r="Y119" s="224"/>
      <c r="Z119" s="224"/>
      <c r="AA119" s="224"/>
      <c r="AB119" s="224"/>
      <c r="AC119" s="224"/>
      <c r="AD119" s="224"/>
      <c r="AE119" s="224"/>
      <c r="AF119" s="224"/>
      <c r="AG119" s="224"/>
      <c r="AH119" s="224"/>
      <c r="AI119" s="224"/>
      <c r="AJ119" s="224"/>
      <c r="AK119" s="224"/>
      <c r="AL119" s="224"/>
      <c r="AM119" s="139"/>
    </row>
    <row r="121" spans="2:39" s="18" customFormat="1" ht="18" customHeight="1" thickBot="1">
      <c r="B121" s="18" t="s">
        <v>625</v>
      </c>
      <c r="E121" s="32" t="s">
        <v>626</v>
      </c>
      <c r="F121" s="74"/>
      <c r="G121" s="556" t="s">
        <v>627</v>
      </c>
      <c r="H121" s="556"/>
      <c r="I121" s="30"/>
      <c r="J121" s="30"/>
      <c r="K121" s="30"/>
      <c r="L121" s="30"/>
      <c r="M121" s="30"/>
      <c r="AM121" s="20"/>
    </row>
    <row r="122" spans="2:39" s="18" customFormat="1" ht="18" customHeight="1" thickBot="1">
      <c r="B122" s="18" t="s">
        <v>1037</v>
      </c>
      <c r="E122" s="214" t="s">
        <v>1038</v>
      </c>
      <c r="F122" s="214"/>
      <c r="G122" s="214"/>
      <c r="H122" s="214"/>
      <c r="J122" s="20"/>
      <c r="K122" s="20"/>
      <c r="L122" s="81" t="s">
        <v>1039</v>
      </c>
      <c r="M122" s="552">
        <v>0</v>
      </c>
      <c r="N122" s="553"/>
      <c r="O122" s="327"/>
      <c r="P122" s="327"/>
      <c r="Q122" s="328" t="s">
        <v>1040</v>
      </c>
      <c r="R122" s="552">
        <v>0</v>
      </c>
      <c r="S122" s="553"/>
      <c r="T122" s="206" t="s">
        <v>1041</v>
      </c>
      <c r="V122" s="38"/>
      <c r="W122" s="38"/>
      <c r="AM122" s="20"/>
    </row>
    <row r="123" spans="2:39" s="18" customFormat="1" ht="18" customHeight="1" thickBot="1">
      <c r="B123" s="18" t="s">
        <v>1042</v>
      </c>
      <c r="E123" s="536">
        <v>5</v>
      </c>
      <c r="F123" s="537"/>
      <c r="G123" s="538" t="e">
        <f>IF((R123-M123)/R122*E123&gt;5,5,(R123-M123)/R122*E123)</f>
        <v>#DIV/0!</v>
      </c>
      <c r="H123" s="539"/>
      <c r="J123" s="20"/>
      <c r="K123" s="20"/>
      <c r="L123" s="81" t="s">
        <v>1044</v>
      </c>
      <c r="M123" s="554"/>
      <c r="N123" s="555"/>
      <c r="O123" s="327"/>
      <c r="P123" s="327"/>
      <c r="Q123" s="328" t="s">
        <v>1045</v>
      </c>
      <c r="R123" s="554"/>
      <c r="S123" s="555"/>
      <c r="T123" s="215" t="s">
        <v>1046</v>
      </c>
      <c r="V123" s="38"/>
      <c r="W123" s="38"/>
      <c r="AM123" s="20"/>
    </row>
    <row r="124" spans="2:39" s="18" customFormat="1" ht="18" customHeight="1" thickBot="1">
      <c r="B124" s="18" t="s">
        <v>1047</v>
      </c>
      <c r="E124" s="214" t="s">
        <v>1038</v>
      </c>
      <c r="F124" s="214"/>
      <c r="G124" s="214"/>
      <c r="H124" s="214"/>
      <c r="J124" s="20"/>
      <c r="K124" s="20"/>
      <c r="L124" s="81" t="s">
        <v>1048</v>
      </c>
      <c r="M124" s="488"/>
      <c r="N124" s="489"/>
      <c r="O124" s="489"/>
      <c r="P124" s="489"/>
      <c r="Q124" s="489"/>
      <c r="R124" s="489"/>
      <c r="S124" s="490"/>
      <c r="T124" s="215" t="s">
        <v>1049</v>
      </c>
      <c r="V124" s="38"/>
      <c r="W124" s="38"/>
      <c r="AM124" s="20"/>
    </row>
    <row r="125" spans="2:39" s="18" customFormat="1" ht="18" customHeight="1" thickBot="1">
      <c r="B125" s="18" t="s">
        <v>1050</v>
      </c>
      <c r="E125" s="214" t="s">
        <v>1038</v>
      </c>
      <c r="F125" s="214"/>
      <c r="G125" s="214"/>
      <c r="H125" s="214"/>
      <c r="J125" s="20"/>
      <c r="K125" s="20"/>
      <c r="L125" s="81" t="s">
        <v>1051</v>
      </c>
      <c r="M125" s="483"/>
      <c r="N125" s="484"/>
      <c r="O125" s="484"/>
      <c r="P125" s="484"/>
      <c r="Q125" s="484"/>
      <c r="R125" s="484"/>
      <c r="S125" s="485"/>
      <c r="T125" s="215" t="s">
        <v>1052</v>
      </c>
      <c r="V125" s="38"/>
      <c r="W125" s="38"/>
      <c r="AM125" s="20"/>
    </row>
    <row r="126" spans="2:39" s="18" customFormat="1" ht="18" customHeight="1" thickBot="1">
      <c r="B126" s="18" t="s">
        <v>1053</v>
      </c>
      <c r="E126" s="536">
        <v>95</v>
      </c>
      <c r="F126" s="537"/>
      <c r="G126" s="538">
        <f>J147*E126/100</f>
        <v>0</v>
      </c>
      <c r="H126" s="539"/>
      <c r="L126" s="18" t="s">
        <v>1054</v>
      </c>
      <c r="AM126" s="20"/>
    </row>
    <row r="127" spans="9:39" s="18" customFormat="1" ht="18" customHeight="1">
      <c r="I127" s="20"/>
      <c r="J127" s="482"/>
      <c r="K127" s="482"/>
      <c r="L127" s="482"/>
      <c r="M127" s="482"/>
      <c r="N127" s="482"/>
      <c r="O127" s="482"/>
      <c r="P127" s="482"/>
      <c r="Q127" s="482"/>
      <c r="R127" s="482"/>
      <c r="S127" s="482"/>
      <c r="T127" s="482"/>
      <c r="U127" s="482"/>
      <c r="V127" s="482"/>
      <c r="W127" s="482"/>
      <c r="X127" s="482"/>
      <c r="Y127" s="482"/>
      <c r="Z127" s="482"/>
      <c r="AA127" s="482"/>
      <c r="AB127" s="482"/>
      <c r="AC127" s="482"/>
      <c r="AD127" s="482"/>
      <c r="AE127" s="482"/>
      <c r="AM127" s="20"/>
    </row>
    <row r="128" spans="2:39" s="21" customFormat="1" ht="18" customHeight="1">
      <c r="B128" s="540" t="s">
        <v>1079</v>
      </c>
      <c r="C128" s="541"/>
      <c r="D128" s="541"/>
      <c r="E128" s="541"/>
      <c r="F128" s="541"/>
      <c r="G128" s="541"/>
      <c r="H128" s="541"/>
      <c r="I128" s="542"/>
      <c r="J128" s="546" t="s">
        <v>1080</v>
      </c>
      <c r="K128" s="547"/>
      <c r="L128" s="547"/>
      <c r="M128" s="547"/>
      <c r="N128" s="547"/>
      <c r="O128" s="547"/>
      <c r="P128" s="547"/>
      <c r="Q128" s="547"/>
      <c r="R128" s="547"/>
      <c r="S128" s="547"/>
      <c r="T128" s="547"/>
      <c r="U128" s="547"/>
      <c r="V128" s="547"/>
      <c r="W128" s="547"/>
      <c r="X128" s="547"/>
      <c r="Y128" s="547"/>
      <c r="Z128" s="547"/>
      <c r="AA128" s="547"/>
      <c r="AB128" s="547"/>
      <c r="AC128" s="547"/>
      <c r="AD128" s="547"/>
      <c r="AE128" s="548"/>
      <c r="AF128" s="495"/>
      <c r="AG128" s="496"/>
      <c r="AH128" s="496"/>
      <c r="AI128" s="497"/>
      <c r="AM128" s="32"/>
    </row>
    <row r="129" spans="2:39" s="216" customFormat="1" ht="49.5" customHeight="1">
      <c r="B129" s="543"/>
      <c r="C129" s="544"/>
      <c r="D129" s="544"/>
      <c r="E129" s="544"/>
      <c r="F129" s="544"/>
      <c r="G129" s="544"/>
      <c r="H129" s="544"/>
      <c r="I129" s="545"/>
      <c r="J129" s="532"/>
      <c r="K129" s="535"/>
      <c r="L129" s="532"/>
      <c r="M129" s="535"/>
      <c r="N129" s="532"/>
      <c r="O129" s="535"/>
      <c r="P129" s="532"/>
      <c r="Q129" s="535"/>
      <c r="R129" s="532"/>
      <c r="S129" s="535"/>
      <c r="T129" s="532"/>
      <c r="U129" s="535"/>
      <c r="V129" s="532"/>
      <c r="W129" s="535"/>
      <c r="X129" s="532"/>
      <c r="Y129" s="535"/>
      <c r="Z129" s="532"/>
      <c r="AA129" s="535"/>
      <c r="AB129" s="532"/>
      <c r="AC129" s="535"/>
      <c r="AD129" s="532"/>
      <c r="AE129" s="535"/>
      <c r="AF129" s="532"/>
      <c r="AG129" s="533"/>
      <c r="AH129" s="533"/>
      <c r="AI129" s="534"/>
      <c r="AM129" s="217"/>
    </row>
    <row r="130" spans="2:39" s="21" customFormat="1" ht="18" customHeight="1">
      <c r="B130" s="525"/>
      <c r="C130" s="526"/>
      <c r="D130" s="526"/>
      <c r="E130" s="526"/>
      <c r="F130" s="526"/>
      <c r="G130" s="526"/>
      <c r="H130" s="526"/>
      <c r="I130" s="527"/>
      <c r="J130" s="529"/>
      <c r="K130" s="530"/>
      <c r="L130" s="529"/>
      <c r="M130" s="530"/>
      <c r="N130" s="529"/>
      <c r="O130" s="530"/>
      <c r="P130" s="529"/>
      <c r="Q130" s="530"/>
      <c r="R130" s="529"/>
      <c r="S130" s="530"/>
      <c r="T130" s="529"/>
      <c r="U130" s="530"/>
      <c r="V130" s="529"/>
      <c r="W130" s="530"/>
      <c r="X130" s="529"/>
      <c r="Y130" s="530"/>
      <c r="Z130" s="529"/>
      <c r="AA130" s="530"/>
      <c r="AB130" s="529"/>
      <c r="AC130" s="530"/>
      <c r="AD130" s="529"/>
      <c r="AE130" s="530"/>
      <c r="AF130" s="495"/>
      <c r="AG130" s="496"/>
      <c r="AH130" s="496"/>
      <c r="AI130" s="497"/>
      <c r="AM130" s="32"/>
    </row>
    <row r="131" spans="2:39" s="21" customFormat="1" ht="18" customHeight="1">
      <c r="B131" s="501" t="s">
        <v>1081</v>
      </c>
      <c r="C131" s="498" t="s">
        <v>1082</v>
      </c>
      <c r="D131" s="499"/>
      <c r="E131" s="499"/>
      <c r="F131" s="499"/>
      <c r="G131" s="499"/>
      <c r="H131" s="499"/>
      <c r="I131" s="500"/>
      <c r="J131" s="493"/>
      <c r="K131" s="494"/>
      <c r="L131" s="493"/>
      <c r="M131" s="494"/>
      <c r="N131" s="493"/>
      <c r="O131" s="494"/>
      <c r="P131" s="493"/>
      <c r="Q131" s="494"/>
      <c r="R131" s="493"/>
      <c r="S131" s="494"/>
      <c r="T131" s="493"/>
      <c r="U131" s="494"/>
      <c r="V131" s="493"/>
      <c r="W131" s="494"/>
      <c r="X131" s="493"/>
      <c r="Y131" s="494"/>
      <c r="Z131" s="493"/>
      <c r="AA131" s="494"/>
      <c r="AB131" s="493"/>
      <c r="AC131" s="494"/>
      <c r="AD131" s="493"/>
      <c r="AE131" s="494"/>
      <c r="AF131" s="495"/>
      <c r="AG131" s="496"/>
      <c r="AH131" s="496"/>
      <c r="AI131" s="497"/>
      <c r="AM131" s="32"/>
    </row>
    <row r="132" spans="2:39" s="21" customFormat="1" ht="18" customHeight="1">
      <c r="B132" s="502"/>
      <c r="C132" s="498" t="s">
        <v>1108</v>
      </c>
      <c r="D132" s="499"/>
      <c r="E132" s="499"/>
      <c r="F132" s="499"/>
      <c r="G132" s="499"/>
      <c r="H132" s="499"/>
      <c r="I132" s="500"/>
      <c r="J132" s="493"/>
      <c r="K132" s="494"/>
      <c r="L132" s="493"/>
      <c r="M132" s="494"/>
      <c r="N132" s="493"/>
      <c r="O132" s="494"/>
      <c r="P132" s="493"/>
      <c r="Q132" s="494"/>
      <c r="R132" s="493"/>
      <c r="S132" s="494"/>
      <c r="T132" s="493"/>
      <c r="U132" s="494"/>
      <c r="V132" s="493"/>
      <c r="W132" s="494"/>
      <c r="X132" s="493"/>
      <c r="Y132" s="494"/>
      <c r="Z132" s="493"/>
      <c r="AA132" s="494"/>
      <c r="AB132" s="493"/>
      <c r="AC132" s="494"/>
      <c r="AD132" s="493"/>
      <c r="AE132" s="494"/>
      <c r="AF132" s="495"/>
      <c r="AG132" s="496"/>
      <c r="AH132" s="496"/>
      <c r="AI132" s="497"/>
      <c r="AM132" s="32"/>
    </row>
    <row r="133" spans="2:39" s="21" customFormat="1" ht="18" customHeight="1">
      <c r="B133" s="502"/>
      <c r="C133" s="498" t="s">
        <v>1109</v>
      </c>
      <c r="D133" s="499"/>
      <c r="E133" s="499"/>
      <c r="F133" s="499"/>
      <c r="G133" s="499"/>
      <c r="H133" s="499"/>
      <c r="I133" s="500"/>
      <c r="J133" s="493"/>
      <c r="K133" s="494"/>
      <c r="L133" s="493"/>
      <c r="M133" s="494"/>
      <c r="N133" s="493"/>
      <c r="O133" s="494"/>
      <c r="P133" s="493"/>
      <c r="Q133" s="494"/>
      <c r="R133" s="493"/>
      <c r="S133" s="494"/>
      <c r="T133" s="493"/>
      <c r="U133" s="494"/>
      <c r="V133" s="493"/>
      <c r="W133" s="494"/>
      <c r="X133" s="493"/>
      <c r="Y133" s="494"/>
      <c r="Z133" s="493"/>
      <c r="AA133" s="494"/>
      <c r="AB133" s="493"/>
      <c r="AC133" s="494"/>
      <c r="AD133" s="493"/>
      <c r="AE133" s="494"/>
      <c r="AF133" s="495"/>
      <c r="AG133" s="496"/>
      <c r="AH133" s="496"/>
      <c r="AI133" s="497"/>
      <c r="AM133" s="32"/>
    </row>
    <row r="134" spans="2:39" s="21" customFormat="1" ht="18" customHeight="1">
      <c r="B134" s="502"/>
      <c r="C134" s="498" t="s">
        <v>1110</v>
      </c>
      <c r="D134" s="499"/>
      <c r="E134" s="499"/>
      <c r="F134" s="499"/>
      <c r="G134" s="499"/>
      <c r="H134" s="499"/>
      <c r="I134" s="500"/>
      <c r="J134" s="493"/>
      <c r="K134" s="494"/>
      <c r="L134" s="493"/>
      <c r="M134" s="494"/>
      <c r="N134" s="493"/>
      <c r="O134" s="494"/>
      <c r="P134" s="493"/>
      <c r="Q134" s="494"/>
      <c r="R134" s="493"/>
      <c r="S134" s="494"/>
      <c r="T134" s="493"/>
      <c r="U134" s="494"/>
      <c r="V134" s="493"/>
      <c r="W134" s="494"/>
      <c r="X134" s="493"/>
      <c r="Y134" s="494"/>
      <c r="Z134" s="493"/>
      <c r="AA134" s="494"/>
      <c r="AB134" s="493"/>
      <c r="AC134" s="494"/>
      <c r="AD134" s="493"/>
      <c r="AE134" s="494"/>
      <c r="AF134" s="495"/>
      <c r="AG134" s="496"/>
      <c r="AH134" s="496"/>
      <c r="AI134" s="497"/>
      <c r="AM134" s="32"/>
    </row>
    <row r="135" spans="2:39" s="21" customFormat="1" ht="18" customHeight="1">
      <c r="B135" s="502"/>
      <c r="C135" s="498" t="s">
        <v>1111</v>
      </c>
      <c r="D135" s="499"/>
      <c r="E135" s="499"/>
      <c r="F135" s="499"/>
      <c r="G135" s="499"/>
      <c r="H135" s="499"/>
      <c r="I135" s="500"/>
      <c r="J135" s="493"/>
      <c r="K135" s="494"/>
      <c r="L135" s="493"/>
      <c r="M135" s="494"/>
      <c r="N135" s="493"/>
      <c r="O135" s="494"/>
      <c r="P135" s="493"/>
      <c r="Q135" s="494"/>
      <c r="R135" s="493"/>
      <c r="S135" s="494"/>
      <c r="T135" s="493"/>
      <c r="U135" s="494"/>
      <c r="V135" s="493"/>
      <c r="W135" s="494"/>
      <c r="X135" s="493"/>
      <c r="Y135" s="494"/>
      <c r="Z135" s="493"/>
      <c r="AA135" s="494"/>
      <c r="AB135" s="493"/>
      <c r="AC135" s="494"/>
      <c r="AD135" s="493"/>
      <c r="AE135" s="494"/>
      <c r="AF135" s="495"/>
      <c r="AG135" s="496"/>
      <c r="AH135" s="496"/>
      <c r="AI135" s="497"/>
      <c r="AM135" s="32"/>
    </row>
    <row r="136" spans="2:39" s="21" customFormat="1" ht="18" customHeight="1">
      <c r="B136" s="502"/>
      <c r="C136" s="498" t="s">
        <v>1112</v>
      </c>
      <c r="D136" s="499"/>
      <c r="E136" s="499"/>
      <c r="F136" s="499"/>
      <c r="G136" s="499"/>
      <c r="H136" s="499"/>
      <c r="I136" s="500"/>
      <c r="J136" s="493"/>
      <c r="K136" s="494"/>
      <c r="L136" s="493"/>
      <c r="M136" s="494"/>
      <c r="N136" s="493"/>
      <c r="O136" s="494"/>
      <c r="P136" s="493"/>
      <c r="Q136" s="494"/>
      <c r="R136" s="493"/>
      <c r="S136" s="494"/>
      <c r="T136" s="493"/>
      <c r="U136" s="494"/>
      <c r="V136" s="493"/>
      <c r="W136" s="494"/>
      <c r="X136" s="493"/>
      <c r="Y136" s="494"/>
      <c r="Z136" s="493"/>
      <c r="AA136" s="494"/>
      <c r="AB136" s="493"/>
      <c r="AC136" s="494"/>
      <c r="AD136" s="493"/>
      <c r="AE136" s="494"/>
      <c r="AF136" s="495"/>
      <c r="AG136" s="496"/>
      <c r="AH136" s="496"/>
      <c r="AI136" s="497"/>
      <c r="AM136" s="32"/>
    </row>
    <row r="137" spans="2:39" s="21" customFormat="1" ht="18" customHeight="1">
      <c r="B137" s="531"/>
      <c r="C137" s="498" t="s">
        <v>1113</v>
      </c>
      <c r="D137" s="499"/>
      <c r="E137" s="499"/>
      <c r="F137" s="499"/>
      <c r="G137" s="499"/>
      <c r="H137" s="499"/>
      <c r="I137" s="500"/>
      <c r="J137" s="493"/>
      <c r="K137" s="494"/>
      <c r="L137" s="493"/>
      <c r="M137" s="494"/>
      <c r="N137" s="493"/>
      <c r="O137" s="494"/>
      <c r="P137" s="493"/>
      <c r="Q137" s="494"/>
      <c r="R137" s="493"/>
      <c r="S137" s="494"/>
      <c r="T137" s="493"/>
      <c r="U137" s="494"/>
      <c r="V137" s="493"/>
      <c r="W137" s="494"/>
      <c r="X137" s="493"/>
      <c r="Y137" s="494"/>
      <c r="Z137" s="493"/>
      <c r="AA137" s="494"/>
      <c r="AB137" s="493"/>
      <c r="AC137" s="494"/>
      <c r="AD137" s="493"/>
      <c r="AE137" s="494"/>
      <c r="AF137" s="495"/>
      <c r="AG137" s="496"/>
      <c r="AH137" s="496"/>
      <c r="AI137" s="497"/>
      <c r="AM137" s="32"/>
    </row>
    <row r="138" spans="2:39" s="21" customFormat="1" ht="18" customHeight="1">
      <c r="B138" s="501" t="s">
        <v>1081</v>
      </c>
      <c r="C138" s="498" t="s">
        <v>1114</v>
      </c>
      <c r="D138" s="499"/>
      <c r="E138" s="499"/>
      <c r="F138" s="499"/>
      <c r="G138" s="499"/>
      <c r="H138" s="499"/>
      <c r="I138" s="500"/>
      <c r="J138" s="493"/>
      <c r="K138" s="494"/>
      <c r="L138" s="493"/>
      <c r="M138" s="494"/>
      <c r="N138" s="493"/>
      <c r="O138" s="494"/>
      <c r="P138" s="493"/>
      <c r="Q138" s="494"/>
      <c r="R138" s="493"/>
      <c r="S138" s="494"/>
      <c r="T138" s="493"/>
      <c r="U138" s="494"/>
      <c r="V138" s="493"/>
      <c r="W138" s="494"/>
      <c r="X138" s="493"/>
      <c r="Y138" s="494"/>
      <c r="Z138" s="493"/>
      <c r="AA138" s="494"/>
      <c r="AB138" s="493"/>
      <c r="AC138" s="494"/>
      <c r="AD138" s="493"/>
      <c r="AE138" s="494"/>
      <c r="AF138" s="495"/>
      <c r="AG138" s="496"/>
      <c r="AH138" s="496"/>
      <c r="AI138" s="497"/>
      <c r="AM138" s="32"/>
    </row>
    <row r="139" spans="2:39" s="21" customFormat="1" ht="18" customHeight="1">
      <c r="B139" s="502"/>
      <c r="C139" s="498" t="s">
        <v>1115</v>
      </c>
      <c r="D139" s="499"/>
      <c r="E139" s="499"/>
      <c r="F139" s="499"/>
      <c r="G139" s="499"/>
      <c r="H139" s="499"/>
      <c r="I139" s="500"/>
      <c r="J139" s="493"/>
      <c r="K139" s="494"/>
      <c r="L139" s="493"/>
      <c r="M139" s="494"/>
      <c r="N139" s="493"/>
      <c r="O139" s="494"/>
      <c r="P139" s="493"/>
      <c r="Q139" s="494"/>
      <c r="R139" s="493"/>
      <c r="S139" s="494"/>
      <c r="T139" s="493"/>
      <c r="U139" s="494"/>
      <c r="V139" s="493"/>
      <c r="W139" s="494"/>
      <c r="X139" s="493"/>
      <c r="Y139" s="494"/>
      <c r="Z139" s="493"/>
      <c r="AA139" s="494"/>
      <c r="AB139" s="493"/>
      <c r="AC139" s="494"/>
      <c r="AD139" s="493"/>
      <c r="AE139" s="494"/>
      <c r="AF139" s="495"/>
      <c r="AG139" s="496"/>
      <c r="AH139" s="496"/>
      <c r="AI139" s="497"/>
      <c r="AM139" s="32"/>
    </row>
    <row r="140" spans="2:39" s="21" customFormat="1" ht="18" customHeight="1">
      <c r="B140" s="502"/>
      <c r="C140" s="498" t="s">
        <v>1116</v>
      </c>
      <c r="D140" s="499"/>
      <c r="E140" s="499"/>
      <c r="F140" s="499"/>
      <c r="G140" s="499"/>
      <c r="H140" s="499"/>
      <c r="I140" s="500"/>
      <c r="J140" s="493"/>
      <c r="K140" s="494"/>
      <c r="L140" s="493"/>
      <c r="M140" s="494"/>
      <c r="N140" s="493"/>
      <c r="O140" s="494"/>
      <c r="P140" s="493"/>
      <c r="Q140" s="494"/>
      <c r="R140" s="493"/>
      <c r="S140" s="494"/>
      <c r="T140" s="493"/>
      <c r="U140" s="494"/>
      <c r="V140" s="493"/>
      <c r="W140" s="494"/>
      <c r="X140" s="493"/>
      <c r="Y140" s="494"/>
      <c r="Z140" s="493"/>
      <c r="AA140" s="494"/>
      <c r="AB140" s="493"/>
      <c r="AC140" s="494"/>
      <c r="AD140" s="493"/>
      <c r="AE140" s="494"/>
      <c r="AF140" s="495"/>
      <c r="AG140" s="496"/>
      <c r="AH140" s="496"/>
      <c r="AI140" s="497"/>
      <c r="AM140" s="32"/>
    </row>
    <row r="141" spans="2:39" s="21" customFormat="1" ht="18" customHeight="1">
      <c r="B141" s="502"/>
      <c r="C141" s="498" t="s">
        <v>1117</v>
      </c>
      <c r="D141" s="499"/>
      <c r="E141" s="499"/>
      <c r="F141" s="499"/>
      <c r="G141" s="499"/>
      <c r="H141" s="499"/>
      <c r="I141" s="500"/>
      <c r="J141" s="493"/>
      <c r="K141" s="494"/>
      <c r="L141" s="493"/>
      <c r="M141" s="494"/>
      <c r="N141" s="493"/>
      <c r="O141" s="494"/>
      <c r="P141" s="493"/>
      <c r="Q141" s="494"/>
      <c r="R141" s="493"/>
      <c r="S141" s="494"/>
      <c r="T141" s="493"/>
      <c r="U141" s="494"/>
      <c r="V141" s="493"/>
      <c r="W141" s="494"/>
      <c r="X141" s="493"/>
      <c r="Y141" s="494"/>
      <c r="Z141" s="493"/>
      <c r="AA141" s="494"/>
      <c r="AB141" s="493"/>
      <c r="AC141" s="494"/>
      <c r="AD141" s="493"/>
      <c r="AE141" s="494"/>
      <c r="AF141" s="495"/>
      <c r="AG141" s="496"/>
      <c r="AH141" s="496"/>
      <c r="AI141" s="497"/>
      <c r="AM141" s="32"/>
    </row>
    <row r="142" spans="2:39" s="21" customFormat="1" ht="18" customHeight="1">
      <c r="B142" s="502"/>
      <c r="C142" s="498" t="s">
        <v>1118</v>
      </c>
      <c r="D142" s="499"/>
      <c r="E142" s="499"/>
      <c r="F142" s="499"/>
      <c r="G142" s="499"/>
      <c r="H142" s="499"/>
      <c r="I142" s="500"/>
      <c r="J142" s="493"/>
      <c r="K142" s="494"/>
      <c r="L142" s="493"/>
      <c r="M142" s="494"/>
      <c r="N142" s="493"/>
      <c r="O142" s="494"/>
      <c r="P142" s="493"/>
      <c r="Q142" s="494"/>
      <c r="R142" s="493"/>
      <c r="S142" s="494"/>
      <c r="T142" s="493"/>
      <c r="U142" s="494"/>
      <c r="V142" s="493"/>
      <c r="W142" s="494"/>
      <c r="X142" s="493"/>
      <c r="Y142" s="494"/>
      <c r="Z142" s="493"/>
      <c r="AA142" s="494"/>
      <c r="AB142" s="493"/>
      <c r="AC142" s="494"/>
      <c r="AD142" s="493"/>
      <c r="AE142" s="494"/>
      <c r="AF142" s="495"/>
      <c r="AG142" s="496"/>
      <c r="AH142" s="496"/>
      <c r="AI142" s="497"/>
      <c r="AM142" s="32"/>
    </row>
    <row r="143" spans="2:39" s="21" customFormat="1" ht="18" customHeight="1">
      <c r="B143" s="517" t="s">
        <v>1089</v>
      </c>
      <c r="C143" s="518"/>
      <c r="D143" s="518"/>
      <c r="E143" s="518"/>
      <c r="F143" s="518"/>
      <c r="G143" s="518"/>
      <c r="H143" s="518"/>
      <c r="I143" s="519"/>
      <c r="J143" s="515">
        <f>IF(SUM(J131:K142)&lt;&gt;0,SUM(J131:K142),"")</f>
      </c>
      <c r="K143" s="524"/>
      <c r="L143" s="515">
        <f>IF(SUM(L131:M142)&lt;&gt;0,SUM(L131:M142),"")</f>
      </c>
      <c r="M143" s="524"/>
      <c r="N143" s="515">
        <f>IF(SUM(N131:O142)&lt;&gt;0,SUM(N131:O142),"")</f>
      </c>
      <c r="O143" s="524"/>
      <c r="P143" s="515">
        <f>IF(SUM(P131:Q142)&lt;&gt;0,SUM(P131:Q142),"")</f>
      </c>
      <c r="Q143" s="524"/>
      <c r="R143" s="515">
        <f>IF(SUM(R131:S142)&lt;&gt;0,SUM(R131:S142),"")</f>
      </c>
      <c r="S143" s="524"/>
      <c r="T143" s="515">
        <f>IF(SUM(T131:U142)&lt;&gt;0,SUM(T131:U142),"")</f>
      </c>
      <c r="U143" s="524"/>
      <c r="V143" s="515">
        <f>IF(SUM(V131:W142)&lt;&gt;0,SUM(V131:W142),"")</f>
      </c>
      <c r="W143" s="524"/>
      <c r="X143" s="515">
        <f>IF(SUM(X131:Y142)&lt;&gt;0,SUM(X131:Y142),"")</f>
      </c>
      <c r="Y143" s="524"/>
      <c r="Z143" s="515">
        <f>IF(SUM(Z131:AA142)&lt;&gt;0,SUM(Z131:AA142),"")</f>
      </c>
      <c r="AA143" s="524"/>
      <c r="AB143" s="515">
        <f>IF(SUM(AB131:AC142)&lt;&gt;0,SUM(AB131:AC142),"")</f>
      </c>
      <c r="AC143" s="524"/>
      <c r="AD143" s="515">
        <f>IF(SUM(AD131:AE142)&lt;&gt;0,SUM(AD131:AE142),"")</f>
      </c>
      <c r="AE143" s="524"/>
      <c r="AF143" s="495"/>
      <c r="AG143" s="496"/>
      <c r="AH143" s="496"/>
      <c r="AI143" s="497"/>
      <c r="AM143" s="32"/>
    </row>
    <row r="144" spans="2:39" s="21" customFormat="1" ht="18" customHeight="1">
      <c r="B144" s="525" t="s">
        <v>1090</v>
      </c>
      <c r="C144" s="526"/>
      <c r="D144" s="526"/>
      <c r="E144" s="526"/>
      <c r="F144" s="526"/>
      <c r="G144" s="526"/>
      <c r="H144" s="526"/>
      <c r="I144" s="527"/>
      <c r="J144" s="522"/>
      <c r="K144" s="528"/>
      <c r="L144" s="522"/>
      <c r="M144" s="523"/>
      <c r="N144" s="522"/>
      <c r="O144" s="523"/>
      <c r="P144" s="522"/>
      <c r="Q144" s="523"/>
      <c r="R144" s="522"/>
      <c r="S144" s="523"/>
      <c r="T144" s="522"/>
      <c r="U144" s="523"/>
      <c r="V144" s="522"/>
      <c r="W144" s="523"/>
      <c r="X144" s="522"/>
      <c r="Y144" s="523"/>
      <c r="Z144" s="522"/>
      <c r="AA144" s="523"/>
      <c r="AB144" s="522"/>
      <c r="AC144" s="523"/>
      <c r="AD144" s="522"/>
      <c r="AE144" s="523"/>
      <c r="AF144" s="495"/>
      <c r="AG144" s="496"/>
      <c r="AH144" s="496"/>
      <c r="AI144" s="497"/>
      <c r="AM144" s="32"/>
    </row>
    <row r="145" spans="2:39" s="21" customFormat="1" ht="18" customHeight="1">
      <c r="B145" s="525" t="s">
        <v>1091</v>
      </c>
      <c r="C145" s="526"/>
      <c r="D145" s="526"/>
      <c r="E145" s="526"/>
      <c r="F145" s="526"/>
      <c r="G145" s="526"/>
      <c r="H145" s="526"/>
      <c r="I145" s="527"/>
      <c r="J145" s="522">
        <f>IF(J143&lt;&gt;"",J144/(SUMIF(J130:AE130,"○",J144:AE144))*100*(J130="○"),"")</f>
      </c>
      <c r="K145" s="523"/>
      <c r="L145" s="522">
        <f>IF(L143&lt;&gt;"",L144/(SUMIF(J130:AE130,"○",J144:AE144))*100*(L130="○"),"")</f>
      </c>
      <c r="M145" s="523"/>
      <c r="N145" s="522">
        <f>IF(N143&lt;&gt;"",N144/(SUMIF(J130:AE130,"○",J144:AE144))*100*(N130="○"),"")</f>
      </c>
      <c r="O145" s="523"/>
      <c r="P145" s="522">
        <f>IF(P143&lt;&gt;"",P144/(SUMIF(J130:AE130,"○",J144:AE144))*100*(P130="○"),"")</f>
      </c>
      <c r="Q145" s="523"/>
      <c r="R145" s="522">
        <f>IF(R143&lt;&gt;"",R144/(SUMIF(J130:AE130,"○",J144:AE144))*100*(R130="○"),"")</f>
      </c>
      <c r="S145" s="523"/>
      <c r="T145" s="522">
        <f>IF(T143&lt;&gt;"",T144/(SUMIF(J130:AE130,"○",J144:AE144))*100*(T130="○"),"")</f>
      </c>
      <c r="U145" s="523"/>
      <c r="V145" s="522">
        <f>IF(V143&lt;&gt;"",V144/(SUMIF(J130:AE130,"○",J144:AE144))*100*(V130="○"),"")</f>
      </c>
      <c r="W145" s="523"/>
      <c r="X145" s="522">
        <f>IF(X143&lt;&gt;"",X144/(SUMIF(J130:AE130,"○",J144:AE144))*100*(X130="○"),"")</f>
      </c>
      <c r="Y145" s="523"/>
      <c r="Z145" s="522">
        <f>IF(Z143&lt;&gt;"",Z144/(SUMIF(J130:AE130,"○",J144:AE144))*100*(Z130="○"),"")</f>
      </c>
      <c r="AA145" s="523"/>
      <c r="AB145" s="522">
        <f>IF(AB143&lt;&gt;"",AB144/(SUMIF(J130:AE130,"○",J144:AE144))*100*(AB130="○"),"")</f>
      </c>
      <c r="AC145" s="523"/>
      <c r="AD145" s="522">
        <f>IF(AD143&lt;&gt;"",AD144/(SUMIF(J130:AE130,"○",J144:AE144))*100*(AD130="○"),"")</f>
      </c>
      <c r="AE145" s="523"/>
      <c r="AF145" s="495"/>
      <c r="AG145" s="496"/>
      <c r="AH145" s="496"/>
      <c r="AI145" s="497"/>
      <c r="AM145" s="32"/>
    </row>
    <row r="146" spans="2:39" s="21" customFormat="1" ht="18" customHeight="1">
      <c r="B146" s="517" t="s">
        <v>1092</v>
      </c>
      <c r="C146" s="518"/>
      <c r="D146" s="518"/>
      <c r="E146" s="518"/>
      <c r="F146" s="518"/>
      <c r="G146" s="518"/>
      <c r="H146" s="518"/>
      <c r="I146" s="519"/>
      <c r="J146" s="515">
        <f>IF(J143&lt;&gt;"",J143*J145/100,"")</f>
      </c>
      <c r="K146" s="516"/>
      <c r="L146" s="515">
        <f>IF(L143&lt;&gt;"",L143*L145/100,"")</f>
      </c>
      <c r="M146" s="516"/>
      <c r="N146" s="515">
        <f>IF(N143&lt;&gt;"",N143*N145/100,"")</f>
      </c>
      <c r="O146" s="516"/>
      <c r="P146" s="515">
        <f>IF(P143&lt;&gt;"",P143*P145/100,"")</f>
      </c>
      <c r="Q146" s="516"/>
      <c r="R146" s="515">
        <f>IF(R143&lt;&gt;"",R143*R145/100,"")</f>
      </c>
      <c r="S146" s="516"/>
      <c r="T146" s="515">
        <f>IF(T143&lt;&gt;"",T143*T145/100,"")</f>
      </c>
      <c r="U146" s="516"/>
      <c r="V146" s="515">
        <f>IF(V143&lt;&gt;"",V143*V145/100,"")</f>
      </c>
      <c r="W146" s="516"/>
      <c r="X146" s="515">
        <f>IF(X143&lt;&gt;"",X143*X145/100,"")</f>
      </c>
      <c r="Y146" s="516"/>
      <c r="Z146" s="515">
        <f>IF(Z143&lt;&gt;"",Z143*Z145/100,"")</f>
      </c>
      <c r="AA146" s="516"/>
      <c r="AB146" s="515">
        <f>IF(AB143&lt;&gt;"",AB143*AB145/100,"")</f>
      </c>
      <c r="AC146" s="516"/>
      <c r="AD146" s="515">
        <f>IF(AD143&lt;&gt;"",AD143*AD145/100,"")</f>
      </c>
      <c r="AE146" s="516"/>
      <c r="AF146" s="495"/>
      <c r="AG146" s="496"/>
      <c r="AH146" s="496"/>
      <c r="AI146" s="497"/>
      <c r="AM146" s="32"/>
    </row>
    <row r="147" spans="2:39" s="21" customFormat="1" ht="18" customHeight="1" thickBot="1">
      <c r="B147" s="517" t="s">
        <v>1093</v>
      </c>
      <c r="C147" s="518"/>
      <c r="D147" s="518"/>
      <c r="E147" s="518"/>
      <c r="F147" s="518"/>
      <c r="G147" s="518"/>
      <c r="H147" s="518"/>
      <c r="I147" s="519"/>
      <c r="J147" s="520">
        <f>SUM(J146:AE146)</f>
        <v>0</v>
      </c>
      <c r="K147" s="521"/>
      <c r="L147" s="521"/>
      <c r="M147" s="521"/>
      <c r="N147" s="521"/>
      <c r="O147" s="521"/>
      <c r="P147" s="521"/>
      <c r="Q147" s="521"/>
      <c r="R147" s="521"/>
      <c r="S147" s="521"/>
      <c r="T147" s="521"/>
      <c r="U147" s="521"/>
      <c r="V147" s="521"/>
      <c r="W147" s="521"/>
      <c r="X147" s="521"/>
      <c r="Y147" s="521"/>
      <c r="Z147" s="521"/>
      <c r="AA147" s="521"/>
      <c r="AB147" s="521"/>
      <c r="AC147" s="521"/>
      <c r="AD147" s="521"/>
      <c r="AE147" s="521"/>
      <c r="AF147" s="495"/>
      <c r="AG147" s="496"/>
      <c r="AH147" s="496"/>
      <c r="AI147" s="497"/>
      <c r="AM147" s="32"/>
    </row>
    <row r="148" spans="2:39" s="18" customFormat="1" ht="18" customHeight="1">
      <c r="B148" s="503" t="s">
        <v>1075</v>
      </c>
      <c r="C148" s="504"/>
      <c r="D148" s="504"/>
      <c r="E148" s="505"/>
      <c r="F148" s="509">
        <f>MAX(J143:AE143)</f>
        <v>0</v>
      </c>
      <c r="G148" s="510"/>
      <c r="H148" s="511"/>
      <c r="J148" s="330" t="s">
        <v>1373</v>
      </c>
      <c r="K148" s="329"/>
      <c r="L148" s="329"/>
      <c r="M148" s="329"/>
      <c r="N148" s="329"/>
      <c r="O148" s="329"/>
      <c r="P148" s="329"/>
      <c r="Q148" s="329"/>
      <c r="R148" s="329"/>
      <c r="S148" s="329"/>
      <c r="T148" s="329"/>
      <c r="U148" s="329"/>
      <c r="V148" s="329"/>
      <c r="W148" s="329"/>
      <c r="X148" s="329"/>
      <c r="Y148" s="329"/>
      <c r="Z148" s="329"/>
      <c r="AA148" s="329"/>
      <c r="AB148" s="329"/>
      <c r="AC148" s="329"/>
      <c r="AD148" s="329"/>
      <c r="AE148" s="329"/>
      <c r="AF148" s="329"/>
      <c r="AG148" s="329"/>
      <c r="AH148" s="329"/>
      <c r="AI148" s="329"/>
      <c r="AM148" s="20"/>
    </row>
    <row r="149" spans="2:39" s="18" customFormat="1" ht="18" customHeight="1" thickBot="1">
      <c r="B149" s="506"/>
      <c r="C149" s="507"/>
      <c r="D149" s="507"/>
      <c r="E149" s="508"/>
      <c r="F149" s="512"/>
      <c r="G149" s="513"/>
      <c r="H149" s="514"/>
      <c r="J149" s="684"/>
      <c r="K149" s="684"/>
      <c r="L149" s="684"/>
      <c r="M149" s="684"/>
      <c r="N149" s="684"/>
      <c r="O149" s="684"/>
      <c r="P149" s="684"/>
      <c r="Q149" s="684"/>
      <c r="R149" s="684"/>
      <c r="S149" s="684"/>
      <c r="T149" s="684"/>
      <c r="U149" s="684"/>
      <c r="V149" s="684"/>
      <c r="W149" s="684"/>
      <c r="X149" s="684"/>
      <c r="Y149" s="684"/>
      <c r="Z149" s="684"/>
      <c r="AA149" s="684"/>
      <c r="AB149" s="684"/>
      <c r="AC149" s="684"/>
      <c r="AD149" s="684"/>
      <c r="AE149" s="684"/>
      <c r="AF149" s="684"/>
      <c r="AG149" s="684"/>
      <c r="AH149" s="684"/>
      <c r="AI149" s="684"/>
      <c r="AM149" s="20"/>
    </row>
    <row r="150" spans="10:39" s="18" customFormat="1" ht="18" customHeight="1">
      <c r="J150" s="684"/>
      <c r="K150" s="684"/>
      <c r="L150" s="684"/>
      <c r="M150" s="684"/>
      <c r="N150" s="684"/>
      <c r="O150" s="684"/>
      <c r="P150" s="684"/>
      <c r="Q150" s="684"/>
      <c r="R150" s="684"/>
      <c r="S150" s="684"/>
      <c r="T150" s="684"/>
      <c r="U150" s="684"/>
      <c r="V150" s="684"/>
      <c r="W150" s="684"/>
      <c r="X150" s="684"/>
      <c r="Y150" s="684"/>
      <c r="Z150" s="684"/>
      <c r="AA150" s="684"/>
      <c r="AB150" s="684"/>
      <c r="AC150" s="684"/>
      <c r="AD150" s="684"/>
      <c r="AE150" s="684"/>
      <c r="AF150" s="684"/>
      <c r="AG150" s="684"/>
      <c r="AH150" s="684"/>
      <c r="AI150" s="684"/>
      <c r="AM150" s="20"/>
    </row>
    <row r="151" spans="9:39" s="38" customFormat="1" ht="18" customHeight="1">
      <c r="I151" s="325"/>
      <c r="J151" s="684"/>
      <c r="K151" s="684"/>
      <c r="L151" s="684"/>
      <c r="M151" s="684"/>
      <c r="N151" s="684"/>
      <c r="O151" s="684"/>
      <c r="P151" s="684"/>
      <c r="Q151" s="684"/>
      <c r="R151" s="684"/>
      <c r="S151" s="684"/>
      <c r="T151" s="684"/>
      <c r="U151" s="684"/>
      <c r="V151" s="684"/>
      <c r="W151" s="684"/>
      <c r="X151" s="684"/>
      <c r="Y151" s="684"/>
      <c r="Z151" s="684"/>
      <c r="AA151" s="684"/>
      <c r="AB151" s="684"/>
      <c r="AC151" s="684"/>
      <c r="AD151" s="684"/>
      <c r="AE151" s="684"/>
      <c r="AF151" s="684"/>
      <c r="AG151" s="684"/>
      <c r="AH151" s="684"/>
      <c r="AI151" s="684"/>
      <c r="AM151" s="35"/>
    </row>
    <row r="152" spans="9:39" s="38" customFormat="1" ht="18" customHeight="1">
      <c r="I152" s="325"/>
      <c r="J152" s="684"/>
      <c r="K152" s="684"/>
      <c r="L152" s="684"/>
      <c r="M152" s="684"/>
      <c r="N152" s="684"/>
      <c r="O152" s="684"/>
      <c r="P152" s="684"/>
      <c r="Q152" s="684"/>
      <c r="R152" s="684"/>
      <c r="S152" s="684"/>
      <c r="T152" s="684"/>
      <c r="U152" s="684"/>
      <c r="V152" s="684"/>
      <c r="W152" s="684"/>
      <c r="X152" s="684"/>
      <c r="Y152" s="684"/>
      <c r="Z152" s="684"/>
      <c r="AA152" s="684"/>
      <c r="AB152" s="684"/>
      <c r="AC152" s="684"/>
      <c r="AD152" s="684"/>
      <c r="AE152" s="684"/>
      <c r="AF152" s="684"/>
      <c r="AG152" s="684"/>
      <c r="AH152" s="684"/>
      <c r="AI152" s="684"/>
      <c r="AM152" s="35"/>
    </row>
    <row r="153" spans="1:39" s="38" customFormat="1" ht="18" customHeight="1">
      <c r="A153" s="218"/>
      <c r="B153" s="218"/>
      <c r="C153" s="218"/>
      <c r="D153" s="218"/>
      <c r="E153" s="218"/>
      <c r="F153" s="218"/>
      <c r="G153" s="218"/>
      <c r="H153" s="218"/>
      <c r="I153" s="219"/>
      <c r="J153" s="220"/>
      <c r="K153" s="221"/>
      <c r="L153" s="222"/>
      <c r="M153" s="223"/>
      <c r="N153" s="223"/>
      <c r="O153" s="223"/>
      <c r="P153" s="223"/>
      <c r="Q153" s="218"/>
      <c r="R153" s="218"/>
      <c r="S153" s="218"/>
      <c r="T153" s="222"/>
      <c r="U153" s="219"/>
      <c r="V153" s="222"/>
      <c r="W153" s="222"/>
      <c r="X153" s="222"/>
      <c r="Y153" s="222"/>
      <c r="Z153" s="222"/>
      <c r="AA153" s="222"/>
      <c r="AB153" s="222"/>
      <c r="AC153" s="222"/>
      <c r="AD153" s="222"/>
      <c r="AE153" s="222"/>
      <c r="AF153" s="218"/>
      <c r="AG153" s="218"/>
      <c r="AH153" s="218"/>
      <c r="AI153" s="218"/>
      <c r="AJ153" s="218"/>
      <c r="AK153" s="218"/>
      <c r="AL153" s="218"/>
      <c r="AM153" s="35"/>
    </row>
    <row r="154" spans="1:39" s="38" customFormat="1" ht="18" customHeight="1">
      <c r="A154" s="218"/>
      <c r="B154" s="218"/>
      <c r="C154" s="218"/>
      <c r="D154" s="218"/>
      <c r="E154" s="218"/>
      <c r="F154" s="218"/>
      <c r="G154" s="218"/>
      <c r="H154" s="218"/>
      <c r="I154" s="219"/>
      <c r="J154" s="220"/>
      <c r="K154" s="221"/>
      <c r="L154" s="222"/>
      <c r="M154" s="223"/>
      <c r="N154" s="223"/>
      <c r="O154" s="223"/>
      <c r="P154" s="223"/>
      <c r="Q154" s="218"/>
      <c r="R154" s="218"/>
      <c r="S154" s="218"/>
      <c r="T154" s="222"/>
      <c r="U154" s="219"/>
      <c r="V154" s="222"/>
      <c r="W154" s="222"/>
      <c r="X154" s="222"/>
      <c r="Y154" s="222"/>
      <c r="Z154" s="222"/>
      <c r="AA154" s="222"/>
      <c r="AB154" s="222"/>
      <c r="AC154" s="222"/>
      <c r="AD154" s="222"/>
      <c r="AE154" s="222"/>
      <c r="AF154" s="218"/>
      <c r="AG154" s="218"/>
      <c r="AH154" s="218"/>
      <c r="AI154" s="218"/>
      <c r="AJ154" s="218"/>
      <c r="AK154" s="218"/>
      <c r="AL154" s="218"/>
      <c r="AM154" s="35"/>
    </row>
    <row r="155" spans="1:39" s="38" customFormat="1" ht="18" customHeight="1">
      <c r="A155" s="218"/>
      <c r="B155" s="218"/>
      <c r="C155" s="218"/>
      <c r="D155" s="218"/>
      <c r="E155" s="218"/>
      <c r="F155" s="218"/>
      <c r="G155" s="218"/>
      <c r="H155" s="218"/>
      <c r="I155" s="219"/>
      <c r="J155" s="220"/>
      <c r="K155" s="221"/>
      <c r="L155" s="222"/>
      <c r="M155" s="223"/>
      <c r="N155" s="223"/>
      <c r="O155" s="223"/>
      <c r="P155" s="223"/>
      <c r="Q155" s="218"/>
      <c r="R155" s="218"/>
      <c r="S155" s="218"/>
      <c r="T155" s="222"/>
      <c r="U155" s="219"/>
      <c r="V155" s="222"/>
      <c r="W155" s="222"/>
      <c r="X155" s="222"/>
      <c r="Y155" s="222"/>
      <c r="Z155" s="222"/>
      <c r="AA155" s="222"/>
      <c r="AB155" s="222"/>
      <c r="AC155" s="222"/>
      <c r="AD155" s="222"/>
      <c r="AE155" s="222"/>
      <c r="AF155" s="218"/>
      <c r="AG155" s="218"/>
      <c r="AH155" s="218"/>
      <c r="AI155" s="218"/>
      <c r="AJ155" s="218"/>
      <c r="AK155" s="218"/>
      <c r="AL155" s="218"/>
      <c r="AM155" s="35"/>
    </row>
    <row r="156" spans="1:39" s="38" customFormat="1" ht="18" customHeight="1">
      <c r="A156" s="218"/>
      <c r="B156" s="218"/>
      <c r="C156" s="218"/>
      <c r="D156" s="218"/>
      <c r="E156" s="218"/>
      <c r="F156" s="218"/>
      <c r="G156" s="218"/>
      <c r="H156" s="218"/>
      <c r="I156" s="219"/>
      <c r="J156" s="220"/>
      <c r="K156" s="221"/>
      <c r="L156" s="222"/>
      <c r="M156" s="223"/>
      <c r="N156" s="223"/>
      <c r="O156" s="223"/>
      <c r="P156" s="223"/>
      <c r="Q156" s="218"/>
      <c r="R156" s="218"/>
      <c r="S156" s="218"/>
      <c r="T156" s="222"/>
      <c r="U156" s="219"/>
      <c r="V156" s="222"/>
      <c r="W156" s="222"/>
      <c r="X156" s="222"/>
      <c r="Y156" s="222"/>
      <c r="Z156" s="222"/>
      <c r="AA156" s="222"/>
      <c r="AB156" s="222"/>
      <c r="AC156" s="222"/>
      <c r="AD156" s="222"/>
      <c r="AE156" s="222"/>
      <c r="AF156" s="218"/>
      <c r="AG156" s="218"/>
      <c r="AH156" s="218"/>
      <c r="AI156" s="218"/>
      <c r="AJ156" s="218"/>
      <c r="AK156" s="218"/>
      <c r="AL156" s="218"/>
      <c r="AM156" s="35"/>
    </row>
    <row r="157" spans="1:39" s="225" customFormat="1" ht="18" customHeight="1">
      <c r="A157" s="224"/>
      <c r="B157" s="224"/>
      <c r="C157" s="224"/>
      <c r="D157" s="224"/>
      <c r="E157" s="224"/>
      <c r="F157" s="224"/>
      <c r="G157" s="224"/>
      <c r="H157" s="224"/>
      <c r="I157" s="224"/>
      <c r="J157" s="224"/>
      <c r="K157" s="224"/>
      <c r="L157" s="224"/>
      <c r="M157" s="224"/>
      <c r="N157" s="224"/>
      <c r="O157" s="224"/>
      <c r="P157" s="224"/>
      <c r="Q157" s="224"/>
      <c r="R157" s="224"/>
      <c r="S157" s="224"/>
      <c r="T157" s="224"/>
      <c r="U157" s="224"/>
      <c r="V157" s="224"/>
      <c r="W157" s="224"/>
      <c r="X157" s="224"/>
      <c r="Y157" s="224"/>
      <c r="Z157" s="224"/>
      <c r="AA157" s="224"/>
      <c r="AB157" s="224"/>
      <c r="AC157" s="224"/>
      <c r="AD157" s="224"/>
      <c r="AE157" s="224"/>
      <c r="AF157" s="224"/>
      <c r="AG157" s="224"/>
      <c r="AH157" s="224"/>
      <c r="AI157" s="224"/>
      <c r="AJ157" s="224"/>
      <c r="AK157" s="224"/>
      <c r="AL157" s="224"/>
      <c r="AM157" s="139"/>
    </row>
    <row r="158" spans="1:39" s="225" customFormat="1" ht="18" customHeight="1">
      <c r="A158" s="224"/>
      <c r="B158" s="224"/>
      <c r="C158" s="224"/>
      <c r="D158" s="224"/>
      <c r="E158" s="224"/>
      <c r="F158" s="224"/>
      <c r="G158" s="224"/>
      <c r="H158" s="224"/>
      <c r="I158" s="224"/>
      <c r="J158" s="224"/>
      <c r="K158" s="224"/>
      <c r="L158" s="224"/>
      <c r="M158" s="224"/>
      <c r="N158" s="224"/>
      <c r="O158" s="224"/>
      <c r="P158" s="224"/>
      <c r="Q158" s="224"/>
      <c r="R158" s="224"/>
      <c r="S158" s="224"/>
      <c r="T158" s="224"/>
      <c r="U158" s="224"/>
      <c r="V158" s="224"/>
      <c r="W158" s="224"/>
      <c r="X158" s="224"/>
      <c r="Y158" s="224"/>
      <c r="Z158" s="224"/>
      <c r="AA158" s="224"/>
      <c r="AB158" s="224"/>
      <c r="AC158" s="224"/>
      <c r="AD158" s="224"/>
      <c r="AE158" s="224"/>
      <c r="AF158" s="224"/>
      <c r="AG158" s="224"/>
      <c r="AH158" s="224"/>
      <c r="AI158" s="224"/>
      <c r="AJ158" s="224"/>
      <c r="AK158" s="224"/>
      <c r="AL158" s="224"/>
      <c r="AM158" s="139"/>
    </row>
    <row r="159" spans="1:39" s="225" customFormat="1" ht="18" customHeight="1">
      <c r="A159" s="224"/>
      <c r="B159" s="224"/>
      <c r="C159" s="224"/>
      <c r="D159" s="224"/>
      <c r="E159" s="224"/>
      <c r="F159" s="224"/>
      <c r="G159" s="224"/>
      <c r="H159" s="224"/>
      <c r="I159" s="224"/>
      <c r="J159" s="224"/>
      <c r="K159" s="224"/>
      <c r="L159" s="224"/>
      <c r="M159" s="224"/>
      <c r="N159" s="224"/>
      <c r="O159" s="224"/>
      <c r="P159" s="224"/>
      <c r="Q159" s="224"/>
      <c r="R159" s="224"/>
      <c r="S159" s="224"/>
      <c r="T159" s="224"/>
      <c r="U159" s="224"/>
      <c r="V159" s="224"/>
      <c r="W159" s="224"/>
      <c r="X159" s="224"/>
      <c r="Y159" s="224"/>
      <c r="Z159" s="224"/>
      <c r="AA159" s="224"/>
      <c r="AB159" s="224"/>
      <c r="AC159" s="224"/>
      <c r="AD159" s="224"/>
      <c r="AE159" s="224"/>
      <c r="AF159" s="224"/>
      <c r="AG159" s="224"/>
      <c r="AH159" s="224"/>
      <c r="AI159" s="224"/>
      <c r="AJ159" s="224"/>
      <c r="AK159" s="224"/>
      <c r="AL159" s="224"/>
      <c r="AM159" s="139"/>
    </row>
    <row r="160" s="205" customFormat="1" ht="18" customHeight="1"/>
  </sheetData>
  <sheetProtection password="C408" sheet="1" selectLockedCells="1"/>
  <mergeCells count="940">
    <mergeCell ref="V87:W87"/>
    <mergeCell ref="X87:Y87"/>
    <mergeCell ref="Z87:AA87"/>
    <mergeCell ref="AB87:AC87"/>
    <mergeCell ref="AD87:AE87"/>
    <mergeCell ref="J87:K87"/>
    <mergeCell ref="L87:M87"/>
    <mergeCell ref="N87:O87"/>
    <mergeCell ref="P87:Q87"/>
    <mergeCell ref="R87:S87"/>
    <mergeCell ref="T87:U87"/>
    <mergeCell ref="J64:AI67"/>
    <mergeCell ref="J107:AI110"/>
    <mergeCell ref="J149:AI152"/>
    <mergeCell ref="G1:H1"/>
    <mergeCell ref="E2:H2"/>
    <mergeCell ref="M2:N2"/>
    <mergeCell ref="R2:S2"/>
    <mergeCell ref="E3:H3"/>
    <mergeCell ref="M3:N3"/>
    <mergeCell ref="R3:S3"/>
    <mergeCell ref="E4:H4"/>
    <mergeCell ref="M4:S4"/>
    <mergeCell ref="E5:H5"/>
    <mergeCell ref="M5:S5"/>
    <mergeCell ref="E6:F6"/>
    <mergeCell ref="G6:H6"/>
    <mergeCell ref="B8:B9"/>
    <mergeCell ref="C8:H9"/>
    <mergeCell ref="I8:J9"/>
    <mergeCell ref="K8:L9"/>
    <mergeCell ref="M8:X8"/>
    <mergeCell ref="Y8:Z9"/>
    <mergeCell ref="AA8:AB9"/>
    <mergeCell ref="M9:N9"/>
    <mergeCell ref="O9:P9"/>
    <mergeCell ref="Q9:R9"/>
    <mergeCell ref="S9:T9"/>
    <mergeCell ref="U9:V9"/>
    <mergeCell ref="W9:X9"/>
    <mergeCell ref="B10:B11"/>
    <mergeCell ref="C10:H11"/>
    <mergeCell ref="I10:J11"/>
    <mergeCell ref="K10:L11"/>
    <mergeCell ref="M10:N10"/>
    <mergeCell ref="O10:P10"/>
    <mergeCell ref="M11:N11"/>
    <mergeCell ref="O11:P11"/>
    <mergeCell ref="Q10:R10"/>
    <mergeCell ref="S10:T10"/>
    <mergeCell ref="U10:V10"/>
    <mergeCell ref="W10:X11"/>
    <mergeCell ref="Y10:Z11"/>
    <mergeCell ref="AA10:AB11"/>
    <mergeCell ref="Q11:R11"/>
    <mergeCell ref="S11:T11"/>
    <mergeCell ref="U11:V11"/>
    <mergeCell ref="B12:B13"/>
    <mergeCell ref="C12:H13"/>
    <mergeCell ref="I12:J13"/>
    <mergeCell ref="K12:L13"/>
    <mergeCell ref="M12:N12"/>
    <mergeCell ref="O12:P12"/>
    <mergeCell ref="M13:N13"/>
    <mergeCell ref="O13:P13"/>
    <mergeCell ref="Q12:R12"/>
    <mergeCell ref="S12:T12"/>
    <mergeCell ref="U12:V12"/>
    <mergeCell ref="W12:X13"/>
    <mergeCell ref="Y12:Z13"/>
    <mergeCell ref="AA12:AB13"/>
    <mergeCell ref="Q13:R13"/>
    <mergeCell ref="S13:T13"/>
    <mergeCell ref="U13:V13"/>
    <mergeCell ref="B14:B15"/>
    <mergeCell ref="C14:H15"/>
    <mergeCell ref="I14:J15"/>
    <mergeCell ref="K14:L15"/>
    <mergeCell ref="M14:N14"/>
    <mergeCell ref="O14:P14"/>
    <mergeCell ref="M15:N15"/>
    <mergeCell ref="O15:P15"/>
    <mergeCell ref="Q14:R14"/>
    <mergeCell ref="S14:T14"/>
    <mergeCell ref="U14:V14"/>
    <mergeCell ref="W14:X15"/>
    <mergeCell ref="Y14:Z15"/>
    <mergeCell ref="AA14:AB15"/>
    <mergeCell ref="Q15:R15"/>
    <mergeCell ref="S15:T15"/>
    <mergeCell ref="U15:V15"/>
    <mergeCell ref="B16:B17"/>
    <mergeCell ref="C16:H17"/>
    <mergeCell ref="I16:J17"/>
    <mergeCell ref="K16:L17"/>
    <mergeCell ref="M16:N16"/>
    <mergeCell ref="O16:P16"/>
    <mergeCell ref="M17:N17"/>
    <mergeCell ref="O17:P17"/>
    <mergeCell ref="Q16:R16"/>
    <mergeCell ref="S16:T16"/>
    <mergeCell ref="U16:V16"/>
    <mergeCell ref="W16:X17"/>
    <mergeCell ref="Y16:Z17"/>
    <mergeCell ref="AA16:AB17"/>
    <mergeCell ref="Q17:R17"/>
    <mergeCell ref="S17:T17"/>
    <mergeCell ref="U17:V17"/>
    <mergeCell ref="B18:B19"/>
    <mergeCell ref="C18:H19"/>
    <mergeCell ref="I18:J19"/>
    <mergeCell ref="K18:L19"/>
    <mergeCell ref="M18:N18"/>
    <mergeCell ref="O18:P18"/>
    <mergeCell ref="M19:N19"/>
    <mergeCell ref="O19:P19"/>
    <mergeCell ref="Q18:R18"/>
    <mergeCell ref="S18:T18"/>
    <mergeCell ref="U18:V18"/>
    <mergeCell ref="W18:X19"/>
    <mergeCell ref="Y18:Z19"/>
    <mergeCell ref="AA18:AB19"/>
    <mergeCell ref="Q19:R19"/>
    <mergeCell ref="S19:T19"/>
    <mergeCell ref="U19:V19"/>
    <mergeCell ref="B20:B21"/>
    <mergeCell ref="C20:H21"/>
    <mergeCell ref="I20:J21"/>
    <mergeCell ref="K20:L21"/>
    <mergeCell ref="M20:N20"/>
    <mergeCell ref="O20:P20"/>
    <mergeCell ref="M21:N21"/>
    <mergeCell ref="O21:P21"/>
    <mergeCell ref="Q20:R20"/>
    <mergeCell ref="S20:T20"/>
    <mergeCell ref="U20:V20"/>
    <mergeCell ref="W20:X21"/>
    <mergeCell ref="Y20:Z21"/>
    <mergeCell ref="AA20:AB21"/>
    <mergeCell ref="Q21:R21"/>
    <mergeCell ref="S21:T21"/>
    <mergeCell ref="U21:V21"/>
    <mergeCell ref="B22:B23"/>
    <mergeCell ref="C22:H23"/>
    <mergeCell ref="I22:J23"/>
    <mergeCell ref="K22:L23"/>
    <mergeCell ref="M22:N22"/>
    <mergeCell ref="O22:P22"/>
    <mergeCell ref="M23:N23"/>
    <mergeCell ref="O23:P23"/>
    <mergeCell ref="Q22:R22"/>
    <mergeCell ref="S22:T22"/>
    <mergeCell ref="U22:V22"/>
    <mergeCell ref="W22:X23"/>
    <mergeCell ref="Y22:Z23"/>
    <mergeCell ref="AA22:AB23"/>
    <mergeCell ref="Q23:R23"/>
    <mergeCell ref="S23:T23"/>
    <mergeCell ref="U23:V23"/>
    <mergeCell ref="B24:B25"/>
    <mergeCell ref="C24:H25"/>
    <mergeCell ref="I24:J25"/>
    <mergeCell ref="K24:L25"/>
    <mergeCell ref="M24:N24"/>
    <mergeCell ref="O24:P24"/>
    <mergeCell ref="M25:N25"/>
    <mergeCell ref="O25:P25"/>
    <mergeCell ref="Q24:R24"/>
    <mergeCell ref="S24:T24"/>
    <mergeCell ref="U24:V24"/>
    <mergeCell ref="W24:X25"/>
    <mergeCell ref="Y24:Z25"/>
    <mergeCell ref="AA24:AB25"/>
    <mergeCell ref="Q25:R25"/>
    <mergeCell ref="S25:T25"/>
    <mergeCell ref="U25:V25"/>
    <mergeCell ref="B26:B27"/>
    <mergeCell ref="C26:H27"/>
    <mergeCell ref="I26:J27"/>
    <mergeCell ref="K26:L27"/>
    <mergeCell ref="M26:N26"/>
    <mergeCell ref="O26:P26"/>
    <mergeCell ref="M27:N27"/>
    <mergeCell ref="O27:P27"/>
    <mergeCell ref="Q26:R26"/>
    <mergeCell ref="S26:T26"/>
    <mergeCell ref="U26:V26"/>
    <mergeCell ref="W26:X27"/>
    <mergeCell ref="Y26:Z27"/>
    <mergeCell ref="AA26:AB27"/>
    <mergeCell ref="Q27:R27"/>
    <mergeCell ref="S27:T27"/>
    <mergeCell ref="U27:V27"/>
    <mergeCell ref="B28:B29"/>
    <mergeCell ref="C28:H29"/>
    <mergeCell ref="I28:J29"/>
    <mergeCell ref="K28:L29"/>
    <mergeCell ref="M28:N28"/>
    <mergeCell ref="O28:P28"/>
    <mergeCell ref="M29:N29"/>
    <mergeCell ref="O29:P29"/>
    <mergeCell ref="Q28:R28"/>
    <mergeCell ref="S28:T28"/>
    <mergeCell ref="U28:V28"/>
    <mergeCell ref="W28:X29"/>
    <mergeCell ref="Y28:Z29"/>
    <mergeCell ref="AA28:AB29"/>
    <mergeCell ref="Q29:R29"/>
    <mergeCell ref="S29:T29"/>
    <mergeCell ref="U29:V29"/>
    <mergeCell ref="B30:B31"/>
    <mergeCell ref="C30:H31"/>
    <mergeCell ref="I30:J31"/>
    <mergeCell ref="K30:L31"/>
    <mergeCell ref="M30:N30"/>
    <mergeCell ref="O30:P30"/>
    <mergeCell ref="M31:N31"/>
    <mergeCell ref="O31:P31"/>
    <mergeCell ref="Q30:R30"/>
    <mergeCell ref="S30:T30"/>
    <mergeCell ref="U30:V30"/>
    <mergeCell ref="W30:X31"/>
    <mergeCell ref="Y30:Z31"/>
    <mergeCell ref="AA30:AB31"/>
    <mergeCell ref="Q31:R31"/>
    <mergeCell ref="S31:T31"/>
    <mergeCell ref="U31:V31"/>
    <mergeCell ref="B32:B33"/>
    <mergeCell ref="C32:H33"/>
    <mergeCell ref="I32:J33"/>
    <mergeCell ref="K32:L33"/>
    <mergeCell ref="M32:N32"/>
    <mergeCell ref="O32:P32"/>
    <mergeCell ref="M33:N33"/>
    <mergeCell ref="O33:P33"/>
    <mergeCell ref="Q32:R32"/>
    <mergeCell ref="S32:T32"/>
    <mergeCell ref="U32:V32"/>
    <mergeCell ref="W32:X33"/>
    <mergeCell ref="Y32:Z33"/>
    <mergeCell ref="AA32:AB33"/>
    <mergeCell ref="Q33:R33"/>
    <mergeCell ref="S33:T33"/>
    <mergeCell ref="U33:V33"/>
    <mergeCell ref="B34:B35"/>
    <mergeCell ref="C34:H35"/>
    <mergeCell ref="I34:J35"/>
    <mergeCell ref="K34:L35"/>
    <mergeCell ref="M34:N34"/>
    <mergeCell ref="O34:P34"/>
    <mergeCell ref="M35:N35"/>
    <mergeCell ref="O35:P35"/>
    <mergeCell ref="Q34:R34"/>
    <mergeCell ref="S34:T34"/>
    <mergeCell ref="U34:V34"/>
    <mergeCell ref="W34:X35"/>
    <mergeCell ref="Y34:Z35"/>
    <mergeCell ref="AA34:AB35"/>
    <mergeCell ref="Q35:R35"/>
    <mergeCell ref="S35:T35"/>
    <mergeCell ref="U35:V35"/>
    <mergeCell ref="Y36:Z37"/>
    <mergeCell ref="AA36:AB37"/>
    <mergeCell ref="G41:H41"/>
    <mergeCell ref="M42:N42"/>
    <mergeCell ref="R42:S42"/>
    <mergeCell ref="E43:F43"/>
    <mergeCell ref="G43:H43"/>
    <mergeCell ref="M43:N43"/>
    <mergeCell ref="R43:S43"/>
    <mergeCell ref="M44:S44"/>
    <mergeCell ref="M45:S45"/>
    <mergeCell ref="E46:F46"/>
    <mergeCell ref="G46:H46"/>
    <mergeCell ref="B48:I49"/>
    <mergeCell ref="J48:AE48"/>
    <mergeCell ref="AB49:AC49"/>
    <mergeCell ref="AD49:AE49"/>
    <mergeCell ref="J47:K47"/>
    <mergeCell ref="L47:M47"/>
    <mergeCell ref="AF48:AI48"/>
    <mergeCell ref="J49:K49"/>
    <mergeCell ref="L49:M49"/>
    <mergeCell ref="N49:O49"/>
    <mergeCell ref="P49:Q49"/>
    <mergeCell ref="R49:S49"/>
    <mergeCell ref="T49:U49"/>
    <mergeCell ref="V49:W49"/>
    <mergeCell ref="X49:Y49"/>
    <mergeCell ref="Z49:AA49"/>
    <mergeCell ref="AF49:AI49"/>
    <mergeCell ref="B50:I50"/>
    <mergeCell ref="J50:K50"/>
    <mergeCell ref="L50:M50"/>
    <mergeCell ref="N50:O50"/>
    <mergeCell ref="P50:Q50"/>
    <mergeCell ref="R50:S50"/>
    <mergeCell ref="T50:U50"/>
    <mergeCell ref="V50:W50"/>
    <mergeCell ref="X50:Y50"/>
    <mergeCell ref="Z50:AA50"/>
    <mergeCell ref="AB50:AC50"/>
    <mergeCell ref="AD50:AE50"/>
    <mergeCell ref="AF50:AI50"/>
    <mergeCell ref="B51:B57"/>
    <mergeCell ref="C51:I51"/>
    <mergeCell ref="J51:K51"/>
    <mergeCell ref="L51:M51"/>
    <mergeCell ref="N51:O51"/>
    <mergeCell ref="P51:Q51"/>
    <mergeCell ref="R51:S51"/>
    <mergeCell ref="T51:U51"/>
    <mergeCell ref="V51:W51"/>
    <mergeCell ref="X51:Y51"/>
    <mergeCell ref="Z51:AA51"/>
    <mergeCell ref="AB51:AC51"/>
    <mergeCell ref="AD51:AE51"/>
    <mergeCell ref="AF51:AI51"/>
    <mergeCell ref="C52:I52"/>
    <mergeCell ref="J52:K52"/>
    <mergeCell ref="L52:M52"/>
    <mergeCell ref="N52:O52"/>
    <mergeCell ref="P52:Q52"/>
    <mergeCell ref="R52:S52"/>
    <mergeCell ref="T52:U52"/>
    <mergeCell ref="V52:W52"/>
    <mergeCell ref="X52:Y52"/>
    <mergeCell ref="Z52:AA52"/>
    <mergeCell ref="AB52:AC52"/>
    <mergeCell ref="AD52:AE52"/>
    <mergeCell ref="AF52:AI52"/>
    <mergeCell ref="C53:I53"/>
    <mergeCell ref="J53:K53"/>
    <mergeCell ref="L53:M53"/>
    <mergeCell ref="N53:O53"/>
    <mergeCell ref="P53:Q53"/>
    <mergeCell ref="R53:S53"/>
    <mergeCell ref="T53:U53"/>
    <mergeCell ref="V53:W53"/>
    <mergeCell ref="X53:Y53"/>
    <mergeCell ref="Z53:AA53"/>
    <mergeCell ref="AB53:AC53"/>
    <mergeCell ref="AD53:AE53"/>
    <mergeCell ref="AF53:AI53"/>
    <mergeCell ref="C54:I54"/>
    <mergeCell ref="J54:K54"/>
    <mergeCell ref="L54:M54"/>
    <mergeCell ref="N54:O54"/>
    <mergeCell ref="P54:Q54"/>
    <mergeCell ref="R54:S54"/>
    <mergeCell ref="T54:U54"/>
    <mergeCell ref="V54:W54"/>
    <mergeCell ref="X54:Y54"/>
    <mergeCell ref="Z54:AA54"/>
    <mergeCell ref="AB54:AC54"/>
    <mergeCell ref="AD54:AE54"/>
    <mergeCell ref="AF54:AI54"/>
    <mergeCell ref="C55:I55"/>
    <mergeCell ref="J55:K55"/>
    <mergeCell ref="L55:M55"/>
    <mergeCell ref="N55:O55"/>
    <mergeCell ref="P55:Q55"/>
    <mergeCell ref="R55:S55"/>
    <mergeCell ref="T55:U55"/>
    <mergeCell ref="V55:W55"/>
    <mergeCell ref="X55:Y55"/>
    <mergeCell ref="Z55:AA55"/>
    <mergeCell ref="AB55:AC55"/>
    <mergeCell ref="AD55:AE55"/>
    <mergeCell ref="AF55:AI55"/>
    <mergeCell ref="C56:I56"/>
    <mergeCell ref="J56:K56"/>
    <mergeCell ref="L56:M56"/>
    <mergeCell ref="N56:O56"/>
    <mergeCell ref="P56:Q56"/>
    <mergeCell ref="R56:S56"/>
    <mergeCell ref="T56:U56"/>
    <mergeCell ref="V56:W56"/>
    <mergeCell ref="X56:Y56"/>
    <mergeCell ref="Z56:AA56"/>
    <mergeCell ref="AB56:AC56"/>
    <mergeCell ref="AD56:AE56"/>
    <mergeCell ref="AF56:AI56"/>
    <mergeCell ref="C57:I57"/>
    <mergeCell ref="J57:K57"/>
    <mergeCell ref="L57:M57"/>
    <mergeCell ref="N57:O57"/>
    <mergeCell ref="P57:Q57"/>
    <mergeCell ref="R57:S57"/>
    <mergeCell ref="T57:U57"/>
    <mergeCell ref="V57:W57"/>
    <mergeCell ref="X57:Y57"/>
    <mergeCell ref="Z57:AA57"/>
    <mergeCell ref="AB57:AC57"/>
    <mergeCell ref="AD57:AE57"/>
    <mergeCell ref="AF57:AI57"/>
    <mergeCell ref="B58:I58"/>
    <mergeCell ref="J58:K58"/>
    <mergeCell ref="L58:M58"/>
    <mergeCell ref="N58:O58"/>
    <mergeCell ref="P58:Q58"/>
    <mergeCell ref="R58:S58"/>
    <mergeCell ref="T58:U58"/>
    <mergeCell ref="V58:W58"/>
    <mergeCell ref="AD58:AE58"/>
    <mergeCell ref="AF58:AI58"/>
    <mergeCell ref="B59:I59"/>
    <mergeCell ref="J59:K59"/>
    <mergeCell ref="L59:M59"/>
    <mergeCell ref="N59:O59"/>
    <mergeCell ref="P59:Q59"/>
    <mergeCell ref="V59:W59"/>
    <mergeCell ref="X59:Y59"/>
    <mergeCell ref="Z59:AA59"/>
    <mergeCell ref="AB59:AC59"/>
    <mergeCell ref="X58:Y58"/>
    <mergeCell ref="Z58:AA58"/>
    <mergeCell ref="AB58:AC58"/>
    <mergeCell ref="B60:I60"/>
    <mergeCell ref="J60:K60"/>
    <mergeCell ref="L60:M60"/>
    <mergeCell ref="N60:O60"/>
    <mergeCell ref="P60:Q60"/>
    <mergeCell ref="R60:S60"/>
    <mergeCell ref="P61:Q61"/>
    <mergeCell ref="X61:Y61"/>
    <mergeCell ref="Z61:AA61"/>
    <mergeCell ref="AB61:AC61"/>
    <mergeCell ref="AD59:AE59"/>
    <mergeCell ref="AF59:AI59"/>
    <mergeCell ref="T60:U60"/>
    <mergeCell ref="V60:W60"/>
    <mergeCell ref="R59:S59"/>
    <mergeCell ref="T59:U59"/>
    <mergeCell ref="X60:Y60"/>
    <mergeCell ref="Z60:AA60"/>
    <mergeCell ref="AB60:AC60"/>
    <mergeCell ref="AD61:AE61"/>
    <mergeCell ref="AF61:AI61"/>
    <mergeCell ref="B62:I62"/>
    <mergeCell ref="J62:AE62"/>
    <mergeCell ref="AF62:AI62"/>
    <mergeCell ref="AD60:AE60"/>
    <mergeCell ref="AF60:AI60"/>
    <mergeCell ref="B63:E64"/>
    <mergeCell ref="F63:H64"/>
    <mergeCell ref="R61:S61"/>
    <mergeCell ref="T61:U61"/>
    <mergeCell ref="V61:W61"/>
    <mergeCell ref="G81:H81"/>
    <mergeCell ref="B61:I61"/>
    <mergeCell ref="J61:K61"/>
    <mergeCell ref="L61:M61"/>
    <mergeCell ref="N61:O61"/>
    <mergeCell ref="M82:N82"/>
    <mergeCell ref="R82:S82"/>
    <mergeCell ref="M83:N83"/>
    <mergeCell ref="R83:S83"/>
    <mergeCell ref="M84:S84"/>
    <mergeCell ref="M85:S85"/>
    <mergeCell ref="E86:F86"/>
    <mergeCell ref="G86:H86"/>
    <mergeCell ref="B88:I89"/>
    <mergeCell ref="J88:AE88"/>
    <mergeCell ref="AF88:AI88"/>
    <mergeCell ref="J89:K89"/>
    <mergeCell ref="L89:M89"/>
    <mergeCell ref="N89:O89"/>
    <mergeCell ref="P89:Q89"/>
    <mergeCell ref="R89:S89"/>
    <mergeCell ref="T89:U89"/>
    <mergeCell ref="V89:W89"/>
    <mergeCell ref="X89:Y89"/>
    <mergeCell ref="Z89:AA89"/>
    <mergeCell ref="AB89:AC89"/>
    <mergeCell ref="AD89:AE89"/>
    <mergeCell ref="AF89:AI89"/>
    <mergeCell ref="B90:B101"/>
    <mergeCell ref="J90:K90"/>
    <mergeCell ref="L90:M90"/>
    <mergeCell ref="N90:O90"/>
    <mergeCell ref="P90:Q90"/>
    <mergeCell ref="R90:S90"/>
    <mergeCell ref="T90:U90"/>
    <mergeCell ref="V90:W90"/>
    <mergeCell ref="X90:Y90"/>
    <mergeCell ref="Z90:AA90"/>
    <mergeCell ref="AB90:AC90"/>
    <mergeCell ref="AD90:AE90"/>
    <mergeCell ref="AF90:AI90"/>
    <mergeCell ref="J91:K91"/>
    <mergeCell ref="L91:M91"/>
    <mergeCell ref="N91:O91"/>
    <mergeCell ref="P91:Q91"/>
    <mergeCell ref="R91:S91"/>
    <mergeCell ref="T91:U91"/>
    <mergeCell ref="V91:W91"/>
    <mergeCell ref="X91:Y91"/>
    <mergeCell ref="Z91:AA91"/>
    <mergeCell ref="AB91:AC91"/>
    <mergeCell ref="AD91:AE91"/>
    <mergeCell ref="AF91:AI91"/>
    <mergeCell ref="J92:K92"/>
    <mergeCell ref="L92:M92"/>
    <mergeCell ref="N92:O92"/>
    <mergeCell ref="P92:Q92"/>
    <mergeCell ref="R92:S92"/>
    <mergeCell ref="T92:U92"/>
    <mergeCell ref="V92:W92"/>
    <mergeCell ref="X92:Y92"/>
    <mergeCell ref="Z92:AA92"/>
    <mergeCell ref="AB92:AC92"/>
    <mergeCell ref="AD92:AE92"/>
    <mergeCell ref="AF92:AI92"/>
    <mergeCell ref="J93:K93"/>
    <mergeCell ref="L93:M93"/>
    <mergeCell ref="N93:O93"/>
    <mergeCell ref="P93:Q93"/>
    <mergeCell ref="R93:S93"/>
    <mergeCell ref="T93:U93"/>
    <mergeCell ref="V93:W93"/>
    <mergeCell ref="X93:Y93"/>
    <mergeCell ref="Z93:AA93"/>
    <mergeCell ref="AB93:AC93"/>
    <mergeCell ref="AD93:AE93"/>
    <mergeCell ref="AF93:AI93"/>
    <mergeCell ref="C94:C101"/>
    <mergeCell ref="J94:K94"/>
    <mergeCell ref="L94:M94"/>
    <mergeCell ref="N94:O94"/>
    <mergeCell ref="P94:Q94"/>
    <mergeCell ref="R94:S94"/>
    <mergeCell ref="J97:K97"/>
    <mergeCell ref="L97:M97"/>
    <mergeCell ref="N97:O97"/>
    <mergeCell ref="P97:Q97"/>
    <mergeCell ref="T94:U94"/>
    <mergeCell ref="V94:W94"/>
    <mergeCell ref="X94:Y94"/>
    <mergeCell ref="Z94:AA94"/>
    <mergeCell ref="AB94:AC94"/>
    <mergeCell ref="AD94:AE94"/>
    <mergeCell ref="AF94:AI94"/>
    <mergeCell ref="D95:D99"/>
    <mergeCell ref="J95:K95"/>
    <mergeCell ref="L95:M95"/>
    <mergeCell ref="N95:O95"/>
    <mergeCell ref="P95:Q95"/>
    <mergeCell ref="R95:S95"/>
    <mergeCell ref="T95:U95"/>
    <mergeCell ref="V95:W95"/>
    <mergeCell ref="X95:Y95"/>
    <mergeCell ref="Z95:AA95"/>
    <mergeCell ref="AB95:AC95"/>
    <mergeCell ref="AD95:AE95"/>
    <mergeCell ref="AF95:AI95"/>
    <mergeCell ref="J96:K96"/>
    <mergeCell ref="L96:M96"/>
    <mergeCell ref="N96:O96"/>
    <mergeCell ref="P96:Q96"/>
    <mergeCell ref="R96:S96"/>
    <mergeCell ref="T96:U96"/>
    <mergeCell ref="V96:W96"/>
    <mergeCell ref="X96:Y96"/>
    <mergeCell ref="Z96:AA96"/>
    <mergeCell ref="AB96:AC96"/>
    <mergeCell ref="AD96:AE96"/>
    <mergeCell ref="AF96:AI96"/>
    <mergeCell ref="R97:S97"/>
    <mergeCell ref="T97:U97"/>
    <mergeCell ref="V97:W97"/>
    <mergeCell ref="X97:Y97"/>
    <mergeCell ref="Z97:AA97"/>
    <mergeCell ref="AB97:AC97"/>
    <mergeCell ref="AD97:AE97"/>
    <mergeCell ref="AF97:AI97"/>
    <mergeCell ref="J98:K98"/>
    <mergeCell ref="L98:M98"/>
    <mergeCell ref="N98:O98"/>
    <mergeCell ref="P98:Q98"/>
    <mergeCell ref="R98:S98"/>
    <mergeCell ref="T98:U98"/>
    <mergeCell ref="V98:W98"/>
    <mergeCell ref="X98:Y98"/>
    <mergeCell ref="Z98:AA98"/>
    <mergeCell ref="AB98:AC98"/>
    <mergeCell ref="AD98:AE98"/>
    <mergeCell ref="AF98:AI98"/>
    <mergeCell ref="J99:K99"/>
    <mergeCell ref="L99:M99"/>
    <mergeCell ref="N99:O99"/>
    <mergeCell ref="P99:Q99"/>
    <mergeCell ref="R99:S99"/>
    <mergeCell ref="T99:U99"/>
    <mergeCell ref="V99:W99"/>
    <mergeCell ref="X99:Y99"/>
    <mergeCell ref="Z99:AA99"/>
    <mergeCell ref="AB99:AC99"/>
    <mergeCell ref="AD99:AE99"/>
    <mergeCell ref="AF99:AI99"/>
    <mergeCell ref="J100:K100"/>
    <mergeCell ref="L100:M100"/>
    <mergeCell ref="N100:O100"/>
    <mergeCell ref="P100:Q100"/>
    <mergeCell ref="R100:S100"/>
    <mergeCell ref="T100:U100"/>
    <mergeCell ref="V100:W100"/>
    <mergeCell ref="X100:Y100"/>
    <mergeCell ref="Z100:AA100"/>
    <mergeCell ref="AB100:AC100"/>
    <mergeCell ref="AD100:AE100"/>
    <mergeCell ref="AF100:AI100"/>
    <mergeCell ref="AD101:AE101"/>
    <mergeCell ref="AF101:AI101"/>
    <mergeCell ref="J101:K101"/>
    <mergeCell ref="L101:M101"/>
    <mergeCell ref="N101:O101"/>
    <mergeCell ref="P101:Q101"/>
    <mergeCell ref="R101:S101"/>
    <mergeCell ref="T101:U101"/>
    <mergeCell ref="V102:W102"/>
    <mergeCell ref="X102:Y102"/>
    <mergeCell ref="V101:W101"/>
    <mergeCell ref="X101:Y101"/>
    <mergeCell ref="Z101:AA101"/>
    <mergeCell ref="AB101:AC101"/>
    <mergeCell ref="AD102:AE102"/>
    <mergeCell ref="AF102:AI102"/>
    <mergeCell ref="B103:I103"/>
    <mergeCell ref="J103:K103"/>
    <mergeCell ref="L103:M103"/>
    <mergeCell ref="N103:O103"/>
    <mergeCell ref="P103:Q103"/>
    <mergeCell ref="R103:S103"/>
    <mergeCell ref="AB103:AC103"/>
    <mergeCell ref="B102:I102"/>
    <mergeCell ref="AD103:AE103"/>
    <mergeCell ref="J104:K104"/>
    <mergeCell ref="L104:M104"/>
    <mergeCell ref="N104:O104"/>
    <mergeCell ref="P104:Q104"/>
    <mergeCell ref="Z102:AA102"/>
    <mergeCell ref="AB102:AC102"/>
    <mergeCell ref="J102:K102"/>
    <mergeCell ref="L102:M102"/>
    <mergeCell ref="N102:O102"/>
    <mergeCell ref="Z104:AA104"/>
    <mergeCell ref="X103:Y103"/>
    <mergeCell ref="Z103:AA103"/>
    <mergeCell ref="AF104:AI104"/>
    <mergeCell ref="B105:I105"/>
    <mergeCell ref="J105:AE105"/>
    <mergeCell ref="AF105:AI105"/>
    <mergeCell ref="T103:U103"/>
    <mergeCell ref="V103:W103"/>
    <mergeCell ref="AF103:AI103"/>
    <mergeCell ref="B104:I104"/>
    <mergeCell ref="M122:N122"/>
    <mergeCell ref="R122:S122"/>
    <mergeCell ref="E123:F123"/>
    <mergeCell ref="G123:H123"/>
    <mergeCell ref="M123:N123"/>
    <mergeCell ref="R123:S123"/>
    <mergeCell ref="G121:H121"/>
    <mergeCell ref="R104:S104"/>
    <mergeCell ref="E126:F126"/>
    <mergeCell ref="G126:H126"/>
    <mergeCell ref="B128:I129"/>
    <mergeCell ref="J128:AE128"/>
    <mergeCell ref="AB129:AC129"/>
    <mergeCell ref="AD129:AE129"/>
    <mergeCell ref="X127:Y127"/>
    <mergeCell ref="Z127:AA127"/>
    <mergeCell ref="T127:U127"/>
    <mergeCell ref="V127:W127"/>
    <mergeCell ref="AF128:AI128"/>
    <mergeCell ref="J129:K129"/>
    <mergeCell ref="L129:M129"/>
    <mergeCell ref="N129:O129"/>
    <mergeCell ref="P129:Q129"/>
    <mergeCell ref="R129:S129"/>
    <mergeCell ref="T129:U129"/>
    <mergeCell ref="V129:W129"/>
    <mergeCell ref="X129:Y129"/>
    <mergeCell ref="Z129:AA129"/>
    <mergeCell ref="AF129:AI129"/>
    <mergeCell ref="B130:I130"/>
    <mergeCell ref="J130:K130"/>
    <mergeCell ref="L130:M130"/>
    <mergeCell ref="N130:O130"/>
    <mergeCell ref="P130:Q130"/>
    <mergeCell ref="R130:S130"/>
    <mergeCell ref="T130:U130"/>
    <mergeCell ref="V130:W130"/>
    <mergeCell ref="X130:Y130"/>
    <mergeCell ref="Z130:AA130"/>
    <mergeCell ref="AB130:AC130"/>
    <mergeCell ref="AD130:AE130"/>
    <mergeCell ref="AF130:AI130"/>
    <mergeCell ref="B131:B137"/>
    <mergeCell ref="C131:I131"/>
    <mergeCell ref="J131:K131"/>
    <mergeCell ref="L131:M131"/>
    <mergeCell ref="N131:O131"/>
    <mergeCell ref="P131:Q131"/>
    <mergeCell ref="R131:S131"/>
    <mergeCell ref="T131:U131"/>
    <mergeCell ref="V131:W131"/>
    <mergeCell ref="X131:Y131"/>
    <mergeCell ref="Z131:AA131"/>
    <mergeCell ref="AB131:AC131"/>
    <mergeCell ref="AD131:AE131"/>
    <mergeCell ref="AF131:AI131"/>
    <mergeCell ref="C132:I132"/>
    <mergeCell ref="J132:K132"/>
    <mergeCell ref="L132:M132"/>
    <mergeCell ref="N132:O132"/>
    <mergeCell ref="P132:Q132"/>
    <mergeCell ref="R132:S132"/>
    <mergeCell ref="T132:U132"/>
    <mergeCell ref="V132:W132"/>
    <mergeCell ref="X132:Y132"/>
    <mergeCell ref="Z132:AA132"/>
    <mergeCell ref="AB132:AC132"/>
    <mergeCell ref="AD132:AE132"/>
    <mergeCell ref="AF132:AI132"/>
    <mergeCell ref="C133:I133"/>
    <mergeCell ref="J133:K133"/>
    <mergeCell ref="L133:M133"/>
    <mergeCell ref="N133:O133"/>
    <mergeCell ref="P133:Q133"/>
    <mergeCell ref="R133:S133"/>
    <mergeCell ref="T133:U133"/>
    <mergeCell ref="V133:W133"/>
    <mergeCell ref="X133:Y133"/>
    <mergeCell ref="Z133:AA133"/>
    <mergeCell ref="AB133:AC133"/>
    <mergeCell ref="AD133:AE133"/>
    <mergeCell ref="AF133:AI133"/>
    <mergeCell ref="C134:I134"/>
    <mergeCell ref="J134:K134"/>
    <mergeCell ref="L134:M134"/>
    <mergeCell ref="N134:O134"/>
    <mergeCell ref="P134:Q134"/>
    <mergeCell ref="R134:S134"/>
    <mergeCell ref="T134:U134"/>
    <mergeCell ref="V134:W134"/>
    <mergeCell ref="X134:Y134"/>
    <mergeCell ref="Z134:AA134"/>
    <mergeCell ref="AB134:AC134"/>
    <mergeCell ref="AD134:AE134"/>
    <mergeCell ref="AF134:AI134"/>
    <mergeCell ref="C135:I135"/>
    <mergeCell ref="J135:K135"/>
    <mergeCell ref="L135:M135"/>
    <mergeCell ref="N135:O135"/>
    <mergeCell ref="P135:Q135"/>
    <mergeCell ref="R135:S135"/>
    <mergeCell ref="T135:U135"/>
    <mergeCell ref="V135:W135"/>
    <mergeCell ref="X135:Y135"/>
    <mergeCell ref="Z135:AA135"/>
    <mergeCell ref="AB135:AC135"/>
    <mergeCell ref="AD135:AE135"/>
    <mergeCell ref="AF135:AI135"/>
    <mergeCell ref="C136:I136"/>
    <mergeCell ref="J136:K136"/>
    <mergeCell ref="L136:M136"/>
    <mergeCell ref="N136:O136"/>
    <mergeCell ref="P136:Q136"/>
    <mergeCell ref="R136:S136"/>
    <mergeCell ref="T136:U136"/>
    <mergeCell ref="V136:W136"/>
    <mergeCell ref="X136:Y136"/>
    <mergeCell ref="Z136:AA136"/>
    <mergeCell ref="AB136:AC136"/>
    <mergeCell ref="AD136:AE136"/>
    <mergeCell ref="AF136:AI136"/>
    <mergeCell ref="C137:I137"/>
    <mergeCell ref="J137:K137"/>
    <mergeCell ref="L137:M137"/>
    <mergeCell ref="N137:O137"/>
    <mergeCell ref="P137:Q137"/>
    <mergeCell ref="R137:S137"/>
    <mergeCell ref="T137:U137"/>
    <mergeCell ref="V137:W137"/>
    <mergeCell ref="X137:Y137"/>
    <mergeCell ref="Z137:AA137"/>
    <mergeCell ref="AB137:AC137"/>
    <mergeCell ref="AD137:AE137"/>
    <mergeCell ref="AF137:AI137"/>
    <mergeCell ref="B143:I143"/>
    <mergeCell ref="J143:K143"/>
    <mergeCell ref="L143:M143"/>
    <mergeCell ref="N143:O143"/>
    <mergeCell ref="P143:Q143"/>
    <mergeCell ref="R143:S143"/>
    <mergeCell ref="T143:U143"/>
    <mergeCell ref="V143:W143"/>
    <mergeCell ref="AD143:AE143"/>
    <mergeCell ref="AF143:AI143"/>
    <mergeCell ref="B144:I144"/>
    <mergeCell ref="J144:K144"/>
    <mergeCell ref="L144:M144"/>
    <mergeCell ref="N144:O144"/>
    <mergeCell ref="P144:Q144"/>
    <mergeCell ref="V144:W144"/>
    <mergeCell ref="X144:Y144"/>
    <mergeCell ref="Z144:AA144"/>
    <mergeCell ref="B145:I145"/>
    <mergeCell ref="J145:K145"/>
    <mergeCell ref="L145:M145"/>
    <mergeCell ref="N145:O145"/>
    <mergeCell ref="P145:Q145"/>
    <mergeCell ref="R145:S145"/>
    <mergeCell ref="R144:S144"/>
    <mergeCell ref="T144:U144"/>
    <mergeCell ref="AB144:AC144"/>
    <mergeCell ref="X143:Y143"/>
    <mergeCell ref="Z143:AA143"/>
    <mergeCell ref="AB143:AC143"/>
    <mergeCell ref="AD144:AE144"/>
    <mergeCell ref="AF144:AI144"/>
    <mergeCell ref="T145:U145"/>
    <mergeCell ref="V145:W145"/>
    <mergeCell ref="X145:Y145"/>
    <mergeCell ref="Z145:AA145"/>
    <mergeCell ref="AB145:AC145"/>
    <mergeCell ref="AD146:AE146"/>
    <mergeCell ref="AF146:AI146"/>
    <mergeCell ref="B147:I147"/>
    <mergeCell ref="J147:AE147"/>
    <mergeCell ref="AF147:AI147"/>
    <mergeCell ref="AD145:AE145"/>
    <mergeCell ref="AF145:AI145"/>
    <mergeCell ref="X146:Y146"/>
    <mergeCell ref="Z146:AA146"/>
    <mergeCell ref="AB146:AC146"/>
    <mergeCell ref="B148:E149"/>
    <mergeCell ref="F148:H149"/>
    <mergeCell ref="R146:S146"/>
    <mergeCell ref="T146:U146"/>
    <mergeCell ref="V146:W146"/>
    <mergeCell ref="B146:I146"/>
    <mergeCell ref="J146:K146"/>
    <mergeCell ref="L146:M146"/>
    <mergeCell ref="N146:O146"/>
    <mergeCell ref="P146:Q146"/>
    <mergeCell ref="B138:B142"/>
    <mergeCell ref="C138:I138"/>
    <mergeCell ref="J138:K138"/>
    <mergeCell ref="L138:M138"/>
    <mergeCell ref="N138:O138"/>
    <mergeCell ref="P138:Q138"/>
    <mergeCell ref="R138:S138"/>
    <mergeCell ref="T138:U138"/>
    <mergeCell ref="V138:W138"/>
    <mergeCell ref="X138:Y138"/>
    <mergeCell ref="Z138:AA138"/>
    <mergeCell ref="AB138:AC138"/>
    <mergeCell ref="AD138:AE138"/>
    <mergeCell ref="AF138:AI138"/>
    <mergeCell ref="C139:I139"/>
    <mergeCell ref="J139:K139"/>
    <mergeCell ref="L139:M139"/>
    <mergeCell ref="N139:O139"/>
    <mergeCell ref="P139:Q139"/>
    <mergeCell ref="R139:S139"/>
    <mergeCell ref="T139:U139"/>
    <mergeCell ref="V139:W139"/>
    <mergeCell ref="X139:Y139"/>
    <mergeCell ref="Z139:AA139"/>
    <mergeCell ref="AB139:AC139"/>
    <mergeCell ref="AD139:AE139"/>
    <mergeCell ref="AF139:AI139"/>
    <mergeCell ref="C140:I140"/>
    <mergeCell ref="J140:K140"/>
    <mergeCell ref="L140:M140"/>
    <mergeCell ref="N140:O140"/>
    <mergeCell ref="P140:Q140"/>
    <mergeCell ref="R140:S140"/>
    <mergeCell ref="T140:U140"/>
    <mergeCell ref="V140:W140"/>
    <mergeCell ref="X140:Y140"/>
    <mergeCell ref="Z140:AA140"/>
    <mergeCell ref="AB140:AC140"/>
    <mergeCell ref="AD140:AE140"/>
    <mergeCell ref="AF140:AI140"/>
    <mergeCell ref="C141:I141"/>
    <mergeCell ref="J141:K141"/>
    <mergeCell ref="L141:M141"/>
    <mergeCell ref="N141:O141"/>
    <mergeCell ref="P141:Q141"/>
    <mergeCell ref="R141:S141"/>
    <mergeCell ref="T141:U141"/>
    <mergeCell ref="V141:W141"/>
    <mergeCell ref="X141:Y141"/>
    <mergeCell ref="Z141:AA141"/>
    <mergeCell ref="AB141:AC141"/>
    <mergeCell ref="AD141:AE141"/>
    <mergeCell ref="AF141:AI141"/>
    <mergeCell ref="C142:I142"/>
    <mergeCell ref="J142:K142"/>
    <mergeCell ref="L142:M142"/>
    <mergeCell ref="N142:O142"/>
    <mergeCell ref="P142:Q142"/>
    <mergeCell ref="AD142:AE142"/>
    <mergeCell ref="AF142:AI142"/>
    <mergeCell ref="R142:S142"/>
    <mergeCell ref="T142:U142"/>
    <mergeCell ref="V142:W142"/>
    <mergeCell ref="X142:Y142"/>
    <mergeCell ref="Z142:AA142"/>
    <mergeCell ref="AB142:AC142"/>
    <mergeCell ref="N47:O47"/>
    <mergeCell ref="P47:Q47"/>
    <mergeCell ref="R47:S47"/>
    <mergeCell ref="T47:U47"/>
    <mergeCell ref="V47:W47"/>
    <mergeCell ref="M124:S124"/>
    <mergeCell ref="V104:W104"/>
    <mergeCell ref="P102:Q102"/>
    <mergeCell ref="R102:S102"/>
    <mergeCell ref="T102:U102"/>
    <mergeCell ref="T104:U104"/>
    <mergeCell ref="AB127:AC127"/>
    <mergeCell ref="AD127:AE127"/>
    <mergeCell ref="Z47:AA47"/>
    <mergeCell ref="AB47:AC47"/>
    <mergeCell ref="AD47:AE47"/>
    <mergeCell ref="X47:Y47"/>
    <mergeCell ref="AD104:AE104"/>
    <mergeCell ref="X104:Y104"/>
    <mergeCell ref="AB104:AC104"/>
    <mergeCell ref="J127:K127"/>
    <mergeCell ref="L127:M127"/>
    <mergeCell ref="N127:O127"/>
    <mergeCell ref="P127:Q127"/>
    <mergeCell ref="R127:S127"/>
    <mergeCell ref="M125:S125"/>
  </mergeCells>
  <dataValidations count="9">
    <dataValidation type="whole" allowBlank="1" showInputMessage="1" showErrorMessage="1" error="仕様作成年、最新仕様は1960～9999で入力してください。" imeMode="off" sqref="M3:N3 R3:S3 M43:N43 R43:S43 M83:N83 R83:S83 M123:N123 R123:S123">
      <formula1>1960</formula1>
      <formula2>9999</formula2>
    </dataValidation>
    <dataValidation allowBlank="1" showInputMessage="1" showErrorMessage="1" error="経過年、設計寿命は0～50で入力してください。" sqref="M2:N2 R2:S2 M42:N42 R42:S42 M82:N82 R82:S82 M122:N122 R122:S122"/>
    <dataValidation type="textLength" operator="lessThanOrEqual" allowBlank="1" showInputMessage="1" showErrorMessage="1" error="点検記録は100字以内で入力してください。&#10;" imeMode="hiragana" sqref="M5:S5 M45:S45 M85:S85 M125:S125">
      <formula1>100</formula1>
    </dataValidation>
    <dataValidation type="textLength" operator="lessThanOrEqual" allowBlank="1" showInputMessage="1" showErrorMessage="1" error="障害履歴は100字以内で入力してください。&#10;" imeMode="hiragana" sqref="M4:S4 M44:S44 M84:S84 M124:S124">
      <formula1>100</formula1>
    </dataValidation>
    <dataValidation type="list" allowBlank="1" showInputMessage="1" showErrorMessage="1" sqref="J130:AE130 J50:AE50">
      <formula1>",○"</formula1>
    </dataValidation>
    <dataValidation type="whole" allowBlank="1" showInputMessage="1" showErrorMessage="1" error="台数は1～10で入力してください。" imeMode="off" sqref="I10:J35">
      <formula1>1</formula1>
      <formula2>10</formula2>
    </dataValidation>
    <dataValidation type="whole" allowBlank="1" showInputMessage="1" showErrorMessage="1" imeMode="off" sqref="J59:AE59 J144:AE144 E2:F6 J103:AE103 J87:AE87">
      <formula1>0</formula1>
      <formula2>100</formula2>
    </dataValidation>
    <dataValidation type="decimal" allowBlank="1" showInputMessage="1" showErrorMessage="1" error="0～99.9で入力してください。" imeMode="off" sqref="M10:V35 J51:AE57 J90:AE101 J131:AE142">
      <formula1>0</formula1>
      <formula2>99.9</formula2>
    </dataValidation>
    <dataValidation allowBlank="1" showInputMessage="1" showErrorMessage="1" imeMode="hiragana" sqref="J64:AI67 J107:AI110 J149:AI152"/>
  </dataValidations>
  <printOptions/>
  <pageMargins left="0.7086614173228347" right="0.7086614173228347" top="0.7480314960629921" bottom="0.7480314960629921" header="0.31496062992125984" footer="0.31496062992125984"/>
  <pageSetup fitToHeight="0" fitToWidth="1" horizontalDpi="360" verticalDpi="360" orientation="portrait" paperSize="9" scale="64" r:id="rId1"/>
  <rowBreaks count="3" manualBreakCount="3">
    <brk id="40" max="41" man="1"/>
    <brk id="80" max="41" man="1"/>
    <brk id="120" max="41" man="1"/>
  </rowBreaks>
</worksheet>
</file>

<file path=xl/worksheets/sheet7.xml><?xml version="1.0" encoding="utf-8"?>
<worksheet xmlns="http://schemas.openxmlformats.org/spreadsheetml/2006/main" xmlns:r="http://schemas.openxmlformats.org/officeDocument/2006/relationships">
  <sheetPr codeName="Sheet15">
    <pageSetUpPr fitToPage="1"/>
  </sheetPr>
  <dimension ref="A1:R354"/>
  <sheetViews>
    <sheetView zoomScalePageLayoutView="0" workbookViewId="0" topLeftCell="A1">
      <selection activeCell="A1" sqref="A1"/>
    </sheetView>
  </sheetViews>
  <sheetFormatPr defaultColWidth="12.57421875" defaultRowHeight="15"/>
  <cols>
    <col min="1" max="1" width="12.57421875" style="141" customWidth="1"/>
    <col min="2" max="2" width="2.7109375" style="141" customWidth="1"/>
    <col min="3" max="3" width="8.421875" style="324" customWidth="1"/>
    <col min="4" max="11" width="10.421875" style="324" customWidth="1"/>
    <col min="12" max="18" width="10.421875" style="141" customWidth="1"/>
    <col min="19" max="16384" width="12.57421875" style="141" customWidth="1"/>
  </cols>
  <sheetData>
    <row r="1" spans="1:18" ht="12" thickBot="1">
      <c r="A1" s="244" t="s">
        <v>1119</v>
      </c>
      <c r="B1" s="244"/>
      <c r="C1" s="245"/>
      <c r="D1" s="245">
        <v>1</v>
      </c>
      <c r="E1" s="245">
        <v>2</v>
      </c>
      <c r="F1" s="245">
        <v>3</v>
      </c>
      <c r="G1" s="245">
        <v>4</v>
      </c>
      <c r="H1" s="245">
        <v>5</v>
      </c>
      <c r="I1" s="245">
        <v>6</v>
      </c>
      <c r="J1" s="245">
        <v>7</v>
      </c>
      <c r="K1" s="245">
        <v>8</v>
      </c>
      <c r="L1" s="245">
        <v>9</v>
      </c>
      <c r="M1" s="245">
        <v>10</v>
      </c>
      <c r="N1" s="245">
        <v>11</v>
      </c>
      <c r="O1" s="245">
        <v>12</v>
      </c>
      <c r="P1" s="245">
        <v>13</v>
      </c>
      <c r="Q1" s="245"/>
      <c r="R1" s="245"/>
    </row>
    <row r="2" spans="1:18" s="251" customFormat="1" ht="11.25">
      <c r="A2" s="246" t="s">
        <v>1120</v>
      </c>
      <c r="B2" s="692"/>
      <c r="C2" s="247" t="s">
        <v>1121</v>
      </c>
      <c r="D2" s="248"/>
      <c r="E2" s="248"/>
      <c r="F2" s="248"/>
      <c r="G2" s="248"/>
      <c r="H2" s="248"/>
      <c r="I2" s="248"/>
      <c r="J2" s="248"/>
      <c r="K2" s="248"/>
      <c r="L2" s="248"/>
      <c r="M2" s="248"/>
      <c r="N2" s="248"/>
      <c r="O2" s="248"/>
      <c r="P2" s="249"/>
      <c r="Q2" s="250"/>
      <c r="R2" s="250"/>
    </row>
    <row r="3" spans="1:18" s="193" customFormat="1" ht="11.25">
      <c r="A3" s="252"/>
      <c r="B3" s="693"/>
      <c r="C3" s="253" t="s">
        <v>1122</v>
      </c>
      <c r="D3" s="254"/>
      <c r="E3" s="254"/>
      <c r="F3" s="254"/>
      <c r="G3" s="254"/>
      <c r="H3" s="254"/>
      <c r="I3" s="254"/>
      <c r="J3" s="254"/>
      <c r="K3" s="254"/>
      <c r="L3" s="254"/>
      <c r="M3" s="254"/>
      <c r="N3" s="254"/>
      <c r="O3" s="254"/>
      <c r="P3" s="255"/>
      <c r="Q3" s="250"/>
      <c r="R3" s="250"/>
    </row>
    <row r="4" spans="1:18" ht="11.25">
      <c r="A4" s="252"/>
      <c r="B4" s="693"/>
      <c r="C4" s="256" t="s">
        <v>1123</v>
      </c>
      <c r="D4" s="254"/>
      <c r="E4" s="254"/>
      <c r="F4" s="254"/>
      <c r="G4" s="254"/>
      <c r="H4" s="254"/>
      <c r="I4" s="254"/>
      <c r="J4" s="254"/>
      <c r="K4" s="254"/>
      <c r="L4" s="254"/>
      <c r="M4" s="254"/>
      <c r="N4" s="254"/>
      <c r="O4" s="254"/>
      <c r="P4" s="255"/>
      <c r="Q4" s="250"/>
      <c r="R4" s="250"/>
    </row>
    <row r="5" spans="1:18" ht="11.25">
      <c r="A5" s="252"/>
      <c r="B5" s="693"/>
      <c r="C5" s="253" t="s">
        <v>626</v>
      </c>
      <c r="D5" s="254"/>
      <c r="E5" s="254"/>
      <c r="F5" s="254"/>
      <c r="G5" s="254"/>
      <c r="H5" s="254"/>
      <c r="I5" s="254"/>
      <c r="J5" s="254"/>
      <c r="K5" s="254"/>
      <c r="L5" s="254"/>
      <c r="M5" s="254"/>
      <c r="N5" s="254"/>
      <c r="O5" s="254"/>
      <c r="P5" s="255"/>
      <c r="Q5" s="250"/>
      <c r="R5" s="250"/>
    </row>
    <row r="6" spans="1:18" ht="12" thickBot="1">
      <c r="A6" s="257"/>
      <c r="B6" s="258"/>
      <c r="C6" s="259" t="s">
        <v>1124</v>
      </c>
      <c r="D6" s="260"/>
      <c r="E6" s="260"/>
      <c r="F6" s="260"/>
      <c r="G6" s="260"/>
      <c r="H6" s="260"/>
      <c r="I6" s="260"/>
      <c r="J6" s="260"/>
      <c r="K6" s="260"/>
      <c r="L6" s="260"/>
      <c r="M6" s="260"/>
      <c r="N6" s="260"/>
      <c r="O6" s="260"/>
      <c r="P6" s="261"/>
      <c r="Q6" s="250"/>
      <c r="R6" s="250"/>
    </row>
    <row r="7" spans="1:18" s="251" customFormat="1" ht="11.25">
      <c r="A7" s="685" t="s">
        <v>1125</v>
      </c>
      <c r="B7" s="687" t="s">
        <v>329</v>
      </c>
      <c r="C7" s="247" t="s">
        <v>1121</v>
      </c>
      <c r="D7" s="262" t="s">
        <v>1126</v>
      </c>
      <c r="E7" s="262"/>
      <c r="F7" s="262"/>
      <c r="G7" s="262"/>
      <c r="H7" s="262"/>
      <c r="I7" s="262"/>
      <c r="J7" s="262"/>
      <c r="K7" s="262"/>
      <c r="L7" s="262"/>
      <c r="M7" s="262"/>
      <c r="N7" s="262"/>
      <c r="O7" s="262"/>
      <c r="P7" s="263"/>
      <c r="Q7" s="250"/>
      <c r="R7" s="250"/>
    </row>
    <row r="8" spans="1:18" s="193" customFormat="1" ht="11.25">
      <c r="A8" s="686"/>
      <c r="B8" s="688"/>
      <c r="C8" s="253" t="s">
        <v>1122</v>
      </c>
      <c r="D8" s="265"/>
      <c r="E8" s="265"/>
      <c r="F8" s="265"/>
      <c r="G8" s="265"/>
      <c r="H8" s="265"/>
      <c r="I8" s="265"/>
      <c r="J8" s="265"/>
      <c r="K8" s="265"/>
      <c r="L8" s="265"/>
      <c r="M8" s="265"/>
      <c r="N8" s="265"/>
      <c r="O8" s="265"/>
      <c r="P8" s="266"/>
      <c r="Q8" s="250"/>
      <c r="R8" s="250"/>
    </row>
    <row r="9" spans="1:18" ht="11.25">
      <c r="A9" s="686"/>
      <c r="B9" s="688"/>
      <c r="C9" s="256" t="s">
        <v>1123</v>
      </c>
      <c r="D9" s="267">
        <v>100</v>
      </c>
      <c r="E9" s="268"/>
      <c r="F9" s="268"/>
      <c r="G9" s="268"/>
      <c r="H9" s="268"/>
      <c r="I9" s="268"/>
      <c r="J9" s="268"/>
      <c r="K9" s="268"/>
      <c r="L9" s="268"/>
      <c r="M9" s="268"/>
      <c r="N9" s="268"/>
      <c r="O9" s="268"/>
      <c r="P9" s="266"/>
      <c r="Q9" s="250"/>
      <c r="R9" s="250"/>
    </row>
    <row r="10" spans="1:18" ht="11.25">
      <c r="A10" s="686"/>
      <c r="B10" s="688"/>
      <c r="C10" s="253" t="s">
        <v>626</v>
      </c>
      <c r="D10" s="265">
        <v>100</v>
      </c>
      <c r="E10" s="265"/>
      <c r="F10" s="265"/>
      <c r="G10" s="265"/>
      <c r="H10" s="265"/>
      <c r="I10" s="265"/>
      <c r="J10" s="265"/>
      <c r="K10" s="265"/>
      <c r="L10" s="265"/>
      <c r="M10" s="265"/>
      <c r="N10" s="265"/>
      <c r="O10" s="265"/>
      <c r="P10" s="266"/>
      <c r="Q10" s="250"/>
      <c r="R10" s="250"/>
    </row>
    <row r="11" spans="1:18" ht="12" thickBot="1">
      <c r="A11" s="689"/>
      <c r="B11" s="690"/>
      <c r="C11" s="259" t="s">
        <v>1124</v>
      </c>
      <c r="D11" s="269"/>
      <c r="E11" s="269"/>
      <c r="F11" s="269"/>
      <c r="G11" s="269"/>
      <c r="H11" s="269"/>
      <c r="I11" s="269"/>
      <c r="J11" s="269"/>
      <c r="K11" s="269"/>
      <c r="L11" s="269"/>
      <c r="M11" s="269"/>
      <c r="N11" s="269"/>
      <c r="O11" s="269"/>
      <c r="P11" s="270"/>
      <c r="Q11" s="250"/>
      <c r="R11" s="250"/>
    </row>
    <row r="12" spans="1:18" s="251" customFormat="1" ht="23.25" customHeight="1">
      <c r="A12" s="685" t="s">
        <v>1127</v>
      </c>
      <c r="B12" s="687" t="s">
        <v>330</v>
      </c>
      <c r="C12" s="247" t="s">
        <v>1121</v>
      </c>
      <c r="D12" s="271" t="s">
        <v>1128</v>
      </c>
      <c r="E12" s="271" t="s">
        <v>1129</v>
      </c>
      <c r="F12" s="271" t="s">
        <v>1130</v>
      </c>
      <c r="G12" s="271" t="s">
        <v>1131</v>
      </c>
      <c r="H12" s="271" t="s">
        <v>1132</v>
      </c>
      <c r="I12" s="271" t="s">
        <v>1133</v>
      </c>
      <c r="J12" s="271" t="s">
        <v>1134</v>
      </c>
      <c r="K12" s="271" t="s">
        <v>1135</v>
      </c>
      <c r="L12" s="271" t="s">
        <v>1136</v>
      </c>
      <c r="M12" s="271" t="s">
        <v>1137</v>
      </c>
      <c r="N12" s="271" t="s">
        <v>1138</v>
      </c>
      <c r="O12" s="271" t="s">
        <v>1139</v>
      </c>
      <c r="P12" s="272" t="s">
        <v>1140</v>
      </c>
      <c r="Q12" s="273"/>
      <c r="R12" s="274"/>
    </row>
    <row r="13" spans="1:18" s="193" customFormat="1" ht="22.5">
      <c r="A13" s="686"/>
      <c r="B13" s="688"/>
      <c r="C13" s="253" t="s">
        <v>1122</v>
      </c>
      <c r="D13" s="275" t="s">
        <v>1141</v>
      </c>
      <c r="E13" s="275" t="s">
        <v>1142</v>
      </c>
      <c r="F13" s="275" t="s">
        <v>1142</v>
      </c>
      <c r="G13" s="275" t="s">
        <v>1143</v>
      </c>
      <c r="H13" s="275" t="s">
        <v>1143</v>
      </c>
      <c r="I13" s="275" t="s">
        <v>1143</v>
      </c>
      <c r="J13" s="275" t="s">
        <v>1144</v>
      </c>
      <c r="K13" s="275" t="s">
        <v>1145</v>
      </c>
      <c r="L13" s="275" t="s">
        <v>1146</v>
      </c>
      <c r="M13" s="275" t="s">
        <v>1147</v>
      </c>
      <c r="N13" s="275" t="s">
        <v>1148</v>
      </c>
      <c r="O13" s="275" t="s">
        <v>1149</v>
      </c>
      <c r="P13" s="276" t="s">
        <v>1150</v>
      </c>
      <c r="Q13" s="273"/>
      <c r="R13" s="274"/>
    </row>
    <row r="14" spans="1:18" ht="11.25">
      <c r="A14" s="686"/>
      <c r="B14" s="688"/>
      <c r="C14" s="256" t="s">
        <v>1123</v>
      </c>
      <c r="D14" s="277">
        <v>0.5</v>
      </c>
      <c r="E14" s="277">
        <v>1</v>
      </c>
      <c r="F14" s="277">
        <v>1</v>
      </c>
      <c r="G14" s="277">
        <v>1</v>
      </c>
      <c r="H14" s="277">
        <v>1</v>
      </c>
      <c r="I14" s="277">
        <v>1</v>
      </c>
      <c r="J14" s="277">
        <v>0.8</v>
      </c>
      <c r="K14" s="277">
        <v>0.5</v>
      </c>
      <c r="L14" s="277">
        <v>0.5</v>
      </c>
      <c r="M14" s="277">
        <v>1</v>
      </c>
      <c r="N14" s="277">
        <v>1</v>
      </c>
      <c r="O14" s="277">
        <v>0.5</v>
      </c>
      <c r="P14" s="278">
        <v>0.5</v>
      </c>
      <c r="Q14" s="273"/>
      <c r="R14" s="274"/>
    </row>
    <row r="15" spans="1:18" ht="11.25">
      <c r="A15" s="686"/>
      <c r="B15" s="688"/>
      <c r="C15" s="253" t="s">
        <v>626</v>
      </c>
      <c r="D15" s="277"/>
      <c r="E15" s="277"/>
      <c r="F15" s="277"/>
      <c r="G15" s="277"/>
      <c r="H15" s="277"/>
      <c r="I15" s="277"/>
      <c r="J15" s="277"/>
      <c r="K15" s="277"/>
      <c r="L15" s="277"/>
      <c r="M15" s="277"/>
      <c r="N15" s="277"/>
      <c r="O15" s="277"/>
      <c r="P15" s="278"/>
      <c r="Q15" s="273"/>
      <c r="R15" s="274"/>
    </row>
    <row r="16" spans="1:18" ht="12" thickBot="1">
      <c r="A16" s="689"/>
      <c r="B16" s="690"/>
      <c r="C16" s="259" t="s">
        <v>1124</v>
      </c>
      <c r="D16" s="279"/>
      <c r="E16" s="279"/>
      <c r="F16" s="279"/>
      <c r="G16" s="279"/>
      <c r="H16" s="279"/>
      <c r="I16" s="279"/>
      <c r="J16" s="279"/>
      <c r="K16" s="279"/>
      <c r="L16" s="279"/>
      <c r="M16" s="279"/>
      <c r="N16" s="279"/>
      <c r="O16" s="279"/>
      <c r="P16" s="280"/>
      <c r="Q16" s="273"/>
      <c r="R16" s="274"/>
    </row>
    <row r="17" spans="1:18" s="251" customFormat="1" ht="22.5" customHeight="1">
      <c r="A17" s="685" t="s">
        <v>1151</v>
      </c>
      <c r="B17" s="687" t="s">
        <v>329</v>
      </c>
      <c r="C17" s="247" t="s">
        <v>1121</v>
      </c>
      <c r="D17" s="262" t="s">
        <v>1152</v>
      </c>
      <c r="E17" s="262" t="s">
        <v>1153</v>
      </c>
      <c r="F17" s="262" t="s">
        <v>1154</v>
      </c>
      <c r="G17" s="262" t="s">
        <v>1155</v>
      </c>
      <c r="H17" s="262" t="s">
        <v>1156</v>
      </c>
      <c r="I17" s="262"/>
      <c r="J17" s="262"/>
      <c r="K17" s="262"/>
      <c r="L17" s="262"/>
      <c r="M17" s="262"/>
      <c r="N17" s="262"/>
      <c r="O17" s="262"/>
      <c r="P17" s="263"/>
      <c r="Q17" s="250"/>
      <c r="R17" s="250"/>
    </row>
    <row r="18" spans="1:18" s="193" customFormat="1" ht="11.25">
      <c r="A18" s="686"/>
      <c r="B18" s="688"/>
      <c r="C18" s="253" t="s">
        <v>1122</v>
      </c>
      <c r="D18" s="281"/>
      <c r="E18" s="281"/>
      <c r="F18" s="281"/>
      <c r="G18" s="281"/>
      <c r="H18" s="281"/>
      <c r="I18" s="281"/>
      <c r="J18" s="281"/>
      <c r="K18" s="281"/>
      <c r="L18" s="281"/>
      <c r="M18" s="281"/>
      <c r="N18" s="281"/>
      <c r="O18" s="281"/>
      <c r="P18" s="282"/>
      <c r="Q18" s="283"/>
      <c r="R18" s="283"/>
    </row>
    <row r="19" spans="1:18" ht="11.25">
      <c r="A19" s="686"/>
      <c r="B19" s="688"/>
      <c r="C19" s="256" t="s">
        <v>1123</v>
      </c>
      <c r="D19" s="284"/>
      <c r="E19" s="284"/>
      <c r="F19" s="281"/>
      <c r="G19" s="281"/>
      <c r="H19" s="281"/>
      <c r="I19" s="281"/>
      <c r="J19" s="281"/>
      <c r="K19" s="281"/>
      <c r="L19" s="281"/>
      <c r="M19" s="281"/>
      <c r="N19" s="281"/>
      <c r="O19" s="281"/>
      <c r="P19" s="282"/>
      <c r="Q19" s="283"/>
      <c r="R19" s="283"/>
    </row>
    <row r="20" spans="1:18" ht="11.25">
      <c r="A20" s="686"/>
      <c r="B20" s="688"/>
      <c r="C20" s="253" t="s">
        <v>626</v>
      </c>
      <c r="D20" s="281">
        <v>30</v>
      </c>
      <c r="E20" s="281">
        <v>30</v>
      </c>
      <c r="F20" s="281">
        <v>10</v>
      </c>
      <c r="G20" s="281">
        <v>20</v>
      </c>
      <c r="H20" s="281">
        <v>10</v>
      </c>
      <c r="I20" s="281"/>
      <c r="J20" s="281"/>
      <c r="K20" s="281"/>
      <c r="L20" s="281"/>
      <c r="M20" s="281"/>
      <c r="N20" s="281"/>
      <c r="O20" s="281"/>
      <c r="P20" s="282"/>
      <c r="Q20" s="283"/>
      <c r="R20" s="283"/>
    </row>
    <row r="21" spans="1:18" ht="12" thickBot="1">
      <c r="A21" s="686"/>
      <c r="B21" s="688"/>
      <c r="C21" s="264" t="s">
        <v>1124</v>
      </c>
      <c r="D21" s="285" t="s">
        <v>1157</v>
      </c>
      <c r="E21" s="285" t="s">
        <v>1157</v>
      </c>
      <c r="F21" s="285">
        <v>6</v>
      </c>
      <c r="G21" s="285"/>
      <c r="H21" s="285" t="s">
        <v>1158</v>
      </c>
      <c r="I21" s="285"/>
      <c r="J21" s="285"/>
      <c r="K21" s="285"/>
      <c r="L21" s="285"/>
      <c r="M21" s="285"/>
      <c r="N21" s="285"/>
      <c r="O21" s="285"/>
      <c r="P21" s="286"/>
      <c r="Q21" s="283"/>
      <c r="R21" s="283"/>
    </row>
    <row r="22" spans="1:18" s="251" customFormat="1" ht="23.25" customHeight="1">
      <c r="A22" s="685" t="s">
        <v>1306</v>
      </c>
      <c r="B22" s="687">
        <v>1</v>
      </c>
      <c r="C22" s="247" t="s">
        <v>1121</v>
      </c>
      <c r="D22" s="271" t="s">
        <v>1159</v>
      </c>
      <c r="E22" s="271" t="s">
        <v>1160</v>
      </c>
      <c r="F22" s="287" t="s">
        <v>1161</v>
      </c>
      <c r="G22" s="271" t="s">
        <v>1162</v>
      </c>
      <c r="H22" s="271"/>
      <c r="I22" s="271"/>
      <c r="J22" s="271"/>
      <c r="K22" s="271"/>
      <c r="L22" s="271"/>
      <c r="M22" s="271"/>
      <c r="N22" s="271"/>
      <c r="O22" s="271"/>
      <c r="P22" s="272"/>
      <c r="Q22" s="250"/>
      <c r="R22" s="250"/>
    </row>
    <row r="23" spans="1:18" s="193" customFormat="1" ht="11.25">
      <c r="A23" s="686"/>
      <c r="B23" s="688"/>
      <c r="C23" s="253" t="s">
        <v>1122</v>
      </c>
      <c r="D23" s="288"/>
      <c r="E23" s="288"/>
      <c r="F23" s="288"/>
      <c r="G23" s="288"/>
      <c r="H23" s="288"/>
      <c r="I23" s="288"/>
      <c r="J23" s="288"/>
      <c r="K23" s="288"/>
      <c r="L23" s="288"/>
      <c r="M23" s="288"/>
      <c r="N23" s="288"/>
      <c r="O23" s="288"/>
      <c r="P23" s="289"/>
      <c r="Q23" s="283"/>
      <c r="R23" s="283"/>
    </row>
    <row r="24" spans="1:18" ht="11.25">
      <c r="A24" s="686"/>
      <c r="B24" s="688"/>
      <c r="C24" s="256" t="s">
        <v>1123</v>
      </c>
      <c r="D24" s="288">
        <v>30</v>
      </c>
      <c r="E24" s="288">
        <v>30</v>
      </c>
      <c r="F24" s="288">
        <v>20</v>
      </c>
      <c r="G24" s="288">
        <v>20</v>
      </c>
      <c r="H24" s="288"/>
      <c r="I24" s="288"/>
      <c r="J24" s="288"/>
      <c r="K24" s="288"/>
      <c r="L24" s="288"/>
      <c r="M24" s="288"/>
      <c r="N24" s="288"/>
      <c r="O24" s="288"/>
      <c r="P24" s="289"/>
      <c r="Q24" s="283"/>
      <c r="R24" s="283"/>
    </row>
    <row r="25" spans="1:18" ht="11.25">
      <c r="A25" s="686"/>
      <c r="B25" s="688"/>
      <c r="C25" s="253" t="s">
        <v>626</v>
      </c>
      <c r="D25" s="288"/>
      <c r="E25" s="288"/>
      <c r="F25" s="288"/>
      <c r="G25" s="288"/>
      <c r="H25" s="288"/>
      <c r="I25" s="288"/>
      <c r="J25" s="288"/>
      <c r="K25" s="288"/>
      <c r="L25" s="288"/>
      <c r="M25" s="288"/>
      <c r="N25" s="288"/>
      <c r="O25" s="288"/>
      <c r="P25" s="289"/>
      <c r="Q25" s="283"/>
      <c r="R25" s="283"/>
    </row>
    <row r="26" spans="1:18" ht="12" thickBot="1">
      <c r="A26" s="689"/>
      <c r="B26" s="690"/>
      <c r="C26" s="259" t="s">
        <v>1124</v>
      </c>
      <c r="D26" s="290"/>
      <c r="E26" s="290"/>
      <c r="F26" s="290"/>
      <c r="G26" s="290"/>
      <c r="H26" s="290"/>
      <c r="I26" s="290"/>
      <c r="J26" s="290"/>
      <c r="K26" s="290"/>
      <c r="L26" s="290"/>
      <c r="M26" s="290"/>
      <c r="N26" s="290"/>
      <c r="O26" s="290"/>
      <c r="P26" s="291"/>
      <c r="Q26" s="283"/>
      <c r="R26" s="283"/>
    </row>
    <row r="27" spans="1:18" s="251" customFormat="1" ht="22.5" customHeight="1">
      <c r="A27" s="685" t="s">
        <v>1163</v>
      </c>
      <c r="B27" s="687">
        <v>3</v>
      </c>
      <c r="C27" s="247" t="s">
        <v>1121</v>
      </c>
      <c r="D27" s="262" t="s">
        <v>1164</v>
      </c>
      <c r="E27" s="262" t="s">
        <v>1153</v>
      </c>
      <c r="F27" s="262" t="s">
        <v>1154</v>
      </c>
      <c r="G27" s="262" t="s">
        <v>1155</v>
      </c>
      <c r="H27" s="262" t="s">
        <v>1156</v>
      </c>
      <c r="I27" s="262"/>
      <c r="J27" s="262"/>
      <c r="K27" s="262"/>
      <c r="L27" s="262"/>
      <c r="M27" s="262"/>
      <c r="N27" s="262"/>
      <c r="O27" s="262"/>
      <c r="P27" s="263"/>
      <c r="Q27" s="250"/>
      <c r="R27" s="250"/>
    </row>
    <row r="28" spans="1:18" s="193" customFormat="1" ht="11.25">
      <c r="A28" s="686"/>
      <c r="B28" s="688"/>
      <c r="C28" s="253" t="s">
        <v>1122</v>
      </c>
      <c r="D28" s="281"/>
      <c r="E28" s="281"/>
      <c r="F28" s="281"/>
      <c r="G28" s="281"/>
      <c r="H28" s="281"/>
      <c r="I28" s="281"/>
      <c r="J28" s="281"/>
      <c r="K28" s="281"/>
      <c r="L28" s="281"/>
      <c r="M28" s="281"/>
      <c r="N28" s="281"/>
      <c r="O28" s="281"/>
      <c r="P28" s="282"/>
      <c r="Q28" s="283"/>
      <c r="R28" s="283"/>
    </row>
    <row r="29" spans="1:18" ht="11.25">
      <c r="A29" s="686"/>
      <c r="B29" s="688"/>
      <c r="C29" s="256" t="s">
        <v>1123</v>
      </c>
      <c r="D29" s="284"/>
      <c r="E29" s="284"/>
      <c r="F29" s="281"/>
      <c r="G29" s="281"/>
      <c r="H29" s="281"/>
      <c r="I29" s="281"/>
      <c r="J29" s="281"/>
      <c r="K29" s="281"/>
      <c r="L29" s="281"/>
      <c r="M29" s="281"/>
      <c r="N29" s="281"/>
      <c r="O29" s="281"/>
      <c r="P29" s="282"/>
      <c r="Q29" s="283"/>
      <c r="R29" s="283"/>
    </row>
    <row r="30" spans="1:18" ht="11.25">
      <c r="A30" s="686"/>
      <c r="B30" s="688"/>
      <c r="C30" s="253" t="s">
        <v>626</v>
      </c>
      <c r="D30" s="281">
        <v>30</v>
      </c>
      <c r="E30" s="281">
        <v>30</v>
      </c>
      <c r="F30" s="281">
        <v>10</v>
      </c>
      <c r="G30" s="281">
        <v>20</v>
      </c>
      <c r="H30" s="281">
        <v>10</v>
      </c>
      <c r="I30" s="281"/>
      <c r="J30" s="281"/>
      <c r="K30" s="281"/>
      <c r="L30" s="281"/>
      <c r="M30" s="281"/>
      <c r="N30" s="281"/>
      <c r="O30" s="281"/>
      <c r="P30" s="282"/>
      <c r="Q30" s="283"/>
      <c r="R30" s="283"/>
    </row>
    <row r="31" spans="1:18" ht="12" thickBot="1">
      <c r="A31" s="689"/>
      <c r="B31" s="690"/>
      <c r="C31" s="259" t="s">
        <v>1124</v>
      </c>
      <c r="D31" s="285" t="s">
        <v>1157</v>
      </c>
      <c r="E31" s="285" t="s">
        <v>1157</v>
      </c>
      <c r="F31" s="285">
        <v>6</v>
      </c>
      <c r="G31" s="285"/>
      <c r="H31" s="285" t="s">
        <v>1158</v>
      </c>
      <c r="I31" s="292"/>
      <c r="J31" s="292"/>
      <c r="K31" s="292"/>
      <c r="L31" s="292"/>
      <c r="M31" s="292"/>
      <c r="N31" s="292"/>
      <c r="O31" s="292"/>
      <c r="P31" s="293"/>
      <c r="Q31" s="283"/>
      <c r="R31" s="283"/>
    </row>
    <row r="32" spans="1:18" s="251" customFormat="1" ht="23.25" customHeight="1">
      <c r="A32" s="685" t="s">
        <v>1165</v>
      </c>
      <c r="B32" s="687" t="s">
        <v>330</v>
      </c>
      <c r="C32" s="247" t="s">
        <v>1121</v>
      </c>
      <c r="D32" s="271" t="s">
        <v>1166</v>
      </c>
      <c r="E32" s="271" t="s">
        <v>1160</v>
      </c>
      <c r="F32" s="287" t="s">
        <v>1161</v>
      </c>
      <c r="G32" s="271" t="s">
        <v>1162</v>
      </c>
      <c r="H32" s="271"/>
      <c r="I32" s="271"/>
      <c r="J32" s="271"/>
      <c r="K32" s="271"/>
      <c r="L32" s="271"/>
      <c r="M32" s="271"/>
      <c r="N32" s="271"/>
      <c r="O32" s="271"/>
      <c r="P32" s="272"/>
      <c r="Q32" s="250"/>
      <c r="R32" s="250"/>
    </row>
    <row r="33" spans="1:18" s="193" customFormat="1" ht="11.25">
      <c r="A33" s="686"/>
      <c r="B33" s="688"/>
      <c r="C33" s="253" t="s">
        <v>1122</v>
      </c>
      <c r="D33" s="288"/>
      <c r="E33" s="288"/>
      <c r="F33" s="288"/>
      <c r="G33" s="288"/>
      <c r="H33" s="288"/>
      <c r="I33" s="288"/>
      <c r="J33" s="288"/>
      <c r="K33" s="288"/>
      <c r="L33" s="288"/>
      <c r="M33" s="288"/>
      <c r="N33" s="288"/>
      <c r="O33" s="288"/>
      <c r="P33" s="289"/>
      <c r="Q33" s="283"/>
      <c r="R33" s="283"/>
    </row>
    <row r="34" spans="1:18" ht="11.25">
      <c r="A34" s="686"/>
      <c r="B34" s="688"/>
      <c r="C34" s="256" t="s">
        <v>1123</v>
      </c>
      <c r="D34" s="288">
        <v>30</v>
      </c>
      <c r="E34" s="288">
        <v>30</v>
      </c>
      <c r="F34" s="288">
        <v>20</v>
      </c>
      <c r="G34" s="288">
        <v>20</v>
      </c>
      <c r="H34" s="288"/>
      <c r="I34" s="288"/>
      <c r="J34" s="288"/>
      <c r="K34" s="288"/>
      <c r="L34" s="288"/>
      <c r="M34" s="288"/>
      <c r="N34" s="288"/>
      <c r="O34" s="288"/>
      <c r="P34" s="289"/>
      <c r="Q34" s="283"/>
      <c r="R34" s="283"/>
    </row>
    <row r="35" spans="1:18" ht="11.25">
      <c r="A35" s="686"/>
      <c r="B35" s="688"/>
      <c r="C35" s="253" t="s">
        <v>626</v>
      </c>
      <c r="D35" s="288"/>
      <c r="E35" s="288"/>
      <c r="F35" s="288"/>
      <c r="G35" s="288"/>
      <c r="H35" s="288"/>
      <c r="I35" s="288"/>
      <c r="J35" s="288"/>
      <c r="K35" s="288"/>
      <c r="L35" s="288"/>
      <c r="M35" s="288"/>
      <c r="N35" s="288"/>
      <c r="O35" s="288"/>
      <c r="P35" s="289"/>
      <c r="Q35" s="283"/>
      <c r="R35" s="283"/>
    </row>
    <row r="36" spans="1:18" ht="12" thickBot="1">
      <c r="A36" s="689"/>
      <c r="B36" s="690"/>
      <c r="C36" s="259" t="s">
        <v>1124</v>
      </c>
      <c r="D36" s="290"/>
      <c r="E36" s="290"/>
      <c r="F36" s="290"/>
      <c r="G36" s="290"/>
      <c r="H36" s="290"/>
      <c r="I36" s="290"/>
      <c r="J36" s="290"/>
      <c r="K36" s="290"/>
      <c r="L36" s="290"/>
      <c r="M36" s="290"/>
      <c r="N36" s="290"/>
      <c r="O36" s="290"/>
      <c r="P36" s="291"/>
      <c r="Q36" s="283"/>
      <c r="R36" s="283"/>
    </row>
    <row r="37" spans="1:18" s="251" customFormat="1" ht="22.5">
      <c r="A37" s="685" t="s">
        <v>1167</v>
      </c>
      <c r="B37" s="687" t="s">
        <v>329</v>
      </c>
      <c r="C37" s="247" t="s">
        <v>1121</v>
      </c>
      <c r="D37" s="294" t="s">
        <v>1168</v>
      </c>
      <c r="E37" s="294"/>
      <c r="F37" s="294"/>
      <c r="G37" s="294"/>
      <c r="H37" s="294"/>
      <c r="I37" s="294"/>
      <c r="J37" s="294"/>
      <c r="K37" s="294"/>
      <c r="L37" s="294"/>
      <c r="M37" s="294"/>
      <c r="N37" s="294"/>
      <c r="O37" s="294"/>
      <c r="P37" s="295"/>
      <c r="Q37" s="296"/>
      <c r="R37" s="296"/>
    </row>
    <row r="38" spans="1:18" s="193" customFormat="1" ht="11.25">
      <c r="A38" s="686"/>
      <c r="B38" s="688"/>
      <c r="C38" s="253" t="s">
        <v>1122</v>
      </c>
      <c r="D38" s="297"/>
      <c r="E38" s="297"/>
      <c r="F38" s="297"/>
      <c r="G38" s="297"/>
      <c r="H38" s="297"/>
      <c r="I38" s="297"/>
      <c r="J38" s="297"/>
      <c r="K38" s="297"/>
      <c r="L38" s="297"/>
      <c r="M38" s="297"/>
      <c r="N38" s="297"/>
      <c r="O38" s="297"/>
      <c r="P38" s="298"/>
      <c r="Q38" s="296"/>
      <c r="R38" s="296"/>
    </row>
    <row r="39" spans="1:18" ht="11.25">
      <c r="A39" s="686"/>
      <c r="B39" s="688"/>
      <c r="C39" s="256" t="s">
        <v>1123</v>
      </c>
      <c r="D39" s="297">
        <v>100</v>
      </c>
      <c r="E39" s="297"/>
      <c r="F39" s="297"/>
      <c r="G39" s="297"/>
      <c r="H39" s="297"/>
      <c r="I39" s="297"/>
      <c r="J39" s="297"/>
      <c r="K39" s="297"/>
      <c r="L39" s="297"/>
      <c r="M39" s="297"/>
      <c r="N39" s="297"/>
      <c r="O39" s="297"/>
      <c r="P39" s="298"/>
      <c r="Q39" s="296"/>
      <c r="R39" s="296"/>
    </row>
    <row r="40" spans="1:18" ht="11.25">
      <c r="A40" s="686"/>
      <c r="B40" s="688"/>
      <c r="C40" s="253" t="s">
        <v>626</v>
      </c>
      <c r="D40" s="297">
        <v>100</v>
      </c>
      <c r="E40" s="297"/>
      <c r="F40" s="297"/>
      <c r="G40" s="297"/>
      <c r="H40" s="297"/>
      <c r="I40" s="297"/>
      <c r="J40" s="297"/>
      <c r="K40" s="297"/>
      <c r="L40" s="297"/>
      <c r="M40" s="297"/>
      <c r="N40" s="297"/>
      <c r="O40" s="297"/>
      <c r="P40" s="298"/>
      <c r="Q40" s="296"/>
      <c r="R40" s="296"/>
    </row>
    <row r="41" spans="1:18" ht="12" thickBot="1">
      <c r="A41" s="689"/>
      <c r="B41" s="690"/>
      <c r="C41" s="259" t="s">
        <v>1124</v>
      </c>
      <c r="D41" s="299"/>
      <c r="E41" s="299"/>
      <c r="F41" s="299"/>
      <c r="G41" s="299"/>
      <c r="H41" s="299"/>
      <c r="I41" s="299"/>
      <c r="J41" s="299"/>
      <c r="K41" s="299"/>
      <c r="L41" s="299"/>
      <c r="M41" s="299"/>
      <c r="N41" s="299"/>
      <c r="O41" s="299"/>
      <c r="P41" s="300"/>
      <c r="Q41" s="296"/>
      <c r="R41" s="296"/>
    </row>
    <row r="42" spans="1:18" s="251" customFormat="1" ht="23.25" customHeight="1">
      <c r="A42" s="685" t="s">
        <v>1169</v>
      </c>
      <c r="B42" s="687" t="s">
        <v>331</v>
      </c>
      <c r="C42" s="247" t="s">
        <v>1121</v>
      </c>
      <c r="D42" s="301" t="s">
        <v>1168</v>
      </c>
      <c r="E42" s="301" t="s">
        <v>1170</v>
      </c>
      <c r="F42" s="301" t="s">
        <v>1171</v>
      </c>
      <c r="G42" s="301"/>
      <c r="H42" s="301"/>
      <c r="I42" s="301"/>
      <c r="J42" s="301"/>
      <c r="K42" s="301"/>
      <c r="L42" s="301"/>
      <c r="M42" s="301"/>
      <c r="N42" s="301"/>
      <c r="O42" s="301"/>
      <c r="P42" s="302"/>
      <c r="Q42" s="296"/>
      <c r="R42" s="296"/>
    </row>
    <row r="43" spans="1:18" s="193" customFormat="1" ht="11.25">
      <c r="A43" s="686"/>
      <c r="B43" s="688"/>
      <c r="C43" s="253" t="s">
        <v>1122</v>
      </c>
      <c r="D43" s="303"/>
      <c r="E43" s="303"/>
      <c r="F43" s="303"/>
      <c r="G43" s="303"/>
      <c r="H43" s="303"/>
      <c r="I43" s="303"/>
      <c r="J43" s="303"/>
      <c r="K43" s="303"/>
      <c r="L43" s="303"/>
      <c r="M43" s="303"/>
      <c r="N43" s="303"/>
      <c r="O43" s="303"/>
      <c r="P43" s="304"/>
      <c r="Q43" s="296"/>
      <c r="R43" s="296"/>
    </row>
    <row r="44" spans="1:18" ht="11.25">
      <c r="A44" s="686"/>
      <c r="B44" s="688"/>
      <c r="C44" s="256" t="s">
        <v>1123</v>
      </c>
      <c r="D44" s="303"/>
      <c r="E44" s="303"/>
      <c r="F44" s="303"/>
      <c r="G44" s="303"/>
      <c r="H44" s="303"/>
      <c r="I44" s="303"/>
      <c r="J44" s="303"/>
      <c r="K44" s="303"/>
      <c r="L44" s="303"/>
      <c r="M44" s="303"/>
      <c r="N44" s="303"/>
      <c r="O44" s="303"/>
      <c r="P44" s="304"/>
      <c r="Q44" s="296"/>
      <c r="R44" s="296"/>
    </row>
    <row r="45" spans="1:18" ht="11.25">
      <c r="A45" s="686"/>
      <c r="B45" s="688"/>
      <c r="C45" s="253" t="s">
        <v>626</v>
      </c>
      <c r="D45" s="303">
        <v>100</v>
      </c>
      <c r="E45" s="303"/>
      <c r="F45" s="303"/>
      <c r="G45" s="303"/>
      <c r="H45" s="303"/>
      <c r="I45" s="303"/>
      <c r="J45" s="303"/>
      <c r="K45" s="303"/>
      <c r="L45" s="303"/>
      <c r="M45" s="303"/>
      <c r="N45" s="303"/>
      <c r="O45" s="303"/>
      <c r="P45" s="304"/>
      <c r="Q45" s="296"/>
      <c r="R45" s="296"/>
    </row>
    <row r="46" spans="1:18" ht="12" thickBot="1">
      <c r="A46" s="689"/>
      <c r="B46" s="690"/>
      <c r="C46" s="259" t="s">
        <v>1124</v>
      </c>
      <c r="D46" s="305">
        <v>2</v>
      </c>
      <c r="E46" s="305" t="s">
        <v>1172</v>
      </c>
      <c r="F46" s="305" t="s">
        <v>1172</v>
      </c>
      <c r="G46" s="305"/>
      <c r="H46" s="305"/>
      <c r="I46" s="305"/>
      <c r="J46" s="305"/>
      <c r="K46" s="305"/>
      <c r="L46" s="305"/>
      <c r="M46" s="305"/>
      <c r="N46" s="305"/>
      <c r="O46" s="305"/>
      <c r="P46" s="306"/>
      <c r="Q46" s="296"/>
      <c r="R46" s="296"/>
    </row>
    <row r="47" spans="1:18" s="251" customFormat="1" ht="11.25" customHeight="1">
      <c r="A47" s="685" t="s">
        <v>1173</v>
      </c>
      <c r="B47" s="687" t="s">
        <v>329</v>
      </c>
      <c r="C47" s="247" t="s">
        <v>1121</v>
      </c>
      <c r="D47" s="294" t="s">
        <v>1174</v>
      </c>
      <c r="E47" s="294"/>
      <c r="F47" s="294"/>
      <c r="G47" s="294"/>
      <c r="H47" s="294"/>
      <c r="I47" s="294"/>
      <c r="J47" s="294"/>
      <c r="K47" s="294"/>
      <c r="L47" s="294"/>
      <c r="M47" s="294"/>
      <c r="N47" s="294"/>
      <c r="O47" s="294"/>
      <c r="P47" s="295"/>
      <c r="Q47" s="296"/>
      <c r="R47" s="296"/>
    </row>
    <row r="48" spans="1:18" s="193" customFormat="1" ht="11.25">
      <c r="A48" s="686"/>
      <c r="B48" s="688"/>
      <c r="C48" s="253" t="s">
        <v>1122</v>
      </c>
      <c r="D48" s="297"/>
      <c r="E48" s="297"/>
      <c r="F48" s="297"/>
      <c r="G48" s="297"/>
      <c r="H48" s="297"/>
      <c r="I48" s="297"/>
      <c r="J48" s="297"/>
      <c r="K48" s="297"/>
      <c r="L48" s="297"/>
      <c r="M48" s="297"/>
      <c r="N48" s="297"/>
      <c r="O48" s="297"/>
      <c r="P48" s="298"/>
      <c r="Q48" s="296"/>
      <c r="R48" s="296"/>
    </row>
    <row r="49" spans="1:18" ht="11.25">
      <c r="A49" s="686"/>
      <c r="B49" s="688"/>
      <c r="C49" s="256" t="s">
        <v>1123</v>
      </c>
      <c r="D49" s="297">
        <v>100</v>
      </c>
      <c r="E49" s="297"/>
      <c r="F49" s="297"/>
      <c r="G49" s="297"/>
      <c r="H49" s="297"/>
      <c r="I49" s="297"/>
      <c r="J49" s="297"/>
      <c r="K49" s="297"/>
      <c r="L49" s="297"/>
      <c r="M49" s="297"/>
      <c r="N49" s="297"/>
      <c r="O49" s="297"/>
      <c r="P49" s="298"/>
      <c r="Q49" s="296"/>
      <c r="R49" s="296"/>
    </row>
    <row r="50" spans="1:18" ht="11.25">
      <c r="A50" s="686"/>
      <c r="B50" s="688"/>
      <c r="C50" s="253" t="s">
        <v>626</v>
      </c>
      <c r="D50" s="297">
        <v>100</v>
      </c>
      <c r="E50" s="297"/>
      <c r="F50" s="297"/>
      <c r="G50" s="297"/>
      <c r="H50" s="297"/>
      <c r="I50" s="297"/>
      <c r="J50" s="297"/>
      <c r="K50" s="297"/>
      <c r="L50" s="297"/>
      <c r="M50" s="297"/>
      <c r="N50" s="297"/>
      <c r="O50" s="297"/>
      <c r="P50" s="298"/>
      <c r="Q50" s="296"/>
      <c r="R50" s="296"/>
    </row>
    <row r="51" spans="1:18" ht="12" thickBot="1">
      <c r="A51" s="686"/>
      <c r="B51" s="688"/>
      <c r="C51" s="264" t="s">
        <v>1124</v>
      </c>
      <c r="D51" s="307"/>
      <c r="E51" s="307"/>
      <c r="F51" s="307"/>
      <c r="G51" s="307"/>
      <c r="H51" s="307"/>
      <c r="I51" s="307"/>
      <c r="J51" s="307"/>
      <c r="K51" s="307"/>
      <c r="L51" s="307"/>
      <c r="M51" s="307"/>
      <c r="N51" s="307"/>
      <c r="O51" s="307"/>
      <c r="P51" s="308"/>
      <c r="Q51" s="296"/>
      <c r="R51" s="296"/>
    </row>
    <row r="52" spans="1:18" s="251" customFormat="1" ht="22.5" customHeight="1">
      <c r="A52" s="685" t="s">
        <v>1175</v>
      </c>
      <c r="B52" s="687" t="s">
        <v>331</v>
      </c>
      <c r="C52" s="247" t="s">
        <v>1121</v>
      </c>
      <c r="D52" s="301" t="s">
        <v>1174</v>
      </c>
      <c r="E52" s="301" t="s">
        <v>1170</v>
      </c>
      <c r="F52" s="301" t="s">
        <v>1171</v>
      </c>
      <c r="G52" s="301"/>
      <c r="H52" s="301"/>
      <c r="I52" s="301"/>
      <c r="J52" s="301"/>
      <c r="K52" s="301"/>
      <c r="L52" s="301"/>
      <c r="M52" s="301"/>
      <c r="N52" s="301"/>
      <c r="O52" s="301"/>
      <c r="P52" s="302"/>
      <c r="Q52" s="296"/>
      <c r="R52" s="296"/>
    </row>
    <row r="53" spans="1:18" s="193" customFormat="1" ht="11.25">
      <c r="A53" s="686"/>
      <c r="B53" s="688"/>
      <c r="C53" s="253" t="s">
        <v>1122</v>
      </c>
      <c r="D53" s="303"/>
      <c r="E53" s="303"/>
      <c r="F53" s="303"/>
      <c r="G53" s="303"/>
      <c r="H53" s="303"/>
      <c r="I53" s="303"/>
      <c r="J53" s="303"/>
      <c r="K53" s="303"/>
      <c r="L53" s="303"/>
      <c r="M53" s="303"/>
      <c r="N53" s="303"/>
      <c r="O53" s="303"/>
      <c r="P53" s="304"/>
      <c r="Q53" s="296"/>
      <c r="R53" s="296"/>
    </row>
    <row r="54" spans="1:18" ht="11.25">
      <c r="A54" s="686"/>
      <c r="B54" s="688"/>
      <c r="C54" s="256" t="s">
        <v>1123</v>
      </c>
      <c r="D54" s="303"/>
      <c r="E54" s="303"/>
      <c r="F54" s="303"/>
      <c r="G54" s="303"/>
      <c r="H54" s="303"/>
      <c r="I54" s="303"/>
      <c r="J54" s="303"/>
      <c r="K54" s="303"/>
      <c r="L54" s="303"/>
      <c r="M54" s="303"/>
      <c r="N54" s="303"/>
      <c r="O54" s="303"/>
      <c r="P54" s="304"/>
      <c r="Q54" s="296"/>
      <c r="R54" s="296"/>
    </row>
    <row r="55" spans="1:18" ht="11.25">
      <c r="A55" s="686"/>
      <c r="B55" s="688"/>
      <c r="C55" s="253" t="s">
        <v>626</v>
      </c>
      <c r="D55" s="303">
        <v>100</v>
      </c>
      <c r="E55" s="303"/>
      <c r="F55" s="303"/>
      <c r="G55" s="303"/>
      <c r="H55" s="303"/>
      <c r="I55" s="303"/>
      <c r="J55" s="303"/>
      <c r="K55" s="303"/>
      <c r="L55" s="303"/>
      <c r="M55" s="303"/>
      <c r="N55" s="303"/>
      <c r="O55" s="303"/>
      <c r="P55" s="304"/>
      <c r="Q55" s="296"/>
      <c r="R55" s="296"/>
    </row>
    <row r="56" spans="1:18" ht="12" thickBot="1">
      <c r="A56" s="689"/>
      <c r="B56" s="690"/>
      <c r="C56" s="259" t="s">
        <v>1124</v>
      </c>
      <c r="D56" s="305"/>
      <c r="E56" s="305"/>
      <c r="F56" s="305"/>
      <c r="G56" s="305"/>
      <c r="H56" s="305"/>
      <c r="I56" s="305"/>
      <c r="J56" s="305"/>
      <c r="K56" s="305"/>
      <c r="L56" s="305"/>
      <c r="M56" s="305"/>
      <c r="N56" s="305"/>
      <c r="O56" s="305"/>
      <c r="P56" s="306"/>
      <c r="Q56" s="296"/>
      <c r="R56" s="296"/>
    </row>
    <row r="57" spans="1:18" s="251" customFormat="1" ht="11.25" customHeight="1">
      <c r="A57" s="686" t="s">
        <v>1176</v>
      </c>
      <c r="B57" s="688" t="s">
        <v>329</v>
      </c>
      <c r="C57" s="309" t="s">
        <v>1121</v>
      </c>
      <c r="D57" s="310" t="s">
        <v>1177</v>
      </c>
      <c r="E57" s="310" t="s">
        <v>1178</v>
      </c>
      <c r="F57" s="310"/>
      <c r="G57" s="310"/>
      <c r="H57" s="310"/>
      <c r="I57" s="310"/>
      <c r="J57" s="310"/>
      <c r="K57" s="310"/>
      <c r="L57" s="310"/>
      <c r="M57" s="310"/>
      <c r="N57" s="310"/>
      <c r="O57" s="310"/>
      <c r="P57" s="311"/>
      <c r="Q57" s="296"/>
      <c r="R57" s="296"/>
    </row>
    <row r="58" spans="1:18" s="193" customFormat="1" ht="11.25">
      <c r="A58" s="686"/>
      <c r="B58" s="688"/>
      <c r="C58" s="253" t="s">
        <v>1122</v>
      </c>
      <c r="D58" s="297"/>
      <c r="E58" s="297"/>
      <c r="F58" s="297"/>
      <c r="G58" s="297"/>
      <c r="H58" s="297"/>
      <c r="I58" s="297"/>
      <c r="J58" s="297"/>
      <c r="K58" s="297"/>
      <c r="L58" s="297"/>
      <c r="M58" s="297"/>
      <c r="N58" s="297"/>
      <c r="O58" s="297"/>
      <c r="P58" s="298"/>
      <c r="Q58" s="296"/>
      <c r="R58" s="296"/>
    </row>
    <row r="59" spans="1:18" ht="11.25">
      <c r="A59" s="686"/>
      <c r="B59" s="688"/>
      <c r="C59" s="256" t="s">
        <v>1123</v>
      </c>
      <c r="D59" s="297">
        <v>100</v>
      </c>
      <c r="E59" s="297">
        <v>100</v>
      </c>
      <c r="F59" s="297"/>
      <c r="G59" s="297"/>
      <c r="H59" s="297"/>
      <c r="I59" s="297"/>
      <c r="J59" s="297"/>
      <c r="K59" s="297"/>
      <c r="L59" s="297"/>
      <c r="M59" s="297"/>
      <c r="N59" s="297"/>
      <c r="O59" s="297"/>
      <c r="P59" s="298"/>
      <c r="Q59" s="296"/>
      <c r="R59" s="296"/>
    </row>
    <row r="60" spans="1:18" ht="11.25">
      <c r="A60" s="686"/>
      <c r="B60" s="688"/>
      <c r="C60" s="253" t="s">
        <v>626</v>
      </c>
      <c r="D60" s="297">
        <v>70</v>
      </c>
      <c r="E60" s="297">
        <v>30</v>
      </c>
      <c r="F60" s="297"/>
      <c r="G60" s="297"/>
      <c r="H60" s="297"/>
      <c r="I60" s="297"/>
      <c r="J60" s="297"/>
      <c r="K60" s="297"/>
      <c r="L60" s="297"/>
      <c r="M60" s="297"/>
      <c r="N60" s="297"/>
      <c r="O60" s="297"/>
      <c r="P60" s="298"/>
      <c r="Q60" s="296"/>
      <c r="R60" s="296"/>
    </row>
    <row r="61" spans="1:18" ht="12" thickBot="1">
      <c r="A61" s="689"/>
      <c r="B61" s="690"/>
      <c r="C61" s="259" t="s">
        <v>1124</v>
      </c>
      <c r="D61" s="299"/>
      <c r="E61" s="299"/>
      <c r="F61" s="299"/>
      <c r="G61" s="299"/>
      <c r="H61" s="299"/>
      <c r="I61" s="299"/>
      <c r="J61" s="299"/>
      <c r="K61" s="299"/>
      <c r="L61" s="299"/>
      <c r="M61" s="299"/>
      <c r="N61" s="299"/>
      <c r="O61" s="299"/>
      <c r="P61" s="300"/>
      <c r="Q61" s="296"/>
      <c r="R61" s="296"/>
    </row>
    <row r="62" spans="1:18" s="251" customFormat="1" ht="12" customHeight="1">
      <c r="A62" s="685" t="s">
        <v>1307</v>
      </c>
      <c r="B62" s="687" t="s">
        <v>331</v>
      </c>
      <c r="C62" s="247" t="s">
        <v>1121</v>
      </c>
      <c r="D62" s="301" t="s">
        <v>1177</v>
      </c>
      <c r="E62" s="301" t="s">
        <v>1178</v>
      </c>
      <c r="F62" s="301"/>
      <c r="G62" s="301"/>
      <c r="H62" s="301"/>
      <c r="I62" s="301"/>
      <c r="J62" s="301"/>
      <c r="K62" s="301"/>
      <c r="L62" s="301"/>
      <c r="M62" s="301"/>
      <c r="N62" s="301"/>
      <c r="O62" s="301"/>
      <c r="P62" s="302"/>
      <c r="Q62" s="296"/>
      <c r="R62" s="296"/>
    </row>
    <row r="63" spans="1:18" s="193" customFormat="1" ht="11.25">
      <c r="A63" s="686"/>
      <c r="B63" s="688"/>
      <c r="C63" s="253" t="s">
        <v>1122</v>
      </c>
      <c r="D63" s="303"/>
      <c r="E63" s="303"/>
      <c r="F63" s="303"/>
      <c r="G63" s="303"/>
      <c r="H63" s="303"/>
      <c r="I63" s="303"/>
      <c r="J63" s="303"/>
      <c r="K63" s="303"/>
      <c r="L63" s="303"/>
      <c r="M63" s="303"/>
      <c r="N63" s="303"/>
      <c r="O63" s="303"/>
      <c r="P63" s="304"/>
      <c r="Q63" s="296"/>
      <c r="R63" s="296"/>
    </row>
    <row r="64" spans="1:18" ht="11.25">
      <c r="A64" s="686"/>
      <c r="B64" s="688"/>
      <c r="C64" s="256" t="s">
        <v>1123</v>
      </c>
      <c r="D64" s="303"/>
      <c r="E64" s="303"/>
      <c r="F64" s="303"/>
      <c r="G64" s="303"/>
      <c r="H64" s="303"/>
      <c r="I64" s="303"/>
      <c r="J64" s="303"/>
      <c r="K64" s="303"/>
      <c r="L64" s="303"/>
      <c r="M64" s="303"/>
      <c r="N64" s="303"/>
      <c r="O64" s="303"/>
      <c r="P64" s="304"/>
      <c r="Q64" s="296"/>
      <c r="R64" s="296"/>
    </row>
    <row r="65" spans="1:18" ht="11.25">
      <c r="A65" s="686"/>
      <c r="B65" s="688"/>
      <c r="C65" s="253" t="s">
        <v>626</v>
      </c>
      <c r="D65" s="303">
        <v>70</v>
      </c>
      <c r="E65" s="303">
        <v>30</v>
      </c>
      <c r="F65" s="303"/>
      <c r="G65" s="303"/>
      <c r="H65" s="303"/>
      <c r="I65" s="303"/>
      <c r="J65" s="303"/>
      <c r="K65" s="303"/>
      <c r="L65" s="303"/>
      <c r="M65" s="303"/>
      <c r="N65" s="303"/>
      <c r="O65" s="303"/>
      <c r="P65" s="304"/>
      <c r="Q65" s="296"/>
      <c r="R65" s="296"/>
    </row>
    <row r="66" spans="1:18" ht="12" thickBot="1">
      <c r="A66" s="686"/>
      <c r="B66" s="688"/>
      <c r="C66" s="264" t="s">
        <v>1124</v>
      </c>
      <c r="D66" s="312"/>
      <c r="E66" s="312"/>
      <c r="F66" s="312"/>
      <c r="G66" s="312"/>
      <c r="H66" s="312"/>
      <c r="I66" s="312"/>
      <c r="J66" s="312"/>
      <c r="K66" s="312"/>
      <c r="L66" s="312"/>
      <c r="M66" s="312"/>
      <c r="N66" s="312"/>
      <c r="O66" s="312"/>
      <c r="P66" s="313"/>
      <c r="Q66" s="296"/>
      <c r="R66" s="296"/>
    </row>
    <row r="67" spans="1:18" s="251" customFormat="1" ht="11.25" customHeight="1">
      <c r="A67" s="685" t="s">
        <v>1179</v>
      </c>
      <c r="B67" s="687" t="s">
        <v>329</v>
      </c>
      <c r="C67" s="247" t="s">
        <v>1121</v>
      </c>
      <c r="D67" s="314" t="s">
        <v>1180</v>
      </c>
      <c r="E67" s="314" t="s">
        <v>1181</v>
      </c>
      <c r="F67" s="294" t="s">
        <v>1182</v>
      </c>
      <c r="G67" s="294"/>
      <c r="H67" s="294"/>
      <c r="I67" s="294"/>
      <c r="J67" s="294"/>
      <c r="K67" s="294"/>
      <c r="L67" s="294"/>
      <c r="M67" s="294"/>
      <c r="N67" s="294"/>
      <c r="O67" s="294"/>
      <c r="P67" s="295"/>
      <c r="Q67" s="296"/>
      <c r="R67" s="296"/>
    </row>
    <row r="68" spans="1:18" s="193" customFormat="1" ht="11.25">
      <c r="A68" s="686"/>
      <c r="B68" s="688"/>
      <c r="C68" s="253" t="s">
        <v>1122</v>
      </c>
      <c r="D68" s="297" t="s">
        <v>1183</v>
      </c>
      <c r="E68" s="297" t="s">
        <v>1183</v>
      </c>
      <c r="F68" s="297"/>
      <c r="G68" s="297"/>
      <c r="H68" s="297"/>
      <c r="I68" s="297"/>
      <c r="J68" s="297"/>
      <c r="K68" s="297"/>
      <c r="L68" s="297"/>
      <c r="M68" s="297"/>
      <c r="N68" s="297"/>
      <c r="O68" s="297"/>
      <c r="P68" s="298"/>
      <c r="Q68" s="296"/>
      <c r="R68" s="296"/>
    </row>
    <row r="69" spans="1:18" ht="11.25">
      <c r="A69" s="686"/>
      <c r="B69" s="688"/>
      <c r="C69" s="256" t="s">
        <v>1123</v>
      </c>
      <c r="D69" s="297">
        <v>100</v>
      </c>
      <c r="E69" s="297">
        <v>100</v>
      </c>
      <c r="F69" s="297">
        <v>100</v>
      </c>
      <c r="G69" s="297"/>
      <c r="H69" s="297"/>
      <c r="I69" s="297"/>
      <c r="J69" s="297"/>
      <c r="K69" s="297"/>
      <c r="L69" s="297"/>
      <c r="M69" s="297"/>
      <c r="N69" s="297"/>
      <c r="O69" s="297"/>
      <c r="P69" s="298"/>
      <c r="Q69" s="296"/>
      <c r="R69" s="296"/>
    </row>
    <row r="70" spans="1:18" ht="11.25">
      <c r="A70" s="686"/>
      <c r="B70" s="688"/>
      <c r="C70" s="253" t="s">
        <v>626</v>
      </c>
      <c r="D70" s="297">
        <v>70</v>
      </c>
      <c r="E70" s="297">
        <v>15</v>
      </c>
      <c r="F70" s="297">
        <v>15</v>
      </c>
      <c r="G70" s="297"/>
      <c r="H70" s="297"/>
      <c r="I70" s="297"/>
      <c r="J70" s="297"/>
      <c r="K70" s="297"/>
      <c r="L70" s="297"/>
      <c r="M70" s="297"/>
      <c r="N70" s="297"/>
      <c r="O70" s="297"/>
      <c r="P70" s="298"/>
      <c r="Q70" s="296"/>
      <c r="R70" s="296"/>
    </row>
    <row r="71" spans="1:18" ht="12" thickBot="1">
      <c r="A71" s="689"/>
      <c r="B71" s="690"/>
      <c r="C71" s="259" t="s">
        <v>1124</v>
      </c>
      <c r="D71" s="299"/>
      <c r="E71" s="299"/>
      <c r="F71" s="299"/>
      <c r="G71" s="299"/>
      <c r="H71" s="299"/>
      <c r="I71" s="299"/>
      <c r="J71" s="299"/>
      <c r="K71" s="299"/>
      <c r="L71" s="299"/>
      <c r="M71" s="299"/>
      <c r="N71" s="299"/>
      <c r="O71" s="299"/>
      <c r="P71" s="300"/>
      <c r="Q71" s="296"/>
      <c r="R71" s="296"/>
    </row>
    <row r="72" spans="1:18" s="251" customFormat="1" ht="12" customHeight="1">
      <c r="A72" s="686" t="s">
        <v>1308</v>
      </c>
      <c r="B72" s="688" t="s">
        <v>331</v>
      </c>
      <c r="C72" s="309" t="s">
        <v>1121</v>
      </c>
      <c r="D72" s="315" t="s">
        <v>1180</v>
      </c>
      <c r="E72" s="315" t="s">
        <v>1182</v>
      </c>
      <c r="F72" s="315" t="s">
        <v>1184</v>
      </c>
      <c r="G72" s="315"/>
      <c r="H72" s="315"/>
      <c r="I72" s="315"/>
      <c r="J72" s="315"/>
      <c r="K72" s="315"/>
      <c r="L72" s="315"/>
      <c r="M72" s="315"/>
      <c r="N72" s="315"/>
      <c r="O72" s="315"/>
      <c r="P72" s="316"/>
      <c r="Q72" s="296"/>
      <c r="R72" s="296"/>
    </row>
    <row r="73" spans="1:18" s="193" customFormat="1" ht="11.25">
      <c r="A73" s="686"/>
      <c r="B73" s="688"/>
      <c r="C73" s="253" t="s">
        <v>1122</v>
      </c>
      <c r="D73" s="303"/>
      <c r="E73" s="303"/>
      <c r="F73" s="303"/>
      <c r="G73" s="303"/>
      <c r="H73" s="303"/>
      <c r="I73" s="303"/>
      <c r="J73" s="303"/>
      <c r="K73" s="303"/>
      <c r="L73" s="303"/>
      <c r="M73" s="303"/>
      <c r="N73" s="303"/>
      <c r="O73" s="303"/>
      <c r="P73" s="304"/>
      <c r="Q73" s="296"/>
      <c r="R73" s="296"/>
    </row>
    <row r="74" spans="1:18" ht="11.25">
      <c r="A74" s="686"/>
      <c r="B74" s="688"/>
      <c r="C74" s="256" t="s">
        <v>1123</v>
      </c>
      <c r="D74" s="303"/>
      <c r="E74" s="303"/>
      <c r="F74" s="303"/>
      <c r="G74" s="303"/>
      <c r="H74" s="303"/>
      <c r="I74" s="303"/>
      <c r="J74" s="303"/>
      <c r="K74" s="303"/>
      <c r="L74" s="303"/>
      <c r="M74" s="303"/>
      <c r="N74" s="303"/>
      <c r="O74" s="303"/>
      <c r="P74" s="304"/>
      <c r="Q74" s="296"/>
      <c r="R74" s="296"/>
    </row>
    <row r="75" spans="1:18" ht="11.25">
      <c r="A75" s="686"/>
      <c r="B75" s="688"/>
      <c r="C75" s="253" t="s">
        <v>626</v>
      </c>
      <c r="D75" s="303">
        <v>85</v>
      </c>
      <c r="E75" s="303">
        <v>15</v>
      </c>
      <c r="F75" s="303"/>
      <c r="G75" s="303"/>
      <c r="H75" s="303"/>
      <c r="I75" s="303"/>
      <c r="J75" s="303"/>
      <c r="K75" s="303"/>
      <c r="L75" s="303"/>
      <c r="M75" s="303"/>
      <c r="N75" s="303"/>
      <c r="O75" s="303"/>
      <c r="P75" s="304"/>
      <c r="Q75" s="296"/>
      <c r="R75" s="296"/>
    </row>
    <row r="76" spans="1:18" ht="12" thickBot="1">
      <c r="A76" s="689"/>
      <c r="B76" s="690"/>
      <c r="C76" s="259" t="s">
        <v>1124</v>
      </c>
      <c r="D76" s="305"/>
      <c r="E76" s="305"/>
      <c r="F76" s="305"/>
      <c r="G76" s="305"/>
      <c r="H76" s="305"/>
      <c r="I76" s="305"/>
      <c r="J76" s="305"/>
      <c r="K76" s="305"/>
      <c r="L76" s="305"/>
      <c r="M76" s="305"/>
      <c r="N76" s="305"/>
      <c r="O76" s="305"/>
      <c r="P76" s="306"/>
      <c r="Q76" s="296"/>
      <c r="R76" s="296"/>
    </row>
    <row r="77" spans="1:18" s="251" customFormat="1" ht="11.25" customHeight="1">
      <c r="A77" s="685" t="s">
        <v>1309</v>
      </c>
      <c r="B77" s="687" t="s">
        <v>329</v>
      </c>
      <c r="C77" s="247" t="s">
        <v>1121</v>
      </c>
      <c r="D77" s="314" t="s">
        <v>1185</v>
      </c>
      <c r="E77" s="294" t="s">
        <v>1186</v>
      </c>
      <c r="F77" s="294"/>
      <c r="G77" s="294"/>
      <c r="H77" s="294"/>
      <c r="I77" s="294"/>
      <c r="J77" s="294"/>
      <c r="K77" s="294"/>
      <c r="L77" s="294"/>
      <c r="M77" s="294"/>
      <c r="N77" s="294"/>
      <c r="O77" s="294"/>
      <c r="P77" s="295"/>
      <c r="Q77" s="296"/>
      <c r="R77" s="296"/>
    </row>
    <row r="78" spans="1:18" s="193" customFormat="1" ht="11.25">
      <c r="A78" s="686"/>
      <c r="B78" s="688"/>
      <c r="C78" s="253" t="s">
        <v>1122</v>
      </c>
      <c r="D78" s="297" t="s">
        <v>1183</v>
      </c>
      <c r="E78" s="297" t="s">
        <v>1187</v>
      </c>
      <c r="F78" s="297"/>
      <c r="G78" s="297"/>
      <c r="H78" s="297"/>
      <c r="I78" s="297"/>
      <c r="J78" s="297"/>
      <c r="K78" s="297"/>
      <c r="L78" s="297"/>
      <c r="M78" s="297"/>
      <c r="N78" s="297"/>
      <c r="O78" s="297"/>
      <c r="P78" s="298"/>
      <c r="Q78" s="296"/>
      <c r="R78" s="296"/>
    </row>
    <row r="79" spans="1:18" ht="11.25">
      <c r="A79" s="686"/>
      <c r="B79" s="688"/>
      <c r="C79" s="256" t="s">
        <v>1123</v>
      </c>
      <c r="D79" s="297">
        <v>100</v>
      </c>
      <c r="E79" s="297">
        <v>100</v>
      </c>
      <c r="F79" s="297"/>
      <c r="G79" s="297"/>
      <c r="H79" s="297"/>
      <c r="I79" s="297"/>
      <c r="J79" s="297"/>
      <c r="K79" s="297"/>
      <c r="L79" s="297"/>
      <c r="M79" s="297"/>
      <c r="N79" s="297"/>
      <c r="O79" s="297"/>
      <c r="P79" s="298"/>
      <c r="Q79" s="296"/>
      <c r="R79" s="296"/>
    </row>
    <row r="80" spans="1:18" ht="11.25">
      <c r="A80" s="686"/>
      <c r="B80" s="688"/>
      <c r="C80" s="253" t="s">
        <v>626</v>
      </c>
      <c r="D80" s="297">
        <v>80</v>
      </c>
      <c r="E80" s="297">
        <v>20</v>
      </c>
      <c r="F80" s="297"/>
      <c r="G80" s="297"/>
      <c r="H80" s="297"/>
      <c r="I80" s="297"/>
      <c r="J80" s="297"/>
      <c r="K80" s="297"/>
      <c r="L80" s="297"/>
      <c r="M80" s="297"/>
      <c r="N80" s="297"/>
      <c r="O80" s="297"/>
      <c r="P80" s="298"/>
      <c r="Q80" s="296"/>
      <c r="R80" s="296"/>
    </row>
    <row r="81" spans="1:18" ht="12" thickBot="1">
      <c r="A81" s="686"/>
      <c r="B81" s="688"/>
      <c r="C81" s="264" t="s">
        <v>1124</v>
      </c>
      <c r="D81" s="307"/>
      <c r="E81" s="307"/>
      <c r="F81" s="307"/>
      <c r="G81" s="307"/>
      <c r="H81" s="307"/>
      <c r="I81" s="307"/>
      <c r="J81" s="307"/>
      <c r="K81" s="307"/>
      <c r="L81" s="307"/>
      <c r="M81" s="307"/>
      <c r="N81" s="307"/>
      <c r="O81" s="307"/>
      <c r="P81" s="308"/>
      <c r="Q81" s="296"/>
      <c r="R81" s="296"/>
    </row>
    <row r="82" spans="1:18" s="251" customFormat="1" ht="11.25" customHeight="1">
      <c r="A82" s="685" t="s">
        <v>1310</v>
      </c>
      <c r="B82" s="687" t="s">
        <v>331</v>
      </c>
      <c r="C82" s="247" t="s">
        <v>1121</v>
      </c>
      <c r="D82" s="301" t="s">
        <v>1185</v>
      </c>
      <c r="E82" s="301" t="s">
        <v>1186</v>
      </c>
      <c r="F82" s="301" t="s">
        <v>1184</v>
      </c>
      <c r="G82" s="301"/>
      <c r="H82" s="301"/>
      <c r="I82" s="301"/>
      <c r="J82" s="301"/>
      <c r="K82" s="301"/>
      <c r="L82" s="301"/>
      <c r="M82" s="301"/>
      <c r="N82" s="301"/>
      <c r="O82" s="301"/>
      <c r="P82" s="302"/>
      <c r="Q82" s="296"/>
      <c r="R82" s="296"/>
    </row>
    <row r="83" spans="1:18" s="193" customFormat="1" ht="11.25">
      <c r="A83" s="686"/>
      <c r="B83" s="688"/>
      <c r="C83" s="253" t="s">
        <v>1122</v>
      </c>
      <c r="D83" s="303"/>
      <c r="E83" s="303"/>
      <c r="F83" s="303"/>
      <c r="G83" s="303"/>
      <c r="H83" s="303"/>
      <c r="I83" s="303"/>
      <c r="J83" s="303"/>
      <c r="K83" s="303"/>
      <c r="L83" s="303"/>
      <c r="M83" s="303"/>
      <c r="N83" s="303"/>
      <c r="O83" s="303"/>
      <c r="P83" s="304"/>
      <c r="Q83" s="296"/>
      <c r="R83" s="296"/>
    </row>
    <row r="84" spans="1:18" ht="11.25">
      <c r="A84" s="686"/>
      <c r="B84" s="688"/>
      <c r="C84" s="256" t="s">
        <v>1123</v>
      </c>
      <c r="D84" s="303"/>
      <c r="E84" s="303"/>
      <c r="F84" s="303"/>
      <c r="G84" s="303"/>
      <c r="H84" s="303"/>
      <c r="I84" s="303"/>
      <c r="J84" s="303"/>
      <c r="K84" s="303"/>
      <c r="L84" s="303"/>
      <c r="M84" s="303"/>
      <c r="N84" s="303"/>
      <c r="O84" s="303"/>
      <c r="P84" s="304"/>
      <c r="Q84" s="296"/>
      <c r="R84" s="296"/>
    </row>
    <row r="85" spans="1:18" ht="11.25">
      <c r="A85" s="686"/>
      <c r="B85" s="688"/>
      <c r="C85" s="253" t="s">
        <v>626</v>
      </c>
      <c r="D85" s="303">
        <v>80</v>
      </c>
      <c r="E85" s="303">
        <v>20</v>
      </c>
      <c r="F85" s="303"/>
      <c r="G85" s="303"/>
      <c r="H85" s="303"/>
      <c r="I85" s="303"/>
      <c r="J85" s="303"/>
      <c r="K85" s="303"/>
      <c r="L85" s="303"/>
      <c r="M85" s="303"/>
      <c r="N85" s="303"/>
      <c r="O85" s="303"/>
      <c r="P85" s="304"/>
      <c r="Q85" s="296"/>
      <c r="R85" s="296"/>
    </row>
    <row r="86" spans="1:18" ht="12" thickBot="1">
      <c r="A86" s="689"/>
      <c r="B86" s="690"/>
      <c r="C86" s="259" t="s">
        <v>1124</v>
      </c>
      <c r="D86" s="305"/>
      <c r="E86" s="305"/>
      <c r="F86" s="305"/>
      <c r="G86" s="305"/>
      <c r="H86" s="305"/>
      <c r="I86" s="305"/>
      <c r="J86" s="305"/>
      <c r="K86" s="305"/>
      <c r="L86" s="305"/>
      <c r="M86" s="305"/>
      <c r="N86" s="305"/>
      <c r="O86" s="305"/>
      <c r="P86" s="306"/>
      <c r="Q86" s="296"/>
      <c r="R86" s="296"/>
    </row>
    <row r="87" spans="1:18" s="251" customFormat="1" ht="11.25" customHeight="1">
      <c r="A87" s="686" t="s">
        <v>1311</v>
      </c>
      <c r="B87" s="688" t="s">
        <v>329</v>
      </c>
      <c r="C87" s="309" t="s">
        <v>1121</v>
      </c>
      <c r="D87" s="317" t="s">
        <v>1188</v>
      </c>
      <c r="E87" s="310" t="s">
        <v>1186</v>
      </c>
      <c r="F87" s="310"/>
      <c r="G87" s="310"/>
      <c r="H87" s="310"/>
      <c r="I87" s="310"/>
      <c r="J87" s="310"/>
      <c r="K87" s="310"/>
      <c r="L87" s="310"/>
      <c r="M87" s="310"/>
      <c r="N87" s="310"/>
      <c r="O87" s="310"/>
      <c r="P87" s="311"/>
      <c r="Q87" s="296"/>
      <c r="R87" s="296"/>
    </row>
    <row r="88" spans="1:18" s="193" customFormat="1" ht="11.25">
      <c r="A88" s="686"/>
      <c r="B88" s="688"/>
      <c r="C88" s="253" t="s">
        <v>1122</v>
      </c>
      <c r="D88" s="297" t="s">
        <v>1183</v>
      </c>
      <c r="E88" s="297" t="s">
        <v>1183</v>
      </c>
      <c r="F88" s="297"/>
      <c r="G88" s="297"/>
      <c r="H88" s="297"/>
      <c r="I88" s="297"/>
      <c r="J88" s="297"/>
      <c r="K88" s="297"/>
      <c r="L88" s="297"/>
      <c r="M88" s="297"/>
      <c r="N88" s="297"/>
      <c r="O88" s="297"/>
      <c r="P88" s="298"/>
      <c r="Q88" s="296"/>
      <c r="R88" s="296"/>
    </row>
    <row r="89" spans="1:18" ht="11.25">
      <c r="A89" s="686"/>
      <c r="B89" s="688"/>
      <c r="C89" s="256" t="s">
        <v>1123</v>
      </c>
      <c r="D89" s="297">
        <v>100</v>
      </c>
      <c r="E89" s="297">
        <v>100</v>
      </c>
      <c r="F89" s="297"/>
      <c r="G89" s="297"/>
      <c r="H89" s="297"/>
      <c r="I89" s="297"/>
      <c r="J89" s="297"/>
      <c r="K89" s="297"/>
      <c r="L89" s="297"/>
      <c r="M89" s="297"/>
      <c r="N89" s="297"/>
      <c r="O89" s="297"/>
      <c r="P89" s="298"/>
      <c r="Q89" s="296"/>
      <c r="R89" s="296"/>
    </row>
    <row r="90" spans="1:18" ht="11.25">
      <c r="A90" s="686"/>
      <c r="B90" s="688"/>
      <c r="C90" s="253" t="s">
        <v>626</v>
      </c>
      <c r="D90" s="297">
        <v>80</v>
      </c>
      <c r="E90" s="297">
        <v>20</v>
      </c>
      <c r="F90" s="297"/>
      <c r="G90" s="297"/>
      <c r="H90" s="297"/>
      <c r="I90" s="297"/>
      <c r="J90" s="297"/>
      <c r="K90" s="297"/>
      <c r="L90" s="297"/>
      <c r="M90" s="297"/>
      <c r="N90" s="297"/>
      <c r="O90" s="297"/>
      <c r="P90" s="298"/>
      <c r="Q90" s="296"/>
      <c r="R90" s="296"/>
    </row>
    <row r="91" spans="1:18" ht="12" thickBot="1">
      <c r="A91" s="689"/>
      <c r="B91" s="690"/>
      <c r="C91" s="259" t="s">
        <v>1124</v>
      </c>
      <c r="D91" s="299"/>
      <c r="E91" s="299"/>
      <c r="F91" s="299"/>
      <c r="G91" s="299"/>
      <c r="H91" s="299"/>
      <c r="I91" s="299"/>
      <c r="J91" s="299"/>
      <c r="K91" s="299"/>
      <c r="L91" s="299"/>
      <c r="M91" s="299"/>
      <c r="N91" s="299"/>
      <c r="O91" s="299"/>
      <c r="P91" s="300"/>
      <c r="Q91" s="296"/>
      <c r="R91" s="296"/>
    </row>
    <row r="92" spans="1:18" s="251" customFormat="1" ht="12" customHeight="1">
      <c r="A92" s="685" t="s">
        <v>1312</v>
      </c>
      <c r="B92" s="687" t="s">
        <v>331</v>
      </c>
      <c r="C92" s="247" t="s">
        <v>1121</v>
      </c>
      <c r="D92" s="301" t="s">
        <v>1188</v>
      </c>
      <c r="E92" s="301" t="s">
        <v>1189</v>
      </c>
      <c r="F92" s="301" t="s">
        <v>1186</v>
      </c>
      <c r="G92" s="301" t="s">
        <v>1190</v>
      </c>
      <c r="H92" s="301"/>
      <c r="I92" s="301"/>
      <c r="J92" s="301"/>
      <c r="K92" s="301"/>
      <c r="L92" s="301"/>
      <c r="M92" s="301"/>
      <c r="N92" s="301"/>
      <c r="O92" s="301"/>
      <c r="P92" s="302"/>
      <c r="Q92" s="296"/>
      <c r="R92" s="296"/>
    </row>
    <row r="93" spans="1:18" s="193" customFormat="1" ht="11.25">
      <c r="A93" s="686"/>
      <c r="B93" s="688"/>
      <c r="C93" s="253" t="s">
        <v>1122</v>
      </c>
      <c r="D93" s="303"/>
      <c r="E93" s="303"/>
      <c r="F93" s="303"/>
      <c r="G93" s="303"/>
      <c r="H93" s="303"/>
      <c r="I93" s="303"/>
      <c r="J93" s="303"/>
      <c r="K93" s="303"/>
      <c r="L93" s="303"/>
      <c r="M93" s="303"/>
      <c r="N93" s="303"/>
      <c r="O93" s="303"/>
      <c r="P93" s="304"/>
      <c r="Q93" s="296"/>
      <c r="R93" s="296"/>
    </row>
    <row r="94" spans="1:18" ht="11.25">
      <c r="A94" s="686"/>
      <c r="B94" s="688"/>
      <c r="C94" s="256" t="s">
        <v>1123</v>
      </c>
      <c r="D94" s="303"/>
      <c r="E94" s="303"/>
      <c r="F94" s="303"/>
      <c r="G94" s="303"/>
      <c r="H94" s="303"/>
      <c r="I94" s="303"/>
      <c r="J94" s="303"/>
      <c r="K94" s="303"/>
      <c r="L94" s="303"/>
      <c r="M94" s="303"/>
      <c r="N94" s="303"/>
      <c r="O94" s="303"/>
      <c r="P94" s="304"/>
      <c r="Q94" s="296"/>
      <c r="R94" s="296"/>
    </row>
    <row r="95" spans="1:18" ht="11.25">
      <c r="A95" s="686"/>
      <c r="B95" s="688"/>
      <c r="C95" s="253" t="s">
        <v>626</v>
      </c>
      <c r="D95" s="303">
        <v>80</v>
      </c>
      <c r="E95" s="303"/>
      <c r="F95" s="303">
        <v>20</v>
      </c>
      <c r="G95" s="303"/>
      <c r="H95" s="303"/>
      <c r="I95" s="303"/>
      <c r="J95" s="303"/>
      <c r="K95" s="303"/>
      <c r="L95" s="303"/>
      <c r="M95" s="303"/>
      <c r="N95" s="303"/>
      <c r="O95" s="303"/>
      <c r="P95" s="304"/>
      <c r="Q95" s="296"/>
      <c r="R95" s="296"/>
    </row>
    <row r="96" spans="1:18" ht="12" thickBot="1">
      <c r="A96" s="686"/>
      <c r="B96" s="688"/>
      <c r="C96" s="264" t="s">
        <v>1124</v>
      </c>
      <c r="D96" s="312"/>
      <c r="E96" s="312"/>
      <c r="F96" s="312"/>
      <c r="G96" s="312"/>
      <c r="H96" s="312"/>
      <c r="I96" s="312"/>
      <c r="J96" s="312"/>
      <c r="K96" s="312"/>
      <c r="L96" s="312"/>
      <c r="M96" s="312"/>
      <c r="N96" s="312"/>
      <c r="O96" s="312"/>
      <c r="P96" s="313"/>
      <c r="Q96" s="296"/>
      <c r="R96" s="296"/>
    </row>
    <row r="97" spans="1:18" s="251" customFormat="1" ht="11.25" customHeight="1">
      <c r="A97" s="685" t="s">
        <v>1313</v>
      </c>
      <c r="B97" s="687" t="s">
        <v>329</v>
      </c>
      <c r="C97" s="247" t="s">
        <v>1121</v>
      </c>
      <c r="D97" s="314" t="s">
        <v>1191</v>
      </c>
      <c r="E97" s="314" t="s">
        <v>1181</v>
      </c>
      <c r="F97" s="294" t="s">
        <v>1182</v>
      </c>
      <c r="G97" s="294"/>
      <c r="H97" s="294"/>
      <c r="I97" s="294"/>
      <c r="J97" s="294"/>
      <c r="K97" s="294"/>
      <c r="L97" s="294"/>
      <c r="M97" s="294"/>
      <c r="N97" s="294"/>
      <c r="O97" s="294"/>
      <c r="P97" s="295"/>
      <c r="Q97" s="296"/>
      <c r="R97" s="296"/>
    </row>
    <row r="98" spans="1:18" s="193" customFormat="1" ht="11.25">
      <c r="A98" s="686"/>
      <c r="B98" s="688"/>
      <c r="C98" s="253" t="s">
        <v>1122</v>
      </c>
      <c r="D98" s="297" t="s">
        <v>1183</v>
      </c>
      <c r="E98" s="297" t="s">
        <v>1183</v>
      </c>
      <c r="F98" s="297"/>
      <c r="G98" s="297"/>
      <c r="H98" s="297"/>
      <c r="I98" s="297"/>
      <c r="J98" s="297"/>
      <c r="K98" s="297"/>
      <c r="L98" s="297"/>
      <c r="M98" s="297"/>
      <c r="N98" s="297"/>
      <c r="O98" s="297"/>
      <c r="P98" s="298"/>
      <c r="Q98" s="296"/>
      <c r="R98" s="296"/>
    </row>
    <row r="99" spans="1:18" ht="11.25">
      <c r="A99" s="686"/>
      <c r="B99" s="688"/>
      <c r="C99" s="256" t="s">
        <v>1123</v>
      </c>
      <c r="D99" s="297">
        <v>100</v>
      </c>
      <c r="E99" s="297">
        <v>100</v>
      </c>
      <c r="F99" s="297">
        <v>100</v>
      </c>
      <c r="G99" s="297"/>
      <c r="H99" s="297"/>
      <c r="I99" s="297"/>
      <c r="J99" s="297"/>
      <c r="K99" s="297"/>
      <c r="L99" s="297"/>
      <c r="M99" s="297"/>
      <c r="N99" s="297"/>
      <c r="O99" s="297"/>
      <c r="P99" s="298"/>
      <c r="Q99" s="296"/>
      <c r="R99" s="296"/>
    </row>
    <row r="100" spans="1:18" ht="11.25">
      <c r="A100" s="686"/>
      <c r="B100" s="688"/>
      <c r="C100" s="253" t="s">
        <v>626</v>
      </c>
      <c r="D100" s="297">
        <v>70</v>
      </c>
      <c r="E100" s="297">
        <v>15</v>
      </c>
      <c r="F100" s="297">
        <v>15</v>
      </c>
      <c r="G100" s="297"/>
      <c r="H100" s="297"/>
      <c r="I100" s="297"/>
      <c r="J100" s="297"/>
      <c r="K100" s="297"/>
      <c r="L100" s="297"/>
      <c r="M100" s="297"/>
      <c r="N100" s="297"/>
      <c r="O100" s="297"/>
      <c r="P100" s="298"/>
      <c r="Q100" s="296"/>
      <c r="R100" s="296"/>
    </row>
    <row r="101" spans="1:18" ht="12" thickBot="1">
      <c r="A101" s="689"/>
      <c r="B101" s="690"/>
      <c r="C101" s="259" t="s">
        <v>1124</v>
      </c>
      <c r="D101" s="299"/>
      <c r="E101" s="299">
        <v>6</v>
      </c>
      <c r="F101" s="299"/>
      <c r="G101" s="299"/>
      <c r="H101" s="299"/>
      <c r="I101" s="299"/>
      <c r="J101" s="299"/>
      <c r="K101" s="299"/>
      <c r="L101" s="299"/>
      <c r="M101" s="299"/>
      <c r="N101" s="299"/>
      <c r="O101" s="299"/>
      <c r="P101" s="300"/>
      <c r="Q101" s="296"/>
      <c r="R101" s="296"/>
    </row>
    <row r="102" spans="1:18" s="251" customFormat="1" ht="12" customHeight="1">
      <c r="A102" s="686" t="s">
        <v>1314</v>
      </c>
      <c r="B102" s="688" t="s">
        <v>331</v>
      </c>
      <c r="C102" s="309" t="s">
        <v>1121</v>
      </c>
      <c r="D102" s="315" t="s">
        <v>1191</v>
      </c>
      <c r="E102" s="315" t="s">
        <v>1181</v>
      </c>
      <c r="F102" s="315" t="s">
        <v>1192</v>
      </c>
      <c r="G102" s="315" t="s">
        <v>1193</v>
      </c>
      <c r="H102" s="315" t="s">
        <v>1194</v>
      </c>
      <c r="I102" s="315" t="s">
        <v>1182</v>
      </c>
      <c r="J102" s="315" t="s">
        <v>1184</v>
      </c>
      <c r="K102" s="315"/>
      <c r="L102" s="315"/>
      <c r="M102" s="315"/>
      <c r="N102" s="315"/>
      <c r="O102" s="315"/>
      <c r="P102" s="316"/>
      <c r="Q102" s="296"/>
      <c r="R102" s="296"/>
    </row>
    <row r="103" spans="1:18" s="193" customFormat="1" ht="11.25">
      <c r="A103" s="686"/>
      <c r="B103" s="688"/>
      <c r="C103" s="253" t="s">
        <v>1122</v>
      </c>
      <c r="D103" s="303"/>
      <c r="E103" s="303"/>
      <c r="F103" s="303"/>
      <c r="G103" s="303"/>
      <c r="H103" s="303"/>
      <c r="I103" s="303"/>
      <c r="J103" s="303"/>
      <c r="K103" s="303"/>
      <c r="L103" s="303"/>
      <c r="M103" s="303"/>
      <c r="N103" s="303"/>
      <c r="O103" s="303"/>
      <c r="P103" s="304"/>
      <c r="Q103" s="296"/>
      <c r="R103" s="296"/>
    </row>
    <row r="104" spans="1:18" ht="11.25">
      <c r="A104" s="686"/>
      <c r="B104" s="688"/>
      <c r="C104" s="256" t="s">
        <v>1123</v>
      </c>
      <c r="D104" s="303"/>
      <c r="E104" s="303"/>
      <c r="F104" s="303"/>
      <c r="G104" s="303"/>
      <c r="H104" s="303"/>
      <c r="I104" s="303"/>
      <c r="J104" s="303"/>
      <c r="K104" s="303"/>
      <c r="L104" s="303"/>
      <c r="M104" s="303"/>
      <c r="N104" s="303"/>
      <c r="O104" s="303"/>
      <c r="P104" s="304"/>
      <c r="Q104" s="296"/>
      <c r="R104" s="296"/>
    </row>
    <row r="105" spans="1:18" ht="11.25">
      <c r="A105" s="686"/>
      <c r="B105" s="688"/>
      <c r="C105" s="253" t="s">
        <v>626</v>
      </c>
      <c r="D105" s="303">
        <v>70</v>
      </c>
      <c r="E105" s="303">
        <v>15</v>
      </c>
      <c r="F105" s="303"/>
      <c r="G105" s="303"/>
      <c r="H105" s="303"/>
      <c r="I105" s="303">
        <v>15</v>
      </c>
      <c r="J105" s="303"/>
      <c r="K105" s="303"/>
      <c r="L105" s="303"/>
      <c r="M105" s="303"/>
      <c r="N105" s="303"/>
      <c r="O105" s="303"/>
      <c r="P105" s="304"/>
      <c r="Q105" s="296"/>
      <c r="R105" s="296"/>
    </row>
    <row r="106" spans="1:18" ht="12" thickBot="1">
      <c r="A106" s="689"/>
      <c r="B106" s="690"/>
      <c r="C106" s="259" t="s">
        <v>1124</v>
      </c>
      <c r="D106" s="305"/>
      <c r="E106" s="305"/>
      <c r="F106" s="305"/>
      <c r="G106" s="305"/>
      <c r="H106" s="305"/>
      <c r="I106" s="305"/>
      <c r="J106" s="305"/>
      <c r="K106" s="305"/>
      <c r="L106" s="305"/>
      <c r="M106" s="305"/>
      <c r="N106" s="305"/>
      <c r="O106" s="305"/>
      <c r="P106" s="306"/>
      <c r="Q106" s="296"/>
      <c r="R106" s="296"/>
    </row>
    <row r="107" spans="1:18" s="251" customFormat="1" ht="11.25" customHeight="1">
      <c r="A107" s="685" t="s">
        <v>1315</v>
      </c>
      <c r="B107" s="687" t="s">
        <v>329</v>
      </c>
      <c r="C107" s="247" t="s">
        <v>1121</v>
      </c>
      <c r="D107" s="314" t="s">
        <v>1185</v>
      </c>
      <c r="E107" s="294" t="s">
        <v>1186</v>
      </c>
      <c r="F107" s="294"/>
      <c r="G107" s="294"/>
      <c r="H107" s="294"/>
      <c r="I107" s="294"/>
      <c r="J107" s="294"/>
      <c r="K107" s="294"/>
      <c r="L107" s="294"/>
      <c r="M107" s="294"/>
      <c r="N107" s="294"/>
      <c r="O107" s="294"/>
      <c r="P107" s="295"/>
      <c r="Q107" s="296"/>
      <c r="R107" s="296"/>
    </row>
    <row r="108" spans="1:18" s="193" customFormat="1" ht="11.25">
      <c r="A108" s="686"/>
      <c r="B108" s="688"/>
      <c r="C108" s="253" t="s">
        <v>1122</v>
      </c>
      <c r="D108" s="297" t="s">
        <v>1183</v>
      </c>
      <c r="E108" s="297" t="s">
        <v>1187</v>
      </c>
      <c r="F108" s="297"/>
      <c r="G108" s="297"/>
      <c r="H108" s="297"/>
      <c r="I108" s="297"/>
      <c r="J108" s="297"/>
      <c r="K108" s="297"/>
      <c r="L108" s="297"/>
      <c r="M108" s="297"/>
      <c r="N108" s="297"/>
      <c r="O108" s="297"/>
      <c r="P108" s="298"/>
      <c r="Q108" s="296"/>
      <c r="R108" s="296"/>
    </row>
    <row r="109" spans="1:18" ht="11.25">
      <c r="A109" s="686"/>
      <c r="B109" s="688"/>
      <c r="C109" s="256" t="s">
        <v>1123</v>
      </c>
      <c r="D109" s="297">
        <v>100</v>
      </c>
      <c r="E109" s="297">
        <v>100</v>
      </c>
      <c r="F109" s="297"/>
      <c r="G109" s="297"/>
      <c r="H109" s="297"/>
      <c r="I109" s="297"/>
      <c r="J109" s="297"/>
      <c r="K109" s="297"/>
      <c r="L109" s="297"/>
      <c r="M109" s="297"/>
      <c r="N109" s="297"/>
      <c r="O109" s="297"/>
      <c r="P109" s="298"/>
      <c r="Q109" s="296"/>
      <c r="R109" s="296"/>
    </row>
    <row r="110" spans="1:18" ht="11.25">
      <c r="A110" s="686"/>
      <c r="B110" s="688"/>
      <c r="C110" s="253" t="s">
        <v>626</v>
      </c>
      <c r="D110" s="297">
        <v>80</v>
      </c>
      <c r="E110" s="297">
        <v>20</v>
      </c>
      <c r="F110" s="297"/>
      <c r="G110" s="297"/>
      <c r="H110" s="297"/>
      <c r="I110" s="297"/>
      <c r="J110" s="297"/>
      <c r="K110" s="297"/>
      <c r="L110" s="297"/>
      <c r="M110" s="297"/>
      <c r="N110" s="297"/>
      <c r="O110" s="297"/>
      <c r="P110" s="298"/>
      <c r="Q110" s="296"/>
      <c r="R110" s="296"/>
    </row>
    <row r="111" spans="1:18" ht="12" thickBot="1">
      <c r="A111" s="686"/>
      <c r="B111" s="688"/>
      <c r="C111" s="264" t="s">
        <v>1124</v>
      </c>
      <c r="D111" s="307"/>
      <c r="E111" s="307"/>
      <c r="F111" s="307"/>
      <c r="G111" s="307"/>
      <c r="H111" s="307"/>
      <c r="I111" s="307"/>
      <c r="J111" s="307"/>
      <c r="K111" s="307"/>
      <c r="L111" s="307"/>
      <c r="M111" s="307"/>
      <c r="N111" s="307"/>
      <c r="O111" s="307"/>
      <c r="P111" s="308"/>
      <c r="Q111" s="296"/>
      <c r="R111" s="296"/>
    </row>
    <row r="112" spans="1:18" s="251" customFormat="1" ht="11.25" customHeight="1">
      <c r="A112" s="685" t="s">
        <v>1316</v>
      </c>
      <c r="B112" s="687" t="s">
        <v>331</v>
      </c>
      <c r="C112" s="247" t="s">
        <v>1121</v>
      </c>
      <c r="D112" s="301" t="s">
        <v>1185</v>
      </c>
      <c r="E112" s="301" t="s">
        <v>1186</v>
      </c>
      <c r="F112" s="301" t="s">
        <v>1184</v>
      </c>
      <c r="G112" s="301"/>
      <c r="H112" s="301"/>
      <c r="I112" s="301"/>
      <c r="J112" s="301"/>
      <c r="K112" s="301"/>
      <c r="L112" s="301"/>
      <c r="M112" s="301"/>
      <c r="N112" s="301"/>
      <c r="O112" s="301"/>
      <c r="P112" s="302"/>
      <c r="Q112" s="296"/>
      <c r="R112" s="296"/>
    </row>
    <row r="113" spans="1:18" s="193" customFormat="1" ht="11.25">
      <c r="A113" s="686"/>
      <c r="B113" s="688"/>
      <c r="C113" s="253" t="s">
        <v>1122</v>
      </c>
      <c r="D113" s="303"/>
      <c r="E113" s="303"/>
      <c r="F113" s="303"/>
      <c r="G113" s="303"/>
      <c r="H113" s="303"/>
      <c r="I113" s="303"/>
      <c r="J113" s="303"/>
      <c r="K113" s="303"/>
      <c r="L113" s="303"/>
      <c r="M113" s="303"/>
      <c r="N113" s="303"/>
      <c r="O113" s="303"/>
      <c r="P113" s="304"/>
      <c r="Q113" s="296"/>
      <c r="R113" s="296"/>
    </row>
    <row r="114" spans="1:18" ht="11.25">
      <c r="A114" s="686"/>
      <c r="B114" s="688"/>
      <c r="C114" s="256" t="s">
        <v>1123</v>
      </c>
      <c r="D114" s="303"/>
      <c r="E114" s="303"/>
      <c r="F114" s="303"/>
      <c r="G114" s="303"/>
      <c r="H114" s="303"/>
      <c r="I114" s="303"/>
      <c r="J114" s="303"/>
      <c r="K114" s="303"/>
      <c r="L114" s="303"/>
      <c r="M114" s="303"/>
      <c r="N114" s="303"/>
      <c r="O114" s="303"/>
      <c r="P114" s="304"/>
      <c r="Q114" s="296"/>
      <c r="R114" s="296"/>
    </row>
    <row r="115" spans="1:18" ht="11.25">
      <c r="A115" s="686"/>
      <c r="B115" s="688"/>
      <c r="C115" s="253" t="s">
        <v>626</v>
      </c>
      <c r="D115" s="303">
        <v>80</v>
      </c>
      <c r="E115" s="303">
        <v>20</v>
      </c>
      <c r="F115" s="303"/>
      <c r="G115" s="303"/>
      <c r="H115" s="303"/>
      <c r="I115" s="303"/>
      <c r="J115" s="303"/>
      <c r="K115" s="303"/>
      <c r="L115" s="303"/>
      <c r="M115" s="303"/>
      <c r="N115" s="303"/>
      <c r="O115" s="303"/>
      <c r="P115" s="304"/>
      <c r="Q115" s="296"/>
      <c r="R115" s="296"/>
    </row>
    <row r="116" spans="1:18" ht="12" thickBot="1">
      <c r="A116" s="689"/>
      <c r="B116" s="690"/>
      <c r="C116" s="259" t="s">
        <v>1124</v>
      </c>
      <c r="D116" s="305"/>
      <c r="E116" s="305"/>
      <c r="F116" s="305"/>
      <c r="G116" s="305"/>
      <c r="H116" s="305"/>
      <c r="I116" s="305"/>
      <c r="J116" s="305"/>
      <c r="K116" s="305"/>
      <c r="L116" s="305"/>
      <c r="M116" s="305"/>
      <c r="N116" s="305"/>
      <c r="O116" s="305"/>
      <c r="P116" s="306"/>
      <c r="Q116" s="296"/>
      <c r="R116" s="296"/>
    </row>
    <row r="117" spans="1:18" s="251" customFormat="1" ht="33.75">
      <c r="A117" s="686" t="s">
        <v>1317</v>
      </c>
      <c r="B117" s="688" t="s">
        <v>329</v>
      </c>
      <c r="C117" s="309" t="s">
        <v>1121</v>
      </c>
      <c r="D117" s="317" t="s">
        <v>1195</v>
      </c>
      <c r="E117" s="317" t="s">
        <v>1196</v>
      </c>
      <c r="F117" s="310" t="s">
        <v>1186</v>
      </c>
      <c r="G117" s="310"/>
      <c r="H117" s="310"/>
      <c r="I117" s="310"/>
      <c r="J117" s="310"/>
      <c r="K117" s="310"/>
      <c r="L117" s="310"/>
      <c r="M117" s="310"/>
      <c r="N117" s="310"/>
      <c r="O117" s="310"/>
      <c r="P117" s="311"/>
      <c r="Q117" s="296"/>
      <c r="R117" s="296"/>
    </row>
    <row r="118" spans="1:18" s="193" customFormat="1" ht="11.25">
      <c r="A118" s="686"/>
      <c r="B118" s="688"/>
      <c r="C118" s="253" t="s">
        <v>1122</v>
      </c>
      <c r="D118" s="297" t="s">
        <v>1183</v>
      </c>
      <c r="E118" s="297" t="s">
        <v>1183</v>
      </c>
      <c r="F118" s="297" t="s">
        <v>1183</v>
      </c>
      <c r="G118" s="297"/>
      <c r="H118" s="297"/>
      <c r="I118" s="297"/>
      <c r="J118" s="297"/>
      <c r="K118" s="297"/>
      <c r="L118" s="297"/>
      <c r="M118" s="297"/>
      <c r="N118" s="297"/>
      <c r="O118" s="297"/>
      <c r="P118" s="298"/>
      <c r="Q118" s="296"/>
      <c r="R118" s="296"/>
    </row>
    <row r="119" spans="1:18" ht="11.25">
      <c r="A119" s="686"/>
      <c r="B119" s="688"/>
      <c r="C119" s="256" t="s">
        <v>1123</v>
      </c>
      <c r="D119" s="297">
        <v>100</v>
      </c>
      <c r="E119" s="297">
        <v>100</v>
      </c>
      <c r="F119" s="297">
        <v>100</v>
      </c>
      <c r="G119" s="297"/>
      <c r="H119" s="297"/>
      <c r="I119" s="297"/>
      <c r="J119" s="297"/>
      <c r="K119" s="297"/>
      <c r="L119" s="297"/>
      <c r="M119" s="297"/>
      <c r="N119" s="297"/>
      <c r="O119" s="297"/>
      <c r="P119" s="298"/>
      <c r="Q119" s="296"/>
      <c r="R119" s="296"/>
    </row>
    <row r="120" spans="1:18" ht="11.25">
      <c r="A120" s="686"/>
      <c r="B120" s="688"/>
      <c r="C120" s="253" t="s">
        <v>626</v>
      </c>
      <c r="D120" s="297">
        <v>70</v>
      </c>
      <c r="E120" s="297">
        <v>15</v>
      </c>
      <c r="F120" s="297">
        <v>15</v>
      </c>
      <c r="G120" s="297"/>
      <c r="H120" s="297"/>
      <c r="I120" s="297"/>
      <c r="J120" s="297"/>
      <c r="K120" s="297"/>
      <c r="L120" s="297"/>
      <c r="M120" s="297"/>
      <c r="N120" s="297"/>
      <c r="O120" s="297"/>
      <c r="P120" s="298"/>
      <c r="Q120" s="296"/>
      <c r="R120" s="296"/>
    </row>
    <row r="121" spans="1:18" ht="12" thickBot="1">
      <c r="A121" s="689"/>
      <c r="B121" s="690"/>
      <c r="C121" s="259" t="s">
        <v>1124</v>
      </c>
      <c r="D121" s="299"/>
      <c r="E121" s="299"/>
      <c r="F121" s="299"/>
      <c r="G121" s="299"/>
      <c r="H121" s="299"/>
      <c r="I121" s="299"/>
      <c r="J121" s="299"/>
      <c r="K121" s="299"/>
      <c r="L121" s="299"/>
      <c r="M121" s="299"/>
      <c r="N121" s="299"/>
      <c r="O121" s="299"/>
      <c r="P121" s="300"/>
      <c r="Q121" s="296"/>
      <c r="R121" s="296"/>
    </row>
    <row r="122" spans="1:18" s="251" customFormat="1" ht="12" customHeight="1">
      <c r="A122" s="685" t="s">
        <v>1318</v>
      </c>
      <c r="B122" s="687" t="s">
        <v>331</v>
      </c>
      <c r="C122" s="247" t="s">
        <v>1121</v>
      </c>
      <c r="D122" s="301" t="s">
        <v>1197</v>
      </c>
      <c r="E122" s="301" t="s">
        <v>1189</v>
      </c>
      <c r="F122" s="301" t="s">
        <v>1198</v>
      </c>
      <c r="G122" s="301" t="s">
        <v>1199</v>
      </c>
      <c r="H122" s="301" t="s">
        <v>1200</v>
      </c>
      <c r="I122" s="301" t="s">
        <v>1201</v>
      </c>
      <c r="J122" s="301" t="s">
        <v>1202</v>
      </c>
      <c r="K122" s="301" t="s">
        <v>1203</v>
      </c>
      <c r="L122" s="301" t="s">
        <v>1186</v>
      </c>
      <c r="M122" s="301" t="s">
        <v>1190</v>
      </c>
      <c r="N122" s="301"/>
      <c r="O122" s="301"/>
      <c r="P122" s="302"/>
      <c r="Q122" s="296"/>
      <c r="R122" s="296"/>
    </row>
    <row r="123" spans="1:18" s="193" customFormat="1" ht="11.25">
      <c r="A123" s="686"/>
      <c r="B123" s="688"/>
      <c r="C123" s="253" t="s">
        <v>1122</v>
      </c>
      <c r="D123" s="303"/>
      <c r="E123" s="303"/>
      <c r="F123" s="303"/>
      <c r="G123" s="303"/>
      <c r="H123" s="303"/>
      <c r="I123" s="303"/>
      <c r="J123" s="303"/>
      <c r="K123" s="303"/>
      <c r="L123" s="303"/>
      <c r="M123" s="303"/>
      <c r="N123" s="303"/>
      <c r="O123" s="303"/>
      <c r="P123" s="304"/>
      <c r="Q123" s="296"/>
      <c r="R123" s="296"/>
    </row>
    <row r="124" spans="1:18" ht="11.25">
      <c r="A124" s="686"/>
      <c r="B124" s="688"/>
      <c r="C124" s="256" t="s">
        <v>1123</v>
      </c>
      <c r="D124" s="303"/>
      <c r="E124" s="303"/>
      <c r="F124" s="303"/>
      <c r="G124" s="303"/>
      <c r="H124" s="303"/>
      <c r="I124" s="303"/>
      <c r="J124" s="303"/>
      <c r="K124" s="303"/>
      <c r="L124" s="303"/>
      <c r="M124" s="303"/>
      <c r="N124" s="303"/>
      <c r="O124" s="303"/>
      <c r="P124" s="304"/>
      <c r="Q124" s="296"/>
      <c r="R124" s="296"/>
    </row>
    <row r="125" spans="1:18" ht="11.25">
      <c r="A125" s="686"/>
      <c r="B125" s="688"/>
      <c r="C125" s="253" t="s">
        <v>626</v>
      </c>
      <c r="D125" s="318">
        <v>70</v>
      </c>
      <c r="E125" s="303"/>
      <c r="F125" s="303"/>
      <c r="G125" s="318">
        <v>8</v>
      </c>
      <c r="H125" s="318">
        <v>7</v>
      </c>
      <c r="I125" s="303"/>
      <c r="J125" s="303"/>
      <c r="K125" s="303"/>
      <c r="L125" s="318">
        <v>15</v>
      </c>
      <c r="M125" s="303"/>
      <c r="N125" s="303"/>
      <c r="O125" s="303"/>
      <c r="P125" s="304"/>
      <c r="Q125" s="296"/>
      <c r="R125" s="296"/>
    </row>
    <row r="126" spans="1:18" ht="12" thickBot="1">
      <c r="A126" s="689"/>
      <c r="B126" s="690"/>
      <c r="C126" s="259" t="s">
        <v>1124</v>
      </c>
      <c r="D126" s="319"/>
      <c r="E126" s="305"/>
      <c r="F126" s="305"/>
      <c r="G126" s="319"/>
      <c r="H126" s="319"/>
      <c r="I126" s="305"/>
      <c r="J126" s="305"/>
      <c r="K126" s="305"/>
      <c r="L126" s="319"/>
      <c r="M126" s="305"/>
      <c r="N126" s="305"/>
      <c r="O126" s="305"/>
      <c r="P126" s="306"/>
      <c r="Q126" s="296"/>
      <c r="R126" s="296"/>
    </row>
    <row r="127" spans="1:18" s="251" customFormat="1" ht="45">
      <c r="A127" s="685" t="s">
        <v>1319</v>
      </c>
      <c r="B127" s="687" t="s">
        <v>329</v>
      </c>
      <c r="C127" s="247" t="s">
        <v>1121</v>
      </c>
      <c r="D127" s="314" t="s">
        <v>1204</v>
      </c>
      <c r="E127" s="314" t="s">
        <v>1205</v>
      </c>
      <c r="F127" s="314" t="s">
        <v>1206</v>
      </c>
      <c r="G127" s="314" t="s">
        <v>1207</v>
      </c>
      <c r="H127" s="314" t="s">
        <v>1208</v>
      </c>
      <c r="I127" s="294"/>
      <c r="J127" s="294"/>
      <c r="K127" s="294"/>
      <c r="L127" s="294"/>
      <c r="M127" s="294"/>
      <c r="N127" s="294"/>
      <c r="O127" s="294"/>
      <c r="P127" s="295"/>
      <c r="Q127" s="296"/>
      <c r="R127" s="296"/>
    </row>
    <row r="128" spans="1:18" s="193" customFormat="1" ht="11.25">
      <c r="A128" s="686"/>
      <c r="B128" s="688"/>
      <c r="C128" s="253" t="s">
        <v>1122</v>
      </c>
      <c r="D128" s="297"/>
      <c r="E128" s="297"/>
      <c r="F128" s="297"/>
      <c r="G128" s="297"/>
      <c r="H128" s="297"/>
      <c r="I128" s="297"/>
      <c r="J128" s="297"/>
      <c r="K128" s="297"/>
      <c r="L128" s="297"/>
      <c r="M128" s="297"/>
      <c r="N128" s="297"/>
      <c r="O128" s="297"/>
      <c r="P128" s="298"/>
      <c r="Q128" s="296"/>
      <c r="R128" s="296"/>
    </row>
    <row r="129" spans="1:18" ht="11.25">
      <c r="A129" s="686"/>
      <c r="B129" s="688"/>
      <c r="C129" s="256" t="s">
        <v>1123</v>
      </c>
      <c r="D129" s="297">
        <v>100</v>
      </c>
      <c r="E129" s="297">
        <v>100</v>
      </c>
      <c r="F129" s="297">
        <v>100</v>
      </c>
      <c r="G129" s="297">
        <v>100</v>
      </c>
      <c r="H129" s="297">
        <v>100</v>
      </c>
      <c r="I129" s="297"/>
      <c r="J129" s="297"/>
      <c r="K129" s="297"/>
      <c r="L129" s="297"/>
      <c r="M129" s="297"/>
      <c r="N129" s="297"/>
      <c r="O129" s="297"/>
      <c r="P129" s="298"/>
      <c r="Q129" s="296"/>
      <c r="R129" s="296"/>
    </row>
    <row r="130" spans="1:18" ht="11.25">
      <c r="A130" s="686"/>
      <c r="B130" s="688"/>
      <c r="C130" s="253" t="s">
        <v>626</v>
      </c>
      <c r="D130" s="297">
        <v>4</v>
      </c>
      <c r="E130" s="297">
        <v>32</v>
      </c>
      <c r="F130" s="297">
        <v>32</v>
      </c>
      <c r="G130" s="297">
        <v>20</v>
      </c>
      <c r="H130" s="297">
        <v>12</v>
      </c>
      <c r="I130" s="297"/>
      <c r="J130" s="297"/>
      <c r="K130" s="297"/>
      <c r="L130" s="297"/>
      <c r="M130" s="297"/>
      <c r="N130" s="297"/>
      <c r="O130" s="297"/>
      <c r="P130" s="298"/>
      <c r="Q130" s="296"/>
      <c r="R130" s="296"/>
    </row>
    <row r="131" spans="1:18" ht="12" thickBot="1">
      <c r="A131" s="686"/>
      <c r="B131" s="688"/>
      <c r="C131" s="264" t="s">
        <v>1124</v>
      </c>
      <c r="D131" s="307" t="s">
        <v>1209</v>
      </c>
      <c r="E131" s="307"/>
      <c r="F131" s="307"/>
      <c r="G131" s="307"/>
      <c r="H131" s="307">
        <v>6</v>
      </c>
      <c r="I131" s="307"/>
      <c r="J131" s="307"/>
      <c r="K131" s="307"/>
      <c r="L131" s="307"/>
      <c r="M131" s="307"/>
      <c r="N131" s="307"/>
      <c r="O131" s="307"/>
      <c r="P131" s="308"/>
      <c r="Q131" s="296"/>
      <c r="R131" s="296"/>
    </row>
    <row r="132" spans="1:18" s="251" customFormat="1" ht="45">
      <c r="A132" s="685" t="s">
        <v>1320</v>
      </c>
      <c r="B132" s="687" t="s">
        <v>329</v>
      </c>
      <c r="C132" s="247" t="s">
        <v>1121</v>
      </c>
      <c r="D132" s="314" t="s">
        <v>1210</v>
      </c>
      <c r="E132" s="314" t="s">
        <v>1211</v>
      </c>
      <c r="F132" s="314" t="s">
        <v>1212</v>
      </c>
      <c r="G132" s="294"/>
      <c r="H132" s="294"/>
      <c r="I132" s="294"/>
      <c r="J132" s="294"/>
      <c r="K132" s="294"/>
      <c r="L132" s="294"/>
      <c r="M132" s="294"/>
      <c r="N132" s="294"/>
      <c r="O132" s="294"/>
      <c r="P132" s="295"/>
      <c r="Q132" s="296"/>
      <c r="R132" s="296"/>
    </row>
    <row r="133" spans="1:18" s="193" customFormat="1" ht="11.25">
      <c r="A133" s="686"/>
      <c r="B133" s="688"/>
      <c r="C133" s="253" t="s">
        <v>1122</v>
      </c>
      <c r="D133" s="297"/>
      <c r="E133" s="297"/>
      <c r="F133" s="297"/>
      <c r="G133" s="297"/>
      <c r="H133" s="297"/>
      <c r="I133" s="297"/>
      <c r="J133" s="297"/>
      <c r="K133" s="297"/>
      <c r="L133" s="297"/>
      <c r="M133" s="297"/>
      <c r="N133" s="297"/>
      <c r="O133" s="297"/>
      <c r="P133" s="298"/>
      <c r="Q133" s="296"/>
      <c r="R133" s="296"/>
    </row>
    <row r="134" spans="1:18" ht="11.25">
      <c r="A134" s="686"/>
      <c r="B134" s="688"/>
      <c r="C134" s="256" t="s">
        <v>1123</v>
      </c>
      <c r="D134" s="297">
        <v>100</v>
      </c>
      <c r="E134" s="297">
        <v>100</v>
      </c>
      <c r="F134" s="297">
        <v>100</v>
      </c>
      <c r="G134" s="297"/>
      <c r="H134" s="297"/>
      <c r="I134" s="297"/>
      <c r="J134" s="297"/>
      <c r="K134" s="297"/>
      <c r="L134" s="297"/>
      <c r="M134" s="297"/>
      <c r="N134" s="297"/>
      <c r="O134" s="297"/>
      <c r="P134" s="298"/>
      <c r="Q134" s="296"/>
      <c r="R134" s="296"/>
    </row>
    <row r="135" spans="1:18" ht="11.25">
      <c r="A135" s="686"/>
      <c r="B135" s="688"/>
      <c r="C135" s="253" t="s">
        <v>626</v>
      </c>
      <c r="D135" s="297">
        <v>60</v>
      </c>
      <c r="E135" s="297">
        <v>20</v>
      </c>
      <c r="F135" s="297">
        <v>20</v>
      </c>
      <c r="G135" s="297"/>
      <c r="H135" s="297"/>
      <c r="I135" s="297"/>
      <c r="J135" s="297"/>
      <c r="K135" s="297"/>
      <c r="L135" s="297"/>
      <c r="M135" s="297"/>
      <c r="N135" s="297"/>
      <c r="O135" s="297"/>
      <c r="P135" s="298"/>
      <c r="Q135" s="296"/>
      <c r="R135" s="296"/>
    </row>
    <row r="136" spans="1:18" ht="12" thickBot="1">
      <c r="A136" s="689"/>
      <c r="B136" s="690"/>
      <c r="C136" s="259" t="s">
        <v>1124</v>
      </c>
      <c r="D136" s="299"/>
      <c r="E136" s="299"/>
      <c r="F136" s="299">
        <v>6</v>
      </c>
      <c r="G136" s="299"/>
      <c r="H136" s="299"/>
      <c r="I136" s="299"/>
      <c r="J136" s="299"/>
      <c r="K136" s="299"/>
      <c r="L136" s="299"/>
      <c r="M136" s="299"/>
      <c r="N136" s="299"/>
      <c r="O136" s="299"/>
      <c r="P136" s="300"/>
      <c r="Q136" s="296"/>
      <c r="R136" s="296"/>
    </row>
    <row r="137" spans="1:18" s="251" customFormat="1" ht="11.25" customHeight="1">
      <c r="A137" s="686" t="s">
        <v>1321</v>
      </c>
      <c r="B137" s="688" t="s">
        <v>329</v>
      </c>
      <c r="C137" s="309" t="s">
        <v>1121</v>
      </c>
      <c r="D137" s="310" t="s">
        <v>1213</v>
      </c>
      <c r="E137" s="310" t="s">
        <v>1214</v>
      </c>
      <c r="F137" s="310" t="s">
        <v>1215</v>
      </c>
      <c r="G137" s="310"/>
      <c r="H137" s="310"/>
      <c r="I137" s="310"/>
      <c r="J137" s="310"/>
      <c r="K137" s="310"/>
      <c r="L137" s="310"/>
      <c r="M137" s="310"/>
      <c r="N137" s="310"/>
      <c r="O137" s="310"/>
      <c r="P137" s="311"/>
      <c r="Q137" s="296"/>
      <c r="R137" s="296"/>
    </row>
    <row r="138" spans="1:18" s="193" customFormat="1" ht="11.25">
      <c r="A138" s="686"/>
      <c r="B138" s="688"/>
      <c r="C138" s="253" t="s">
        <v>1122</v>
      </c>
      <c r="D138" s="297"/>
      <c r="E138" s="297"/>
      <c r="F138" s="297"/>
      <c r="G138" s="297"/>
      <c r="H138" s="297"/>
      <c r="I138" s="297"/>
      <c r="J138" s="297"/>
      <c r="K138" s="297"/>
      <c r="L138" s="297"/>
      <c r="M138" s="297"/>
      <c r="N138" s="297"/>
      <c r="O138" s="297"/>
      <c r="P138" s="298"/>
      <c r="Q138" s="296"/>
      <c r="R138" s="296"/>
    </row>
    <row r="139" spans="1:18" ht="11.25">
      <c r="A139" s="686"/>
      <c r="B139" s="688"/>
      <c r="C139" s="256" t="s">
        <v>1123</v>
      </c>
      <c r="D139" s="297">
        <v>100</v>
      </c>
      <c r="E139" s="297">
        <v>100</v>
      </c>
      <c r="F139" s="297">
        <v>100</v>
      </c>
      <c r="G139" s="297"/>
      <c r="H139" s="297"/>
      <c r="I139" s="297"/>
      <c r="J139" s="297"/>
      <c r="K139" s="297"/>
      <c r="L139" s="297"/>
      <c r="M139" s="297"/>
      <c r="N139" s="297"/>
      <c r="O139" s="297"/>
      <c r="P139" s="298"/>
      <c r="Q139" s="296"/>
      <c r="R139" s="296"/>
    </row>
    <row r="140" spans="1:18" ht="11.25">
      <c r="A140" s="686"/>
      <c r="B140" s="688"/>
      <c r="C140" s="253" t="s">
        <v>626</v>
      </c>
      <c r="D140" s="297">
        <v>70</v>
      </c>
      <c r="E140" s="297">
        <v>30</v>
      </c>
      <c r="F140" s="297"/>
      <c r="G140" s="297"/>
      <c r="H140" s="297"/>
      <c r="I140" s="297"/>
      <c r="J140" s="297"/>
      <c r="K140" s="297"/>
      <c r="L140" s="297"/>
      <c r="M140" s="297"/>
      <c r="N140" s="297"/>
      <c r="O140" s="297"/>
      <c r="P140" s="298"/>
      <c r="Q140" s="296"/>
      <c r="R140" s="296"/>
    </row>
    <row r="141" spans="1:18" ht="12" thickBot="1">
      <c r="A141" s="689"/>
      <c r="B141" s="690"/>
      <c r="C141" s="259" t="s">
        <v>1124</v>
      </c>
      <c r="D141" s="299"/>
      <c r="E141" s="299"/>
      <c r="F141" s="299"/>
      <c r="G141" s="299"/>
      <c r="H141" s="299"/>
      <c r="I141" s="299"/>
      <c r="J141" s="299"/>
      <c r="K141" s="299"/>
      <c r="L141" s="299"/>
      <c r="M141" s="299"/>
      <c r="N141" s="299"/>
      <c r="O141" s="299"/>
      <c r="P141" s="300"/>
      <c r="Q141" s="296"/>
      <c r="R141" s="296"/>
    </row>
    <row r="142" spans="1:18" s="251" customFormat="1" ht="22.5" customHeight="1">
      <c r="A142" s="685" t="s">
        <v>1322</v>
      </c>
      <c r="B142" s="687" t="s">
        <v>331</v>
      </c>
      <c r="C142" s="247" t="s">
        <v>1121</v>
      </c>
      <c r="D142" s="320" t="s">
        <v>1216</v>
      </c>
      <c r="E142" s="320" t="s">
        <v>1217</v>
      </c>
      <c r="F142" s="320" t="s">
        <v>1218</v>
      </c>
      <c r="G142" s="320" t="s">
        <v>1219</v>
      </c>
      <c r="H142" s="320" t="s">
        <v>1220</v>
      </c>
      <c r="I142" s="320" t="s">
        <v>1221</v>
      </c>
      <c r="J142" s="301"/>
      <c r="K142" s="301"/>
      <c r="L142" s="301"/>
      <c r="M142" s="301"/>
      <c r="N142" s="301"/>
      <c r="O142" s="301"/>
      <c r="P142" s="302"/>
      <c r="Q142" s="296"/>
      <c r="R142" s="296"/>
    </row>
    <row r="143" spans="1:18" s="193" customFormat="1" ht="11.25">
      <c r="A143" s="686"/>
      <c r="B143" s="688"/>
      <c r="C143" s="253" t="s">
        <v>1122</v>
      </c>
      <c r="D143" s="303"/>
      <c r="E143" s="303"/>
      <c r="F143" s="303"/>
      <c r="G143" s="303"/>
      <c r="H143" s="303"/>
      <c r="I143" s="303"/>
      <c r="J143" s="303"/>
      <c r="K143" s="303"/>
      <c r="L143" s="303"/>
      <c r="M143" s="303"/>
      <c r="N143" s="303"/>
      <c r="O143" s="303"/>
      <c r="P143" s="304"/>
      <c r="Q143" s="296"/>
      <c r="R143" s="296"/>
    </row>
    <row r="144" spans="1:18" ht="11.25">
      <c r="A144" s="686"/>
      <c r="B144" s="688"/>
      <c r="C144" s="256" t="s">
        <v>1123</v>
      </c>
      <c r="D144" s="303"/>
      <c r="E144" s="303"/>
      <c r="F144" s="303"/>
      <c r="G144" s="303"/>
      <c r="H144" s="303"/>
      <c r="I144" s="303"/>
      <c r="J144" s="303"/>
      <c r="K144" s="303"/>
      <c r="L144" s="303"/>
      <c r="M144" s="303"/>
      <c r="N144" s="303"/>
      <c r="O144" s="303"/>
      <c r="P144" s="304"/>
      <c r="Q144" s="296"/>
      <c r="R144" s="296"/>
    </row>
    <row r="145" spans="1:18" ht="11.25">
      <c r="A145" s="686"/>
      <c r="B145" s="688"/>
      <c r="C145" s="253" t="s">
        <v>626</v>
      </c>
      <c r="D145" s="303"/>
      <c r="E145" s="303"/>
      <c r="F145" s="303">
        <v>70</v>
      </c>
      <c r="G145" s="303"/>
      <c r="H145" s="303">
        <v>30</v>
      </c>
      <c r="I145" s="303"/>
      <c r="J145" s="303"/>
      <c r="K145" s="303"/>
      <c r="L145" s="303"/>
      <c r="M145" s="303"/>
      <c r="N145" s="303"/>
      <c r="O145" s="303"/>
      <c r="P145" s="304"/>
      <c r="Q145" s="296"/>
      <c r="R145" s="296"/>
    </row>
    <row r="146" spans="1:18" ht="12" thickBot="1">
      <c r="A146" s="689"/>
      <c r="B146" s="690"/>
      <c r="C146" s="259" t="s">
        <v>1124</v>
      </c>
      <c r="D146" s="305"/>
      <c r="E146" s="305"/>
      <c r="F146" s="305"/>
      <c r="G146" s="305"/>
      <c r="H146" s="305"/>
      <c r="I146" s="305"/>
      <c r="J146" s="305"/>
      <c r="K146" s="305"/>
      <c r="L146" s="305"/>
      <c r="M146" s="305"/>
      <c r="N146" s="305"/>
      <c r="O146" s="305"/>
      <c r="P146" s="306"/>
      <c r="Q146" s="296"/>
      <c r="R146" s="296"/>
    </row>
    <row r="147" spans="1:18" s="251" customFormat="1" ht="22.5" customHeight="1">
      <c r="A147" s="685" t="s">
        <v>1323</v>
      </c>
      <c r="B147" s="687" t="s">
        <v>331</v>
      </c>
      <c r="C147" s="247" t="s">
        <v>1121</v>
      </c>
      <c r="D147" s="320" t="s">
        <v>1216</v>
      </c>
      <c r="E147" s="320" t="s">
        <v>1217</v>
      </c>
      <c r="F147" s="320" t="s">
        <v>1218</v>
      </c>
      <c r="G147" s="320" t="s">
        <v>1219</v>
      </c>
      <c r="H147" s="320" t="s">
        <v>1220</v>
      </c>
      <c r="I147" s="320" t="s">
        <v>1221</v>
      </c>
      <c r="J147" s="301"/>
      <c r="K147" s="301"/>
      <c r="L147" s="301"/>
      <c r="M147" s="301"/>
      <c r="N147" s="301"/>
      <c r="O147" s="301"/>
      <c r="P147" s="302"/>
      <c r="Q147" s="296"/>
      <c r="R147" s="296"/>
    </row>
    <row r="148" spans="1:18" s="193" customFormat="1" ht="11.25">
      <c r="A148" s="686"/>
      <c r="B148" s="688"/>
      <c r="C148" s="253" t="s">
        <v>1122</v>
      </c>
      <c r="D148" s="303"/>
      <c r="E148" s="303"/>
      <c r="F148" s="303"/>
      <c r="G148" s="303"/>
      <c r="H148" s="303"/>
      <c r="I148" s="303"/>
      <c r="J148" s="303"/>
      <c r="K148" s="303"/>
      <c r="L148" s="303"/>
      <c r="M148" s="303"/>
      <c r="N148" s="303"/>
      <c r="O148" s="303"/>
      <c r="P148" s="304"/>
      <c r="Q148" s="296"/>
      <c r="R148" s="296"/>
    </row>
    <row r="149" spans="1:18" ht="11.25">
      <c r="A149" s="686"/>
      <c r="B149" s="688"/>
      <c r="C149" s="256" t="s">
        <v>1123</v>
      </c>
      <c r="D149" s="303"/>
      <c r="E149" s="303"/>
      <c r="F149" s="303"/>
      <c r="G149" s="303"/>
      <c r="H149" s="303"/>
      <c r="I149" s="303"/>
      <c r="J149" s="303"/>
      <c r="K149" s="303"/>
      <c r="L149" s="303"/>
      <c r="M149" s="303"/>
      <c r="N149" s="303"/>
      <c r="O149" s="303"/>
      <c r="P149" s="304"/>
      <c r="Q149" s="296"/>
      <c r="R149" s="296"/>
    </row>
    <row r="150" spans="1:18" ht="11.25">
      <c r="A150" s="686"/>
      <c r="B150" s="688"/>
      <c r="C150" s="253" t="s">
        <v>626</v>
      </c>
      <c r="D150" s="303"/>
      <c r="E150" s="303"/>
      <c r="F150" s="303">
        <v>70</v>
      </c>
      <c r="G150" s="303"/>
      <c r="H150" s="303">
        <v>30</v>
      </c>
      <c r="I150" s="303"/>
      <c r="J150" s="303"/>
      <c r="K150" s="303"/>
      <c r="L150" s="303"/>
      <c r="M150" s="303"/>
      <c r="N150" s="303"/>
      <c r="O150" s="303"/>
      <c r="P150" s="304"/>
      <c r="Q150" s="296"/>
      <c r="R150" s="296"/>
    </row>
    <row r="151" spans="1:18" ht="12" thickBot="1">
      <c r="A151" s="686"/>
      <c r="B151" s="688"/>
      <c r="C151" s="264" t="s">
        <v>1124</v>
      </c>
      <c r="D151" s="312"/>
      <c r="E151" s="312"/>
      <c r="F151" s="312"/>
      <c r="G151" s="312"/>
      <c r="H151" s="312"/>
      <c r="I151" s="312"/>
      <c r="J151" s="312"/>
      <c r="K151" s="312"/>
      <c r="L151" s="312"/>
      <c r="M151" s="312"/>
      <c r="N151" s="312"/>
      <c r="O151" s="312"/>
      <c r="P151" s="313"/>
      <c r="Q151" s="296"/>
      <c r="R151" s="296"/>
    </row>
    <row r="152" spans="1:18" s="251" customFormat="1" ht="22.5" customHeight="1">
      <c r="A152" s="685" t="s">
        <v>1324</v>
      </c>
      <c r="B152" s="687" t="s">
        <v>331</v>
      </c>
      <c r="C152" s="247" t="s">
        <v>1121</v>
      </c>
      <c r="D152" s="320" t="s">
        <v>1222</v>
      </c>
      <c r="E152" s="320" t="s">
        <v>1223</v>
      </c>
      <c r="F152" s="301"/>
      <c r="G152" s="301"/>
      <c r="H152" s="301"/>
      <c r="I152" s="301"/>
      <c r="J152" s="301"/>
      <c r="K152" s="301"/>
      <c r="L152" s="301"/>
      <c r="M152" s="301"/>
      <c r="N152" s="301"/>
      <c r="O152" s="301"/>
      <c r="P152" s="302"/>
      <c r="Q152" s="296"/>
      <c r="R152" s="296"/>
    </row>
    <row r="153" spans="1:18" s="193" customFormat="1" ht="11.25">
      <c r="A153" s="686"/>
      <c r="B153" s="688"/>
      <c r="C153" s="253" t="s">
        <v>1122</v>
      </c>
      <c r="D153" s="303"/>
      <c r="E153" s="303"/>
      <c r="F153" s="303"/>
      <c r="G153" s="303"/>
      <c r="H153" s="303"/>
      <c r="I153" s="303"/>
      <c r="J153" s="303"/>
      <c r="K153" s="303"/>
      <c r="L153" s="303"/>
      <c r="M153" s="303"/>
      <c r="N153" s="303"/>
      <c r="O153" s="303"/>
      <c r="P153" s="304"/>
      <c r="Q153" s="296"/>
      <c r="R153" s="296"/>
    </row>
    <row r="154" spans="1:18" ht="11.25">
      <c r="A154" s="686"/>
      <c r="B154" s="688"/>
      <c r="C154" s="256" t="s">
        <v>1123</v>
      </c>
      <c r="D154" s="303"/>
      <c r="E154" s="303"/>
      <c r="F154" s="303"/>
      <c r="G154" s="303"/>
      <c r="H154" s="303"/>
      <c r="I154" s="303"/>
      <c r="J154" s="303"/>
      <c r="K154" s="303"/>
      <c r="L154" s="303"/>
      <c r="M154" s="303"/>
      <c r="N154" s="303"/>
      <c r="O154" s="303"/>
      <c r="P154" s="304"/>
      <c r="Q154" s="296"/>
      <c r="R154" s="296"/>
    </row>
    <row r="155" spans="1:18" ht="11.25">
      <c r="A155" s="686"/>
      <c r="B155" s="688"/>
      <c r="C155" s="253" t="s">
        <v>626</v>
      </c>
      <c r="D155" s="303">
        <v>30</v>
      </c>
      <c r="E155" s="303">
        <v>70</v>
      </c>
      <c r="F155" s="303"/>
      <c r="G155" s="303"/>
      <c r="H155" s="303"/>
      <c r="I155" s="303"/>
      <c r="J155" s="303"/>
      <c r="K155" s="303"/>
      <c r="L155" s="303"/>
      <c r="M155" s="303"/>
      <c r="N155" s="303"/>
      <c r="O155" s="303"/>
      <c r="P155" s="304"/>
      <c r="Q155" s="296"/>
      <c r="R155" s="296"/>
    </row>
    <row r="156" spans="1:18" ht="12" thickBot="1">
      <c r="A156" s="689"/>
      <c r="B156" s="690"/>
      <c r="C156" s="259" t="s">
        <v>1124</v>
      </c>
      <c r="D156" s="305"/>
      <c r="E156" s="305"/>
      <c r="F156" s="305"/>
      <c r="G156" s="305"/>
      <c r="H156" s="305"/>
      <c r="I156" s="305"/>
      <c r="J156" s="305"/>
      <c r="K156" s="305"/>
      <c r="L156" s="305"/>
      <c r="M156" s="305"/>
      <c r="N156" s="305"/>
      <c r="O156" s="305"/>
      <c r="P156" s="306"/>
      <c r="Q156" s="296"/>
      <c r="R156" s="296"/>
    </row>
    <row r="157" spans="1:18" s="251" customFormat="1" ht="33.75">
      <c r="A157" s="686" t="s">
        <v>1325</v>
      </c>
      <c r="B157" s="688" t="s">
        <v>329</v>
      </c>
      <c r="C157" s="309" t="s">
        <v>1121</v>
      </c>
      <c r="D157" s="310" t="s">
        <v>1224</v>
      </c>
      <c r="E157" s="310" t="s">
        <v>1225</v>
      </c>
      <c r="F157" s="310" t="s">
        <v>1226</v>
      </c>
      <c r="G157" s="310" t="s">
        <v>1227</v>
      </c>
      <c r="H157" s="310" t="s">
        <v>1228</v>
      </c>
      <c r="I157" s="310" t="s">
        <v>1229</v>
      </c>
      <c r="J157" s="310" t="s">
        <v>1230</v>
      </c>
      <c r="K157" s="310" t="s">
        <v>1231</v>
      </c>
      <c r="L157" s="310" t="s">
        <v>1232</v>
      </c>
      <c r="M157" s="310" t="s">
        <v>1233</v>
      </c>
      <c r="N157" s="311" t="s">
        <v>1234</v>
      </c>
      <c r="O157" s="310"/>
      <c r="P157" s="311"/>
      <c r="Q157" s="296"/>
      <c r="R157" s="296"/>
    </row>
    <row r="158" spans="1:18" s="193" customFormat="1" ht="11.25">
      <c r="A158" s="686"/>
      <c r="B158" s="688"/>
      <c r="C158" s="253" t="s">
        <v>1122</v>
      </c>
      <c r="D158" s="297"/>
      <c r="E158" s="297"/>
      <c r="F158" s="297"/>
      <c r="G158" s="297"/>
      <c r="H158" s="297"/>
      <c r="I158" s="297"/>
      <c r="J158" s="297"/>
      <c r="K158" s="297"/>
      <c r="L158" s="297"/>
      <c r="M158" s="297"/>
      <c r="N158" s="298"/>
      <c r="O158" s="297"/>
      <c r="P158" s="298"/>
      <c r="Q158" s="296"/>
      <c r="R158" s="296"/>
    </row>
    <row r="159" spans="1:18" ht="11.25">
      <c r="A159" s="686"/>
      <c r="B159" s="688"/>
      <c r="C159" s="256" t="s">
        <v>1123</v>
      </c>
      <c r="D159" s="297">
        <v>100</v>
      </c>
      <c r="E159" s="297">
        <v>100</v>
      </c>
      <c r="F159" s="297">
        <v>100</v>
      </c>
      <c r="G159" s="297">
        <v>100</v>
      </c>
      <c r="H159" s="297">
        <v>100</v>
      </c>
      <c r="I159" s="297">
        <v>100</v>
      </c>
      <c r="J159" s="297">
        <v>100</v>
      </c>
      <c r="K159" s="297">
        <v>100</v>
      </c>
      <c r="L159" s="297">
        <v>100</v>
      </c>
      <c r="M159" s="297">
        <v>100</v>
      </c>
      <c r="N159" s="298">
        <v>100</v>
      </c>
      <c r="O159" s="297"/>
      <c r="P159" s="298"/>
      <c r="Q159" s="296"/>
      <c r="R159" s="296"/>
    </row>
    <row r="160" spans="1:18" ht="11.25">
      <c r="A160" s="686"/>
      <c r="B160" s="688"/>
      <c r="C160" s="253" t="s">
        <v>626</v>
      </c>
      <c r="D160" s="297">
        <v>30</v>
      </c>
      <c r="E160" s="297">
        <v>25</v>
      </c>
      <c r="F160" s="297">
        <v>20</v>
      </c>
      <c r="G160" s="297">
        <v>25</v>
      </c>
      <c r="H160" s="297"/>
      <c r="I160" s="297"/>
      <c r="J160" s="297"/>
      <c r="K160" s="297"/>
      <c r="L160" s="297"/>
      <c r="M160" s="297"/>
      <c r="N160" s="298"/>
      <c r="O160" s="297"/>
      <c r="P160" s="298"/>
      <c r="Q160" s="296"/>
      <c r="R160" s="296"/>
    </row>
    <row r="161" spans="1:18" ht="12" thickBot="1">
      <c r="A161" s="689"/>
      <c r="B161" s="690"/>
      <c r="C161" s="259" t="s">
        <v>1124</v>
      </c>
      <c r="D161" s="299"/>
      <c r="E161" s="299"/>
      <c r="F161" s="299"/>
      <c r="G161" s="299"/>
      <c r="H161" s="299"/>
      <c r="I161" s="299"/>
      <c r="J161" s="299"/>
      <c r="K161" s="299"/>
      <c r="L161" s="299"/>
      <c r="M161" s="299"/>
      <c r="N161" s="300"/>
      <c r="O161" s="299"/>
      <c r="P161" s="300"/>
      <c r="Q161" s="296"/>
      <c r="R161" s="296"/>
    </row>
    <row r="162" spans="1:18" s="251" customFormat="1" ht="11.25" customHeight="1">
      <c r="A162" s="685" t="s">
        <v>1326</v>
      </c>
      <c r="B162" s="687" t="s">
        <v>329</v>
      </c>
      <c r="C162" s="247" t="s">
        <v>1121</v>
      </c>
      <c r="D162" s="294" t="s">
        <v>1235</v>
      </c>
      <c r="E162" s="294" t="s">
        <v>1181</v>
      </c>
      <c r="F162" s="294"/>
      <c r="G162" s="294"/>
      <c r="H162" s="294"/>
      <c r="I162" s="294"/>
      <c r="J162" s="294"/>
      <c r="K162" s="294"/>
      <c r="L162" s="294"/>
      <c r="M162" s="294"/>
      <c r="N162" s="294"/>
      <c r="O162" s="294"/>
      <c r="P162" s="295"/>
      <c r="Q162" s="296"/>
      <c r="R162" s="296"/>
    </row>
    <row r="163" spans="1:18" s="193" customFormat="1" ht="11.25">
      <c r="A163" s="686"/>
      <c r="B163" s="688"/>
      <c r="C163" s="253" t="s">
        <v>1122</v>
      </c>
      <c r="D163" s="297"/>
      <c r="E163" s="297"/>
      <c r="F163" s="297"/>
      <c r="G163" s="297"/>
      <c r="H163" s="297"/>
      <c r="I163" s="297"/>
      <c r="J163" s="297"/>
      <c r="K163" s="297"/>
      <c r="L163" s="297"/>
      <c r="M163" s="297"/>
      <c r="N163" s="297"/>
      <c r="O163" s="297"/>
      <c r="P163" s="298"/>
      <c r="Q163" s="296"/>
      <c r="R163" s="296"/>
    </row>
    <row r="164" spans="1:18" ht="11.25">
      <c r="A164" s="686"/>
      <c r="B164" s="688"/>
      <c r="C164" s="256" t="s">
        <v>1123</v>
      </c>
      <c r="D164" s="297">
        <v>100</v>
      </c>
      <c r="E164" s="297">
        <v>100</v>
      </c>
      <c r="F164" s="297"/>
      <c r="G164" s="297"/>
      <c r="H164" s="297"/>
      <c r="I164" s="297"/>
      <c r="J164" s="297"/>
      <c r="K164" s="297"/>
      <c r="L164" s="297"/>
      <c r="M164" s="297"/>
      <c r="N164" s="297"/>
      <c r="O164" s="297"/>
      <c r="P164" s="298"/>
      <c r="Q164" s="296"/>
      <c r="R164" s="296"/>
    </row>
    <row r="165" spans="1:18" ht="11.25">
      <c r="A165" s="686"/>
      <c r="B165" s="688"/>
      <c r="C165" s="253" t="s">
        <v>626</v>
      </c>
      <c r="D165" s="297">
        <v>70</v>
      </c>
      <c r="E165" s="297">
        <v>30</v>
      </c>
      <c r="F165" s="297"/>
      <c r="G165" s="297"/>
      <c r="H165" s="297"/>
      <c r="I165" s="297"/>
      <c r="J165" s="297"/>
      <c r="K165" s="297"/>
      <c r="L165" s="297"/>
      <c r="M165" s="297"/>
      <c r="N165" s="297"/>
      <c r="O165" s="297"/>
      <c r="P165" s="298"/>
      <c r="Q165" s="296"/>
      <c r="R165" s="296"/>
    </row>
    <row r="166" spans="1:18" ht="12" thickBot="1">
      <c r="A166" s="686"/>
      <c r="B166" s="688"/>
      <c r="C166" s="264" t="s">
        <v>1124</v>
      </c>
      <c r="D166" s="307"/>
      <c r="E166" s="307" t="s">
        <v>1236</v>
      </c>
      <c r="F166" s="307"/>
      <c r="G166" s="307"/>
      <c r="H166" s="307"/>
      <c r="I166" s="307"/>
      <c r="J166" s="307"/>
      <c r="K166" s="307"/>
      <c r="L166" s="307"/>
      <c r="M166" s="307"/>
      <c r="N166" s="307"/>
      <c r="O166" s="307"/>
      <c r="P166" s="308"/>
      <c r="Q166" s="296"/>
      <c r="R166" s="296"/>
    </row>
    <row r="167" spans="1:18" s="251" customFormat="1" ht="12" customHeight="1">
      <c r="A167" s="685" t="s">
        <v>1327</v>
      </c>
      <c r="B167" s="687" t="s">
        <v>331</v>
      </c>
      <c r="C167" s="247" t="s">
        <v>1121</v>
      </c>
      <c r="D167" s="301" t="s">
        <v>1235</v>
      </c>
      <c r="E167" s="301" t="s">
        <v>1237</v>
      </c>
      <c r="F167" s="301"/>
      <c r="G167" s="301"/>
      <c r="H167" s="301"/>
      <c r="I167" s="301"/>
      <c r="J167" s="301"/>
      <c r="K167" s="301"/>
      <c r="L167" s="301"/>
      <c r="M167" s="301"/>
      <c r="N167" s="301"/>
      <c r="O167" s="301"/>
      <c r="P167" s="302"/>
      <c r="Q167" s="296"/>
      <c r="R167" s="296"/>
    </row>
    <row r="168" spans="1:18" s="193" customFormat="1" ht="11.25">
      <c r="A168" s="686"/>
      <c r="B168" s="688"/>
      <c r="C168" s="253" t="s">
        <v>1122</v>
      </c>
      <c r="D168" s="303"/>
      <c r="E168" s="303"/>
      <c r="F168" s="303"/>
      <c r="G168" s="303"/>
      <c r="H168" s="303"/>
      <c r="I168" s="303"/>
      <c r="J168" s="303"/>
      <c r="K168" s="303"/>
      <c r="L168" s="303"/>
      <c r="M168" s="303"/>
      <c r="N168" s="303"/>
      <c r="O168" s="303"/>
      <c r="P168" s="304"/>
      <c r="Q168" s="296"/>
      <c r="R168" s="296"/>
    </row>
    <row r="169" spans="1:18" ht="11.25">
      <c r="A169" s="686"/>
      <c r="B169" s="688"/>
      <c r="C169" s="256" t="s">
        <v>1123</v>
      </c>
      <c r="D169" s="303"/>
      <c r="E169" s="303"/>
      <c r="F169" s="303"/>
      <c r="G169" s="303"/>
      <c r="H169" s="303"/>
      <c r="I169" s="303"/>
      <c r="J169" s="303"/>
      <c r="K169" s="303"/>
      <c r="L169" s="303"/>
      <c r="M169" s="303"/>
      <c r="N169" s="303"/>
      <c r="O169" s="303"/>
      <c r="P169" s="304"/>
      <c r="Q169" s="296"/>
      <c r="R169" s="296"/>
    </row>
    <row r="170" spans="1:18" ht="11.25">
      <c r="A170" s="686"/>
      <c r="B170" s="688"/>
      <c r="C170" s="253" t="s">
        <v>626</v>
      </c>
      <c r="D170" s="303">
        <v>70</v>
      </c>
      <c r="E170" s="303">
        <v>30</v>
      </c>
      <c r="F170" s="303"/>
      <c r="G170" s="303"/>
      <c r="H170" s="303"/>
      <c r="I170" s="303"/>
      <c r="J170" s="303"/>
      <c r="K170" s="303"/>
      <c r="L170" s="303"/>
      <c r="M170" s="303"/>
      <c r="N170" s="303"/>
      <c r="O170" s="303"/>
      <c r="P170" s="304"/>
      <c r="Q170" s="296"/>
      <c r="R170" s="296"/>
    </row>
    <row r="171" spans="1:18" ht="12" thickBot="1">
      <c r="A171" s="686"/>
      <c r="B171" s="688"/>
      <c r="C171" s="264" t="s">
        <v>1124</v>
      </c>
      <c r="D171" s="312"/>
      <c r="E171" s="312"/>
      <c r="F171" s="312"/>
      <c r="G171" s="312"/>
      <c r="H171" s="312"/>
      <c r="I171" s="312"/>
      <c r="J171" s="312"/>
      <c r="K171" s="312"/>
      <c r="L171" s="312"/>
      <c r="M171" s="312"/>
      <c r="N171" s="312"/>
      <c r="O171" s="312"/>
      <c r="P171" s="313"/>
      <c r="Q171" s="296"/>
      <c r="R171" s="296"/>
    </row>
    <row r="172" spans="1:18" s="251" customFormat="1" ht="33.75">
      <c r="A172" s="685" t="s">
        <v>1328</v>
      </c>
      <c r="B172" s="687" t="s">
        <v>329</v>
      </c>
      <c r="C172" s="247" t="s">
        <v>1121</v>
      </c>
      <c r="D172" s="294" t="s">
        <v>1238</v>
      </c>
      <c r="E172" s="294" t="s">
        <v>1239</v>
      </c>
      <c r="F172" s="294" t="s">
        <v>1240</v>
      </c>
      <c r="G172" s="294"/>
      <c r="H172" s="294"/>
      <c r="I172" s="294"/>
      <c r="J172" s="294"/>
      <c r="K172" s="294"/>
      <c r="L172" s="294"/>
      <c r="M172" s="294"/>
      <c r="N172" s="294"/>
      <c r="O172" s="294"/>
      <c r="P172" s="295"/>
      <c r="Q172" s="296"/>
      <c r="R172" s="296"/>
    </row>
    <row r="173" spans="1:18" s="193" customFormat="1" ht="11.25">
      <c r="A173" s="686"/>
      <c r="B173" s="688"/>
      <c r="C173" s="253" t="s">
        <v>1122</v>
      </c>
      <c r="D173" s="297"/>
      <c r="E173" s="297"/>
      <c r="F173" s="297"/>
      <c r="G173" s="297"/>
      <c r="H173" s="297"/>
      <c r="I173" s="297"/>
      <c r="J173" s="297"/>
      <c r="K173" s="297"/>
      <c r="L173" s="297"/>
      <c r="M173" s="297"/>
      <c r="N173" s="297"/>
      <c r="O173" s="297"/>
      <c r="P173" s="298"/>
      <c r="Q173" s="296"/>
      <c r="R173" s="296"/>
    </row>
    <row r="174" spans="1:18" ht="11.25">
      <c r="A174" s="686"/>
      <c r="B174" s="688"/>
      <c r="C174" s="256" t="s">
        <v>1123</v>
      </c>
      <c r="D174" s="297">
        <v>100</v>
      </c>
      <c r="E174" s="297">
        <v>100</v>
      </c>
      <c r="F174" s="297">
        <v>100</v>
      </c>
      <c r="G174" s="297"/>
      <c r="H174" s="297"/>
      <c r="I174" s="297"/>
      <c r="J174" s="297"/>
      <c r="K174" s="297"/>
      <c r="L174" s="297"/>
      <c r="M174" s="297"/>
      <c r="N174" s="297"/>
      <c r="O174" s="297"/>
      <c r="P174" s="298"/>
      <c r="Q174" s="296"/>
      <c r="R174" s="296"/>
    </row>
    <row r="175" spans="1:18" ht="11.25">
      <c r="A175" s="686"/>
      <c r="B175" s="688"/>
      <c r="C175" s="253" t="s">
        <v>626</v>
      </c>
      <c r="D175" s="297">
        <v>30</v>
      </c>
      <c r="E175" s="297">
        <v>35</v>
      </c>
      <c r="F175" s="297">
        <v>35</v>
      </c>
      <c r="G175" s="297"/>
      <c r="H175" s="297"/>
      <c r="I175" s="297"/>
      <c r="J175" s="297"/>
      <c r="K175" s="297"/>
      <c r="L175" s="297"/>
      <c r="M175" s="297"/>
      <c r="N175" s="297"/>
      <c r="O175" s="297"/>
      <c r="P175" s="298"/>
      <c r="Q175" s="296"/>
      <c r="R175" s="296"/>
    </row>
    <row r="176" spans="1:18" ht="12" thickBot="1">
      <c r="A176" s="689"/>
      <c r="B176" s="690"/>
      <c r="C176" s="259" t="s">
        <v>1124</v>
      </c>
      <c r="D176" s="299">
        <v>4</v>
      </c>
      <c r="E176" s="299" t="s">
        <v>1209</v>
      </c>
      <c r="F176" s="299" t="s">
        <v>1209</v>
      </c>
      <c r="G176" s="299"/>
      <c r="H176" s="299"/>
      <c r="I176" s="299"/>
      <c r="J176" s="299"/>
      <c r="K176" s="299"/>
      <c r="L176" s="299"/>
      <c r="M176" s="299"/>
      <c r="N176" s="299"/>
      <c r="O176" s="299"/>
      <c r="P176" s="300"/>
      <c r="Q176" s="296"/>
      <c r="R176" s="296"/>
    </row>
    <row r="177" spans="1:18" s="251" customFormat="1" ht="22.5" customHeight="1">
      <c r="A177" s="686" t="s">
        <v>1329</v>
      </c>
      <c r="B177" s="688" t="s">
        <v>331</v>
      </c>
      <c r="C177" s="309" t="s">
        <v>1121</v>
      </c>
      <c r="D177" s="315" t="s">
        <v>1241</v>
      </c>
      <c r="E177" s="315" t="s">
        <v>1242</v>
      </c>
      <c r="F177" s="315" t="s">
        <v>1243</v>
      </c>
      <c r="G177" s="315" t="s">
        <v>1244</v>
      </c>
      <c r="H177" s="315" t="s">
        <v>1245</v>
      </c>
      <c r="I177" s="315"/>
      <c r="J177" s="315"/>
      <c r="K177" s="315"/>
      <c r="L177" s="315"/>
      <c r="M177" s="315"/>
      <c r="N177" s="315"/>
      <c r="O177" s="315"/>
      <c r="P177" s="316"/>
      <c r="Q177" s="296"/>
      <c r="R177" s="296"/>
    </row>
    <row r="178" spans="1:18" s="193" customFormat="1" ht="11.25">
      <c r="A178" s="686"/>
      <c r="B178" s="688"/>
      <c r="C178" s="253" t="s">
        <v>1122</v>
      </c>
      <c r="D178" s="303"/>
      <c r="E178" s="303"/>
      <c r="F178" s="303"/>
      <c r="G178" s="303"/>
      <c r="H178" s="303"/>
      <c r="I178" s="303"/>
      <c r="J178" s="303"/>
      <c r="K178" s="303"/>
      <c r="L178" s="303"/>
      <c r="M178" s="303"/>
      <c r="N178" s="303"/>
      <c r="O178" s="303"/>
      <c r="P178" s="304"/>
      <c r="Q178" s="296"/>
      <c r="R178" s="296"/>
    </row>
    <row r="179" spans="1:18" ht="11.25">
      <c r="A179" s="686"/>
      <c r="B179" s="688"/>
      <c r="C179" s="256" t="s">
        <v>1123</v>
      </c>
      <c r="D179" s="303"/>
      <c r="E179" s="303"/>
      <c r="F179" s="303"/>
      <c r="G179" s="303"/>
      <c r="H179" s="303"/>
      <c r="I179" s="303"/>
      <c r="J179" s="303"/>
      <c r="K179" s="303"/>
      <c r="L179" s="303"/>
      <c r="M179" s="303"/>
      <c r="N179" s="303"/>
      <c r="O179" s="303"/>
      <c r="P179" s="304"/>
      <c r="Q179" s="296"/>
      <c r="R179" s="296"/>
    </row>
    <row r="180" spans="1:18" ht="11.25">
      <c r="A180" s="686"/>
      <c r="B180" s="688"/>
      <c r="C180" s="253" t="s">
        <v>626</v>
      </c>
      <c r="D180" s="303">
        <v>30</v>
      </c>
      <c r="E180" s="303">
        <v>35</v>
      </c>
      <c r="F180" s="303">
        <v>35</v>
      </c>
      <c r="G180" s="303"/>
      <c r="H180" s="303"/>
      <c r="I180" s="303"/>
      <c r="J180" s="303"/>
      <c r="K180" s="303"/>
      <c r="L180" s="303"/>
      <c r="M180" s="303"/>
      <c r="N180" s="303"/>
      <c r="O180" s="303"/>
      <c r="P180" s="304"/>
      <c r="Q180" s="296"/>
      <c r="R180" s="296"/>
    </row>
    <row r="181" spans="1:18" ht="12" thickBot="1">
      <c r="A181" s="689"/>
      <c r="B181" s="690"/>
      <c r="C181" s="259" t="s">
        <v>1124</v>
      </c>
      <c r="D181" s="305"/>
      <c r="E181" s="305"/>
      <c r="F181" s="305"/>
      <c r="G181" s="305"/>
      <c r="H181" s="305"/>
      <c r="I181" s="305"/>
      <c r="J181" s="305"/>
      <c r="K181" s="305"/>
      <c r="L181" s="305"/>
      <c r="M181" s="305"/>
      <c r="N181" s="305"/>
      <c r="O181" s="305"/>
      <c r="P181" s="306"/>
      <c r="Q181" s="296"/>
      <c r="R181" s="296"/>
    </row>
    <row r="182" spans="1:18" s="251" customFormat="1" ht="11.25" customHeight="1">
      <c r="A182" s="686" t="s">
        <v>1330</v>
      </c>
      <c r="B182" s="688" t="s">
        <v>329</v>
      </c>
      <c r="C182" s="309" t="s">
        <v>1121</v>
      </c>
      <c r="D182" s="310" t="s">
        <v>1246</v>
      </c>
      <c r="E182" s="310"/>
      <c r="F182" s="310"/>
      <c r="G182" s="310"/>
      <c r="H182" s="310"/>
      <c r="I182" s="310"/>
      <c r="J182" s="310"/>
      <c r="K182" s="310"/>
      <c r="L182" s="310"/>
      <c r="M182" s="310"/>
      <c r="N182" s="310"/>
      <c r="O182" s="310"/>
      <c r="P182" s="311"/>
      <c r="Q182" s="296"/>
      <c r="R182" s="296"/>
    </row>
    <row r="183" spans="1:18" s="193" customFormat="1" ht="11.25">
      <c r="A183" s="686"/>
      <c r="B183" s="688"/>
      <c r="C183" s="253" t="s">
        <v>1122</v>
      </c>
      <c r="D183" s="297"/>
      <c r="E183" s="297"/>
      <c r="F183" s="297"/>
      <c r="G183" s="297"/>
      <c r="H183" s="297"/>
      <c r="I183" s="297"/>
      <c r="J183" s="297"/>
      <c r="K183" s="297"/>
      <c r="L183" s="297"/>
      <c r="M183" s="297"/>
      <c r="N183" s="297"/>
      <c r="O183" s="297"/>
      <c r="P183" s="298"/>
      <c r="Q183" s="296"/>
      <c r="R183" s="296"/>
    </row>
    <row r="184" spans="1:18" ht="11.25">
      <c r="A184" s="686"/>
      <c r="B184" s="688"/>
      <c r="C184" s="256" t="s">
        <v>1123</v>
      </c>
      <c r="D184" s="297">
        <v>100</v>
      </c>
      <c r="E184" s="297"/>
      <c r="F184" s="297"/>
      <c r="G184" s="297"/>
      <c r="H184" s="297"/>
      <c r="I184" s="297"/>
      <c r="J184" s="297"/>
      <c r="K184" s="297"/>
      <c r="L184" s="297"/>
      <c r="M184" s="297"/>
      <c r="N184" s="297"/>
      <c r="O184" s="297"/>
      <c r="P184" s="298"/>
      <c r="Q184" s="296"/>
      <c r="R184" s="296"/>
    </row>
    <row r="185" spans="1:18" ht="11.25">
      <c r="A185" s="686"/>
      <c r="B185" s="688"/>
      <c r="C185" s="253" t="s">
        <v>626</v>
      </c>
      <c r="D185" s="297">
        <v>100</v>
      </c>
      <c r="E185" s="297"/>
      <c r="F185" s="297"/>
      <c r="G185" s="297"/>
      <c r="H185" s="297"/>
      <c r="I185" s="297"/>
      <c r="J185" s="297"/>
      <c r="K185" s="297"/>
      <c r="L185" s="297"/>
      <c r="M185" s="297"/>
      <c r="N185" s="297"/>
      <c r="O185" s="297"/>
      <c r="P185" s="298"/>
      <c r="Q185" s="296"/>
      <c r="R185" s="296"/>
    </row>
    <row r="186" spans="1:18" ht="12" thickBot="1">
      <c r="A186" s="686"/>
      <c r="B186" s="688"/>
      <c r="C186" s="264" t="s">
        <v>1124</v>
      </c>
      <c r="D186" s="307"/>
      <c r="E186" s="307"/>
      <c r="F186" s="307"/>
      <c r="G186" s="307"/>
      <c r="H186" s="307"/>
      <c r="I186" s="307"/>
      <c r="J186" s="307"/>
      <c r="K186" s="307"/>
      <c r="L186" s="307"/>
      <c r="M186" s="307"/>
      <c r="N186" s="307"/>
      <c r="O186" s="307"/>
      <c r="P186" s="308"/>
      <c r="Q186" s="296"/>
      <c r="R186" s="296"/>
    </row>
    <row r="187" spans="1:18" s="251" customFormat="1" ht="12" customHeight="1">
      <c r="A187" s="685" t="s">
        <v>1331</v>
      </c>
      <c r="B187" s="687" t="s">
        <v>331</v>
      </c>
      <c r="C187" s="247" t="s">
        <v>1121</v>
      </c>
      <c r="D187" s="301" t="s">
        <v>1246</v>
      </c>
      <c r="E187" s="301" t="s">
        <v>1247</v>
      </c>
      <c r="F187" s="301"/>
      <c r="G187" s="301"/>
      <c r="H187" s="301"/>
      <c r="I187" s="301"/>
      <c r="J187" s="301"/>
      <c r="K187" s="301"/>
      <c r="L187" s="301"/>
      <c r="M187" s="301"/>
      <c r="N187" s="301"/>
      <c r="O187" s="301"/>
      <c r="P187" s="302"/>
      <c r="Q187" s="296"/>
      <c r="R187" s="296"/>
    </row>
    <row r="188" spans="1:18" s="193" customFormat="1" ht="11.25">
      <c r="A188" s="686"/>
      <c r="B188" s="688"/>
      <c r="C188" s="253" t="s">
        <v>1122</v>
      </c>
      <c r="D188" s="303"/>
      <c r="E188" s="303"/>
      <c r="F188" s="303"/>
      <c r="G188" s="303"/>
      <c r="H188" s="303"/>
      <c r="I188" s="303"/>
      <c r="J188" s="303"/>
      <c r="K188" s="303"/>
      <c r="L188" s="303"/>
      <c r="M188" s="303"/>
      <c r="N188" s="303"/>
      <c r="O188" s="303"/>
      <c r="P188" s="304"/>
      <c r="Q188" s="296"/>
      <c r="R188" s="296"/>
    </row>
    <row r="189" spans="1:18" ht="11.25">
      <c r="A189" s="686"/>
      <c r="B189" s="688"/>
      <c r="C189" s="256" t="s">
        <v>1123</v>
      </c>
      <c r="D189" s="303"/>
      <c r="E189" s="303"/>
      <c r="F189" s="303"/>
      <c r="G189" s="303"/>
      <c r="H189" s="303"/>
      <c r="I189" s="303"/>
      <c r="J189" s="303"/>
      <c r="K189" s="303"/>
      <c r="L189" s="303"/>
      <c r="M189" s="303"/>
      <c r="N189" s="303"/>
      <c r="O189" s="303"/>
      <c r="P189" s="304"/>
      <c r="Q189" s="296"/>
      <c r="R189" s="296"/>
    </row>
    <row r="190" spans="1:18" ht="11.25">
      <c r="A190" s="686"/>
      <c r="B190" s="688"/>
      <c r="C190" s="253" t="s">
        <v>626</v>
      </c>
      <c r="D190" s="303">
        <v>100</v>
      </c>
      <c r="E190" s="303"/>
      <c r="F190" s="303"/>
      <c r="G190" s="303"/>
      <c r="H190" s="303"/>
      <c r="I190" s="303"/>
      <c r="J190" s="303"/>
      <c r="K190" s="303"/>
      <c r="L190" s="303"/>
      <c r="M190" s="303"/>
      <c r="N190" s="303"/>
      <c r="O190" s="303"/>
      <c r="P190" s="304"/>
      <c r="Q190" s="296"/>
      <c r="R190" s="296"/>
    </row>
    <row r="191" spans="1:18" ht="12" thickBot="1">
      <c r="A191" s="686"/>
      <c r="B191" s="688"/>
      <c r="C191" s="264" t="s">
        <v>1124</v>
      </c>
      <c r="D191" s="312"/>
      <c r="E191" s="312"/>
      <c r="F191" s="312"/>
      <c r="G191" s="312"/>
      <c r="H191" s="312"/>
      <c r="I191" s="312"/>
      <c r="J191" s="312"/>
      <c r="K191" s="312"/>
      <c r="L191" s="312"/>
      <c r="M191" s="312"/>
      <c r="N191" s="312"/>
      <c r="O191" s="312"/>
      <c r="P191" s="313"/>
      <c r="Q191" s="296"/>
      <c r="R191" s="296"/>
    </row>
    <row r="192" spans="1:18" s="251" customFormat="1" ht="11.25" customHeight="1">
      <c r="A192" s="685" t="s">
        <v>1332</v>
      </c>
      <c r="B192" s="687" t="s">
        <v>329</v>
      </c>
      <c r="C192" s="247" t="s">
        <v>1121</v>
      </c>
      <c r="D192" s="294" t="s">
        <v>1246</v>
      </c>
      <c r="E192" s="294"/>
      <c r="F192" s="294"/>
      <c r="G192" s="294"/>
      <c r="H192" s="294"/>
      <c r="I192" s="294"/>
      <c r="J192" s="294"/>
      <c r="K192" s="294"/>
      <c r="L192" s="294"/>
      <c r="M192" s="294"/>
      <c r="N192" s="294"/>
      <c r="O192" s="294"/>
      <c r="P192" s="295"/>
      <c r="Q192" s="296"/>
      <c r="R192" s="296"/>
    </row>
    <row r="193" spans="1:18" s="193" customFormat="1" ht="11.25">
      <c r="A193" s="686"/>
      <c r="B193" s="688"/>
      <c r="C193" s="253" t="s">
        <v>1122</v>
      </c>
      <c r="D193" s="297"/>
      <c r="E193" s="297"/>
      <c r="F193" s="297"/>
      <c r="G193" s="297"/>
      <c r="H193" s="297"/>
      <c r="I193" s="297"/>
      <c r="J193" s="297"/>
      <c r="K193" s="297"/>
      <c r="L193" s="297"/>
      <c r="M193" s="297"/>
      <c r="N193" s="297"/>
      <c r="O193" s="297"/>
      <c r="P193" s="298"/>
      <c r="Q193" s="296"/>
      <c r="R193" s="296"/>
    </row>
    <row r="194" spans="1:18" ht="11.25">
      <c r="A194" s="686"/>
      <c r="B194" s="688"/>
      <c r="C194" s="256" t="s">
        <v>1123</v>
      </c>
      <c r="D194" s="297">
        <v>100</v>
      </c>
      <c r="E194" s="297"/>
      <c r="F194" s="297"/>
      <c r="G194" s="297"/>
      <c r="H194" s="297"/>
      <c r="I194" s="297"/>
      <c r="J194" s="297"/>
      <c r="K194" s="297"/>
      <c r="L194" s="297"/>
      <c r="M194" s="297"/>
      <c r="N194" s="297"/>
      <c r="O194" s="297"/>
      <c r="P194" s="298"/>
      <c r="Q194" s="296"/>
      <c r="R194" s="296"/>
    </row>
    <row r="195" spans="1:18" ht="11.25">
      <c r="A195" s="686"/>
      <c r="B195" s="688"/>
      <c r="C195" s="253" t="s">
        <v>626</v>
      </c>
      <c r="D195" s="297">
        <v>100</v>
      </c>
      <c r="E195" s="297"/>
      <c r="F195" s="297"/>
      <c r="G195" s="297"/>
      <c r="H195" s="297"/>
      <c r="I195" s="297"/>
      <c r="J195" s="297"/>
      <c r="K195" s="297"/>
      <c r="L195" s="297"/>
      <c r="M195" s="297"/>
      <c r="N195" s="297"/>
      <c r="O195" s="297"/>
      <c r="P195" s="298"/>
      <c r="Q195" s="296"/>
      <c r="R195" s="296"/>
    </row>
    <row r="196" spans="1:18" ht="12" thickBot="1">
      <c r="A196" s="689"/>
      <c r="B196" s="690"/>
      <c r="C196" s="259" t="s">
        <v>1124</v>
      </c>
      <c r="D196" s="299"/>
      <c r="E196" s="299"/>
      <c r="F196" s="299"/>
      <c r="G196" s="299"/>
      <c r="H196" s="299"/>
      <c r="I196" s="299"/>
      <c r="J196" s="299"/>
      <c r="K196" s="299"/>
      <c r="L196" s="299"/>
      <c r="M196" s="299"/>
      <c r="N196" s="299"/>
      <c r="O196" s="299"/>
      <c r="P196" s="300"/>
      <c r="Q196" s="296"/>
      <c r="R196" s="296"/>
    </row>
    <row r="197" spans="1:18" s="251" customFormat="1" ht="11.25" customHeight="1">
      <c r="A197" s="686" t="s">
        <v>1333</v>
      </c>
      <c r="B197" s="688">
        <v>2</v>
      </c>
      <c r="C197" s="309" t="s">
        <v>1121</v>
      </c>
      <c r="D197" s="315" t="s">
        <v>1248</v>
      </c>
      <c r="E197" s="315" t="s">
        <v>1237</v>
      </c>
      <c r="F197" s="315"/>
      <c r="G197" s="315"/>
      <c r="H197" s="315"/>
      <c r="I197" s="315"/>
      <c r="J197" s="315"/>
      <c r="K197" s="315"/>
      <c r="L197" s="315"/>
      <c r="M197" s="315"/>
      <c r="N197" s="315"/>
      <c r="O197" s="315"/>
      <c r="P197" s="316"/>
      <c r="Q197" s="296"/>
      <c r="R197" s="296"/>
    </row>
    <row r="198" spans="1:18" s="193" customFormat="1" ht="11.25">
      <c r="A198" s="686"/>
      <c r="B198" s="688"/>
      <c r="C198" s="253" t="s">
        <v>1122</v>
      </c>
      <c r="D198" s="303"/>
      <c r="E198" s="303"/>
      <c r="F198" s="303"/>
      <c r="G198" s="303"/>
      <c r="H198" s="303"/>
      <c r="I198" s="303"/>
      <c r="J198" s="303"/>
      <c r="K198" s="303"/>
      <c r="L198" s="303"/>
      <c r="M198" s="303"/>
      <c r="N198" s="303"/>
      <c r="O198" s="303"/>
      <c r="P198" s="304"/>
      <c r="Q198" s="296"/>
      <c r="R198" s="296"/>
    </row>
    <row r="199" spans="1:18" ht="11.25">
      <c r="A199" s="686"/>
      <c r="B199" s="688"/>
      <c r="C199" s="256" t="s">
        <v>1123</v>
      </c>
      <c r="D199" s="303"/>
      <c r="E199" s="303"/>
      <c r="F199" s="303"/>
      <c r="G199" s="303"/>
      <c r="H199" s="303"/>
      <c r="I199" s="303"/>
      <c r="J199" s="303"/>
      <c r="K199" s="303"/>
      <c r="L199" s="303"/>
      <c r="M199" s="303"/>
      <c r="N199" s="303"/>
      <c r="O199" s="303"/>
      <c r="P199" s="304"/>
      <c r="Q199" s="296"/>
      <c r="R199" s="296"/>
    </row>
    <row r="200" spans="1:18" ht="11.25">
      <c r="A200" s="686"/>
      <c r="B200" s="688"/>
      <c r="C200" s="253" t="s">
        <v>626</v>
      </c>
      <c r="D200" s="303">
        <v>100</v>
      </c>
      <c r="E200" s="303"/>
      <c r="F200" s="303"/>
      <c r="G200" s="303"/>
      <c r="H200" s="303"/>
      <c r="I200" s="303"/>
      <c r="J200" s="303"/>
      <c r="K200" s="303"/>
      <c r="L200" s="303"/>
      <c r="M200" s="303"/>
      <c r="N200" s="303"/>
      <c r="O200" s="303"/>
      <c r="P200" s="304"/>
      <c r="Q200" s="296"/>
      <c r="R200" s="296"/>
    </row>
    <row r="201" spans="1:18" ht="12" thickBot="1">
      <c r="A201" s="689"/>
      <c r="B201" s="690"/>
      <c r="C201" s="259" t="s">
        <v>1124</v>
      </c>
      <c r="D201" s="305"/>
      <c r="E201" s="305"/>
      <c r="F201" s="305"/>
      <c r="G201" s="305"/>
      <c r="H201" s="305"/>
      <c r="I201" s="305"/>
      <c r="J201" s="305"/>
      <c r="K201" s="305"/>
      <c r="L201" s="305"/>
      <c r="M201" s="305"/>
      <c r="N201" s="305"/>
      <c r="O201" s="305"/>
      <c r="P201" s="306"/>
      <c r="Q201" s="296"/>
      <c r="R201" s="296"/>
    </row>
    <row r="202" spans="1:18" s="251" customFormat="1" ht="33.75">
      <c r="A202" s="686" t="s">
        <v>1334</v>
      </c>
      <c r="B202" s="688">
        <v>3</v>
      </c>
      <c r="C202" s="309" t="s">
        <v>1121</v>
      </c>
      <c r="D202" s="317" t="s">
        <v>1249</v>
      </c>
      <c r="E202" s="310" t="s">
        <v>1250</v>
      </c>
      <c r="F202" s="310"/>
      <c r="G202" s="310"/>
      <c r="H202" s="310"/>
      <c r="I202" s="310"/>
      <c r="J202" s="310"/>
      <c r="K202" s="310"/>
      <c r="L202" s="310"/>
      <c r="M202" s="310"/>
      <c r="N202" s="310"/>
      <c r="O202" s="310"/>
      <c r="P202" s="311"/>
      <c r="Q202" s="296"/>
      <c r="R202" s="296"/>
    </row>
    <row r="203" spans="1:18" s="193" customFormat="1" ht="11.25">
      <c r="A203" s="686"/>
      <c r="B203" s="688"/>
      <c r="C203" s="253" t="s">
        <v>1122</v>
      </c>
      <c r="D203" s="297"/>
      <c r="E203" s="297"/>
      <c r="F203" s="297"/>
      <c r="G203" s="297"/>
      <c r="H203" s="297"/>
      <c r="I203" s="297"/>
      <c r="J203" s="297"/>
      <c r="K203" s="297"/>
      <c r="L203" s="297"/>
      <c r="M203" s="297"/>
      <c r="N203" s="297"/>
      <c r="O203" s="297"/>
      <c r="P203" s="298"/>
      <c r="Q203" s="296"/>
      <c r="R203" s="296"/>
    </row>
    <row r="204" spans="1:18" ht="11.25">
      <c r="A204" s="686"/>
      <c r="B204" s="688"/>
      <c r="C204" s="256" t="s">
        <v>1123</v>
      </c>
      <c r="D204" s="297">
        <v>100</v>
      </c>
      <c r="E204" s="297">
        <v>100</v>
      </c>
      <c r="F204" s="297"/>
      <c r="G204" s="297"/>
      <c r="H204" s="297"/>
      <c r="I204" s="297"/>
      <c r="J204" s="297"/>
      <c r="K204" s="297"/>
      <c r="L204" s="297"/>
      <c r="M204" s="297"/>
      <c r="N204" s="297"/>
      <c r="O204" s="297"/>
      <c r="P204" s="298"/>
      <c r="Q204" s="296"/>
      <c r="R204" s="296"/>
    </row>
    <row r="205" spans="1:18" ht="11.25">
      <c r="A205" s="686"/>
      <c r="B205" s="688"/>
      <c r="C205" s="253" t="s">
        <v>626</v>
      </c>
      <c r="D205" s="297">
        <v>70</v>
      </c>
      <c r="E205" s="297">
        <v>30</v>
      </c>
      <c r="F205" s="297"/>
      <c r="G205" s="297"/>
      <c r="H205" s="297"/>
      <c r="I205" s="297"/>
      <c r="J205" s="297"/>
      <c r="K205" s="297"/>
      <c r="L205" s="297"/>
      <c r="M205" s="297"/>
      <c r="N205" s="297"/>
      <c r="O205" s="297"/>
      <c r="P205" s="298"/>
      <c r="Q205" s="296"/>
      <c r="R205" s="296"/>
    </row>
    <row r="206" spans="1:18" ht="12" thickBot="1">
      <c r="A206" s="686"/>
      <c r="B206" s="688"/>
      <c r="C206" s="264" t="s">
        <v>1124</v>
      </c>
      <c r="D206" s="307" t="s">
        <v>1209</v>
      </c>
      <c r="E206" s="307">
        <v>5</v>
      </c>
      <c r="F206" s="307"/>
      <c r="G206" s="307"/>
      <c r="H206" s="307"/>
      <c r="I206" s="307"/>
      <c r="J206" s="307"/>
      <c r="K206" s="307"/>
      <c r="L206" s="307"/>
      <c r="M206" s="307"/>
      <c r="N206" s="307"/>
      <c r="O206" s="307"/>
      <c r="P206" s="308"/>
      <c r="Q206" s="296"/>
      <c r="R206" s="296"/>
    </row>
    <row r="207" spans="1:18" s="251" customFormat="1" ht="34.5" customHeight="1">
      <c r="A207" s="685" t="s">
        <v>1335</v>
      </c>
      <c r="B207" s="687">
        <v>2</v>
      </c>
      <c r="C207" s="247" t="s">
        <v>1121</v>
      </c>
      <c r="D207" s="301" t="s">
        <v>1251</v>
      </c>
      <c r="E207" s="301" t="s">
        <v>1213</v>
      </c>
      <c r="F207" s="301" t="s">
        <v>1252</v>
      </c>
      <c r="G207" s="301" t="s">
        <v>1253</v>
      </c>
      <c r="H207" s="301"/>
      <c r="I207" s="301"/>
      <c r="J207" s="301"/>
      <c r="K207" s="301"/>
      <c r="L207" s="301"/>
      <c r="M207" s="301"/>
      <c r="N207" s="301"/>
      <c r="O207" s="301"/>
      <c r="P207" s="302"/>
      <c r="Q207" s="296"/>
      <c r="R207" s="296"/>
    </row>
    <row r="208" spans="1:18" s="193" customFormat="1" ht="11.25">
      <c r="A208" s="686"/>
      <c r="B208" s="688"/>
      <c r="C208" s="253" t="s">
        <v>1122</v>
      </c>
      <c r="D208" s="303"/>
      <c r="E208" s="303"/>
      <c r="F208" s="303"/>
      <c r="G208" s="303"/>
      <c r="H208" s="303"/>
      <c r="I208" s="303"/>
      <c r="J208" s="303"/>
      <c r="K208" s="303"/>
      <c r="L208" s="303"/>
      <c r="M208" s="303"/>
      <c r="N208" s="303"/>
      <c r="O208" s="303"/>
      <c r="P208" s="304"/>
      <c r="Q208" s="296"/>
      <c r="R208" s="296"/>
    </row>
    <row r="209" spans="1:18" ht="11.25">
      <c r="A209" s="686"/>
      <c r="B209" s="688"/>
      <c r="C209" s="256" t="s">
        <v>1123</v>
      </c>
      <c r="D209" s="303"/>
      <c r="E209" s="303"/>
      <c r="F209" s="303"/>
      <c r="G209" s="303"/>
      <c r="H209" s="303"/>
      <c r="I209" s="303"/>
      <c r="J209" s="303"/>
      <c r="K209" s="303"/>
      <c r="L209" s="303"/>
      <c r="M209" s="303"/>
      <c r="N209" s="303"/>
      <c r="O209" s="303"/>
      <c r="P209" s="304"/>
      <c r="Q209" s="296"/>
      <c r="R209" s="296"/>
    </row>
    <row r="210" spans="1:18" ht="11.25">
      <c r="A210" s="686"/>
      <c r="B210" s="688"/>
      <c r="C210" s="253" t="s">
        <v>626</v>
      </c>
      <c r="D210" s="303">
        <v>70</v>
      </c>
      <c r="E210" s="303">
        <v>30</v>
      </c>
      <c r="F210" s="303"/>
      <c r="G210" s="303"/>
      <c r="H210" s="303"/>
      <c r="I210" s="303"/>
      <c r="J210" s="303"/>
      <c r="K210" s="303"/>
      <c r="L210" s="303"/>
      <c r="M210" s="303"/>
      <c r="N210" s="303"/>
      <c r="O210" s="303"/>
      <c r="P210" s="304"/>
      <c r="Q210" s="296"/>
      <c r="R210" s="296"/>
    </row>
    <row r="211" spans="1:18" ht="12" thickBot="1">
      <c r="A211" s="686"/>
      <c r="B211" s="688"/>
      <c r="C211" s="264" t="s">
        <v>1124</v>
      </c>
      <c r="D211" s="312"/>
      <c r="E211" s="312"/>
      <c r="F211" s="312"/>
      <c r="G211" s="312"/>
      <c r="H211" s="312"/>
      <c r="I211" s="312"/>
      <c r="J211" s="312"/>
      <c r="K211" s="312"/>
      <c r="L211" s="312"/>
      <c r="M211" s="312"/>
      <c r="N211" s="312"/>
      <c r="O211" s="312"/>
      <c r="P211" s="313"/>
      <c r="Q211" s="296"/>
      <c r="R211" s="296"/>
    </row>
    <row r="212" spans="1:18" s="251" customFormat="1" ht="22.5" customHeight="1">
      <c r="A212" s="685" t="s">
        <v>1336</v>
      </c>
      <c r="B212" s="687">
        <v>3</v>
      </c>
      <c r="C212" s="247" t="s">
        <v>1121</v>
      </c>
      <c r="D212" s="294" t="s">
        <v>1254</v>
      </c>
      <c r="E212" s="294"/>
      <c r="F212" s="294"/>
      <c r="G212" s="294"/>
      <c r="H212" s="294"/>
      <c r="I212" s="294"/>
      <c r="J212" s="294"/>
      <c r="K212" s="294"/>
      <c r="L212" s="294"/>
      <c r="M212" s="294"/>
      <c r="N212" s="294"/>
      <c r="O212" s="294"/>
      <c r="P212" s="295"/>
      <c r="Q212" s="296"/>
      <c r="R212" s="296"/>
    </row>
    <row r="213" spans="1:18" s="193" customFormat="1" ht="11.25">
      <c r="A213" s="686"/>
      <c r="B213" s="688"/>
      <c r="C213" s="253" t="s">
        <v>1122</v>
      </c>
      <c r="D213" s="297"/>
      <c r="E213" s="297"/>
      <c r="F213" s="297"/>
      <c r="G213" s="297"/>
      <c r="H213" s="297"/>
      <c r="I213" s="297"/>
      <c r="J213" s="297"/>
      <c r="K213" s="297"/>
      <c r="L213" s="297"/>
      <c r="M213" s="297"/>
      <c r="N213" s="297"/>
      <c r="O213" s="297"/>
      <c r="P213" s="298"/>
      <c r="Q213" s="296"/>
      <c r="R213" s="296"/>
    </row>
    <row r="214" spans="1:18" ht="11.25">
      <c r="A214" s="686"/>
      <c r="B214" s="688"/>
      <c r="C214" s="256" t="s">
        <v>1123</v>
      </c>
      <c r="D214" s="297">
        <v>100</v>
      </c>
      <c r="E214" s="297"/>
      <c r="F214" s="297"/>
      <c r="G214" s="297"/>
      <c r="H214" s="297"/>
      <c r="I214" s="297"/>
      <c r="J214" s="297"/>
      <c r="K214" s="297"/>
      <c r="L214" s="297"/>
      <c r="M214" s="297"/>
      <c r="N214" s="297"/>
      <c r="O214" s="297"/>
      <c r="P214" s="298"/>
      <c r="Q214" s="296"/>
      <c r="R214" s="296"/>
    </row>
    <row r="215" spans="1:18" ht="11.25">
      <c r="A215" s="686"/>
      <c r="B215" s="688"/>
      <c r="C215" s="253" t="s">
        <v>626</v>
      </c>
      <c r="D215" s="297">
        <v>100</v>
      </c>
      <c r="E215" s="297"/>
      <c r="F215" s="297"/>
      <c r="G215" s="297"/>
      <c r="H215" s="297"/>
      <c r="I215" s="297"/>
      <c r="J215" s="297"/>
      <c r="K215" s="297"/>
      <c r="L215" s="297"/>
      <c r="M215" s="297"/>
      <c r="N215" s="297"/>
      <c r="O215" s="297"/>
      <c r="P215" s="298"/>
      <c r="Q215" s="296"/>
      <c r="R215" s="296"/>
    </row>
    <row r="216" spans="1:18" ht="12" thickBot="1">
      <c r="A216" s="689"/>
      <c r="B216" s="690"/>
      <c r="C216" s="259" t="s">
        <v>1124</v>
      </c>
      <c r="D216" s="299">
        <v>4</v>
      </c>
      <c r="E216" s="299"/>
      <c r="F216" s="299"/>
      <c r="G216" s="299"/>
      <c r="H216" s="299"/>
      <c r="I216" s="299"/>
      <c r="J216" s="299"/>
      <c r="K216" s="299"/>
      <c r="L216" s="299"/>
      <c r="M216" s="299"/>
      <c r="N216" s="299"/>
      <c r="O216" s="299"/>
      <c r="P216" s="300"/>
      <c r="Q216" s="296"/>
      <c r="R216" s="296"/>
    </row>
    <row r="217" spans="1:18" ht="23.25" customHeight="1">
      <c r="A217" s="686" t="s">
        <v>1337</v>
      </c>
      <c r="B217" s="688">
        <v>2</v>
      </c>
      <c r="C217" s="309" t="s">
        <v>1121</v>
      </c>
      <c r="D217" s="315" t="s">
        <v>1255</v>
      </c>
      <c r="E217" s="321" t="s">
        <v>1256</v>
      </c>
      <c r="F217" s="321" t="s">
        <v>1257</v>
      </c>
      <c r="G217" s="321" t="s">
        <v>1258</v>
      </c>
      <c r="H217" s="315"/>
      <c r="I217" s="315"/>
      <c r="J217" s="315"/>
      <c r="K217" s="315"/>
      <c r="L217" s="315"/>
      <c r="M217" s="315"/>
      <c r="N217" s="315"/>
      <c r="O217" s="315"/>
      <c r="P217" s="316"/>
      <c r="Q217" s="296"/>
      <c r="R217" s="296"/>
    </row>
    <row r="218" spans="1:18" ht="11.25">
      <c r="A218" s="686"/>
      <c r="B218" s="688"/>
      <c r="C218" s="253" t="s">
        <v>1122</v>
      </c>
      <c r="D218" s="303"/>
      <c r="E218" s="303"/>
      <c r="F218" s="303"/>
      <c r="G218" s="303"/>
      <c r="H218" s="303"/>
      <c r="I218" s="303"/>
      <c r="J218" s="303"/>
      <c r="K218" s="303"/>
      <c r="L218" s="303"/>
      <c r="M218" s="303"/>
      <c r="N218" s="303"/>
      <c r="O218" s="303"/>
      <c r="P218" s="304"/>
      <c r="Q218" s="296"/>
      <c r="R218" s="296"/>
    </row>
    <row r="219" spans="1:18" ht="11.25">
      <c r="A219" s="686"/>
      <c r="B219" s="688"/>
      <c r="C219" s="256" t="s">
        <v>1123</v>
      </c>
      <c r="D219" s="303"/>
      <c r="E219" s="303"/>
      <c r="F219" s="303"/>
      <c r="G219" s="303"/>
      <c r="H219" s="303"/>
      <c r="I219" s="303"/>
      <c r="J219" s="303"/>
      <c r="K219" s="303"/>
      <c r="L219" s="303"/>
      <c r="M219" s="303"/>
      <c r="N219" s="303"/>
      <c r="O219" s="303"/>
      <c r="P219" s="304"/>
      <c r="Q219" s="296"/>
      <c r="R219" s="296"/>
    </row>
    <row r="220" spans="1:18" ht="11.25">
      <c r="A220" s="686"/>
      <c r="B220" s="688"/>
      <c r="C220" s="253" t="s">
        <v>626</v>
      </c>
      <c r="D220" s="303">
        <v>100</v>
      </c>
      <c r="E220" s="303"/>
      <c r="F220" s="303"/>
      <c r="G220" s="303"/>
      <c r="H220" s="303"/>
      <c r="I220" s="303"/>
      <c r="J220" s="303"/>
      <c r="K220" s="303"/>
      <c r="L220" s="303"/>
      <c r="M220" s="303"/>
      <c r="N220" s="303"/>
      <c r="O220" s="303"/>
      <c r="P220" s="304"/>
      <c r="Q220" s="296"/>
      <c r="R220" s="296"/>
    </row>
    <row r="221" spans="1:18" ht="12" thickBot="1">
      <c r="A221" s="689"/>
      <c r="B221" s="690"/>
      <c r="C221" s="259" t="s">
        <v>1124</v>
      </c>
      <c r="D221" s="305"/>
      <c r="E221" s="305"/>
      <c r="F221" s="305"/>
      <c r="G221" s="305"/>
      <c r="H221" s="305"/>
      <c r="I221" s="305"/>
      <c r="J221" s="305"/>
      <c r="K221" s="305"/>
      <c r="L221" s="305"/>
      <c r="M221" s="305"/>
      <c r="N221" s="305"/>
      <c r="O221" s="305"/>
      <c r="P221" s="306"/>
      <c r="Q221" s="296"/>
      <c r="R221" s="296"/>
    </row>
    <row r="222" spans="1:18" ht="34.5" customHeight="1">
      <c r="A222" s="686" t="s">
        <v>1338</v>
      </c>
      <c r="B222" s="688">
        <v>2</v>
      </c>
      <c r="C222" s="309" t="s">
        <v>1121</v>
      </c>
      <c r="D222" s="315" t="s">
        <v>1259</v>
      </c>
      <c r="E222" s="321" t="s">
        <v>1256</v>
      </c>
      <c r="F222" s="321" t="s">
        <v>1257</v>
      </c>
      <c r="G222" s="321" t="s">
        <v>1258</v>
      </c>
      <c r="H222" s="315"/>
      <c r="I222" s="315"/>
      <c r="J222" s="315"/>
      <c r="K222" s="315"/>
      <c r="L222" s="315"/>
      <c r="M222" s="315"/>
      <c r="N222" s="315"/>
      <c r="O222" s="315"/>
      <c r="P222" s="316"/>
      <c r="Q222" s="296"/>
      <c r="R222" s="296"/>
    </row>
    <row r="223" spans="1:18" ht="11.25">
      <c r="A223" s="686"/>
      <c r="B223" s="688"/>
      <c r="C223" s="253" t="s">
        <v>1122</v>
      </c>
      <c r="D223" s="303"/>
      <c r="E223" s="303"/>
      <c r="F223" s="303"/>
      <c r="G223" s="303"/>
      <c r="H223" s="303"/>
      <c r="I223" s="303"/>
      <c r="J223" s="303"/>
      <c r="K223" s="303"/>
      <c r="L223" s="303"/>
      <c r="M223" s="303"/>
      <c r="N223" s="303"/>
      <c r="O223" s="303"/>
      <c r="P223" s="304"/>
      <c r="Q223" s="296"/>
      <c r="R223" s="296"/>
    </row>
    <row r="224" spans="1:18" ht="11.25">
      <c r="A224" s="686"/>
      <c r="B224" s="688"/>
      <c r="C224" s="256" t="s">
        <v>1123</v>
      </c>
      <c r="D224" s="303"/>
      <c r="E224" s="303"/>
      <c r="F224" s="303"/>
      <c r="G224" s="303"/>
      <c r="H224" s="303"/>
      <c r="I224" s="303"/>
      <c r="J224" s="303"/>
      <c r="K224" s="303"/>
      <c r="L224" s="303"/>
      <c r="M224" s="303"/>
      <c r="N224" s="303"/>
      <c r="O224" s="303"/>
      <c r="P224" s="304"/>
      <c r="Q224" s="296"/>
      <c r="R224" s="296"/>
    </row>
    <row r="225" spans="1:18" ht="11.25">
      <c r="A225" s="686"/>
      <c r="B225" s="688"/>
      <c r="C225" s="253" t="s">
        <v>626</v>
      </c>
      <c r="D225" s="303">
        <v>100</v>
      </c>
      <c r="E225" s="303"/>
      <c r="F225" s="303"/>
      <c r="G225" s="303"/>
      <c r="H225" s="303"/>
      <c r="I225" s="303"/>
      <c r="J225" s="303"/>
      <c r="K225" s="303"/>
      <c r="L225" s="303"/>
      <c r="M225" s="303"/>
      <c r="N225" s="303"/>
      <c r="O225" s="303"/>
      <c r="P225" s="304"/>
      <c r="Q225" s="296"/>
      <c r="R225" s="296"/>
    </row>
    <row r="226" spans="1:18" ht="12" thickBot="1">
      <c r="A226" s="686"/>
      <c r="B226" s="688"/>
      <c r="C226" s="264" t="s">
        <v>1124</v>
      </c>
      <c r="D226" s="312"/>
      <c r="E226" s="312"/>
      <c r="F226" s="312"/>
      <c r="G226" s="312"/>
      <c r="H226" s="312"/>
      <c r="I226" s="312"/>
      <c r="J226" s="312"/>
      <c r="K226" s="312"/>
      <c r="L226" s="312"/>
      <c r="M226" s="312"/>
      <c r="N226" s="312"/>
      <c r="O226" s="312"/>
      <c r="P226" s="313"/>
      <c r="Q226" s="296"/>
      <c r="R226" s="296"/>
    </row>
    <row r="227" spans="1:18" ht="34.5" customHeight="1">
      <c r="A227" s="685" t="s">
        <v>1339</v>
      </c>
      <c r="B227" s="687">
        <v>2</v>
      </c>
      <c r="C227" s="247" t="s">
        <v>1121</v>
      </c>
      <c r="D227" s="301" t="s">
        <v>1260</v>
      </c>
      <c r="E227" s="322" t="s">
        <v>1256</v>
      </c>
      <c r="F227" s="322" t="s">
        <v>1257</v>
      </c>
      <c r="G227" s="322" t="s">
        <v>1258</v>
      </c>
      <c r="H227" s="301"/>
      <c r="I227" s="301"/>
      <c r="J227" s="301"/>
      <c r="K227" s="301"/>
      <c r="L227" s="301"/>
      <c r="M227" s="301"/>
      <c r="N227" s="301"/>
      <c r="O227" s="301"/>
      <c r="P227" s="302"/>
      <c r="Q227" s="296"/>
      <c r="R227" s="296"/>
    </row>
    <row r="228" spans="1:18" ht="11.25">
      <c r="A228" s="686"/>
      <c r="B228" s="688"/>
      <c r="C228" s="253" t="s">
        <v>1122</v>
      </c>
      <c r="D228" s="303"/>
      <c r="E228" s="303"/>
      <c r="F228" s="303"/>
      <c r="G228" s="303"/>
      <c r="H228" s="303"/>
      <c r="I228" s="303"/>
      <c r="J228" s="303"/>
      <c r="K228" s="303"/>
      <c r="L228" s="303"/>
      <c r="M228" s="303"/>
      <c r="N228" s="303"/>
      <c r="O228" s="303"/>
      <c r="P228" s="304"/>
      <c r="Q228" s="296"/>
      <c r="R228" s="296"/>
    </row>
    <row r="229" spans="1:18" ht="11.25">
      <c r="A229" s="686"/>
      <c r="B229" s="688"/>
      <c r="C229" s="256" t="s">
        <v>1123</v>
      </c>
      <c r="D229" s="303"/>
      <c r="E229" s="303"/>
      <c r="F229" s="303"/>
      <c r="G229" s="303"/>
      <c r="H229" s="303"/>
      <c r="I229" s="303"/>
      <c r="J229" s="303"/>
      <c r="K229" s="303"/>
      <c r="L229" s="303"/>
      <c r="M229" s="303"/>
      <c r="N229" s="303"/>
      <c r="O229" s="303"/>
      <c r="P229" s="304"/>
      <c r="Q229" s="296"/>
      <c r="R229" s="296"/>
    </row>
    <row r="230" spans="1:18" ht="11.25">
      <c r="A230" s="686"/>
      <c r="B230" s="688"/>
      <c r="C230" s="253" t="s">
        <v>626</v>
      </c>
      <c r="D230" s="303">
        <v>100</v>
      </c>
      <c r="E230" s="303"/>
      <c r="F230" s="303"/>
      <c r="G230" s="303"/>
      <c r="H230" s="303"/>
      <c r="I230" s="303"/>
      <c r="J230" s="303"/>
      <c r="K230" s="303"/>
      <c r="L230" s="303"/>
      <c r="M230" s="303"/>
      <c r="N230" s="303"/>
      <c r="O230" s="303"/>
      <c r="P230" s="304"/>
      <c r="Q230" s="296"/>
      <c r="R230" s="296"/>
    </row>
    <row r="231" spans="1:18" ht="12" thickBot="1">
      <c r="A231" s="686"/>
      <c r="B231" s="688"/>
      <c r="C231" s="264" t="s">
        <v>1124</v>
      </c>
      <c r="D231" s="312"/>
      <c r="E231" s="312"/>
      <c r="F231" s="312"/>
      <c r="G231" s="312"/>
      <c r="H231" s="312"/>
      <c r="I231" s="312"/>
      <c r="J231" s="312"/>
      <c r="K231" s="312"/>
      <c r="L231" s="312"/>
      <c r="M231" s="312"/>
      <c r="N231" s="312"/>
      <c r="O231" s="312"/>
      <c r="P231" s="313"/>
      <c r="Q231" s="296"/>
      <c r="R231" s="296"/>
    </row>
    <row r="232" spans="1:18" ht="22.5" customHeight="1">
      <c r="A232" s="685" t="s">
        <v>1340</v>
      </c>
      <c r="B232" s="687">
        <v>3</v>
      </c>
      <c r="C232" s="247" t="s">
        <v>1121</v>
      </c>
      <c r="D232" s="294" t="s">
        <v>1261</v>
      </c>
      <c r="E232" s="294" t="s">
        <v>1262</v>
      </c>
      <c r="F232" s="294"/>
      <c r="G232" s="294"/>
      <c r="H232" s="294"/>
      <c r="I232" s="294"/>
      <c r="J232" s="294"/>
      <c r="K232" s="294"/>
      <c r="L232" s="294"/>
      <c r="M232" s="294"/>
      <c r="N232" s="294"/>
      <c r="O232" s="294"/>
      <c r="P232" s="295"/>
      <c r="Q232" s="296"/>
      <c r="R232" s="296"/>
    </row>
    <row r="233" spans="1:18" ht="11.25">
      <c r="A233" s="686"/>
      <c r="B233" s="688"/>
      <c r="C233" s="253" t="s">
        <v>1122</v>
      </c>
      <c r="D233" s="297"/>
      <c r="E233" s="297"/>
      <c r="F233" s="297"/>
      <c r="G233" s="297"/>
      <c r="H233" s="297"/>
      <c r="I233" s="297"/>
      <c r="J233" s="297"/>
      <c r="K233" s="297"/>
      <c r="L233" s="297"/>
      <c r="M233" s="297"/>
      <c r="N233" s="297"/>
      <c r="O233" s="297"/>
      <c r="P233" s="298"/>
      <c r="Q233" s="296"/>
      <c r="R233" s="296"/>
    </row>
    <row r="234" spans="1:18" ht="11.25">
      <c r="A234" s="686"/>
      <c r="B234" s="688"/>
      <c r="C234" s="256" t="s">
        <v>1123</v>
      </c>
      <c r="D234" s="297">
        <v>100</v>
      </c>
      <c r="E234" s="297">
        <v>100</v>
      </c>
      <c r="F234" s="297"/>
      <c r="G234" s="297"/>
      <c r="H234" s="297"/>
      <c r="I234" s="297"/>
      <c r="J234" s="297"/>
      <c r="K234" s="297"/>
      <c r="L234" s="297"/>
      <c r="M234" s="297"/>
      <c r="N234" s="297"/>
      <c r="O234" s="297"/>
      <c r="P234" s="298"/>
      <c r="Q234" s="296"/>
      <c r="R234" s="296"/>
    </row>
    <row r="235" spans="1:18" ht="11.25">
      <c r="A235" s="686"/>
      <c r="B235" s="688"/>
      <c r="C235" s="253" t="s">
        <v>626</v>
      </c>
      <c r="D235" s="297">
        <v>60</v>
      </c>
      <c r="E235" s="297">
        <v>40</v>
      </c>
      <c r="F235" s="297"/>
      <c r="G235" s="297"/>
      <c r="H235" s="297"/>
      <c r="I235" s="297"/>
      <c r="J235" s="297"/>
      <c r="K235" s="297"/>
      <c r="L235" s="297"/>
      <c r="M235" s="297"/>
      <c r="N235" s="297"/>
      <c r="O235" s="297"/>
      <c r="P235" s="298"/>
      <c r="Q235" s="296"/>
      <c r="R235" s="296"/>
    </row>
    <row r="236" spans="1:18" ht="12" thickBot="1">
      <c r="A236" s="689"/>
      <c r="B236" s="690"/>
      <c r="C236" s="259" t="s">
        <v>1124</v>
      </c>
      <c r="D236" s="299"/>
      <c r="E236" s="299" t="s">
        <v>1263</v>
      </c>
      <c r="F236" s="299"/>
      <c r="G236" s="299"/>
      <c r="H236" s="299"/>
      <c r="I236" s="299"/>
      <c r="J236" s="299"/>
      <c r="K236" s="299"/>
      <c r="L236" s="299"/>
      <c r="M236" s="299"/>
      <c r="N236" s="299"/>
      <c r="O236" s="299"/>
      <c r="P236" s="300"/>
      <c r="Q236" s="296"/>
      <c r="R236" s="296"/>
    </row>
    <row r="237" spans="1:18" ht="22.5">
      <c r="A237" s="686" t="s">
        <v>1341</v>
      </c>
      <c r="B237" s="688">
        <v>3</v>
      </c>
      <c r="C237" s="309" t="s">
        <v>1121</v>
      </c>
      <c r="D237" s="310" t="s">
        <v>1264</v>
      </c>
      <c r="E237" s="310" t="s">
        <v>1265</v>
      </c>
      <c r="F237" s="310"/>
      <c r="G237" s="310"/>
      <c r="H237" s="310"/>
      <c r="I237" s="310"/>
      <c r="J237" s="310"/>
      <c r="K237" s="310"/>
      <c r="L237" s="310"/>
      <c r="M237" s="310"/>
      <c r="N237" s="310"/>
      <c r="O237" s="310"/>
      <c r="P237" s="311"/>
      <c r="Q237" s="296"/>
      <c r="R237" s="296"/>
    </row>
    <row r="238" spans="1:18" ht="11.25">
      <c r="A238" s="686"/>
      <c r="B238" s="688"/>
      <c r="C238" s="253" t="s">
        <v>1122</v>
      </c>
      <c r="D238" s="297"/>
      <c r="E238" s="297"/>
      <c r="F238" s="297"/>
      <c r="G238" s="297"/>
      <c r="H238" s="297"/>
      <c r="I238" s="297"/>
      <c r="J238" s="297"/>
      <c r="K238" s="297"/>
      <c r="L238" s="297"/>
      <c r="M238" s="297"/>
      <c r="N238" s="297"/>
      <c r="O238" s="297"/>
      <c r="P238" s="298"/>
      <c r="Q238" s="296"/>
      <c r="R238" s="296"/>
    </row>
    <row r="239" spans="1:18" ht="11.25">
      <c r="A239" s="686"/>
      <c r="B239" s="688"/>
      <c r="C239" s="256" t="s">
        <v>1123</v>
      </c>
      <c r="D239" s="297">
        <v>100</v>
      </c>
      <c r="E239" s="297"/>
      <c r="F239" s="297"/>
      <c r="G239" s="297"/>
      <c r="H239" s="297"/>
      <c r="I239" s="297"/>
      <c r="J239" s="297"/>
      <c r="K239" s="297"/>
      <c r="L239" s="297"/>
      <c r="M239" s="297"/>
      <c r="N239" s="297"/>
      <c r="O239" s="297"/>
      <c r="P239" s="298"/>
      <c r="Q239" s="296"/>
      <c r="R239" s="296"/>
    </row>
    <row r="240" spans="1:18" ht="11.25">
      <c r="A240" s="686"/>
      <c r="B240" s="688"/>
      <c r="C240" s="253" t="s">
        <v>626</v>
      </c>
      <c r="D240" s="297">
        <v>100</v>
      </c>
      <c r="E240" s="297"/>
      <c r="F240" s="297"/>
      <c r="G240" s="297"/>
      <c r="H240" s="297"/>
      <c r="I240" s="297"/>
      <c r="J240" s="297"/>
      <c r="K240" s="297"/>
      <c r="L240" s="297"/>
      <c r="M240" s="297"/>
      <c r="N240" s="297"/>
      <c r="O240" s="297"/>
      <c r="P240" s="298"/>
      <c r="Q240" s="296"/>
      <c r="R240" s="296"/>
    </row>
    <row r="241" spans="1:18" ht="12" thickBot="1">
      <c r="A241" s="689"/>
      <c r="B241" s="690"/>
      <c r="C241" s="259" t="s">
        <v>1124</v>
      </c>
      <c r="D241" s="299"/>
      <c r="E241" s="299"/>
      <c r="F241" s="299"/>
      <c r="G241" s="299"/>
      <c r="H241" s="299"/>
      <c r="I241" s="299"/>
      <c r="J241" s="299"/>
      <c r="K241" s="299"/>
      <c r="L241" s="299"/>
      <c r="M241" s="299"/>
      <c r="N241" s="299"/>
      <c r="O241" s="299"/>
      <c r="P241" s="300"/>
      <c r="Q241" s="296"/>
      <c r="R241" s="296"/>
    </row>
    <row r="242" spans="1:18" ht="11.25" customHeight="1">
      <c r="A242" s="686" t="s">
        <v>1342</v>
      </c>
      <c r="B242" s="688">
        <v>3</v>
      </c>
      <c r="C242" s="309" t="s">
        <v>1121</v>
      </c>
      <c r="D242" s="310" t="s">
        <v>1266</v>
      </c>
      <c r="E242" s="310"/>
      <c r="F242" s="310"/>
      <c r="G242" s="310"/>
      <c r="H242" s="310"/>
      <c r="I242" s="310"/>
      <c r="J242" s="310"/>
      <c r="K242" s="310"/>
      <c r="L242" s="310"/>
      <c r="M242" s="310"/>
      <c r="N242" s="310"/>
      <c r="O242" s="310"/>
      <c r="P242" s="311"/>
      <c r="Q242" s="296"/>
      <c r="R242" s="296"/>
    </row>
    <row r="243" spans="1:18" ht="11.25">
      <c r="A243" s="686"/>
      <c r="B243" s="688"/>
      <c r="C243" s="253" t="s">
        <v>1122</v>
      </c>
      <c r="D243" s="297"/>
      <c r="E243" s="297"/>
      <c r="F243" s="297"/>
      <c r="G243" s="297"/>
      <c r="H243" s="297"/>
      <c r="I243" s="297"/>
      <c r="J243" s="297"/>
      <c r="K243" s="297"/>
      <c r="L243" s="297"/>
      <c r="M243" s="297"/>
      <c r="N243" s="297"/>
      <c r="O243" s="297"/>
      <c r="P243" s="298"/>
      <c r="Q243" s="296"/>
      <c r="R243" s="296"/>
    </row>
    <row r="244" spans="1:18" ht="11.25">
      <c r="A244" s="686"/>
      <c r="B244" s="688"/>
      <c r="C244" s="256" t="s">
        <v>1123</v>
      </c>
      <c r="D244" s="297">
        <v>100</v>
      </c>
      <c r="E244" s="297"/>
      <c r="F244" s="297"/>
      <c r="G244" s="297"/>
      <c r="H244" s="297"/>
      <c r="I244" s="297"/>
      <c r="J244" s="297"/>
      <c r="K244" s="297"/>
      <c r="L244" s="297"/>
      <c r="M244" s="297"/>
      <c r="N244" s="297"/>
      <c r="O244" s="297"/>
      <c r="P244" s="298"/>
      <c r="Q244" s="296"/>
      <c r="R244" s="296"/>
    </row>
    <row r="245" spans="1:18" ht="11.25">
      <c r="A245" s="686"/>
      <c r="B245" s="688"/>
      <c r="C245" s="253" t="s">
        <v>626</v>
      </c>
      <c r="D245" s="297">
        <v>100</v>
      </c>
      <c r="E245" s="297"/>
      <c r="F245" s="297"/>
      <c r="G245" s="297"/>
      <c r="H245" s="297"/>
      <c r="I245" s="297"/>
      <c r="J245" s="297"/>
      <c r="K245" s="297"/>
      <c r="L245" s="297"/>
      <c r="M245" s="297"/>
      <c r="N245" s="297"/>
      <c r="O245" s="297"/>
      <c r="P245" s="298"/>
      <c r="Q245" s="296"/>
      <c r="R245" s="296"/>
    </row>
    <row r="246" spans="1:18" ht="12" thickBot="1">
      <c r="A246" s="686"/>
      <c r="B246" s="688"/>
      <c r="C246" s="264" t="s">
        <v>1124</v>
      </c>
      <c r="D246" s="307"/>
      <c r="E246" s="307"/>
      <c r="F246" s="307"/>
      <c r="G246" s="307"/>
      <c r="H246" s="307"/>
      <c r="I246" s="307"/>
      <c r="J246" s="307"/>
      <c r="K246" s="307"/>
      <c r="L246" s="307"/>
      <c r="M246" s="307"/>
      <c r="N246" s="307"/>
      <c r="O246" s="307"/>
      <c r="P246" s="308"/>
      <c r="Q246" s="296"/>
      <c r="R246" s="296"/>
    </row>
    <row r="247" spans="1:18" ht="11.25" customHeight="1">
      <c r="A247" s="685" t="s">
        <v>1343</v>
      </c>
      <c r="B247" s="687">
        <v>3</v>
      </c>
      <c r="C247" s="247" t="s">
        <v>1121</v>
      </c>
      <c r="D247" s="294" t="s">
        <v>1267</v>
      </c>
      <c r="E247" s="294" t="s">
        <v>1268</v>
      </c>
      <c r="F247" s="294"/>
      <c r="G247" s="294"/>
      <c r="H247" s="294"/>
      <c r="I247" s="294"/>
      <c r="J247" s="294"/>
      <c r="K247" s="294"/>
      <c r="L247" s="294"/>
      <c r="M247" s="294"/>
      <c r="N247" s="294"/>
      <c r="O247" s="294"/>
      <c r="P247" s="295"/>
      <c r="Q247" s="296"/>
      <c r="R247" s="296"/>
    </row>
    <row r="248" spans="1:18" ht="11.25">
      <c r="A248" s="686"/>
      <c r="B248" s="688"/>
      <c r="C248" s="253" t="s">
        <v>1122</v>
      </c>
      <c r="D248" s="297"/>
      <c r="E248" s="297"/>
      <c r="F248" s="297"/>
      <c r="G248" s="297"/>
      <c r="H248" s="297"/>
      <c r="I248" s="297"/>
      <c r="J248" s="297"/>
      <c r="K248" s="297"/>
      <c r="L248" s="297"/>
      <c r="M248" s="297"/>
      <c r="N248" s="297"/>
      <c r="O248" s="297"/>
      <c r="P248" s="298"/>
      <c r="Q248" s="296"/>
      <c r="R248" s="296"/>
    </row>
    <row r="249" spans="1:18" ht="11.25">
      <c r="A249" s="686"/>
      <c r="B249" s="688"/>
      <c r="C249" s="256" t="s">
        <v>1123</v>
      </c>
      <c r="D249" s="297">
        <v>100</v>
      </c>
      <c r="E249" s="297">
        <v>100</v>
      </c>
      <c r="F249" s="297"/>
      <c r="G249" s="297"/>
      <c r="H249" s="297"/>
      <c r="I249" s="297"/>
      <c r="J249" s="297"/>
      <c r="K249" s="297"/>
      <c r="L249" s="297"/>
      <c r="M249" s="297"/>
      <c r="N249" s="297"/>
      <c r="O249" s="297"/>
      <c r="P249" s="298"/>
      <c r="Q249" s="296"/>
      <c r="R249" s="296"/>
    </row>
    <row r="250" spans="1:18" ht="11.25">
      <c r="A250" s="686"/>
      <c r="B250" s="688"/>
      <c r="C250" s="253" t="s">
        <v>626</v>
      </c>
      <c r="D250" s="297">
        <v>50</v>
      </c>
      <c r="E250" s="297">
        <v>50</v>
      </c>
      <c r="F250" s="297"/>
      <c r="G250" s="297"/>
      <c r="H250" s="297"/>
      <c r="I250" s="297"/>
      <c r="J250" s="297"/>
      <c r="K250" s="297"/>
      <c r="L250" s="297"/>
      <c r="M250" s="297"/>
      <c r="N250" s="297"/>
      <c r="O250" s="297"/>
      <c r="P250" s="298"/>
      <c r="Q250" s="296"/>
      <c r="R250" s="296"/>
    </row>
    <row r="251" spans="1:18" ht="12" thickBot="1">
      <c r="A251" s="686"/>
      <c r="B251" s="688"/>
      <c r="C251" s="264" t="s">
        <v>1124</v>
      </c>
      <c r="D251" s="307"/>
      <c r="E251" s="307"/>
      <c r="F251" s="307"/>
      <c r="G251" s="307"/>
      <c r="H251" s="307"/>
      <c r="I251" s="307"/>
      <c r="J251" s="307"/>
      <c r="K251" s="307"/>
      <c r="L251" s="307"/>
      <c r="M251" s="307"/>
      <c r="N251" s="307"/>
      <c r="O251" s="307"/>
      <c r="P251" s="308"/>
      <c r="Q251" s="296"/>
      <c r="R251" s="296"/>
    </row>
    <row r="252" spans="1:18" ht="22.5" customHeight="1">
      <c r="A252" s="685" t="s">
        <v>1344</v>
      </c>
      <c r="B252" s="687">
        <v>3</v>
      </c>
      <c r="C252" s="247" t="s">
        <v>1121</v>
      </c>
      <c r="D252" s="294" t="s">
        <v>1269</v>
      </c>
      <c r="E252" s="294" t="s">
        <v>1270</v>
      </c>
      <c r="F252" s="294" t="s">
        <v>1271</v>
      </c>
      <c r="G252" s="294" t="s">
        <v>1272</v>
      </c>
      <c r="H252" s="294"/>
      <c r="I252" s="294"/>
      <c r="J252" s="294"/>
      <c r="K252" s="294"/>
      <c r="L252" s="294"/>
      <c r="M252" s="294"/>
      <c r="N252" s="294"/>
      <c r="O252" s="294"/>
      <c r="P252" s="295"/>
      <c r="Q252" s="296"/>
      <c r="R252" s="296"/>
    </row>
    <row r="253" spans="1:18" ht="11.25">
      <c r="A253" s="686"/>
      <c r="B253" s="688"/>
      <c r="C253" s="253" t="s">
        <v>1122</v>
      </c>
      <c r="D253" s="297"/>
      <c r="E253" s="297"/>
      <c r="F253" s="297"/>
      <c r="G253" s="297"/>
      <c r="H253" s="297"/>
      <c r="I253" s="297"/>
      <c r="J253" s="297"/>
      <c r="K253" s="297"/>
      <c r="L253" s="297"/>
      <c r="M253" s="297"/>
      <c r="N253" s="297"/>
      <c r="O253" s="297"/>
      <c r="P253" s="298"/>
      <c r="Q253" s="296"/>
      <c r="R253" s="296"/>
    </row>
    <row r="254" spans="1:18" ht="11.25">
      <c r="A254" s="686"/>
      <c r="B254" s="688"/>
      <c r="C254" s="256" t="s">
        <v>1123</v>
      </c>
      <c r="D254" s="297">
        <v>100</v>
      </c>
      <c r="E254" s="297">
        <v>100</v>
      </c>
      <c r="F254" s="297">
        <v>100</v>
      </c>
      <c r="G254" s="297">
        <v>100</v>
      </c>
      <c r="H254" s="297"/>
      <c r="I254" s="297"/>
      <c r="J254" s="297"/>
      <c r="K254" s="297"/>
      <c r="L254" s="297"/>
      <c r="M254" s="297"/>
      <c r="N254" s="297"/>
      <c r="O254" s="297"/>
      <c r="P254" s="298"/>
      <c r="Q254" s="296"/>
      <c r="R254" s="296"/>
    </row>
    <row r="255" spans="1:18" ht="11.25">
      <c r="A255" s="686"/>
      <c r="B255" s="688"/>
      <c r="C255" s="253" t="s">
        <v>626</v>
      </c>
      <c r="D255" s="297">
        <v>20</v>
      </c>
      <c r="E255" s="297">
        <v>15</v>
      </c>
      <c r="F255" s="297">
        <v>15</v>
      </c>
      <c r="G255" s="297">
        <v>50</v>
      </c>
      <c r="H255" s="297"/>
      <c r="I255" s="297"/>
      <c r="J255" s="297"/>
      <c r="K255" s="297"/>
      <c r="L255" s="297"/>
      <c r="M255" s="297"/>
      <c r="N255" s="297"/>
      <c r="O255" s="297"/>
      <c r="P255" s="298"/>
      <c r="Q255" s="296"/>
      <c r="R255" s="296"/>
    </row>
    <row r="256" spans="1:18" ht="12" thickBot="1">
      <c r="A256" s="689"/>
      <c r="B256" s="690"/>
      <c r="C256" s="259" t="s">
        <v>1124</v>
      </c>
      <c r="D256" s="299"/>
      <c r="E256" s="299"/>
      <c r="F256" s="299"/>
      <c r="G256" s="299"/>
      <c r="H256" s="299"/>
      <c r="I256" s="299"/>
      <c r="J256" s="299"/>
      <c r="K256" s="299"/>
      <c r="L256" s="299"/>
      <c r="M256" s="299"/>
      <c r="N256" s="299"/>
      <c r="O256" s="299"/>
      <c r="P256" s="300"/>
      <c r="Q256" s="296"/>
      <c r="R256" s="296"/>
    </row>
    <row r="257" spans="1:18" ht="22.5" customHeight="1">
      <c r="A257" s="686" t="s">
        <v>1345</v>
      </c>
      <c r="B257" s="688">
        <v>3</v>
      </c>
      <c r="C257" s="309" t="s">
        <v>1121</v>
      </c>
      <c r="D257" s="310" t="s">
        <v>1273</v>
      </c>
      <c r="E257" s="310" t="s">
        <v>1274</v>
      </c>
      <c r="F257" s="310" t="s">
        <v>1275</v>
      </c>
      <c r="G257" s="310" t="s">
        <v>1276</v>
      </c>
      <c r="H257" s="310"/>
      <c r="I257" s="310"/>
      <c r="J257" s="310"/>
      <c r="K257" s="310"/>
      <c r="L257" s="310"/>
      <c r="M257" s="310"/>
      <c r="N257" s="310"/>
      <c r="O257" s="310"/>
      <c r="P257" s="311"/>
      <c r="Q257" s="296"/>
      <c r="R257" s="296"/>
    </row>
    <row r="258" spans="1:18" ht="11.25">
      <c r="A258" s="686"/>
      <c r="B258" s="688"/>
      <c r="C258" s="253" t="s">
        <v>1122</v>
      </c>
      <c r="D258" s="297"/>
      <c r="E258" s="297"/>
      <c r="F258" s="297"/>
      <c r="G258" s="297"/>
      <c r="H258" s="297"/>
      <c r="I258" s="297"/>
      <c r="J258" s="297"/>
      <c r="K258" s="297"/>
      <c r="L258" s="297"/>
      <c r="M258" s="297"/>
      <c r="N258" s="297"/>
      <c r="O258" s="297"/>
      <c r="P258" s="298"/>
      <c r="Q258" s="296"/>
      <c r="R258" s="296"/>
    </row>
    <row r="259" spans="1:18" ht="11.25">
      <c r="A259" s="686"/>
      <c r="B259" s="688"/>
      <c r="C259" s="256" t="s">
        <v>1123</v>
      </c>
      <c r="D259" s="297">
        <v>100</v>
      </c>
      <c r="E259" s="297">
        <v>100</v>
      </c>
      <c r="F259" s="297">
        <v>100</v>
      </c>
      <c r="G259" s="297">
        <v>100</v>
      </c>
      <c r="H259" s="297"/>
      <c r="I259" s="297"/>
      <c r="J259" s="297"/>
      <c r="K259" s="297"/>
      <c r="L259" s="297"/>
      <c r="M259" s="297"/>
      <c r="N259" s="297"/>
      <c r="O259" s="297"/>
      <c r="P259" s="298"/>
      <c r="Q259" s="296"/>
      <c r="R259" s="296"/>
    </row>
    <row r="260" spans="1:18" ht="11.25">
      <c r="A260" s="686"/>
      <c r="B260" s="688"/>
      <c r="C260" s="253" t="s">
        <v>626</v>
      </c>
      <c r="D260" s="297">
        <v>20</v>
      </c>
      <c r="E260" s="297">
        <v>15</v>
      </c>
      <c r="F260" s="297">
        <v>15</v>
      </c>
      <c r="G260" s="297">
        <v>50</v>
      </c>
      <c r="H260" s="297"/>
      <c r="I260" s="297"/>
      <c r="J260" s="297"/>
      <c r="K260" s="297"/>
      <c r="L260" s="297"/>
      <c r="M260" s="297"/>
      <c r="N260" s="297"/>
      <c r="O260" s="297"/>
      <c r="P260" s="298"/>
      <c r="Q260" s="296"/>
      <c r="R260" s="296"/>
    </row>
    <row r="261" spans="1:18" ht="12" thickBot="1">
      <c r="A261" s="689"/>
      <c r="B261" s="690"/>
      <c r="C261" s="259" t="s">
        <v>1124</v>
      </c>
      <c r="D261" s="299"/>
      <c r="E261" s="299">
        <v>4</v>
      </c>
      <c r="F261" s="299"/>
      <c r="G261" s="299" t="s">
        <v>1374</v>
      </c>
      <c r="H261" s="299"/>
      <c r="I261" s="299"/>
      <c r="J261" s="299"/>
      <c r="K261" s="299"/>
      <c r="L261" s="299"/>
      <c r="M261" s="299"/>
      <c r="N261" s="299"/>
      <c r="O261" s="299"/>
      <c r="P261" s="300"/>
      <c r="Q261" s="296"/>
      <c r="R261" s="296"/>
    </row>
    <row r="262" spans="1:18" ht="22.5" customHeight="1">
      <c r="A262" s="686" t="s">
        <v>1346</v>
      </c>
      <c r="B262" s="688">
        <v>3</v>
      </c>
      <c r="C262" s="309" t="s">
        <v>1121</v>
      </c>
      <c r="D262" s="310" t="s">
        <v>1269</v>
      </c>
      <c r="E262" s="310" t="s">
        <v>1270</v>
      </c>
      <c r="F262" s="310" t="s">
        <v>1271</v>
      </c>
      <c r="G262" s="310" t="s">
        <v>1272</v>
      </c>
      <c r="H262" s="310" t="s">
        <v>1277</v>
      </c>
      <c r="I262" s="310"/>
      <c r="J262" s="310"/>
      <c r="K262" s="310"/>
      <c r="L262" s="310"/>
      <c r="M262" s="310"/>
      <c r="N262" s="310"/>
      <c r="O262" s="310"/>
      <c r="P262" s="311"/>
      <c r="Q262" s="296"/>
      <c r="R262" s="296"/>
    </row>
    <row r="263" spans="1:18" ht="11.25">
      <c r="A263" s="686"/>
      <c r="B263" s="688"/>
      <c r="C263" s="253" t="s">
        <v>1122</v>
      </c>
      <c r="D263" s="297"/>
      <c r="E263" s="297"/>
      <c r="F263" s="297"/>
      <c r="G263" s="297"/>
      <c r="H263" s="297"/>
      <c r="I263" s="297"/>
      <c r="J263" s="297"/>
      <c r="K263" s="297"/>
      <c r="L263" s="297"/>
      <c r="M263" s="297"/>
      <c r="N263" s="297"/>
      <c r="O263" s="297"/>
      <c r="P263" s="298"/>
      <c r="Q263" s="296"/>
      <c r="R263" s="296"/>
    </row>
    <row r="264" spans="1:18" ht="11.25">
      <c r="A264" s="686"/>
      <c r="B264" s="688"/>
      <c r="C264" s="256" t="s">
        <v>1123</v>
      </c>
      <c r="D264" s="297">
        <v>100</v>
      </c>
      <c r="E264" s="297">
        <v>100</v>
      </c>
      <c r="F264" s="297">
        <v>100</v>
      </c>
      <c r="G264" s="297">
        <v>100</v>
      </c>
      <c r="H264" s="297">
        <v>100</v>
      </c>
      <c r="I264" s="297"/>
      <c r="J264" s="297"/>
      <c r="K264" s="297"/>
      <c r="L264" s="297"/>
      <c r="M264" s="297"/>
      <c r="N264" s="297"/>
      <c r="O264" s="297"/>
      <c r="P264" s="298"/>
      <c r="Q264" s="296"/>
      <c r="R264" s="296"/>
    </row>
    <row r="265" spans="1:18" ht="11.25">
      <c r="A265" s="686"/>
      <c r="B265" s="688"/>
      <c r="C265" s="253" t="s">
        <v>626</v>
      </c>
      <c r="D265" s="297">
        <v>12</v>
      </c>
      <c r="E265" s="297">
        <v>9</v>
      </c>
      <c r="F265" s="297">
        <v>9</v>
      </c>
      <c r="G265" s="297">
        <v>30</v>
      </c>
      <c r="H265" s="297">
        <v>40</v>
      </c>
      <c r="I265" s="297"/>
      <c r="J265" s="297"/>
      <c r="K265" s="297"/>
      <c r="L265" s="297"/>
      <c r="M265" s="297"/>
      <c r="N265" s="297"/>
      <c r="O265" s="297"/>
      <c r="P265" s="298"/>
      <c r="Q265" s="296"/>
      <c r="R265" s="296"/>
    </row>
    <row r="266" spans="1:18" ht="12" thickBot="1">
      <c r="A266" s="686"/>
      <c r="B266" s="688"/>
      <c r="C266" s="264" t="s">
        <v>1124</v>
      </c>
      <c r="D266" s="307"/>
      <c r="E266" s="307"/>
      <c r="F266" s="307"/>
      <c r="G266" s="307"/>
      <c r="H266" s="307"/>
      <c r="I266" s="307"/>
      <c r="J266" s="307"/>
      <c r="K266" s="307"/>
      <c r="L266" s="307"/>
      <c r="M266" s="307"/>
      <c r="N266" s="307"/>
      <c r="O266" s="307"/>
      <c r="P266" s="308"/>
      <c r="Q266" s="296"/>
      <c r="R266" s="296"/>
    </row>
    <row r="267" spans="1:18" ht="22.5" customHeight="1">
      <c r="A267" s="685" t="s">
        <v>1347</v>
      </c>
      <c r="B267" s="687">
        <v>3</v>
      </c>
      <c r="C267" s="247" t="s">
        <v>1121</v>
      </c>
      <c r="D267" s="294" t="s">
        <v>1278</v>
      </c>
      <c r="E267" s="294"/>
      <c r="F267" s="294"/>
      <c r="G267" s="294"/>
      <c r="H267" s="294"/>
      <c r="I267" s="294"/>
      <c r="J267" s="294"/>
      <c r="K267" s="294"/>
      <c r="L267" s="294"/>
      <c r="M267" s="294"/>
      <c r="N267" s="294"/>
      <c r="O267" s="294"/>
      <c r="P267" s="295"/>
      <c r="Q267" s="296"/>
      <c r="R267" s="296"/>
    </row>
    <row r="268" spans="1:18" ht="11.25">
      <c r="A268" s="686"/>
      <c r="B268" s="688"/>
      <c r="C268" s="253" t="s">
        <v>1122</v>
      </c>
      <c r="D268" s="297"/>
      <c r="E268" s="297"/>
      <c r="F268" s="297"/>
      <c r="G268" s="297"/>
      <c r="H268" s="297"/>
      <c r="I268" s="297"/>
      <c r="J268" s="297"/>
      <c r="K268" s="297"/>
      <c r="L268" s="297"/>
      <c r="M268" s="297"/>
      <c r="N268" s="297"/>
      <c r="O268" s="297"/>
      <c r="P268" s="298"/>
      <c r="Q268" s="296"/>
      <c r="R268" s="296"/>
    </row>
    <row r="269" spans="1:18" ht="11.25">
      <c r="A269" s="686"/>
      <c r="B269" s="688"/>
      <c r="C269" s="256" t="s">
        <v>1123</v>
      </c>
      <c r="D269" s="297">
        <v>100</v>
      </c>
      <c r="E269" s="297"/>
      <c r="F269" s="297"/>
      <c r="G269" s="297"/>
      <c r="H269" s="297"/>
      <c r="I269" s="297"/>
      <c r="J269" s="297"/>
      <c r="K269" s="297"/>
      <c r="L269" s="297"/>
      <c r="M269" s="297"/>
      <c r="N269" s="297"/>
      <c r="O269" s="297"/>
      <c r="P269" s="298"/>
      <c r="Q269" s="296"/>
      <c r="R269" s="296"/>
    </row>
    <row r="270" spans="1:18" ht="11.25">
      <c r="A270" s="686"/>
      <c r="B270" s="688"/>
      <c r="C270" s="253" t="s">
        <v>626</v>
      </c>
      <c r="D270" s="297">
        <v>100</v>
      </c>
      <c r="E270" s="297"/>
      <c r="F270" s="297"/>
      <c r="G270" s="297"/>
      <c r="H270" s="297"/>
      <c r="I270" s="297"/>
      <c r="J270" s="297"/>
      <c r="K270" s="297"/>
      <c r="L270" s="297"/>
      <c r="M270" s="297"/>
      <c r="N270" s="297"/>
      <c r="O270" s="297"/>
      <c r="P270" s="298"/>
      <c r="Q270" s="296"/>
      <c r="R270" s="296"/>
    </row>
    <row r="271" spans="1:18" ht="12" thickBot="1">
      <c r="A271" s="686"/>
      <c r="B271" s="688"/>
      <c r="C271" s="264" t="s">
        <v>1124</v>
      </c>
      <c r="D271" s="307"/>
      <c r="E271" s="307"/>
      <c r="F271" s="307"/>
      <c r="G271" s="307"/>
      <c r="H271" s="307"/>
      <c r="I271" s="307"/>
      <c r="J271" s="307"/>
      <c r="K271" s="307"/>
      <c r="L271" s="307"/>
      <c r="M271" s="307"/>
      <c r="N271" s="307"/>
      <c r="O271" s="307"/>
      <c r="P271" s="308"/>
      <c r="Q271" s="296"/>
      <c r="R271" s="296"/>
    </row>
    <row r="272" spans="1:18" ht="22.5" customHeight="1">
      <c r="A272" s="685" t="s">
        <v>1348</v>
      </c>
      <c r="B272" s="687">
        <v>3</v>
      </c>
      <c r="C272" s="247" t="s">
        <v>1121</v>
      </c>
      <c r="D272" s="294" t="s">
        <v>1279</v>
      </c>
      <c r="E272" s="294"/>
      <c r="F272" s="294"/>
      <c r="G272" s="294"/>
      <c r="H272" s="294"/>
      <c r="I272" s="294"/>
      <c r="J272" s="294"/>
      <c r="K272" s="294"/>
      <c r="L272" s="294"/>
      <c r="M272" s="294"/>
      <c r="N272" s="294"/>
      <c r="O272" s="294"/>
      <c r="P272" s="295"/>
      <c r="Q272" s="296"/>
      <c r="R272" s="296"/>
    </row>
    <row r="273" spans="1:18" ht="11.25">
      <c r="A273" s="686"/>
      <c r="B273" s="688"/>
      <c r="C273" s="253" t="s">
        <v>1122</v>
      </c>
      <c r="D273" s="297"/>
      <c r="E273" s="297"/>
      <c r="F273" s="297"/>
      <c r="G273" s="297"/>
      <c r="H273" s="297"/>
      <c r="I273" s="297"/>
      <c r="J273" s="297"/>
      <c r="K273" s="297"/>
      <c r="L273" s="297"/>
      <c r="M273" s="297"/>
      <c r="N273" s="297"/>
      <c r="O273" s="297"/>
      <c r="P273" s="298"/>
      <c r="Q273" s="296"/>
      <c r="R273" s="296"/>
    </row>
    <row r="274" spans="1:18" ht="11.25">
      <c r="A274" s="686"/>
      <c r="B274" s="688"/>
      <c r="C274" s="256" t="s">
        <v>1123</v>
      </c>
      <c r="D274" s="297">
        <v>100</v>
      </c>
      <c r="E274" s="297"/>
      <c r="F274" s="297"/>
      <c r="G274" s="297"/>
      <c r="H274" s="297"/>
      <c r="I274" s="297"/>
      <c r="J274" s="297"/>
      <c r="K274" s="297"/>
      <c r="L274" s="297"/>
      <c r="M274" s="297"/>
      <c r="N274" s="297"/>
      <c r="O274" s="297"/>
      <c r="P274" s="298"/>
      <c r="Q274" s="296"/>
      <c r="R274" s="296"/>
    </row>
    <row r="275" spans="1:18" ht="11.25">
      <c r="A275" s="686"/>
      <c r="B275" s="688"/>
      <c r="C275" s="253" t="s">
        <v>626</v>
      </c>
      <c r="D275" s="297">
        <v>100</v>
      </c>
      <c r="E275" s="297"/>
      <c r="F275" s="297"/>
      <c r="G275" s="297"/>
      <c r="H275" s="297"/>
      <c r="I275" s="297"/>
      <c r="J275" s="297"/>
      <c r="K275" s="297"/>
      <c r="L275" s="297"/>
      <c r="M275" s="297"/>
      <c r="N275" s="297"/>
      <c r="O275" s="297"/>
      <c r="P275" s="298"/>
      <c r="Q275" s="296"/>
      <c r="R275" s="296"/>
    </row>
    <row r="276" spans="1:18" ht="12" thickBot="1">
      <c r="A276" s="689"/>
      <c r="B276" s="690"/>
      <c r="C276" s="259" t="s">
        <v>1124</v>
      </c>
      <c r="D276" s="299"/>
      <c r="E276" s="299"/>
      <c r="F276" s="299"/>
      <c r="G276" s="299"/>
      <c r="H276" s="299"/>
      <c r="I276" s="299"/>
      <c r="J276" s="299"/>
      <c r="K276" s="299"/>
      <c r="L276" s="299"/>
      <c r="M276" s="299"/>
      <c r="N276" s="299"/>
      <c r="O276" s="299"/>
      <c r="P276" s="300"/>
      <c r="Q276" s="296"/>
      <c r="R276" s="296"/>
    </row>
    <row r="277" spans="1:18" ht="33.75">
      <c r="A277" s="686" t="s">
        <v>1349</v>
      </c>
      <c r="B277" s="688">
        <v>3</v>
      </c>
      <c r="C277" s="309" t="s">
        <v>1121</v>
      </c>
      <c r="D277" s="317" t="s">
        <v>1280</v>
      </c>
      <c r="E277" s="317" t="s">
        <v>1281</v>
      </c>
      <c r="F277" s="310" t="s">
        <v>1282</v>
      </c>
      <c r="G277" s="310" t="s">
        <v>1283</v>
      </c>
      <c r="H277" s="310"/>
      <c r="I277" s="310"/>
      <c r="J277" s="310"/>
      <c r="K277" s="310"/>
      <c r="L277" s="310"/>
      <c r="M277" s="310"/>
      <c r="N277" s="310"/>
      <c r="O277" s="310"/>
      <c r="P277" s="311"/>
      <c r="Q277" s="296"/>
      <c r="R277" s="296"/>
    </row>
    <row r="278" spans="1:18" ht="11.25">
      <c r="A278" s="686"/>
      <c r="B278" s="688"/>
      <c r="C278" s="253" t="s">
        <v>1122</v>
      </c>
      <c r="D278" s="297"/>
      <c r="E278" s="297"/>
      <c r="F278" s="297"/>
      <c r="G278" s="297"/>
      <c r="H278" s="297"/>
      <c r="I278" s="297"/>
      <c r="J278" s="297"/>
      <c r="K278" s="297"/>
      <c r="L278" s="297"/>
      <c r="M278" s="297"/>
      <c r="N278" s="297"/>
      <c r="O278" s="297"/>
      <c r="P278" s="298"/>
      <c r="Q278" s="296"/>
      <c r="R278" s="296"/>
    </row>
    <row r="279" spans="1:18" ht="11.25">
      <c r="A279" s="686"/>
      <c r="B279" s="688"/>
      <c r="C279" s="256" t="s">
        <v>1123</v>
      </c>
      <c r="D279" s="297">
        <v>100</v>
      </c>
      <c r="E279" s="297">
        <v>100</v>
      </c>
      <c r="F279" s="297">
        <v>100</v>
      </c>
      <c r="G279" s="297">
        <v>100</v>
      </c>
      <c r="H279" s="297"/>
      <c r="I279" s="297"/>
      <c r="J279" s="297"/>
      <c r="K279" s="297"/>
      <c r="L279" s="297"/>
      <c r="M279" s="297"/>
      <c r="N279" s="297"/>
      <c r="O279" s="297"/>
      <c r="P279" s="298"/>
      <c r="Q279" s="296"/>
      <c r="R279" s="296"/>
    </row>
    <row r="280" spans="1:18" ht="11.25">
      <c r="A280" s="686"/>
      <c r="B280" s="688"/>
      <c r="C280" s="253" t="s">
        <v>626</v>
      </c>
      <c r="D280" s="297">
        <v>100</v>
      </c>
      <c r="E280" s="297"/>
      <c r="F280" s="297"/>
      <c r="G280" s="297"/>
      <c r="H280" s="297"/>
      <c r="I280" s="297"/>
      <c r="J280" s="297"/>
      <c r="K280" s="297"/>
      <c r="L280" s="297"/>
      <c r="M280" s="297"/>
      <c r="N280" s="297"/>
      <c r="O280" s="297"/>
      <c r="P280" s="298"/>
      <c r="Q280" s="296"/>
      <c r="R280" s="296"/>
    </row>
    <row r="281" spans="1:18" ht="12" thickBot="1">
      <c r="A281" s="689"/>
      <c r="B281" s="690"/>
      <c r="C281" s="259" t="s">
        <v>1124</v>
      </c>
      <c r="D281" s="299"/>
      <c r="E281" s="299"/>
      <c r="F281" s="299"/>
      <c r="G281" s="299"/>
      <c r="H281" s="299"/>
      <c r="I281" s="299"/>
      <c r="J281" s="299"/>
      <c r="K281" s="299"/>
      <c r="L281" s="299"/>
      <c r="M281" s="299"/>
      <c r="N281" s="299"/>
      <c r="O281" s="299"/>
      <c r="P281" s="300"/>
      <c r="Q281" s="296"/>
      <c r="R281" s="296"/>
    </row>
    <row r="282" spans="1:18" ht="22.5" customHeight="1">
      <c r="A282" s="686" t="s">
        <v>1350</v>
      </c>
      <c r="B282" s="688">
        <v>3</v>
      </c>
      <c r="C282" s="309" t="s">
        <v>1121</v>
      </c>
      <c r="D282" s="317" t="s">
        <v>1284</v>
      </c>
      <c r="E282" s="317" t="s">
        <v>1285</v>
      </c>
      <c r="F282" s="310"/>
      <c r="G282" s="310"/>
      <c r="H282" s="310"/>
      <c r="I282" s="310"/>
      <c r="J282" s="310"/>
      <c r="K282" s="310"/>
      <c r="L282" s="310"/>
      <c r="M282" s="310"/>
      <c r="N282" s="310"/>
      <c r="O282" s="310"/>
      <c r="P282" s="311"/>
      <c r="Q282" s="296"/>
      <c r="R282" s="296"/>
    </row>
    <row r="283" spans="1:18" ht="11.25">
      <c r="A283" s="686"/>
      <c r="B283" s="688"/>
      <c r="C283" s="253" t="s">
        <v>1122</v>
      </c>
      <c r="D283" s="297"/>
      <c r="E283" s="297"/>
      <c r="F283" s="297"/>
      <c r="G283" s="297"/>
      <c r="H283" s="297"/>
      <c r="I283" s="297"/>
      <c r="J283" s="297"/>
      <c r="K283" s="297"/>
      <c r="L283" s="297"/>
      <c r="M283" s="297"/>
      <c r="N283" s="297"/>
      <c r="O283" s="297"/>
      <c r="P283" s="298"/>
      <c r="Q283" s="296"/>
      <c r="R283" s="296"/>
    </row>
    <row r="284" spans="1:18" ht="11.25">
      <c r="A284" s="686"/>
      <c r="B284" s="688"/>
      <c r="C284" s="256" t="s">
        <v>1123</v>
      </c>
      <c r="D284" s="297">
        <v>100</v>
      </c>
      <c r="E284" s="297">
        <v>100</v>
      </c>
      <c r="F284" s="297"/>
      <c r="G284" s="297"/>
      <c r="H284" s="297"/>
      <c r="I284" s="297"/>
      <c r="J284" s="297"/>
      <c r="K284" s="297"/>
      <c r="L284" s="297"/>
      <c r="M284" s="297"/>
      <c r="N284" s="297"/>
      <c r="O284" s="297"/>
      <c r="P284" s="298"/>
      <c r="Q284" s="296"/>
      <c r="R284" s="296"/>
    </row>
    <row r="285" spans="1:18" ht="11.25">
      <c r="A285" s="686"/>
      <c r="B285" s="688"/>
      <c r="C285" s="253" t="s">
        <v>626</v>
      </c>
      <c r="D285" s="297">
        <v>100</v>
      </c>
      <c r="E285" s="297"/>
      <c r="F285" s="297"/>
      <c r="G285" s="297"/>
      <c r="H285" s="297"/>
      <c r="I285" s="297"/>
      <c r="J285" s="297"/>
      <c r="K285" s="297"/>
      <c r="L285" s="297"/>
      <c r="M285" s="297"/>
      <c r="N285" s="297"/>
      <c r="O285" s="297"/>
      <c r="P285" s="298"/>
      <c r="Q285" s="296"/>
      <c r="R285" s="296"/>
    </row>
    <row r="286" spans="1:18" ht="12" thickBot="1">
      <c r="A286" s="686"/>
      <c r="B286" s="688"/>
      <c r="C286" s="264" t="s">
        <v>1124</v>
      </c>
      <c r="D286" s="307"/>
      <c r="E286" s="307"/>
      <c r="F286" s="307"/>
      <c r="G286" s="307"/>
      <c r="H286" s="307"/>
      <c r="I286" s="307"/>
      <c r="J286" s="307"/>
      <c r="K286" s="307"/>
      <c r="L286" s="307"/>
      <c r="M286" s="307"/>
      <c r="N286" s="307"/>
      <c r="O286" s="307"/>
      <c r="P286" s="308"/>
      <c r="Q286" s="296"/>
      <c r="R286" s="296"/>
    </row>
    <row r="287" spans="1:18" ht="22.5" customHeight="1">
      <c r="A287" s="685" t="s">
        <v>1351</v>
      </c>
      <c r="B287" s="687">
        <v>3</v>
      </c>
      <c r="C287" s="247" t="s">
        <v>1121</v>
      </c>
      <c r="D287" s="294" t="s">
        <v>1286</v>
      </c>
      <c r="E287" s="294"/>
      <c r="F287" s="294"/>
      <c r="G287" s="294"/>
      <c r="H287" s="294"/>
      <c r="I287" s="294"/>
      <c r="J287" s="294"/>
      <c r="K287" s="294"/>
      <c r="L287" s="294"/>
      <c r="M287" s="294"/>
      <c r="N287" s="294"/>
      <c r="O287" s="294"/>
      <c r="P287" s="295"/>
      <c r="Q287" s="296"/>
      <c r="R287" s="296"/>
    </row>
    <row r="288" spans="1:18" ht="11.25">
      <c r="A288" s="686"/>
      <c r="B288" s="688"/>
      <c r="C288" s="253" t="s">
        <v>1122</v>
      </c>
      <c r="D288" s="297"/>
      <c r="E288" s="297"/>
      <c r="F288" s="297"/>
      <c r="G288" s="297"/>
      <c r="H288" s="297"/>
      <c r="I288" s="297"/>
      <c r="J288" s="297"/>
      <c r="K288" s="297"/>
      <c r="L288" s="297"/>
      <c r="M288" s="297"/>
      <c r="N288" s="297"/>
      <c r="O288" s="297"/>
      <c r="P288" s="298"/>
      <c r="Q288" s="296"/>
      <c r="R288" s="296"/>
    </row>
    <row r="289" spans="1:18" ht="11.25">
      <c r="A289" s="686"/>
      <c r="B289" s="688"/>
      <c r="C289" s="256" t="s">
        <v>1123</v>
      </c>
      <c r="D289" s="297">
        <v>100</v>
      </c>
      <c r="E289" s="297"/>
      <c r="F289" s="297"/>
      <c r="G289" s="297"/>
      <c r="H289" s="297"/>
      <c r="I289" s="297"/>
      <c r="J289" s="297"/>
      <c r="K289" s="297"/>
      <c r="L289" s="297"/>
      <c r="M289" s="297"/>
      <c r="N289" s="297"/>
      <c r="O289" s="297"/>
      <c r="P289" s="298"/>
      <c r="Q289" s="296"/>
      <c r="R289" s="296"/>
    </row>
    <row r="290" spans="1:18" ht="11.25">
      <c r="A290" s="686"/>
      <c r="B290" s="688"/>
      <c r="C290" s="253" t="s">
        <v>626</v>
      </c>
      <c r="D290" s="297">
        <v>100</v>
      </c>
      <c r="E290" s="297"/>
      <c r="F290" s="297"/>
      <c r="G290" s="297"/>
      <c r="H290" s="297"/>
      <c r="I290" s="297"/>
      <c r="J290" s="297"/>
      <c r="K290" s="297"/>
      <c r="L290" s="297"/>
      <c r="M290" s="297"/>
      <c r="N290" s="297"/>
      <c r="O290" s="297"/>
      <c r="P290" s="298"/>
      <c r="Q290" s="296"/>
      <c r="R290" s="296"/>
    </row>
    <row r="291" spans="1:18" ht="12" thickBot="1">
      <c r="A291" s="686"/>
      <c r="B291" s="688"/>
      <c r="C291" s="264" t="s">
        <v>1124</v>
      </c>
      <c r="D291" s="307"/>
      <c r="E291" s="307"/>
      <c r="F291" s="307"/>
      <c r="G291" s="307"/>
      <c r="H291" s="307"/>
      <c r="I291" s="307"/>
      <c r="J291" s="307"/>
      <c r="K291" s="307"/>
      <c r="L291" s="307"/>
      <c r="M291" s="307"/>
      <c r="N291" s="307"/>
      <c r="O291" s="307"/>
      <c r="P291" s="308"/>
      <c r="Q291" s="296"/>
      <c r="R291" s="296"/>
    </row>
    <row r="292" spans="1:18" ht="78.75">
      <c r="A292" s="685" t="s">
        <v>1352</v>
      </c>
      <c r="B292" s="687">
        <v>3</v>
      </c>
      <c r="C292" s="247" t="s">
        <v>1121</v>
      </c>
      <c r="D292" s="294" t="s">
        <v>1287</v>
      </c>
      <c r="E292" s="294" t="s">
        <v>1288</v>
      </c>
      <c r="F292" s="294" t="s">
        <v>1289</v>
      </c>
      <c r="G292" s="294" t="s">
        <v>1290</v>
      </c>
      <c r="H292" s="294"/>
      <c r="I292" s="294"/>
      <c r="J292" s="294"/>
      <c r="K292" s="294"/>
      <c r="L292" s="294"/>
      <c r="M292" s="294"/>
      <c r="N292" s="294"/>
      <c r="O292" s="294"/>
      <c r="P292" s="295"/>
      <c r="Q292" s="296"/>
      <c r="R292" s="296"/>
    </row>
    <row r="293" spans="1:18" ht="11.25">
      <c r="A293" s="686"/>
      <c r="B293" s="688"/>
      <c r="C293" s="253" t="s">
        <v>1122</v>
      </c>
      <c r="D293" s="297"/>
      <c r="E293" s="297"/>
      <c r="F293" s="297"/>
      <c r="G293" s="297"/>
      <c r="H293" s="297"/>
      <c r="I293" s="297"/>
      <c r="J293" s="297"/>
      <c r="K293" s="297"/>
      <c r="L293" s="297"/>
      <c r="M293" s="297"/>
      <c r="N293" s="297"/>
      <c r="O293" s="297"/>
      <c r="P293" s="298"/>
      <c r="Q293" s="296"/>
      <c r="R293" s="296"/>
    </row>
    <row r="294" spans="1:18" ht="11.25">
      <c r="A294" s="686"/>
      <c r="B294" s="688"/>
      <c r="C294" s="256" t="s">
        <v>1123</v>
      </c>
      <c r="D294" s="297">
        <v>100</v>
      </c>
      <c r="E294" s="297">
        <v>100</v>
      </c>
      <c r="F294" s="297">
        <v>100</v>
      </c>
      <c r="G294" s="297">
        <v>100</v>
      </c>
      <c r="H294" s="297"/>
      <c r="I294" s="297"/>
      <c r="J294" s="297"/>
      <c r="K294" s="297"/>
      <c r="L294" s="297"/>
      <c r="M294" s="297"/>
      <c r="N294" s="297"/>
      <c r="O294" s="297"/>
      <c r="P294" s="298"/>
      <c r="Q294" s="296"/>
      <c r="R294" s="296"/>
    </row>
    <row r="295" spans="1:18" ht="11.25">
      <c r="A295" s="686"/>
      <c r="B295" s="688"/>
      <c r="C295" s="253" t="s">
        <v>626</v>
      </c>
      <c r="D295" s="297">
        <v>100</v>
      </c>
      <c r="E295" s="297"/>
      <c r="F295" s="297"/>
      <c r="G295" s="297"/>
      <c r="H295" s="297"/>
      <c r="I295" s="297"/>
      <c r="J295" s="297"/>
      <c r="K295" s="297"/>
      <c r="L295" s="297"/>
      <c r="M295" s="297"/>
      <c r="N295" s="297"/>
      <c r="O295" s="297"/>
      <c r="P295" s="298"/>
      <c r="Q295" s="296"/>
      <c r="R295" s="296"/>
    </row>
    <row r="296" spans="1:18" ht="12" thickBot="1">
      <c r="A296" s="689"/>
      <c r="B296" s="690"/>
      <c r="C296" s="259" t="s">
        <v>1124</v>
      </c>
      <c r="D296" s="299"/>
      <c r="E296" s="299"/>
      <c r="F296" s="299"/>
      <c r="G296" s="299"/>
      <c r="H296" s="299"/>
      <c r="I296" s="299"/>
      <c r="J296" s="299"/>
      <c r="K296" s="299"/>
      <c r="L296" s="299"/>
      <c r="M296" s="299"/>
      <c r="N296" s="299"/>
      <c r="O296" s="299"/>
      <c r="P296" s="300"/>
      <c r="Q296" s="296"/>
      <c r="R296" s="296"/>
    </row>
    <row r="297" spans="1:18" ht="11.25" customHeight="1">
      <c r="A297" s="686" t="s">
        <v>1353</v>
      </c>
      <c r="B297" s="688">
        <v>3</v>
      </c>
      <c r="C297" s="309" t="s">
        <v>1121</v>
      </c>
      <c r="D297" s="310" t="s">
        <v>1291</v>
      </c>
      <c r="E297" s="310"/>
      <c r="F297" s="310"/>
      <c r="G297" s="310"/>
      <c r="H297" s="310"/>
      <c r="I297" s="310"/>
      <c r="J297" s="310"/>
      <c r="K297" s="310"/>
      <c r="L297" s="310"/>
      <c r="M297" s="310"/>
      <c r="N297" s="310"/>
      <c r="O297" s="310"/>
      <c r="P297" s="311"/>
      <c r="Q297" s="296"/>
      <c r="R297" s="296"/>
    </row>
    <row r="298" spans="1:18" ht="11.25">
      <c r="A298" s="686"/>
      <c r="B298" s="688"/>
      <c r="C298" s="253" t="s">
        <v>1122</v>
      </c>
      <c r="D298" s="297"/>
      <c r="E298" s="297"/>
      <c r="F298" s="297"/>
      <c r="G298" s="297"/>
      <c r="H298" s="297"/>
      <c r="I298" s="297"/>
      <c r="J298" s="297"/>
      <c r="K298" s="297"/>
      <c r="L298" s="297"/>
      <c r="M298" s="297"/>
      <c r="N298" s="297"/>
      <c r="O298" s="297"/>
      <c r="P298" s="298"/>
      <c r="Q298" s="296"/>
      <c r="R298" s="296"/>
    </row>
    <row r="299" spans="1:18" ht="11.25">
      <c r="A299" s="686"/>
      <c r="B299" s="688"/>
      <c r="C299" s="256" t="s">
        <v>1123</v>
      </c>
      <c r="D299" s="297">
        <v>100</v>
      </c>
      <c r="E299" s="297"/>
      <c r="F299" s="297"/>
      <c r="G299" s="297"/>
      <c r="H299" s="297"/>
      <c r="I299" s="297"/>
      <c r="J299" s="297"/>
      <c r="K299" s="297"/>
      <c r="L299" s="297"/>
      <c r="M299" s="297"/>
      <c r="N299" s="297"/>
      <c r="O299" s="297"/>
      <c r="P299" s="298"/>
      <c r="Q299" s="296"/>
      <c r="R299" s="296"/>
    </row>
    <row r="300" spans="1:18" ht="11.25">
      <c r="A300" s="686"/>
      <c r="B300" s="688"/>
      <c r="C300" s="253" t="s">
        <v>626</v>
      </c>
      <c r="D300" s="297">
        <v>100</v>
      </c>
      <c r="E300" s="297"/>
      <c r="F300" s="297"/>
      <c r="G300" s="297"/>
      <c r="H300" s="297"/>
      <c r="I300" s="297"/>
      <c r="J300" s="297"/>
      <c r="K300" s="297"/>
      <c r="L300" s="297"/>
      <c r="M300" s="297"/>
      <c r="N300" s="297"/>
      <c r="O300" s="297"/>
      <c r="P300" s="298"/>
      <c r="Q300" s="296"/>
      <c r="R300" s="296"/>
    </row>
    <row r="301" spans="1:18" ht="12" thickBot="1">
      <c r="A301" s="689"/>
      <c r="B301" s="690"/>
      <c r="C301" s="259" t="s">
        <v>1124</v>
      </c>
      <c r="D301" s="299"/>
      <c r="E301" s="299"/>
      <c r="F301" s="299"/>
      <c r="G301" s="299"/>
      <c r="H301" s="299"/>
      <c r="I301" s="299"/>
      <c r="J301" s="299"/>
      <c r="K301" s="299"/>
      <c r="L301" s="299"/>
      <c r="M301" s="299"/>
      <c r="N301" s="299"/>
      <c r="O301" s="299"/>
      <c r="P301" s="300"/>
      <c r="Q301" s="296"/>
      <c r="R301" s="296"/>
    </row>
    <row r="302" spans="1:18" ht="11.25" customHeight="1">
      <c r="A302" s="686" t="s">
        <v>1354</v>
      </c>
      <c r="B302" s="688">
        <v>3</v>
      </c>
      <c r="C302" s="309" t="s">
        <v>1121</v>
      </c>
      <c r="D302" s="310" t="s">
        <v>1292</v>
      </c>
      <c r="E302" s="310"/>
      <c r="F302" s="310"/>
      <c r="G302" s="310"/>
      <c r="H302" s="310"/>
      <c r="I302" s="310"/>
      <c r="J302" s="310"/>
      <c r="K302" s="310"/>
      <c r="L302" s="310"/>
      <c r="M302" s="310"/>
      <c r="N302" s="310"/>
      <c r="O302" s="310"/>
      <c r="P302" s="311"/>
      <c r="Q302" s="296"/>
      <c r="R302" s="296"/>
    </row>
    <row r="303" spans="1:18" ht="11.25">
      <c r="A303" s="686"/>
      <c r="B303" s="688"/>
      <c r="C303" s="253" t="s">
        <v>1122</v>
      </c>
      <c r="D303" s="297"/>
      <c r="E303" s="297"/>
      <c r="F303" s="297"/>
      <c r="G303" s="297"/>
      <c r="H303" s="297"/>
      <c r="I303" s="297"/>
      <c r="J303" s="297"/>
      <c r="K303" s="297"/>
      <c r="L303" s="297"/>
      <c r="M303" s="297"/>
      <c r="N303" s="297"/>
      <c r="O303" s="297"/>
      <c r="P303" s="298"/>
      <c r="Q303" s="296"/>
      <c r="R303" s="296"/>
    </row>
    <row r="304" spans="1:18" ht="11.25">
      <c r="A304" s="686"/>
      <c r="B304" s="688"/>
      <c r="C304" s="256" t="s">
        <v>1123</v>
      </c>
      <c r="D304" s="297">
        <v>50</v>
      </c>
      <c r="E304" s="297"/>
      <c r="F304" s="297"/>
      <c r="G304" s="297"/>
      <c r="H304" s="297"/>
      <c r="I304" s="297"/>
      <c r="J304" s="297"/>
      <c r="K304" s="297"/>
      <c r="L304" s="297"/>
      <c r="M304" s="297"/>
      <c r="N304" s="297"/>
      <c r="O304" s="297"/>
      <c r="P304" s="298"/>
      <c r="Q304" s="296"/>
      <c r="R304" s="296"/>
    </row>
    <row r="305" spans="1:18" ht="11.25">
      <c r="A305" s="686"/>
      <c r="B305" s="688"/>
      <c r="C305" s="253" t="s">
        <v>626</v>
      </c>
      <c r="D305" s="297">
        <v>100</v>
      </c>
      <c r="E305" s="297"/>
      <c r="F305" s="297"/>
      <c r="G305" s="297"/>
      <c r="H305" s="297"/>
      <c r="I305" s="297"/>
      <c r="J305" s="297"/>
      <c r="K305" s="297"/>
      <c r="L305" s="297"/>
      <c r="M305" s="297"/>
      <c r="N305" s="297"/>
      <c r="O305" s="297"/>
      <c r="P305" s="298"/>
      <c r="Q305" s="296"/>
      <c r="R305" s="296"/>
    </row>
    <row r="306" spans="1:18" ht="12" thickBot="1">
      <c r="A306" s="686"/>
      <c r="B306" s="690"/>
      <c r="C306" s="264" t="s">
        <v>1124</v>
      </c>
      <c r="D306" s="307"/>
      <c r="E306" s="307"/>
      <c r="F306" s="307"/>
      <c r="G306" s="307"/>
      <c r="H306" s="307"/>
      <c r="I306" s="307"/>
      <c r="J306" s="307"/>
      <c r="K306" s="307"/>
      <c r="L306" s="307"/>
      <c r="M306" s="307"/>
      <c r="N306" s="307"/>
      <c r="O306" s="307"/>
      <c r="P306" s="308"/>
      <c r="Q306" s="296"/>
      <c r="R306" s="296"/>
    </row>
    <row r="307" spans="1:18" ht="23.25" customHeight="1">
      <c r="A307" s="685" t="s">
        <v>1355</v>
      </c>
      <c r="B307" s="691">
        <v>4</v>
      </c>
      <c r="C307" s="247" t="s">
        <v>1121</v>
      </c>
      <c r="D307" s="301" t="s">
        <v>1293</v>
      </c>
      <c r="E307" s="301" t="s">
        <v>1294</v>
      </c>
      <c r="F307" s="301"/>
      <c r="G307" s="301"/>
      <c r="H307" s="301"/>
      <c r="I307" s="301"/>
      <c r="J307" s="301"/>
      <c r="K307" s="301"/>
      <c r="L307" s="301"/>
      <c r="M307" s="301"/>
      <c r="N307" s="301"/>
      <c r="O307" s="301"/>
      <c r="P307" s="302"/>
      <c r="Q307" s="296"/>
      <c r="R307" s="296"/>
    </row>
    <row r="308" spans="1:18" ht="11.25">
      <c r="A308" s="686"/>
      <c r="B308" s="691"/>
      <c r="C308" s="253" t="s">
        <v>1122</v>
      </c>
      <c r="D308" s="303"/>
      <c r="E308" s="303"/>
      <c r="F308" s="303"/>
      <c r="G308" s="303"/>
      <c r="H308" s="303"/>
      <c r="I308" s="303"/>
      <c r="J308" s="303"/>
      <c r="K308" s="303"/>
      <c r="L308" s="303"/>
      <c r="M308" s="303"/>
      <c r="N308" s="303"/>
      <c r="O308" s="303"/>
      <c r="P308" s="304"/>
      <c r="Q308" s="296"/>
      <c r="R308" s="296"/>
    </row>
    <row r="309" spans="1:18" ht="11.25">
      <c r="A309" s="686"/>
      <c r="B309" s="691"/>
      <c r="C309" s="256" t="s">
        <v>1123</v>
      </c>
      <c r="D309" s="303"/>
      <c r="E309" s="303"/>
      <c r="F309" s="303"/>
      <c r="G309" s="303"/>
      <c r="H309" s="303"/>
      <c r="I309" s="303"/>
      <c r="J309" s="303"/>
      <c r="K309" s="303"/>
      <c r="L309" s="303"/>
      <c r="M309" s="303"/>
      <c r="N309" s="303"/>
      <c r="O309" s="303"/>
      <c r="P309" s="304"/>
      <c r="Q309" s="296"/>
      <c r="R309" s="296"/>
    </row>
    <row r="310" spans="1:18" ht="11.25">
      <c r="A310" s="686"/>
      <c r="B310" s="691"/>
      <c r="C310" s="253" t="s">
        <v>626</v>
      </c>
      <c r="D310" s="303">
        <v>100</v>
      </c>
      <c r="E310" s="303"/>
      <c r="F310" s="303"/>
      <c r="G310" s="303"/>
      <c r="H310" s="303"/>
      <c r="I310" s="303"/>
      <c r="J310" s="303"/>
      <c r="K310" s="303"/>
      <c r="L310" s="303"/>
      <c r="M310" s="303"/>
      <c r="N310" s="303"/>
      <c r="O310" s="303"/>
      <c r="P310" s="304"/>
      <c r="Q310" s="296"/>
      <c r="R310" s="296"/>
    </row>
    <row r="311" spans="1:18" ht="12" thickBot="1">
      <c r="A311" s="686"/>
      <c r="B311" s="691"/>
      <c r="C311" s="264" t="s">
        <v>1124</v>
      </c>
      <c r="D311" s="312" t="s">
        <v>1375</v>
      </c>
      <c r="E311" s="312" t="s">
        <v>1376</v>
      </c>
      <c r="F311" s="312"/>
      <c r="G311" s="312"/>
      <c r="H311" s="312"/>
      <c r="I311" s="312"/>
      <c r="J311" s="312"/>
      <c r="K311" s="312"/>
      <c r="L311" s="312"/>
      <c r="M311" s="312"/>
      <c r="N311" s="312"/>
      <c r="O311" s="312"/>
      <c r="P311" s="313"/>
      <c r="Q311" s="296"/>
      <c r="R311" s="296"/>
    </row>
    <row r="312" spans="1:18" ht="11.25" customHeight="1">
      <c r="A312" s="685" t="s">
        <v>1356</v>
      </c>
      <c r="B312" s="687">
        <v>3</v>
      </c>
      <c r="C312" s="247" t="s">
        <v>1121</v>
      </c>
      <c r="D312" s="294" t="s">
        <v>1213</v>
      </c>
      <c r="E312" s="294" t="s">
        <v>1214</v>
      </c>
      <c r="F312" s="294" t="s">
        <v>1215</v>
      </c>
      <c r="G312" s="294"/>
      <c r="H312" s="294"/>
      <c r="I312" s="294"/>
      <c r="J312" s="294"/>
      <c r="K312" s="294"/>
      <c r="L312" s="294"/>
      <c r="M312" s="294"/>
      <c r="N312" s="294"/>
      <c r="O312" s="294"/>
      <c r="P312" s="295"/>
      <c r="Q312" s="296"/>
      <c r="R312" s="296"/>
    </row>
    <row r="313" spans="1:18" ht="11.25">
      <c r="A313" s="686"/>
      <c r="B313" s="688"/>
      <c r="C313" s="253" t="s">
        <v>1122</v>
      </c>
      <c r="D313" s="297"/>
      <c r="E313" s="297"/>
      <c r="F313" s="297"/>
      <c r="G313" s="297"/>
      <c r="H313" s="297"/>
      <c r="I313" s="297"/>
      <c r="J313" s="297"/>
      <c r="K313" s="297"/>
      <c r="L313" s="297"/>
      <c r="M313" s="297"/>
      <c r="N313" s="297"/>
      <c r="O313" s="297"/>
      <c r="P313" s="298"/>
      <c r="Q313" s="296"/>
      <c r="R313" s="296"/>
    </row>
    <row r="314" spans="1:18" ht="11.25">
      <c r="A314" s="686"/>
      <c r="B314" s="688"/>
      <c r="C314" s="256" t="s">
        <v>1123</v>
      </c>
      <c r="D314" s="297">
        <v>100</v>
      </c>
      <c r="E314" s="297">
        <v>100</v>
      </c>
      <c r="F314" s="297">
        <v>100</v>
      </c>
      <c r="G314" s="297"/>
      <c r="H314" s="297"/>
      <c r="I314" s="297"/>
      <c r="J314" s="297"/>
      <c r="K314" s="297"/>
      <c r="L314" s="297"/>
      <c r="M314" s="297"/>
      <c r="N314" s="297"/>
      <c r="O314" s="297"/>
      <c r="P314" s="298"/>
      <c r="Q314" s="296"/>
      <c r="R314" s="296"/>
    </row>
    <row r="315" spans="1:18" ht="11.25">
      <c r="A315" s="686"/>
      <c r="B315" s="688"/>
      <c r="C315" s="253" t="s">
        <v>626</v>
      </c>
      <c r="D315" s="297">
        <v>70</v>
      </c>
      <c r="E315" s="297">
        <v>30</v>
      </c>
      <c r="F315" s="297"/>
      <c r="G315" s="297"/>
      <c r="H315" s="297"/>
      <c r="I315" s="297"/>
      <c r="J315" s="297"/>
      <c r="K315" s="297"/>
      <c r="L315" s="297"/>
      <c r="M315" s="297"/>
      <c r="N315" s="297"/>
      <c r="O315" s="297"/>
      <c r="P315" s="298"/>
      <c r="Q315" s="296"/>
      <c r="R315" s="296"/>
    </row>
    <row r="316" spans="1:18" ht="12" thickBot="1">
      <c r="A316" s="689"/>
      <c r="B316" s="690"/>
      <c r="C316" s="259" t="s">
        <v>1124</v>
      </c>
      <c r="D316" s="299"/>
      <c r="E316" s="299"/>
      <c r="F316" s="299"/>
      <c r="G316" s="299"/>
      <c r="H316" s="299"/>
      <c r="I316" s="299"/>
      <c r="J316" s="299"/>
      <c r="K316" s="299"/>
      <c r="L316" s="299"/>
      <c r="M316" s="299"/>
      <c r="N316" s="299"/>
      <c r="O316" s="299"/>
      <c r="P316" s="300"/>
      <c r="Q316" s="296"/>
      <c r="R316" s="296"/>
    </row>
    <row r="317" spans="1:18" ht="22.5" customHeight="1">
      <c r="A317" s="686" t="s">
        <v>1357</v>
      </c>
      <c r="B317" s="688">
        <v>2</v>
      </c>
      <c r="C317" s="309" t="s">
        <v>1121</v>
      </c>
      <c r="D317" s="315" t="s">
        <v>1295</v>
      </c>
      <c r="E317" s="315" t="s">
        <v>1296</v>
      </c>
      <c r="F317" s="315" t="s">
        <v>1297</v>
      </c>
      <c r="G317" s="315" t="s">
        <v>1298</v>
      </c>
      <c r="H317" s="323" t="s">
        <v>1299</v>
      </c>
      <c r="I317" s="323" t="s">
        <v>1300</v>
      </c>
      <c r="J317" s="315"/>
      <c r="K317" s="315"/>
      <c r="L317" s="315"/>
      <c r="M317" s="315"/>
      <c r="N317" s="315"/>
      <c r="O317" s="315"/>
      <c r="P317" s="316"/>
      <c r="Q317" s="296"/>
      <c r="R317" s="296"/>
    </row>
    <row r="318" spans="1:18" ht="11.25">
      <c r="A318" s="686"/>
      <c r="B318" s="688"/>
      <c r="C318" s="253" t="s">
        <v>1122</v>
      </c>
      <c r="D318" s="303"/>
      <c r="E318" s="303"/>
      <c r="F318" s="303"/>
      <c r="G318" s="303"/>
      <c r="H318" s="303"/>
      <c r="I318" s="303"/>
      <c r="J318" s="303"/>
      <c r="K318" s="303"/>
      <c r="L318" s="303"/>
      <c r="M318" s="303"/>
      <c r="N318" s="303"/>
      <c r="O318" s="303"/>
      <c r="P318" s="304"/>
      <c r="Q318" s="296"/>
      <c r="R318" s="296"/>
    </row>
    <row r="319" spans="1:18" ht="11.25">
      <c r="A319" s="686"/>
      <c r="B319" s="688"/>
      <c r="C319" s="256" t="s">
        <v>1123</v>
      </c>
      <c r="D319" s="303"/>
      <c r="E319" s="303"/>
      <c r="F319" s="303"/>
      <c r="G319" s="303"/>
      <c r="H319" s="303"/>
      <c r="I319" s="303"/>
      <c r="J319" s="303"/>
      <c r="K319" s="303"/>
      <c r="L319" s="303"/>
      <c r="M319" s="303"/>
      <c r="N319" s="303"/>
      <c r="O319" s="303"/>
      <c r="P319" s="304"/>
      <c r="Q319" s="296"/>
      <c r="R319" s="296"/>
    </row>
    <row r="320" spans="1:18" ht="11.25">
      <c r="A320" s="686"/>
      <c r="B320" s="688"/>
      <c r="C320" s="253" t="s">
        <v>626</v>
      </c>
      <c r="D320" s="303"/>
      <c r="E320" s="303">
        <v>70</v>
      </c>
      <c r="F320" s="303"/>
      <c r="G320" s="303"/>
      <c r="H320" s="303">
        <v>30</v>
      </c>
      <c r="I320" s="303"/>
      <c r="J320" s="303"/>
      <c r="K320" s="303"/>
      <c r="L320" s="303"/>
      <c r="M320" s="303"/>
      <c r="N320" s="303"/>
      <c r="O320" s="303"/>
      <c r="P320" s="304"/>
      <c r="Q320" s="296"/>
      <c r="R320" s="296"/>
    </row>
    <row r="321" spans="1:18" ht="12" thickBot="1">
      <c r="A321" s="689"/>
      <c r="B321" s="690"/>
      <c r="C321" s="259" t="s">
        <v>1124</v>
      </c>
      <c r="D321" s="305"/>
      <c r="E321" s="305"/>
      <c r="F321" s="305"/>
      <c r="G321" s="305"/>
      <c r="H321" s="305"/>
      <c r="I321" s="305"/>
      <c r="J321" s="305"/>
      <c r="K321" s="305"/>
      <c r="L321" s="305"/>
      <c r="M321" s="305"/>
      <c r="N321" s="305"/>
      <c r="O321" s="305"/>
      <c r="P321" s="306"/>
      <c r="Q321" s="296"/>
      <c r="R321" s="296"/>
    </row>
    <row r="322" spans="1:18" ht="22.5" customHeight="1">
      <c r="A322" s="685" t="s">
        <v>1358</v>
      </c>
      <c r="B322" s="687">
        <v>2</v>
      </c>
      <c r="C322" s="247" t="s">
        <v>1121</v>
      </c>
      <c r="D322" s="301" t="s">
        <v>1295</v>
      </c>
      <c r="E322" s="301" t="s">
        <v>1301</v>
      </c>
      <c r="F322" s="301" t="s">
        <v>1302</v>
      </c>
      <c r="G322" s="301" t="s">
        <v>1303</v>
      </c>
      <c r="H322" s="301" t="s">
        <v>1298</v>
      </c>
      <c r="I322" s="301" t="s">
        <v>1304</v>
      </c>
      <c r="J322" s="320" t="s">
        <v>1299</v>
      </c>
      <c r="K322" s="320" t="s">
        <v>1300</v>
      </c>
      <c r="L322" s="301"/>
      <c r="M322" s="301"/>
      <c r="N322" s="301"/>
      <c r="O322" s="301"/>
      <c r="P322" s="302"/>
      <c r="Q322" s="296"/>
      <c r="R322" s="296"/>
    </row>
    <row r="323" spans="1:18" ht="11.25">
      <c r="A323" s="686"/>
      <c r="B323" s="688"/>
      <c r="C323" s="253" t="s">
        <v>1122</v>
      </c>
      <c r="D323" s="303"/>
      <c r="E323" s="303"/>
      <c r="F323" s="303"/>
      <c r="G323" s="303"/>
      <c r="H323" s="303"/>
      <c r="I323" s="303"/>
      <c r="J323" s="303"/>
      <c r="K323" s="303"/>
      <c r="L323" s="303"/>
      <c r="M323" s="303"/>
      <c r="N323" s="303"/>
      <c r="O323" s="303"/>
      <c r="P323" s="304"/>
      <c r="Q323" s="296"/>
      <c r="R323" s="296"/>
    </row>
    <row r="324" spans="1:18" ht="11.25">
      <c r="A324" s="686"/>
      <c r="B324" s="688"/>
      <c r="C324" s="256" t="s">
        <v>1123</v>
      </c>
      <c r="D324" s="303"/>
      <c r="E324" s="303"/>
      <c r="F324" s="303"/>
      <c r="G324" s="303"/>
      <c r="H324" s="303"/>
      <c r="I324" s="303"/>
      <c r="J324" s="303"/>
      <c r="K324" s="303"/>
      <c r="L324" s="303"/>
      <c r="M324" s="303"/>
      <c r="N324" s="303"/>
      <c r="O324" s="303"/>
      <c r="P324" s="304"/>
      <c r="Q324" s="296"/>
      <c r="R324" s="296"/>
    </row>
    <row r="325" spans="1:18" ht="11.25">
      <c r="A325" s="686"/>
      <c r="B325" s="688"/>
      <c r="C325" s="253" t="s">
        <v>626</v>
      </c>
      <c r="D325" s="303"/>
      <c r="E325" s="303"/>
      <c r="F325" s="303"/>
      <c r="G325" s="303">
        <v>70</v>
      </c>
      <c r="H325" s="303"/>
      <c r="I325" s="303"/>
      <c r="J325" s="303">
        <v>30</v>
      </c>
      <c r="K325" s="303"/>
      <c r="L325" s="303"/>
      <c r="M325" s="303"/>
      <c r="N325" s="303"/>
      <c r="O325" s="303"/>
      <c r="P325" s="304"/>
      <c r="Q325" s="296"/>
      <c r="R325" s="296"/>
    </row>
    <row r="326" spans="1:18" ht="12" thickBot="1">
      <c r="A326" s="686"/>
      <c r="B326" s="688"/>
      <c r="C326" s="264" t="s">
        <v>1124</v>
      </c>
      <c r="D326" s="312"/>
      <c r="E326" s="312"/>
      <c r="F326" s="312"/>
      <c r="G326" s="312"/>
      <c r="H326" s="312"/>
      <c r="I326" s="312"/>
      <c r="J326" s="312"/>
      <c r="K326" s="312"/>
      <c r="L326" s="312"/>
      <c r="M326" s="312"/>
      <c r="N326" s="312"/>
      <c r="O326" s="312"/>
      <c r="P326" s="313"/>
      <c r="Q326" s="296"/>
      <c r="R326" s="296"/>
    </row>
    <row r="327" spans="1:18" ht="22.5" customHeight="1">
      <c r="A327" s="685" t="s">
        <v>1359</v>
      </c>
      <c r="B327" s="687">
        <v>2</v>
      </c>
      <c r="C327" s="247" t="s">
        <v>1121</v>
      </c>
      <c r="D327" s="320" t="s">
        <v>1222</v>
      </c>
      <c r="E327" s="320" t="s">
        <v>1305</v>
      </c>
      <c r="F327" s="301"/>
      <c r="G327" s="301"/>
      <c r="H327" s="301"/>
      <c r="I327" s="301"/>
      <c r="J327" s="301"/>
      <c r="K327" s="301"/>
      <c r="L327" s="301"/>
      <c r="M327" s="301"/>
      <c r="N327" s="301"/>
      <c r="O327" s="301"/>
      <c r="P327" s="302"/>
      <c r="Q327" s="296"/>
      <c r="R327" s="296"/>
    </row>
    <row r="328" spans="1:18" ht="11.25">
      <c r="A328" s="686"/>
      <c r="B328" s="688"/>
      <c r="C328" s="253" t="s">
        <v>1122</v>
      </c>
      <c r="D328" s="303"/>
      <c r="E328" s="303"/>
      <c r="F328" s="303"/>
      <c r="G328" s="303"/>
      <c r="H328" s="303"/>
      <c r="I328" s="303"/>
      <c r="J328" s="303"/>
      <c r="K328" s="303"/>
      <c r="L328" s="303"/>
      <c r="M328" s="303"/>
      <c r="N328" s="303"/>
      <c r="O328" s="303"/>
      <c r="P328" s="304"/>
      <c r="Q328" s="296"/>
      <c r="R328" s="296"/>
    </row>
    <row r="329" spans="1:18" ht="11.25">
      <c r="A329" s="686"/>
      <c r="B329" s="688"/>
      <c r="C329" s="256" t="s">
        <v>1123</v>
      </c>
      <c r="D329" s="303"/>
      <c r="E329" s="303"/>
      <c r="F329" s="303"/>
      <c r="G329" s="303"/>
      <c r="H329" s="303"/>
      <c r="I329" s="303"/>
      <c r="J329" s="303"/>
      <c r="K329" s="303"/>
      <c r="L329" s="303"/>
      <c r="M329" s="303"/>
      <c r="N329" s="303"/>
      <c r="O329" s="303"/>
      <c r="P329" s="304"/>
      <c r="Q329" s="296"/>
      <c r="R329" s="296"/>
    </row>
    <row r="330" spans="1:18" ht="11.25">
      <c r="A330" s="686"/>
      <c r="B330" s="688"/>
      <c r="C330" s="253" t="s">
        <v>626</v>
      </c>
      <c r="D330" s="303">
        <v>30</v>
      </c>
      <c r="E330" s="303">
        <v>70</v>
      </c>
      <c r="F330" s="303"/>
      <c r="G330" s="303"/>
      <c r="H330" s="303"/>
      <c r="I330" s="303"/>
      <c r="J330" s="303"/>
      <c r="K330" s="303"/>
      <c r="L330" s="303"/>
      <c r="M330" s="303"/>
      <c r="N330" s="303"/>
      <c r="O330" s="303"/>
      <c r="P330" s="304"/>
      <c r="Q330" s="296"/>
      <c r="R330" s="296"/>
    </row>
    <row r="331" spans="1:18" ht="12" thickBot="1">
      <c r="A331" s="689"/>
      <c r="B331" s="690"/>
      <c r="C331" s="259" t="s">
        <v>1124</v>
      </c>
      <c r="D331" s="305"/>
      <c r="E331" s="305"/>
      <c r="F331" s="305"/>
      <c r="G331" s="305"/>
      <c r="H331" s="305"/>
      <c r="I331" s="305"/>
      <c r="J331" s="305"/>
      <c r="K331" s="305"/>
      <c r="L331" s="305"/>
      <c r="M331" s="305"/>
      <c r="N331" s="305"/>
      <c r="O331" s="305"/>
      <c r="P331" s="306"/>
      <c r="Q331" s="296"/>
      <c r="R331" s="296"/>
    </row>
    <row r="332" spans="1:18" ht="22.5" customHeight="1">
      <c r="A332" s="686" t="s">
        <v>1360</v>
      </c>
      <c r="B332" s="688">
        <v>2</v>
      </c>
      <c r="C332" s="309" t="s">
        <v>1121</v>
      </c>
      <c r="D332" s="323" t="s">
        <v>1222</v>
      </c>
      <c r="E332" s="315"/>
      <c r="F332" s="315"/>
      <c r="G332" s="315"/>
      <c r="H332" s="315"/>
      <c r="I332" s="315"/>
      <c r="J332" s="315"/>
      <c r="K332" s="315"/>
      <c r="L332" s="315"/>
      <c r="M332" s="315"/>
      <c r="N332" s="315"/>
      <c r="O332" s="315"/>
      <c r="P332" s="316"/>
      <c r="Q332" s="296"/>
      <c r="R332" s="296"/>
    </row>
    <row r="333" spans="1:18" ht="11.25">
      <c r="A333" s="686"/>
      <c r="B333" s="688"/>
      <c r="C333" s="253" t="s">
        <v>1122</v>
      </c>
      <c r="D333" s="303"/>
      <c r="E333" s="303"/>
      <c r="F333" s="303"/>
      <c r="G333" s="303"/>
      <c r="H333" s="303"/>
      <c r="I333" s="303"/>
      <c r="J333" s="303"/>
      <c r="K333" s="303"/>
      <c r="L333" s="303"/>
      <c r="M333" s="303"/>
      <c r="N333" s="303"/>
      <c r="O333" s="303"/>
      <c r="P333" s="304"/>
      <c r="Q333" s="296"/>
      <c r="R333" s="296"/>
    </row>
    <row r="334" spans="1:18" ht="11.25">
      <c r="A334" s="686"/>
      <c r="B334" s="688"/>
      <c r="C334" s="256" t="s">
        <v>1123</v>
      </c>
      <c r="D334" s="303"/>
      <c r="E334" s="303"/>
      <c r="F334" s="303"/>
      <c r="G334" s="303"/>
      <c r="H334" s="303"/>
      <c r="I334" s="303"/>
      <c r="J334" s="303"/>
      <c r="K334" s="303"/>
      <c r="L334" s="303"/>
      <c r="M334" s="303"/>
      <c r="N334" s="303"/>
      <c r="O334" s="303"/>
      <c r="P334" s="304"/>
      <c r="Q334" s="296"/>
      <c r="R334" s="296"/>
    </row>
    <row r="335" spans="1:18" ht="11.25">
      <c r="A335" s="686"/>
      <c r="B335" s="688"/>
      <c r="C335" s="253" t="s">
        <v>626</v>
      </c>
      <c r="D335" s="303">
        <v>100</v>
      </c>
      <c r="E335" s="303"/>
      <c r="F335" s="303"/>
      <c r="G335" s="303"/>
      <c r="H335" s="303"/>
      <c r="I335" s="303"/>
      <c r="J335" s="303"/>
      <c r="K335" s="303"/>
      <c r="L335" s="303"/>
      <c r="M335" s="303"/>
      <c r="N335" s="303"/>
      <c r="O335" s="303"/>
      <c r="P335" s="304"/>
      <c r="Q335" s="296"/>
      <c r="R335" s="296"/>
    </row>
    <row r="336" spans="1:18" ht="12" thickBot="1">
      <c r="A336" s="689"/>
      <c r="B336" s="690"/>
      <c r="C336" s="259" t="s">
        <v>1124</v>
      </c>
      <c r="D336" s="305"/>
      <c r="E336" s="305"/>
      <c r="F336" s="305"/>
      <c r="G336" s="305"/>
      <c r="H336" s="305"/>
      <c r="I336" s="305"/>
      <c r="J336" s="305"/>
      <c r="K336" s="305"/>
      <c r="L336" s="305"/>
      <c r="M336" s="305"/>
      <c r="N336" s="305"/>
      <c r="O336" s="305"/>
      <c r="P336" s="306"/>
      <c r="Q336" s="244"/>
      <c r="R336" s="244"/>
    </row>
    <row r="337" spans="1:18" ht="11.25">
      <c r="A337" s="244"/>
      <c r="B337" s="244"/>
      <c r="C337" s="245"/>
      <c r="D337" s="245"/>
      <c r="E337" s="245"/>
      <c r="F337" s="245"/>
      <c r="G337" s="245"/>
      <c r="H337" s="245"/>
      <c r="I337" s="245"/>
      <c r="J337" s="245"/>
      <c r="K337" s="245"/>
      <c r="L337" s="244"/>
      <c r="M337" s="244"/>
      <c r="N337" s="244"/>
      <c r="O337" s="244"/>
      <c r="P337" s="244"/>
      <c r="Q337" s="244"/>
      <c r="R337" s="244"/>
    </row>
    <row r="338" spans="1:18" ht="11.25">
      <c r="A338" s="244"/>
      <c r="B338" s="244"/>
      <c r="C338" s="245"/>
      <c r="D338" s="245"/>
      <c r="E338" s="245"/>
      <c r="F338" s="245"/>
      <c r="G338" s="245"/>
      <c r="H338" s="245"/>
      <c r="I338" s="245"/>
      <c r="J338" s="245"/>
      <c r="K338" s="245"/>
      <c r="L338" s="244"/>
      <c r="M338" s="244"/>
      <c r="N338" s="244"/>
      <c r="O338" s="244"/>
      <c r="P338" s="244"/>
      <c r="Q338" s="244"/>
      <c r="R338" s="244"/>
    </row>
    <row r="339" spans="1:18" ht="11.25">
      <c r="A339" s="244"/>
      <c r="B339" s="244"/>
      <c r="C339" s="245"/>
      <c r="D339" s="245"/>
      <c r="E339" s="245"/>
      <c r="F339" s="245"/>
      <c r="G339" s="245"/>
      <c r="H339" s="245"/>
      <c r="I339" s="245"/>
      <c r="J339" s="245"/>
      <c r="K339" s="245"/>
      <c r="L339" s="244"/>
      <c r="M339" s="244"/>
      <c r="N339" s="244"/>
      <c r="O339" s="244"/>
      <c r="P339" s="244"/>
      <c r="Q339" s="244"/>
      <c r="R339" s="244"/>
    </row>
    <row r="340" spans="1:18" ht="11.25">
      <c r="A340" s="244"/>
      <c r="B340" s="244"/>
      <c r="C340" s="245"/>
      <c r="D340" s="245"/>
      <c r="E340" s="245"/>
      <c r="F340" s="245"/>
      <c r="G340" s="245"/>
      <c r="H340" s="245"/>
      <c r="I340" s="245"/>
      <c r="J340" s="245"/>
      <c r="K340" s="245"/>
      <c r="L340" s="244"/>
      <c r="M340" s="244"/>
      <c r="N340" s="244"/>
      <c r="O340" s="244"/>
      <c r="P340" s="244"/>
      <c r="Q340" s="244"/>
      <c r="R340" s="244"/>
    </row>
    <row r="341" spans="1:18" ht="11.25">
      <c r="A341" s="244"/>
      <c r="B341" s="244"/>
      <c r="C341" s="245"/>
      <c r="D341" s="245"/>
      <c r="E341" s="245"/>
      <c r="F341" s="245"/>
      <c r="G341" s="245"/>
      <c r="H341" s="245"/>
      <c r="I341" s="245"/>
      <c r="J341" s="245"/>
      <c r="K341" s="245"/>
      <c r="L341" s="244"/>
      <c r="M341" s="244"/>
      <c r="N341" s="244"/>
      <c r="O341" s="244"/>
      <c r="P341" s="244"/>
      <c r="Q341" s="244"/>
      <c r="R341" s="244"/>
    </row>
    <row r="342" spans="1:18" ht="11.25">
      <c r="A342" s="244"/>
      <c r="B342" s="244"/>
      <c r="C342" s="245"/>
      <c r="D342" s="245"/>
      <c r="E342" s="245"/>
      <c r="F342" s="245"/>
      <c r="G342" s="245"/>
      <c r="H342" s="245"/>
      <c r="I342" s="245"/>
      <c r="J342" s="245"/>
      <c r="K342" s="245"/>
      <c r="L342" s="244"/>
      <c r="M342" s="244"/>
      <c r="N342" s="244"/>
      <c r="O342" s="244"/>
      <c r="P342" s="244"/>
      <c r="Q342" s="244"/>
      <c r="R342" s="244"/>
    </row>
    <row r="343" spans="1:18" ht="11.25">
      <c r="A343" s="244"/>
      <c r="B343" s="244"/>
      <c r="C343" s="245"/>
      <c r="D343" s="245"/>
      <c r="E343" s="245"/>
      <c r="F343" s="245"/>
      <c r="G343" s="245"/>
      <c r="H343" s="245"/>
      <c r="I343" s="245"/>
      <c r="J343" s="245"/>
      <c r="K343" s="245"/>
      <c r="L343" s="244"/>
      <c r="M343" s="244"/>
      <c r="N343" s="244"/>
      <c r="O343" s="244"/>
      <c r="P343" s="244"/>
      <c r="Q343" s="244"/>
      <c r="R343" s="244"/>
    </row>
    <row r="344" spans="1:18" ht="11.25">
      <c r="A344" s="244"/>
      <c r="B344" s="244"/>
      <c r="C344" s="245"/>
      <c r="D344" s="245"/>
      <c r="E344" s="245"/>
      <c r="F344" s="245"/>
      <c r="G344" s="245"/>
      <c r="H344" s="245"/>
      <c r="I344" s="245"/>
      <c r="J344" s="245"/>
      <c r="K344" s="245"/>
      <c r="L344" s="244"/>
      <c r="M344" s="244"/>
      <c r="N344" s="244"/>
      <c r="O344" s="244"/>
      <c r="P344" s="244"/>
      <c r="Q344" s="244"/>
      <c r="R344" s="244"/>
    </row>
    <row r="345" spans="1:18" ht="11.25">
      <c r="A345" s="244"/>
      <c r="B345" s="244"/>
      <c r="C345" s="245"/>
      <c r="D345" s="245"/>
      <c r="E345" s="245"/>
      <c r="F345" s="245"/>
      <c r="G345" s="245"/>
      <c r="H345" s="245"/>
      <c r="I345" s="245"/>
      <c r="J345" s="245"/>
      <c r="K345" s="245"/>
      <c r="L345" s="244"/>
      <c r="M345" s="244"/>
      <c r="N345" s="244"/>
      <c r="O345" s="244"/>
      <c r="P345" s="244"/>
      <c r="Q345" s="244"/>
      <c r="R345" s="244"/>
    </row>
    <row r="346" spans="1:18" ht="11.25">
      <c r="A346" s="244"/>
      <c r="B346" s="244"/>
      <c r="C346" s="245"/>
      <c r="D346" s="245"/>
      <c r="E346" s="245"/>
      <c r="F346" s="245"/>
      <c r="G346" s="245"/>
      <c r="H346" s="245"/>
      <c r="I346" s="245"/>
      <c r="J346" s="245"/>
      <c r="K346" s="245"/>
      <c r="L346" s="244"/>
      <c r="M346" s="244"/>
      <c r="N346" s="244"/>
      <c r="O346" s="244"/>
      <c r="P346" s="244"/>
      <c r="Q346" s="244"/>
      <c r="R346" s="244"/>
    </row>
    <row r="347" spans="1:18" ht="11.25">
      <c r="A347" s="244"/>
      <c r="B347" s="244"/>
      <c r="C347" s="245"/>
      <c r="D347" s="245"/>
      <c r="E347" s="245"/>
      <c r="F347" s="245"/>
      <c r="G347" s="245"/>
      <c r="H347" s="245"/>
      <c r="I347" s="245"/>
      <c r="J347" s="245"/>
      <c r="K347" s="245"/>
      <c r="L347" s="244"/>
      <c r="M347" s="244"/>
      <c r="N347" s="244"/>
      <c r="O347" s="244"/>
      <c r="P347" s="244"/>
      <c r="Q347" s="244"/>
      <c r="R347" s="244"/>
    </row>
    <row r="348" spans="1:18" ht="11.25">
      <c r="A348" s="244"/>
      <c r="B348" s="244"/>
      <c r="C348" s="245"/>
      <c r="D348" s="245"/>
      <c r="E348" s="245"/>
      <c r="F348" s="245"/>
      <c r="G348" s="245"/>
      <c r="H348" s="245"/>
      <c r="I348" s="245"/>
      <c r="J348" s="245"/>
      <c r="K348" s="245"/>
      <c r="L348" s="244"/>
      <c r="M348" s="244"/>
      <c r="N348" s="244"/>
      <c r="O348" s="244"/>
      <c r="P348" s="244"/>
      <c r="Q348" s="244"/>
      <c r="R348" s="244"/>
    </row>
    <row r="349" spans="1:18" ht="11.25">
      <c r="A349" s="244"/>
      <c r="B349" s="244"/>
      <c r="C349" s="245"/>
      <c r="D349" s="245"/>
      <c r="E349" s="245"/>
      <c r="F349" s="245"/>
      <c r="G349" s="245"/>
      <c r="H349" s="245"/>
      <c r="I349" s="245"/>
      <c r="J349" s="245"/>
      <c r="K349" s="245"/>
      <c r="L349" s="244"/>
      <c r="M349" s="244"/>
      <c r="N349" s="244"/>
      <c r="O349" s="244"/>
      <c r="P349" s="244"/>
      <c r="Q349" s="244"/>
      <c r="R349" s="244"/>
    </row>
    <row r="350" spans="1:18" ht="11.25">
      <c r="A350" s="244"/>
      <c r="B350" s="244"/>
      <c r="C350" s="245"/>
      <c r="D350" s="245"/>
      <c r="E350" s="245"/>
      <c r="F350" s="245"/>
      <c r="G350" s="245"/>
      <c r="H350" s="245"/>
      <c r="I350" s="245"/>
      <c r="J350" s="245"/>
      <c r="K350" s="245"/>
      <c r="L350" s="244"/>
      <c r="M350" s="244"/>
      <c r="N350" s="244"/>
      <c r="O350" s="244"/>
      <c r="P350" s="244"/>
      <c r="Q350" s="244"/>
      <c r="R350" s="244"/>
    </row>
    <row r="351" spans="1:18" ht="11.25">
      <c r="A351" s="244"/>
      <c r="B351" s="244"/>
      <c r="C351" s="245"/>
      <c r="D351" s="245"/>
      <c r="E351" s="245"/>
      <c r="F351" s="245"/>
      <c r="G351" s="245"/>
      <c r="H351" s="245"/>
      <c r="I351" s="245"/>
      <c r="J351" s="245"/>
      <c r="K351" s="245"/>
      <c r="L351" s="244"/>
      <c r="M351" s="244"/>
      <c r="N351" s="244"/>
      <c r="O351" s="244"/>
      <c r="P351" s="244"/>
      <c r="Q351" s="244"/>
      <c r="R351" s="244"/>
    </row>
    <row r="352" spans="1:18" ht="11.25">
      <c r="A352" s="244"/>
      <c r="B352" s="244"/>
      <c r="C352" s="245"/>
      <c r="D352" s="245"/>
      <c r="E352" s="245"/>
      <c r="F352" s="245"/>
      <c r="G352" s="245"/>
      <c r="H352" s="245"/>
      <c r="I352" s="245"/>
      <c r="J352" s="245"/>
      <c r="K352" s="245"/>
      <c r="L352" s="244"/>
      <c r="M352" s="244"/>
      <c r="N352" s="244"/>
      <c r="O352" s="244"/>
      <c r="P352" s="244"/>
      <c r="Q352" s="244"/>
      <c r="R352" s="244"/>
    </row>
    <row r="353" spans="1:18" ht="11.25">
      <c r="A353" s="244"/>
      <c r="B353" s="244"/>
      <c r="C353" s="245"/>
      <c r="D353" s="245"/>
      <c r="E353" s="245"/>
      <c r="F353" s="245"/>
      <c r="G353" s="245"/>
      <c r="H353" s="245"/>
      <c r="I353" s="245"/>
      <c r="J353" s="245"/>
      <c r="K353" s="245"/>
      <c r="L353" s="244"/>
      <c r="M353" s="244"/>
      <c r="N353" s="244"/>
      <c r="O353" s="244"/>
      <c r="P353" s="244"/>
      <c r="Q353" s="244"/>
      <c r="R353" s="244"/>
    </row>
    <row r="354" spans="1:18" ht="11.25">
      <c r="A354" s="244"/>
      <c r="B354" s="244"/>
      <c r="C354" s="245"/>
      <c r="D354" s="245"/>
      <c r="E354" s="245"/>
      <c r="F354" s="245"/>
      <c r="G354" s="245"/>
      <c r="H354" s="245"/>
      <c r="I354" s="245"/>
      <c r="J354" s="245"/>
      <c r="K354" s="245"/>
      <c r="L354" s="244"/>
      <c r="M354" s="244"/>
      <c r="N354" s="244"/>
      <c r="O354" s="244"/>
      <c r="P354" s="244"/>
      <c r="Q354" s="244"/>
      <c r="R354" s="244"/>
    </row>
  </sheetData>
  <sheetProtection password="C408" sheet="1" selectLockedCells="1"/>
  <mergeCells count="133">
    <mergeCell ref="B2:B5"/>
    <mergeCell ref="A7:A11"/>
    <mergeCell ref="B7:B11"/>
    <mergeCell ref="A12:A16"/>
    <mergeCell ref="B12:B16"/>
    <mergeCell ref="A17:A21"/>
    <mergeCell ref="B17:B21"/>
    <mergeCell ref="A22:A26"/>
    <mergeCell ref="B22:B26"/>
    <mergeCell ref="A27:A31"/>
    <mergeCell ref="B27:B31"/>
    <mergeCell ref="A32:A36"/>
    <mergeCell ref="B32:B36"/>
    <mergeCell ref="A37:A41"/>
    <mergeCell ref="B37:B41"/>
    <mergeCell ref="A42:A46"/>
    <mergeCell ref="B42:B46"/>
    <mergeCell ref="A47:A51"/>
    <mergeCell ref="B47:B51"/>
    <mergeCell ref="A52:A56"/>
    <mergeCell ref="B52:B56"/>
    <mergeCell ref="A57:A61"/>
    <mergeCell ref="B57:B61"/>
    <mergeCell ref="A62:A66"/>
    <mergeCell ref="B62:B66"/>
    <mergeCell ref="A67:A71"/>
    <mergeCell ref="B67:B71"/>
    <mergeCell ref="A72:A76"/>
    <mergeCell ref="B72:B76"/>
    <mergeCell ref="A77:A81"/>
    <mergeCell ref="B77:B81"/>
    <mergeCell ref="A82:A86"/>
    <mergeCell ref="B82:B86"/>
    <mergeCell ref="A87:A91"/>
    <mergeCell ref="B87:B91"/>
    <mergeCell ref="A92:A96"/>
    <mergeCell ref="B92:B96"/>
    <mergeCell ref="A97:A101"/>
    <mergeCell ref="B97:B101"/>
    <mergeCell ref="A102:A106"/>
    <mergeCell ref="B102:B106"/>
    <mergeCell ref="A107:A111"/>
    <mergeCell ref="B107:B111"/>
    <mergeCell ref="A112:A116"/>
    <mergeCell ref="B112:B116"/>
    <mergeCell ref="A117:A121"/>
    <mergeCell ref="B117:B121"/>
    <mergeCell ref="A122:A126"/>
    <mergeCell ref="B122:B126"/>
    <mergeCell ref="A127:A131"/>
    <mergeCell ref="B127:B131"/>
    <mergeCell ref="A132:A136"/>
    <mergeCell ref="B132:B136"/>
    <mergeCell ref="A137:A141"/>
    <mergeCell ref="B137:B141"/>
    <mergeCell ref="A142:A146"/>
    <mergeCell ref="B142:B146"/>
    <mergeCell ref="A147:A151"/>
    <mergeCell ref="B147:B151"/>
    <mergeCell ref="A152:A156"/>
    <mergeCell ref="B152:B156"/>
    <mergeCell ref="A157:A161"/>
    <mergeCell ref="B157:B161"/>
    <mergeCell ref="A162:A166"/>
    <mergeCell ref="B162:B166"/>
    <mergeCell ref="A167:A171"/>
    <mergeCell ref="B167:B171"/>
    <mergeCell ref="A172:A176"/>
    <mergeCell ref="B172:B176"/>
    <mergeCell ref="A177:A181"/>
    <mergeCell ref="B177:B181"/>
    <mergeCell ref="A182:A186"/>
    <mergeCell ref="B182:B186"/>
    <mergeCell ref="A187:A191"/>
    <mergeCell ref="B187:B191"/>
    <mergeCell ref="A192:A196"/>
    <mergeCell ref="B192:B196"/>
    <mergeCell ref="A197:A201"/>
    <mergeCell ref="B197:B201"/>
    <mergeCell ref="A202:A206"/>
    <mergeCell ref="B202:B206"/>
    <mergeCell ref="A207:A211"/>
    <mergeCell ref="B207:B211"/>
    <mergeCell ref="A212:A216"/>
    <mergeCell ref="B212:B216"/>
    <mergeCell ref="A217:A221"/>
    <mergeCell ref="B217:B221"/>
    <mergeCell ref="A222:A226"/>
    <mergeCell ref="B222:B226"/>
    <mergeCell ref="A227:A231"/>
    <mergeCell ref="B227:B231"/>
    <mergeCell ref="A232:A236"/>
    <mergeCell ref="B232:B236"/>
    <mergeCell ref="A237:A241"/>
    <mergeCell ref="B237:B241"/>
    <mergeCell ref="A242:A246"/>
    <mergeCell ref="B242:B246"/>
    <mergeCell ref="A247:A251"/>
    <mergeCell ref="B247:B251"/>
    <mergeCell ref="A252:A256"/>
    <mergeCell ref="B252:B256"/>
    <mergeCell ref="A257:A261"/>
    <mergeCell ref="B257:B261"/>
    <mergeCell ref="A262:A266"/>
    <mergeCell ref="B262:B266"/>
    <mergeCell ref="A267:A271"/>
    <mergeCell ref="B267:B271"/>
    <mergeCell ref="A272:A276"/>
    <mergeCell ref="B272:B276"/>
    <mergeCell ref="A277:A281"/>
    <mergeCell ref="B277:B281"/>
    <mergeCell ref="A282:A286"/>
    <mergeCell ref="B282:B286"/>
    <mergeCell ref="A287:A291"/>
    <mergeCell ref="B287:B291"/>
    <mergeCell ref="A292:A296"/>
    <mergeCell ref="B292:B296"/>
    <mergeCell ref="A297:A301"/>
    <mergeCell ref="B297:B301"/>
    <mergeCell ref="A302:A306"/>
    <mergeCell ref="B302:B306"/>
    <mergeCell ref="A307:A311"/>
    <mergeCell ref="B307:B311"/>
    <mergeCell ref="A312:A316"/>
    <mergeCell ref="B312:B316"/>
    <mergeCell ref="A317:A321"/>
    <mergeCell ref="B317:B321"/>
    <mergeCell ref="A322:A326"/>
    <mergeCell ref="B322:B326"/>
    <mergeCell ref="A327:A331"/>
    <mergeCell ref="B327:B331"/>
    <mergeCell ref="A332:A336"/>
    <mergeCell ref="B332:B336"/>
  </mergeCells>
  <printOptions/>
  <pageMargins left="0.7086614173228347" right="0.7086614173228347" top="0.7480314960629921" bottom="0.7480314960629921" header="0.31496062992125984" footer="0.31496062992125984"/>
  <pageSetup fitToHeight="4" fitToWidth="1" horizontalDpi="300" verticalDpi="300" orientation="portrait" paperSize="9" scale="53" r:id="rId1"/>
</worksheet>
</file>

<file path=xl/worksheets/sheet8.xml><?xml version="1.0" encoding="utf-8"?>
<worksheet xmlns="http://schemas.openxmlformats.org/spreadsheetml/2006/main" xmlns:r="http://schemas.openxmlformats.org/officeDocument/2006/relationships">
  <sheetPr codeName="Sheet1"/>
  <dimension ref="A1:F111"/>
  <sheetViews>
    <sheetView zoomScalePageLayoutView="0" workbookViewId="0" topLeftCell="A7">
      <selection activeCell="E4" sqref="E4:W4"/>
    </sheetView>
  </sheetViews>
  <sheetFormatPr defaultColWidth="9.140625" defaultRowHeight="15"/>
  <cols>
    <col min="1" max="1" width="18.00390625" style="25" bestFit="1" customWidth="1"/>
    <col min="2" max="2" width="8.57421875" style="26" customWidth="1"/>
    <col min="3" max="3" width="3.00390625" style="26" bestFit="1" customWidth="1"/>
    <col min="4" max="4" width="4.140625" style="27" customWidth="1"/>
    <col min="5" max="5" width="31.140625" style="17" customWidth="1"/>
    <col min="6" max="6" width="9.00390625" style="132" customWidth="1"/>
    <col min="7" max="16384" width="9.00390625" style="17" customWidth="1"/>
  </cols>
  <sheetData>
    <row r="1" spans="1:5" ht="11.25">
      <c r="A1" s="25" t="s">
        <v>83</v>
      </c>
      <c r="B1" s="26" t="s">
        <v>84</v>
      </c>
      <c r="E1" s="17" t="s">
        <v>85</v>
      </c>
    </row>
    <row r="2" spans="1:6" ht="11.25">
      <c r="A2" s="25" t="s">
        <v>425</v>
      </c>
      <c r="B2" s="27" t="s">
        <v>426</v>
      </c>
      <c r="C2" s="27"/>
      <c r="E2" s="25" t="s">
        <v>87</v>
      </c>
      <c r="F2" s="133" t="s">
        <v>524</v>
      </c>
    </row>
    <row r="3" spans="1:6" ht="11.25">
      <c r="A3" s="25" t="s">
        <v>86</v>
      </c>
      <c r="B3" s="27" t="s">
        <v>256</v>
      </c>
      <c r="C3" s="27"/>
      <c r="E3" s="25" t="s">
        <v>89</v>
      </c>
      <c r="F3" s="133" t="s">
        <v>525</v>
      </c>
    </row>
    <row r="4" spans="1:6" ht="11.25">
      <c r="A4" s="25" t="s">
        <v>424</v>
      </c>
      <c r="B4" s="27" t="s">
        <v>427</v>
      </c>
      <c r="C4" s="27"/>
      <c r="E4" s="25" t="s">
        <v>91</v>
      </c>
      <c r="F4" s="133" t="s">
        <v>116</v>
      </c>
    </row>
    <row r="5" spans="1:6" ht="11.25">
      <c r="A5" s="25" t="s">
        <v>88</v>
      </c>
      <c r="B5" s="27" t="s">
        <v>257</v>
      </c>
      <c r="C5" s="27"/>
      <c r="E5" s="25" t="s">
        <v>93</v>
      </c>
      <c r="F5" s="133" t="s">
        <v>116</v>
      </c>
    </row>
    <row r="6" spans="1:6" ht="11.25">
      <c r="A6" s="25" t="s">
        <v>90</v>
      </c>
      <c r="B6" s="27" t="s">
        <v>258</v>
      </c>
      <c r="C6" s="27"/>
      <c r="E6" s="25" t="s">
        <v>95</v>
      </c>
      <c r="F6" s="133" t="s">
        <v>526</v>
      </c>
    </row>
    <row r="7" spans="1:6" ht="11.25">
      <c r="A7" s="25" t="s">
        <v>92</v>
      </c>
      <c r="B7" s="27" t="s">
        <v>259</v>
      </c>
      <c r="C7" s="27"/>
      <c r="E7" s="25" t="s">
        <v>97</v>
      </c>
      <c r="F7" s="133" t="s">
        <v>527</v>
      </c>
    </row>
    <row r="8" spans="1:6" ht="11.25">
      <c r="A8" s="25" t="s">
        <v>94</v>
      </c>
      <c r="B8" s="27" t="s">
        <v>260</v>
      </c>
      <c r="C8" s="27"/>
      <c r="E8" s="25" t="s">
        <v>99</v>
      </c>
      <c r="F8" s="133" t="s">
        <v>131</v>
      </c>
    </row>
    <row r="9" spans="1:6" ht="11.25">
      <c r="A9" s="25" t="s">
        <v>96</v>
      </c>
      <c r="B9" s="27" t="s">
        <v>261</v>
      </c>
      <c r="C9" s="27"/>
      <c r="E9" s="25" t="s">
        <v>101</v>
      </c>
      <c r="F9" s="133" t="s">
        <v>131</v>
      </c>
    </row>
    <row r="10" spans="1:6" ht="11.25">
      <c r="A10" s="25" t="s">
        <v>98</v>
      </c>
      <c r="B10" s="27" t="s">
        <v>262</v>
      </c>
      <c r="C10" s="27"/>
      <c r="E10" s="25" t="s">
        <v>103</v>
      </c>
      <c r="F10" s="133" t="s">
        <v>528</v>
      </c>
    </row>
    <row r="11" spans="1:6" ht="11.25">
      <c r="A11" s="25" t="s">
        <v>100</v>
      </c>
      <c r="B11" s="27" t="s">
        <v>263</v>
      </c>
      <c r="C11" s="27"/>
      <c r="E11" s="25" t="s">
        <v>105</v>
      </c>
      <c r="F11" s="133" t="s">
        <v>529</v>
      </c>
    </row>
    <row r="12" spans="1:6" ht="11.25">
      <c r="A12" s="25" t="s">
        <v>102</v>
      </c>
      <c r="B12" s="27" t="s">
        <v>264</v>
      </c>
      <c r="C12" s="27"/>
      <c r="E12" s="25" t="s">
        <v>107</v>
      </c>
      <c r="F12" s="133" t="s">
        <v>146</v>
      </c>
    </row>
    <row r="13" spans="1:6" ht="11.25">
      <c r="A13" s="25" t="s">
        <v>104</v>
      </c>
      <c r="B13" s="27" t="s">
        <v>265</v>
      </c>
      <c r="C13" s="27"/>
      <c r="E13" s="25" t="s">
        <v>110</v>
      </c>
      <c r="F13" s="133" t="s">
        <v>146</v>
      </c>
    </row>
    <row r="14" spans="1:6" ht="11.25">
      <c r="A14" s="128" t="s">
        <v>106</v>
      </c>
      <c r="B14" s="129" t="s">
        <v>266</v>
      </c>
      <c r="C14" s="27"/>
      <c r="E14" s="25" t="s">
        <v>112</v>
      </c>
      <c r="F14" s="133" t="s">
        <v>530</v>
      </c>
    </row>
    <row r="15" spans="1:6" ht="11.25">
      <c r="A15" s="130" t="s">
        <v>108</v>
      </c>
      <c r="B15" s="131" t="s">
        <v>109</v>
      </c>
      <c r="C15" s="27"/>
      <c r="E15" s="25" t="s">
        <v>114</v>
      </c>
      <c r="F15" s="133" t="s">
        <v>531</v>
      </c>
    </row>
    <row r="16" spans="1:6" ht="11.25">
      <c r="A16" s="25" t="s">
        <v>111</v>
      </c>
      <c r="B16" s="27" t="s">
        <v>428</v>
      </c>
      <c r="C16" s="27"/>
      <c r="E16" s="25" t="s">
        <v>117</v>
      </c>
      <c r="F16" s="133" t="s">
        <v>158</v>
      </c>
    </row>
    <row r="17" spans="1:6" ht="11.25">
      <c r="A17" s="25" t="s">
        <v>113</v>
      </c>
      <c r="B17" s="27" t="s">
        <v>429</v>
      </c>
      <c r="C17" s="27"/>
      <c r="E17" s="25" t="s">
        <v>119</v>
      </c>
      <c r="F17" s="133" t="s">
        <v>158</v>
      </c>
    </row>
    <row r="18" spans="1:6" ht="11.25">
      <c r="A18" s="25" t="s">
        <v>115</v>
      </c>
      <c r="B18" s="27" t="s">
        <v>430</v>
      </c>
      <c r="C18" s="27"/>
      <c r="E18" s="25" t="s">
        <v>121</v>
      </c>
      <c r="F18" s="133" t="s">
        <v>532</v>
      </c>
    </row>
    <row r="19" spans="1:6" ht="11.25">
      <c r="A19" s="25" t="s">
        <v>118</v>
      </c>
      <c r="B19" s="27" t="s">
        <v>431</v>
      </c>
      <c r="C19" s="27"/>
      <c r="E19" s="25" t="s">
        <v>123</v>
      </c>
      <c r="F19" s="133" t="s">
        <v>533</v>
      </c>
    </row>
    <row r="20" spans="1:6" ht="11.25">
      <c r="A20" s="25" t="s">
        <v>120</v>
      </c>
      <c r="B20" s="27" t="s">
        <v>432</v>
      </c>
      <c r="C20" s="27"/>
      <c r="E20" s="25" t="s">
        <v>125</v>
      </c>
      <c r="F20" s="133" t="s">
        <v>534</v>
      </c>
    </row>
    <row r="21" spans="1:6" ht="11.25">
      <c r="A21" s="25" t="s">
        <v>122</v>
      </c>
      <c r="B21" s="27" t="s">
        <v>433</v>
      </c>
      <c r="C21" s="27"/>
      <c r="E21" s="25" t="s">
        <v>127</v>
      </c>
      <c r="F21" s="133" t="s">
        <v>535</v>
      </c>
    </row>
    <row r="22" spans="1:6" ht="11.25">
      <c r="A22" s="25" t="s">
        <v>124</v>
      </c>
      <c r="B22" s="27" t="s">
        <v>434</v>
      </c>
      <c r="C22" s="27"/>
      <c r="E22" s="25" t="s">
        <v>129</v>
      </c>
      <c r="F22" s="133" t="s">
        <v>536</v>
      </c>
    </row>
    <row r="23" spans="1:6" ht="11.25">
      <c r="A23" s="25" t="s">
        <v>126</v>
      </c>
      <c r="B23" s="27" t="s">
        <v>435</v>
      </c>
      <c r="C23" s="27"/>
      <c r="E23" s="25" t="s">
        <v>132</v>
      </c>
      <c r="F23" s="133" t="s">
        <v>536</v>
      </c>
    </row>
    <row r="24" spans="1:6" ht="11.25">
      <c r="A24" s="25" t="s">
        <v>128</v>
      </c>
      <c r="B24" s="27" t="s">
        <v>436</v>
      </c>
      <c r="C24" s="27"/>
      <c r="E24" s="25" t="s">
        <v>134</v>
      </c>
      <c r="F24" s="133" t="s">
        <v>537</v>
      </c>
    </row>
    <row r="25" spans="1:6" ht="11.25">
      <c r="A25" s="25" t="s">
        <v>130</v>
      </c>
      <c r="B25" s="27" t="s">
        <v>437</v>
      </c>
      <c r="C25" s="27"/>
      <c r="E25" s="25" t="s">
        <v>136</v>
      </c>
      <c r="F25" s="133" t="s">
        <v>538</v>
      </c>
    </row>
    <row r="26" spans="1:6" ht="11.25">
      <c r="A26" s="28" t="s">
        <v>133</v>
      </c>
      <c r="B26" s="27" t="s">
        <v>438</v>
      </c>
      <c r="C26" s="27"/>
      <c r="E26" s="25" t="s">
        <v>138</v>
      </c>
      <c r="F26" s="133" t="s">
        <v>539</v>
      </c>
    </row>
    <row r="27" spans="1:6" ht="11.25">
      <c r="A27" s="28" t="s">
        <v>135</v>
      </c>
      <c r="B27" s="27" t="s">
        <v>439</v>
      </c>
      <c r="C27" s="27"/>
      <c r="E27" s="25" t="s">
        <v>140</v>
      </c>
      <c r="F27" s="133" t="s">
        <v>539</v>
      </c>
    </row>
    <row r="28" spans="1:6" ht="11.25">
      <c r="A28" s="28" t="s">
        <v>137</v>
      </c>
      <c r="B28" s="27" t="s">
        <v>440</v>
      </c>
      <c r="C28" s="27"/>
      <c r="E28" s="25" t="s">
        <v>142</v>
      </c>
      <c r="F28" s="133" t="s">
        <v>540</v>
      </c>
    </row>
    <row r="29" spans="1:6" ht="11.25">
      <c r="A29" s="28" t="s">
        <v>139</v>
      </c>
      <c r="B29" s="27" t="s">
        <v>441</v>
      </c>
      <c r="C29" s="27"/>
      <c r="E29" s="25" t="s">
        <v>144</v>
      </c>
      <c r="F29" s="133" t="s">
        <v>541</v>
      </c>
    </row>
    <row r="30" spans="1:6" ht="11.25">
      <c r="A30" s="28" t="s">
        <v>141</v>
      </c>
      <c r="B30" s="27" t="s">
        <v>442</v>
      </c>
      <c r="C30" s="27"/>
      <c r="E30" s="25" t="s">
        <v>147</v>
      </c>
      <c r="F30" s="133" t="s">
        <v>542</v>
      </c>
    </row>
    <row r="31" spans="1:6" ht="11.25">
      <c r="A31" s="28" t="s">
        <v>143</v>
      </c>
      <c r="B31" s="27" t="s">
        <v>443</v>
      </c>
      <c r="C31" s="27"/>
      <c r="E31" s="25" t="s">
        <v>149</v>
      </c>
      <c r="F31" s="133" t="s">
        <v>542</v>
      </c>
    </row>
    <row r="32" spans="1:6" ht="11.25">
      <c r="A32" s="28" t="s">
        <v>145</v>
      </c>
      <c r="B32" s="27" t="s">
        <v>444</v>
      </c>
      <c r="C32" s="27"/>
      <c r="E32" s="25" t="s">
        <v>151</v>
      </c>
      <c r="F32" s="133" t="s">
        <v>543</v>
      </c>
    </row>
    <row r="33" spans="1:6" ht="11.25">
      <c r="A33" s="28" t="s">
        <v>148</v>
      </c>
      <c r="B33" s="27" t="s">
        <v>445</v>
      </c>
      <c r="C33" s="27"/>
      <c r="E33" s="25" t="s">
        <v>151</v>
      </c>
      <c r="F33" s="133" t="s">
        <v>544</v>
      </c>
    </row>
    <row r="34" spans="1:6" ht="11.25">
      <c r="A34" s="28" t="s">
        <v>150</v>
      </c>
      <c r="B34" s="27" t="s">
        <v>446</v>
      </c>
      <c r="C34" s="27"/>
      <c r="E34" s="25" t="s">
        <v>151</v>
      </c>
      <c r="F34" s="133" t="s">
        <v>545</v>
      </c>
    </row>
    <row r="35" spans="1:6" ht="11.25">
      <c r="A35" s="28" t="s">
        <v>152</v>
      </c>
      <c r="B35" s="27" t="s">
        <v>447</v>
      </c>
      <c r="C35" s="27"/>
      <c r="E35" s="25" t="s">
        <v>151</v>
      </c>
      <c r="F35" s="133" t="s">
        <v>546</v>
      </c>
    </row>
    <row r="36" spans="1:6" ht="11.25">
      <c r="A36" s="28" t="s">
        <v>153</v>
      </c>
      <c r="B36" s="27" t="s">
        <v>448</v>
      </c>
      <c r="C36" s="27"/>
      <c r="E36" s="25" t="s">
        <v>156</v>
      </c>
      <c r="F36" s="133" t="s">
        <v>547</v>
      </c>
    </row>
    <row r="37" spans="1:6" ht="11.25">
      <c r="A37" s="28" t="s">
        <v>154</v>
      </c>
      <c r="B37" s="27" t="s">
        <v>449</v>
      </c>
      <c r="C37" s="27"/>
      <c r="E37" s="25" t="s">
        <v>156</v>
      </c>
      <c r="F37" s="133" t="s">
        <v>548</v>
      </c>
    </row>
    <row r="38" spans="1:6" ht="11.25">
      <c r="A38" s="28" t="s">
        <v>155</v>
      </c>
      <c r="B38" s="27" t="s">
        <v>450</v>
      </c>
      <c r="C38" s="27"/>
      <c r="E38" s="25" t="s">
        <v>156</v>
      </c>
      <c r="F38" s="133" t="s">
        <v>549</v>
      </c>
    </row>
    <row r="39" spans="1:6" ht="11.25">
      <c r="A39" s="28" t="s">
        <v>157</v>
      </c>
      <c r="B39" s="27" t="s">
        <v>451</v>
      </c>
      <c r="C39" s="27"/>
      <c r="E39" s="25" t="s">
        <v>156</v>
      </c>
      <c r="F39" s="133" t="s">
        <v>550</v>
      </c>
    </row>
    <row r="40" spans="1:6" ht="11.25">
      <c r="A40" s="28" t="s">
        <v>159</v>
      </c>
      <c r="B40" s="27" t="s">
        <v>452</v>
      </c>
      <c r="C40" s="27"/>
      <c r="E40" s="25" t="s">
        <v>162</v>
      </c>
      <c r="F40" s="133" t="s">
        <v>551</v>
      </c>
    </row>
    <row r="41" spans="1:6" ht="11.25">
      <c r="A41" s="28" t="s">
        <v>160</v>
      </c>
      <c r="B41" s="27" t="s">
        <v>453</v>
      </c>
      <c r="C41" s="27"/>
      <c r="E41" s="25" t="s">
        <v>162</v>
      </c>
      <c r="F41" s="133" t="s">
        <v>552</v>
      </c>
    </row>
    <row r="42" spans="1:6" ht="11.25">
      <c r="A42" s="28" t="s">
        <v>161</v>
      </c>
      <c r="B42" s="27" t="s">
        <v>454</v>
      </c>
      <c r="C42" s="27"/>
      <c r="E42" s="25" t="s">
        <v>162</v>
      </c>
      <c r="F42" s="133" t="s">
        <v>553</v>
      </c>
    </row>
    <row r="43" spans="1:6" ht="11.25">
      <c r="A43" s="28" t="s">
        <v>163</v>
      </c>
      <c r="B43" s="27" t="s">
        <v>455</v>
      </c>
      <c r="C43" s="27"/>
      <c r="E43" s="25" t="s">
        <v>162</v>
      </c>
      <c r="F43" s="133" t="s">
        <v>554</v>
      </c>
    </row>
    <row r="44" spans="1:6" ht="11.25">
      <c r="A44" s="28" t="s">
        <v>164</v>
      </c>
      <c r="B44" s="27" t="s">
        <v>456</v>
      </c>
      <c r="C44" s="27"/>
      <c r="E44" s="25" t="s">
        <v>167</v>
      </c>
      <c r="F44" s="133" t="s">
        <v>555</v>
      </c>
    </row>
    <row r="45" spans="1:6" ht="11.25">
      <c r="A45" s="28" t="s">
        <v>165</v>
      </c>
      <c r="B45" s="27" t="s">
        <v>457</v>
      </c>
      <c r="C45" s="27"/>
      <c r="E45" s="25" t="s">
        <v>169</v>
      </c>
      <c r="F45" s="133" t="s">
        <v>556</v>
      </c>
    </row>
    <row r="46" spans="1:6" ht="11.25">
      <c r="A46" s="28" t="s">
        <v>166</v>
      </c>
      <c r="B46" s="27" t="s">
        <v>458</v>
      </c>
      <c r="C46" s="27"/>
      <c r="E46" s="25" t="s">
        <v>171</v>
      </c>
      <c r="F46" s="133" t="s">
        <v>557</v>
      </c>
    </row>
    <row r="47" spans="1:6" ht="11.25">
      <c r="A47" s="28" t="s">
        <v>168</v>
      </c>
      <c r="B47" s="27" t="s">
        <v>459</v>
      </c>
      <c r="C47" s="27"/>
      <c r="E47" s="25" t="s">
        <v>173</v>
      </c>
      <c r="F47" s="133" t="s">
        <v>558</v>
      </c>
    </row>
    <row r="48" spans="1:6" ht="11.25">
      <c r="A48" s="28" t="s">
        <v>170</v>
      </c>
      <c r="B48" s="27" t="s">
        <v>460</v>
      </c>
      <c r="C48" s="27"/>
      <c r="E48" s="25" t="s">
        <v>175</v>
      </c>
      <c r="F48" s="133" t="s">
        <v>559</v>
      </c>
    </row>
    <row r="49" spans="1:6" ht="11.25">
      <c r="A49" s="28" t="s">
        <v>172</v>
      </c>
      <c r="B49" s="27" t="s">
        <v>461</v>
      </c>
      <c r="C49" s="27"/>
      <c r="E49" s="25" t="s">
        <v>177</v>
      </c>
      <c r="F49" s="133" t="s">
        <v>560</v>
      </c>
    </row>
    <row r="50" spans="1:6" ht="11.25">
      <c r="A50" s="28" t="s">
        <v>174</v>
      </c>
      <c r="B50" s="27" t="s">
        <v>462</v>
      </c>
      <c r="C50" s="27"/>
      <c r="E50" s="25" t="s">
        <v>179</v>
      </c>
      <c r="F50" s="133" t="s">
        <v>561</v>
      </c>
    </row>
    <row r="51" spans="1:6" ht="11.25">
      <c r="A51" s="28" t="s">
        <v>176</v>
      </c>
      <c r="B51" s="27" t="s">
        <v>463</v>
      </c>
      <c r="C51" s="27"/>
      <c r="E51" s="25" t="s">
        <v>181</v>
      </c>
      <c r="F51" s="133" t="s">
        <v>562</v>
      </c>
    </row>
    <row r="52" spans="1:6" ht="11.25">
      <c r="A52" s="28" t="s">
        <v>178</v>
      </c>
      <c r="B52" s="27" t="s">
        <v>464</v>
      </c>
      <c r="C52" s="27"/>
      <c r="E52" s="25" t="s">
        <v>183</v>
      </c>
      <c r="F52" s="133" t="s">
        <v>563</v>
      </c>
    </row>
    <row r="53" spans="1:6" ht="11.25">
      <c r="A53" s="28" t="s">
        <v>180</v>
      </c>
      <c r="B53" s="27" t="s">
        <v>465</v>
      </c>
      <c r="C53" s="27"/>
      <c r="E53" s="25" t="s">
        <v>185</v>
      </c>
      <c r="F53" s="133" t="s">
        <v>564</v>
      </c>
    </row>
    <row r="54" spans="1:6" ht="11.25">
      <c r="A54" s="28" t="s">
        <v>182</v>
      </c>
      <c r="B54" s="27" t="s">
        <v>466</v>
      </c>
      <c r="C54" s="27"/>
      <c r="E54" s="25" t="s">
        <v>187</v>
      </c>
      <c r="F54" s="133" t="s">
        <v>565</v>
      </c>
    </row>
    <row r="55" spans="1:6" ht="11.25">
      <c r="A55" s="28" t="s">
        <v>184</v>
      </c>
      <c r="B55" s="27" t="s">
        <v>467</v>
      </c>
      <c r="C55" s="27"/>
      <c r="E55" s="25" t="s">
        <v>189</v>
      </c>
      <c r="F55" s="133" t="s">
        <v>566</v>
      </c>
    </row>
    <row r="56" spans="1:6" ht="11.25">
      <c r="A56" s="28" t="s">
        <v>186</v>
      </c>
      <c r="B56" s="27" t="s">
        <v>468</v>
      </c>
      <c r="C56" s="27"/>
      <c r="E56" s="25" t="s">
        <v>191</v>
      </c>
      <c r="F56" s="133" t="s">
        <v>567</v>
      </c>
    </row>
    <row r="57" spans="1:6" ht="11.25">
      <c r="A57" s="28" t="s">
        <v>188</v>
      </c>
      <c r="B57" s="27" t="s">
        <v>469</v>
      </c>
      <c r="C57" s="27"/>
      <c r="E57" s="25" t="s">
        <v>193</v>
      </c>
      <c r="F57" s="133" t="s">
        <v>568</v>
      </c>
    </row>
    <row r="58" spans="1:6" ht="11.25">
      <c r="A58" s="28" t="s">
        <v>190</v>
      </c>
      <c r="B58" s="27" t="s">
        <v>470</v>
      </c>
      <c r="C58" s="27"/>
      <c r="E58" s="25" t="s">
        <v>195</v>
      </c>
      <c r="F58" s="133" t="s">
        <v>569</v>
      </c>
    </row>
    <row r="59" spans="1:6" ht="11.25">
      <c r="A59" s="28" t="s">
        <v>192</v>
      </c>
      <c r="B59" s="27" t="s">
        <v>471</v>
      </c>
      <c r="C59" s="27"/>
      <c r="E59" s="25" t="s">
        <v>197</v>
      </c>
      <c r="F59" s="133" t="s">
        <v>570</v>
      </c>
    </row>
    <row r="60" spans="1:6" ht="11.25">
      <c r="A60" s="28" t="s">
        <v>194</v>
      </c>
      <c r="B60" s="27" t="s">
        <v>472</v>
      </c>
      <c r="C60" s="27"/>
      <c r="E60" s="25" t="s">
        <v>199</v>
      </c>
      <c r="F60" s="133" t="s">
        <v>571</v>
      </c>
    </row>
    <row r="61" spans="1:6" ht="11.25">
      <c r="A61" s="28" t="s">
        <v>196</v>
      </c>
      <c r="B61" s="27" t="s">
        <v>473</v>
      </c>
      <c r="C61" s="27"/>
      <c r="E61" s="28" t="s">
        <v>201</v>
      </c>
      <c r="F61" s="133" t="s">
        <v>572</v>
      </c>
    </row>
    <row r="62" spans="1:6" ht="11.25">
      <c r="A62" s="28" t="s">
        <v>198</v>
      </c>
      <c r="B62" s="27" t="s">
        <v>474</v>
      </c>
      <c r="C62" s="27"/>
      <c r="E62" s="25" t="s">
        <v>203</v>
      </c>
      <c r="F62" s="133" t="s">
        <v>573</v>
      </c>
    </row>
    <row r="63" spans="1:6" ht="11.25">
      <c r="A63" s="28" t="s">
        <v>200</v>
      </c>
      <c r="B63" s="27" t="s">
        <v>475</v>
      </c>
      <c r="C63" s="27"/>
      <c r="E63" s="25" t="s">
        <v>205</v>
      </c>
      <c r="F63" s="133" t="s">
        <v>574</v>
      </c>
    </row>
    <row r="64" spans="1:6" ht="11.25">
      <c r="A64" s="28" t="s">
        <v>202</v>
      </c>
      <c r="B64" s="27" t="s">
        <v>476</v>
      </c>
      <c r="C64" s="27"/>
      <c r="E64" s="25" t="s">
        <v>207</v>
      </c>
      <c r="F64" s="133" t="s">
        <v>575</v>
      </c>
    </row>
    <row r="65" spans="1:6" ht="11.25">
      <c r="A65" s="28" t="s">
        <v>204</v>
      </c>
      <c r="B65" s="27" t="s">
        <v>477</v>
      </c>
      <c r="C65" s="27"/>
      <c r="E65" s="25" t="s">
        <v>209</v>
      </c>
      <c r="F65" s="133" t="s">
        <v>576</v>
      </c>
    </row>
    <row r="66" spans="1:6" ht="11.25">
      <c r="A66" s="28" t="s">
        <v>206</v>
      </c>
      <c r="B66" s="27" t="s">
        <v>478</v>
      </c>
      <c r="C66" s="27"/>
      <c r="E66" s="25" t="s">
        <v>211</v>
      </c>
      <c r="F66" s="133" t="s">
        <v>577</v>
      </c>
    </row>
    <row r="67" spans="1:6" ht="11.25">
      <c r="A67" s="28" t="s">
        <v>208</v>
      </c>
      <c r="B67" s="27" t="s">
        <v>479</v>
      </c>
      <c r="C67" s="27"/>
      <c r="E67" s="28" t="s">
        <v>213</v>
      </c>
      <c r="F67" s="133" t="s">
        <v>578</v>
      </c>
    </row>
    <row r="68" spans="1:6" ht="11.25">
      <c r="A68" s="28" t="s">
        <v>210</v>
      </c>
      <c r="B68" s="27" t="s">
        <v>480</v>
      </c>
      <c r="C68" s="27"/>
      <c r="E68" s="25" t="s">
        <v>215</v>
      </c>
      <c r="F68" s="133" t="s">
        <v>579</v>
      </c>
    </row>
    <row r="69" spans="1:6" ht="11.25">
      <c r="A69" s="28" t="s">
        <v>212</v>
      </c>
      <c r="B69" s="27" t="s">
        <v>481</v>
      </c>
      <c r="C69" s="27"/>
      <c r="E69" s="25" t="s">
        <v>217</v>
      </c>
      <c r="F69" s="133" t="s">
        <v>580</v>
      </c>
    </row>
    <row r="70" spans="1:6" ht="11.25">
      <c r="A70" s="28" t="s">
        <v>214</v>
      </c>
      <c r="B70" s="27" t="s">
        <v>482</v>
      </c>
      <c r="C70" s="27"/>
      <c r="E70" s="25" t="s">
        <v>219</v>
      </c>
      <c r="F70" s="133" t="s">
        <v>581</v>
      </c>
    </row>
    <row r="71" spans="1:6" ht="11.25">
      <c r="A71" s="28" t="s">
        <v>216</v>
      </c>
      <c r="B71" s="27" t="s">
        <v>483</v>
      </c>
      <c r="C71" s="27"/>
      <c r="E71" s="25" t="s">
        <v>221</v>
      </c>
      <c r="F71" s="133" t="s">
        <v>582</v>
      </c>
    </row>
    <row r="72" spans="1:6" ht="11.25">
      <c r="A72" s="28" t="s">
        <v>218</v>
      </c>
      <c r="B72" s="27" t="s">
        <v>484</v>
      </c>
      <c r="C72" s="27"/>
      <c r="E72" s="25" t="s">
        <v>223</v>
      </c>
      <c r="F72" s="133" t="s">
        <v>583</v>
      </c>
    </row>
    <row r="73" spans="1:6" ht="11.25">
      <c r="A73" s="28" t="s">
        <v>220</v>
      </c>
      <c r="B73" s="27" t="s">
        <v>485</v>
      </c>
      <c r="C73" s="27"/>
      <c r="E73" s="25" t="s">
        <v>225</v>
      </c>
      <c r="F73" s="133" t="s">
        <v>584</v>
      </c>
    </row>
    <row r="74" spans="1:3" ht="11.25">
      <c r="A74" s="28" t="s">
        <v>222</v>
      </c>
      <c r="B74" s="27" t="s">
        <v>486</v>
      </c>
      <c r="C74" s="27"/>
    </row>
    <row r="75" spans="1:3" ht="11.25">
      <c r="A75" s="28" t="s">
        <v>224</v>
      </c>
      <c r="B75" s="27" t="s">
        <v>487</v>
      </c>
      <c r="C75" s="27"/>
    </row>
    <row r="76" spans="1:3" ht="11.25">
      <c r="A76" s="28" t="s">
        <v>226</v>
      </c>
      <c r="B76" s="27" t="s">
        <v>488</v>
      </c>
      <c r="C76" s="27"/>
    </row>
    <row r="77" spans="1:3" ht="11.25">
      <c r="A77" s="28" t="s">
        <v>227</v>
      </c>
      <c r="B77" s="27" t="s">
        <v>489</v>
      </c>
      <c r="C77" s="27"/>
    </row>
    <row r="78" spans="1:3" ht="11.25">
      <c r="A78" s="28" t="s">
        <v>228</v>
      </c>
      <c r="B78" s="27" t="s">
        <v>490</v>
      </c>
      <c r="C78" s="27"/>
    </row>
    <row r="79" spans="1:3" ht="11.25">
      <c r="A79" s="28" t="s">
        <v>229</v>
      </c>
      <c r="B79" s="27" t="s">
        <v>491</v>
      </c>
      <c r="C79" s="27"/>
    </row>
    <row r="80" spans="1:3" ht="11.25">
      <c r="A80" s="28" t="s">
        <v>230</v>
      </c>
      <c r="B80" s="27" t="s">
        <v>492</v>
      </c>
      <c r="C80" s="27"/>
    </row>
    <row r="81" spans="1:3" ht="11.25">
      <c r="A81" s="28" t="s">
        <v>231</v>
      </c>
      <c r="B81" s="27" t="s">
        <v>493</v>
      </c>
      <c r="C81" s="27"/>
    </row>
    <row r="82" spans="1:3" ht="11.25">
      <c r="A82" s="28" t="s">
        <v>232</v>
      </c>
      <c r="B82" s="27" t="s">
        <v>494</v>
      </c>
      <c r="C82" s="27"/>
    </row>
    <row r="83" spans="1:3" ht="11.25">
      <c r="A83" s="28" t="s">
        <v>233</v>
      </c>
      <c r="B83" s="27" t="s">
        <v>495</v>
      </c>
      <c r="C83" s="27"/>
    </row>
    <row r="84" spans="1:3" ht="11.25">
      <c r="A84" s="28" t="s">
        <v>234</v>
      </c>
      <c r="B84" s="27" t="s">
        <v>496</v>
      </c>
      <c r="C84" s="27"/>
    </row>
    <row r="85" spans="1:3" ht="11.25">
      <c r="A85" s="28" t="s">
        <v>235</v>
      </c>
      <c r="B85" s="27" t="s">
        <v>497</v>
      </c>
      <c r="C85" s="27"/>
    </row>
    <row r="86" spans="1:3" ht="11.25">
      <c r="A86" s="28" t="s">
        <v>236</v>
      </c>
      <c r="B86" s="27" t="s">
        <v>498</v>
      </c>
      <c r="C86" s="27"/>
    </row>
    <row r="87" spans="1:3" ht="11.25">
      <c r="A87" s="28" t="s">
        <v>237</v>
      </c>
      <c r="B87" s="27" t="s">
        <v>499</v>
      </c>
      <c r="C87" s="27"/>
    </row>
    <row r="88" spans="1:3" ht="11.25">
      <c r="A88" s="28" t="s">
        <v>238</v>
      </c>
      <c r="B88" s="27" t="s">
        <v>500</v>
      </c>
      <c r="C88" s="27"/>
    </row>
    <row r="89" spans="1:3" ht="11.25">
      <c r="A89" s="28" t="s">
        <v>239</v>
      </c>
      <c r="B89" s="27" t="s">
        <v>501</v>
      </c>
      <c r="C89" s="27"/>
    </row>
    <row r="90" spans="1:3" ht="11.25">
      <c r="A90" s="28" t="s">
        <v>240</v>
      </c>
      <c r="B90" s="27" t="s">
        <v>502</v>
      </c>
      <c r="C90" s="27"/>
    </row>
    <row r="91" spans="1:3" ht="11.25">
      <c r="A91" s="28" t="s">
        <v>241</v>
      </c>
      <c r="B91" s="27" t="s">
        <v>503</v>
      </c>
      <c r="C91" s="27"/>
    </row>
    <row r="92" spans="1:3" ht="11.25">
      <c r="A92" s="28" t="s">
        <v>242</v>
      </c>
      <c r="B92" s="27" t="s">
        <v>504</v>
      </c>
      <c r="C92" s="27"/>
    </row>
    <row r="93" spans="1:3" ht="11.25">
      <c r="A93" s="28" t="s">
        <v>243</v>
      </c>
      <c r="B93" s="27" t="s">
        <v>505</v>
      </c>
      <c r="C93" s="27"/>
    </row>
    <row r="94" spans="1:3" ht="11.25">
      <c r="A94" s="28" t="s">
        <v>244</v>
      </c>
      <c r="B94" s="27" t="s">
        <v>506</v>
      </c>
      <c r="C94" s="27"/>
    </row>
    <row r="95" spans="1:3" ht="11.25">
      <c r="A95" s="28" t="s">
        <v>245</v>
      </c>
      <c r="B95" s="27" t="s">
        <v>507</v>
      </c>
      <c r="C95" s="27"/>
    </row>
    <row r="96" spans="1:3" ht="11.25">
      <c r="A96" s="28" t="s">
        <v>267</v>
      </c>
      <c r="B96" s="27" t="s">
        <v>508</v>
      </c>
      <c r="C96" s="27"/>
    </row>
    <row r="97" spans="1:3" ht="11.25">
      <c r="A97" s="28" t="s">
        <v>268</v>
      </c>
      <c r="B97" s="27" t="s">
        <v>509</v>
      </c>
      <c r="C97" s="27"/>
    </row>
    <row r="98" spans="1:3" ht="11.25">
      <c r="A98" s="28" t="s">
        <v>269</v>
      </c>
      <c r="B98" s="27" t="s">
        <v>510</v>
      </c>
      <c r="C98" s="27"/>
    </row>
    <row r="99" spans="1:3" ht="11.25">
      <c r="A99" s="28" t="s">
        <v>270</v>
      </c>
      <c r="B99" s="27" t="s">
        <v>511</v>
      </c>
      <c r="C99" s="27"/>
    </row>
    <row r="100" spans="1:3" ht="11.25">
      <c r="A100" s="28" t="s">
        <v>271</v>
      </c>
      <c r="B100" s="27" t="s">
        <v>512</v>
      </c>
      <c r="C100" s="27"/>
    </row>
    <row r="101" spans="1:3" ht="11.25">
      <c r="A101" s="28" t="s">
        <v>272</v>
      </c>
      <c r="B101" s="27" t="s">
        <v>513</v>
      </c>
      <c r="C101" s="27"/>
    </row>
    <row r="102" spans="1:3" ht="11.25">
      <c r="A102" s="28" t="s">
        <v>246</v>
      </c>
      <c r="B102" s="27" t="s">
        <v>514</v>
      </c>
      <c r="C102" s="27"/>
    </row>
    <row r="103" spans="1:3" ht="11.25">
      <c r="A103" s="28" t="s">
        <v>247</v>
      </c>
      <c r="B103" s="27" t="s">
        <v>515</v>
      </c>
      <c r="C103" s="27"/>
    </row>
    <row r="104" spans="1:3" ht="11.25">
      <c r="A104" s="28" t="s">
        <v>248</v>
      </c>
      <c r="B104" s="27" t="s">
        <v>516</v>
      </c>
      <c r="C104" s="27"/>
    </row>
    <row r="105" spans="1:3" ht="11.25">
      <c r="A105" s="28" t="s">
        <v>249</v>
      </c>
      <c r="B105" s="27" t="s">
        <v>517</v>
      </c>
      <c r="C105" s="27"/>
    </row>
    <row r="106" spans="1:3" ht="11.25">
      <c r="A106" s="28" t="s">
        <v>250</v>
      </c>
      <c r="B106" s="27" t="s">
        <v>518</v>
      </c>
      <c r="C106" s="27"/>
    </row>
    <row r="107" spans="1:3" ht="11.25">
      <c r="A107" s="28" t="s">
        <v>251</v>
      </c>
      <c r="B107" s="27" t="s">
        <v>519</v>
      </c>
      <c r="C107" s="27"/>
    </row>
    <row r="108" spans="1:3" ht="11.25">
      <c r="A108" s="28" t="s">
        <v>252</v>
      </c>
      <c r="B108" s="27" t="s">
        <v>520</v>
      </c>
      <c r="C108" s="27"/>
    </row>
    <row r="109" spans="1:3" ht="11.25">
      <c r="A109" s="28" t="s">
        <v>253</v>
      </c>
      <c r="B109" s="27" t="s">
        <v>521</v>
      </c>
      <c r="C109" s="27"/>
    </row>
    <row r="110" spans="1:2" ht="11.25">
      <c r="A110" s="28" t="s">
        <v>254</v>
      </c>
      <c r="B110" s="27" t="s">
        <v>522</v>
      </c>
    </row>
    <row r="111" spans="1:2" ht="11.25">
      <c r="A111" s="25" t="s">
        <v>255</v>
      </c>
      <c r="B111" s="27" t="s">
        <v>523</v>
      </c>
    </row>
  </sheetData>
  <sheetProtection password="C408" sheet="1"/>
  <printOptions/>
  <pageMargins left="0.7" right="0.7" top="0.75" bottom="0.75" header="0.3" footer="0.3"/>
  <pageSetup horizontalDpi="360" verticalDpi="36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電気通信施設アセットマネジメント評価表</dc:title>
  <dc:subject/>
  <dc:creator>国土交通省</dc:creator>
  <cp:keywords/>
  <dc:description/>
  <cp:lastModifiedBy>Your User Name</cp:lastModifiedBy>
  <cp:lastPrinted>2012-07-02T06:07:16Z</cp:lastPrinted>
  <dcterms:created xsi:type="dcterms:W3CDTF">2011-02-14T11:01:04Z</dcterms:created>
  <dcterms:modified xsi:type="dcterms:W3CDTF">2012-10-11T09:12:22Z</dcterms:modified>
  <cp:category/>
  <cp:version/>
  <cp:contentType/>
  <cp:contentStatus/>
</cp:coreProperties>
</file>