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2325" windowWidth="20730" windowHeight="4380" tabRatio="889" activeTab="0"/>
  </bookViews>
  <sheets>
    <sheet name="表1" sheetId="1" r:id="rId1"/>
    <sheet name="表２" sheetId="2" r:id="rId2"/>
    <sheet name="表３" sheetId="3" r:id="rId3"/>
    <sheet name="表４" sheetId="4" r:id="rId4"/>
    <sheet name="表５" sheetId="5" r:id="rId5"/>
    <sheet name="表６７" sheetId="6" r:id="rId6"/>
    <sheet name="表８９１０" sheetId="7" r:id="rId7"/>
  </sheets>
  <definedNames>
    <definedName name="_xlnm.Print_Area" localSheetId="1">'表２'!$A$1:$M$58</definedName>
    <definedName name="_xlnm.Print_Area" localSheetId="2">'表３'!$A$1:$M$33</definedName>
    <definedName name="_xlnm.Print_Area" localSheetId="3">'表４'!$A$1:$M$57</definedName>
    <definedName name="_xlnm.Print_Area" localSheetId="4">'表５'!$A$1:$M$57</definedName>
    <definedName name="_xlnm.Print_Area" localSheetId="5">'表６７'!$A$1:$L$63</definedName>
    <definedName name="_xlnm.Print_Area" localSheetId="6">'表８９１０'!$A$1:$M$33</definedName>
    <definedName name="業者名簿">#REF!</definedName>
    <definedName name="業務_その他">#REF!</definedName>
    <definedName name="作成日">#REF!</definedName>
    <definedName name="支店名">#REF!</definedName>
    <definedName name="事務所名">#REF!</definedName>
    <definedName name="証券化">#REF!</definedName>
    <definedName name="申請範囲FROM">#REF!</definedName>
    <definedName name="申請範囲TO">#REF!</definedName>
    <definedName name="専任">#REF!</definedName>
    <definedName name="担当者名">#REF!</definedName>
    <definedName name="電話番号">#REF!</definedName>
    <definedName name="登録番号">#REF!</definedName>
    <definedName name="都道府県">#REF!</definedName>
    <definedName name="都道府県名">#REF!</definedName>
    <definedName name="統計日">#REF!</definedName>
    <definedName name="本店支店">#REF!</definedName>
    <definedName name="名称">#REF!</definedName>
    <definedName name="有無">#REF!</definedName>
    <definedName name="有無２">#REF!</definedName>
    <definedName name="和暦">#REF!</definedName>
    <definedName name="和暦２">#REF!</definedName>
  </definedNames>
  <calcPr fullCalcOnLoad="1"/>
</workbook>
</file>

<file path=xl/sharedStrings.xml><?xml version="1.0" encoding="utf-8"?>
<sst xmlns="http://schemas.openxmlformats.org/spreadsheetml/2006/main" count="624" uniqueCount="94">
  <si>
    <t>（千円）</t>
  </si>
  <si>
    <t>合　　計</t>
  </si>
  <si>
    <t>大臣登録業者</t>
  </si>
  <si>
    <t>知事登録業者</t>
  </si>
  <si>
    <t>（単位：件、千円）</t>
  </si>
  <si>
    <t>区　　　分</t>
  </si>
  <si>
    <t>件 数</t>
  </si>
  <si>
    <t>報 酬</t>
  </si>
  <si>
    <t>構成比（％）</t>
  </si>
  <si>
    <t>売　　買</t>
  </si>
  <si>
    <t>担　　保</t>
  </si>
  <si>
    <t>補　　償</t>
  </si>
  <si>
    <t>資産評価</t>
  </si>
  <si>
    <t>賃 貸 借</t>
  </si>
  <si>
    <t>争　　訟</t>
  </si>
  <si>
    <t>そ の 他</t>
  </si>
  <si>
    <t>不動産鑑定評価基準に則らない価格等調査</t>
  </si>
  <si>
    <t>1,000万～3,000万円</t>
  </si>
  <si>
    <t>3,000万～5,000万円</t>
  </si>
  <si>
    <t>5,000万～１億円</t>
  </si>
  <si>
    <t>１億～５億円</t>
  </si>
  <si>
    <t>５億～２５億円</t>
  </si>
  <si>
    <t>２５億円超</t>
  </si>
  <si>
    <t>個　　人</t>
  </si>
  <si>
    <t>合計</t>
  </si>
  <si>
    <t>証券化</t>
  </si>
  <si>
    <t>1,000万円以下</t>
  </si>
  <si>
    <t>国・独立行政法人等</t>
  </si>
  <si>
    <t>地方公共団体等</t>
  </si>
  <si>
    <t>金融機関</t>
  </si>
  <si>
    <t>不動産関連事業法人等</t>
  </si>
  <si>
    <t>賃料評価</t>
  </si>
  <si>
    <t>課税の変動率等の調査</t>
  </si>
  <si>
    <t>市場調査・需要予測等の調査</t>
  </si>
  <si>
    <t>固定資産の時点修正率等の調査</t>
  </si>
  <si>
    <t>鑑定人等としての業務</t>
  </si>
  <si>
    <t>課　税</t>
  </si>
  <si>
    <t xml:space="preserve"> </t>
  </si>
  <si>
    <t>※「鑑定人等としての業務」を除く</t>
  </si>
  <si>
    <t>※「鑑定人等としての業務」を含む</t>
  </si>
  <si>
    <t>地価公示・地価調査</t>
  </si>
  <si>
    <t>価格評価（不動産鑑定評価基準に則った鑑定評価）</t>
  </si>
  <si>
    <t>価格評価（不動産鑑定評価基準に則らない価格等調査）</t>
  </si>
  <si>
    <t>個人</t>
  </si>
  <si>
    <t>鑑定人等としての業務とは、民事訴訟法第213条に</t>
  </si>
  <si>
    <t>（注）</t>
  </si>
  <si>
    <t>規定する裁判所等の指定に基づいて行う業務をいう。</t>
  </si>
  <si>
    <t>不動産鑑定評価基準に則った鑑定評価</t>
  </si>
  <si>
    <t>取引事例等
資料収集その他</t>
  </si>
  <si>
    <t>計</t>
  </si>
  <si>
    <t>その他</t>
  </si>
  <si>
    <t>国・独立行政法人等</t>
  </si>
  <si>
    <t>財務諸表</t>
  </si>
  <si>
    <t>地方公共団体等</t>
  </si>
  <si>
    <t>不動産鑑定評価基準に則った鑑定評価</t>
  </si>
  <si>
    <t>不動産鑑定評価基準に則らない価格等調査</t>
  </si>
  <si>
    <t>左記以外の価格等調査</t>
  </si>
  <si>
    <t>その他民間法人</t>
  </si>
  <si>
    <t>不動産の利活用の調査</t>
  </si>
  <si>
    <t>事業に伴う補償等の調査</t>
  </si>
  <si>
    <t>国・独法・地方公共団体等</t>
  </si>
  <si>
    <t>令和4年</t>
  </si>
  <si>
    <t xml:space="preserve">  表２　依頼目的別　件数及び報酬（価格評価）</t>
  </si>
  <si>
    <t xml:space="preserve">  表３　依頼目的別　件数及び報酬（賃料評価）</t>
  </si>
  <si>
    <t xml:space="preserve">  表４　１件当たりの鑑定評価額別　件数及び報酬（価格評価）</t>
  </si>
  <si>
    <t xml:space="preserve">  表５　依頼先別　件数及び報酬（価格評価及び賃料評価）</t>
  </si>
  <si>
    <t xml:space="preserve">  表６　依頼目的別　件数及び報酬（不動産鑑定評価の隣接・周辺業務）</t>
  </si>
  <si>
    <t xml:space="preserve">  表８　鑑定人等としての業務</t>
  </si>
  <si>
    <t xml:space="preserve">  表９　他の不動産鑑定業者からの再受託</t>
  </si>
  <si>
    <t xml:space="preserve">  表１０　公的土地評価</t>
  </si>
  <si>
    <t xml:space="preserve">  表７　依頼先別　件数及び報酬（不動産鑑定評価の隣接・周辺業務）</t>
  </si>
  <si>
    <t xml:space="preserve">  表７－２　依頼先別　件数及び報酬（不動産鑑定評価の隣接・周辺業務）</t>
  </si>
  <si>
    <t xml:space="preserve"> 表１　過去５ヶ年の事業実績表（価格評価、賃料評価のほか固定資産税評価、相続税評価を含む。）</t>
  </si>
  <si>
    <t>区　　分</t>
  </si>
  <si>
    <t>年</t>
  </si>
  <si>
    <t>業者数</t>
  </si>
  <si>
    <t>事務所数</t>
  </si>
  <si>
    <t>鑑定業者に所属する不動産鑑定士等</t>
  </si>
  <si>
    <t>実　績　総　数</t>
  </si>
  <si>
    <t>1業者平均</t>
  </si>
  <si>
    <t>1事務所平均</t>
  </si>
  <si>
    <t>鑑定業者に所属する不動産鑑定士等１人当たりの平均</t>
  </si>
  <si>
    <t>一件当たりの報酬額</t>
  </si>
  <si>
    <t>件数</t>
  </si>
  <si>
    <t>対前年比</t>
  </si>
  <si>
    <t>報酬額</t>
  </si>
  <si>
    <t>（人）</t>
  </si>
  <si>
    <t>（件）</t>
  </si>
  <si>
    <t>（％）</t>
  </si>
  <si>
    <t>大臣登録</t>
  </si>
  <si>
    <t>知事登録</t>
  </si>
  <si>
    <t>　　　「鑑定業者に所属する不動産鑑定士等の数」は、事務所ごとの不動産鑑定士等の数を集計したものである。（以下の表についても同じ。）</t>
  </si>
  <si>
    <t>令和4年</t>
  </si>
  <si>
    <t>（注）「業者」、「事務所」及び「鑑定業者に所属する不動産鑑定士等の数」は、令和５年1月1日現在のものである。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</si>
</sst>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&quot;度&quot;"/>
    <numFmt numFmtId="177" formatCode="[$-411]ggge&quot;年度&quot;"/>
    <numFmt numFmtId="178" formatCode="mmm\-yyyy"/>
    <numFmt numFmtId="179" formatCode="yyyy/mm/dd"/>
    <numFmt numFmtId="180" formatCode="0_);[Red]\(0\)"/>
    <numFmt numFmtId="181" formatCode="0_ "/>
    <numFmt numFmtId="182" formatCode="[&lt;=999]000;[&lt;=99999]000\-00;000\-0000"/>
    <numFmt numFmtId="183" formatCode="&quot;○&quot;;&quot;&quot;;&quot;&quot;;&quot;○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#,##0_ ;[Red]\-#,##0\ "/>
    <numFmt numFmtId="190" formatCode="#,##0_);[Red]\(#,##0\)"/>
    <numFmt numFmtId="191" formatCode="[$-411]gggee&quot;年&quot;"/>
    <numFmt numFmtId="192" formatCode="#,##0;\-#,##0;&quot;&quot;"/>
    <numFmt numFmtId="193" formatCode="0;0;&quot;&quot;"/>
    <numFmt numFmtId="194" formatCode="&quot;○&quot;;&quot;&quot;"/>
    <numFmt numFmtId="195" formatCode="[$-411]ggge&quot;年&quot;"/>
    <numFmt numFmtId="196" formatCode="[$-411]\(gggee&quot;年&quot;\)"/>
    <numFmt numFmtId="197" formatCode="[$-411]\ \(gggee&quot;年&quot;\)"/>
    <numFmt numFmtId="198" formatCode="#,##0.0_);\-#,##0.0"/>
    <numFmt numFmtId="199" formatCode="#,##0.0;&quot;△ &quot;#,##0.0"/>
    <numFmt numFmtId="200" formatCode="0.0_);[Red]\(0.0\)"/>
    <numFmt numFmtId="201" formatCode="#,##0.0_ "/>
    <numFmt numFmtId="202" formatCode="&quot;第&quot;@&quot;号&quot;"/>
    <numFmt numFmtId="203" formatCode="&quot;第 &quot;@&quot; 号&quot;"/>
    <numFmt numFmtId="204" formatCode="[$-411]gggee&quot;年&quot;mm&quot;月&quot;dd&quot;日&quot;"/>
    <numFmt numFmtId="205" formatCode="\ \ @"/>
    <numFmt numFmtId="206" formatCode="&quot;第 &quot;0&quot; 号&quot;"/>
    <numFmt numFmtId="207" formatCode="[$-411]ggg\ e&quot;年&quot;\ m&quot;月&quot;\ d&quot;日&quot;"/>
    <numFmt numFmtId="208" formatCode="[DBNum3][$-411]0"/>
    <numFmt numFmtId="209" formatCode="&quot;主&quot;&quot;た&quot;&quot;る&quot;&quot;事&quot;&quot;務&quot;&quot;所&quot;&quot;＝&quot;\(\ #,###,##0\ \)"/>
    <numFmt numFmtId="210" formatCode="&quot;従たる事務所＝&quot;\(\ #,###,##0\ \)"/>
    <numFmt numFmtId="211" formatCode="&quot;主たる事務所＝&quot;\(\ #,###,##0\ \)"/>
    <numFmt numFmtId="212" formatCode="[$-411]ggge&quot;年&quot;m&quot;月&quot;d&quot;日&quot;;@"/>
    <numFmt numFmtId="213" formatCode="_(* #,##0_);_(* \(#,##0\);_(* &quot;-&quot;_);_(@_)"/>
    <numFmt numFmtId="214" formatCode="_(* #,##0.00_);_(* \(#,##0.00\);_(* &quot;-&quot;??_);_(@_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dd\-mmm\-yy"/>
    <numFmt numFmtId="218" formatCode="&quot;出&quot;&quot;力&quot;&quot;日&quot;&quot;時&quot;\:yyyy\-m\-d\ hh:mm\ "/>
    <numFmt numFmtId="219" formatCode="&quot;出力日時 ： &quot;yyyy\-mm\-dd\ hh:mm\ "/>
    <numFmt numFmtId="220" formatCode="&quot;¥&quot;#,##0_);[Red]\(&quot;¥&quot;#,##0\)"/>
    <numFmt numFmtId="221" formatCode="#,###_ "/>
    <numFmt numFmtId="222" formatCode="#,###"/>
    <numFmt numFmtId="223" formatCode="#,##0\ &quot;／7&quot;"/>
    <numFmt numFmtId="224" formatCode="#,##0\ &quot;／47&quot;"/>
    <numFmt numFmtId="225" formatCode="#,###_ ;[Red]\-#,###\ "/>
    <numFmt numFmtId="226" formatCode="#,##0\ &quot;／10&quot;"/>
    <numFmt numFmtId="227" formatCode="#,##0\ &quot;／ 7&quot;"/>
    <numFmt numFmtId="228" formatCode="[$-411]&quot;(&quot;gggee&quot;年&quot;&quot;)&quot;"/>
    <numFmt numFmtId="229" formatCode="[$-411]\ &quot;(&quot;gggee&quot;年&quot;&quot;)&quot;"/>
    <numFmt numFmtId="230" formatCode="#,##0&quot;人&quot;"/>
    <numFmt numFmtId="231" formatCode="[$-411]ge\.m\.d;@"/>
    <numFmt numFmtId="232" formatCode="[$]ggge&quot;年&quot;m&quot;月&quot;d&quot;日&quot;;@"/>
    <numFmt numFmtId="233" formatCode="[$-411]gge&quot;年&quot;m&quot;月&quot;d&quot;日&quot;;@"/>
    <numFmt numFmtId="234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9"/>
      <color indexed="8"/>
      <name val="ＭＳ 明朝"/>
      <family val="1"/>
    </font>
    <font>
      <sz val="10"/>
      <color indexed="8"/>
      <name val="MS Sans Serif"/>
      <family val="2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8.05"/>
      <color indexed="8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明朝"/>
      <family val="1"/>
    </font>
    <font>
      <sz val="8"/>
      <color indexed="8"/>
      <name val="MS Sans Serif"/>
      <family val="2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u val="single"/>
      <sz val="10"/>
      <color theme="1"/>
      <name val="ＭＳ ゴシック"/>
      <family val="3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7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0" borderId="4" applyNumberFormat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6" fillId="0" borderId="0" xfId="68" applyNumberFormat="1" applyFill="1" applyBorder="1" applyAlignment="1" applyProtection="1">
      <alignment/>
      <protection/>
    </xf>
    <xf numFmtId="0" fontId="6" fillId="0" borderId="0" xfId="68" applyNumberFormat="1" applyFill="1" applyBorder="1" applyAlignment="1" applyProtection="1">
      <alignment vertical="center"/>
      <protection/>
    </xf>
    <xf numFmtId="0" fontId="6" fillId="0" borderId="0" xfId="69" applyNumberFormat="1" applyFill="1" applyBorder="1" applyAlignment="1" applyProtection="1">
      <alignment/>
      <protection/>
    </xf>
    <xf numFmtId="0" fontId="6" fillId="0" borderId="0" xfId="69" applyNumberFormat="1" applyFont="1" applyFill="1" applyBorder="1" applyAlignment="1" applyProtection="1">
      <alignment/>
      <protection/>
    </xf>
    <xf numFmtId="0" fontId="6" fillId="0" borderId="0" xfId="70" applyNumberFormat="1" applyFill="1" applyBorder="1" applyAlignment="1" applyProtection="1">
      <alignment/>
      <protection/>
    </xf>
    <xf numFmtId="0" fontId="6" fillId="0" borderId="0" xfId="70" applyNumberFormat="1" applyFont="1" applyFill="1" applyBorder="1" applyAlignment="1" applyProtection="1">
      <alignment/>
      <protection/>
    </xf>
    <xf numFmtId="0" fontId="6" fillId="0" borderId="0" xfId="71" applyNumberFormat="1" applyFill="1" applyBorder="1" applyAlignment="1" applyProtection="1">
      <alignment/>
      <protection/>
    </xf>
    <xf numFmtId="0" fontId="12" fillId="0" borderId="0" xfId="71" applyNumberFormat="1" applyFont="1" applyFill="1" applyBorder="1" applyAlignment="1" applyProtection="1">
      <alignment/>
      <protection/>
    </xf>
    <xf numFmtId="0" fontId="6" fillId="0" borderId="0" xfId="72" applyNumberFormat="1" applyFill="1" applyBorder="1" applyAlignment="1" applyProtection="1">
      <alignment/>
      <protection/>
    </xf>
    <xf numFmtId="0" fontId="11" fillId="0" borderId="0" xfId="72" applyNumberFormat="1" applyFont="1" applyFill="1" applyBorder="1" applyAlignment="1" applyProtection="1">
      <alignment/>
      <protection/>
    </xf>
    <xf numFmtId="0" fontId="6" fillId="0" borderId="0" xfId="72" applyNumberFormat="1" applyFill="1" applyBorder="1" applyAlignment="1" applyProtection="1">
      <alignment vertical="center"/>
      <protection/>
    </xf>
    <xf numFmtId="0" fontId="12" fillId="0" borderId="0" xfId="68" applyNumberFormat="1" applyFont="1" applyFill="1" applyBorder="1" applyAlignment="1" applyProtection="1">
      <alignment/>
      <protection/>
    </xf>
    <xf numFmtId="0" fontId="12" fillId="0" borderId="0" xfId="69" applyNumberFormat="1" applyFont="1" applyFill="1" applyBorder="1" applyAlignment="1" applyProtection="1">
      <alignment/>
      <protection/>
    </xf>
    <xf numFmtId="0" fontId="12" fillId="0" borderId="0" xfId="70" applyNumberFormat="1" applyFont="1" applyFill="1" applyBorder="1" applyAlignment="1" applyProtection="1">
      <alignment/>
      <protection/>
    </xf>
    <xf numFmtId="3" fontId="8" fillId="0" borderId="10" xfId="68" applyNumberFormat="1" applyFont="1" applyFill="1" applyBorder="1" applyAlignment="1">
      <alignment vertical="center" shrinkToFit="1"/>
      <protection/>
    </xf>
    <xf numFmtId="3" fontId="8" fillId="0" borderId="10" xfId="67" applyNumberFormat="1" applyFont="1" applyFill="1" applyBorder="1" applyAlignment="1">
      <alignment horizontal="right" vertical="center"/>
      <protection/>
    </xf>
    <xf numFmtId="3" fontId="8" fillId="0" borderId="11" xfId="67" applyNumberFormat="1" applyFont="1" applyFill="1" applyBorder="1" applyAlignment="1">
      <alignment horizontal="right" vertical="center" shrinkToFit="1"/>
      <protection/>
    </xf>
    <xf numFmtId="0" fontId="15" fillId="0" borderId="0" xfId="72" applyNumberFormat="1" applyFont="1" applyFill="1" applyBorder="1" applyAlignment="1" applyProtection="1">
      <alignment horizontal="right"/>
      <protection/>
    </xf>
    <xf numFmtId="0" fontId="15" fillId="0" borderId="0" xfId="72" applyNumberFormat="1" applyFont="1" applyFill="1" applyBorder="1" applyAlignment="1" applyProtection="1">
      <alignment/>
      <protection/>
    </xf>
    <xf numFmtId="0" fontId="7" fillId="0" borderId="0" xfId="68" applyFont="1" applyFill="1" applyAlignment="1">
      <alignment horizontal="left" vertical="center"/>
      <protection/>
    </xf>
    <xf numFmtId="0" fontId="5" fillId="0" borderId="0" xfId="68" applyFont="1" applyFill="1" applyAlignment="1">
      <alignment horizontal="right" vertical="center"/>
      <protection/>
    </xf>
    <xf numFmtId="0" fontId="5" fillId="0" borderId="0" xfId="68" applyFont="1" applyFill="1" applyAlignment="1">
      <alignment horizontal="center" vertical="center"/>
      <protection/>
    </xf>
    <xf numFmtId="0" fontId="10" fillId="0" borderId="10" xfId="68" applyFont="1" applyFill="1" applyBorder="1" applyAlignment="1">
      <alignment horizontal="center" vertical="center"/>
      <protection/>
    </xf>
    <xf numFmtId="0" fontId="5" fillId="0" borderId="10" xfId="68" applyFont="1" applyFill="1" applyBorder="1" applyAlignment="1">
      <alignment horizontal="left" vertical="center"/>
      <protection/>
    </xf>
    <xf numFmtId="3" fontId="8" fillId="0" borderId="10" xfId="68" applyNumberFormat="1" applyFont="1" applyFill="1" applyBorder="1" applyAlignment="1">
      <alignment horizontal="right" vertical="center" shrinkToFit="1"/>
      <protection/>
    </xf>
    <xf numFmtId="0" fontId="5" fillId="0" borderId="10" xfId="68" applyFont="1" applyFill="1" applyBorder="1" applyAlignment="1">
      <alignment horizontal="right" vertical="center"/>
      <protection/>
    </xf>
    <xf numFmtId="198" fontId="8" fillId="0" borderId="10" xfId="68" applyNumberFormat="1" applyFont="1" applyFill="1" applyBorder="1" applyAlignment="1">
      <alignment horizontal="right" vertical="center" shrinkToFit="1"/>
      <protection/>
    </xf>
    <xf numFmtId="0" fontId="5" fillId="0" borderId="12" xfId="68" applyFont="1" applyFill="1" applyBorder="1" applyAlignment="1">
      <alignment horizontal="right" vertical="center"/>
      <protection/>
    </xf>
    <xf numFmtId="0" fontId="5" fillId="0" borderId="13" xfId="68" applyFont="1" applyFill="1" applyBorder="1" applyAlignment="1">
      <alignment horizontal="center" vertical="center"/>
      <protection/>
    </xf>
    <xf numFmtId="3" fontId="8" fillId="0" borderId="13" xfId="68" applyNumberFormat="1" applyFont="1" applyFill="1" applyBorder="1" applyAlignment="1">
      <alignment horizontal="right" vertical="center" shrinkToFit="1"/>
      <protection/>
    </xf>
    <xf numFmtId="0" fontId="5" fillId="0" borderId="0" xfId="68" applyFont="1" applyFill="1" applyBorder="1" applyAlignment="1">
      <alignment horizontal="right" vertical="center"/>
      <protection/>
    </xf>
    <xf numFmtId="198" fontId="8" fillId="0" borderId="0" xfId="68" applyNumberFormat="1" applyFont="1" applyFill="1" applyBorder="1" applyAlignment="1">
      <alignment horizontal="right" vertical="center"/>
      <protection/>
    </xf>
    <xf numFmtId="0" fontId="7" fillId="0" borderId="0" xfId="69" applyFont="1" applyFill="1" applyAlignment="1">
      <alignment horizontal="left" vertical="center"/>
      <protection/>
    </xf>
    <xf numFmtId="0" fontId="5" fillId="0" borderId="0" xfId="69" applyFont="1" applyFill="1" applyAlignment="1">
      <alignment horizontal="right" vertical="center"/>
      <protection/>
    </xf>
    <xf numFmtId="0" fontId="5" fillId="0" borderId="0" xfId="69" applyFont="1" applyFill="1" applyAlignment="1">
      <alignment horizontal="center" vertical="center"/>
      <protection/>
    </xf>
    <xf numFmtId="0" fontId="5" fillId="0" borderId="10" xfId="69" applyFont="1" applyFill="1" applyBorder="1" applyAlignment="1">
      <alignment horizontal="centerContinuous" vertical="center"/>
      <protection/>
    </xf>
    <xf numFmtId="0" fontId="10" fillId="0" borderId="10" xfId="69" applyFont="1" applyFill="1" applyBorder="1" applyAlignment="1">
      <alignment horizontal="center" vertical="center"/>
      <protection/>
    </xf>
    <xf numFmtId="0" fontId="5" fillId="0" borderId="10" xfId="69" applyFont="1" applyFill="1" applyBorder="1" applyAlignment="1">
      <alignment horizontal="center" vertical="center"/>
      <protection/>
    </xf>
    <xf numFmtId="0" fontId="5" fillId="0" borderId="10" xfId="69" applyFont="1" applyFill="1" applyBorder="1" applyAlignment="1">
      <alignment horizontal="right" vertical="center"/>
      <protection/>
    </xf>
    <xf numFmtId="0" fontId="5" fillId="0" borderId="12" xfId="69" applyFont="1" applyFill="1" applyBorder="1" applyAlignment="1">
      <alignment horizontal="right" vertical="center"/>
      <protection/>
    </xf>
    <xf numFmtId="0" fontId="5" fillId="0" borderId="13" xfId="69" applyFont="1" applyFill="1" applyBorder="1" applyAlignment="1">
      <alignment horizontal="center" vertical="center"/>
      <protection/>
    </xf>
    <xf numFmtId="3" fontId="8" fillId="0" borderId="14" xfId="69" applyNumberFormat="1" applyFont="1" applyFill="1" applyBorder="1" applyAlignment="1">
      <alignment horizontal="right" vertical="center" shrinkToFit="1"/>
      <protection/>
    </xf>
    <xf numFmtId="198" fontId="13" fillId="0" borderId="14" xfId="69" applyNumberFormat="1" applyFont="1" applyFill="1" applyBorder="1" applyAlignment="1">
      <alignment horizontal="right" vertical="center" shrinkToFit="1"/>
      <protection/>
    </xf>
    <xf numFmtId="3" fontId="13" fillId="0" borderId="14" xfId="69" applyNumberFormat="1" applyFont="1" applyFill="1" applyBorder="1" applyAlignment="1">
      <alignment horizontal="right" vertical="center" shrinkToFit="1"/>
      <protection/>
    </xf>
    <xf numFmtId="198" fontId="13" fillId="0" borderId="15" xfId="69" applyNumberFormat="1" applyFont="1" applyFill="1" applyBorder="1" applyAlignment="1">
      <alignment horizontal="right" vertical="center" shrinkToFit="1"/>
      <protection/>
    </xf>
    <xf numFmtId="3" fontId="13" fillId="0" borderId="16" xfId="69" applyNumberFormat="1" applyFont="1" applyFill="1" applyBorder="1" applyAlignment="1">
      <alignment horizontal="right" vertical="center" shrinkToFit="1"/>
      <protection/>
    </xf>
    <xf numFmtId="0" fontId="7" fillId="0" borderId="0" xfId="70" applyFont="1" applyFill="1" applyAlignment="1">
      <alignment horizontal="left" vertical="center"/>
      <protection/>
    </xf>
    <xf numFmtId="0" fontId="5" fillId="0" borderId="0" xfId="70" applyFont="1" applyFill="1" applyAlignment="1">
      <alignment horizontal="right" vertical="center"/>
      <protection/>
    </xf>
    <xf numFmtId="0" fontId="5" fillId="0" borderId="10" xfId="70" applyFont="1" applyFill="1" applyBorder="1" applyAlignment="1">
      <alignment horizontal="center" vertical="center"/>
      <protection/>
    </xf>
    <xf numFmtId="0" fontId="10" fillId="0" borderId="10" xfId="70" applyFont="1" applyFill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right" vertical="center"/>
      <protection/>
    </xf>
    <xf numFmtId="0" fontId="5" fillId="0" borderId="12" xfId="70" applyFont="1" applyFill="1" applyBorder="1" applyAlignment="1">
      <alignment horizontal="right" vertical="center"/>
      <protection/>
    </xf>
    <xf numFmtId="0" fontId="5" fillId="0" borderId="13" xfId="70" applyFont="1" applyFill="1" applyBorder="1" applyAlignment="1">
      <alignment horizontal="center" vertical="center"/>
      <protection/>
    </xf>
    <xf numFmtId="0" fontId="7" fillId="0" borderId="0" xfId="71" applyFont="1" applyFill="1" applyAlignment="1">
      <alignment horizontal="left" vertical="center"/>
      <protection/>
    </xf>
    <xf numFmtId="0" fontId="5" fillId="0" borderId="0" xfId="71" applyFont="1" applyFill="1" applyAlignment="1">
      <alignment horizontal="right" vertical="center"/>
      <protection/>
    </xf>
    <xf numFmtId="0" fontId="5" fillId="0" borderId="17" xfId="71" applyFont="1" applyFill="1" applyBorder="1" applyAlignment="1">
      <alignment horizontal="centerContinuous" vertical="center"/>
      <protection/>
    </xf>
    <xf numFmtId="0" fontId="5" fillId="0" borderId="18" xfId="71" applyFont="1" applyFill="1" applyBorder="1" applyAlignment="1">
      <alignment horizontal="centerContinuous" vertical="center" shrinkToFit="1"/>
      <protection/>
    </xf>
    <xf numFmtId="0" fontId="5" fillId="0" borderId="17" xfId="71" applyFont="1" applyFill="1" applyBorder="1" applyAlignment="1">
      <alignment horizontal="centerContinuous" vertical="center" shrinkToFit="1"/>
      <protection/>
    </xf>
    <xf numFmtId="0" fontId="10" fillId="0" borderId="10" xfId="71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left" vertical="center"/>
      <protection/>
    </xf>
    <xf numFmtId="0" fontId="5" fillId="0" borderId="10" xfId="71" applyFont="1" applyFill="1" applyBorder="1" applyAlignment="1">
      <alignment horizontal="right" vertical="center"/>
      <protection/>
    </xf>
    <xf numFmtId="0" fontId="5" fillId="0" borderId="12" xfId="71" applyFont="1" applyFill="1" applyBorder="1" applyAlignment="1">
      <alignment horizontal="right" vertical="center"/>
      <protection/>
    </xf>
    <xf numFmtId="0" fontId="5" fillId="0" borderId="13" xfId="71" applyFont="1" applyFill="1" applyBorder="1" applyAlignment="1">
      <alignment horizontal="center" vertical="center"/>
      <protection/>
    </xf>
    <xf numFmtId="0" fontId="5" fillId="0" borderId="18" xfId="71" applyFont="1" applyFill="1" applyBorder="1" applyAlignment="1">
      <alignment horizontal="centerContinuous" vertical="center"/>
      <protection/>
    </xf>
    <xf numFmtId="0" fontId="7" fillId="0" borderId="0" xfId="72" applyFont="1" applyFill="1" applyAlignment="1">
      <alignment horizontal="left" vertical="center"/>
      <protection/>
    </xf>
    <xf numFmtId="0" fontId="5" fillId="0" borderId="0" xfId="72" applyFont="1" applyFill="1" applyAlignment="1">
      <alignment horizontal="right" vertical="center"/>
      <protection/>
    </xf>
    <xf numFmtId="0" fontId="5" fillId="0" borderId="0" xfId="72" applyFont="1" applyFill="1" applyAlignment="1">
      <alignment horizontal="center" vertical="center"/>
      <protection/>
    </xf>
    <xf numFmtId="0" fontId="10" fillId="0" borderId="10" xfId="72" applyFont="1" applyFill="1" applyBorder="1" applyAlignment="1">
      <alignment horizontal="center" vertical="center"/>
      <protection/>
    </xf>
    <xf numFmtId="0" fontId="5" fillId="0" borderId="10" xfId="72" applyFont="1" applyFill="1" applyBorder="1" applyAlignment="1">
      <alignment horizontal="left" vertical="center"/>
      <protection/>
    </xf>
    <xf numFmtId="0" fontId="5" fillId="0" borderId="10" xfId="72" applyFont="1" applyFill="1" applyBorder="1" applyAlignment="1">
      <alignment horizontal="right" vertical="center"/>
      <protection/>
    </xf>
    <xf numFmtId="0" fontId="5" fillId="0" borderId="12" xfId="72" applyFont="1" applyFill="1" applyBorder="1" applyAlignment="1">
      <alignment horizontal="right" vertical="center"/>
      <protection/>
    </xf>
    <xf numFmtId="0" fontId="5" fillId="0" borderId="13" xfId="72" applyFont="1" applyFill="1" applyBorder="1" applyAlignment="1">
      <alignment horizontal="center" vertical="center"/>
      <protection/>
    </xf>
    <xf numFmtId="0" fontId="5" fillId="0" borderId="0" xfId="72" applyFont="1" applyFill="1" applyBorder="1" applyAlignment="1">
      <alignment horizontal="right" vertical="center"/>
      <protection/>
    </xf>
    <xf numFmtId="198" fontId="8" fillId="0" borderId="0" xfId="72" applyNumberFormat="1" applyFont="1" applyFill="1" applyBorder="1" applyAlignment="1">
      <alignment horizontal="right" vertical="center" shrinkToFit="1"/>
      <protection/>
    </xf>
    <xf numFmtId="198" fontId="8" fillId="0" borderId="0" xfId="72" applyNumberFormat="1" applyFont="1" applyFill="1" applyBorder="1" applyAlignment="1">
      <alignment horizontal="right" vertical="center"/>
      <protection/>
    </xf>
    <xf numFmtId="3" fontId="8" fillId="0" borderId="10" xfId="72" applyNumberFormat="1" applyFont="1" applyFill="1" applyBorder="1" applyAlignment="1">
      <alignment vertical="center" shrinkToFit="1"/>
      <protection/>
    </xf>
    <xf numFmtId="3" fontId="8" fillId="0" borderId="10" xfId="72" applyNumberFormat="1" applyFont="1" applyFill="1" applyBorder="1" applyAlignment="1">
      <alignment horizontal="right" vertical="center" shrinkToFit="1"/>
      <protection/>
    </xf>
    <xf numFmtId="3" fontId="8" fillId="0" borderId="13" xfId="72" applyNumberFormat="1" applyFont="1" applyFill="1" applyBorder="1" applyAlignment="1">
      <alignment horizontal="right" vertical="center" shrinkToFit="1"/>
      <protection/>
    </xf>
    <xf numFmtId="0" fontId="55" fillId="0" borderId="0" xfId="0" applyFont="1" applyFill="1" applyAlignment="1">
      <alignment vertical="center"/>
    </xf>
    <xf numFmtId="0" fontId="56" fillId="0" borderId="0" xfId="67" applyFont="1" applyFill="1" applyAlignment="1">
      <alignment horizontal="left" vertical="center"/>
      <protection/>
    </xf>
    <xf numFmtId="0" fontId="55" fillId="0" borderId="0" xfId="67" applyNumberFormat="1" applyFont="1" applyFill="1" applyBorder="1" applyAlignment="1" applyProtection="1">
      <alignment/>
      <protection/>
    </xf>
    <xf numFmtId="0" fontId="57" fillId="0" borderId="0" xfId="67" applyNumberFormat="1" applyFont="1" applyFill="1" applyBorder="1" applyAlignment="1" applyProtection="1">
      <alignment horizontal="right" vertical="center"/>
      <protection/>
    </xf>
    <xf numFmtId="0" fontId="58" fillId="0" borderId="12" xfId="67" applyNumberFormat="1" applyFont="1" applyFill="1" applyBorder="1" applyAlignment="1" applyProtection="1">
      <alignment horizontal="center" vertical="top"/>
      <protection/>
    </xf>
    <xf numFmtId="0" fontId="58" fillId="0" borderId="19" xfId="67" applyNumberFormat="1" applyFont="1" applyFill="1" applyBorder="1" applyAlignment="1" applyProtection="1">
      <alignment horizontal="center" vertical="top"/>
      <protection/>
    </xf>
    <xf numFmtId="0" fontId="58" fillId="0" borderId="20" xfId="67" applyFont="1" applyFill="1" applyBorder="1" applyAlignment="1">
      <alignment horizontal="center" vertical="center"/>
      <protection/>
    </xf>
    <xf numFmtId="0" fontId="58" fillId="0" borderId="21" xfId="67" applyFont="1" applyFill="1" applyBorder="1" applyAlignment="1">
      <alignment horizontal="center" vertical="center"/>
      <protection/>
    </xf>
    <xf numFmtId="0" fontId="59" fillId="0" borderId="19" xfId="0" applyFont="1" applyFill="1" applyBorder="1" applyAlignment="1">
      <alignment vertical="center" shrinkToFit="1"/>
    </xf>
    <xf numFmtId="3" fontId="8" fillId="0" borderId="19" xfId="67" applyNumberFormat="1" applyFont="1" applyFill="1" applyBorder="1" applyAlignment="1">
      <alignment horizontal="right" vertical="center" shrinkToFit="1"/>
      <protection/>
    </xf>
    <xf numFmtId="3" fontId="8" fillId="0" borderId="12" xfId="67" applyNumberFormat="1" applyFont="1" applyFill="1" applyBorder="1" applyAlignment="1">
      <alignment horizontal="right" vertical="center" shrinkToFit="1"/>
      <protection/>
    </xf>
    <xf numFmtId="199" fontId="59" fillId="0" borderId="12" xfId="67" applyNumberFormat="1" applyFont="1" applyFill="1" applyBorder="1" applyAlignment="1">
      <alignment horizontal="right" vertical="center" shrinkToFit="1"/>
      <protection/>
    </xf>
    <xf numFmtId="3" fontId="8" fillId="0" borderId="22" xfId="67" applyNumberFormat="1" applyFont="1" applyFill="1" applyBorder="1" applyAlignment="1">
      <alignment vertical="center" shrinkToFit="1"/>
      <protection/>
    </xf>
    <xf numFmtId="3" fontId="59" fillId="0" borderId="10" xfId="67" applyNumberFormat="1" applyFont="1" applyFill="1" applyBorder="1" applyAlignment="1">
      <alignment horizontal="right" vertical="center" shrinkToFit="1"/>
      <protection/>
    </xf>
    <xf numFmtId="3" fontId="8" fillId="0" borderId="10" xfId="67" applyNumberFormat="1" applyFont="1" applyFill="1" applyBorder="1" applyAlignment="1">
      <alignment horizontal="right" vertical="center" shrinkToFit="1"/>
      <protection/>
    </xf>
    <xf numFmtId="3" fontId="59" fillId="0" borderId="23" xfId="67" applyNumberFormat="1" applyFont="1" applyFill="1" applyBorder="1" applyAlignment="1">
      <alignment horizontal="right" vertical="center" shrinkToFit="1"/>
      <protection/>
    </xf>
    <xf numFmtId="0" fontId="59" fillId="0" borderId="12" xfId="0" applyFont="1" applyFill="1" applyBorder="1" applyAlignment="1">
      <alignment vertical="center" shrinkToFit="1"/>
    </xf>
    <xf numFmtId="0" fontId="59" fillId="0" borderId="10" xfId="0" applyFont="1" applyFill="1" applyBorder="1" applyAlignment="1">
      <alignment vertical="center" shrinkToFit="1"/>
    </xf>
    <xf numFmtId="199" fontId="59" fillId="0" borderId="10" xfId="67" applyNumberFormat="1" applyFont="1" applyFill="1" applyBorder="1" applyAlignment="1">
      <alignment horizontal="right" vertical="center" shrinkToFit="1"/>
      <protection/>
    </xf>
    <xf numFmtId="3" fontId="8" fillId="0" borderId="17" xfId="67" applyNumberFormat="1" applyFont="1" applyFill="1" applyBorder="1" applyAlignment="1">
      <alignment vertical="center" shrinkToFit="1"/>
      <protection/>
    </xf>
    <xf numFmtId="0" fontId="55" fillId="0" borderId="0" xfId="0" applyFont="1" applyFill="1" applyBorder="1" applyAlignment="1">
      <alignment vertical="center"/>
    </xf>
    <xf numFmtId="3" fontId="59" fillId="0" borderId="12" xfId="67" applyNumberFormat="1" applyFont="1" applyFill="1" applyBorder="1" applyAlignment="1">
      <alignment horizontal="right" vertical="center" shrinkToFit="1"/>
      <protection/>
    </xf>
    <xf numFmtId="3" fontId="59" fillId="0" borderId="24" xfId="67" applyNumberFormat="1" applyFont="1" applyFill="1" applyBorder="1" applyAlignment="1">
      <alignment horizontal="right" vertical="center" shrinkToFit="1"/>
      <protection/>
    </xf>
    <xf numFmtId="0" fontId="59" fillId="0" borderId="25" xfId="0" applyFont="1" applyFill="1" applyBorder="1" applyAlignment="1">
      <alignment vertical="center" shrinkToFit="1"/>
    </xf>
    <xf numFmtId="3" fontId="8" fillId="0" borderId="25" xfId="67" applyNumberFormat="1" applyFont="1" applyFill="1" applyBorder="1" applyAlignment="1">
      <alignment horizontal="right" vertical="center" shrinkToFit="1"/>
      <protection/>
    </xf>
    <xf numFmtId="199" fontId="59" fillId="0" borderId="25" xfId="67" applyNumberFormat="1" applyFont="1" applyFill="1" applyBorder="1" applyAlignment="1">
      <alignment horizontal="right" vertical="center" shrinkToFit="1"/>
      <protection/>
    </xf>
    <xf numFmtId="3" fontId="8" fillId="0" borderId="26" xfId="67" applyNumberFormat="1" applyFont="1" applyFill="1" applyBorder="1" applyAlignment="1">
      <alignment vertical="center" shrinkToFit="1"/>
      <protection/>
    </xf>
    <xf numFmtId="3" fontId="59" fillId="0" borderId="25" xfId="67" applyNumberFormat="1" applyFont="1" applyFill="1" applyBorder="1" applyAlignment="1">
      <alignment horizontal="right" vertical="center" shrinkToFit="1"/>
      <protection/>
    </xf>
    <xf numFmtId="3" fontId="8" fillId="0" borderId="25" xfId="67" applyNumberFormat="1" applyFont="1" applyFill="1" applyBorder="1" applyAlignment="1">
      <alignment horizontal="right" vertical="center" shrinkToFit="1"/>
      <protection/>
    </xf>
    <xf numFmtId="3" fontId="59" fillId="0" borderId="27" xfId="67" applyNumberFormat="1" applyFont="1" applyFill="1" applyBorder="1" applyAlignment="1">
      <alignment horizontal="right" vertical="center" shrinkToFit="1"/>
      <protection/>
    </xf>
    <xf numFmtId="199" fontId="59" fillId="0" borderId="28" xfId="67" applyNumberFormat="1" applyFont="1" applyFill="1" applyBorder="1" applyAlignment="1">
      <alignment horizontal="right" vertical="center" shrinkToFit="1"/>
      <protection/>
    </xf>
    <xf numFmtId="3" fontId="59" fillId="0" borderId="28" xfId="67" applyNumberFormat="1" applyFont="1" applyFill="1" applyBorder="1" applyAlignment="1">
      <alignment horizontal="right" vertical="center" shrinkToFit="1"/>
      <protection/>
    </xf>
    <xf numFmtId="3" fontId="59" fillId="0" borderId="29" xfId="67" applyNumberFormat="1" applyFont="1" applyFill="1" applyBorder="1" applyAlignment="1">
      <alignment horizontal="right" vertical="center" shrinkToFit="1"/>
      <protection/>
    </xf>
    <xf numFmtId="199" fontId="59" fillId="0" borderId="19" xfId="67" applyNumberFormat="1" applyFont="1" applyFill="1" applyBorder="1" applyAlignment="1">
      <alignment horizontal="right" vertical="center" shrinkToFit="1"/>
      <protection/>
    </xf>
    <xf numFmtId="3" fontId="8" fillId="0" borderId="30" xfId="67" applyNumberFormat="1" applyFont="1" applyFill="1" applyBorder="1" applyAlignment="1">
      <alignment vertical="center" shrinkToFit="1"/>
      <protection/>
    </xf>
    <xf numFmtId="0" fontId="59" fillId="0" borderId="11" xfId="0" applyFont="1" applyFill="1" applyBorder="1" applyAlignment="1">
      <alignment vertical="center" shrinkToFit="1"/>
    </xf>
    <xf numFmtId="199" fontId="59" fillId="0" borderId="11" xfId="67" applyNumberFormat="1" applyFont="1" applyFill="1" applyBorder="1" applyAlignment="1">
      <alignment horizontal="right" vertical="center" shrinkToFit="1"/>
      <protection/>
    </xf>
    <xf numFmtId="3" fontId="8" fillId="0" borderId="31" xfId="67" applyNumberFormat="1" applyFont="1" applyFill="1" applyBorder="1" applyAlignment="1">
      <alignment vertical="center" shrinkToFit="1"/>
      <protection/>
    </xf>
    <xf numFmtId="3" fontId="59" fillId="0" borderId="11" xfId="67" applyNumberFormat="1" applyFont="1" applyFill="1" applyBorder="1" applyAlignment="1">
      <alignment horizontal="right" vertical="center" shrinkToFit="1"/>
      <protection/>
    </xf>
    <xf numFmtId="3" fontId="59" fillId="0" borderId="32" xfId="67" applyNumberFormat="1" applyFont="1" applyFill="1" applyBorder="1" applyAlignment="1">
      <alignment horizontal="right" vertical="center" shrinkToFit="1"/>
      <protection/>
    </xf>
    <xf numFmtId="0" fontId="59" fillId="0" borderId="19" xfId="0" applyFont="1" applyFill="1" applyBorder="1" applyAlignment="1">
      <alignment vertical="center" shrinkToFit="1"/>
    </xf>
    <xf numFmtId="3" fontId="8" fillId="0" borderId="10" xfId="67" applyNumberFormat="1" applyFont="1" applyFill="1" applyBorder="1" applyAlignment="1">
      <alignment horizontal="right" vertical="center"/>
      <protection/>
    </xf>
    <xf numFmtId="0" fontId="59" fillId="0" borderId="10" xfId="0" applyFont="1" applyFill="1" applyBorder="1" applyAlignment="1">
      <alignment vertical="center" shrinkToFit="1"/>
    </xf>
    <xf numFmtId="3" fontId="59" fillId="0" borderId="10" xfId="67" applyNumberFormat="1" applyFont="1" applyFill="1" applyBorder="1" applyAlignment="1">
      <alignment horizontal="right" vertical="center" shrinkToFit="1"/>
      <protection/>
    </xf>
    <xf numFmtId="199" fontId="59" fillId="0" borderId="10" xfId="67" applyNumberFormat="1" applyFont="1" applyFill="1" applyBorder="1" applyAlignment="1">
      <alignment horizontal="right" vertical="center" shrinkToFit="1"/>
      <protection/>
    </xf>
    <xf numFmtId="3" fontId="59" fillId="0" borderId="23" xfId="67" applyNumberFormat="1" applyFont="1" applyFill="1" applyBorder="1" applyAlignment="1">
      <alignment horizontal="right" vertical="center" shrinkToFit="1"/>
      <protection/>
    </xf>
    <xf numFmtId="0" fontId="55" fillId="0" borderId="0" xfId="0" applyFont="1" applyFill="1" applyBorder="1" applyAlignment="1">
      <alignment vertical="center" shrinkToFit="1"/>
    </xf>
    <xf numFmtId="3" fontId="55" fillId="0" borderId="0" xfId="67" applyNumberFormat="1" applyFont="1" applyFill="1" applyBorder="1" applyAlignment="1">
      <alignment horizontal="right" vertical="center" shrinkToFit="1"/>
      <protection/>
    </xf>
    <xf numFmtId="198" fontId="55" fillId="0" borderId="0" xfId="67" applyNumberFormat="1" applyFont="1" applyFill="1" applyBorder="1" applyAlignment="1">
      <alignment horizontal="right" vertical="center" shrinkToFit="1"/>
      <protection/>
    </xf>
    <xf numFmtId="0" fontId="60" fillId="0" borderId="0" xfId="67" applyFont="1" applyFill="1" applyBorder="1" applyAlignment="1">
      <alignment vertical="center"/>
      <protection/>
    </xf>
    <xf numFmtId="0" fontId="60" fillId="0" borderId="0" xfId="67" applyNumberFormat="1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>
      <alignment horizontal="left" vertical="center"/>
      <protection/>
    </xf>
    <xf numFmtId="0" fontId="60" fillId="0" borderId="0" xfId="67" applyFont="1" applyFill="1" applyAlignment="1">
      <alignment horizontal="left" vertical="center"/>
      <protection/>
    </xf>
    <xf numFmtId="3" fontId="8" fillId="0" borderId="12" xfId="67" applyNumberFormat="1" applyFont="1" applyFill="1" applyBorder="1" applyAlignment="1">
      <alignment horizontal="right" vertical="center" shrinkToFit="1"/>
      <protection/>
    </xf>
    <xf numFmtId="3" fontId="8" fillId="0" borderId="22" xfId="67" applyNumberFormat="1" applyFont="1" applyFill="1" applyBorder="1" applyAlignment="1">
      <alignment vertical="center" shrinkToFit="1"/>
      <protection/>
    </xf>
    <xf numFmtId="3" fontId="59" fillId="0" borderId="19" xfId="67" applyNumberFormat="1" applyFont="1" applyFill="1" applyBorder="1" applyAlignment="1">
      <alignment horizontal="right" vertical="center" shrinkToFit="1"/>
      <protection/>
    </xf>
    <xf numFmtId="0" fontId="59" fillId="0" borderId="20" xfId="0" applyFont="1" applyFill="1" applyBorder="1" applyAlignment="1">
      <alignment vertical="center" shrinkToFit="1"/>
    </xf>
    <xf numFmtId="0" fontId="58" fillId="0" borderId="33" xfId="67" applyFont="1" applyFill="1" applyBorder="1" applyAlignment="1">
      <alignment horizontal="center" vertical="center" wrapText="1" shrinkToFit="1"/>
      <protection/>
    </xf>
    <xf numFmtId="0" fontId="58" fillId="0" borderId="19" xfId="67" applyFont="1" applyFill="1" applyBorder="1" applyAlignment="1">
      <alignment horizontal="center" vertical="center" wrapText="1" shrinkToFit="1"/>
      <protection/>
    </xf>
    <xf numFmtId="0" fontId="58" fillId="0" borderId="20" xfId="67" applyFont="1" applyFill="1" applyBorder="1" applyAlignment="1">
      <alignment horizontal="center" vertical="center" wrapText="1" shrinkToFit="1"/>
      <protection/>
    </xf>
    <xf numFmtId="0" fontId="58" fillId="0" borderId="34" xfId="67" applyFont="1" applyFill="1" applyBorder="1" applyAlignment="1">
      <alignment horizontal="center" vertical="center"/>
      <protection/>
    </xf>
    <xf numFmtId="0" fontId="58" fillId="0" borderId="35" xfId="67" applyFont="1" applyFill="1" applyBorder="1" applyAlignment="1">
      <alignment horizontal="center" vertical="center"/>
      <protection/>
    </xf>
    <xf numFmtId="0" fontId="58" fillId="0" borderId="36" xfId="67" applyFont="1" applyFill="1" applyBorder="1" applyAlignment="1">
      <alignment horizontal="center" vertical="center"/>
      <protection/>
    </xf>
    <xf numFmtId="0" fontId="58" fillId="0" borderId="30" xfId="67" applyFont="1" applyFill="1" applyBorder="1" applyAlignment="1">
      <alignment horizontal="center" vertical="center"/>
      <protection/>
    </xf>
    <xf numFmtId="0" fontId="58" fillId="0" borderId="0" xfId="67" applyFont="1" applyFill="1" applyBorder="1" applyAlignment="1">
      <alignment horizontal="center" vertical="center"/>
      <protection/>
    </xf>
    <xf numFmtId="0" fontId="58" fillId="0" borderId="37" xfId="67" applyFont="1" applyFill="1" applyBorder="1" applyAlignment="1">
      <alignment horizontal="center" vertical="center"/>
      <protection/>
    </xf>
    <xf numFmtId="0" fontId="58" fillId="0" borderId="38" xfId="67" applyFont="1" applyFill="1" applyBorder="1" applyAlignment="1">
      <alignment horizontal="center" vertical="center"/>
      <protection/>
    </xf>
    <xf numFmtId="0" fontId="58" fillId="0" borderId="39" xfId="67" applyFont="1" applyFill="1" applyBorder="1" applyAlignment="1">
      <alignment horizontal="center" vertical="center"/>
      <protection/>
    </xf>
    <xf numFmtId="0" fontId="58" fillId="0" borderId="40" xfId="67" applyFont="1" applyFill="1" applyBorder="1" applyAlignment="1">
      <alignment horizontal="center" vertical="center"/>
      <protection/>
    </xf>
    <xf numFmtId="0" fontId="58" fillId="0" borderId="41" xfId="67" applyFont="1" applyFill="1" applyBorder="1" applyAlignment="1">
      <alignment horizontal="center" vertical="center"/>
      <protection/>
    </xf>
    <xf numFmtId="0" fontId="58" fillId="0" borderId="42" xfId="67" applyFont="1" applyFill="1" applyBorder="1" applyAlignment="1">
      <alignment horizontal="center" vertical="center"/>
      <protection/>
    </xf>
    <xf numFmtId="0" fontId="58" fillId="0" borderId="34" xfId="67" applyFont="1" applyFill="1" applyBorder="1" applyAlignment="1">
      <alignment horizontal="center" vertical="center" wrapText="1" shrinkToFit="1"/>
      <protection/>
    </xf>
    <xf numFmtId="0" fontId="58" fillId="0" borderId="36" xfId="67" applyFont="1" applyFill="1" applyBorder="1" applyAlignment="1">
      <alignment horizontal="center" vertical="center" wrapText="1" shrinkToFit="1"/>
      <protection/>
    </xf>
    <xf numFmtId="0" fontId="58" fillId="0" borderId="30" xfId="67" applyFont="1" applyFill="1" applyBorder="1" applyAlignment="1">
      <alignment horizontal="center" vertical="center" wrapText="1" shrinkToFit="1"/>
      <protection/>
    </xf>
    <xf numFmtId="0" fontId="58" fillId="0" borderId="37" xfId="67" applyFont="1" applyFill="1" applyBorder="1" applyAlignment="1">
      <alignment horizontal="center" vertical="center" wrapText="1" shrinkToFit="1"/>
      <protection/>
    </xf>
    <xf numFmtId="0" fontId="58" fillId="0" borderId="38" xfId="67" applyFont="1" applyFill="1" applyBorder="1" applyAlignment="1">
      <alignment horizontal="center" vertical="center" wrapText="1" shrinkToFit="1"/>
      <protection/>
    </xf>
    <xf numFmtId="0" fontId="58" fillId="0" borderId="40" xfId="67" applyFont="1" applyFill="1" applyBorder="1" applyAlignment="1">
      <alignment horizontal="center" vertical="center" wrapText="1" shrinkToFit="1"/>
      <protection/>
    </xf>
    <xf numFmtId="0" fontId="58" fillId="0" borderId="43" xfId="67" applyNumberFormat="1" applyFont="1" applyFill="1" applyBorder="1" applyAlignment="1" applyProtection="1">
      <alignment horizontal="center" vertical="center" wrapText="1" shrinkToFit="1"/>
      <protection/>
    </xf>
    <xf numFmtId="0" fontId="58" fillId="0" borderId="44" xfId="67" applyNumberFormat="1" applyFont="1" applyFill="1" applyBorder="1" applyAlignment="1" applyProtection="1">
      <alignment horizontal="center" vertical="center" wrapText="1" shrinkToFit="1"/>
      <protection/>
    </xf>
    <xf numFmtId="0" fontId="58" fillId="0" borderId="45" xfId="67" applyFont="1" applyFill="1" applyBorder="1" applyAlignment="1">
      <alignment horizontal="center" vertical="center"/>
      <protection/>
    </xf>
    <xf numFmtId="0" fontId="58" fillId="0" borderId="46" xfId="67" applyFont="1" applyFill="1" applyBorder="1" applyAlignment="1">
      <alignment horizontal="center" vertical="center"/>
      <protection/>
    </xf>
    <xf numFmtId="0" fontId="58" fillId="0" borderId="33" xfId="67" applyFont="1" applyFill="1" applyBorder="1" applyAlignment="1">
      <alignment horizontal="center" vertical="center"/>
      <protection/>
    </xf>
    <xf numFmtId="0" fontId="58" fillId="0" borderId="19" xfId="67" applyFont="1" applyFill="1" applyBorder="1" applyAlignment="1">
      <alignment horizontal="center" vertical="center"/>
      <protection/>
    </xf>
    <xf numFmtId="0" fontId="58" fillId="0" borderId="20" xfId="67" applyFont="1" applyFill="1" applyBorder="1" applyAlignment="1">
      <alignment horizontal="center" vertical="center"/>
      <protection/>
    </xf>
    <xf numFmtId="0" fontId="5" fillId="0" borderId="12" xfId="68" applyFont="1" applyFill="1" applyBorder="1" applyAlignment="1">
      <alignment horizontal="center" vertical="center"/>
      <protection/>
    </xf>
    <xf numFmtId="0" fontId="6" fillId="0" borderId="28" xfId="68" applyNumberFormat="1" applyFont="1" applyFill="1" applyBorder="1" applyAlignment="1" applyProtection="1">
      <alignment horizontal="center" vertical="center"/>
      <protection/>
    </xf>
    <xf numFmtId="0" fontId="5" fillId="0" borderId="10" xfId="68" applyFont="1" applyFill="1" applyBorder="1" applyAlignment="1">
      <alignment horizontal="center" vertical="center"/>
      <protection/>
    </xf>
    <xf numFmtId="0" fontId="6" fillId="0" borderId="10" xfId="68" applyNumberFormat="1" applyFont="1" applyFill="1" applyBorder="1" applyAlignment="1" applyProtection="1">
      <alignment/>
      <protection/>
    </xf>
    <xf numFmtId="0" fontId="5" fillId="0" borderId="17" xfId="68" applyFont="1" applyFill="1" applyBorder="1" applyAlignment="1">
      <alignment horizontal="center" vertical="center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2" xfId="68" applyFont="1" applyFill="1" applyBorder="1" applyAlignment="1">
      <alignment horizontal="center" vertical="center"/>
      <protection/>
    </xf>
    <xf numFmtId="0" fontId="6" fillId="0" borderId="47" xfId="68" applyNumberFormat="1" applyFont="1" applyFill="1" applyBorder="1" applyAlignment="1" applyProtection="1">
      <alignment/>
      <protection/>
    </xf>
    <xf numFmtId="0" fontId="5" fillId="0" borderId="17" xfId="69" applyFont="1" applyFill="1" applyBorder="1" applyAlignment="1">
      <alignment horizontal="center" vertical="center"/>
      <protection/>
    </xf>
    <xf numFmtId="0" fontId="5" fillId="0" borderId="18" xfId="69" applyFont="1" applyFill="1" applyBorder="1" applyAlignment="1">
      <alignment horizontal="center" vertical="center"/>
      <protection/>
    </xf>
    <xf numFmtId="0" fontId="6" fillId="0" borderId="18" xfId="69" applyNumberFormat="1" applyFont="1" applyFill="1" applyBorder="1" applyAlignment="1" applyProtection="1">
      <alignment/>
      <protection/>
    </xf>
    <xf numFmtId="0" fontId="5" fillId="0" borderId="12" xfId="69" applyFont="1" applyFill="1" applyBorder="1" applyAlignment="1">
      <alignment horizontal="center" vertical="center"/>
      <protection/>
    </xf>
    <xf numFmtId="0" fontId="6" fillId="0" borderId="28" xfId="69" applyNumberFormat="1" applyFont="1" applyFill="1" applyBorder="1" applyAlignment="1" applyProtection="1">
      <alignment horizontal="center" vertical="center"/>
      <protection/>
    </xf>
    <xf numFmtId="0" fontId="5" fillId="0" borderId="10" xfId="70" applyFont="1" applyFill="1" applyBorder="1" applyAlignment="1">
      <alignment horizontal="center" vertical="center"/>
      <protection/>
    </xf>
    <xf numFmtId="0" fontId="6" fillId="0" borderId="10" xfId="70" applyNumberFormat="1" applyFont="1" applyFill="1" applyBorder="1" applyAlignment="1" applyProtection="1">
      <alignment/>
      <protection/>
    </xf>
    <xf numFmtId="0" fontId="5" fillId="0" borderId="17" xfId="70" applyFont="1" applyFill="1" applyBorder="1" applyAlignment="1">
      <alignment horizontal="center" vertical="center"/>
      <protection/>
    </xf>
    <xf numFmtId="0" fontId="5" fillId="0" borderId="18" xfId="70" applyFont="1" applyFill="1" applyBorder="1" applyAlignment="1">
      <alignment horizontal="center" vertical="center"/>
      <protection/>
    </xf>
    <xf numFmtId="0" fontId="5" fillId="0" borderId="17" xfId="71" applyFont="1" applyFill="1" applyBorder="1" applyAlignment="1">
      <alignment horizontal="center" vertical="center" shrinkToFit="1"/>
      <protection/>
    </xf>
    <xf numFmtId="0" fontId="5" fillId="0" borderId="18" xfId="71" applyFont="1" applyFill="1" applyBorder="1" applyAlignment="1">
      <alignment horizontal="center" vertical="center" shrinkToFit="1"/>
      <protection/>
    </xf>
    <xf numFmtId="0" fontId="5" fillId="0" borderId="17" xfId="71" applyFont="1" applyFill="1" applyBorder="1" applyAlignment="1">
      <alignment horizontal="center" vertical="center"/>
      <protection/>
    </xf>
    <xf numFmtId="0" fontId="5" fillId="0" borderId="18" xfId="71" applyFont="1" applyFill="1" applyBorder="1" applyAlignment="1">
      <alignment horizontal="center" vertical="center"/>
      <protection/>
    </xf>
    <xf numFmtId="0" fontId="5" fillId="0" borderId="12" xfId="71" applyFont="1" applyFill="1" applyBorder="1" applyAlignment="1">
      <alignment horizontal="center" vertical="center"/>
      <protection/>
    </xf>
    <xf numFmtId="0" fontId="5" fillId="0" borderId="28" xfId="71" applyFont="1" applyFill="1" applyBorder="1" applyAlignment="1">
      <alignment horizontal="center" vertical="center"/>
      <protection/>
    </xf>
    <xf numFmtId="0" fontId="5" fillId="0" borderId="12" xfId="72" applyFont="1" applyFill="1" applyBorder="1" applyAlignment="1">
      <alignment horizontal="center" vertical="center"/>
      <protection/>
    </xf>
    <xf numFmtId="0" fontId="6" fillId="0" borderId="28" xfId="72" applyNumberFormat="1" applyFont="1" applyFill="1" applyBorder="1" applyAlignment="1" applyProtection="1">
      <alignment horizontal="center" vertical="center"/>
      <protection/>
    </xf>
    <xf numFmtId="0" fontId="9" fillId="0" borderId="22" xfId="72" applyFont="1" applyFill="1" applyBorder="1" applyAlignment="1">
      <alignment horizontal="center" vertical="center"/>
      <protection/>
    </xf>
    <xf numFmtId="0" fontId="14" fillId="0" borderId="47" xfId="72" applyNumberFormat="1" applyFont="1" applyFill="1" applyBorder="1" applyAlignment="1" applyProtection="1">
      <alignment/>
      <protection/>
    </xf>
    <xf numFmtId="0" fontId="9" fillId="0" borderId="17" xfId="72" applyFont="1" applyFill="1" applyBorder="1" applyAlignment="1">
      <alignment horizontal="center" vertical="center" shrinkToFit="1"/>
      <protection/>
    </xf>
    <xf numFmtId="0" fontId="14" fillId="0" borderId="18" xfId="72" applyNumberFormat="1" applyFont="1" applyFill="1" applyBorder="1" applyAlignment="1" applyProtection="1">
      <alignment shrinkToFit="1"/>
      <protection/>
    </xf>
    <xf numFmtId="0" fontId="5" fillId="0" borderId="22" xfId="72" applyFont="1" applyFill="1" applyBorder="1" applyAlignment="1">
      <alignment horizontal="center" vertical="center"/>
      <protection/>
    </xf>
    <xf numFmtId="0" fontId="6" fillId="0" borderId="47" xfId="72" applyNumberFormat="1" applyFont="1" applyFill="1" applyBorder="1" applyAlignment="1" applyProtection="1">
      <alignment/>
      <protection/>
    </xf>
    <xf numFmtId="0" fontId="5" fillId="0" borderId="10" xfId="72" applyFont="1" applyFill="1" applyBorder="1" applyAlignment="1">
      <alignment horizontal="center" vertical="center"/>
      <protection/>
    </xf>
    <xf numFmtId="0" fontId="6" fillId="0" borderId="10" xfId="72" applyNumberFormat="1" applyFont="1" applyFill="1" applyBorder="1" applyAlignment="1" applyProtection="1">
      <alignment/>
      <protection/>
    </xf>
    <xf numFmtId="0" fontId="9" fillId="0" borderId="10" xfId="72" applyFont="1" applyFill="1" applyBorder="1" applyAlignment="1">
      <alignment horizontal="center" vertical="center"/>
      <protection/>
    </xf>
    <xf numFmtId="0" fontId="14" fillId="0" borderId="10" xfId="72" applyNumberFormat="1" applyFont="1" applyFill="1" applyBorder="1" applyAlignment="1" applyProtection="1">
      <alignment/>
      <protection/>
    </xf>
    <xf numFmtId="0" fontId="9" fillId="0" borderId="17" xfId="72" applyFont="1" applyFill="1" applyBorder="1" applyAlignment="1">
      <alignment horizontal="left" vertical="center" wrapText="1"/>
      <protection/>
    </xf>
    <xf numFmtId="0" fontId="14" fillId="0" borderId="18" xfId="72" applyNumberFormat="1" applyFont="1" applyFill="1" applyBorder="1" applyAlignment="1" applyProtection="1">
      <alignment horizontal="left" wrapText="1"/>
      <protection/>
    </xf>
    <xf numFmtId="0" fontId="5" fillId="0" borderId="17" xfId="72" applyFont="1" applyFill="1" applyBorder="1" applyAlignment="1">
      <alignment horizontal="center" vertical="center"/>
      <protection/>
    </xf>
    <xf numFmtId="0" fontId="5" fillId="0" borderId="18" xfId="72" applyFont="1" applyFill="1" applyBorder="1" applyAlignment="1">
      <alignment horizontal="center" vertical="center"/>
      <protection/>
    </xf>
    <xf numFmtId="0" fontId="9" fillId="0" borderId="17" xfId="72" applyFont="1" applyFill="1" applyBorder="1" applyAlignment="1">
      <alignment horizontal="center" vertical="center"/>
      <protection/>
    </xf>
    <xf numFmtId="0" fontId="9" fillId="0" borderId="18" xfId="72" applyFont="1" applyFill="1" applyBorder="1" applyAlignment="1">
      <alignment horizontal="center" vertical="center"/>
      <protection/>
    </xf>
    <xf numFmtId="0" fontId="5" fillId="0" borderId="10" xfId="72" applyFont="1" applyFill="1" applyBorder="1" applyAlignment="1">
      <alignment horizontal="center" vertical="center" wrapText="1" shrinkToFit="1"/>
      <protection/>
    </xf>
    <xf numFmtId="0" fontId="6" fillId="0" borderId="10" xfId="72" applyNumberFormat="1" applyFont="1" applyFill="1" applyBorder="1" applyAlignment="1" applyProtection="1">
      <alignment shrinkToFit="1"/>
      <protection/>
    </xf>
    <xf numFmtId="0" fontId="5" fillId="0" borderId="10" xfId="72" applyFont="1" applyFill="1" applyBorder="1" applyAlignment="1">
      <alignment horizontal="center" vertical="center" shrinkToFit="1"/>
      <protection/>
    </xf>
    <xf numFmtId="0" fontId="5" fillId="0" borderId="17" xfId="72" applyFont="1" applyFill="1" applyBorder="1" applyAlignment="1">
      <alignment horizontal="center" vertical="center" wrapText="1"/>
      <protection/>
    </xf>
    <xf numFmtId="0" fontId="6" fillId="0" borderId="18" xfId="72" applyNumberFormat="1" applyFont="1" applyFill="1" applyBorder="1" applyAlignment="1" applyProtection="1">
      <alignment wrapText="1"/>
      <protection/>
    </xf>
    <xf numFmtId="0" fontId="5" fillId="0" borderId="22" xfId="72" applyFont="1" applyFill="1" applyBorder="1" applyAlignment="1">
      <alignment horizontal="center" vertical="center" shrinkToFit="1"/>
      <protection/>
    </xf>
    <xf numFmtId="0" fontId="6" fillId="0" borderId="47" xfId="72" applyNumberFormat="1" applyFont="1" applyFill="1" applyBorder="1" applyAlignment="1" applyProtection="1">
      <alignment shrinkToFit="1"/>
      <protection/>
    </xf>
    <xf numFmtId="38" fontId="8" fillId="0" borderId="17" xfId="72" applyNumberFormat="1" applyFont="1" applyFill="1" applyBorder="1" applyAlignment="1">
      <alignment horizontal="right" vertical="center" shrinkToFit="1"/>
      <protection/>
    </xf>
    <xf numFmtId="38" fontId="0" fillId="0" borderId="18" xfId="0" applyNumberFormat="1" applyFill="1" applyBorder="1" applyAlignment="1">
      <alignment horizontal="right" vertical="center" shrinkToFit="1"/>
    </xf>
    <xf numFmtId="38" fontId="8" fillId="0" borderId="31" xfId="72" applyNumberFormat="1" applyFont="1" applyFill="1" applyBorder="1" applyAlignment="1">
      <alignment horizontal="right" vertical="center" shrinkToFit="1"/>
      <protection/>
    </xf>
    <xf numFmtId="38" fontId="0" fillId="0" borderId="48" xfId="0" applyNumberFormat="1" applyFill="1" applyBorder="1" applyAlignment="1">
      <alignment horizontal="right" vertical="center" shrinkToFit="1"/>
    </xf>
    <xf numFmtId="38" fontId="8" fillId="0" borderId="49" xfId="72" applyNumberFormat="1" applyFont="1" applyFill="1" applyBorder="1" applyAlignment="1">
      <alignment horizontal="right" vertical="center" shrinkToFit="1"/>
      <protection/>
    </xf>
    <xf numFmtId="38" fontId="0" fillId="0" borderId="50" xfId="0" applyNumberFormat="1" applyFill="1" applyBorder="1" applyAlignment="1">
      <alignment horizontal="right" vertical="center" shrinkToFit="1"/>
    </xf>
    <xf numFmtId="0" fontId="5" fillId="0" borderId="17" xfId="72" applyFont="1" applyFill="1" applyBorder="1" applyAlignment="1">
      <alignment horizontal="center" vertical="center" shrinkToFit="1"/>
      <protection/>
    </xf>
    <xf numFmtId="0" fontId="6" fillId="0" borderId="51" xfId="72" applyNumberFormat="1" applyFont="1" applyFill="1" applyBorder="1" applyAlignment="1" applyProtection="1">
      <alignment shrinkToFit="1"/>
      <protection/>
    </xf>
    <xf numFmtId="0" fontId="0" fillId="0" borderId="51" xfId="0" applyFill="1" applyBorder="1" applyAlignment="1">
      <alignment shrinkToFit="1"/>
    </xf>
    <xf numFmtId="0" fontId="0" fillId="0" borderId="18" xfId="0" applyFill="1" applyBorder="1" applyAlignment="1">
      <alignment shrinkToFit="1"/>
    </xf>
    <xf numFmtId="0" fontId="10" fillId="0" borderId="17" xfId="72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通貨 3" xfId="64"/>
    <cellStyle name="入力" xfId="65"/>
    <cellStyle name="標準 2" xfId="66"/>
    <cellStyle name="標準_Sheet1" xfId="67"/>
    <cellStyle name="標準_表11" xfId="68"/>
    <cellStyle name="標準_表12" xfId="69"/>
    <cellStyle name="標準_表13" xfId="70"/>
    <cellStyle name="標準_表14" xfId="71"/>
    <cellStyle name="標準_表15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CC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1.25" style="79" customWidth="1"/>
    <col min="2" max="2" width="9.00390625" style="79" customWidth="1"/>
    <col min="3" max="3" width="4.25390625" style="79" customWidth="1"/>
    <col min="4" max="5" width="7.375" style="79" customWidth="1"/>
    <col min="6" max="8" width="9.00390625" style="79" customWidth="1"/>
    <col min="9" max="9" width="11.25390625" style="79" customWidth="1"/>
    <col min="10" max="16" width="9.00390625" style="79" customWidth="1"/>
    <col min="17" max="17" width="8.00390625" style="79" customWidth="1"/>
    <col min="18" max="16384" width="9.00390625" style="79" customWidth="1"/>
  </cols>
  <sheetData>
    <row r="1" spans="2:17" ht="42" customHeight="1" thickBot="1">
      <c r="B1" s="80" t="s">
        <v>72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 t="s">
        <v>92</v>
      </c>
    </row>
    <row r="2" spans="2:17" ht="13.5" customHeight="1">
      <c r="B2" s="158" t="s">
        <v>73</v>
      </c>
      <c r="C2" s="160" t="s">
        <v>74</v>
      </c>
      <c r="D2" s="160" t="s">
        <v>75</v>
      </c>
      <c r="E2" s="136" t="s">
        <v>76</v>
      </c>
      <c r="F2" s="136" t="s">
        <v>77</v>
      </c>
      <c r="G2" s="139" t="s">
        <v>78</v>
      </c>
      <c r="H2" s="140"/>
      <c r="I2" s="140"/>
      <c r="J2" s="141"/>
      <c r="K2" s="139" t="s">
        <v>79</v>
      </c>
      <c r="L2" s="141"/>
      <c r="M2" s="139" t="s">
        <v>80</v>
      </c>
      <c r="N2" s="141"/>
      <c r="O2" s="150" t="s">
        <v>81</v>
      </c>
      <c r="P2" s="151"/>
      <c r="Q2" s="156" t="s">
        <v>82</v>
      </c>
    </row>
    <row r="3" spans="2:17" ht="12">
      <c r="B3" s="148"/>
      <c r="C3" s="161"/>
      <c r="D3" s="161"/>
      <c r="E3" s="137"/>
      <c r="F3" s="137"/>
      <c r="G3" s="142"/>
      <c r="H3" s="143"/>
      <c r="I3" s="143"/>
      <c r="J3" s="144"/>
      <c r="K3" s="142"/>
      <c r="L3" s="144"/>
      <c r="M3" s="142"/>
      <c r="N3" s="144"/>
      <c r="O3" s="152"/>
      <c r="P3" s="153"/>
      <c r="Q3" s="157"/>
    </row>
    <row r="4" spans="2:17" ht="18.75" customHeight="1">
      <c r="B4" s="148"/>
      <c r="C4" s="161"/>
      <c r="D4" s="161"/>
      <c r="E4" s="137"/>
      <c r="F4" s="137"/>
      <c r="G4" s="145"/>
      <c r="H4" s="146"/>
      <c r="I4" s="146"/>
      <c r="J4" s="147"/>
      <c r="K4" s="145"/>
      <c r="L4" s="147"/>
      <c r="M4" s="145"/>
      <c r="N4" s="147"/>
      <c r="O4" s="154"/>
      <c r="P4" s="155"/>
      <c r="Q4" s="157"/>
    </row>
    <row r="5" spans="2:17" ht="17.25" customHeight="1">
      <c r="B5" s="148"/>
      <c r="C5" s="161"/>
      <c r="D5" s="161"/>
      <c r="E5" s="137"/>
      <c r="F5" s="137"/>
      <c r="G5" s="83" t="s">
        <v>83</v>
      </c>
      <c r="H5" s="83" t="s">
        <v>84</v>
      </c>
      <c r="I5" s="83" t="s">
        <v>85</v>
      </c>
      <c r="J5" s="83" t="s">
        <v>84</v>
      </c>
      <c r="K5" s="83" t="s">
        <v>83</v>
      </c>
      <c r="L5" s="83" t="s">
        <v>85</v>
      </c>
      <c r="M5" s="83" t="s">
        <v>83</v>
      </c>
      <c r="N5" s="83" t="s">
        <v>85</v>
      </c>
      <c r="O5" s="83" t="s">
        <v>83</v>
      </c>
      <c r="P5" s="83" t="s">
        <v>85</v>
      </c>
      <c r="Q5" s="157"/>
    </row>
    <row r="6" spans="2:17" ht="23.25" customHeight="1">
      <c r="B6" s="148"/>
      <c r="C6" s="161"/>
      <c r="D6" s="161"/>
      <c r="E6" s="137"/>
      <c r="F6" s="137"/>
      <c r="G6" s="84"/>
      <c r="H6" s="84"/>
      <c r="I6" s="84"/>
      <c r="J6" s="84"/>
      <c r="K6" s="84"/>
      <c r="L6" s="84"/>
      <c r="M6" s="84"/>
      <c r="N6" s="84"/>
      <c r="O6" s="84"/>
      <c r="P6" s="84"/>
      <c r="Q6" s="157"/>
    </row>
    <row r="7" spans="2:17" ht="12.75" thickBot="1">
      <c r="B7" s="149"/>
      <c r="C7" s="162"/>
      <c r="D7" s="162"/>
      <c r="E7" s="138"/>
      <c r="F7" s="85" t="s">
        <v>86</v>
      </c>
      <c r="G7" s="85" t="s">
        <v>87</v>
      </c>
      <c r="H7" s="85" t="s">
        <v>88</v>
      </c>
      <c r="I7" s="85" t="s">
        <v>0</v>
      </c>
      <c r="J7" s="85" t="s">
        <v>88</v>
      </c>
      <c r="K7" s="85" t="s">
        <v>87</v>
      </c>
      <c r="L7" s="85" t="s">
        <v>0</v>
      </c>
      <c r="M7" s="85" t="s">
        <v>87</v>
      </c>
      <c r="N7" s="85" t="s">
        <v>0</v>
      </c>
      <c r="O7" s="85" t="s">
        <v>87</v>
      </c>
      <c r="P7" s="85" t="s">
        <v>0</v>
      </c>
      <c r="Q7" s="86" t="s">
        <v>0</v>
      </c>
    </row>
    <row r="8" spans="2:17" ht="25.5" customHeight="1">
      <c r="B8" s="148" t="s">
        <v>89</v>
      </c>
      <c r="C8" s="95">
        <v>30</v>
      </c>
      <c r="D8" s="89">
        <v>76</v>
      </c>
      <c r="E8" s="89">
        <v>236</v>
      </c>
      <c r="F8" s="89">
        <v>914</v>
      </c>
      <c r="G8" s="89">
        <v>76718</v>
      </c>
      <c r="H8" s="90">
        <v>-30.386098634363236</v>
      </c>
      <c r="I8" s="91">
        <v>17314180</v>
      </c>
      <c r="J8" s="90">
        <v>-5.516261713414281</v>
      </c>
      <c r="K8" s="92">
        <v>1009.44736842105</v>
      </c>
      <c r="L8" s="93">
        <v>227818.15789473685</v>
      </c>
      <c r="M8" s="92">
        <v>325.076271186441</v>
      </c>
      <c r="N8" s="93">
        <v>73365.16949152542</v>
      </c>
      <c r="O8" s="92">
        <v>83.93654266958424</v>
      </c>
      <c r="P8" s="92">
        <v>18943.304157549235</v>
      </c>
      <c r="Q8" s="94">
        <v>225.68601892645793</v>
      </c>
    </row>
    <row r="9" spans="2:17" ht="25.5" customHeight="1">
      <c r="B9" s="148"/>
      <c r="C9" s="96">
        <v>1</v>
      </c>
      <c r="D9" s="93">
        <v>75</v>
      </c>
      <c r="E9" s="93">
        <v>234</v>
      </c>
      <c r="F9" s="93">
        <v>942</v>
      </c>
      <c r="G9" s="93">
        <v>79542</v>
      </c>
      <c r="H9" s="97">
        <f>100*G9/G8-100</f>
        <v>3.68101358221017</v>
      </c>
      <c r="I9" s="98">
        <v>18718421</v>
      </c>
      <c r="J9" s="97">
        <f>100*I9/I8-100</f>
        <v>8.110352323933327</v>
      </c>
      <c r="K9" s="92">
        <f>G9/D9</f>
        <v>1060.56</v>
      </c>
      <c r="L9" s="93">
        <f>I9/D9</f>
        <v>249578.94666666666</v>
      </c>
      <c r="M9" s="92">
        <f>G9/E9</f>
        <v>339.9230769230769</v>
      </c>
      <c r="N9" s="93">
        <f>I9/E9</f>
        <v>79993.25213675214</v>
      </c>
      <c r="O9" s="92">
        <f>G9/F9</f>
        <v>84.43949044585987</v>
      </c>
      <c r="P9" s="92">
        <f>I9/F9</f>
        <v>19870.93524416136</v>
      </c>
      <c r="Q9" s="94">
        <f>I9/G9</f>
        <v>235.32751250911468</v>
      </c>
    </row>
    <row r="10" spans="2:19" ht="25.5" customHeight="1">
      <c r="B10" s="148"/>
      <c r="C10" s="95">
        <v>2</v>
      </c>
      <c r="D10" s="89">
        <v>75</v>
      </c>
      <c r="E10" s="89">
        <v>231</v>
      </c>
      <c r="F10" s="89">
        <v>975</v>
      </c>
      <c r="G10" s="89">
        <v>110465</v>
      </c>
      <c r="H10" s="90">
        <f>100*G10/G9-100</f>
        <v>38.87631691433455</v>
      </c>
      <c r="I10" s="91">
        <v>21400326</v>
      </c>
      <c r="J10" s="90">
        <f>100*I10/I9-100</f>
        <v>14.327624108892522</v>
      </c>
      <c r="K10" s="100">
        <f>G10/D10</f>
        <v>1472.8666666666666</v>
      </c>
      <c r="L10" s="89">
        <f>I10/D10</f>
        <v>285337.68</v>
      </c>
      <c r="M10" s="100">
        <f>G10/E10</f>
        <v>478.20346320346323</v>
      </c>
      <c r="N10" s="89">
        <f>I10/E10</f>
        <v>92642.1038961039</v>
      </c>
      <c r="O10" s="100">
        <f>G10/F10</f>
        <v>113.2974358974359</v>
      </c>
      <c r="P10" s="100">
        <f>I10/F10</f>
        <v>21949.05230769231</v>
      </c>
      <c r="Q10" s="101">
        <f>I10/G10</f>
        <v>193.72947087312724</v>
      </c>
      <c r="S10" s="99"/>
    </row>
    <row r="11" spans="2:19" ht="25.5" customHeight="1">
      <c r="B11" s="148"/>
      <c r="C11" s="95">
        <v>3</v>
      </c>
      <c r="D11" s="132">
        <v>71</v>
      </c>
      <c r="E11" s="132">
        <v>225</v>
      </c>
      <c r="F11" s="132">
        <v>981</v>
      </c>
      <c r="G11" s="132">
        <v>83618</v>
      </c>
      <c r="H11" s="90">
        <f>100*G11/G10-100</f>
        <v>-24.30362558276377</v>
      </c>
      <c r="I11" s="133">
        <v>20883324</v>
      </c>
      <c r="J11" s="90">
        <f>100*I11/I10-100</f>
        <v>-2.415860393902406</v>
      </c>
      <c r="K11" s="100">
        <f>G11/D11</f>
        <v>1177.718309859155</v>
      </c>
      <c r="L11" s="89">
        <f>I11/D11</f>
        <v>294131.323943662</v>
      </c>
      <c r="M11" s="100">
        <f>G11/E11</f>
        <v>371.6355555555556</v>
      </c>
      <c r="N11" s="89">
        <f>I11/E11</f>
        <v>92814.77333333333</v>
      </c>
      <c r="O11" s="100">
        <f>G11/F11</f>
        <v>85.2375127420999</v>
      </c>
      <c r="P11" s="100">
        <f>I11/F11</f>
        <v>21287.792048929663</v>
      </c>
      <c r="Q11" s="101">
        <f>I11/G11</f>
        <v>249.74675309143964</v>
      </c>
      <c r="S11" s="99"/>
    </row>
    <row r="12" spans="2:17" ht="25.5" customHeight="1" thickBot="1">
      <c r="B12" s="149"/>
      <c r="C12" s="102">
        <v>4</v>
      </c>
      <c r="D12" s="103">
        <v>72</v>
      </c>
      <c r="E12" s="103">
        <v>230</v>
      </c>
      <c r="F12" s="103">
        <v>979</v>
      </c>
      <c r="G12" s="103">
        <v>94621</v>
      </c>
      <c r="H12" s="104">
        <f>100*G12/G11-100</f>
        <v>13.158650051424331</v>
      </c>
      <c r="I12" s="105">
        <v>22773068</v>
      </c>
      <c r="J12" s="104">
        <f>100*I12/I11-100</f>
        <v>9.04905751593951</v>
      </c>
      <c r="K12" s="106">
        <f>G12/D12</f>
        <v>1314.1805555555557</v>
      </c>
      <c r="L12" s="107">
        <f>I12/D12</f>
        <v>316292.6111111111</v>
      </c>
      <c r="M12" s="106">
        <f>G12/E12</f>
        <v>411.39565217391305</v>
      </c>
      <c r="N12" s="107">
        <f>I12/E12</f>
        <v>99013.33913043479</v>
      </c>
      <c r="O12" s="106">
        <f>G12/F12</f>
        <v>96.65066394279877</v>
      </c>
      <c r="P12" s="106">
        <f>I12/F12</f>
        <v>23261.56077630235</v>
      </c>
      <c r="Q12" s="108">
        <f>I12/G12</f>
        <v>240.6766785385908</v>
      </c>
    </row>
    <row r="13" spans="2:17" ht="25.5" customHeight="1">
      <c r="B13" s="158" t="s">
        <v>90</v>
      </c>
      <c r="C13" s="87">
        <v>30</v>
      </c>
      <c r="D13" s="88">
        <v>3061</v>
      </c>
      <c r="E13" s="88">
        <v>3080</v>
      </c>
      <c r="F13" s="88">
        <v>3735</v>
      </c>
      <c r="G13" s="88">
        <v>119532</v>
      </c>
      <c r="H13" s="112">
        <v>-70.92343843500512</v>
      </c>
      <c r="I13" s="113">
        <v>19662231</v>
      </c>
      <c r="J13" s="112">
        <v>-50.9733992299757</v>
      </c>
      <c r="K13" s="110">
        <v>39.0499836654688</v>
      </c>
      <c r="L13" s="110">
        <v>6423.46651421104</v>
      </c>
      <c r="M13" s="110">
        <v>38.80909090909091</v>
      </c>
      <c r="N13" s="110">
        <v>6383.841233766234</v>
      </c>
      <c r="O13" s="110">
        <v>32.00321285140562</v>
      </c>
      <c r="P13" s="110">
        <v>5264.318875502008</v>
      </c>
      <c r="Q13" s="111">
        <v>164.49344945286617</v>
      </c>
    </row>
    <row r="14" spans="2:17" ht="25.5" customHeight="1">
      <c r="B14" s="148"/>
      <c r="C14" s="96">
        <v>1</v>
      </c>
      <c r="D14" s="93">
        <v>3106</v>
      </c>
      <c r="E14" s="93">
        <v>3124</v>
      </c>
      <c r="F14" s="93">
        <v>3556</v>
      </c>
      <c r="G14" s="93">
        <v>119913</v>
      </c>
      <c r="H14" s="97">
        <f>100*G14/G13-100</f>
        <v>0.3187430980825212</v>
      </c>
      <c r="I14" s="98">
        <v>19932208</v>
      </c>
      <c r="J14" s="97">
        <f>100*I14/I13-100</f>
        <v>1.373074093168782</v>
      </c>
      <c r="K14" s="110">
        <f aca="true" t="shared" si="0" ref="K14:K22">G14/D14</f>
        <v>38.60688989053445</v>
      </c>
      <c r="L14" s="110">
        <f aca="true" t="shared" si="1" ref="L14:L22">I14/D14</f>
        <v>6417.32388924662</v>
      </c>
      <c r="M14" s="110">
        <f aca="true" t="shared" si="2" ref="M14:M22">G14/E14</f>
        <v>38.38444302176696</v>
      </c>
      <c r="N14" s="110">
        <f aca="true" t="shared" si="3" ref="N14:N22">I14/E14</f>
        <v>6380.348271446863</v>
      </c>
      <c r="O14" s="110">
        <f aca="true" t="shared" si="4" ref="O14:O22">G14/F14</f>
        <v>33.72131608548931</v>
      </c>
      <c r="P14" s="110">
        <f aca="true" t="shared" si="5" ref="P14:P22">I14/F14</f>
        <v>5605.232845894263</v>
      </c>
      <c r="Q14" s="111">
        <f aca="true" t="shared" si="6" ref="Q14:Q22">I14/G14</f>
        <v>166.22224446056725</v>
      </c>
    </row>
    <row r="15" spans="2:17" ht="25.5" customHeight="1">
      <c r="B15" s="148"/>
      <c r="C15" s="87">
        <v>2</v>
      </c>
      <c r="D15" s="88">
        <v>3072</v>
      </c>
      <c r="E15" s="88">
        <v>3090</v>
      </c>
      <c r="F15" s="88">
        <v>3623</v>
      </c>
      <c r="G15" s="88">
        <v>394451</v>
      </c>
      <c r="H15" s="90">
        <f>100*G15/G14-100</f>
        <v>228.9476537156105</v>
      </c>
      <c r="I15" s="113">
        <v>40137781</v>
      </c>
      <c r="J15" s="90">
        <f>100*I15/I14-100</f>
        <v>101.37147374741423</v>
      </c>
      <c r="K15" s="92">
        <f t="shared" si="0"/>
        <v>128.40201822916666</v>
      </c>
      <c r="L15" s="100">
        <f t="shared" si="1"/>
        <v>13065.683919270834</v>
      </c>
      <c r="M15" s="100">
        <f t="shared" si="2"/>
        <v>127.65404530744337</v>
      </c>
      <c r="N15" s="100">
        <f t="shared" si="3"/>
        <v>12989.573139158576</v>
      </c>
      <c r="O15" s="100">
        <f t="shared" si="4"/>
        <v>108.87413745514766</v>
      </c>
      <c r="P15" s="100">
        <f t="shared" si="5"/>
        <v>11078.603643389457</v>
      </c>
      <c r="Q15" s="101">
        <f t="shared" si="6"/>
        <v>101.75606349077579</v>
      </c>
    </row>
    <row r="16" spans="2:17" ht="25.5" customHeight="1">
      <c r="B16" s="148"/>
      <c r="C16" s="95">
        <v>3</v>
      </c>
      <c r="D16" s="132">
        <v>3036</v>
      </c>
      <c r="E16" s="132">
        <v>3053</v>
      </c>
      <c r="F16" s="132">
        <v>3607</v>
      </c>
      <c r="G16" s="132">
        <v>106720</v>
      </c>
      <c r="H16" s="90">
        <f>100*G16/G15-100</f>
        <v>-72.9446750039929</v>
      </c>
      <c r="I16" s="133">
        <v>18957790</v>
      </c>
      <c r="J16" s="90">
        <f>100*I16/I15-100</f>
        <v>-52.76821606057395</v>
      </c>
      <c r="K16" s="134">
        <f t="shared" si="0"/>
        <v>35.15151515151515</v>
      </c>
      <c r="L16" s="100">
        <f t="shared" si="1"/>
        <v>6244.331357048748</v>
      </c>
      <c r="M16" s="100">
        <f t="shared" si="2"/>
        <v>34.95578119882083</v>
      </c>
      <c r="N16" s="100">
        <f t="shared" si="3"/>
        <v>6209.561087454962</v>
      </c>
      <c r="O16" s="100">
        <f t="shared" si="4"/>
        <v>29.58691433324092</v>
      </c>
      <c r="P16" s="100">
        <f t="shared" si="5"/>
        <v>5255.833102301081</v>
      </c>
      <c r="Q16" s="101">
        <f t="shared" si="6"/>
        <v>177.64046101949026</v>
      </c>
    </row>
    <row r="17" spans="2:17" ht="25.5" customHeight="1" thickBot="1">
      <c r="B17" s="159"/>
      <c r="C17" s="114">
        <v>4</v>
      </c>
      <c r="D17" s="17">
        <v>2995</v>
      </c>
      <c r="E17" s="17">
        <v>3010</v>
      </c>
      <c r="F17" s="17">
        <v>3526</v>
      </c>
      <c r="G17" s="17">
        <v>121011</v>
      </c>
      <c r="H17" s="115">
        <f>100*G17/G16-100</f>
        <v>13.391116941529233</v>
      </c>
      <c r="I17" s="116">
        <v>19860688</v>
      </c>
      <c r="J17" s="115">
        <f>100*I17/I16-100</f>
        <v>4.762675396235537</v>
      </c>
      <c r="K17" s="117">
        <f t="shared" si="0"/>
        <v>40.404340567612685</v>
      </c>
      <c r="L17" s="117">
        <f t="shared" si="1"/>
        <v>6631.281469115192</v>
      </c>
      <c r="M17" s="117">
        <f t="shared" si="2"/>
        <v>40.20299003322259</v>
      </c>
      <c r="N17" s="117">
        <f t="shared" si="3"/>
        <v>6598.235215946844</v>
      </c>
      <c r="O17" s="117">
        <f t="shared" si="4"/>
        <v>34.31962563811685</v>
      </c>
      <c r="P17" s="117">
        <f t="shared" si="5"/>
        <v>5632.639818491208</v>
      </c>
      <c r="Q17" s="118">
        <f t="shared" si="6"/>
        <v>164.12299708290982</v>
      </c>
    </row>
    <row r="18" spans="2:17" ht="25.5" customHeight="1" thickTop="1">
      <c r="B18" s="148" t="s">
        <v>24</v>
      </c>
      <c r="C18" s="119">
        <v>30</v>
      </c>
      <c r="D18" s="110">
        <f aca="true" t="shared" si="7" ref="D18:G22">D8+D13</f>
        <v>3137</v>
      </c>
      <c r="E18" s="110">
        <f t="shared" si="7"/>
        <v>3316</v>
      </c>
      <c r="F18" s="110">
        <f t="shared" si="7"/>
        <v>4649</v>
      </c>
      <c r="G18" s="110">
        <f t="shared" si="7"/>
        <v>196250</v>
      </c>
      <c r="H18" s="109">
        <v>-62.343204779217</v>
      </c>
      <c r="I18" s="110">
        <f>I8+I13</f>
        <v>36976411</v>
      </c>
      <c r="J18" s="109">
        <v>-35.1868253472195</v>
      </c>
      <c r="K18" s="110">
        <f t="shared" si="0"/>
        <v>62.55977048135161</v>
      </c>
      <c r="L18" s="110">
        <f t="shared" si="1"/>
        <v>11787.18871533312</v>
      </c>
      <c r="M18" s="110">
        <f t="shared" si="2"/>
        <v>59.182750301568156</v>
      </c>
      <c r="N18" s="122">
        <f t="shared" si="3"/>
        <v>11150.908021712907</v>
      </c>
      <c r="O18" s="110">
        <f t="shared" si="4"/>
        <v>42.213379221337924</v>
      </c>
      <c r="P18" s="110">
        <f t="shared" si="5"/>
        <v>7953.62680146268</v>
      </c>
      <c r="Q18" s="111">
        <f t="shared" si="6"/>
        <v>188.41483312101911</v>
      </c>
    </row>
    <row r="19" spans="2:17" ht="25.5" customHeight="1">
      <c r="B19" s="148"/>
      <c r="C19" s="121">
        <v>1</v>
      </c>
      <c r="D19" s="92">
        <f t="shared" si="7"/>
        <v>3181</v>
      </c>
      <c r="E19" s="92">
        <f t="shared" si="7"/>
        <v>3358</v>
      </c>
      <c r="F19" s="92">
        <f t="shared" si="7"/>
        <v>4498</v>
      </c>
      <c r="G19" s="92">
        <f t="shared" si="7"/>
        <v>199455</v>
      </c>
      <c r="H19" s="97">
        <f>100*G19/G18-100</f>
        <v>1.6331210191082732</v>
      </c>
      <c r="I19" s="120">
        <f>I14+I9</f>
        <v>38650629</v>
      </c>
      <c r="J19" s="97">
        <f>100*I19/I18-100</f>
        <v>4.527800169681157</v>
      </c>
      <c r="K19" s="92">
        <f t="shared" si="0"/>
        <v>62.70198050927382</v>
      </c>
      <c r="L19" s="92">
        <f t="shared" si="1"/>
        <v>12150.464948129518</v>
      </c>
      <c r="M19" s="92">
        <f t="shared" si="2"/>
        <v>59.39696247766528</v>
      </c>
      <c r="N19" s="92">
        <f t="shared" si="3"/>
        <v>11510.014592019059</v>
      </c>
      <c r="O19" s="92">
        <f t="shared" si="4"/>
        <v>44.343041351711875</v>
      </c>
      <c r="P19" s="92">
        <f t="shared" si="5"/>
        <v>8592.847710093374</v>
      </c>
      <c r="Q19" s="94">
        <f t="shared" si="6"/>
        <v>193.78119876663908</v>
      </c>
    </row>
    <row r="20" spans="2:17" ht="25.5" customHeight="1">
      <c r="B20" s="148"/>
      <c r="C20" s="121">
        <v>2</v>
      </c>
      <c r="D20" s="122">
        <f t="shared" si="7"/>
        <v>3147</v>
      </c>
      <c r="E20" s="122">
        <f t="shared" si="7"/>
        <v>3321</v>
      </c>
      <c r="F20" s="122">
        <f t="shared" si="7"/>
        <v>4598</v>
      </c>
      <c r="G20" s="122">
        <f t="shared" si="7"/>
        <v>504916</v>
      </c>
      <c r="H20" s="123">
        <f>100*G20/G19-100</f>
        <v>153.14782783083905</v>
      </c>
      <c r="I20" s="16">
        <f>I15+I10</f>
        <v>61538107</v>
      </c>
      <c r="J20" s="123">
        <f>100*I20/I19-100</f>
        <v>59.216314435659</v>
      </c>
      <c r="K20" s="122">
        <f t="shared" si="0"/>
        <v>160.44359707658086</v>
      </c>
      <c r="L20" s="122">
        <f t="shared" si="1"/>
        <v>19554.530346361615</v>
      </c>
      <c r="M20" s="122">
        <f t="shared" si="2"/>
        <v>152.03733815115928</v>
      </c>
      <c r="N20" s="122">
        <f t="shared" si="3"/>
        <v>18529.993074375187</v>
      </c>
      <c r="O20" s="122">
        <f t="shared" si="4"/>
        <v>109.81209221400609</v>
      </c>
      <c r="P20" s="122">
        <f t="shared" si="5"/>
        <v>13383.668334058286</v>
      </c>
      <c r="Q20" s="124">
        <f t="shared" si="6"/>
        <v>121.87791038509376</v>
      </c>
    </row>
    <row r="21" spans="2:17" ht="25.5" customHeight="1">
      <c r="B21" s="148"/>
      <c r="C21" s="121">
        <v>3</v>
      </c>
      <c r="D21" s="122">
        <f t="shared" si="7"/>
        <v>3107</v>
      </c>
      <c r="E21" s="122">
        <f t="shared" si="7"/>
        <v>3278</v>
      </c>
      <c r="F21" s="122">
        <f t="shared" si="7"/>
        <v>4588</v>
      </c>
      <c r="G21" s="122">
        <f t="shared" si="7"/>
        <v>190338</v>
      </c>
      <c r="H21" s="123">
        <f>100*G21/G20-100</f>
        <v>-62.30303654469258</v>
      </c>
      <c r="I21" s="122">
        <f>I11+I16</f>
        <v>39841114</v>
      </c>
      <c r="J21" s="123">
        <f>100*I21/I20-100</f>
        <v>-35.25781675409678</v>
      </c>
      <c r="K21" s="122">
        <f t="shared" si="0"/>
        <v>61.26102349533312</v>
      </c>
      <c r="L21" s="122">
        <f t="shared" si="1"/>
        <v>12823.017058255551</v>
      </c>
      <c r="M21" s="122">
        <f t="shared" si="2"/>
        <v>58.06528370957901</v>
      </c>
      <c r="N21" s="122">
        <f t="shared" si="3"/>
        <v>12154.092129347164</v>
      </c>
      <c r="O21" s="122">
        <f t="shared" si="4"/>
        <v>41.48605056669573</v>
      </c>
      <c r="P21" s="122">
        <f t="shared" si="5"/>
        <v>8683.765039232781</v>
      </c>
      <c r="Q21" s="124">
        <f t="shared" si="6"/>
        <v>209.31770849751496</v>
      </c>
    </row>
    <row r="22" spans="2:17" ht="25.5" customHeight="1" thickBot="1">
      <c r="B22" s="149"/>
      <c r="C22" s="135">
        <v>4</v>
      </c>
      <c r="D22" s="106">
        <f t="shared" si="7"/>
        <v>3067</v>
      </c>
      <c r="E22" s="106">
        <f t="shared" si="7"/>
        <v>3240</v>
      </c>
      <c r="F22" s="106">
        <f t="shared" si="7"/>
        <v>4505</v>
      </c>
      <c r="G22" s="106">
        <f t="shared" si="7"/>
        <v>215632</v>
      </c>
      <c r="H22" s="104">
        <f>100*G22/G21-100</f>
        <v>13.288991163088824</v>
      </c>
      <c r="I22" s="106">
        <f>I12+I17</f>
        <v>42633756</v>
      </c>
      <c r="J22" s="104">
        <f>100*I22/I21-100</f>
        <v>7.009447577193754</v>
      </c>
      <c r="K22" s="106">
        <f t="shared" si="0"/>
        <v>70.30714052820346</v>
      </c>
      <c r="L22" s="106">
        <f t="shared" si="1"/>
        <v>13900.800782523638</v>
      </c>
      <c r="M22" s="106">
        <f t="shared" si="2"/>
        <v>66.55308641975309</v>
      </c>
      <c r="N22" s="106">
        <f t="shared" si="3"/>
        <v>13158.566666666668</v>
      </c>
      <c r="O22" s="106">
        <f t="shared" si="4"/>
        <v>47.86503884572697</v>
      </c>
      <c r="P22" s="106">
        <f t="shared" si="5"/>
        <v>9463.65283018868</v>
      </c>
      <c r="Q22" s="108">
        <f t="shared" si="6"/>
        <v>197.71534837129926</v>
      </c>
    </row>
    <row r="23" spans="2:17" ht="5.25" customHeight="1">
      <c r="B23" s="125"/>
      <c r="C23" s="125"/>
      <c r="D23" s="126"/>
      <c r="E23" s="126"/>
      <c r="F23" s="126"/>
      <c r="G23" s="126"/>
      <c r="H23" s="127"/>
      <c r="I23" s="126"/>
      <c r="J23" s="127"/>
      <c r="K23" s="126"/>
      <c r="L23" s="126"/>
      <c r="M23" s="126"/>
      <c r="N23" s="126"/>
      <c r="O23" s="126"/>
      <c r="P23" s="126"/>
      <c r="Q23" s="126"/>
    </row>
    <row r="24" spans="2:17" ht="12">
      <c r="B24" s="81"/>
      <c r="C24" s="128" t="s">
        <v>93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81"/>
      <c r="Q24" s="81"/>
    </row>
    <row r="25" spans="2:17" ht="12">
      <c r="B25" s="81"/>
      <c r="C25" s="128" t="s">
        <v>91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 ht="12">
      <c r="B26" s="129"/>
      <c r="C26" s="130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 ht="12">
      <c r="B27" s="81"/>
      <c r="C27" s="13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2">
      <c r="B28" s="129"/>
      <c r="C28" s="13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 ht="12">
      <c r="B29" s="81"/>
      <c r="C29" s="13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ht="12">
      <c r="B30" s="81"/>
    </row>
    <row r="32" ht="12">
      <c r="J32" s="99"/>
    </row>
  </sheetData>
  <sheetProtection/>
  <mergeCells count="13">
    <mergeCell ref="O2:P4"/>
    <mergeCell ref="Q2:Q6"/>
    <mergeCell ref="B8:B12"/>
    <mergeCell ref="B13:B17"/>
    <mergeCell ref="B2:B7"/>
    <mergeCell ref="C2:C7"/>
    <mergeCell ref="D2:D7"/>
    <mergeCell ref="E2:E7"/>
    <mergeCell ref="F2:F6"/>
    <mergeCell ref="G2:J4"/>
    <mergeCell ref="B18:B22"/>
    <mergeCell ref="K2:L4"/>
    <mergeCell ref="M2:N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4">
    <tabColor indexed="44"/>
  </sheetPr>
  <dimension ref="B1:L58"/>
  <sheetViews>
    <sheetView showGridLines="0" zoomScaleSheetLayoutView="100" zoomScalePageLayoutView="0" workbookViewId="0" topLeftCell="A1">
      <selection activeCell="B1" sqref="B1"/>
    </sheetView>
  </sheetViews>
  <sheetFormatPr defaultColWidth="10.00390625" defaultRowHeight="13.5"/>
  <cols>
    <col min="1" max="1" width="1.25" style="1" customWidth="1"/>
    <col min="2" max="2" width="11.375" style="1" customWidth="1"/>
    <col min="3" max="3" width="6.25390625" style="1" customWidth="1"/>
    <col min="4" max="4" width="9.375" style="1" customWidth="1"/>
    <col min="5" max="5" width="6.25390625" style="1" customWidth="1"/>
    <col min="6" max="6" width="9.375" style="1" customWidth="1"/>
    <col min="7" max="7" width="6.25390625" style="1" customWidth="1"/>
    <col min="8" max="8" width="9.375" style="1" customWidth="1"/>
    <col min="9" max="9" width="6.25390625" style="1" customWidth="1"/>
    <col min="10" max="10" width="9.375" style="1" customWidth="1"/>
    <col min="11" max="11" width="6.25390625" style="1" customWidth="1"/>
    <col min="12" max="12" width="9.375" style="1" customWidth="1"/>
    <col min="13" max="13" width="1.12109375" style="1" customWidth="1"/>
    <col min="14" max="16384" width="10.00390625" style="1" customWidth="1"/>
  </cols>
  <sheetData>
    <row r="1" spans="2:12" ht="22.5" customHeight="1">
      <c r="B1" s="20" t="s">
        <v>62</v>
      </c>
      <c r="L1" s="21" t="s">
        <v>61</v>
      </c>
    </row>
    <row r="2" spans="3:12" ht="12.75">
      <c r="C2" s="12" t="s">
        <v>54</v>
      </c>
      <c r="K2" s="22"/>
      <c r="L2" s="21" t="s">
        <v>4</v>
      </c>
    </row>
    <row r="3" spans="2:12" ht="15" customHeight="1">
      <c r="B3" s="163" t="s">
        <v>5</v>
      </c>
      <c r="C3" s="169" t="s">
        <v>9</v>
      </c>
      <c r="D3" s="170"/>
      <c r="E3" s="169" t="s">
        <v>10</v>
      </c>
      <c r="F3" s="170"/>
      <c r="G3" s="165" t="s">
        <v>11</v>
      </c>
      <c r="H3" s="166"/>
      <c r="I3" s="165" t="s">
        <v>25</v>
      </c>
      <c r="J3" s="166"/>
      <c r="K3" s="167" t="s">
        <v>52</v>
      </c>
      <c r="L3" s="168"/>
    </row>
    <row r="4" spans="2:12" ht="15" customHeight="1">
      <c r="B4" s="164"/>
      <c r="C4" s="23" t="s">
        <v>6</v>
      </c>
      <c r="D4" s="23" t="s">
        <v>7</v>
      </c>
      <c r="E4" s="23" t="s">
        <v>6</v>
      </c>
      <c r="F4" s="23" t="s">
        <v>7</v>
      </c>
      <c r="G4" s="23" t="s">
        <v>6</v>
      </c>
      <c r="H4" s="23" t="s">
        <v>7</v>
      </c>
      <c r="I4" s="23" t="s">
        <v>6</v>
      </c>
      <c r="J4" s="23" t="s">
        <v>7</v>
      </c>
      <c r="K4" s="23" t="s">
        <v>6</v>
      </c>
      <c r="L4" s="23" t="s">
        <v>7</v>
      </c>
    </row>
    <row r="5" spans="2:12" s="2" customFormat="1" ht="15" customHeight="1">
      <c r="B5" s="24" t="s">
        <v>2</v>
      </c>
      <c r="C5" s="15">
        <v>4887</v>
      </c>
      <c r="D5" s="25">
        <v>2311402</v>
      </c>
      <c r="E5" s="15">
        <v>6079</v>
      </c>
      <c r="F5" s="25">
        <v>1477351</v>
      </c>
      <c r="G5" s="15">
        <v>488</v>
      </c>
      <c r="H5" s="25">
        <v>181673</v>
      </c>
      <c r="I5" s="15">
        <v>14659</v>
      </c>
      <c r="J5" s="25">
        <v>7421500</v>
      </c>
      <c r="K5" s="15">
        <v>3491</v>
      </c>
      <c r="L5" s="25">
        <v>1569533</v>
      </c>
    </row>
    <row r="6" spans="2:12" s="2" customFormat="1" ht="15" customHeight="1">
      <c r="B6" s="26" t="s">
        <v>8</v>
      </c>
      <c r="C6" s="27">
        <f>IF(ISERROR(C5/$G$14*100)=TRUE,0,C5/$G$14*100)</f>
        <v>14.58718882454779</v>
      </c>
      <c r="D6" s="27">
        <f>IF(ISERROR(D5/$H$14*100)=TRUE,0,D5/$H$14*100)</f>
        <v>15.528676261777754</v>
      </c>
      <c r="E6" s="27">
        <f>IF(ISERROR(E5/$G$14*100)=TRUE,0,E5/$G$14*100)</f>
        <v>18.145185362067938</v>
      </c>
      <c r="F6" s="27">
        <f>IF(ISERROR(F5/$H$14*100)=TRUE,0,F5/$H$14*100)</f>
        <v>9.925277127913548</v>
      </c>
      <c r="G6" s="27">
        <f>IF(ISERROR(G5/$G$14*100)=TRUE,0,G5/$G$14*100)</f>
        <v>1.4566294549579129</v>
      </c>
      <c r="H6" s="27">
        <f>IF(ISERROR(H5/$H$14*100)=TRUE,0,H5/$H$14*100)</f>
        <v>1.2205324744488195</v>
      </c>
      <c r="I6" s="27">
        <f>IF(ISERROR(I5/$G$14*100)=TRUE,0,I5/$G$14*100)</f>
        <v>43.75559668079518</v>
      </c>
      <c r="J6" s="27">
        <f>IF(ISERROR(J5/$H$14*100)=TRUE,0,J5/$H$14*100)</f>
        <v>49.859812735639935</v>
      </c>
      <c r="K6" s="27">
        <f>IF(ISERROR(K5/$G$14*100)=TRUE,0,K5/$G$14*100)</f>
        <v>10.420273416512448</v>
      </c>
      <c r="L6" s="27">
        <f>IF(ISERROR(L5/$H$14*100)=TRUE,0,L5/$H$14*100)</f>
        <v>10.544582828593567</v>
      </c>
    </row>
    <row r="7" spans="2:12" ht="15" customHeight="1">
      <c r="B7" s="24" t="s">
        <v>3</v>
      </c>
      <c r="C7" s="25">
        <v>18015</v>
      </c>
      <c r="D7" s="25">
        <v>5714603</v>
      </c>
      <c r="E7" s="25">
        <v>3682</v>
      </c>
      <c r="F7" s="25">
        <v>753721</v>
      </c>
      <c r="G7" s="25">
        <v>6508</v>
      </c>
      <c r="H7" s="25">
        <v>2204297</v>
      </c>
      <c r="I7" s="25">
        <v>1873</v>
      </c>
      <c r="J7" s="25">
        <v>995170</v>
      </c>
      <c r="K7" s="25">
        <v>1301</v>
      </c>
      <c r="L7" s="25">
        <v>472253</v>
      </c>
    </row>
    <row r="8" spans="2:12" ht="15" customHeight="1" thickBot="1">
      <c r="B8" s="28" t="s">
        <v>8</v>
      </c>
      <c r="C8" s="27">
        <f>IF(ISERROR(C7/$G$16*100)=TRUE,0,C7/$G$16*100)</f>
        <v>46.21956538471406</v>
      </c>
      <c r="D8" s="27">
        <f>IF(ISERROR(D7/$H$16*100)=TRUE,0,D7/$H$16*100)</f>
        <v>44.07840160226672</v>
      </c>
      <c r="E8" s="27">
        <f>IF(ISERROR(E7/$G$16*100)=TRUE,0,E7/$G$16*100)</f>
        <v>9.446596710880776</v>
      </c>
      <c r="F8" s="27">
        <f>IF(ISERROR(F7/$H$16*100)=TRUE,0,F7/$H$16*100)</f>
        <v>5.8136701594252616</v>
      </c>
      <c r="G8" s="27">
        <f>IF(ISERROR(G7/$G$16*100)=TRUE,0,G7/$G$16*100)</f>
        <v>16.697026451497038</v>
      </c>
      <c r="H8" s="27">
        <f>IF(ISERROR(H7/$H$16*100)=TRUE,0,H7/$H$16*100)</f>
        <v>17.002386415411834</v>
      </c>
      <c r="I8" s="27">
        <f>IF(ISERROR(I7/$G$16*100)=TRUE,0,I7/$G$16*100)</f>
        <v>4.80539805526336</v>
      </c>
      <c r="J8" s="27">
        <f>IF(ISERROR(J7/$H$16*100)=TRUE,0,J7/$H$16*100)</f>
        <v>7.676036799499069</v>
      </c>
      <c r="K8" s="27">
        <f>IF(ISERROR(K7/$G$16*100)=TRUE,0,K7/$G$16*100)</f>
        <v>3.337865920927727</v>
      </c>
      <c r="L8" s="27">
        <f>IF(ISERROR(L7/$H$16*100)=TRUE,0,L7/$H$16*100)</f>
        <v>3.6426252868091216</v>
      </c>
    </row>
    <row r="9" spans="2:12" ht="15" customHeight="1" thickTop="1">
      <c r="B9" s="29" t="s">
        <v>1</v>
      </c>
      <c r="C9" s="30">
        <f aca="true" t="shared" si="0" ref="C9:L9">SUM(C5,C7)</f>
        <v>22902</v>
      </c>
      <c r="D9" s="30">
        <f t="shared" si="0"/>
        <v>8026005</v>
      </c>
      <c r="E9" s="30">
        <f t="shared" si="0"/>
        <v>9761</v>
      </c>
      <c r="F9" s="30">
        <f t="shared" si="0"/>
        <v>2231072</v>
      </c>
      <c r="G9" s="30">
        <f t="shared" si="0"/>
        <v>6996</v>
      </c>
      <c r="H9" s="30">
        <f t="shared" si="0"/>
        <v>2385970</v>
      </c>
      <c r="I9" s="30">
        <f t="shared" si="0"/>
        <v>16532</v>
      </c>
      <c r="J9" s="30">
        <f t="shared" si="0"/>
        <v>8416670</v>
      </c>
      <c r="K9" s="30">
        <f t="shared" si="0"/>
        <v>4792</v>
      </c>
      <c r="L9" s="30">
        <f t="shared" si="0"/>
        <v>2041786</v>
      </c>
    </row>
    <row r="10" spans="2:12" ht="15" customHeight="1">
      <c r="B10" s="26" t="s">
        <v>8</v>
      </c>
      <c r="C10" s="27">
        <f>IF(ISERROR(C9/$G$18*100)=TRUE,0,C9/$G$18*100)</f>
        <v>31.598118075580512</v>
      </c>
      <c r="D10" s="27">
        <f>IF(ISERROR(D9/$H$18*100)=TRUE,0,D9/$H$18*100)</f>
        <v>28.81934547450739</v>
      </c>
      <c r="E10" s="27">
        <f>IF(ISERROR(E9/$G$18*100)=TRUE,0,E9/$G$18*100)</f>
        <v>13.467349163205894</v>
      </c>
      <c r="F10" s="27">
        <f>IF(ISERROR(F9/$H$18*100)=TRUE,0,F9/$H$18*100)</f>
        <v>8.011212894397667</v>
      </c>
      <c r="G10" s="27">
        <f>IF(ISERROR(G9/$G$18*100)=TRUE,0,G9/$G$18*100)</f>
        <v>9.652451054788283</v>
      </c>
      <c r="H10" s="27">
        <f>IF(ISERROR(H9/$H$18*100)=TRUE,0,H9/$H$18*100)</f>
        <v>8.56741227071381</v>
      </c>
      <c r="I10" s="27">
        <f>IF(ISERROR(I9/$G$18*100)=TRUE,0,I9/$G$18*100)</f>
        <v>22.809365471377916</v>
      </c>
      <c r="J10" s="27">
        <f>IF(ISERROR(J9/$H$18*100)=TRUE,0,J9/$H$18*100)</f>
        <v>30.222124266670917</v>
      </c>
      <c r="K10" s="27">
        <f>IF(ISERROR(K9/$G$18*100)=TRUE,0,K9/$G$18*100)</f>
        <v>6.6115702479338845</v>
      </c>
      <c r="L10" s="27">
        <f>IF(ISERROR(L9/$H$18*100)=TRUE,0,L9/$H$18*100)</f>
        <v>7.331534944098907</v>
      </c>
    </row>
    <row r="11" ht="7.5" customHeight="1"/>
    <row r="12" spans="2:8" ht="15" customHeight="1">
      <c r="B12" s="163" t="s">
        <v>5</v>
      </c>
      <c r="C12" s="167" t="s">
        <v>12</v>
      </c>
      <c r="D12" s="168"/>
      <c r="E12" s="167" t="s">
        <v>50</v>
      </c>
      <c r="F12" s="168"/>
      <c r="G12" s="165" t="s">
        <v>49</v>
      </c>
      <c r="H12" s="166"/>
    </row>
    <row r="13" spans="2:8" ht="15" customHeight="1">
      <c r="B13" s="164"/>
      <c r="C13" s="23" t="s">
        <v>6</v>
      </c>
      <c r="D13" s="23" t="s">
        <v>7</v>
      </c>
      <c r="E13" s="23" t="s">
        <v>6</v>
      </c>
      <c r="F13" s="23" t="s">
        <v>7</v>
      </c>
      <c r="G13" s="23" t="s">
        <v>6</v>
      </c>
      <c r="H13" s="23" t="s">
        <v>7</v>
      </c>
    </row>
    <row r="14" spans="2:8" ht="15" customHeight="1">
      <c r="B14" s="24" t="s">
        <v>2</v>
      </c>
      <c r="C14" s="15">
        <v>3280</v>
      </c>
      <c r="D14" s="25">
        <v>1573012</v>
      </c>
      <c r="E14" s="15">
        <v>618</v>
      </c>
      <c r="F14" s="25">
        <v>350262</v>
      </c>
      <c r="G14" s="15">
        <f>SUM(C5,E5,G5,I5,K5,C14,E14)</f>
        <v>33502</v>
      </c>
      <c r="H14" s="15">
        <f>SUM(D5,F5,H5,J5,L5,D14,F14)</f>
        <v>14884733</v>
      </c>
    </row>
    <row r="15" spans="2:8" ht="15" customHeight="1">
      <c r="B15" s="26" t="s">
        <v>8</v>
      </c>
      <c r="C15" s="27">
        <f>IF(ISERROR(C14/$G$14*100)=TRUE,0,C14/$G$14*100)</f>
        <v>9.790460271028595</v>
      </c>
      <c r="D15" s="27">
        <f>IF(ISERROR(D14/$H$14*100)=TRUE,0,D14/$H$14*100)</f>
        <v>10.567955770520035</v>
      </c>
      <c r="E15" s="27">
        <f>IF(ISERROR(E14/$G$14*100)=TRUE,0,E14/$G$14*100)</f>
        <v>1.8446659900901436</v>
      </c>
      <c r="F15" s="27">
        <f>IF(ISERROR(F14/$H$14*100)=TRUE,0,F14/$H$14*100)</f>
        <v>2.3531628011063415</v>
      </c>
      <c r="G15" s="27">
        <f>IF(ISERROR(G14/$G$14*100)=TRUE,0,G14/$G$14*100)</f>
        <v>100</v>
      </c>
      <c r="H15" s="27">
        <f>IF(ISERROR(H14/$H$14*100)=TRUE,0,H14/$H$14*100)</f>
        <v>100</v>
      </c>
    </row>
    <row r="16" spans="2:8" ht="15" customHeight="1">
      <c r="B16" s="24" t="s">
        <v>3</v>
      </c>
      <c r="C16" s="25">
        <v>6130</v>
      </c>
      <c r="D16" s="25">
        <v>2133493</v>
      </c>
      <c r="E16" s="25">
        <v>1468</v>
      </c>
      <c r="F16" s="25">
        <v>691096</v>
      </c>
      <c r="G16" s="15">
        <f>SUM(C7,E7,G7,I7,K7,C16,E16)</f>
        <v>38977</v>
      </c>
      <c r="H16" s="15">
        <f>SUM(D7,F7,H7,J7,L7,D16,F16)</f>
        <v>12964633</v>
      </c>
    </row>
    <row r="17" spans="2:8" ht="15" customHeight="1" thickBot="1">
      <c r="B17" s="28" t="s">
        <v>8</v>
      </c>
      <c r="C17" s="27">
        <f>IF(ISERROR(C16/$G$16*100)=TRUE,0,C16/$G$16*100)</f>
        <v>15.727223747338174</v>
      </c>
      <c r="D17" s="27">
        <f>IF(ISERROR(D16/$H$16*100)=TRUE,0,D16/$H$16*100)</f>
        <v>16.45625448865386</v>
      </c>
      <c r="E17" s="27">
        <f>IF(ISERROR(E16/$G$16*100)=TRUE,0,E16/$G$16*100)</f>
        <v>3.7663237293788643</v>
      </c>
      <c r="F17" s="27">
        <f>IF(ISERROR(F16/$H$16*100)=TRUE,0,F16/$H$16*100)</f>
        <v>5.33062524793413</v>
      </c>
      <c r="G17" s="27">
        <f>IF(ISERROR(G16/$G$16*100)=TRUE,0,G16/$G$16*100)</f>
        <v>100</v>
      </c>
      <c r="H17" s="27">
        <f>IF(ISERROR(H16/$H$16*100)=TRUE,0,H16/$H$16*100)</f>
        <v>100</v>
      </c>
    </row>
    <row r="18" spans="2:8" ht="15" customHeight="1" thickTop="1">
      <c r="B18" s="29" t="s">
        <v>1</v>
      </c>
      <c r="C18" s="30">
        <f aca="true" t="shared" si="1" ref="C18:H18">SUM(C14,C16)</f>
        <v>9410</v>
      </c>
      <c r="D18" s="30">
        <f t="shared" si="1"/>
        <v>3706505</v>
      </c>
      <c r="E18" s="30">
        <f t="shared" si="1"/>
        <v>2086</v>
      </c>
      <c r="F18" s="30">
        <f t="shared" si="1"/>
        <v>1041358</v>
      </c>
      <c r="G18" s="30">
        <f t="shared" si="1"/>
        <v>72479</v>
      </c>
      <c r="H18" s="30">
        <f t="shared" si="1"/>
        <v>27849366</v>
      </c>
    </row>
    <row r="19" spans="2:8" ht="15" customHeight="1">
      <c r="B19" s="26" t="s">
        <v>8</v>
      </c>
      <c r="C19" s="27">
        <f>IF(ISERROR(C18/$G$18*100)=TRUE,0,C18/$G$18*100)</f>
        <v>12.983070958484527</v>
      </c>
      <c r="D19" s="27">
        <f>IF(ISERROR(D18/$H$18*100)=TRUE,0,D18/$H$18*100)</f>
        <v>13.30911806035369</v>
      </c>
      <c r="E19" s="27">
        <f>IF(ISERROR(E18/$G$18*100)=TRUE,0,E18/$G$18*100)</f>
        <v>2.8780750286289822</v>
      </c>
      <c r="F19" s="27">
        <f>IF(ISERROR(F18/$H$18*100)=TRUE,0,F18/$H$18*100)</f>
        <v>3.7392520892576155</v>
      </c>
      <c r="G19" s="27">
        <f>IF(ISERROR(G18/$G$18*100)=TRUE,0,G18/$G$18*100)</f>
        <v>100</v>
      </c>
      <c r="H19" s="27">
        <f>IF(ISERROR(H18/$H$18*100)=TRUE,0,H18/$H$18*100)</f>
        <v>100</v>
      </c>
    </row>
    <row r="20" spans="2:12" ht="7.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3:12" ht="12.75">
      <c r="C21" s="12" t="s">
        <v>55</v>
      </c>
      <c r="K21" s="22"/>
      <c r="L21" s="21"/>
    </row>
    <row r="22" spans="2:12" ht="15" customHeight="1">
      <c r="B22" s="163" t="s">
        <v>5</v>
      </c>
      <c r="C22" s="169" t="s">
        <v>9</v>
      </c>
      <c r="D22" s="170"/>
      <c r="E22" s="169" t="s">
        <v>10</v>
      </c>
      <c r="F22" s="170"/>
      <c r="G22" s="165" t="s">
        <v>11</v>
      </c>
      <c r="H22" s="166"/>
      <c r="I22" s="165" t="s">
        <v>25</v>
      </c>
      <c r="J22" s="166"/>
      <c r="K22" s="167" t="s">
        <v>52</v>
      </c>
      <c r="L22" s="168"/>
    </row>
    <row r="23" spans="2:12" ht="15" customHeight="1">
      <c r="B23" s="164"/>
      <c r="C23" s="23" t="s">
        <v>6</v>
      </c>
      <c r="D23" s="23" t="s">
        <v>7</v>
      </c>
      <c r="E23" s="23" t="s">
        <v>6</v>
      </c>
      <c r="F23" s="23" t="s">
        <v>7</v>
      </c>
      <c r="G23" s="23" t="s">
        <v>6</v>
      </c>
      <c r="H23" s="23" t="s">
        <v>7</v>
      </c>
      <c r="I23" s="23" t="s">
        <v>6</v>
      </c>
      <c r="J23" s="23" t="s">
        <v>7</v>
      </c>
      <c r="K23" s="23" t="s">
        <v>6</v>
      </c>
      <c r="L23" s="23" t="s">
        <v>7</v>
      </c>
    </row>
    <row r="24" spans="2:12" ht="15" customHeight="1">
      <c r="B24" s="24" t="s">
        <v>2</v>
      </c>
      <c r="C24" s="15">
        <v>2337</v>
      </c>
      <c r="D24" s="25">
        <v>718328</v>
      </c>
      <c r="E24" s="15">
        <v>37027</v>
      </c>
      <c r="F24" s="25">
        <v>2315393</v>
      </c>
      <c r="G24" s="15">
        <v>60</v>
      </c>
      <c r="H24" s="25">
        <v>20736</v>
      </c>
      <c r="I24" s="15">
        <v>1827</v>
      </c>
      <c r="J24" s="25">
        <v>755190</v>
      </c>
      <c r="K24" s="15">
        <v>2079</v>
      </c>
      <c r="L24" s="25">
        <v>316360</v>
      </c>
    </row>
    <row r="25" spans="2:12" ht="15" customHeight="1">
      <c r="B25" s="26" t="s">
        <v>8</v>
      </c>
      <c r="C25" s="27">
        <f>IF(ISERROR(C24/$G$33*100)=TRUE,0,C24/$G$33*100)</f>
        <v>4.578941181080763</v>
      </c>
      <c r="D25" s="27">
        <f>IF(ISERROR(D24/$H$33*100)=TRUE,0,D24/$H$33*100)</f>
        <v>12.234439720950514</v>
      </c>
      <c r="E25" s="27">
        <f>IF(ISERROR(E24/$G$33*100)=TRUE,0,E24/$G$33*100)</f>
        <v>72.54790548218975</v>
      </c>
      <c r="F25" s="27">
        <f>IF(ISERROR(F24/$H$33*100)=TRUE,0,F24/$H$33*100)</f>
        <v>39.43537783409636</v>
      </c>
      <c r="G25" s="27">
        <f>IF(ISERROR(G24/$G$33*100)=TRUE,0,G24/$G$33*100)</f>
        <v>0.11755946549629687</v>
      </c>
      <c r="H25" s="27">
        <f>IF(ISERROR(H24/$H$33*100)=TRUE,0,H24/$H$33*100)</f>
        <v>0.35317200784826686</v>
      </c>
      <c r="I25" s="27">
        <f>IF(ISERROR(I24/$G$33*100)=TRUE,0,I24/$G$33*100)</f>
        <v>3.57968572436224</v>
      </c>
      <c r="J25" s="27">
        <f>IF(ISERROR(J24/$H$33*100)=TRUE,0,J24/$H$33*100)</f>
        <v>12.862267004578158</v>
      </c>
      <c r="K25" s="27">
        <f>IF(ISERROR(K24/$G$33*100)=TRUE,0,K24/$G$33*100)</f>
        <v>4.073435479446687</v>
      </c>
      <c r="L25" s="27">
        <f>IF(ISERROR(L24/$H$33*100)=TRUE,0,L24/$H$33*100)</f>
        <v>5.3881894484412465</v>
      </c>
    </row>
    <row r="26" spans="2:12" ht="15" customHeight="1">
      <c r="B26" s="24" t="s">
        <v>3</v>
      </c>
      <c r="C26" s="25">
        <v>7660</v>
      </c>
      <c r="D26" s="25">
        <v>995120</v>
      </c>
      <c r="E26" s="25">
        <v>10464</v>
      </c>
      <c r="F26" s="25">
        <v>747139</v>
      </c>
      <c r="G26" s="25">
        <v>1413</v>
      </c>
      <c r="H26" s="25">
        <v>218118</v>
      </c>
      <c r="I26" s="25">
        <v>628</v>
      </c>
      <c r="J26" s="25">
        <v>101685</v>
      </c>
      <c r="K26" s="25">
        <v>4612</v>
      </c>
      <c r="L26" s="25">
        <v>625485</v>
      </c>
    </row>
    <row r="27" spans="2:12" ht="15" customHeight="1" thickBot="1">
      <c r="B27" s="28" t="s">
        <v>8</v>
      </c>
      <c r="C27" s="27">
        <f>IF(ISERROR(C26/$G$35*100)=TRUE,0,C26/$G$35*100)</f>
        <v>25.621299795966152</v>
      </c>
      <c r="D27" s="27">
        <f>IF(ISERROR(D26/$H$35*100)=TRUE,0,D26/$H$35*100)</f>
        <v>28.781439569446874</v>
      </c>
      <c r="E27" s="27">
        <f>IF(ISERROR(E26/$G$35*100)=TRUE,0,E26/$G$35*100)</f>
        <v>35.000167240860286</v>
      </c>
      <c r="F27" s="27">
        <f>IF(ISERROR(F26/$H$35*100)=TRUE,0,F26/$H$35*100)</f>
        <v>21.60918881991817</v>
      </c>
      <c r="G27" s="27">
        <f>IF(ISERROR(G26/$G$35*100)=TRUE,0,G26/$G$35*100)</f>
        <v>4.726226711710205</v>
      </c>
      <c r="H27" s="27">
        <f>IF(ISERROR(H26/$H$35*100)=TRUE,0,H26/$H$35*100)</f>
        <v>6.308535690176677</v>
      </c>
      <c r="I27" s="27">
        <f>IF(ISERROR(I26/$G$35*100)=TRUE,0,I26/$G$35*100)</f>
        <v>2.1005452052045355</v>
      </c>
      <c r="J27" s="27">
        <f>IF(ISERROR(J26/$H$35*100)=TRUE,0,J26/$H$35*100)</f>
        <v>2.9409927271275884</v>
      </c>
      <c r="K27" s="27">
        <f>IF(ISERROR(K26/$G$35*100)=TRUE,0,K26/$G$35*100)</f>
        <v>15.426296952871526</v>
      </c>
      <c r="L27" s="27">
        <f>IF(ISERROR(L26/$H$35*100)=TRUE,0,L26/$H$35*100)</f>
        <v>18.090641057455866</v>
      </c>
    </row>
    <row r="28" spans="2:12" ht="15" customHeight="1" thickTop="1">
      <c r="B28" s="29" t="s">
        <v>1</v>
      </c>
      <c r="C28" s="30">
        <f aca="true" t="shared" si="2" ref="C28:L28">SUM(C24,C26)</f>
        <v>9997</v>
      </c>
      <c r="D28" s="30">
        <f t="shared" si="2"/>
        <v>1713448</v>
      </c>
      <c r="E28" s="30">
        <f t="shared" si="2"/>
        <v>47491</v>
      </c>
      <c r="F28" s="30">
        <f t="shared" si="2"/>
        <v>3062532</v>
      </c>
      <c r="G28" s="30">
        <f t="shared" si="2"/>
        <v>1473</v>
      </c>
      <c r="H28" s="30">
        <f t="shared" si="2"/>
        <v>238854</v>
      </c>
      <c r="I28" s="30">
        <f t="shared" si="2"/>
        <v>2455</v>
      </c>
      <c r="J28" s="30">
        <f t="shared" si="2"/>
        <v>856875</v>
      </c>
      <c r="K28" s="30">
        <f t="shared" si="2"/>
        <v>6691</v>
      </c>
      <c r="L28" s="30">
        <f t="shared" si="2"/>
        <v>941845</v>
      </c>
    </row>
    <row r="29" spans="2:12" ht="15" customHeight="1">
      <c r="B29" s="26" t="s">
        <v>8</v>
      </c>
      <c r="C29" s="27">
        <f>IF(ISERROR(C28/$G$37*100)=TRUE,0,C28/$G$37*100)</f>
        <v>12.351887316982763</v>
      </c>
      <c r="D29" s="27">
        <f>IF(ISERROR(D28/$H$37*100)=TRUE,0,D28/$H$37*100)</f>
        <v>18.367162739822827</v>
      </c>
      <c r="E29" s="27">
        <f>IF(ISERROR(E28/$G$37*100)=TRUE,0,E28/$G$37*100)</f>
        <v>58.6779514425156</v>
      </c>
      <c r="F29" s="27">
        <f>IF(ISERROR(F28/$H$37*100)=TRUE,0,F28/$H$37*100)</f>
        <v>32.82855601098783</v>
      </c>
      <c r="G29" s="27">
        <f>IF(ISERROR(G28/$G$37*100)=TRUE,0,G28/$G$37*100)</f>
        <v>1.8199789954902081</v>
      </c>
      <c r="H29" s="27">
        <f>IF(ISERROR(H28/$H$37*100)=TRUE,0,H28/$H$37*100)</f>
        <v>2.560375505447286</v>
      </c>
      <c r="I29" s="27">
        <f>IF(ISERROR(I28/$G$37*100)=TRUE,0,I28/$G$37*100)</f>
        <v>3.0332983258170136</v>
      </c>
      <c r="J29" s="27">
        <f>IF(ISERROR(J28/$H$37*100)=TRUE,0,J28/$H$37*100)</f>
        <v>9.185200001800862</v>
      </c>
      <c r="K29" s="27">
        <f>IF(ISERROR(K28/$G$37*100)=TRUE,0,K28/$G$37*100)</f>
        <v>8.26712794217582</v>
      </c>
      <c r="L29" s="27">
        <f>IF(ISERROR(L28/$H$37*100)=TRUE,0,L28/$H$37*100)</f>
        <v>10.096028820651942</v>
      </c>
    </row>
    <row r="30" ht="7.5" customHeight="1">
      <c r="B30" s="31"/>
    </row>
    <row r="31" spans="2:8" ht="15" customHeight="1">
      <c r="B31" s="163" t="s">
        <v>5</v>
      </c>
      <c r="C31" s="167" t="s">
        <v>12</v>
      </c>
      <c r="D31" s="168"/>
      <c r="E31" s="167" t="s">
        <v>50</v>
      </c>
      <c r="F31" s="168"/>
      <c r="G31" s="165" t="s">
        <v>49</v>
      </c>
      <c r="H31" s="166"/>
    </row>
    <row r="32" spans="2:8" ht="15" customHeight="1">
      <c r="B32" s="164"/>
      <c r="C32" s="23" t="s">
        <v>6</v>
      </c>
      <c r="D32" s="23" t="s">
        <v>7</v>
      </c>
      <c r="E32" s="23" t="s">
        <v>6</v>
      </c>
      <c r="F32" s="23" t="s">
        <v>7</v>
      </c>
      <c r="G32" s="23" t="s">
        <v>6</v>
      </c>
      <c r="H32" s="23" t="s">
        <v>7</v>
      </c>
    </row>
    <row r="33" spans="2:8" ht="15" customHeight="1">
      <c r="B33" s="24" t="s">
        <v>2</v>
      </c>
      <c r="C33" s="15">
        <v>7206</v>
      </c>
      <c r="D33" s="25">
        <v>1309602</v>
      </c>
      <c r="E33" s="15">
        <v>502</v>
      </c>
      <c r="F33" s="25">
        <v>435751</v>
      </c>
      <c r="G33" s="15">
        <f>SUM(C24,E24,G24,I24,K24,C33,E33)</f>
        <v>51038</v>
      </c>
      <c r="H33" s="15">
        <f>SUM(D24,F24,H24,J24,L24,D33,F33)</f>
        <v>5871360</v>
      </c>
    </row>
    <row r="34" spans="2:8" ht="15" customHeight="1">
      <c r="B34" s="26" t="s">
        <v>8</v>
      </c>
      <c r="C34" s="27">
        <f>IF(ISERROR(C33/$G$33*100)=TRUE,0,C33/$G$33*100)</f>
        <v>14.118891806105255</v>
      </c>
      <c r="D34" s="27">
        <f>IF(ISERROR(D33/$H$33*100)=TRUE,0,D33/$H$33*100)</f>
        <v>22.30491742969261</v>
      </c>
      <c r="E34" s="27">
        <f>IF(ISERROR(E33/$G$33*100)=TRUE,0,E33/$G$33*100)</f>
        <v>0.9835808613190172</v>
      </c>
      <c r="F34" s="27">
        <f>IF(ISERROR(F33/$H$33*100)=TRUE,0,F33/$H$33*100)</f>
        <v>7.421636554392849</v>
      </c>
      <c r="G34" s="27">
        <f>IF(ISERROR(G33/$G$33*100)=TRUE,0,G33/$G$33*100)</f>
        <v>100</v>
      </c>
      <c r="H34" s="27">
        <f>IF(ISERROR(H33/$H$33*100)=TRUE,0,H33/$H$33*100)</f>
        <v>100</v>
      </c>
    </row>
    <row r="35" spans="2:8" ht="15" customHeight="1">
      <c r="B35" s="24" t="s">
        <v>3</v>
      </c>
      <c r="C35" s="25">
        <v>3973</v>
      </c>
      <c r="D35" s="25">
        <v>562892</v>
      </c>
      <c r="E35" s="25">
        <v>1147</v>
      </c>
      <c r="F35" s="25">
        <v>207067</v>
      </c>
      <c r="G35" s="15">
        <f>SUM(C26,E26,G26,I26,K26,C35,E35)</f>
        <v>29897</v>
      </c>
      <c r="H35" s="15">
        <f>SUM(D26,F26,H26,J26,L26,D35,F35)</f>
        <v>3457506</v>
      </c>
    </row>
    <row r="36" spans="2:8" ht="15" customHeight="1" thickBot="1">
      <c r="B36" s="28" t="s">
        <v>8</v>
      </c>
      <c r="C36" s="27">
        <f>IF(ISERROR(C35/$G$35*100)=TRUE,0,C35/$G$35*100)</f>
        <v>13.288958758403854</v>
      </c>
      <c r="D36" s="27">
        <f>IF(ISERROR(D35/$H$35*100)=TRUE,0,D35/$H$35*100)</f>
        <v>16.280289896821582</v>
      </c>
      <c r="E36" s="27">
        <f>IF(ISERROR(E35/$G$35*100)=TRUE,0,E35/$G$35*100)</f>
        <v>3.836505334983443</v>
      </c>
      <c r="F36" s="27">
        <f>IF(ISERROR(F35/$H$35*100)=TRUE,0,F35/$H$35*100)</f>
        <v>5.988912239053237</v>
      </c>
      <c r="G36" s="27">
        <f>IF(ISERROR(G35/$G$35*100)=TRUE,0,G35/$G$35*100)</f>
        <v>100</v>
      </c>
      <c r="H36" s="27">
        <f>IF(ISERROR(H35/$H$35*100)=TRUE,0,H35/$H$35*100)</f>
        <v>100</v>
      </c>
    </row>
    <row r="37" spans="2:8" ht="15" customHeight="1" thickTop="1">
      <c r="B37" s="29" t="s">
        <v>1</v>
      </c>
      <c r="C37" s="30">
        <f aca="true" t="shared" si="3" ref="C37:H37">SUM(C33,C35)</f>
        <v>11179</v>
      </c>
      <c r="D37" s="30">
        <f t="shared" si="3"/>
        <v>1872494</v>
      </c>
      <c r="E37" s="30">
        <f t="shared" si="3"/>
        <v>1649</v>
      </c>
      <c r="F37" s="30">
        <f t="shared" si="3"/>
        <v>642818</v>
      </c>
      <c r="G37" s="30">
        <f t="shared" si="3"/>
        <v>80935</v>
      </c>
      <c r="H37" s="30">
        <f t="shared" si="3"/>
        <v>9328866</v>
      </c>
    </row>
    <row r="38" spans="2:8" ht="15" customHeight="1">
      <c r="B38" s="26" t="s">
        <v>8</v>
      </c>
      <c r="C38" s="27">
        <f>IF(ISERROR(C37/$G$37*100)=TRUE,0,C37/$G$37*100)</f>
        <v>13.812318527213197</v>
      </c>
      <c r="D38" s="27">
        <f>IF(ISERROR(D37/$H$37*100)=TRUE,0,D37/$H$37*100)</f>
        <v>20.072043054321927</v>
      </c>
      <c r="E38" s="27">
        <f>IF(ISERROR(E37/$G$37*100)=TRUE,0,E37/$G$37*100)</f>
        <v>2.0374374498053993</v>
      </c>
      <c r="F38" s="27">
        <f>IF(ISERROR(F37/$H$37*100)=TRUE,0,F37/$H$37*100)</f>
        <v>6.890633866967325</v>
      </c>
      <c r="G38" s="27">
        <f>IF(ISERROR(G37/$G$37*100)=TRUE,0,G37/$G$37*100)</f>
        <v>100</v>
      </c>
      <c r="H38" s="27">
        <f>IF(ISERROR(H37/$H$37*100)=TRUE,0,H37/$H$37*100)</f>
        <v>100</v>
      </c>
    </row>
    <row r="39" spans="2:12" ht="7.5" customHeight="1">
      <c r="B39" s="31"/>
      <c r="D39" s="32"/>
      <c r="E39" s="32"/>
      <c r="F39" s="32"/>
      <c r="G39" s="32"/>
      <c r="H39" s="32"/>
      <c r="I39" s="32"/>
      <c r="J39" s="32"/>
      <c r="K39" s="32"/>
      <c r="L39" s="32"/>
    </row>
    <row r="40" spans="3:12" ht="12.75">
      <c r="C40" s="12" t="s">
        <v>24</v>
      </c>
      <c r="K40" s="22"/>
      <c r="L40" s="21"/>
    </row>
    <row r="41" spans="2:12" ht="15" customHeight="1">
      <c r="B41" s="163" t="s">
        <v>5</v>
      </c>
      <c r="C41" s="169" t="s">
        <v>9</v>
      </c>
      <c r="D41" s="170"/>
      <c r="E41" s="169" t="s">
        <v>10</v>
      </c>
      <c r="F41" s="170"/>
      <c r="G41" s="165" t="s">
        <v>11</v>
      </c>
      <c r="H41" s="166"/>
      <c r="I41" s="165" t="s">
        <v>25</v>
      </c>
      <c r="J41" s="166"/>
      <c r="K41" s="167" t="s">
        <v>52</v>
      </c>
      <c r="L41" s="168"/>
    </row>
    <row r="42" spans="2:12" ht="15" customHeight="1">
      <c r="B42" s="164"/>
      <c r="C42" s="23" t="s">
        <v>6</v>
      </c>
      <c r="D42" s="23" t="s">
        <v>7</v>
      </c>
      <c r="E42" s="23" t="s">
        <v>6</v>
      </c>
      <c r="F42" s="23" t="s">
        <v>7</v>
      </c>
      <c r="G42" s="23" t="s">
        <v>6</v>
      </c>
      <c r="H42" s="23" t="s">
        <v>7</v>
      </c>
      <c r="I42" s="23" t="s">
        <v>6</v>
      </c>
      <c r="J42" s="23" t="s">
        <v>7</v>
      </c>
      <c r="K42" s="23" t="s">
        <v>6</v>
      </c>
      <c r="L42" s="23" t="s">
        <v>7</v>
      </c>
    </row>
    <row r="43" spans="2:12" ht="15" customHeight="1">
      <c r="B43" s="24" t="s">
        <v>2</v>
      </c>
      <c r="C43" s="15">
        <f aca="true" t="shared" si="4" ref="C43:L43">SUM(C5,C24)</f>
        <v>7224</v>
      </c>
      <c r="D43" s="15">
        <f t="shared" si="4"/>
        <v>3029730</v>
      </c>
      <c r="E43" s="15">
        <f t="shared" si="4"/>
        <v>43106</v>
      </c>
      <c r="F43" s="15">
        <f t="shared" si="4"/>
        <v>3792744</v>
      </c>
      <c r="G43" s="15">
        <f t="shared" si="4"/>
        <v>548</v>
      </c>
      <c r="H43" s="15">
        <f t="shared" si="4"/>
        <v>202409</v>
      </c>
      <c r="I43" s="15">
        <f t="shared" si="4"/>
        <v>16486</v>
      </c>
      <c r="J43" s="15">
        <f t="shared" si="4"/>
        <v>8176690</v>
      </c>
      <c r="K43" s="15">
        <f t="shared" si="4"/>
        <v>5570</v>
      </c>
      <c r="L43" s="15">
        <f t="shared" si="4"/>
        <v>1885893</v>
      </c>
    </row>
    <row r="44" spans="2:12" ht="15" customHeight="1">
      <c r="B44" s="26" t="s">
        <v>8</v>
      </c>
      <c r="C44" s="27">
        <f>IF(ISERROR(C43/$G$52*100)=TRUE,0,C43/$G$52*100)</f>
        <v>8.545067423704754</v>
      </c>
      <c r="D44" s="27">
        <f>IF(ISERROR(D43/$H$52*100)=TRUE,0,D43/$H$52*100)</f>
        <v>14.596822243955065</v>
      </c>
      <c r="E44" s="27">
        <f>IF(ISERROR(E43/$G$52*100)=TRUE,0,E43/$G$52*100)</f>
        <v>50.98888100307547</v>
      </c>
      <c r="F44" s="27">
        <f>IF(ISERROR(F43/$H$52*100)=TRUE,0,F43/$H$52*100)</f>
        <v>18.272918703919856</v>
      </c>
      <c r="G44" s="27">
        <f>IF(ISERROR(G43/$G$52*100)=TRUE,0,G43/$G$52*100)</f>
        <v>0.6482138632599953</v>
      </c>
      <c r="H44" s="27">
        <f>IF(ISERROR(H43/$H$52*100)=TRUE,0,H43/$H$52*100)</f>
        <v>0.9751787101744052</v>
      </c>
      <c r="I44" s="27">
        <f>IF(ISERROR(I43/$G$52*100)=TRUE,0,I43/$G$52*100)</f>
        <v>19.500828010409275</v>
      </c>
      <c r="J44" s="27">
        <f>IF(ISERROR(J43/$H$52*100)=TRUE,0,J43/$H$52*100)</f>
        <v>39.394167293430414</v>
      </c>
      <c r="K44" s="27">
        <f>IF(ISERROR(K43/$G$52*100)=TRUE,0,K43/$G$52*100)</f>
        <v>6.5885971137922885</v>
      </c>
      <c r="L44" s="27">
        <f>IF(ISERROR(L43/$H$52*100)=TRUE,0,L43/$H$52*100)</f>
        <v>9.085972971888303</v>
      </c>
    </row>
    <row r="45" spans="2:12" ht="15" customHeight="1">
      <c r="B45" s="24" t="s">
        <v>3</v>
      </c>
      <c r="C45" s="15">
        <f aca="true" t="shared" si="5" ref="C45:L45">SUM(C7,C26)</f>
        <v>25675</v>
      </c>
      <c r="D45" s="15">
        <f t="shared" si="5"/>
        <v>6709723</v>
      </c>
      <c r="E45" s="15">
        <f t="shared" si="5"/>
        <v>14146</v>
      </c>
      <c r="F45" s="15">
        <f t="shared" si="5"/>
        <v>1500860</v>
      </c>
      <c r="G45" s="15">
        <f t="shared" si="5"/>
        <v>7921</v>
      </c>
      <c r="H45" s="15">
        <f t="shared" si="5"/>
        <v>2422415</v>
      </c>
      <c r="I45" s="15">
        <f t="shared" si="5"/>
        <v>2501</v>
      </c>
      <c r="J45" s="15">
        <f t="shared" si="5"/>
        <v>1096855</v>
      </c>
      <c r="K45" s="15">
        <f t="shared" si="5"/>
        <v>5913</v>
      </c>
      <c r="L45" s="15">
        <f t="shared" si="5"/>
        <v>1097738</v>
      </c>
    </row>
    <row r="46" spans="2:12" ht="15" customHeight="1" thickBot="1">
      <c r="B46" s="28" t="s">
        <v>8</v>
      </c>
      <c r="C46" s="27">
        <f>IF(ISERROR(C45/$G$54*100)=TRUE,0,C45/$G$54*100)</f>
        <v>37.278218195545485</v>
      </c>
      <c r="D46" s="27">
        <f>IF(ISERROR(D45/$H$54*100)=TRUE,0,D45/$H$54*100)</f>
        <v>40.85778959732347</v>
      </c>
      <c r="E46" s="27">
        <f>IF(ISERROR(E45/$G$54*100)=TRUE,0,E45/$G$54*100)</f>
        <v>20.53895519354183</v>
      </c>
      <c r="F46" s="27">
        <f>IF(ISERROR(F45/$H$54*100)=TRUE,0,F45/$H$54*100)</f>
        <v>9.139247938408024</v>
      </c>
      <c r="G46" s="27">
        <f>IF(ISERROR(G45/$G$54*100)=TRUE,0,G45/$G$54*100)</f>
        <v>11.500711444086303</v>
      </c>
      <c r="H46" s="27">
        <f>IF(ISERROR(H45/$H$54*100)=TRUE,0,H45/$H$54*100)</f>
        <v>14.750910341216816</v>
      </c>
      <c r="I46" s="27">
        <f>IF(ISERROR(I45/$G$54*100)=TRUE,0,I45/$G$54*100)</f>
        <v>3.631268693556349</v>
      </c>
      <c r="J46" s="27">
        <f>IF(ISERROR(J45/$H$54*100)=TRUE,0,J45/$H$54*100)</f>
        <v>6.679123833990201</v>
      </c>
      <c r="K46" s="27">
        <f>IF(ISERROR(K45/$G$54*100)=TRUE,0,K45/$G$54*100)</f>
        <v>8.585242616952696</v>
      </c>
      <c r="L46" s="27">
        <f>IF(ISERROR(L45/$H$54*100)=TRUE,0,L45/$H$54*100)</f>
        <v>6.684500721860898</v>
      </c>
    </row>
    <row r="47" spans="2:12" ht="15" customHeight="1" thickTop="1">
      <c r="B47" s="29" t="s">
        <v>1</v>
      </c>
      <c r="C47" s="30">
        <f aca="true" t="shared" si="6" ref="C47:L47">SUM(C43,C45)</f>
        <v>32899</v>
      </c>
      <c r="D47" s="30">
        <f t="shared" si="6"/>
        <v>9739453</v>
      </c>
      <c r="E47" s="30">
        <f t="shared" si="6"/>
        <v>57252</v>
      </c>
      <c r="F47" s="30">
        <f t="shared" si="6"/>
        <v>5293604</v>
      </c>
      <c r="G47" s="30">
        <f t="shared" si="6"/>
        <v>8469</v>
      </c>
      <c r="H47" s="30">
        <f t="shared" si="6"/>
        <v>2624824</v>
      </c>
      <c r="I47" s="30">
        <f t="shared" si="6"/>
        <v>18987</v>
      </c>
      <c r="J47" s="30">
        <f t="shared" si="6"/>
        <v>9273545</v>
      </c>
      <c r="K47" s="30">
        <f t="shared" si="6"/>
        <v>11483</v>
      </c>
      <c r="L47" s="30">
        <f t="shared" si="6"/>
        <v>2983631</v>
      </c>
    </row>
    <row r="48" spans="2:12" ht="15" customHeight="1">
      <c r="B48" s="26" t="s">
        <v>8</v>
      </c>
      <c r="C48" s="27">
        <f>IF(ISERROR(C47/$G$56*100)=TRUE,0,C47/$G$56*100)</f>
        <v>21.444587847262962</v>
      </c>
      <c r="D48" s="27">
        <f>IF(ISERROR(D47/$H$56*100)=TRUE,0,D47/$H$56*100)</f>
        <v>26.196654536988202</v>
      </c>
      <c r="E48" s="27">
        <f>IF(ISERROR(E47/$G$56*100)=TRUE,0,E47/$G$56*100)</f>
        <v>37.31862802612539</v>
      </c>
      <c r="F48" s="27">
        <f>IF(ISERROR(F47/$H$56*100)=TRUE,0,F47/$H$56*100)</f>
        <v>14.238450069384687</v>
      </c>
      <c r="G48" s="27">
        <f>IF(ISERROR(G47/$G$56*100)=TRUE,0,G47/$G$56*100)</f>
        <v>5.520356681919512</v>
      </c>
      <c r="H48" s="27">
        <f>IF(ISERROR(H47/$H$56*100)=TRUE,0,H47/$H$56*100)</f>
        <v>7.060109797582628</v>
      </c>
      <c r="I48" s="27">
        <f>IF(ISERROR(I47/$G$56*100)=TRUE,0,I47/$G$56*100)</f>
        <v>12.376315069028902</v>
      </c>
      <c r="J48" s="27">
        <f>IF(ISERROR(J47/$H$56*100)=TRUE,0,J47/$H$56*100)</f>
        <v>24.943480367759285</v>
      </c>
      <c r="K48" s="27">
        <f>IF(ISERROR(K47/$G$56*100)=TRUE,0,K47/$G$56*100)</f>
        <v>7.484975295605356</v>
      </c>
      <c r="L48" s="27">
        <f>IF(ISERROR(L47/$H$56*100)=TRUE,0,L47/$H$56*100)</f>
        <v>8.025209482796278</v>
      </c>
    </row>
    <row r="49" ht="7.5" customHeight="1">
      <c r="B49" s="31"/>
    </row>
    <row r="50" spans="2:8" ht="15" customHeight="1">
      <c r="B50" s="163" t="s">
        <v>5</v>
      </c>
      <c r="C50" s="167" t="s">
        <v>12</v>
      </c>
      <c r="D50" s="168"/>
      <c r="E50" s="167" t="s">
        <v>50</v>
      </c>
      <c r="F50" s="168"/>
      <c r="G50" s="165" t="s">
        <v>49</v>
      </c>
      <c r="H50" s="166"/>
    </row>
    <row r="51" spans="2:8" ht="15" customHeight="1">
      <c r="B51" s="164"/>
      <c r="C51" s="23" t="s">
        <v>6</v>
      </c>
      <c r="D51" s="23" t="s">
        <v>7</v>
      </c>
      <c r="E51" s="23" t="s">
        <v>6</v>
      </c>
      <c r="F51" s="23" t="s">
        <v>7</v>
      </c>
      <c r="G51" s="23" t="s">
        <v>6</v>
      </c>
      <c r="H51" s="23" t="s">
        <v>7</v>
      </c>
    </row>
    <row r="52" spans="2:8" ht="15" customHeight="1">
      <c r="B52" s="24" t="s">
        <v>2</v>
      </c>
      <c r="C52" s="15">
        <f>SUM(C14,C33)</f>
        <v>10486</v>
      </c>
      <c r="D52" s="15">
        <f>SUM(D14,D33)</f>
        <v>2882614</v>
      </c>
      <c r="E52" s="15">
        <f>SUM(E14,E33)</f>
        <v>1120</v>
      </c>
      <c r="F52" s="15">
        <f>SUM(F14,F33)</f>
        <v>786013</v>
      </c>
      <c r="G52" s="15">
        <f>SUM(C43,E43,G43,I43,K43,C52,E52)</f>
        <v>84540</v>
      </c>
      <c r="H52" s="15">
        <f>SUM(D43,F43,H43,J43,L43,D52,F52)</f>
        <v>20756093</v>
      </c>
    </row>
    <row r="53" spans="2:8" ht="15" customHeight="1">
      <c r="B53" s="26" t="s">
        <v>8</v>
      </c>
      <c r="C53" s="27">
        <f>IF(ISERROR(C52/$G$52*100)=TRUE,0,C52/$G$52*100)</f>
        <v>12.403595930920275</v>
      </c>
      <c r="D53" s="27">
        <f>IF(ISERROR(D52/$H$52*100)=TRUE,0,D52/$H$52*100)</f>
        <v>13.888037599369014</v>
      </c>
      <c r="E53" s="27">
        <f>IF(ISERROR(E52/$G$52*100)=TRUE,0,E52/$G$52*100)</f>
        <v>1.3248166548379465</v>
      </c>
      <c r="F53" s="27">
        <f>IF(ISERROR(F52/$H$52*100)=TRUE,0,F52/$H$52*100)</f>
        <v>3.786902477262941</v>
      </c>
      <c r="G53" s="27">
        <f>IF(ISERROR(G52/$G$52*100)=TRUE,0,G52/$G$52*100)</f>
        <v>100</v>
      </c>
      <c r="H53" s="27">
        <f>IF(ISERROR(H52/$H$52*100)=TRUE,0,H52/$H$52*100)</f>
        <v>100</v>
      </c>
    </row>
    <row r="54" spans="2:8" ht="15" customHeight="1">
      <c r="B54" s="24" t="s">
        <v>3</v>
      </c>
      <c r="C54" s="15">
        <f>SUM(C16,C35)</f>
        <v>10103</v>
      </c>
      <c r="D54" s="15">
        <f>SUM(D16,D35)</f>
        <v>2696385</v>
      </c>
      <c r="E54" s="15">
        <f>SUM(E16,E35)</f>
        <v>2615</v>
      </c>
      <c r="F54" s="15">
        <f>SUM(F16,F35)</f>
        <v>898163</v>
      </c>
      <c r="G54" s="15">
        <f>SUM(C45,E45,G45,I45,K45,C54,E54)</f>
        <v>68874</v>
      </c>
      <c r="H54" s="15">
        <f>SUM(D45,F45,H45,J45,L45,D54,F54)</f>
        <v>16422139</v>
      </c>
    </row>
    <row r="55" spans="2:8" ht="15" customHeight="1" thickBot="1">
      <c r="B55" s="28" t="s">
        <v>8</v>
      </c>
      <c r="C55" s="27">
        <f>IF(ISERROR(C54/$G$54*100)=TRUE,0,C54/$G$54*100)</f>
        <v>14.668815518192641</v>
      </c>
      <c r="D55" s="27">
        <f>IF(ISERROR(D54/$H$54*100)=TRUE,0,D54/$H$54*100)</f>
        <v>16.41920702290974</v>
      </c>
      <c r="E55" s="27">
        <f>IF(ISERROR(E54/$G$54*100)=TRUE,0,E54/$G$54*100)</f>
        <v>3.7967883381246916</v>
      </c>
      <c r="F55" s="27">
        <f>IF(ISERROR(F54/$H$54*100)=TRUE,0,F54/$H$54*100)</f>
        <v>5.469220544290851</v>
      </c>
      <c r="G55" s="27">
        <f>IF(ISERROR(G54/$G$54*100)=TRUE,0,G54/$G$54*100)</f>
        <v>100</v>
      </c>
      <c r="H55" s="27">
        <f>IF(ISERROR(H54/$H$54*100)=TRUE,0,H54/$H$54*100)</f>
        <v>100</v>
      </c>
    </row>
    <row r="56" spans="2:8" ht="15" customHeight="1" thickTop="1">
      <c r="B56" s="29" t="s">
        <v>1</v>
      </c>
      <c r="C56" s="30">
        <f aca="true" t="shared" si="7" ref="C56:H56">SUM(C52,C54)</f>
        <v>20589</v>
      </c>
      <c r="D56" s="30">
        <f t="shared" si="7"/>
        <v>5578999</v>
      </c>
      <c r="E56" s="30">
        <f t="shared" si="7"/>
        <v>3735</v>
      </c>
      <c r="F56" s="30">
        <f t="shared" si="7"/>
        <v>1684176</v>
      </c>
      <c r="G56" s="30">
        <f t="shared" si="7"/>
        <v>153414</v>
      </c>
      <c r="H56" s="30">
        <f t="shared" si="7"/>
        <v>37178232</v>
      </c>
    </row>
    <row r="57" spans="2:8" ht="15" customHeight="1">
      <c r="B57" s="26" t="s">
        <v>8</v>
      </c>
      <c r="C57" s="27">
        <f>IF(ISERROR(C56/$G$56*100)=TRUE,0,C56/$G$56*100)</f>
        <v>13.420548320231529</v>
      </c>
      <c r="D57" s="27">
        <f>IF(ISERROR(D56/$H$56*100)=TRUE,0,D56/$H$56*100)</f>
        <v>15.006090122843926</v>
      </c>
      <c r="E57" s="27">
        <f>IF(ISERROR(E56/$G$56*100)=TRUE,0,E56/$G$56*100)</f>
        <v>2.4345887598263523</v>
      </c>
      <c r="F57" s="27">
        <f>IF(ISERROR(F56/$H$56*100)=TRUE,0,F56/$H$56*100)</f>
        <v>4.5300056226449925</v>
      </c>
      <c r="G57" s="27">
        <f>IF(ISERROR(G56/$G$56*100)=TRUE,0,G56/$G$56*100)</f>
        <v>100</v>
      </c>
      <c r="H57" s="27">
        <f>IF(ISERROR(H56/$H$56*100)=TRUE,0,H56/$H$56*100)</f>
        <v>100</v>
      </c>
    </row>
    <row r="58" spans="2:12" ht="13.5" customHeight="1" hidden="1"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</row>
  </sheetData>
  <sheetProtection/>
  <mergeCells count="30">
    <mergeCell ref="B50:B51"/>
    <mergeCell ref="C50:D50"/>
    <mergeCell ref="E50:F50"/>
    <mergeCell ref="G50:H50"/>
    <mergeCell ref="K41:L41"/>
    <mergeCell ref="G41:H41"/>
    <mergeCell ref="B41:B42"/>
    <mergeCell ref="C41:D41"/>
    <mergeCell ref="E41:F41"/>
    <mergeCell ref="I41:J41"/>
    <mergeCell ref="K3:L3"/>
    <mergeCell ref="K22:L22"/>
    <mergeCell ref="C3:D3"/>
    <mergeCell ref="I3:J3"/>
    <mergeCell ref="I22:J22"/>
    <mergeCell ref="C22:D22"/>
    <mergeCell ref="G22:H22"/>
    <mergeCell ref="G12:H12"/>
    <mergeCell ref="E12:F12"/>
    <mergeCell ref="C12:D12"/>
    <mergeCell ref="B31:B32"/>
    <mergeCell ref="G31:H31"/>
    <mergeCell ref="E31:F31"/>
    <mergeCell ref="G3:H3"/>
    <mergeCell ref="B3:B4"/>
    <mergeCell ref="E22:F22"/>
    <mergeCell ref="B12:B13"/>
    <mergeCell ref="E3:F3"/>
    <mergeCell ref="B22:B23"/>
    <mergeCell ref="C31:D31"/>
  </mergeCells>
  <printOptions horizontalCentered="1"/>
  <pageMargins left="0.5905511811023623" right="0.11811023622047245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>
    <tabColor indexed="44"/>
    <pageSetUpPr fitToPage="1"/>
  </sheetPr>
  <dimension ref="B1:L34"/>
  <sheetViews>
    <sheetView showGridLines="0" zoomScalePageLayoutView="0" workbookViewId="0" topLeftCell="A1">
      <selection activeCell="B1" sqref="B1"/>
    </sheetView>
  </sheetViews>
  <sheetFormatPr defaultColWidth="10.00390625" defaultRowHeight="13.5"/>
  <cols>
    <col min="1" max="1" width="1.75390625" style="3" customWidth="1"/>
    <col min="2" max="2" width="12.25390625" style="3" customWidth="1"/>
    <col min="3" max="3" width="6.25390625" style="3" customWidth="1"/>
    <col min="4" max="4" width="9.375" style="3" customWidth="1"/>
    <col min="5" max="5" width="6.625" style="3" customWidth="1"/>
    <col min="6" max="6" width="9.375" style="3" customWidth="1"/>
    <col min="7" max="7" width="6.25390625" style="3" customWidth="1"/>
    <col min="8" max="8" width="9.375" style="3" customWidth="1"/>
    <col min="9" max="9" width="6.25390625" style="3" customWidth="1"/>
    <col min="10" max="10" width="9.375" style="3" customWidth="1"/>
    <col min="11" max="11" width="6.875" style="3" customWidth="1"/>
    <col min="12" max="12" width="10.125" style="3" customWidth="1"/>
    <col min="13" max="13" width="0.875" style="3" customWidth="1"/>
    <col min="14" max="16384" width="10.00390625" style="3" customWidth="1"/>
  </cols>
  <sheetData>
    <row r="1" spans="2:12" ht="14.25">
      <c r="B1" s="33" t="s">
        <v>63</v>
      </c>
      <c r="L1" s="34" t="s">
        <v>61</v>
      </c>
    </row>
    <row r="3" spans="3:12" ht="12.75">
      <c r="C3" s="13" t="s">
        <v>54</v>
      </c>
      <c r="J3" s="4"/>
      <c r="K3" s="35"/>
      <c r="L3" s="34" t="s">
        <v>4</v>
      </c>
    </row>
    <row r="4" spans="2:12" ht="18" customHeight="1">
      <c r="B4" s="174" t="s">
        <v>5</v>
      </c>
      <c r="C4" s="36" t="s">
        <v>13</v>
      </c>
      <c r="D4" s="36"/>
      <c r="E4" s="36" t="s">
        <v>14</v>
      </c>
      <c r="F4" s="36"/>
      <c r="G4" s="171" t="s">
        <v>11</v>
      </c>
      <c r="H4" s="173"/>
      <c r="I4" s="171" t="s">
        <v>15</v>
      </c>
      <c r="J4" s="173"/>
      <c r="K4" s="171" t="s">
        <v>1</v>
      </c>
      <c r="L4" s="173"/>
    </row>
    <row r="5" spans="2:12" ht="18" customHeight="1">
      <c r="B5" s="175"/>
      <c r="C5" s="37" t="s">
        <v>6</v>
      </c>
      <c r="D5" s="37" t="s">
        <v>7</v>
      </c>
      <c r="E5" s="37" t="s">
        <v>6</v>
      </c>
      <c r="F5" s="37" t="s">
        <v>7</v>
      </c>
      <c r="G5" s="37" t="s">
        <v>6</v>
      </c>
      <c r="H5" s="37" t="s">
        <v>7</v>
      </c>
      <c r="I5" s="37" t="s">
        <v>6</v>
      </c>
      <c r="J5" s="37" t="s">
        <v>7</v>
      </c>
      <c r="K5" s="37" t="s">
        <v>6</v>
      </c>
      <c r="L5" s="37" t="s">
        <v>7</v>
      </c>
    </row>
    <row r="6" spans="2:12" ht="18" customHeight="1">
      <c r="B6" s="38" t="s">
        <v>2</v>
      </c>
      <c r="C6" s="15">
        <v>456</v>
      </c>
      <c r="D6" s="25">
        <v>358059</v>
      </c>
      <c r="E6" s="15">
        <v>84</v>
      </c>
      <c r="F6" s="25">
        <v>77375</v>
      </c>
      <c r="G6" s="15">
        <v>10</v>
      </c>
      <c r="H6" s="25">
        <v>5517</v>
      </c>
      <c r="I6" s="15">
        <v>27</v>
      </c>
      <c r="J6" s="25">
        <v>20426</v>
      </c>
      <c r="K6" s="15">
        <f>SUM(C6,E6,G6,I6)</f>
        <v>577</v>
      </c>
      <c r="L6" s="15">
        <f>SUM(D6,F6,H6,J6)</f>
        <v>461377</v>
      </c>
    </row>
    <row r="7" spans="2:12" ht="18" customHeight="1">
      <c r="B7" s="39" t="s">
        <v>8</v>
      </c>
      <c r="C7" s="27">
        <f>IF(ISERROR(C6/$K$6*100)=TRUE,0,C6/$K$6*100)</f>
        <v>79.02946273830156</v>
      </c>
      <c r="D7" s="27">
        <f>IF(ISERROR(D6/$L$6*100)=TRUE,0,D6/$L$6*100)</f>
        <v>77.60659937534814</v>
      </c>
      <c r="E7" s="27">
        <f>IF(ISERROR(E6/$K$6*100)=TRUE,0,E6/$K$6*100)</f>
        <v>14.558058925476603</v>
      </c>
      <c r="F7" s="27">
        <f>IF(ISERROR(F6/$L$6*100)=TRUE,0,F6/$L$6*100)</f>
        <v>16.77045019582684</v>
      </c>
      <c r="G7" s="27">
        <f>IF(ISERROR(G6/$K$6*100)=TRUE,0,G6/$K$6*100)</f>
        <v>1.733102253032929</v>
      </c>
      <c r="H7" s="27">
        <f>IF(ISERROR(H6/$L$6*100)=TRUE,0,H6/$L$6*100)</f>
        <v>1.195768319617146</v>
      </c>
      <c r="I7" s="27">
        <f>IF(ISERROR(I6/$K$6*100)=TRUE,0,I6/$K$6*100)</f>
        <v>4.679376083188909</v>
      </c>
      <c r="J7" s="27">
        <f>IF(ISERROR(J6/$L$6*100)=TRUE,0,J6/$L$6*100)</f>
        <v>4.427182109207871</v>
      </c>
      <c r="K7" s="27">
        <f>IF(ISERROR(K6/$K$6*100)=TRUE,0,K6/$K$6*100)</f>
        <v>100</v>
      </c>
      <c r="L7" s="27">
        <f>IF(ISERROR(L6/$L$6*100)=TRUE,0,L6/$L$6*100)</f>
        <v>100</v>
      </c>
    </row>
    <row r="8" spans="2:12" ht="18" customHeight="1">
      <c r="B8" s="38" t="s">
        <v>3</v>
      </c>
      <c r="C8" s="25">
        <v>1414</v>
      </c>
      <c r="D8" s="25">
        <v>644946</v>
      </c>
      <c r="E8" s="25">
        <v>427</v>
      </c>
      <c r="F8" s="25">
        <v>287976</v>
      </c>
      <c r="G8" s="25">
        <v>72</v>
      </c>
      <c r="H8" s="25">
        <v>37865</v>
      </c>
      <c r="I8" s="25">
        <v>67</v>
      </c>
      <c r="J8" s="25">
        <v>38929</v>
      </c>
      <c r="K8" s="15">
        <f>SUM(C8,E8,G8,I8)</f>
        <v>1980</v>
      </c>
      <c r="L8" s="15">
        <f>SUM(D8,F8,H8,J8)</f>
        <v>1009716</v>
      </c>
    </row>
    <row r="9" spans="2:12" ht="18" customHeight="1" thickBot="1">
      <c r="B9" s="40" t="s">
        <v>8</v>
      </c>
      <c r="C9" s="27">
        <f>IF(ISERROR(C8/$K$8*100)=TRUE,0,C8/$K$8*100)</f>
        <v>71.41414141414143</v>
      </c>
      <c r="D9" s="27">
        <f>IF(ISERROR(D8/$L$8*100)=TRUE,0,D8/$L$8*100)</f>
        <v>63.87400021392153</v>
      </c>
      <c r="E9" s="27">
        <f>IF(ISERROR(E8/$K$8*100)=TRUE,0,E8/$K$8*100)</f>
        <v>21.565656565656568</v>
      </c>
      <c r="F9" s="27">
        <f>IF(ISERROR(F8/$L$8*100)=TRUE,0,F8/$L$8*100)</f>
        <v>28.520494871825345</v>
      </c>
      <c r="G9" s="27">
        <f>IF(ISERROR(G8/$K$8*100)=TRUE,0,G8/$K$8*100)</f>
        <v>3.6363636363636362</v>
      </c>
      <c r="H9" s="27">
        <f>IF(ISERROR(H8/$L$8*100)=TRUE,0,H8/$L$8*100)</f>
        <v>3.750064374536999</v>
      </c>
      <c r="I9" s="27">
        <f>IF(ISERROR(I8/$K$8*100)=TRUE,0,I8/$K$8*100)</f>
        <v>3.383838383838384</v>
      </c>
      <c r="J9" s="27">
        <f>IF(ISERROR(J8/$L$8*100)=TRUE,0,J8/$L$8*100)</f>
        <v>3.8554405397161178</v>
      </c>
      <c r="K9" s="27">
        <f>IF(ISERROR(K8/$K$8*100)=TRUE,0,K8/$K$8*100)</f>
        <v>100</v>
      </c>
      <c r="L9" s="27">
        <f>IF(ISERROR(L8/$L$8*100)=TRUE,0,L8/$L$8*100)</f>
        <v>100</v>
      </c>
    </row>
    <row r="10" spans="2:12" ht="18" customHeight="1" thickTop="1">
      <c r="B10" s="41" t="s">
        <v>1</v>
      </c>
      <c r="C10" s="30">
        <f aca="true" t="shared" si="0" ref="C10:L10">SUM(C6,C8)</f>
        <v>1870</v>
      </c>
      <c r="D10" s="30">
        <f t="shared" si="0"/>
        <v>1003005</v>
      </c>
      <c r="E10" s="30">
        <f t="shared" si="0"/>
        <v>511</v>
      </c>
      <c r="F10" s="30">
        <f t="shared" si="0"/>
        <v>365351</v>
      </c>
      <c r="G10" s="30">
        <f t="shared" si="0"/>
        <v>82</v>
      </c>
      <c r="H10" s="30">
        <f t="shared" si="0"/>
        <v>43382</v>
      </c>
      <c r="I10" s="30">
        <f t="shared" si="0"/>
        <v>94</v>
      </c>
      <c r="J10" s="30">
        <f t="shared" si="0"/>
        <v>59355</v>
      </c>
      <c r="K10" s="30">
        <f t="shared" si="0"/>
        <v>2557</v>
      </c>
      <c r="L10" s="30">
        <f t="shared" si="0"/>
        <v>1471093</v>
      </c>
    </row>
    <row r="11" spans="2:12" ht="18" customHeight="1">
      <c r="B11" s="39" t="s">
        <v>8</v>
      </c>
      <c r="C11" s="27">
        <f>IF(ISERROR(C10/$K$10*100)=TRUE,0,C10/$K$10*100)</f>
        <v>73.1325772389519</v>
      </c>
      <c r="D11" s="27">
        <f>IF(ISERROR(D10/$L$10*100)=TRUE,0,D10/$L$10*100)</f>
        <v>68.18093757498677</v>
      </c>
      <c r="E11" s="27">
        <f>IF(ISERROR(E10/$K$10*100)=TRUE,0,E10/$K$10*100)</f>
        <v>19.984356667970278</v>
      </c>
      <c r="F11" s="27">
        <f>IF(ISERROR(F10/$L$10*100)=TRUE,0,F10/$L$10*100)</f>
        <v>24.83534351669133</v>
      </c>
      <c r="G11" s="27">
        <f>IF(ISERROR(G10/$K$10*100)=TRUE,0,G10/$K$10*100)</f>
        <v>3.2068830660930776</v>
      </c>
      <c r="H11" s="27">
        <f>IF(ISERROR(H10/$L$10*100)=TRUE,0,H10/$L$10*100)</f>
        <v>2.948963797666089</v>
      </c>
      <c r="I11" s="27">
        <f>IF(ISERROR(I10/$K$10*100)=TRUE,0,I10/$K$10*100)</f>
        <v>3.676183026984748</v>
      </c>
      <c r="J11" s="27">
        <f>IF(ISERROR(J10/$L$10*100)=TRUE,0,J10/$L$10*100)</f>
        <v>4.034755110655819</v>
      </c>
      <c r="K11" s="27">
        <f>IF(ISERROR(K10/$K$10*100)=TRUE,0,K10/$K$10*100)</f>
        <v>100</v>
      </c>
      <c r="L11" s="27">
        <f>IF(ISERROR(L10/$L$10*100)=TRUE,0,L10/$L$10*100)</f>
        <v>100</v>
      </c>
    </row>
    <row r="13" ht="22.5" customHeight="1"/>
    <row r="14" spans="3:12" ht="12.75">
      <c r="C14" s="13" t="s">
        <v>16</v>
      </c>
      <c r="I14" s="35"/>
      <c r="L14" s="34"/>
    </row>
    <row r="15" spans="2:12" ht="18" customHeight="1">
      <c r="B15" s="174" t="s">
        <v>5</v>
      </c>
      <c r="C15" s="36" t="s">
        <v>13</v>
      </c>
      <c r="D15" s="36"/>
      <c r="E15" s="36" t="s">
        <v>14</v>
      </c>
      <c r="F15" s="36"/>
      <c r="G15" s="171"/>
      <c r="H15" s="172"/>
      <c r="I15" s="171" t="s">
        <v>15</v>
      </c>
      <c r="J15" s="172"/>
      <c r="K15" s="171" t="s">
        <v>1</v>
      </c>
      <c r="L15" s="173"/>
    </row>
    <row r="16" spans="2:12" ht="18" customHeight="1">
      <c r="B16" s="175"/>
      <c r="C16" s="37" t="s">
        <v>6</v>
      </c>
      <c r="D16" s="37" t="s">
        <v>7</v>
      </c>
      <c r="E16" s="37" t="s">
        <v>6</v>
      </c>
      <c r="F16" s="37" t="s">
        <v>7</v>
      </c>
      <c r="G16" s="37"/>
      <c r="H16" s="37"/>
      <c r="I16" s="37" t="s">
        <v>6</v>
      </c>
      <c r="J16" s="37" t="s">
        <v>7</v>
      </c>
      <c r="K16" s="37" t="s">
        <v>6</v>
      </c>
      <c r="L16" s="37" t="s">
        <v>7</v>
      </c>
    </row>
    <row r="17" spans="2:12" ht="18" customHeight="1">
      <c r="B17" s="38" t="s">
        <v>2</v>
      </c>
      <c r="C17" s="15">
        <v>4681</v>
      </c>
      <c r="D17" s="25">
        <v>649496</v>
      </c>
      <c r="E17" s="15">
        <v>14</v>
      </c>
      <c r="F17" s="25">
        <v>5554</v>
      </c>
      <c r="G17" s="42"/>
      <c r="H17" s="42"/>
      <c r="I17" s="15">
        <v>797</v>
      </c>
      <c r="J17" s="25">
        <v>686197</v>
      </c>
      <c r="K17" s="15">
        <f>SUM(C17,E17,G17,I17)</f>
        <v>5492</v>
      </c>
      <c r="L17" s="15">
        <f>SUM(D17,F17,H17,J17)</f>
        <v>1341247</v>
      </c>
    </row>
    <row r="18" spans="2:12" ht="18" customHeight="1">
      <c r="B18" s="39" t="s">
        <v>8</v>
      </c>
      <c r="C18" s="27">
        <f>IF(ISERROR(C17/$K$17*100)=TRUE,0,C17/$K$17*100)</f>
        <v>85.23306627822286</v>
      </c>
      <c r="D18" s="27">
        <f>IF(ISERROR(D17/$L$17*100)=TRUE,0,D17/$L$17*100)</f>
        <v>48.42478678423885</v>
      </c>
      <c r="E18" s="27">
        <f>IF(ISERROR(E17/$K$17*100)=TRUE,0,E17/$K$17*100)</f>
        <v>0.25491624180626365</v>
      </c>
      <c r="F18" s="27">
        <f>IF(ISERROR(F17/$L$17*100)=TRUE,0,F17/$L$17*100)</f>
        <v>0.4140922589202436</v>
      </c>
      <c r="G18" s="43"/>
      <c r="H18" s="43"/>
      <c r="I18" s="27">
        <f>IF(ISERROR(I17/$K$17*100)=TRUE,0,I17/$K$17*100)</f>
        <v>14.512017479970869</v>
      </c>
      <c r="J18" s="27">
        <f>IF(ISERROR(J17/$L$17*100)=TRUE,0,J17/$L$17*100)</f>
        <v>51.16112095684091</v>
      </c>
      <c r="K18" s="27">
        <f>IF(ISERROR(K17/$K$17*100)=TRUE,0,K17/$K$17*100)</f>
        <v>100</v>
      </c>
      <c r="L18" s="27">
        <f>IF(ISERROR(L17/$L$17*100)=TRUE,0,L17/$L$17*100)</f>
        <v>100</v>
      </c>
    </row>
    <row r="19" spans="2:12" ht="18" customHeight="1">
      <c r="B19" s="38" t="s">
        <v>3</v>
      </c>
      <c r="C19" s="25">
        <v>1197</v>
      </c>
      <c r="D19" s="25">
        <v>210361</v>
      </c>
      <c r="E19" s="25">
        <v>81</v>
      </c>
      <c r="F19" s="25">
        <v>21098</v>
      </c>
      <c r="G19" s="44"/>
      <c r="H19" s="44"/>
      <c r="I19" s="25">
        <v>137</v>
      </c>
      <c r="J19" s="25">
        <v>15447</v>
      </c>
      <c r="K19" s="15">
        <f>SUM(C19,E19,G19,I19)</f>
        <v>1415</v>
      </c>
      <c r="L19" s="15">
        <f>SUM(D19,F19,H19,J19)</f>
        <v>246906</v>
      </c>
    </row>
    <row r="20" spans="2:12" ht="18" customHeight="1" thickBot="1">
      <c r="B20" s="40" t="s">
        <v>8</v>
      </c>
      <c r="C20" s="27">
        <f>IF(ISERROR(C19/$K$19*100)=TRUE,0,C19/$K$19*100)</f>
        <v>84.59363957597174</v>
      </c>
      <c r="D20" s="27">
        <f>IF(ISERROR(D19/$L$19*100)=TRUE,0,D19/$L$19*100)</f>
        <v>85.19882060379254</v>
      </c>
      <c r="E20" s="27">
        <f>IF(ISERROR(E19/$K$19*100)=TRUE,0,E19/$K$19*100)</f>
        <v>5.724381625441696</v>
      </c>
      <c r="F20" s="27">
        <f>IF(ISERROR(F19/$L$19*100)=TRUE,0,F19/$L$19*100)</f>
        <v>8.544952330036532</v>
      </c>
      <c r="G20" s="45"/>
      <c r="H20" s="45"/>
      <c r="I20" s="27">
        <f>IF(ISERROR(I19/$K$19*100)=TRUE,0,I19/$K$19*100)</f>
        <v>9.681978798586572</v>
      </c>
      <c r="J20" s="27">
        <f>IF(ISERROR(J19/$L$19*100)=TRUE,0,J19/$L$19*100)</f>
        <v>6.256227066170932</v>
      </c>
      <c r="K20" s="27">
        <f>IF(ISERROR(K19/$K$19*100)=TRUE,0,K19/$K$19*100)</f>
        <v>100</v>
      </c>
      <c r="L20" s="27">
        <f>IF(ISERROR(L19/$L$19*100)=TRUE,0,L19/$L$19*100)</f>
        <v>100</v>
      </c>
    </row>
    <row r="21" spans="2:12" ht="18" customHeight="1" thickTop="1">
      <c r="B21" s="41" t="s">
        <v>1</v>
      </c>
      <c r="C21" s="30">
        <f>SUM(C17,C19)</f>
        <v>5878</v>
      </c>
      <c r="D21" s="30">
        <f>SUM(D17,D19)</f>
        <v>859857</v>
      </c>
      <c r="E21" s="30">
        <f>SUM(E17,E19)</f>
        <v>95</v>
      </c>
      <c r="F21" s="30">
        <f>SUM(F17,F19)</f>
        <v>26652</v>
      </c>
      <c r="G21" s="46"/>
      <c r="H21" s="46"/>
      <c r="I21" s="30">
        <f>SUM(I17,I19)</f>
        <v>934</v>
      </c>
      <c r="J21" s="30">
        <f>SUM(J17,J19)</f>
        <v>701644</v>
      </c>
      <c r="K21" s="30">
        <f>SUM(K17,K19)</f>
        <v>6907</v>
      </c>
      <c r="L21" s="30">
        <f>SUM(L17,L19)</f>
        <v>1588153</v>
      </c>
    </row>
    <row r="22" spans="2:12" ht="18" customHeight="1">
      <c r="B22" s="39" t="s">
        <v>8</v>
      </c>
      <c r="C22" s="27">
        <f>IF(ISERROR(C21/$K$21*100)=TRUE,0,C21/$K$21*100)</f>
        <v>85.10207036339945</v>
      </c>
      <c r="D22" s="27">
        <f>IF(ISERROR(D21/$L$21*100)=TRUE,0,D21/$L$21*100)</f>
        <v>54.14194979954702</v>
      </c>
      <c r="E22" s="27">
        <f>IF(ISERROR(E21/$K$21*100)=TRUE,0,E21/$K$21*100)</f>
        <v>1.3754162443897495</v>
      </c>
      <c r="F22" s="27">
        <f>IF(ISERROR(F21/$L$21*100)=TRUE,0,F21/$L$21*100)</f>
        <v>1.678175843259434</v>
      </c>
      <c r="G22" s="43"/>
      <c r="H22" s="43"/>
      <c r="I22" s="27">
        <f>IF(ISERROR(I21/$K$21*100)=TRUE,0,I21/$K$21*100)</f>
        <v>13.5225133922108</v>
      </c>
      <c r="J22" s="27">
        <f>IF(ISERROR(J21/$L$21*100)=TRUE,0,J21/$L$21*100)</f>
        <v>44.17987435719354</v>
      </c>
      <c r="K22" s="27">
        <f>IF(ISERROR(K21/$K$21*100)=TRUE,0,K21/$K$21*100)</f>
        <v>100</v>
      </c>
      <c r="L22" s="27">
        <f>IF(ISERROR(L21/$L$21*100)=TRUE,0,L21/$L$21*100)</f>
        <v>100</v>
      </c>
    </row>
    <row r="24" ht="22.5" customHeight="1"/>
    <row r="25" spans="3:12" ht="12.75">
      <c r="C25" s="13" t="s">
        <v>24</v>
      </c>
      <c r="L25" s="34"/>
    </row>
    <row r="26" spans="2:12" ht="18" customHeight="1">
      <c r="B26" s="174" t="s">
        <v>5</v>
      </c>
      <c r="C26" s="36" t="s">
        <v>13</v>
      </c>
      <c r="D26" s="36"/>
      <c r="E26" s="36" t="s">
        <v>14</v>
      </c>
      <c r="F26" s="36"/>
      <c r="G26" s="171" t="s">
        <v>11</v>
      </c>
      <c r="H26" s="173"/>
      <c r="I26" s="171" t="s">
        <v>15</v>
      </c>
      <c r="J26" s="173"/>
      <c r="K26" s="171" t="s">
        <v>1</v>
      </c>
      <c r="L26" s="173"/>
    </row>
    <row r="27" spans="2:12" ht="18" customHeight="1">
      <c r="B27" s="175"/>
      <c r="C27" s="37" t="s">
        <v>6</v>
      </c>
      <c r="D27" s="37" t="s">
        <v>7</v>
      </c>
      <c r="E27" s="37" t="s">
        <v>6</v>
      </c>
      <c r="F27" s="37" t="s">
        <v>7</v>
      </c>
      <c r="G27" s="37" t="s">
        <v>6</v>
      </c>
      <c r="H27" s="37" t="s">
        <v>7</v>
      </c>
      <c r="I27" s="37" t="s">
        <v>6</v>
      </c>
      <c r="J27" s="37" t="s">
        <v>7</v>
      </c>
      <c r="K27" s="37" t="s">
        <v>6</v>
      </c>
      <c r="L27" s="37" t="s">
        <v>7</v>
      </c>
    </row>
    <row r="28" spans="2:12" ht="18" customHeight="1">
      <c r="B28" s="38" t="s">
        <v>2</v>
      </c>
      <c r="C28" s="15">
        <f aca="true" t="shared" si="1" ref="C28:J28">SUM(C6,C17)</f>
        <v>5137</v>
      </c>
      <c r="D28" s="15">
        <f t="shared" si="1"/>
        <v>1007555</v>
      </c>
      <c r="E28" s="15">
        <f t="shared" si="1"/>
        <v>98</v>
      </c>
      <c r="F28" s="15">
        <f t="shared" si="1"/>
        <v>82929</v>
      </c>
      <c r="G28" s="15">
        <f t="shared" si="1"/>
        <v>10</v>
      </c>
      <c r="H28" s="15">
        <f t="shared" si="1"/>
        <v>5517</v>
      </c>
      <c r="I28" s="15">
        <f t="shared" si="1"/>
        <v>824</v>
      </c>
      <c r="J28" s="15">
        <f t="shared" si="1"/>
        <v>706623</v>
      </c>
      <c r="K28" s="15">
        <f>SUM(C28,E28,G28,I28)</f>
        <v>6069</v>
      </c>
      <c r="L28" s="15">
        <f>SUM(D28,F28,H28,J28)</f>
        <v>1802624</v>
      </c>
    </row>
    <row r="29" spans="2:12" ht="18" customHeight="1">
      <c r="B29" s="39" t="s">
        <v>8</v>
      </c>
      <c r="C29" s="27">
        <f>IF(ISERROR(C28/$K$28*100)=TRUE,0,C28/$K$28*100)</f>
        <v>84.64326907233482</v>
      </c>
      <c r="D29" s="27">
        <f>IF(ISERROR(D28/$L$28*100)=TRUE,0,D28/$L$28*100)</f>
        <v>55.893797042533556</v>
      </c>
      <c r="E29" s="27">
        <f>IF(ISERROR(E28/$K$28*100)=TRUE,0,E28/$K$28*100)</f>
        <v>1.6147635524798154</v>
      </c>
      <c r="F29" s="27">
        <f>IF(ISERROR(F28/$L$28*100)=TRUE,0,F28/$L$28*100)</f>
        <v>4.600460217993326</v>
      </c>
      <c r="G29" s="27">
        <f>IF(ISERROR(G28/$K$28*100)=TRUE,0,G28/$K$28*100)</f>
        <v>0.16477179106936893</v>
      </c>
      <c r="H29" s="27">
        <f>IF(ISERROR(H28/$L$28*100)=TRUE,0,H28/$L$28*100)</f>
        <v>0.3060538415110417</v>
      </c>
      <c r="I29" s="27">
        <f>IF(ISERROR(I28/$K$28*100)=TRUE,0,I28/$K$28*100)</f>
        <v>13.577195584116</v>
      </c>
      <c r="J29" s="27">
        <f>IF(ISERROR(J28/$L$28*100)=TRUE,0,J28/$L$28*100)</f>
        <v>39.19968889796208</v>
      </c>
      <c r="K29" s="27">
        <f>IF(ISERROR(K28/$K$28*100)=TRUE,0,K28/$K$28*100)</f>
        <v>100</v>
      </c>
      <c r="L29" s="27">
        <f>IF(ISERROR(L28/$L$28*100)=TRUE,0,L28/$L$28*100)</f>
        <v>100</v>
      </c>
    </row>
    <row r="30" spans="2:12" ht="18" customHeight="1">
      <c r="B30" s="38" t="s">
        <v>3</v>
      </c>
      <c r="C30" s="15">
        <f aca="true" t="shared" si="2" ref="C30:J30">SUM(C8,C19)</f>
        <v>2611</v>
      </c>
      <c r="D30" s="15">
        <f t="shared" si="2"/>
        <v>855307</v>
      </c>
      <c r="E30" s="15">
        <f t="shared" si="2"/>
        <v>508</v>
      </c>
      <c r="F30" s="15">
        <f t="shared" si="2"/>
        <v>309074</v>
      </c>
      <c r="G30" s="15">
        <f t="shared" si="2"/>
        <v>72</v>
      </c>
      <c r="H30" s="15">
        <f t="shared" si="2"/>
        <v>37865</v>
      </c>
      <c r="I30" s="15">
        <f t="shared" si="2"/>
        <v>204</v>
      </c>
      <c r="J30" s="15">
        <f t="shared" si="2"/>
        <v>54376</v>
      </c>
      <c r="K30" s="15">
        <f>SUM(C30,E30,G30,I30)</f>
        <v>3395</v>
      </c>
      <c r="L30" s="15">
        <f>SUM(D30,F30,H30,J30)</f>
        <v>1256622</v>
      </c>
    </row>
    <row r="31" spans="2:12" ht="18" customHeight="1" thickBot="1">
      <c r="B31" s="40" t="s">
        <v>8</v>
      </c>
      <c r="C31" s="27">
        <f>IF(ISERROR(C30/$K$30*100)=TRUE,0,C30/$K$30*100)</f>
        <v>76.90721649484537</v>
      </c>
      <c r="D31" s="27">
        <f>IF(ISERROR(D30/$L$30*100)=TRUE,0,D30/$L$30*100)</f>
        <v>68.06398423710552</v>
      </c>
      <c r="E31" s="27">
        <f>IF(ISERROR(E30/$K$30*100)=TRUE,0,E30/$K$30*100)</f>
        <v>14.96318114874816</v>
      </c>
      <c r="F31" s="27">
        <f>IF(ISERROR(F30/$L$30*100)=TRUE,0,F30/$L$30*100)</f>
        <v>24.59562223166553</v>
      </c>
      <c r="G31" s="27">
        <f>IF(ISERROR(G30/$K$30*100)=TRUE,0,G30/$K$30*100)</f>
        <v>2.1207658321060383</v>
      </c>
      <c r="H31" s="27">
        <f>IF(ISERROR(H30/$L$30*100)=TRUE,0,H30/$L$30*100)</f>
        <v>3.0132370752700495</v>
      </c>
      <c r="I31" s="27">
        <f>IF(ISERROR(I30/$K$30*100)=TRUE,0,I30/$K$30*100)</f>
        <v>6.008836524300442</v>
      </c>
      <c r="J31" s="27">
        <f>IF(ISERROR(J30/$L$30*100)=TRUE,0,J30/$L$30*100)</f>
        <v>4.327156455958912</v>
      </c>
      <c r="K31" s="27">
        <f>IF(ISERROR(K30/$K$30*100)=TRUE,0,K30/$K$30*100)</f>
        <v>100</v>
      </c>
      <c r="L31" s="27">
        <f>IF(ISERROR(L30/$L$30*100)=TRUE,0,L30/$L$30*100)</f>
        <v>100</v>
      </c>
    </row>
    <row r="32" spans="2:12" ht="18" customHeight="1" thickTop="1">
      <c r="B32" s="41" t="s">
        <v>1</v>
      </c>
      <c r="C32" s="30">
        <f aca="true" t="shared" si="3" ref="C32:L32">SUM(C28,C30)</f>
        <v>7748</v>
      </c>
      <c r="D32" s="30">
        <f t="shared" si="3"/>
        <v>1862862</v>
      </c>
      <c r="E32" s="30">
        <f t="shared" si="3"/>
        <v>606</v>
      </c>
      <c r="F32" s="30">
        <f t="shared" si="3"/>
        <v>392003</v>
      </c>
      <c r="G32" s="30">
        <f t="shared" si="3"/>
        <v>82</v>
      </c>
      <c r="H32" s="30">
        <f t="shared" si="3"/>
        <v>43382</v>
      </c>
      <c r="I32" s="30">
        <f t="shared" si="3"/>
        <v>1028</v>
      </c>
      <c r="J32" s="30">
        <f t="shared" si="3"/>
        <v>760999</v>
      </c>
      <c r="K32" s="30">
        <f t="shared" si="3"/>
        <v>9464</v>
      </c>
      <c r="L32" s="30">
        <f t="shared" si="3"/>
        <v>3059246</v>
      </c>
    </row>
    <row r="33" spans="2:12" ht="18" customHeight="1">
      <c r="B33" s="39" t="s">
        <v>8</v>
      </c>
      <c r="C33" s="27">
        <f>IF(ISERROR(C32/$K$32*100)=TRUE,0,C32/$K$32*100)</f>
        <v>81.86813186813187</v>
      </c>
      <c r="D33" s="27">
        <f>IF(ISERROR(D32/$L$32*100)=TRUE,0,D32/$L$32*100)</f>
        <v>60.89284745326135</v>
      </c>
      <c r="E33" s="27">
        <f>IF(ISERROR(E32/$K$32*100)=TRUE,0,E32/$K$32*100)</f>
        <v>6.403212172442942</v>
      </c>
      <c r="F33" s="27">
        <f>IF(ISERROR(F32/$L$32*100)=TRUE,0,F32/$L$32*100)</f>
        <v>12.8137129214192</v>
      </c>
      <c r="G33" s="27">
        <f>IF(ISERROR(G32/$K$32*100)=TRUE,0,G32/$K$32*100)</f>
        <v>0.8664412510566356</v>
      </c>
      <c r="H33" s="27">
        <f>IF(ISERROR(H32/$L$32*100)=TRUE,0,H32/$L$32*100)</f>
        <v>1.4180618361517838</v>
      </c>
      <c r="I33" s="27">
        <f>IF(ISERROR(I32/$K$32*100)=TRUE,0,I32/$K$32*100)</f>
        <v>10.862214708368555</v>
      </c>
      <c r="J33" s="27">
        <f>IF(ISERROR(J32/$L$32*100)=TRUE,0,J32/$L$32*100)</f>
        <v>24.875377789167658</v>
      </c>
      <c r="K33" s="27">
        <f>IF(ISERROR(K32/$K$32*100)=TRUE,0,K32/$K$32*100)</f>
        <v>100</v>
      </c>
      <c r="L33" s="27">
        <f>IF(ISERROR(L32/$L$32*100)=TRUE,0,L32/$L$32*100)</f>
        <v>100</v>
      </c>
    </row>
    <row r="34" ht="12.75">
      <c r="B34" s="4" t="s">
        <v>37</v>
      </c>
    </row>
  </sheetData>
  <sheetProtection/>
  <mergeCells count="12">
    <mergeCell ref="G4:H4"/>
    <mergeCell ref="I4:J4"/>
    <mergeCell ref="K4:L4"/>
    <mergeCell ref="B4:B5"/>
    <mergeCell ref="B15:B16"/>
    <mergeCell ref="G15:H15"/>
    <mergeCell ref="I15:J15"/>
    <mergeCell ref="K15:L15"/>
    <mergeCell ref="B26:B27"/>
    <mergeCell ref="G26:H26"/>
    <mergeCell ref="I26:J26"/>
    <mergeCell ref="K26:L26"/>
  </mergeCells>
  <printOptions/>
  <pageMargins left="0.5905511811023623" right="0.11811023622047245" top="0.7480314960629921" bottom="0.551181102362204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>
    <tabColor indexed="44"/>
  </sheetPr>
  <dimension ref="B1:L57"/>
  <sheetViews>
    <sheetView showGridLines="0" zoomScaleSheetLayoutView="100" zoomScalePageLayoutView="0" workbookViewId="0" topLeftCell="A1">
      <selection activeCell="B1" sqref="B1"/>
    </sheetView>
  </sheetViews>
  <sheetFormatPr defaultColWidth="10.00390625" defaultRowHeight="13.5"/>
  <cols>
    <col min="1" max="1" width="1.25" style="5" customWidth="1"/>
    <col min="2" max="2" width="11.375" style="5" customWidth="1"/>
    <col min="3" max="3" width="6.25390625" style="5" customWidth="1"/>
    <col min="4" max="4" width="9.375" style="5" customWidth="1"/>
    <col min="5" max="5" width="6.25390625" style="5" customWidth="1"/>
    <col min="6" max="6" width="9.375" style="5" customWidth="1"/>
    <col min="7" max="7" width="6.25390625" style="5" customWidth="1"/>
    <col min="8" max="8" width="9.375" style="5" customWidth="1"/>
    <col min="9" max="9" width="6.125" style="5" customWidth="1"/>
    <col min="10" max="10" width="9.375" style="5" customWidth="1"/>
    <col min="11" max="11" width="6.25390625" style="5" customWidth="1"/>
    <col min="12" max="12" width="9.375" style="5" customWidth="1"/>
    <col min="13" max="13" width="1.12109375" style="5" customWidth="1"/>
    <col min="14" max="14" width="5.25390625" style="5" customWidth="1"/>
    <col min="15" max="16384" width="10.00390625" style="5" customWidth="1"/>
  </cols>
  <sheetData>
    <row r="1" spans="2:12" ht="14.25">
      <c r="B1" s="47" t="s">
        <v>64</v>
      </c>
      <c r="L1" s="48" t="s">
        <v>61</v>
      </c>
    </row>
    <row r="2" spans="3:12" ht="15" customHeight="1">
      <c r="C2" s="14" t="s">
        <v>54</v>
      </c>
      <c r="L2" s="48" t="s">
        <v>4</v>
      </c>
    </row>
    <row r="3" spans="2:12" ht="13.5" customHeight="1">
      <c r="B3" s="176" t="s">
        <v>5</v>
      </c>
      <c r="C3" s="178" t="s">
        <v>26</v>
      </c>
      <c r="D3" s="179"/>
      <c r="E3" s="178" t="s">
        <v>17</v>
      </c>
      <c r="F3" s="179"/>
      <c r="G3" s="178" t="s">
        <v>18</v>
      </c>
      <c r="H3" s="179"/>
      <c r="I3" s="176" t="s">
        <v>19</v>
      </c>
      <c r="J3" s="177"/>
      <c r="K3" s="176" t="s">
        <v>20</v>
      </c>
      <c r="L3" s="177"/>
    </row>
    <row r="4" spans="2:12" ht="13.5" customHeight="1">
      <c r="B4" s="177"/>
      <c r="C4" s="50" t="s">
        <v>6</v>
      </c>
      <c r="D4" s="50" t="s">
        <v>7</v>
      </c>
      <c r="E4" s="50" t="s">
        <v>6</v>
      </c>
      <c r="F4" s="50" t="s">
        <v>7</v>
      </c>
      <c r="G4" s="50" t="s">
        <v>6</v>
      </c>
      <c r="H4" s="50" t="s">
        <v>7</v>
      </c>
      <c r="I4" s="50" t="s">
        <v>6</v>
      </c>
      <c r="J4" s="50" t="s">
        <v>7</v>
      </c>
      <c r="K4" s="50" t="s">
        <v>6</v>
      </c>
      <c r="L4" s="50" t="s">
        <v>7</v>
      </c>
    </row>
    <row r="5" spans="2:12" ht="15" customHeight="1">
      <c r="B5" s="49" t="s">
        <v>2</v>
      </c>
      <c r="C5" s="15">
        <v>1570</v>
      </c>
      <c r="D5" s="25">
        <v>419014</v>
      </c>
      <c r="E5" s="15">
        <v>1687</v>
      </c>
      <c r="F5" s="25">
        <v>411715</v>
      </c>
      <c r="G5" s="15">
        <v>1256</v>
      </c>
      <c r="H5" s="25">
        <v>355293</v>
      </c>
      <c r="I5" s="15">
        <v>2042</v>
      </c>
      <c r="J5" s="25">
        <v>603201</v>
      </c>
      <c r="K5" s="15">
        <v>6818</v>
      </c>
      <c r="L5" s="25">
        <v>2245671</v>
      </c>
    </row>
    <row r="6" spans="2:12" ht="15" customHeight="1">
      <c r="B6" s="51" t="s">
        <v>8</v>
      </c>
      <c r="C6" s="27">
        <f>IF(ISERROR(C5/$G$14*100)=TRUE,0,C5/$G$14*100)</f>
        <v>4.686287385827711</v>
      </c>
      <c r="D6" s="27">
        <f>IF(ISERROR(D5/$H$14*100)=TRUE,0,D5/$H$14*100)</f>
        <v>2.8150588928938127</v>
      </c>
      <c r="E6" s="27">
        <f>IF(ISERROR(E5/$G$14*100)=TRUE,0,E5/$G$14*100)</f>
        <v>5.03552026744672</v>
      </c>
      <c r="F6" s="27">
        <f>IF(ISERROR(F5/$H$14*100)=TRUE,0,F5/$H$14*100)</f>
        <v>2.7660220710710766</v>
      </c>
      <c r="G6" s="27">
        <f>IF(ISERROR(G5/$G$14*100)=TRUE,0,G5/$G$14*100)</f>
        <v>3.7490299086621692</v>
      </c>
      <c r="H6" s="27">
        <f>IF(ISERROR(H5/$H$14*100)=TRUE,0,H5/$H$14*100)</f>
        <v>2.3869625340273153</v>
      </c>
      <c r="I6" s="27">
        <f>IF(ISERROR(I5/$G$14*100)=TRUE,0,I5/$G$14*100)</f>
        <v>6.095158498000119</v>
      </c>
      <c r="J6" s="27">
        <f>IF(ISERROR(J5/$H$14*100)=TRUE,0,J5/$H$14*100)</f>
        <v>4.052481156363369</v>
      </c>
      <c r="K6" s="27">
        <f>IF(ISERROR(K5/$G$14*100)=TRUE,0,K5/$G$14*100)</f>
        <v>20.351023819473465</v>
      </c>
      <c r="L6" s="27">
        <f>IF(ISERROR(L5/$H$14*100)=TRUE,0,L5/$H$14*100)</f>
        <v>15.087076133646468</v>
      </c>
    </row>
    <row r="7" spans="2:12" ht="15" customHeight="1">
      <c r="B7" s="49" t="s">
        <v>3</v>
      </c>
      <c r="C7" s="25">
        <v>10728</v>
      </c>
      <c r="D7" s="25">
        <v>2663104</v>
      </c>
      <c r="E7" s="25">
        <v>7576</v>
      </c>
      <c r="F7" s="25">
        <v>1982933</v>
      </c>
      <c r="G7" s="25">
        <v>4377</v>
      </c>
      <c r="H7" s="25">
        <v>1339308</v>
      </c>
      <c r="I7" s="25">
        <v>4982</v>
      </c>
      <c r="J7" s="25">
        <v>1673098</v>
      </c>
      <c r="K7" s="25">
        <v>6484</v>
      </c>
      <c r="L7" s="25">
        <v>2575019</v>
      </c>
    </row>
    <row r="8" spans="2:12" ht="15" customHeight="1" thickBot="1">
      <c r="B8" s="52" t="s">
        <v>8</v>
      </c>
      <c r="C8" s="27">
        <f>IF(ISERROR(C7/$G$16*100)=TRUE,0,C7/$G$16*100)</f>
        <v>27.523924365651535</v>
      </c>
      <c r="D8" s="27">
        <f>IF(ISERROR(D7/$H$16*100)=TRUE,0,D7/$H$16*100)</f>
        <v>20.541298777990864</v>
      </c>
      <c r="E8" s="27">
        <f>IF(ISERROR(E7/$G$16*100)=TRUE,0,E7/$G$16*100)</f>
        <v>19.437103933088746</v>
      </c>
      <c r="F8" s="27">
        <f>IF(ISERROR(F7/$H$16*100)=TRUE,0,F7/$H$16*100)</f>
        <v>15.294941245155186</v>
      </c>
      <c r="G8" s="27">
        <f>IF(ISERROR(G7/$G$16*100)=TRUE,0,G7/$G$16*100)</f>
        <v>11.22969956641096</v>
      </c>
      <c r="H8" s="27">
        <f>IF(ISERROR(H7/$H$16*100)=TRUE,0,H7/$H$16*100)</f>
        <v>10.330473681746334</v>
      </c>
      <c r="I8" s="27">
        <f>IF(ISERROR(I7/$G$16*100)=TRUE,0,I7/$G$16*100)</f>
        <v>12.781897016189033</v>
      </c>
      <c r="J8" s="27">
        <f>IF(ISERROR(J7/$H$16*100)=TRUE,0,J7/$H$16*100)</f>
        <v>12.905093418379062</v>
      </c>
      <c r="K8" s="27">
        <f>IF(ISERROR(K7/$G$16*100)=TRUE,0,K7/$G$16*100)</f>
        <v>16.635451676629806</v>
      </c>
      <c r="L8" s="27">
        <f>IF(ISERROR(L7/$H$16*100)=TRUE,0,L7/$H$16*100)</f>
        <v>19.86187345218334</v>
      </c>
    </row>
    <row r="9" spans="2:12" ht="15" customHeight="1" thickTop="1">
      <c r="B9" s="53" t="s">
        <v>1</v>
      </c>
      <c r="C9" s="30">
        <f aca="true" t="shared" si="0" ref="C9:L9">SUM(C5,C7)</f>
        <v>12298</v>
      </c>
      <c r="D9" s="30">
        <f t="shared" si="0"/>
        <v>3082118</v>
      </c>
      <c r="E9" s="30">
        <f t="shared" si="0"/>
        <v>9263</v>
      </c>
      <c r="F9" s="30">
        <f t="shared" si="0"/>
        <v>2394648</v>
      </c>
      <c r="G9" s="30">
        <f t="shared" si="0"/>
        <v>5633</v>
      </c>
      <c r="H9" s="30">
        <f t="shared" si="0"/>
        <v>1694601</v>
      </c>
      <c r="I9" s="30">
        <f t="shared" si="0"/>
        <v>7024</v>
      </c>
      <c r="J9" s="30">
        <f t="shared" si="0"/>
        <v>2276299</v>
      </c>
      <c r="K9" s="30">
        <f t="shared" si="0"/>
        <v>13302</v>
      </c>
      <c r="L9" s="30">
        <f t="shared" si="0"/>
        <v>4820690</v>
      </c>
    </row>
    <row r="10" spans="2:12" ht="15" customHeight="1">
      <c r="B10" s="51" t="s">
        <v>8</v>
      </c>
      <c r="C10" s="27">
        <f>IF(ISERROR(C9/$G$18*100)=TRUE,0,C9/$G$18*100)</f>
        <v>16.96767339505236</v>
      </c>
      <c r="D10" s="27">
        <f>IF(ISERROR(D9/$H$18*100)=TRUE,0,D9/$H$18*100)</f>
        <v>11.067102927944571</v>
      </c>
      <c r="E10" s="27">
        <f>IF(ISERROR(E9/$G$18*100)=TRUE,0,E9/$G$18*100)</f>
        <v>12.780253590695237</v>
      </c>
      <c r="F10" s="27">
        <f>IF(ISERROR(F9/$H$18*100)=TRUE,0,F9/$H$18*100)</f>
        <v>8.598572764636724</v>
      </c>
      <c r="G10" s="27">
        <f>IF(ISERROR(G9/$G$18*100)=TRUE,0,G9/$G$18*100)</f>
        <v>7.771906345286221</v>
      </c>
      <c r="H10" s="27">
        <f>IF(ISERROR(H9/$H$18*100)=TRUE,0,H9/$H$18*100)</f>
        <v>6.084881788691347</v>
      </c>
      <c r="I10" s="27">
        <f>IF(ISERROR(I9/$G$18*100)=TRUE,0,I9/$G$18*100)</f>
        <v>9.691082934367195</v>
      </c>
      <c r="J10" s="27">
        <f>IF(ISERROR(J9/$H$18*100)=TRUE,0,J9/$H$18*100)</f>
        <v>8.173611564442796</v>
      </c>
      <c r="K10" s="27">
        <f>IF(ISERROR(K9/$G$18*100)=TRUE,0,K9/$G$18*100)</f>
        <v>18.352902219953364</v>
      </c>
      <c r="L10" s="27">
        <f>IF(ISERROR(L9/$H$18*100)=TRUE,0,L9/$H$18*100)</f>
        <v>17.30987340968552</v>
      </c>
    </row>
    <row r="11" ht="7.5" customHeight="1">
      <c r="B11" s="6"/>
    </row>
    <row r="12" spans="2:8" ht="13.5" customHeight="1">
      <c r="B12" s="176" t="s">
        <v>5</v>
      </c>
      <c r="C12" s="176" t="s">
        <v>21</v>
      </c>
      <c r="D12" s="177"/>
      <c r="E12" s="176" t="s">
        <v>22</v>
      </c>
      <c r="F12" s="177"/>
      <c r="G12" s="176" t="s">
        <v>1</v>
      </c>
      <c r="H12" s="177"/>
    </row>
    <row r="13" spans="2:8" ht="13.5" customHeight="1">
      <c r="B13" s="177"/>
      <c r="C13" s="50" t="s">
        <v>6</v>
      </c>
      <c r="D13" s="50" t="s">
        <v>7</v>
      </c>
      <c r="E13" s="50" t="s">
        <v>6</v>
      </c>
      <c r="F13" s="50" t="s">
        <v>7</v>
      </c>
      <c r="G13" s="50" t="s">
        <v>6</v>
      </c>
      <c r="H13" s="50" t="s">
        <v>7</v>
      </c>
    </row>
    <row r="14" spans="2:8" ht="15" customHeight="1">
      <c r="B14" s="49" t="s">
        <v>2</v>
      </c>
      <c r="C14" s="15">
        <v>10730</v>
      </c>
      <c r="D14" s="25">
        <v>4921449</v>
      </c>
      <c r="E14" s="15">
        <v>9399</v>
      </c>
      <c r="F14" s="25">
        <v>5928390</v>
      </c>
      <c r="G14" s="15">
        <f>SUM(C5,E5,G5,I5,K5,C14,E14)</f>
        <v>33502</v>
      </c>
      <c r="H14" s="15">
        <f>SUM(D5,F5,H5,J5,L5,D14,F14)</f>
        <v>14884733</v>
      </c>
    </row>
    <row r="15" spans="2:8" ht="15" customHeight="1">
      <c r="B15" s="51" t="s">
        <v>8</v>
      </c>
      <c r="C15" s="27">
        <f>IF(ISERROR(C14/$G$14*100)=TRUE,0,C14/$G$14*100)</f>
        <v>32.027938630529526</v>
      </c>
      <c r="D15" s="27">
        <f>IF(ISERROR(D14/$H$14*100)=TRUE,0,D14/$H$14*100)</f>
        <v>33.06373718628342</v>
      </c>
      <c r="E15" s="27">
        <f>IF(ISERROR(E14/$G$14*100)=TRUE,0,E14/$G$14*100)</f>
        <v>28.055041490060294</v>
      </c>
      <c r="F15" s="27">
        <f>IF(ISERROR(F14/$H$14*100)=TRUE,0,F14/$H$14*100)</f>
        <v>39.828662025714536</v>
      </c>
      <c r="G15" s="27">
        <f>IF(ISERROR(G14/$G$14*100)=TRUE,0,G14/$G$14*100)</f>
        <v>100</v>
      </c>
      <c r="H15" s="27">
        <f>IF(ISERROR(H14/$H$14*100)=TRUE,0,H14/$H$14*100)</f>
        <v>100</v>
      </c>
    </row>
    <row r="16" spans="2:8" ht="15" customHeight="1">
      <c r="B16" s="49" t="s">
        <v>3</v>
      </c>
      <c r="C16" s="25">
        <v>3478</v>
      </c>
      <c r="D16" s="25">
        <v>1738045</v>
      </c>
      <c r="E16" s="25">
        <v>1352</v>
      </c>
      <c r="F16" s="25">
        <v>993126</v>
      </c>
      <c r="G16" s="15">
        <f>SUM(C7,E7,G7,I7,K7,C16,E16)</f>
        <v>38977</v>
      </c>
      <c r="H16" s="15">
        <f>SUM(D7,F7,H7,J7,L7,D16,F16)</f>
        <v>12964633</v>
      </c>
    </row>
    <row r="17" spans="2:8" ht="15" customHeight="1" thickBot="1">
      <c r="B17" s="52" t="s">
        <v>8</v>
      </c>
      <c r="C17" s="27">
        <f>IF(ISERROR(C16/$G$16*100)=TRUE,0,C16/$G$16*100)</f>
        <v>8.923211124509326</v>
      </c>
      <c r="D17" s="27">
        <f>IF(ISERROR(D16/$H$16*100)=TRUE,0,D16/$H$16*100)</f>
        <v>13.406048593893866</v>
      </c>
      <c r="E17" s="27">
        <f>IF(ISERROR(E16/$G$16*100)=TRUE,0,E16/$G$16*100)</f>
        <v>3.4687123175205894</v>
      </c>
      <c r="F17" s="27">
        <f>IF(ISERROR(F16/$H$16*100)=TRUE,0,F16/$H$16*100)</f>
        <v>7.660270830651357</v>
      </c>
      <c r="G17" s="27">
        <f>IF(ISERROR(G16/$G$16*100)=TRUE,0,G16/$G$16*100)</f>
        <v>100</v>
      </c>
      <c r="H17" s="27">
        <f>IF(ISERROR(H16/$H$16*100)=TRUE,0,H16/$H$16*100)</f>
        <v>100</v>
      </c>
    </row>
    <row r="18" spans="2:8" ht="15" customHeight="1" thickTop="1">
      <c r="B18" s="53" t="s">
        <v>1</v>
      </c>
      <c r="C18" s="30">
        <f aca="true" t="shared" si="1" ref="C18:H18">SUM(C14,C16)</f>
        <v>14208</v>
      </c>
      <c r="D18" s="30">
        <f t="shared" si="1"/>
        <v>6659494</v>
      </c>
      <c r="E18" s="30">
        <f t="shared" si="1"/>
        <v>10751</v>
      </c>
      <c r="F18" s="30">
        <f t="shared" si="1"/>
        <v>6921516</v>
      </c>
      <c r="G18" s="30">
        <f t="shared" si="1"/>
        <v>72479</v>
      </c>
      <c r="H18" s="30">
        <f t="shared" si="1"/>
        <v>27849366</v>
      </c>
    </row>
    <row r="19" spans="2:8" ht="15" customHeight="1">
      <c r="B19" s="51" t="s">
        <v>8</v>
      </c>
      <c r="C19" s="27">
        <f>IF(ISERROR(C18/$G$18*100)=TRUE,0,C18/$G$18*100)</f>
        <v>19.602919466328178</v>
      </c>
      <c r="D19" s="27">
        <f>IF(ISERROR(D18/$H$18*100)=TRUE,0,D18/$H$18*100)</f>
        <v>23.91255154605674</v>
      </c>
      <c r="E19" s="27">
        <f>IF(ISERROR(E18/$G$18*100)=TRUE,0,E18/$G$18*100)</f>
        <v>14.833262048317444</v>
      </c>
      <c r="F19" s="27">
        <f>IF(ISERROR(F18/$H$18*100)=TRUE,0,F18/$H$18*100)</f>
        <v>24.8534059985423</v>
      </c>
      <c r="G19" s="27">
        <f>IF(ISERROR(G18/$G$18*100)=TRUE,0,G18/$G$18*100)</f>
        <v>100</v>
      </c>
      <c r="H19" s="27">
        <f>IF(ISERROR(H18/$H$18*100)=TRUE,0,H18/$H$18*100)</f>
        <v>100</v>
      </c>
    </row>
    <row r="20" ht="7.5" customHeight="1"/>
    <row r="21" spans="3:12" ht="12.75">
      <c r="C21" s="14" t="s">
        <v>55</v>
      </c>
      <c r="L21" s="48"/>
    </row>
    <row r="22" spans="2:12" ht="13.5" customHeight="1">
      <c r="B22" s="176" t="s">
        <v>5</v>
      </c>
      <c r="C22" s="178" t="s">
        <v>26</v>
      </c>
      <c r="D22" s="179"/>
      <c r="E22" s="178" t="s">
        <v>17</v>
      </c>
      <c r="F22" s="179"/>
      <c r="G22" s="178" t="s">
        <v>18</v>
      </c>
      <c r="H22" s="179"/>
      <c r="I22" s="176" t="s">
        <v>19</v>
      </c>
      <c r="J22" s="177"/>
      <c r="K22" s="176" t="s">
        <v>20</v>
      </c>
      <c r="L22" s="177"/>
    </row>
    <row r="23" spans="2:12" ht="13.5" customHeight="1">
      <c r="B23" s="177"/>
      <c r="C23" s="50" t="s">
        <v>6</v>
      </c>
      <c r="D23" s="50" t="s">
        <v>7</v>
      </c>
      <c r="E23" s="50" t="s">
        <v>6</v>
      </c>
      <c r="F23" s="50" t="s">
        <v>7</v>
      </c>
      <c r="G23" s="50" t="s">
        <v>6</v>
      </c>
      <c r="H23" s="50" t="s">
        <v>7</v>
      </c>
      <c r="I23" s="50" t="s">
        <v>6</v>
      </c>
      <c r="J23" s="50" t="s">
        <v>7</v>
      </c>
      <c r="K23" s="50" t="s">
        <v>6</v>
      </c>
      <c r="L23" s="50" t="s">
        <v>7</v>
      </c>
    </row>
    <row r="24" spans="2:12" ht="15" customHeight="1">
      <c r="B24" s="49" t="s">
        <v>2</v>
      </c>
      <c r="C24" s="15">
        <v>13716</v>
      </c>
      <c r="D24" s="15">
        <v>348522</v>
      </c>
      <c r="E24" s="15">
        <v>12032</v>
      </c>
      <c r="F24" s="15">
        <v>579745</v>
      </c>
      <c r="G24" s="15">
        <v>4419</v>
      </c>
      <c r="H24" s="15">
        <v>194221</v>
      </c>
      <c r="I24" s="15">
        <v>4641</v>
      </c>
      <c r="J24" s="15">
        <v>277108</v>
      </c>
      <c r="K24" s="15">
        <v>6249</v>
      </c>
      <c r="L24" s="15">
        <v>678291</v>
      </c>
    </row>
    <row r="25" spans="2:12" ht="15" customHeight="1">
      <c r="B25" s="51" t="s">
        <v>8</v>
      </c>
      <c r="C25" s="27">
        <f>IF(ISERROR(C24/$G$33*100)=TRUE,0,C24/$G$33*100)</f>
        <v>26.874093812453463</v>
      </c>
      <c r="D25" s="27">
        <f>IF(ISERROR(D24/$H$33*100)=TRUE,0,D24/$H$33*100)</f>
        <v>5.935967135382603</v>
      </c>
      <c r="E25" s="27">
        <f>IF(ISERROR(E24/$G$33*100)=TRUE,0,E24/$G$33*100)</f>
        <v>23.5745914808574</v>
      </c>
      <c r="F25" s="27">
        <f>IF(ISERROR(F24/$H$33*100)=TRUE,0,F24/$H$33*100)</f>
        <v>9.874117751253543</v>
      </c>
      <c r="G25" s="27">
        <f>IF(ISERROR(G24/$G$33*100)=TRUE,0,G24/$G$33*100)</f>
        <v>8.658254633802265</v>
      </c>
      <c r="H25" s="27">
        <f>IF(ISERROR(H24/$H$33*100)=TRUE,0,H24/$H$33*100)</f>
        <v>3.30793887617179</v>
      </c>
      <c r="I25" s="27">
        <f>IF(ISERROR(I24/$G$33*100)=TRUE,0,I24/$G$33*100)</f>
        <v>9.093224656138563</v>
      </c>
      <c r="J25" s="27">
        <f>IF(ISERROR(J24/$H$33*100)=TRUE,0,J24/$H$33*100)</f>
        <v>4.719656093307172</v>
      </c>
      <c r="K25" s="27">
        <f>IF(ISERROR(K24/$G$33*100)=TRUE,0,K24/$G$33*100)</f>
        <v>12.24381833143932</v>
      </c>
      <c r="L25" s="27">
        <f>IF(ISERROR(L24/$H$33*100)=TRUE,0,L24/$H$33*100)</f>
        <v>11.552536379986918</v>
      </c>
    </row>
    <row r="26" spans="2:12" ht="15" customHeight="1">
      <c r="B26" s="49" t="s">
        <v>3</v>
      </c>
      <c r="C26" s="15">
        <v>6294</v>
      </c>
      <c r="D26" s="15">
        <v>634323</v>
      </c>
      <c r="E26" s="15">
        <v>5690</v>
      </c>
      <c r="F26" s="15">
        <v>565141</v>
      </c>
      <c r="G26" s="15">
        <v>3903</v>
      </c>
      <c r="H26" s="15">
        <v>352059</v>
      </c>
      <c r="I26" s="15">
        <v>3648</v>
      </c>
      <c r="J26" s="15">
        <v>368593</v>
      </c>
      <c r="K26" s="15">
        <v>5074</v>
      </c>
      <c r="L26" s="15">
        <v>616653</v>
      </c>
    </row>
    <row r="27" spans="2:12" ht="15" customHeight="1" thickBot="1">
      <c r="B27" s="52" t="s">
        <v>8</v>
      </c>
      <c r="C27" s="27">
        <f>IF(ISERROR(C26/$G$35*100)=TRUE,0,C26/$G$35*100)</f>
        <v>21.052279492925713</v>
      </c>
      <c r="D27" s="27">
        <f>IF(ISERROR(D26/$H$35*100)=TRUE,0,D26/$H$35*100)</f>
        <v>18.346258835125663</v>
      </c>
      <c r="E27" s="27">
        <f>IF(ISERROR(E26/$G$35*100)=TRUE,0,E26/$G$35*100)</f>
        <v>19.032009900658927</v>
      </c>
      <c r="F27" s="27">
        <f>IF(ISERROR(F26/$H$35*100)=TRUE,0,F26/$H$35*100)</f>
        <v>16.345336783218887</v>
      </c>
      <c r="G27" s="27">
        <f>IF(ISERROR(G26/$G$35*100)=TRUE,0,G26/$G$35*100)</f>
        <v>13.054821554002075</v>
      </c>
      <c r="H27" s="27">
        <f>IF(ISERROR(H26/$H$35*100)=TRUE,0,H26/$H$35*100)</f>
        <v>10.182455214828261</v>
      </c>
      <c r="I27" s="27">
        <f>IF(ISERROR(I26/$G$35*100)=TRUE,0,I26/$G$35*100)</f>
        <v>12.201893166538449</v>
      </c>
      <c r="J27" s="27">
        <f>IF(ISERROR(J26/$H$35*100)=TRUE,0,J26/$H$35*100)</f>
        <v>10.66066118178826</v>
      </c>
      <c r="K27" s="27">
        <f>IF(ISERROR(K26/$G$35*100)=TRUE,0,K26/$G$35*100)</f>
        <v>16.971602501923268</v>
      </c>
      <c r="L27" s="27">
        <f>IF(ISERROR(L26/$H$35*100)=TRUE,0,L26/$H$35*100)</f>
        <v>17.835196815276678</v>
      </c>
    </row>
    <row r="28" spans="2:12" ht="15" customHeight="1" thickTop="1">
      <c r="B28" s="53" t="s">
        <v>1</v>
      </c>
      <c r="C28" s="30">
        <f aca="true" t="shared" si="2" ref="C28:L28">SUM(C24,C26)</f>
        <v>20010</v>
      </c>
      <c r="D28" s="30">
        <f t="shared" si="2"/>
        <v>982845</v>
      </c>
      <c r="E28" s="30">
        <f t="shared" si="2"/>
        <v>17722</v>
      </c>
      <c r="F28" s="30">
        <f t="shared" si="2"/>
        <v>1144886</v>
      </c>
      <c r="G28" s="30">
        <f t="shared" si="2"/>
        <v>8322</v>
      </c>
      <c r="H28" s="30">
        <f t="shared" si="2"/>
        <v>546280</v>
      </c>
      <c r="I28" s="30">
        <f t="shared" si="2"/>
        <v>8289</v>
      </c>
      <c r="J28" s="30">
        <f t="shared" si="2"/>
        <v>645701</v>
      </c>
      <c r="K28" s="30">
        <f t="shared" si="2"/>
        <v>11323</v>
      </c>
      <c r="L28" s="30">
        <f t="shared" si="2"/>
        <v>1294944</v>
      </c>
    </row>
    <row r="29" spans="2:12" ht="15" customHeight="1">
      <c r="B29" s="51" t="s">
        <v>8</v>
      </c>
      <c r="C29" s="27">
        <f>IF(ISERROR(C28/$G$37*100)=TRUE,0,C28/$G$37*100)</f>
        <v>24.723543584357817</v>
      </c>
      <c r="D29" s="27">
        <f>IF(ISERROR(D28/$H$37*100)=TRUE,0,D28/$H$37*100)</f>
        <v>10.535524896595149</v>
      </c>
      <c r="E29" s="27">
        <f>IF(ISERROR(E28/$G$37*100)=TRUE,0,E28/$G$37*100)</f>
        <v>21.89658367826033</v>
      </c>
      <c r="F29" s="27">
        <f>IF(ISERROR(F28/$H$37*100)=TRUE,0,F28/$H$37*100)</f>
        <v>12.27250986347108</v>
      </c>
      <c r="G29" s="27">
        <f>IF(ISERROR(G28/$G$37*100)=TRUE,0,G28/$G$37*100)</f>
        <v>10.282325322789893</v>
      </c>
      <c r="H29" s="27">
        <f>IF(ISERROR(H28/$H$37*100)=TRUE,0,H28/$H$37*100)</f>
        <v>5.855802838201342</v>
      </c>
      <c r="I29" s="27">
        <f>IF(ISERROR(I28/$G$37*100)=TRUE,0,I28/$G$37*100)</f>
        <v>10.241551862605796</v>
      </c>
      <c r="J29" s="27">
        <f>IF(ISERROR(J28/$H$37*100)=TRUE,0,J28/$H$37*100)</f>
        <v>6.921537944697673</v>
      </c>
      <c r="K29" s="27">
        <f>IF(ISERROR(K28/$G$37*100)=TRUE,0,K28/$G$37*100)</f>
        <v>13.990239080743807</v>
      </c>
      <c r="L29" s="27">
        <f>IF(ISERROR(L28/$H$37*100)=TRUE,0,L28/$H$37*100)</f>
        <v>13.881044062590245</v>
      </c>
    </row>
    <row r="30" ht="7.5" customHeight="1">
      <c r="B30" s="6"/>
    </row>
    <row r="31" spans="2:8" ht="13.5" customHeight="1">
      <c r="B31" s="176" t="s">
        <v>5</v>
      </c>
      <c r="C31" s="176" t="s">
        <v>21</v>
      </c>
      <c r="D31" s="177"/>
      <c r="E31" s="176" t="s">
        <v>22</v>
      </c>
      <c r="F31" s="177"/>
      <c r="G31" s="176" t="s">
        <v>1</v>
      </c>
      <c r="H31" s="177"/>
    </row>
    <row r="32" spans="2:8" ht="13.5" customHeight="1">
      <c r="B32" s="177"/>
      <c r="C32" s="50" t="s">
        <v>6</v>
      </c>
      <c r="D32" s="50" t="s">
        <v>7</v>
      </c>
      <c r="E32" s="50" t="s">
        <v>6</v>
      </c>
      <c r="F32" s="50" t="s">
        <v>7</v>
      </c>
      <c r="G32" s="50" t="s">
        <v>6</v>
      </c>
      <c r="H32" s="50" t="s">
        <v>7</v>
      </c>
    </row>
    <row r="33" spans="2:8" ht="15" customHeight="1">
      <c r="B33" s="49" t="s">
        <v>2</v>
      </c>
      <c r="C33" s="15">
        <v>5903</v>
      </c>
      <c r="D33" s="15">
        <v>1460543</v>
      </c>
      <c r="E33" s="15">
        <v>4078</v>
      </c>
      <c r="F33" s="15">
        <v>2332930</v>
      </c>
      <c r="G33" s="15">
        <f>SUM(C24,E24,G24,I24,K24,C33,E33)</f>
        <v>51038</v>
      </c>
      <c r="H33" s="15">
        <f>SUM(D24,F24,H24,J24,L24,D33,F33)</f>
        <v>5871360</v>
      </c>
    </row>
    <row r="34" spans="2:8" ht="15" customHeight="1">
      <c r="B34" s="51" t="s">
        <v>8</v>
      </c>
      <c r="C34" s="27">
        <f>IF(ISERROR(C33/$G$33*100)=TRUE,0,C33/$G$33*100)</f>
        <v>11.565892080410674</v>
      </c>
      <c r="D34" s="27">
        <f>IF(ISERROR(D33/$H$33*100)=TRUE,0,D33/$H$33*100)</f>
        <v>24.87571874318727</v>
      </c>
      <c r="E34" s="27">
        <f>IF(ISERROR(E33/$G$33*100)=TRUE,0,E33/$G$33*100)</f>
        <v>7.990125004898312</v>
      </c>
      <c r="F34" s="27">
        <f>IF(ISERROR(F33/$H$33*100)=TRUE,0,F33/$H$33*100)</f>
        <v>39.7340650207107</v>
      </c>
      <c r="G34" s="27">
        <f>IF(ISERROR(G33/$G$33*100)=TRUE,0,G33/$G$33*100)</f>
        <v>100</v>
      </c>
      <c r="H34" s="27">
        <f>IF(ISERROR(H33/$H$33*100)=TRUE,0,H33/$H$33*100)</f>
        <v>100</v>
      </c>
    </row>
    <row r="35" spans="2:8" ht="15" customHeight="1">
      <c r="B35" s="49" t="s">
        <v>3</v>
      </c>
      <c r="C35" s="15">
        <v>3940</v>
      </c>
      <c r="D35" s="15">
        <v>580716</v>
      </c>
      <c r="E35" s="15">
        <v>1348</v>
      </c>
      <c r="F35" s="15">
        <v>340021</v>
      </c>
      <c r="G35" s="15">
        <f>SUM(C26,E26,G26,I26,K26,C35,E35)</f>
        <v>29897</v>
      </c>
      <c r="H35" s="15">
        <f>SUM(D26,F26,H26,J26,L26,D35,F35)</f>
        <v>3457506</v>
      </c>
    </row>
    <row r="36" spans="2:8" ht="15" customHeight="1" thickBot="1">
      <c r="B36" s="52" t="s">
        <v>8</v>
      </c>
      <c r="C36" s="27">
        <f>IF(ISERROR(C35/$G$35*100)=TRUE,0,C35/$G$35*100)</f>
        <v>13.178579790614442</v>
      </c>
      <c r="D36" s="27">
        <f>IF(ISERROR(D35/$H$35*100)=TRUE,0,D35/$H$35*100)</f>
        <v>16.795805994262917</v>
      </c>
      <c r="E36" s="27">
        <f>IF(ISERROR(E35/$G$35*100)=TRUE,0,E35/$G$35*100)</f>
        <v>4.508813593337124</v>
      </c>
      <c r="F36" s="27">
        <f>IF(ISERROR(F35/$H$35*100)=TRUE,0,F35/$H$35*100)</f>
        <v>9.834285175499334</v>
      </c>
      <c r="G36" s="27">
        <f>IF(ISERROR(G35/$G$35*100)=TRUE,0,G35/$G$35*100)</f>
        <v>100</v>
      </c>
      <c r="H36" s="27">
        <f>IF(ISERROR(H35/$H$35*100)=TRUE,0,H35/$H$35*100)</f>
        <v>100</v>
      </c>
    </row>
    <row r="37" spans="2:8" ht="15" customHeight="1" thickTop="1">
      <c r="B37" s="53" t="s">
        <v>1</v>
      </c>
      <c r="C37" s="30">
        <f aca="true" t="shared" si="3" ref="C37:H37">SUM(C33,C35)</f>
        <v>9843</v>
      </c>
      <c r="D37" s="30">
        <f t="shared" si="3"/>
        <v>2041259</v>
      </c>
      <c r="E37" s="30">
        <f t="shared" si="3"/>
        <v>5426</v>
      </c>
      <c r="F37" s="30">
        <f t="shared" si="3"/>
        <v>2672951</v>
      </c>
      <c r="G37" s="30">
        <f t="shared" si="3"/>
        <v>80935</v>
      </c>
      <c r="H37" s="30">
        <f t="shared" si="3"/>
        <v>9328866</v>
      </c>
    </row>
    <row r="38" spans="2:8" ht="15" customHeight="1">
      <c r="B38" s="51" t="s">
        <v>8</v>
      </c>
      <c r="C38" s="27">
        <f>IF(ISERROR(C37/$G$37*100)=TRUE,0,C37/$G$37*100)</f>
        <v>12.161611169456972</v>
      </c>
      <c r="D38" s="27">
        <f>IF(ISERROR(D37/$H$37*100)=TRUE,0,D37/$H$37*100)</f>
        <v>21.881105377652545</v>
      </c>
      <c r="E38" s="27">
        <f>IF(ISERROR(E37/$G$37*100)=TRUE,0,E37/$G$37*100)</f>
        <v>6.704145301785383</v>
      </c>
      <c r="F38" s="27">
        <f>IF(ISERROR(F37/$H$37*100)=TRUE,0,F37/$H$37*100)</f>
        <v>28.652475016791968</v>
      </c>
      <c r="G38" s="27">
        <f>IF(ISERROR(G37/$G$37*100)=TRUE,0,G37/$G$37*100)</f>
        <v>100</v>
      </c>
      <c r="H38" s="27">
        <f>IF(ISERROR(H37/$H$37*100)=TRUE,0,H37/$H$37*100)</f>
        <v>100</v>
      </c>
    </row>
    <row r="39" ht="8.25" customHeight="1"/>
    <row r="40" spans="3:12" ht="12.75">
      <c r="C40" s="14" t="s">
        <v>24</v>
      </c>
      <c r="L40" s="48"/>
    </row>
    <row r="41" spans="2:12" ht="13.5" customHeight="1">
      <c r="B41" s="176" t="s">
        <v>5</v>
      </c>
      <c r="C41" s="178" t="s">
        <v>26</v>
      </c>
      <c r="D41" s="179"/>
      <c r="E41" s="178" t="s">
        <v>17</v>
      </c>
      <c r="F41" s="179"/>
      <c r="G41" s="178" t="s">
        <v>18</v>
      </c>
      <c r="H41" s="179"/>
      <c r="I41" s="176" t="s">
        <v>19</v>
      </c>
      <c r="J41" s="177"/>
      <c r="K41" s="176" t="s">
        <v>20</v>
      </c>
      <c r="L41" s="177"/>
    </row>
    <row r="42" spans="2:12" ht="13.5" customHeight="1">
      <c r="B42" s="177"/>
      <c r="C42" s="50" t="s">
        <v>6</v>
      </c>
      <c r="D42" s="50" t="s">
        <v>7</v>
      </c>
      <c r="E42" s="50" t="s">
        <v>6</v>
      </c>
      <c r="F42" s="50" t="s">
        <v>7</v>
      </c>
      <c r="G42" s="50" t="s">
        <v>6</v>
      </c>
      <c r="H42" s="50" t="s">
        <v>7</v>
      </c>
      <c r="I42" s="50" t="s">
        <v>6</v>
      </c>
      <c r="J42" s="50" t="s">
        <v>7</v>
      </c>
      <c r="K42" s="50" t="s">
        <v>6</v>
      </c>
      <c r="L42" s="50" t="s">
        <v>7</v>
      </c>
    </row>
    <row r="43" spans="2:12" ht="15" customHeight="1">
      <c r="B43" s="49" t="s">
        <v>2</v>
      </c>
      <c r="C43" s="15">
        <f aca="true" t="shared" si="4" ref="C43:L43">SUM(C5,C24)</f>
        <v>15286</v>
      </c>
      <c r="D43" s="15">
        <f t="shared" si="4"/>
        <v>767536</v>
      </c>
      <c r="E43" s="15">
        <f t="shared" si="4"/>
        <v>13719</v>
      </c>
      <c r="F43" s="15">
        <f t="shared" si="4"/>
        <v>991460</v>
      </c>
      <c r="G43" s="15">
        <f t="shared" si="4"/>
        <v>5675</v>
      </c>
      <c r="H43" s="15">
        <f t="shared" si="4"/>
        <v>549514</v>
      </c>
      <c r="I43" s="15">
        <f t="shared" si="4"/>
        <v>6683</v>
      </c>
      <c r="J43" s="15">
        <f t="shared" si="4"/>
        <v>880309</v>
      </c>
      <c r="K43" s="15">
        <f t="shared" si="4"/>
        <v>13067</v>
      </c>
      <c r="L43" s="15">
        <f t="shared" si="4"/>
        <v>2923962</v>
      </c>
    </row>
    <row r="44" spans="2:12" ht="15" customHeight="1">
      <c r="B44" s="51" t="s">
        <v>8</v>
      </c>
      <c r="C44" s="27">
        <f>IF(ISERROR(C43/$G$52*100)=TRUE,0,C43/$G$52*100)</f>
        <v>18.081381594511473</v>
      </c>
      <c r="D44" s="27">
        <f>IF(ISERROR(D43/$H$52*100)=TRUE,0,D43/$H$52*100)</f>
        <v>3.6978828337298353</v>
      </c>
      <c r="E44" s="27">
        <f>IF(ISERROR(E43/$G$52*100)=TRUE,0,E43/$G$52*100)</f>
        <v>16.2278211497516</v>
      </c>
      <c r="F44" s="27">
        <f>IF(ISERROR(F43/$H$52*100)=TRUE,0,F43/$H$52*100)</f>
        <v>4.776717853403335</v>
      </c>
      <c r="G44" s="27">
        <f>IF(ISERROR(G43/$G$52*100)=TRUE,0,G43/$G$52*100)</f>
        <v>6.712798675183346</v>
      </c>
      <c r="H44" s="27">
        <f>IF(ISERROR(H43/$H$52*100)=TRUE,0,H43/$H$52*100)</f>
        <v>2.6474828379310114</v>
      </c>
      <c r="I44" s="27">
        <f>IF(ISERROR(I43/$G$52*100)=TRUE,0,I43/$G$52*100)</f>
        <v>7.905133664537497</v>
      </c>
      <c r="J44" s="27">
        <f>IF(ISERROR(J43/$H$52*100)=TRUE,0,J43/$H$52*100)</f>
        <v>4.241207629971595</v>
      </c>
      <c r="K44" s="27">
        <f>IF(ISERROR(K43/$G$52*100)=TRUE,0,K43/$G$52*100)</f>
        <v>15.456588597113793</v>
      </c>
      <c r="L44" s="27">
        <f>IF(ISERROR(L43/$H$52*100)=TRUE,0,L43/$H$52*100)</f>
        <v>14.087246573813289</v>
      </c>
    </row>
    <row r="45" spans="2:12" ht="15" customHeight="1">
      <c r="B45" s="49" t="s">
        <v>3</v>
      </c>
      <c r="C45" s="15">
        <f aca="true" t="shared" si="5" ref="C45:L45">SUM(C7,C26)</f>
        <v>17022</v>
      </c>
      <c r="D45" s="15">
        <f t="shared" si="5"/>
        <v>3297427</v>
      </c>
      <c r="E45" s="15">
        <f t="shared" si="5"/>
        <v>13266</v>
      </c>
      <c r="F45" s="15">
        <f t="shared" si="5"/>
        <v>2548074</v>
      </c>
      <c r="G45" s="15">
        <f t="shared" si="5"/>
        <v>8280</v>
      </c>
      <c r="H45" s="15">
        <f t="shared" si="5"/>
        <v>1691367</v>
      </c>
      <c r="I45" s="15">
        <f t="shared" si="5"/>
        <v>8630</v>
      </c>
      <c r="J45" s="15">
        <f t="shared" si="5"/>
        <v>2041691</v>
      </c>
      <c r="K45" s="15">
        <f t="shared" si="5"/>
        <v>11558</v>
      </c>
      <c r="L45" s="15">
        <f t="shared" si="5"/>
        <v>3191672</v>
      </c>
    </row>
    <row r="46" spans="2:12" ht="15" customHeight="1" thickBot="1">
      <c r="B46" s="52" t="s">
        <v>8</v>
      </c>
      <c r="C46" s="27">
        <f>IF(ISERROR(C45/$G$54*100)=TRUE,0,C45/$G$54*100)</f>
        <v>24.71469640212562</v>
      </c>
      <c r="D46" s="27">
        <f>IF(ISERROR(D45/$H$54*100)=TRUE,0,D45/$H$54*100)</f>
        <v>20.079156558107318</v>
      </c>
      <c r="E46" s="27">
        <f>IF(ISERROR(E45/$G$54*100)=TRUE,0,E45/$G$54*100)</f>
        <v>19.261259691610768</v>
      </c>
      <c r="F46" s="27">
        <f>IF(ISERROR(F45/$H$54*100)=TRUE,0,F45/$H$54*100)</f>
        <v>15.516090808876967</v>
      </c>
      <c r="G46" s="27">
        <f>IF(ISERROR(G45/$G$54*100)=TRUE,0,G45/$G$54*100)</f>
        <v>12.021953131805907</v>
      </c>
      <c r="H46" s="27">
        <f>IF(ISERROR(H45/$H$54*100)=TRUE,0,H45/$H$54*100)</f>
        <v>10.299309974175715</v>
      </c>
      <c r="I46" s="27">
        <f>IF(ISERROR(I45/$G$54*100)=TRUE,0,I45/$G$54*100)</f>
        <v>12.530127479164852</v>
      </c>
      <c r="J46" s="27">
        <f>IF(ISERROR(J45/$H$54*100)=TRUE,0,J45/$H$54*100)</f>
        <v>12.43255217849514</v>
      </c>
      <c r="K46" s="27">
        <f>IF(ISERROR(K45/$G$54*100)=TRUE,0,K45/$G$54*100)</f>
        <v>16.781368876499116</v>
      </c>
      <c r="L46" s="27">
        <f>IF(ISERROR(L45/$H$54*100)=TRUE,0,L45/$H$54*100)</f>
        <v>19.435178328474752</v>
      </c>
    </row>
    <row r="47" spans="2:12" ht="15" customHeight="1" thickTop="1">
      <c r="B47" s="53" t="s">
        <v>1</v>
      </c>
      <c r="C47" s="30">
        <f aca="true" t="shared" si="6" ref="C47:L47">SUM(C43,C45)</f>
        <v>32308</v>
      </c>
      <c r="D47" s="30">
        <f t="shared" si="6"/>
        <v>4064963</v>
      </c>
      <c r="E47" s="30">
        <f t="shared" si="6"/>
        <v>26985</v>
      </c>
      <c r="F47" s="30">
        <f t="shared" si="6"/>
        <v>3539534</v>
      </c>
      <c r="G47" s="30">
        <f t="shared" si="6"/>
        <v>13955</v>
      </c>
      <c r="H47" s="30">
        <f t="shared" si="6"/>
        <v>2240881</v>
      </c>
      <c r="I47" s="30">
        <f t="shared" si="6"/>
        <v>15313</v>
      </c>
      <c r="J47" s="30">
        <f t="shared" si="6"/>
        <v>2922000</v>
      </c>
      <c r="K47" s="30">
        <f t="shared" si="6"/>
        <v>24625</v>
      </c>
      <c r="L47" s="30">
        <f t="shared" si="6"/>
        <v>6115634</v>
      </c>
    </row>
    <row r="48" spans="2:12" ht="15" customHeight="1">
      <c r="B48" s="51" t="s">
        <v>8</v>
      </c>
      <c r="C48" s="27">
        <f>IF(ISERROR(C47/$G$56*100)=TRUE,0,C47/$G$56*100)</f>
        <v>21.059355730246264</v>
      </c>
      <c r="D48" s="27">
        <f>IF(ISERROR(D47/$H$56*100)=TRUE,0,D47/$H$56*100)</f>
        <v>10.93371788093635</v>
      </c>
      <c r="E48" s="27">
        <f>IF(ISERROR(E47/$G$56*100)=TRUE,0,E47/$G$56*100)</f>
        <v>17.589659353122922</v>
      </c>
      <c r="F48" s="27">
        <f>IF(ISERROR(F47/$H$56*100)=TRUE,0,F47/$H$56*100)</f>
        <v>9.520447341336727</v>
      </c>
      <c r="G48" s="27">
        <f>IF(ISERROR(G47/$G$56*100)=TRUE,0,G47/$G$56*100)</f>
        <v>9.096301510944242</v>
      </c>
      <c r="H48" s="27">
        <f>IF(ISERROR(H47/$H$56*100)=TRUE,0,H47/$H$56*100)</f>
        <v>6.027400657459989</v>
      </c>
      <c r="I48" s="27">
        <f>IF(ISERROR(I47/$G$56*100)=TRUE,0,I47/$G$56*100)</f>
        <v>9.981487999791414</v>
      </c>
      <c r="J48" s="27">
        <f>IF(ISERROR(J47/$H$56*100)=TRUE,0,J47/$H$56*100)</f>
        <v>7.859437748411489</v>
      </c>
      <c r="K48" s="27">
        <f>IF(ISERROR(K47/$G$56*100)=TRUE,0,K47/$G$56*100)</f>
        <v>16.05133820902916</v>
      </c>
      <c r="L48" s="27">
        <f>IF(ISERROR(L47/$H$56*100)=TRUE,0,L47/$H$56*100)</f>
        <v>16.449501955875686</v>
      </c>
    </row>
    <row r="49" ht="7.5" customHeight="1">
      <c r="B49" s="6"/>
    </row>
    <row r="50" spans="2:8" ht="13.5" customHeight="1">
      <c r="B50" s="176" t="s">
        <v>5</v>
      </c>
      <c r="C50" s="176" t="s">
        <v>21</v>
      </c>
      <c r="D50" s="177"/>
      <c r="E50" s="176" t="s">
        <v>22</v>
      </c>
      <c r="F50" s="177"/>
      <c r="G50" s="176" t="s">
        <v>1</v>
      </c>
      <c r="H50" s="177"/>
    </row>
    <row r="51" spans="2:8" ht="13.5" customHeight="1">
      <c r="B51" s="177"/>
      <c r="C51" s="50" t="s">
        <v>6</v>
      </c>
      <c r="D51" s="50" t="s">
        <v>7</v>
      </c>
      <c r="E51" s="50" t="s">
        <v>6</v>
      </c>
      <c r="F51" s="50" t="s">
        <v>7</v>
      </c>
      <c r="G51" s="50" t="s">
        <v>6</v>
      </c>
      <c r="H51" s="50" t="s">
        <v>7</v>
      </c>
    </row>
    <row r="52" spans="2:8" ht="15" customHeight="1">
      <c r="B52" s="49" t="s">
        <v>2</v>
      </c>
      <c r="C52" s="15">
        <f aca="true" t="shared" si="7" ref="C52:H52">SUM(C14,C33)</f>
        <v>16633</v>
      </c>
      <c r="D52" s="15">
        <f t="shared" si="7"/>
        <v>6381992</v>
      </c>
      <c r="E52" s="15">
        <f t="shared" si="7"/>
        <v>13477</v>
      </c>
      <c r="F52" s="15">
        <f t="shared" si="7"/>
        <v>8261320</v>
      </c>
      <c r="G52" s="15">
        <f t="shared" si="7"/>
        <v>84540</v>
      </c>
      <c r="H52" s="15">
        <f t="shared" si="7"/>
        <v>20756093</v>
      </c>
    </row>
    <row r="53" spans="2:8" ht="15" customHeight="1">
      <c r="B53" s="51" t="s">
        <v>8</v>
      </c>
      <c r="C53" s="27">
        <f>IF(ISERROR(C52/$G$52*100)=TRUE,0,C52/$G$52*100)</f>
        <v>19.674710196356752</v>
      </c>
      <c r="D53" s="27">
        <f>IF(ISERROR(D52/$H$52*100)=TRUE,0,D52/$H$52*100)</f>
        <v>30.747559282953684</v>
      </c>
      <c r="E53" s="27">
        <f>IF(ISERROR(E52/$G$52*100)=TRUE,0,E52/$G$52*100)</f>
        <v>15.941566122545542</v>
      </c>
      <c r="F53" s="27">
        <f>IF(ISERROR(F52/$H$52*100)=TRUE,0,F52/$H$52*100)</f>
        <v>39.80190298819725</v>
      </c>
      <c r="G53" s="27">
        <f>IF(ISERROR(G52/$G$52*100)=TRUE,0,G52/$G$52*100)</f>
        <v>100</v>
      </c>
      <c r="H53" s="27">
        <f>IF(ISERROR(H52/$H$52*100)=TRUE,0,H52/$H$52*100)</f>
        <v>100</v>
      </c>
    </row>
    <row r="54" spans="2:8" ht="15" customHeight="1">
      <c r="B54" s="49" t="s">
        <v>3</v>
      </c>
      <c r="C54" s="15">
        <f aca="true" t="shared" si="8" ref="C54:H54">SUM(C16,C35)</f>
        <v>7418</v>
      </c>
      <c r="D54" s="15">
        <f t="shared" si="8"/>
        <v>2318761</v>
      </c>
      <c r="E54" s="15">
        <f t="shared" si="8"/>
        <v>2700</v>
      </c>
      <c r="F54" s="15">
        <f t="shared" si="8"/>
        <v>1333147</v>
      </c>
      <c r="G54" s="15">
        <f t="shared" si="8"/>
        <v>68874</v>
      </c>
      <c r="H54" s="15">
        <f t="shared" si="8"/>
        <v>16422139</v>
      </c>
    </row>
    <row r="55" spans="2:8" ht="15" customHeight="1" thickBot="1">
      <c r="B55" s="52" t="s">
        <v>8</v>
      </c>
      <c r="C55" s="27">
        <f>IF(ISERROR(C54/$G$54*100)=TRUE,0,C54/$G$54*100)</f>
        <v>10.770392310596161</v>
      </c>
      <c r="D55" s="27">
        <f>IF(ISERROR(D54/$H$54*100)=TRUE,0,D54/$H$54*100)</f>
        <v>14.119725816472506</v>
      </c>
      <c r="E55" s="27">
        <f>IF(ISERROR(E54/$G$54*100)=TRUE,0,E54/$G$54*100)</f>
        <v>3.920202108197578</v>
      </c>
      <c r="F55" s="27">
        <f>IF(ISERROR(F54/$H$54*100)=TRUE,0,F54/$H$54*100)</f>
        <v>8.1179863353976</v>
      </c>
      <c r="G55" s="27">
        <f>IF(ISERROR(G54/$G$54*100)=TRUE,0,G54/$G$54*100)</f>
        <v>100</v>
      </c>
      <c r="H55" s="27">
        <f>IF(ISERROR(H54/$H$54*100)=TRUE,0,H54/$H$54*100)</f>
        <v>100</v>
      </c>
    </row>
    <row r="56" spans="2:8" ht="15" customHeight="1" thickTop="1">
      <c r="B56" s="53" t="s">
        <v>1</v>
      </c>
      <c r="C56" s="30">
        <f aca="true" t="shared" si="9" ref="C56:H56">SUM(C52,C54)</f>
        <v>24051</v>
      </c>
      <c r="D56" s="30">
        <f t="shared" si="9"/>
        <v>8700753</v>
      </c>
      <c r="E56" s="30">
        <f t="shared" si="9"/>
        <v>16177</v>
      </c>
      <c r="F56" s="30">
        <f t="shared" si="9"/>
        <v>9594467</v>
      </c>
      <c r="G56" s="30">
        <f t="shared" si="9"/>
        <v>153414</v>
      </c>
      <c r="H56" s="30">
        <f t="shared" si="9"/>
        <v>37178232</v>
      </c>
    </row>
    <row r="57" spans="2:8" ht="15" customHeight="1">
      <c r="B57" s="51" t="s">
        <v>8</v>
      </c>
      <c r="C57" s="27">
        <f>IF(ISERROR(C56/$G$56*100)=TRUE,0,C56/$G$56*100)</f>
        <v>15.677187218897885</v>
      </c>
      <c r="D57" s="27">
        <f>IF(ISERROR(D56/$H$56*100)=TRUE,0,D56/$H$56*100)</f>
        <v>23.402815389392373</v>
      </c>
      <c r="E57" s="27">
        <f>IF(ISERROR(E56/$G$56*100)=TRUE,0,E56/$G$56*100)</f>
        <v>10.544669977968113</v>
      </c>
      <c r="F57" s="27">
        <f>IF(ISERROR(F56/$H$56*100)=TRUE,0,F56/$H$56*100)</f>
        <v>25.806679026587386</v>
      </c>
      <c r="G57" s="27">
        <f>IF(ISERROR(G56/$G$56*100)=TRUE,0,G56/$G$56*100)</f>
        <v>100</v>
      </c>
      <c r="H57" s="27">
        <f>IF(ISERROR(H56/$H$56*100)=TRUE,0,H56/$H$56*100)</f>
        <v>100</v>
      </c>
    </row>
  </sheetData>
  <sheetProtection/>
  <mergeCells count="30">
    <mergeCell ref="B41:B42"/>
    <mergeCell ref="C41:D41"/>
    <mergeCell ref="E41:F41"/>
    <mergeCell ref="B50:B51"/>
    <mergeCell ref="C50:D50"/>
    <mergeCell ref="E50:F50"/>
    <mergeCell ref="I22:J22"/>
    <mergeCell ref="I41:J41"/>
    <mergeCell ref="C31:D31"/>
    <mergeCell ref="E31:F31"/>
    <mergeCell ref="G41:H41"/>
    <mergeCell ref="G22:H22"/>
    <mergeCell ref="G50:H50"/>
    <mergeCell ref="K3:L3"/>
    <mergeCell ref="G3:H3"/>
    <mergeCell ref="C12:D12"/>
    <mergeCell ref="G12:H12"/>
    <mergeCell ref="I3:J3"/>
    <mergeCell ref="K41:L41"/>
    <mergeCell ref="C22:D22"/>
    <mergeCell ref="E22:F22"/>
    <mergeCell ref="K22:L22"/>
    <mergeCell ref="B22:B23"/>
    <mergeCell ref="G31:H31"/>
    <mergeCell ref="B3:B4"/>
    <mergeCell ref="C3:D3"/>
    <mergeCell ref="E3:F3"/>
    <mergeCell ref="B12:B13"/>
    <mergeCell ref="E12:F12"/>
    <mergeCell ref="B31:B32"/>
  </mergeCells>
  <printOptions horizontalCentered="1"/>
  <pageMargins left="0.5905511811023623" right="0.11811023622047245" top="0.7480314960629921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7">
    <tabColor indexed="44"/>
    <pageSetUpPr fitToPage="1"/>
  </sheetPr>
  <dimension ref="B1:L57"/>
  <sheetViews>
    <sheetView showGridLines="0" zoomScaleSheetLayoutView="100" zoomScalePageLayoutView="0" workbookViewId="0" topLeftCell="A1">
      <selection activeCell="B1" sqref="B1"/>
    </sheetView>
  </sheetViews>
  <sheetFormatPr defaultColWidth="10.00390625" defaultRowHeight="13.5"/>
  <cols>
    <col min="1" max="1" width="1.25" style="7" customWidth="1"/>
    <col min="2" max="2" width="12.50390625" style="7" customWidth="1"/>
    <col min="3" max="3" width="6.25390625" style="7" customWidth="1"/>
    <col min="4" max="4" width="9.375" style="7" customWidth="1"/>
    <col min="5" max="5" width="6.25390625" style="7" customWidth="1"/>
    <col min="6" max="6" width="9.375" style="7" customWidth="1"/>
    <col min="7" max="7" width="6.25390625" style="7" customWidth="1"/>
    <col min="8" max="8" width="9.375" style="7" customWidth="1"/>
    <col min="9" max="9" width="6.25390625" style="7" customWidth="1"/>
    <col min="10" max="10" width="9.375" style="7" customWidth="1"/>
    <col min="11" max="11" width="6.25390625" style="7" customWidth="1"/>
    <col min="12" max="12" width="9.375" style="7" customWidth="1"/>
    <col min="13" max="13" width="1.12109375" style="7" customWidth="1"/>
    <col min="14" max="14" width="8.125" style="7" customWidth="1"/>
    <col min="15" max="15" width="8.75390625" style="7" customWidth="1"/>
    <col min="16" max="16384" width="10.00390625" style="7" customWidth="1"/>
  </cols>
  <sheetData>
    <row r="1" spans="2:12" ht="14.25">
      <c r="B1" s="54" t="s">
        <v>65</v>
      </c>
      <c r="L1" s="55" t="s">
        <v>61</v>
      </c>
    </row>
    <row r="2" spans="3:12" ht="15" customHeight="1">
      <c r="C2" s="8" t="s">
        <v>41</v>
      </c>
      <c r="L2" s="55" t="s">
        <v>4</v>
      </c>
    </row>
    <row r="3" spans="2:12" ht="13.5" customHeight="1">
      <c r="B3" s="184" t="s">
        <v>5</v>
      </c>
      <c r="C3" s="56" t="s">
        <v>27</v>
      </c>
      <c r="D3" s="57"/>
      <c r="E3" s="58" t="s">
        <v>28</v>
      </c>
      <c r="F3" s="57"/>
      <c r="G3" s="180" t="s">
        <v>29</v>
      </c>
      <c r="H3" s="181"/>
      <c r="I3" s="58" t="s">
        <v>30</v>
      </c>
      <c r="J3" s="57"/>
      <c r="K3" s="58" t="s">
        <v>57</v>
      </c>
      <c r="L3" s="57"/>
    </row>
    <row r="4" spans="2:12" ht="13.5" customHeight="1">
      <c r="B4" s="185"/>
      <c r="C4" s="59" t="s">
        <v>6</v>
      </c>
      <c r="D4" s="59" t="s">
        <v>7</v>
      </c>
      <c r="E4" s="59" t="s">
        <v>6</v>
      </c>
      <c r="F4" s="59" t="s">
        <v>7</v>
      </c>
      <c r="G4" s="59" t="s">
        <v>6</v>
      </c>
      <c r="H4" s="59" t="s">
        <v>7</v>
      </c>
      <c r="I4" s="59" t="s">
        <v>6</v>
      </c>
      <c r="J4" s="59" t="s">
        <v>7</v>
      </c>
      <c r="K4" s="59" t="s">
        <v>6</v>
      </c>
      <c r="L4" s="59" t="s">
        <v>7</v>
      </c>
    </row>
    <row r="5" spans="2:12" ht="15" customHeight="1">
      <c r="B5" s="60" t="s">
        <v>2</v>
      </c>
      <c r="C5" s="15">
        <v>885</v>
      </c>
      <c r="D5" s="25">
        <v>237779</v>
      </c>
      <c r="E5" s="15">
        <v>1383</v>
      </c>
      <c r="F5" s="25">
        <v>522980</v>
      </c>
      <c r="G5" s="15">
        <v>8897</v>
      </c>
      <c r="H5" s="25">
        <v>2810575</v>
      </c>
      <c r="I5" s="15">
        <v>16747</v>
      </c>
      <c r="J5" s="25">
        <v>8351057</v>
      </c>
      <c r="K5" s="15">
        <v>5032</v>
      </c>
      <c r="L5" s="25">
        <v>2740232</v>
      </c>
    </row>
    <row r="6" spans="2:12" ht="15" customHeight="1">
      <c r="B6" s="61" t="s">
        <v>8</v>
      </c>
      <c r="C6" s="27">
        <f>IF(ISERROR(C5/$E$14*100)=TRUE,0,C5/$E$14*100)</f>
        <v>2.641633335323264</v>
      </c>
      <c r="D6" s="27">
        <f>IF(ISERROR(D5/$F$14*100)=TRUE,0,D5/$F$14*100)</f>
        <v>1.5974690308519475</v>
      </c>
      <c r="E6" s="27">
        <f>IF(ISERROR(E5/$E$14*100)=TRUE,0,E5/$E$14*100)</f>
        <v>4.128111754522118</v>
      </c>
      <c r="F6" s="27">
        <f>IF(ISERROR(F5/$F$14*100)=TRUE,0,F5/$F$14*100)</f>
        <v>3.5135329602485985</v>
      </c>
      <c r="G6" s="27">
        <f>IF(ISERROR(G5/$E$14*100)=TRUE,0,G5/$E$14*100)</f>
        <v>26.556623485165066</v>
      </c>
      <c r="H6" s="27">
        <f>IF(ISERROR(H5/$F$14*100)=TRUE,0,H5/$F$14*100)</f>
        <v>18.882266816610013</v>
      </c>
      <c r="I6" s="27">
        <f>IF(ISERROR(I5/$E$14*100)=TRUE,0,I5/$E$14*100)</f>
        <v>49.988060414303625</v>
      </c>
      <c r="J6" s="27">
        <f>IF(ISERROR(J5/$F$14*100)=TRUE,0,J5/$F$14*100)</f>
        <v>56.104849176669816</v>
      </c>
      <c r="K6" s="27">
        <f>IF(ISERROR(K5/$E$14*100)=TRUE,0,K5/$E$14*100)</f>
        <v>15.019998806041428</v>
      </c>
      <c r="L6" s="27">
        <f>IF(ISERROR(L5/$F$14*100)=TRUE,0,L5/$F$14*100)</f>
        <v>18.40968192039454</v>
      </c>
    </row>
    <row r="7" spans="2:12" ht="15" customHeight="1">
      <c r="B7" s="60" t="s">
        <v>3</v>
      </c>
      <c r="C7" s="25">
        <v>2993</v>
      </c>
      <c r="D7" s="25">
        <v>974028</v>
      </c>
      <c r="E7" s="25">
        <v>13971</v>
      </c>
      <c r="F7" s="25">
        <v>4492235</v>
      </c>
      <c r="G7" s="25">
        <v>4117</v>
      </c>
      <c r="H7" s="25">
        <v>887042</v>
      </c>
      <c r="I7" s="25">
        <v>3811</v>
      </c>
      <c r="J7" s="25">
        <v>1486736</v>
      </c>
      <c r="K7" s="25">
        <v>10639</v>
      </c>
      <c r="L7" s="25">
        <v>4081678</v>
      </c>
    </row>
    <row r="8" spans="2:12" ht="15" customHeight="1" thickBot="1">
      <c r="B8" s="62" t="s">
        <v>8</v>
      </c>
      <c r="C8" s="27">
        <f>IF(ISERROR(C7/$E$16*100)=TRUE,0,C7/$E$16*100)</f>
        <v>7.678887549067399</v>
      </c>
      <c r="D8" s="27">
        <f>IF(ISERROR(D7/$F$16*100)=TRUE,0,D7/$F$16*100)</f>
        <v>7.512962380038061</v>
      </c>
      <c r="E8" s="27">
        <f>IF(ISERROR(E7/$E$16*100)=TRUE,0,E7/$E$16*100)</f>
        <v>35.84421581958591</v>
      </c>
      <c r="F8" s="27">
        <f>IF(ISERROR(F7/$F$16*100)=TRUE,0,F7/$F$16*100)</f>
        <v>34.64992028698383</v>
      </c>
      <c r="G8" s="27">
        <f>IF(ISERROR(G7/$E$16*100)=TRUE,0,G7/$E$16*100)</f>
        <v>10.562639505349308</v>
      </c>
      <c r="H8" s="27">
        <f>IF(ISERROR(H7/$F$16*100)=TRUE,0,H7/$F$16*100)</f>
        <v>6.842013962138381</v>
      </c>
      <c r="I8" s="27">
        <f>IF(ISERROR(I7/$E$16*100)=TRUE,0,I7/$E$16*100)</f>
        <v>9.777561125792133</v>
      </c>
      <c r="J8" s="27">
        <f>IF(ISERROR(J7/$F$16*100)=TRUE,0,J7/$F$16*100)</f>
        <v>11.467628894701454</v>
      </c>
      <c r="K8" s="27">
        <f>IF(ISERROR(K7/$E$16*100)=TRUE,0,K7/$E$16*100)</f>
        <v>27.295584575518895</v>
      </c>
      <c r="L8" s="27">
        <f>IF(ISERROR(L7/$F$16*100)=TRUE,0,L7/$F$16*100)</f>
        <v>31.483174263397967</v>
      </c>
    </row>
    <row r="9" spans="2:12" ht="15" customHeight="1" thickTop="1">
      <c r="B9" s="63" t="s">
        <v>1</v>
      </c>
      <c r="C9" s="30">
        <f aca="true" t="shared" si="0" ref="C9:L9">SUM(C5,C7)</f>
        <v>3878</v>
      </c>
      <c r="D9" s="30">
        <f t="shared" si="0"/>
        <v>1211807</v>
      </c>
      <c r="E9" s="30">
        <f t="shared" si="0"/>
        <v>15354</v>
      </c>
      <c r="F9" s="30">
        <f t="shared" si="0"/>
        <v>5015215</v>
      </c>
      <c r="G9" s="30">
        <f t="shared" si="0"/>
        <v>13014</v>
      </c>
      <c r="H9" s="30">
        <f t="shared" si="0"/>
        <v>3697617</v>
      </c>
      <c r="I9" s="30">
        <f t="shared" si="0"/>
        <v>20558</v>
      </c>
      <c r="J9" s="30">
        <f t="shared" si="0"/>
        <v>9837793</v>
      </c>
      <c r="K9" s="30">
        <f t="shared" si="0"/>
        <v>15671</v>
      </c>
      <c r="L9" s="30">
        <f t="shared" si="0"/>
        <v>6821910</v>
      </c>
    </row>
    <row r="10" spans="2:12" ht="15" customHeight="1">
      <c r="B10" s="61" t="s">
        <v>8</v>
      </c>
      <c r="C10" s="27">
        <f>IF(ISERROR(C9/$E$18*100)=TRUE,0,C9/$E$18*100)</f>
        <v>5.350515321679383</v>
      </c>
      <c r="D10" s="27">
        <f>IF(ISERROR(D9/$F$18*100)=TRUE,0,D9/$F$18*100)</f>
        <v>4.351291156861524</v>
      </c>
      <c r="E10" s="27">
        <f>IF(ISERROR(E9/$E$18*100)=TRUE,0,E9/$E$18*100)</f>
        <v>21.184067109093668</v>
      </c>
      <c r="F10" s="27">
        <f>IF(ISERROR(F9/$F$18*100)=TRUE,0,F9/$F$18*100)</f>
        <v>18.00836327835973</v>
      </c>
      <c r="G10" s="27">
        <f>IF(ISERROR(G9/$E$18*100)=TRUE,0,G9/$E$18*100)</f>
        <v>17.95554574428455</v>
      </c>
      <c r="H10" s="27">
        <f>IF(ISERROR(H9/$F$18*100)=TRUE,0,H9/$F$18*100)</f>
        <v>13.27720350976751</v>
      </c>
      <c r="I10" s="27">
        <f>IF(ISERROR(I9/$E$18*100)=TRUE,0,I9/$E$18*100)</f>
        <v>28.36407787083155</v>
      </c>
      <c r="J10" s="27">
        <f>IF(ISERROR(J9/$F$18*100)=TRUE,0,J9/$F$18*100)</f>
        <v>35.3250160165226</v>
      </c>
      <c r="K10" s="27">
        <f>IF(ISERROR(K9/$E$18*100)=TRUE,0,K9/$E$18*100)</f>
        <v>21.621435174326358</v>
      </c>
      <c r="L10" s="27">
        <f>IF(ISERROR(L9/$F$18*100)=TRUE,0,L9/$F$18*100)</f>
        <v>24.495746150917764</v>
      </c>
    </row>
    <row r="11" ht="7.5" customHeight="1"/>
    <row r="12" spans="2:6" ht="13.5" customHeight="1">
      <c r="B12" s="184" t="s">
        <v>5</v>
      </c>
      <c r="C12" s="182" t="s">
        <v>23</v>
      </c>
      <c r="D12" s="183"/>
      <c r="E12" s="56" t="s">
        <v>1</v>
      </c>
      <c r="F12" s="64"/>
    </row>
    <row r="13" spans="2:6" ht="13.5" customHeight="1">
      <c r="B13" s="185"/>
      <c r="C13" s="59" t="s">
        <v>6</v>
      </c>
      <c r="D13" s="59" t="s">
        <v>7</v>
      </c>
      <c r="E13" s="59" t="s">
        <v>6</v>
      </c>
      <c r="F13" s="59" t="s">
        <v>7</v>
      </c>
    </row>
    <row r="14" spans="2:6" ht="15" customHeight="1">
      <c r="B14" s="60" t="s">
        <v>2</v>
      </c>
      <c r="C14" s="15">
        <v>558</v>
      </c>
      <c r="D14" s="25">
        <v>222110</v>
      </c>
      <c r="E14" s="15">
        <f>SUM(C5,E5,G5,I5,K5,C14)</f>
        <v>33502</v>
      </c>
      <c r="F14" s="15">
        <f>SUM(D5,F5,H5,J5,L5,D14)</f>
        <v>14884733</v>
      </c>
    </row>
    <row r="15" spans="2:6" ht="15" customHeight="1">
      <c r="B15" s="61" t="s">
        <v>8</v>
      </c>
      <c r="C15" s="27">
        <f>IF(ISERROR(C14/$E$14*100)=TRUE,0,C14/$E$14*100)</f>
        <v>1.6655722046444987</v>
      </c>
      <c r="D15" s="27">
        <f>IF(ISERROR(D14/$F$14*100)=TRUE,0,D14/$F$14*100)</f>
        <v>1.4922000952250873</v>
      </c>
      <c r="E15" s="27">
        <f>IF(ISERROR(E14/$E$14*100)=TRUE,0,E14/$E$14*100)</f>
        <v>100</v>
      </c>
      <c r="F15" s="27">
        <f>IF(ISERROR(F14/$F$14*100)=TRUE,0,F14/$F$14*100)</f>
        <v>100</v>
      </c>
    </row>
    <row r="16" spans="2:6" ht="15" customHeight="1">
      <c r="B16" s="60" t="s">
        <v>3</v>
      </c>
      <c r="C16" s="25">
        <v>3446</v>
      </c>
      <c r="D16" s="25">
        <v>1042914</v>
      </c>
      <c r="E16" s="15">
        <f>SUM(C7,E7,G7,I7,K7,C16)</f>
        <v>38977</v>
      </c>
      <c r="F16" s="15">
        <f>SUM(D7,F7,H7,J7,L7,D16)</f>
        <v>12964633</v>
      </c>
    </row>
    <row r="17" spans="2:6" ht="15" customHeight="1" thickBot="1">
      <c r="B17" s="62" t="s">
        <v>8</v>
      </c>
      <c r="C17" s="27">
        <f>IF(ISERROR(C16/$E$16*100)=TRUE,0,C16/$E$16*100)</f>
        <v>8.841111424686353</v>
      </c>
      <c r="D17" s="27">
        <f>IF(ISERROR(D16/$F$16*100)=TRUE,0,D16/$F$16*100)</f>
        <v>8.044300212740305</v>
      </c>
      <c r="E17" s="27">
        <f>IF(ISERROR(E16/$E$16*100)=TRUE,0,E16/$E$16*100)</f>
        <v>100</v>
      </c>
      <c r="F17" s="27">
        <f>IF(ISERROR(F16/$F$16*100)=TRUE,0,F16/$F$16*100)</f>
        <v>100</v>
      </c>
    </row>
    <row r="18" spans="2:6" ht="15" customHeight="1" thickTop="1">
      <c r="B18" s="63" t="s">
        <v>1</v>
      </c>
      <c r="C18" s="30">
        <f>SUM(C14,C16)</f>
        <v>4004</v>
      </c>
      <c r="D18" s="30">
        <f>SUM(D14,D16)</f>
        <v>1265024</v>
      </c>
      <c r="E18" s="30">
        <f>SUM(E14,E16)</f>
        <v>72479</v>
      </c>
      <c r="F18" s="30">
        <f>SUM(F14,F16)</f>
        <v>27849366</v>
      </c>
    </row>
    <row r="19" spans="2:6" ht="15" customHeight="1">
      <c r="B19" s="61" t="s">
        <v>8</v>
      </c>
      <c r="C19" s="27">
        <f>IF(ISERROR(C18/$E$18*100)=TRUE,0,C18/$E$18*100)</f>
        <v>5.524358779784489</v>
      </c>
      <c r="D19" s="27">
        <f>IF(ISERROR(D18/$F$18*100)=TRUE,0,D18/$F$18*100)</f>
        <v>4.54237988757087</v>
      </c>
      <c r="E19" s="27">
        <f>IF(ISERROR(E18/$E$18*100)=TRUE,0,E18/$E$18*100)</f>
        <v>100</v>
      </c>
      <c r="F19" s="27">
        <f>IF(ISERROR(F18/$F$18*100)=TRUE,0,F18/$F$18*100)</f>
        <v>100</v>
      </c>
    </row>
    <row r="21" ht="12.75">
      <c r="C21" s="8" t="s">
        <v>42</v>
      </c>
    </row>
    <row r="22" spans="2:12" ht="13.5" customHeight="1">
      <c r="B22" s="184" t="s">
        <v>5</v>
      </c>
      <c r="C22" s="58" t="s">
        <v>27</v>
      </c>
      <c r="D22" s="57"/>
      <c r="E22" s="58" t="s">
        <v>28</v>
      </c>
      <c r="F22" s="57"/>
      <c r="G22" s="180" t="s">
        <v>29</v>
      </c>
      <c r="H22" s="181"/>
      <c r="I22" s="58" t="s">
        <v>30</v>
      </c>
      <c r="J22" s="57"/>
      <c r="K22" s="58" t="s">
        <v>57</v>
      </c>
      <c r="L22" s="57"/>
    </row>
    <row r="23" spans="2:12" ht="13.5" customHeight="1">
      <c r="B23" s="185"/>
      <c r="C23" s="59" t="s">
        <v>6</v>
      </c>
      <c r="D23" s="59" t="s">
        <v>7</v>
      </c>
      <c r="E23" s="59" t="s">
        <v>6</v>
      </c>
      <c r="F23" s="59" t="s">
        <v>7</v>
      </c>
      <c r="G23" s="59" t="s">
        <v>6</v>
      </c>
      <c r="H23" s="59" t="s">
        <v>7</v>
      </c>
      <c r="I23" s="59" t="s">
        <v>6</v>
      </c>
      <c r="J23" s="59" t="s">
        <v>7</v>
      </c>
      <c r="K23" s="59" t="s">
        <v>6</v>
      </c>
      <c r="L23" s="59" t="s">
        <v>7</v>
      </c>
    </row>
    <row r="24" spans="2:12" ht="15" customHeight="1">
      <c r="B24" s="60" t="s">
        <v>2</v>
      </c>
      <c r="C24" s="15">
        <v>399</v>
      </c>
      <c r="D24" s="25">
        <v>155052</v>
      </c>
      <c r="E24" s="15">
        <v>351</v>
      </c>
      <c r="F24" s="25">
        <v>115716</v>
      </c>
      <c r="G24" s="15">
        <v>35685</v>
      </c>
      <c r="H24" s="25">
        <v>2414158</v>
      </c>
      <c r="I24" s="15">
        <v>6806</v>
      </c>
      <c r="J24" s="25">
        <v>1989896</v>
      </c>
      <c r="K24" s="15">
        <v>7544</v>
      </c>
      <c r="L24" s="25">
        <v>1163344</v>
      </c>
    </row>
    <row r="25" spans="2:12" ht="15" customHeight="1">
      <c r="B25" s="61" t="s">
        <v>8</v>
      </c>
      <c r="C25" s="27">
        <f>IF(ISERROR(C24/$E$33*100)=TRUE,0,C24/$E$33*100)</f>
        <v>0.7817704455503742</v>
      </c>
      <c r="D25" s="27">
        <f>IF(ISERROR(D24/$F$33*100)=TRUE,0,D24/$F$33*100)</f>
        <v>2.6408191628515367</v>
      </c>
      <c r="E25" s="27">
        <f>IF(ISERROR(E24/$E$33*100)=TRUE,0,E24/$E$33*100)</f>
        <v>0.6877228731533368</v>
      </c>
      <c r="F25" s="27">
        <f>IF(ISERROR(F24/$F$33*100)=TRUE,0,F24/$F$33*100)</f>
        <v>1.9708551340745586</v>
      </c>
      <c r="G25" s="27">
        <f>IF(ISERROR(G24/$E$33*100)=TRUE,0,G24/$E$33*100)</f>
        <v>69.91849210392257</v>
      </c>
      <c r="H25" s="27">
        <f>IF(ISERROR(H24/$F$33*100)=TRUE,0,H24/$F$33*100)</f>
        <v>41.11752643339874</v>
      </c>
      <c r="I25" s="27">
        <f>IF(ISERROR(I24/$E$33*100)=TRUE,0,I24/$E$33*100)</f>
        <v>13.33516203612994</v>
      </c>
      <c r="J25" s="27">
        <f>IF(ISERROR(J24/$F$33*100)=TRUE,0,J24/$F$33*100)</f>
        <v>33.891568563331155</v>
      </c>
      <c r="K25" s="27">
        <f>IF(ISERROR(K24/$E$33*100)=TRUE,0,K24/$E$33*100)</f>
        <v>14.781143461734395</v>
      </c>
      <c r="L25" s="27">
        <f>IF(ISERROR(L24/$F$33*100)=TRUE,0,L24/$F$33*100)</f>
        <v>19.81387617178984</v>
      </c>
    </row>
    <row r="26" spans="2:12" ht="15" customHeight="1">
      <c r="B26" s="60" t="s">
        <v>3</v>
      </c>
      <c r="C26" s="25">
        <v>656</v>
      </c>
      <c r="D26" s="25">
        <v>85042</v>
      </c>
      <c r="E26" s="25">
        <v>3457</v>
      </c>
      <c r="F26" s="25">
        <v>395540</v>
      </c>
      <c r="G26" s="25">
        <v>9634</v>
      </c>
      <c r="H26" s="25">
        <v>662060</v>
      </c>
      <c r="I26" s="25">
        <v>5042</v>
      </c>
      <c r="J26" s="25">
        <v>641059</v>
      </c>
      <c r="K26" s="25">
        <v>9793</v>
      </c>
      <c r="L26" s="25">
        <v>1474011</v>
      </c>
    </row>
    <row r="27" spans="2:12" ht="15" customHeight="1" thickBot="1">
      <c r="B27" s="62" t="s">
        <v>8</v>
      </c>
      <c r="C27" s="27">
        <f>IF(ISERROR(C26/$E$35*100)=TRUE,0,C26/$E$35*100)</f>
        <v>2.1942000869652474</v>
      </c>
      <c r="D27" s="27">
        <f>IF(ISERROR(D26/$F$35*100)=TRUE,0,D26/$F$35*100)</f>
        <v>2.459634198754825</v>
      </c>
      <c r="E27" s="27">
        <f>IF(ISERROR(E26/$E$35*100)=TRUE,0,E26/$E$35*100)</f>
        <v>11.563033080242164</v>
      </c>
      <c r="F27" s="27">
        <f>IF(ISERROR(F26/$F$35*100)=TRUE,0,F26/$F$35*100)</f>
        <v>11.440037992703411</v>
      </c>
      <c r="G27" s="27">
        <f>IF(ISERROR(G26/$E$35*100)=TRUE,0,G26/$E$35*100)</f>
        <v>32.223968960096336</v>
      </c>
      <c r="H27" s="27">
        <f>IF(ISERROR(H26/$F$35*100)=TRUE,0,H26/$F$35*100)</f>
        <v>19.148484485637915</v>
      </c>
      <c r="I27" s="27">
        <f>IF(ISERROR(I26/$E$35*100)=TRUE,0,I26/$E$35*100)</f>
        <v>16.8645683513396</v>
      </c>
      <c r="J27" s="27">
        <f>IF(ISERROR(J26/$F$35*100)=TRUE,0,J26/$F$35*100)</f>
        <v>18.54108134591813</v>
      </c>
      <c r="K27" s="27">
        <f>IF(ISERROR(K26/$E$35*100)=TRUE,0,K26/$E$35*100)</f>
        <v>32.75579489580894</v>
      </c>
      <c r="L27" s="27">
        <f>IF(ISERROR(L26/$F$35*100)=TRUE,0,L26/$F$35*100)</f>
        <v>42.63220367513462</v>
      </c>
    </row>
    <row r="28" spans="2:12" ht="15" customHeight="1" thickTop="1">
      <c r="B28" s="63" t="s">
        <v>1</v>
      </c>
      <c r="C28" s="30">
        <f aca="true" t="shared" si="1" ref="C28:L28">SUM(C24,C26)</f>
        <v>1055</v>
      </c>
      <c r="D28" s="30">
        <f t="shared" si="1"/>
        <v>240094</v>
      </c>
      <c r="E28" s="30">
        <f t="shared" si="1"/>
        <v>3808</v>
      </c>
      <c r="F28" s="30">
        <f t="shared" si="1"/>
        <v>511256</v>
      </c>
      <c r="G28" s="30">
        <f t="shared" si="1"/>
        <v>45319</v>
      </c>
      <c r="H28" s="30">
        <f t="shared" si="1"/>
        <v>3076218</v>
      </c>
      <c r="I28" s="30">
        <f t="shared" si="1"/>
        <v>11848</v>
      </c>
      <c r="J28" s="30">
        <f t="shared" si="1"/>
        <v>2630955</v>
      </c>
      <c r="K28" s="30">
        <f t="shared" si="1"/>
        <v>17337</v>
      </c>
      <c r="L28" s="30">
        <f t="shared" si="1"/>
        <v>2637355</v>
      </c>
    </row>
    <row r="29" spans="2:12" ht="15" customHeight="1">
      <c r="B29" s="61" t="s">
        <v>8</v>
      </c>
      <c r="C29" s="27">
        <f>IF(ISERROR(C28/$E$37*100)=TRUE,0,C28/$E$37*100)</f>
        <v>1.3035151664916291</v>
      </c>
      <c r="D29" s="27">
        <f>IF(ISERROR(D28/$F$37*100)=TRUE,0,D28/$F$37*100)</f>
        <v>2.5736675818904464</v>
      </c>
      <c r="E29" s="27">
        <f>IF(ISERROR(E28/$E$37*100)=TRUE,0,E28/$E$37*100)</f>
        <v>4.705010193365046</v>
      </c>
      <c r="F29" s="27">
        <f>IF(ISERROR(F28/$F$37*100)=TRUE,0,F28/$F$37*100)</f>
        <v>5.4803659951809784</v>
      </c>
      <c r="G29" s="27">
        <f>IF(ISERROR(G28/$E$37*100)=TRUE,0,G28/$E$37*100)</f>
        <v>55.99431642676221</v>
      </c>
      <c r="H29" s="27">
        <f>IF(ISERROR(H28/$F$37*100)=TRUE,0,H28/$F$37*100)</f>
        <v>32.975261945020975</v>
      </c>
      <c r="I29" s="27">
        <f>IF(ISERROR(I28/$E$37*100)=TRUE,0,I28/$E$37*100)</f>
        <v>14.638907765490828</v>
      </c>
      <c r="J29" s="27">
        <f>IF(ISERROR(J28/$F$37*100)=TRUE,0,J28/$F$37*100)</f>
        <v>28.202302402028284</v>
      </c>
      <c r="K29" s="27">
        <f>IF(ISERROR(K28/$E$37*100)=TRUE,0,K28/$E$37*100)</f>
        <v>21.42089330944585</v>
      </c>
      <c r="L29" s="27">
        <f>IF(ISERROR(L28/$F$37*100)=TRUE,0,L28/$F$37*100)</f>
        <v>28.270906667541375</v>
      </c>
    </row>
    <row r="30" ht="11.25" customHeight="1"/>
    <row r="31" spans="2:6" ht="13.5" customHeight="1">
      <c r="B31" s="184" t="s">
        <v>5</v>
      </c>
      <c r="C31" s="182" t="s">
        <v>23</v>
      </c>
      <c r="D31" s="183"/>
      <c r="E31" s="56" t="s">
        <v>1</v>
      </c>
      <c r="F31" s="64"/>
    </row>
    <row r="32" spans="2:6" ht="13.5" customHeight="1">
      <c r="B32" s="185"/>
      <c r="C32" s="59" t="s">
        <v>6</v>
      </c>
      <c r="D32" s="59" t="s">
        <v>7</v>
      </c>
      <c r="E32" s="59" t="s">
        <v>6</v>
      </c>
      <c r="F32" s="59" t="s">
        <v>7</v>
      </c>
    </row>
    <row r="33" spans="2:6" ht="15" customHeight="1">
      <c r="B33" s="60" t="s">
        <v>2</v>
      </c>
      <c r="C33" s="15">
        <v>253</v>
      </c>
      <c r="D33" s="25">
        <v>33194</v>
      </c>
      <c r="E33" s="15">
        <f>SUM(C24,E24,G24,I24,K24,C33)</f>
        <v>51038</v>
      </c>
      <c r="F33" s="15">
        <f>SUM(D24,F24,H24,J24,L24,D33)</f>
        <v>5871360</v>
      </c>
    </row>
    <row r="34" spans="2:6" ht="15" customHeight="1">
      <c r="B34" s="61" t="s">
        <v>8</v>
      </c>
      <c r="C34" s="27">
        <f>IF(ISERROR(C33/$E$33*100)=TRUE,0,C33/$E$33*100)</f>
        <v>0.4957090795093852</v>
      </c>
      <c r="D34" s="27">
        <f>IF(ISERROR(D33/$F$33*100)=TRUE,0,D33/$F$33*100)</f>
        <v>0.5653545345541748</v>
      </c>
      <c r="E34" s="27">
        <f>IF(ISERROR(E33/$E$33*100)=TRUE,0,E33/$E$33*100)</f>
        <v>100</v>
      </c>
      <c r="F34" s="27">
        <f>IF(ISERROR(F33/$F$33*100)=TRUE,0,F33/$F$33*100)</f>
        <v>100</v>
      </c>
    </row>
    <row r="35" spans="2:6" ht="15" customHeight="1">
      <c r="B35" s="60" t="s">
        <v>3</v>
      </c>
      <c r="C35" s="25">
        <v>1315</v>
      </c>
      <c r="D35" s="25">
        <v>199794</v>
      </c>
      <c r="E35" s="15">
        <f>SUM(C26,E26,G26,I26,K26,C35)</f>
        <v>29897</v>
      </c>
      <c r="F35" s="15">
        <f>SUM(D26,F26,H26,J26,L26,D35)</f>
        <v>3457506</v>
      </c>
    </row>
    <row r="36" spans="2:6" ht="15" customHeight="1" thickBot="1">
      <c r="B36" s="62" t="s">
        <v>8</v>
      </c>
      <c r="C36" s="27">
        <f>IF(ISERROR(C35/$E$35*100)=TRUE,0,C35/$E$35*100)</f>
        <v>4.398434625547714</v>
      </c>
      <c r="D36" s="27">
        <f>IF(ISERROR(D35/$F$35*100)=TRUE,0,D35/$F$35*100)</f>
        <v>5.778558301851103</v>
      </c>
      <c r="E36" s="27">
        <f>IF(ISERROR(E35/$E$35*100)=TRUE,0,E35/$E$35*100)</f>
        <v>100</v>
      </c>
      <c r="F36" s="27">
        <f>IF(ISERROR(F35/$F$35*100)=TRUE,0,F35/$F$35*100)</f>
        <v>100</v>
      </c>
    </row>
    <row r="37" spans="2:6" ht="15" customHeight="1" thickTop="1">
      <c r="B37" s="63" t="s">
        <v>1</v>
      </c>
      <c r="C37" s="30">
        <f>SUM(C33,C35)</f>
        <v>1568</v>
      </c>
      <c r="D37" s="30">
        <f>SUM(D33,D35)</f>
        <v>232988</v>
      </c>
      <c r="E37" s="30">
        <f>SUM(E33,E35)</f>
        <v>80935</v>
      </c>
      <c r="F37" s="30">
        <f>SUM(F33,F35)</f>
        <v>9328866</v>
      </c>
    </row>
    <row r="38" spans="2:6" ht="15" customHeight="1">
      <c r="B38" s="61" t="s">
        <v>8</v>
      </c>
      <c r="C38" s="27">
        <f>IF(ISERROR(C37/$E$37*100)=TRUE,0,C37/$E$37*100)</f>
        <v>1.9373571384444308</v>
      </c>
      <c r="D38" s="27">
        <f>IF(ISERROR(D37/$F$37*100)=TRUE,0,D37/$F$37*100)</f>
        <v>2.497495408337948</v>
      </c>
      <c r="E38" s="27">
        <f>IF(ISERROR(E37/$E$37*100)=TRUE,0,E37/$E$37*100)</f>
        <v>100</v>
      </c>
      <c r="F38" s="27">
        <f>IF(ISERROR(F37/$F$37*100)=TRUE,0,F37/$F$37*100)</f>
        <v>100</v>
      </c>
    </row>
    <row r="40" ht="12.75">
      <c r="C40" s="8" t="s">
        <v>31</v>
      </c>
    </row>
    <row r="41" spans="2:12" ht="13.5" customHeight="1">
      <c r="B41" s="184" t="s">
        <v>5</v>
      </c>
      <c r="C41" s="56" t="s">
        <v>27</v>
      </c>
      <c r="D41" s="57"/>
      <c r="E41" s="58" t="s">
        <v>28</v>
      </c>
      <c r="F41" s="57"/>
      <c r="G41" s="180" t="s">
        <v>29</v>
      </c>
      <c r="H41" s="181"/>
      <c r="I41" s="58" t="s">
        <v>30</v>
      </c>
      <c r="J41" s="57"/>
      <c r="K41" s="58" t="s">
        <v>57</v>
      </c>
      <c r="L41" s="57"/>
    </row>
    <row r="42" spans="2:12" ht="13.5" customHeight="1">
      <c r="B42" s="185"/>
      <c r="C42" s="59" t="s">
        <v>6</v>
      </c>
      <c r="D42" s="59" t="s">
        <v>7</v>
      </c>
      <c r="E42" s="59" t="s">
        <v>6</v>
      </c>
      <c r="F42" s="59" t="s">
        <v>7</v>
      </c>
      <c r="G42" s="59" t="s">
        <v>6</v>
      </c>
      <c r="H42" s="59" t="s">
        <v>7</v>
      </c>
      <c r="I42" s="59" t="s">
        <v>6</v>
      </c>
      <c r="J42" s="59" t="s">
        <v>7</v>
      </c>
      <c r="K42" s="59" t="s">
        <v>6</v>
      </c>
      <c r="L42" s="59" t="s">
        <v>7</v>
      </c>
    </row>
    <row r="43" spans="2:12" ht="15" customHeight="1">
      <c r="B43" s="60" t="s">
        <v>2</v>
      </c>
      <c r="C43" s="15">
        <v>1856</v>
      </c>
      <c r="D43" s="15">
        <v>247387</v>
      </c>
      <c r="E43" s="15">
        <v>210</v>
      </c>
      <c r="F43" s="15">
        <v>162554</v>
      </c>
      <c r="G43" s="15">
        <v>1887</v>
      </c>
      <c r="H43" s="15">
        <v>116265</v>
      </c>
      <c r="I43" s="15">
        <v>793</v>
      </c>
      <c r="J43" s="15">
        <v>681912</v>
      </c>
      <c r="K43" s="15">
        <v>1202</v>
      </c>
      <c r="L43" s="15">
        <v>576699</v>
      </c>
    </row>
    <row r="44" spans="2:12" ht="15" customHeight="1">
      <c r="B44" s="61" t="s">
        <v>8</v>
      </c>
      <c r="C44" s="27">
        <f>IF(ISERROR(C43/$E$52*100)=TRUE,0,C43/$E$52*100)</f>
        <v>30.581644422474874</v>
      </c>
      <c r="D44" s="27">
        <f>IF(ISERROR(D43/$F$52*100)=TRUE,0,D43/$F$52*100)</f>
        <v>13.723716093872044</v>
      </c>
      <c r="E44" s="27">
        <f>IF(ISERROR(E43/$E$52*100)=TRUE,0,E43/$E$52*100)</f>
        <v>3.4602076124567476</v>
      </c>
      <c r="F44" s="27">
        <f>IF(ISERROR(F43/$F$52*100)=TRUE,0,F43/$F$52*100)</f>
        <v>9.017632074131932</v>
      </c>
      <c r="G44" s="27">
        <f>IF(ISERROR(G43/$E$52*100)=TRUE,0,G43/$E$52*100)</f>
        <v>31.092436974789916</v>
      </c>
      <c r="H44" s="27">
        <f>IF(ISERROR(H43/$F$52*100)=TRUE,0,H43/$F$52*100)</f>
        <v>6.449764343534758</v>
      </c>
      <c r="I44" s="27">
        <f>IF(ISERROR(I43/$E$52*100)=TRUE,0,I43/$E$52*100)</f>
        <v>13.066403031800956</v>
      </c>
      <c r="J44" s="27">
        <f>IF(ISERROR(J43/$F$52*100)=TRUE,0,J43/$F$52*100)</f>
        <v>37.8288539373713</v>
      </c>
      <c r="K44" s="27">
        <f>IF(ISERROR(K43/$E$52*100)=TRUE,0,K43/$E$52*100)</f>
        <v>19.805569286538145</v>
      </c>
      <c r="L44" s="27">
        <f>IF(ISERROR(L43/$F$52*100)=TRUE,0,L43/$F$52*100)</f>
        <v>31.992195821202866</v>
      </c>
    </row>
    <row r="45" spans="2:12" ht="15" customHeight="1">
      <c r="B45" s="60" t="s">
        <v>3</v>
      </c>
      <c r="C45" s="15">
        <v>407</v>
      </c>
      <c r="D45" s="15">
        <v>202677</v>
      </c>
      <c r="E45" s="15">
        <v>692</v>
      </c>
      <c r="F45" s="15">
        <v>242961</v>
      </c>
      <c r="G45" s="15">
        <v>36</v>
      </c>
      <c r="H45" s="15">
        <v>9601</v>
      </c>
      <c r="I45" s="15">
        <v>262</v>
      </c>
      <c r="J45" s="15">
        <v>115262</v>
      </c>
      <c r="K45" s="15">
        <v>1627</v>
      </c>
      <c r="L45" s="15">
        <v>559897</v>
      </c>
    </row>
    <row r="46" spans="2:12" ht="15" customHeight="1" thickBot="1">
      <c r="B46" s="62" t="s">
        <v>8</v>
      </c>
      <c r="C46" s="27">
        <f>IF(ISERROR(C45/$E$54*100)=TRUE,0,C45/$E$54*100)</f>
        <v>11.988217967599411</v>
      </c>
      <c r="D46" s="27">
        <f>IF(ISERROR(D45/$F$54*100)=TRUE,0,D45/$F$54*100)</f>
        <v>16.12871651140916</v>
      </c>
      <c r="E46" s="27">
        <f>IF(ISERROR(E45/$E$54*100)=TRUE,0,E45/$E$54*100)</f>
        <v>20.382916053019144</v>
      </c>
      <c r="F46" s="27">
        <f>IF(ISERROR(F45/$F$54*100)=TRUE,0,F45/$F$54*100)</f>
        <v>19.334453797562034</v>
      </c>
      <c r="G46" s="27">
        <f>IF(ISERROR(G45/$E$54*100)=TRUE,0,G45/$E$54*100)</f>
        <v>1.0603829160530192</v>
      </c>
      <c r="H46" s="27">
        <f>IF(ISERROR(H45/$F$54*100)=TRUE,0,H45/$F$54*100)</f>
        <v>0.7640324616312621</v>
      </c>
      <c r="I46" s="27">
        <f>IF(ISERROR(I45/$E$54*100)=TRUE,0,I45/$E$54*100)</f>
        <v>7.717231222385862</v>
      </c>
      <c r="J46" s="27">
        <f>IF(ISERROR(J45/$F$54*100)=TRUE,0,J45/$F$54*100)</f>
        <v>9.172368460841843</v>
      </c>
      <c r="K46" s="27">
        <f>IF(ISERROR(K45/$E$54*100)=TRUE,0,K45/$E$54*100)</f>
        <v>47.92341678939617</v>
      </c>
      <c r="L46" s="27">
        <f>IF(ISERROR(L45/$F$54*100)=TRUE,0,L45/$F$54*100)</f>
        <v>44.55572160920308</v>
      </c>
    </row>
    <row r="47" spans="2:12" ht="15" customHeight="1" thickTop="1">
      <c r="B47" s="63" t="s">
        <v>1</v>
      </c>
      <c r="C47" s="30">
        <f aca="true" t="shared" si="2" ref="C47:L47">SUM(C43,C45)</f>
        <v>2263</v>
      </c>
      <c r="D47" s="30">
        <f t="shared" si="2"/>
        <v>450064</v>
      </c>
      <c r="E47" s="30">
        <f t="shared" si="2"/>
        <v>902</v>
      </c>
      <c r="F47" s="30">
        <f t="shared" si="2"/>
        <v>405515</v>
      </c>
      <c r="G47" s="30">
        <f t="shared" si="2"/>
        <v>1923</v>
      </c>
      <c r="H47" s="30">
        <f t="shared" si="2"/>
        <v>125866</v>
      </c>
      <c r="I47" s="30">
        <f t="shared" si="2"/>
        <v>1055</v>
      </c>
      <c r="J47" s="30">
        <f t="shared" si="2"/>
        <v>797174</v>
      </c>
      <c r="K47" s="30">
        <f t="shared" si="2"/>
        <v>2829</v>
      </c>
      <c r="L47" s="30">
        <f t="shared" si="2"/>
        <v>1136596</v>
      </c>
    </row>
    <row r="48" spans="2:12" ht="15" customHeight="1">
      <c r="B48" s="61" t="s">
        <v>8</v>
      </c>
      <c r="C48" s="27">
        <f>IF(ISERROR(C47/$E$56*100)=TRUE,0,C47/$E$56*100)</f>
        <v>23.911665257819102</v>
      </c>
      <c r="D48" s="27">
        <f>IF(ISERROR(D47/$F$56*100)=TRUE,0,D47/$F$56*100)</f>
        <v>14.711598871094381</v>
      </c>
      <c r="E48" s="27">
        <f>IF(ISERROR(E47/$E$56*100)=TRUE,0,E47/$E$56*100)</f>
        <v>9.530853761622993</v>
      </c>
      <c r="F48" s="27">
        <f>IF(ISERROR(F47/$F$56*100)=TRUE,0,F47/$F$56*100)</f>
        <v>13.255390380505524</v>
      </c>
      <c r="G48" s="27">
        <f>IF(ISERROR(G47/$E$56*100)=TRUE,0,G47/$E$56*100)</f>
        <v>20.319103972950124</v>
      </c>
      <c r="H48" s="27">
        <f>IF(ISERROR(H47/$F$56*100)=TRUE,0,H47/$F$56*100)</f>
        <v>4.114281754393076</v>
      </c>
      <c r="I48" s="27">
        <f>IF(ISERROR(I47/$E$56*100)=TRUE,0,I47/$E$56*100)</f>
        <v>11.147506339814033</v>
      </c>
      <c r="J48" s="27">
        <f>IF(ISERROR(J47/$F$56*100)=TRUE,0,J47/$F$56*100)</f>
        <v>26.057858701130932</v>
      </c>
      <c r="K48" s="27">
        <f>IF(ISERROR(K47/$E$56*100)=TRUE,0,K47/$E$56*100)</f>
        <v>29.89222316145393</v>
      </c>
      <c r="L48" s="27">
        <f>IF(ISERROR(L47/$F$56*100)=TRUE,0,L47/$F$56*100)</f>
        <v>37.15281477854347</v>
      </c>
    </row>
    <row r="49" ht="11.25" customHeight="1"/>
    <row r="50" spans="2:6" ht="13.5" customHeight="1">
      <c r="B50" s="184" t="s">
        <v>5</v>
      </c>
      <c r="C50" s="182" t="s">
        <v>23</v>
      </c>
      <c r="D50" s="183"/>
      <c r="E50" s="56" t="s">
        <v>1</v>
      </c>
      <c r="F50" s="64"/>
    </row>
    <row r="51" spans="2:6" ht="13.5" customHeight="1">
      <c r="B51" s="185"/>
      <c r="C51" s="59" t="s">
        <v>6</v>
      </c>
      <c r="D51" s="59" t="s">
        <v>7</v>
      </c>
      <c r="E51" s="59" t="s">
        <v>6</v>
      </c>
      <c r="F51" s="59" t="s">
        <v>7</v>
      </c>
    </row>
    <row r="52" spans="2:6" ht="15" customHeight="1">
      <c r="B52" s="60" t="s">
        <v>2</v>
      </c>
      <c r="C52" s="15">
        <v>121</v>
      </c>
      <c r="D52" s="15">
        <v>17807</v>
      </c>
      <c r="E52" s="15">
        <f>SUM(C43,E43,G43,I43,K43,C52)</f>
        <v>6069</v>
      </c>
      <c r="F52" s="15">
        <f>SUM(D43,F43,H43,J43,L43,D52)</f>
        <v>1802624</v>
      </c>
    </row>
    <row r="53" spans="2:6" ht="15" customHeight="1">
      <c r="B53" s="61" t="s">
        <v>8</v>
      </c>
      <c r="C53" s="27">
        <f>IF(ISERROR(C52/$E$52*100)=TRUE,0,C52/$E$52*100)</f>
        <v>1.993738671939364</v>
      </c>
      <c r="D53" s="27">
        <f>IF(ISERROR(D52/$F$52*100)=TRUE,0,D52/$F$52*100)</f>
        <v>0.987837729887098</v>
      </c>
      <c r="E53" s="27">
        <f>IF(ISERROR(E52/$E$52*100)=TRUE,0,E52/$E$52*100)</f>
        <v>100</v>
      </c>
      <c r="F53" s="27">
        <f>IF(ISERROR(F52/$F$52*100)=TRUE,0,F52/$F$52*100)</f>
        <v>100</v>
      </c>
    </row>
    <row r="54" spans="2:6" ht="15" customHeight="1">
      <c r="B54" s="60" t="s">
        <v>3</v>
      </c>
      <c r="C54" s="15">
        <v>371</v>
      </c>
      <c r="D54" s="15">
        <v>126224</v>
      </c>
      <c r="E54" s="15">
        <f>SUM(C45,E45,G45,I45,K45,C54)</f>
        <v>3395</v>
      </c>
      <c r="F54" s="15">
        <f>SUM(D45,F45,H45,J45,L45,D54)</f>
        <v>1256622</v>
      </c>
    </row>
    <row r="55" spans="2:6" ht="15" customHeight="1" thickBot="1">
      <c r="B55" s="62" t="s">
        <v>8</v>
      </c>
      <c r="C55" s="27">
        <f>IF(ISERROR(C54/$E$54*100)=TRUE,0,C54/$E$54*100)</f>
        <v>10.927835051546392</v>
      </c>
      <c r="D55" s="27">
        <f>IF(ISERROR(D54/$F$54*100)=TRUE,0,D54/$F$54*100)</f>
        <v>10.044707159352614</v>
      </c>
      <c r="E55" s="27">
        <f>IF(ISERROR(E54/$E$54*100)=TRUE,0,E54/$E$54*100)</f>
        <v>100</v>
      </c>
      <c r="F55" s="27">
        <f>IF(ISERROR(F54/$F$54*100)=TRUE,0,F54/$F$54*100)</f>
        <v>100</v>
      </c>
    </row>
    <row r="56" spans="2:6" ht="15" customHeight="1" thickTop="1">
      <c r="B56" s="63" t="s">
        <v>1</v>
      </c>
      <c r="C56" s="30">
        <f>SUM(C52,C54)</f>
        <v>492</v>
      </c>
      <c r="D56" s="30">
        <f>SUM(D52,D54)</f>
        <v>144031</v>
      </c>
      <c r="E56" s="30">
        <f>SUM(E52,E54)</f>
        <v>9464</v>
      </c>
      <c r="F56" s="30">
        <f>SUM(F52,F54)</f>
        <v>3059246</v>
      </c>
    </row>
    <row r="57" spans="2:6" ht="15" customHeight="1">
      <c r="B57" s="61" t="s">
        <v>8</v>
      </c>
      <c r="C57" s="27">
        <f>IF(ISERROR(C56/$E$56*100)=TRUE,0,C56/$E$56*100)</f>
        <v>5.198647506339814</v>
      </c>
      <c r="D57" s="27">
        <f>IF(ISERROR(D56/$F$56*100)=TRUE,0,D56/$F$56*100)</f>
        <v>4.708055514332616</v>
      </c>
      <c r="E57" s="27">
        <f>IF(ISERROR(E56/$E$56*100)=TRUE,0,E56/$E$56*100)</f>
        <v>100</v>
      </c>
      <c r="F57" s="27">
        <f>IF(ISERROR(F56/$F$56*100)=TRUE,0,F56/$F$56*100)</f>
        <v>100</v>
      </c>
    </row>
  </sheetData>
  <sheetProtection/>
  <mergeCells count="12">
    <mergeCell ref="B41:B42"/>
    <mergeCell ref="B50:B51"/>
    <mergeCell ref="B3:B4"/>
    <mergeCell ref="B12:B13"/>
    <mergeCell ref="B22:B23"/>
    <mergeCell ref="B31:B32"/>
    <mergeCell ref="G41:H41"/>
    <mergeCell ref="C50:D50"/>
    <mergeCell ref="G3:H3"/>
    <mergeCell ref="C12:D12"/>
    <mergeCell ref="G22:H22"/>
    <mergeCell ref="C31:D31"/>
  </mergeCells>
  <printOptions horizontalCentered="1"/>
  <pageMargins left="0.5905511811023623" right="0.11811023622047245" top="0.7480314960629921" bottom="0.5511811023622047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8">
    <tabColor indexed="44"/>
  </sheetPr>
  <dimension ref="B1:L61"/>
  <sheetViews>
    <sheetView showGridLines="0" zoomScaleSheetLayoutView="100" zoomScalePageLayoutView="0" workbookViewId="0" topLeftCell="A1">
      <selection activeCell="B1" sqref="B1"/>
    </sheetView>
  </sheetViews>
  <sheetFormatPr defaultColWidth="10.00390625" defaultRowHeight="13.5"/>
  <cols>
    <col min="1" max="1" width="1.25" style="9" customWidth="1"/>
    <col min="2" max="2" width="11.375" style="9" customWidth="1"/>
    <col min="3" max="3" width="6.25390625" style="9" customWidth="1"/>
    <col min="4" max="4" width="9.375" style="9" customWidth="1"/>
    <col min="5" max="5" width="6.25390625" style="9" customWidth="1"/>
    <col min="6" max="6" width="9.375" style="9" customWidth="1"/>
    <col min="7" max="7" width="6.25390625" style="9" customWidth="1"/>
    <col min="8" max="8" width="9.375" style="9" customWidth="1"/>
    <col min="9" max="9" width="6.25390625" style="9" customWidth="1"/>
    <col min="10" max="10" width="9.375" style="9" customWidth="1"/>
    <col min="11" max="11" width="6.25390625" style="9" customWidth="1"/>
    <col min="12" max="12" width="9.375" style="9" customWidth="1"/>
    <col min="13" max="13" width="0.875" style="9" customWidth="1"/>
    <col min="14" max="16384" width="10.00390625" style="9" customWidth="1"/>
  </cols>
  <sheetData>
    <row r="1" spans="2:12" ht="22.5" customHeight="1">
      <c r="B1" s="65" t="s">
        <v>66</v>
      </c>
      <c r="L1" s="66" t="s">
        <v>61</v>
      </c>
    </row>
    <row r="2" spans="3:12" ht="12.75">
      <c r="C2" s="10"/>
      <c r="K2" s="67"/>
      <c r="L2" s="66" t="s">
        <v>4</v>
      </c>
    </row>
    <row r="3" spans="2:12" ht="30.75" customHeight="1">
      <c r="B3" s="186" t="s">
        <v>5</v>
      </c>
      <c r="C3" s="190" t="s">
        <v>32</v>
      </c>
      <c r="D3" s="191"/>
      <c r="E3" s="198" t="s">
        <v>33</v>
      </c>
      <c r="F3" s="199"/>
      <c r="G3" s="190" t="s">
        <v>58</v>
      </c>
      <c r="H3" s="191"/>
      <c r="I3" s="198" t="s">
        <v>59</v>
      </c>
      <c r="J3" s="199"/>
      <c r="K3" s="198" t="s">
        <v>34</v>
      </c>
      <c r="L3" s="199"/>
    </row>
    <row r="4" spans="2:12" ht="15" customHeight="1">
      <c r="B4" s="187"/>
      <c r="C4" s="68" t="s">
        <v>6</v>
      </c>
      <c r="D4" s="68" t="s">
        <v>7</v>
      </c>
      <c r="E4" s="68" t="s">
        <v>6</v>
      </c>
      <c r="F4" s="68" t="s">
        <v>7</v>
      </c>
      <c r="G4" s="68" t="s">
        <v>6</v>
      </c>
      <c r="H4" s="68" t="s">
        <v>7</v>
      </c>
      <c r="I4" s="68" t="s">
        <v>6</v>
      </c>
      <c r="J4" s="68" t="s">
        <v>7</v>
      </c>
      <c r="K4" s="68" t="s">
        <v>6</v>
      </c>
      <c r="L4" s="68" t="s">
        <v>7</v>
      </c>
    </row>
    <row r="5" spans="2:12" s="11" customFormat="1" ht="15" customHeight="1">
      <c r="B5" s="69" t="s">
        <v>2</v>
      </c>
      <c r="C5" s="15">
        <v>3069</v>
      </c>
      <c r="D5" s="25">
        <v>1710535</v>
      </c>
      <c r="E5" s="15">
        <v>1305</v>
      </c>
      <c r="F5" s="25">
        <v>585302</v>
      </c>
      <c r="G5" s="15">
        <v>542</v>
      </c>
      <c r="H5" s="25">
        <v>381586</v>
      </c>
      <c r="I5" s="15">
        <v>376</v>
      </c>
      <c r="J5" s="25">
        <v>770142</v>
      </c>
      <c r="K5" s="15">
        <v>73209</v>
      </c>
      <c r="L5" s="25">
        <v>3572289</v>
      </c>
    </row>
    <row r="6" spans="2:12" s="11" customFormat="1" ht="15" customHeight="1">
      <c r="B6" s="70" t="s">
        <v>8</v>
      </c>
      <c r="C6" s="27">
        <f>IF(ISERROR(C5/$E$14*100)=TRUE,0,C5/$E$14*100)</f>
        <v>3.2911528150134046</v>
      </c>
      <c r="D6" s="27">
        <f>IF(ISERROR(D5/$F$14*100)=TRUE,0,D5/$F$14*100)</f>
        <v>18.05389438967581</v>
      </c>
      <c r="E6" s="27">
        <f>IF(ISERROR(E5/$E$14*100)=TRUE,0,E5/$E$14*100)</f>
        <v>1.3994638069705094</v>
      </c>
      <c r="F6" s="27">
        <f>IF(ISERROR(F5/$F$14*100)=TRUE,0,F5/$F$14*100)</f>
        <v>6.177588002622589</v>
      </c>
      <c r="G6" s="27">
        <f>IF(ISERROR(G5/$E$14*100)=TRUE,0,G5/$E$14*100)</f>
        <v>0.5812332439678284</v>
      </c>
      <c r="H6" s="27">
        <f>IF(ISERROR(H5/$F$14*100)=TRUE,0,H5/$F$14*100)</f>
        <v>4.027461200489223</v>
      </c>
      <c r="I6" s="27">
        <f>IF(ISERROR(I5/$E$14*100)=TRUE,0,I5/$E$14*100)</f>
        <v>0.40321715817694365</v>
      </c>
      <c r="J6" s="27">
        <f>IF(ISERROR(J5/$F$14*100)=TRUE,0,J5/$F$14*100)</f>
        <v>8.128487480848804</v>
      </c>
      <c r="K6" s="27">
        <f>IF(ISERROR(K5/$E$14*100)=TRUE,0,K5/$E$14*100)</f>
        <v>78.5083109919571</v>
      </c>
      <c r="L6" s="27">
        <f>IF(ISERROR(L5/$F$14*100)=TRUE,0,L5/$F$14*100)</f>
        <v>37.70383437661353</v>
      </c>
    </row>
    <row r="7" spans="2:12" ht="15" customHeight="1">
      <c r="B7" s="69" t="s">
        <v>3</v>
      </c>
      <c r="C7" s="25">
        <v>24167</v>
      </c>
      <c r="D7" s="25">
        <v>2015456</v>
      </c>
      <c r="E7" s="25">
        <v>5356</v>
      </c>
      <c r="F7" s="25">
        <v>768863</v>
      </c>
      <c r="G7" s="25">
        <v>806</v>
      </c>
      <c r="H7" s="25">
        <v>886068</v>
      </c>
      <c r="I7" s="25">
        <v>4617</v>
      </c>
      <c r="J7" s="25">
        <v>2011405</v>
      </c>
      <c r="K7" s="25">
        <v>27706</v>
      </c>
      <c r="L7" s="25">
        <v>1985312</v>
      </c>
    </row>
    <row r="8" spans="2:12" ht="15" customHeight="1" thickBot="1">
      <c r="B8" s="71" t="s">
        <v>8</v>
      </c>
      <c r="C8" s="27">
        <f>IF(ISERROR(C7/$E$16*100)=TRUE,0,C7/$E$16*100)</f>
        <v>35.617750659533385</v>
      </c>
      <c r="D8" s="27">
        <f>IF(ISERROR(D7/$F$16*100)=TRUE,0,D7/$F$16*100)</f>
        <v>23.18772550425919</v>
      </c>
      <c r="E8" s="27">
        <f>IF(ISERROR(E7/$E$16*100)=TRUE,0,E7/$E$16*100)</f>
        <v>7.893767225243549</v>
      </c>
      <c r="F8" s="27">
        <f>IF(ISERROR(F7/$F$16*100)=TRUE,0,F7/$F$16*100)</f>
        <v>8.845732278145112</v>
      </c>
      <c r="G8" s="27">
        <f>IF(ISERROR(G7/$E$16*100)=TRUE,0,G7/$E$16*100)</f>
        <v>1.187897009624029</v>
      </c>
      <c r="H8" s="27">
        <f>IF(ISERROR(H7/$F$16*100)=TRUE,0,H7/$F$16*100)</f>
        <v>10.19417023348956</v>
      </c>
      <c r="I8" s="27">
        <f>IF(ISERROR(I7/$E$16*100)=TRUE,0,I7/$E$16*100)</f>
        <v>6.804615996816555</v>
      </c>
      <c r="J8" s="27">
        <f>IF(ISERROR(J7/$F$16*100)=TRUE,0,J7/$F$16*100)</f>
        <v>23.141118941765267</v>
      </c>
      <c r="K8" s="27">
        <f>IF(ISERROR(K7/$E$16*100)=TRUE,0,K7/$E$16*100)</f>
        <v>40.83359125141855</v>
      </c>
      <c r="L8" s="27">
        <f>IF(ISERROR(L7/$F$16*100)=TRUE,0,L7/$F$16*100)</f>
        <v>22.84092021672109</v>
      </c>
    </row>
    <row r="9" spans="2:12" ht="15" customHeight="1" thickTop="1">
      <c r="B9" s="72" t="s">
        <v>1</v>
      </c>
      <c r="C9" s="30">
        <f aca="true" t="shared" si="0" ref="C9:L9">SUM(C5,C7)</f>
        <v>27236</v>
      </c>
      <c r="D9" s="30">
        <f t="shared" si="0"/>
        <v>3725991</v>
      </c>
      <c r="E9" s="30">
        <f t="shared" si="0"/>
        <v>6661</v>
      </c>
      <c r="F9" s="30">
        <f t="shared" si="0"/>
        <v>1354165</v>
      </c>
      <c r="G9" s="30">
        <f t="shared" si="0"/>
        <v>1348</v>
      </c>
      <c r="H9" s="30">
        <f t="shared" si="0"/>
        <v>1267654</v>
      </c>
      <c r="I9" s="30">
        <f t="shared" si="0"/>
        <v>4993</v>
      </c>
      <c r="J9" s="30">
        <f t="shared" si="0"/>
        <v>2781547</v>
      </c>
      <c r="K9" s="30">
        <f t="shared" si="0"/>
        <v>100915</v>
      </c>
      <c r="L9" s="30">
        <f t="shared" si="0"/>
        <v>5557601</v>
      </c>
    </row>
    <row r="10" spans="2:12" ht="15" customHeight="1">
      <c r="B10" s="70" t="s">
        <v>8</v>
      </c>
      <c r="C10" s="27">
        <f>IF(ISERROR(C9/$E$18*100)=TRUE,0,C9/$E$18*100)</f>
        <v>16.90616445583826</v>
      </c>
      <c r="D10" s="27">
        <f>IF(ISERROR(D9/$F$18*100)=TRUE,0,D9/$F$18*100)</f>
        <v>20.51021569191622</v>
      </c>
      <c r="E10" s="27">
        <f>IF(ISERROR(E9/$E$18*100)=TRUE,0,E9/$E$18*100)</f>
        <v>4.1346732794954715</v>
      </c>
      <c r="F10" s="27">
        <f>IF(ISERROR(F9/$F$18*100)=TRUE,0,F9/$F$18*100)</f>
        <v>7.454182318863284</v>
      </c>
      <c r="G10" s="27">
        <f>IF(ISERROR(G9/$E$18*100)=TRUE,0,G9/$E$18*100)</f>
        <v>0.8367421679567477</v>
      </c>
      <c r="H10" s="27">
        <f>IF(ISERROR(H9/$F$18*100)=TRUE,0,H9/$F$18*100)</f>
        <v>6.977970951277221</v>
      </c>
      <c r="I10" s="27">
        <f>IF(ISERROR(I9/$E$18*100)=TRUE,0,I9/$E$18*100)</f>
        <v>3.099297955940683</v>
      </c>
      <c r="J10" s="27">
        <f>IF(ISERROR(J9/$F$18*100)=TRUE,0,J9/$F$18*100)</f>
        <v>15.311397404664284</v>
      </c>
      <c r="K10" s="27">
        <f>IF(ISERROR(K9/$E$18*100)=TRUE,0,K9/$E$18*100)</f>
        <v>62.64082780367596</v>
      </c>
      <c r="L10" s="27">
        <f>IF(ISERROR(L9/$F$18*100)=TRUE,0,L9/$F$18*100)</f>
        <v>30.59255785631508</v>
      </c>
    </row>
    <row r="11" ht="7.5" customHeight="1"/>
    <row r="12" spans="2:6" ht="30.75" customHeight="1">
      <c r="B12" s="186" t="s">
        <v>5</v>
      </c>
      <c r="C12" s="196" t="s">
        <v>50</v>
      </c>
      <c r="D12" s="197"/>
      <c r="E12" s="196" t="s">
        <v>49</v>
      </c>
      <c r="F12" s="197"/>
    </row>
    <row r="13" spans="2:6" ht="15" customHeight="1">
      <c r="B13" s="187"/>
      <c r="C13" s="68" t="s">
        <v>6</v>
      </c>
      <c r="D13" s="68" t="s">
        <v>7</v>
      </c>
      <c r="E13" s="68" t="s">
        <v>6</v>
      </c>
      <c r="F13" s="68" t="s">
        <v>7</v>
      </c>
    </row>
    <row r="14" spans="2:6" ht="15" customHeight="1">
      <c r="B14" s="69" t="s">
        <v>2</v>
      </c>
      <c r="C14" s="15">
        <v>14749</v>
      </c>
      <c r="D14" s="25">
        <v>2454750</v>
      </c>
      <c r="E14" s="15">
        <f>SUM(C5,E5,G5,I5,K5,C14)</f>
        <v>93250</v>
      </c>
      <c r="F14" s="15">
        <f>SUM(D5,F5,H5,J5,L5,D14)</f>
        <v>9474604</v>
      </c>
    </row>
    <row r="15" spans="2:6" ht="15" customHeight="1">
      <c r="B15" s="70" t="s">
        <v>8</v>
      </c>
      <c r="C15" s="27">
        <f>IF(ISERROR(C14/$E$14*100)=TRUE,0,C14/$E$14*100)</f>
        <v>15.816621983914208</v>
      </c>
      <c r="D15" s="27">
        <f>IF(ISERROR(D14/$F$14*100)=TRUE,0,D14/$F$14*100)</f>
        <v>25.908734549750044</v>
      </c>
      <c r="E15" s="27">
        <f>IF(ISERROR(E14/$E$14*100)=TRUE,0,E14/$E$14*100)</f>
        <v>100</v>
      </c>
      <c r="F15" s="27">
        <f>IF(ISERROR(F14/$F$14*100)=TRUE,0,F14/$F$14*100)</f>
        <v>100</v>
      </c>
    </row>
    <row r="16" spans="2:6" ht="15" customHeight="1">
      <c r="B16" s="69" t="s">
        <v>3</v>
      </c>
      <c r="C16" s="25">
        <v>5199</v>
      </c>
      <c r="D16" s="25">
        <v>1024805</v>
      </c>
      <c r="E16" s="15">
        <f>SUM(C7,E7,G7,I7,K7,C16)</f>
        <v>67851</v>
      </c>
      <c r="F16" s="15">
        <f>SUM(D7,F7,H7,J7,L7,D16)</f>
        <v>8691909</v>
      </c>
    </row>
    <row r="17" spans="2:6" ht="15" customHeight="1" thickBot="1">
      <c r="B17" s="71" t="s">
        <v>8</v>
      </c>
      <c r="C17" s="27">
        <f>IF(ISERROR(C16/$E$16*100)=TRUE,0,C16/$E$16*100)</f>
        <v>7.662377857363929</v>
      </c>
      <c r="D17" s="27">
        <f>IF(ISERROR(D16/$F$16*100)=TRUE,0,D16/$F$16*100)</f>
        <v>11.79033282561978</v>
      </c>
      <c r="E17" s="27">
        <f>IF(ISERROR(E16/$E$16*100)=TRUE,0,E16/$E$16*100)</f>
        <v>100</v>
      </c>
      <c r="F17" s="27">
        <f>IF(ISERROR(F16/$F$16*100)=TRUE,0,F16/$F$16*100)</f>
        <v>100</v>
      </c>
    </row>
    <row r="18" spans="2:6" ht="15" customHeight="1" thickTop="1">
      <c r="B18" s="72" t="s">
        <v>1</v>
      </c>
      <c r="C18" s="30">
        <f>SUM(C14,C16)</f>
        <v>19948</v>
      </c>
      <c r="D18" s="30">
        <f>SUM(D14,D16)</f>
        <v>3479555</v>
      </c>
      <c r="E18" s="30">
        <f>SUM(E14,E16)</f>
        <v>161101</v>
      </c>
      <c r="F18" s="30">
        <f>SUM(F14,F16)</f>
        <v>18166513</v>
      </c>
    </row>
    <row r="19" spans="2:8" ht="15" customHeight="1">
      <c r="B19" s="70" t="s">
        <v>8</v>
      </c>
      <c r="C19" s="27">
        <f>IF(ISERROR(C18/$E$18*100)=TRUE,0,C18/$E$18*100)</f>
        <v>12.38229433709288</v>
      </c>
      <c r="D19" s="27">
        <f>IF(ISERROR(D18/$F$18*100)=TRUE,0,D18/$F$18*100)</f>
        <v>19.15367577696391</v>
      </c>
      <c r="E19" s="27">
        <f>IF(ISERROR(E18/$E$18*100)=TRUE,0,E18/$E$18*100)</f>
        <v>100</v>
      </c>
      <c r="F19" s="27">
        <f>IF(ISERROR(F18/$F$18*100)=TRUE,0,F18/$F$18*100)</f>
        <v>100</v>
      </c>
      <c r="H19" s="10" t="s">
        <v>38</v>
      </c>
    </row>
    <row r="20" spans="2:12" ht="22.5" customHeight="1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 ht="22.5" customHeight="1"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 ht="22.5" customHeight="1">
      <c r="B22" s="65" t="s">
        <v>70</v>
      </c>
      <c r="C22" s="75"/>
      <c r="D22" s="75"/>
      <c r="E22" s="75"/>
      <c r="F22" s="75"/>
      <c r="G22" s="75"/>
      <c r="H22" s="75"/>
      <c r="I22" s="75"/>
      <c r="J22" s="75"/>
      <c r="K22" s="75"/>
      <c r="L22" s="66"/>
    </row>
    <row r="23" spans="3:12" ht="22.5" customHeight="1">
      <c r="C23" s="10"/>
      <c r="K23" s="67"/>
      <c r="L23" s="66" t="s">
        <v>4</v>
      </c>
    </row>
    <row r="24" spans="2:12" ht="15" customHeight="1">
      <c r="B24" s="186" t="s">
        <v>5</v>
      </c>
      <c r="C24" s="188" t="s">
        <v>51</v>
      </c>
      <c r="D24" s="189"/>
      <c r="E24" s="192" t="s">
        <v>53</v>
      </c>
      <c r="F24" s="193"/>
      <c r="G24" s="194" t="s">
        <v>29</v>
      </c>
      <c r="H24" s="195"/>
      <c r="I24" s="188" t="s">
        <v>30</v>
      </c>
      <c r="J24" s="189"/>
      <c r="K24" s="192" t="s">
        <v>57</v>
      </c>
      <c r="L24" s="193"/>
    </row>
    <row r="25" spans="2:12" ht="15" customHeight="1">
      <c r="B25" s="187"/>
      <c r="C25" s="68" t="s">
        <v>6</v>
      </c>
      <c r="D25" s="68" t="s">
        <v>7</v>
      </c>
      <c r="E25" s="68" t="s">
        <v>6</v>
      </c>
      <c r="F25" s="68" t="s">
        <v>7</v>
      </c>
      <c r="G25" s="68" t="s">
        <v>6</v>
      </c>
      <c r="H25" s="68" t="s">
        <v>7</v>
      </c>
      <c r="I25" s="68" t="s">
        <v>6</v>
      </c>
      <c r="J25" s="68" t="s">
        <v>7</v>
      </c>
      <c r="K25" s="68" t="s">
        <v>6</v>
      </c>
      <c r="L25" s="68" t="s">
        <v>7</v>
      </c>
    </row>
    <row r="26" spans="2:12" ht="15" customHeight="1">
      <c r="B26" s="69" t="s">
        <v>2</v>
      </c>
      <c r="C26" s="15">
        <v>10412</v>
      </c>
      <c r="D26" s="25">
        <v>521126</v>
      </c>
      <c r="E26" s="15">
        <v>3371</v>
      </c>
      <c r="F26" s="25">
        <v>1784287</v>
      </c>
      <c r="G26" s="15">
        <v>74521</v>
      </c>
      <c r="H26" s="25">
        <v>3803601</v>
      </c>
      <c r="I26" s="15">
        <v>3504</v>
      </c>
      <c r="J26" s="25">
        <v>1904671</v>
      </c>
      <c r="K26" s="15">
        <v>1762</v>
      </c>
      <c r="L26" s="25">
        <v>1533995</v>
      </c>
    </row>
    <row r="27" spans="2:12" ht="15" customHeight="1">
      <c r="B27" s="70" t="s">
        <v>8</v>
      </c>
      <c r="C27" s="27">
        <f>IF(ISERROR(C26/$E$35*100)=TRUE,0,C26/$E$35*100)</f>
        <v>11.119298582855434</v>
      </c>
      <c r="D27" s="27">
        <f>IF(ISERROR(D26/$F$35*100)=TRUE,0,D26/$F$35*100)</f>
        <v>5.447424937006512</v>
      </c>
      <c r="E27" s="27">
        <f>IF(ISERROR(E26/$E$35*100)=TRUE,0,E26/$E$35*100)</f>
        <v>3.5999957282756117</v>
      </c>
      <c r="F27" s="27">
        <f>IF(ISERROR(F26/$F$35*100)=TRUE,0,F26/$F$35*100)</f>
        <v>18.651476799423822</v>
      </c>
      <c r="G27" s="27">
        <f>IF(ISERROR(G26/$E$35*100)=TRUE,0,G26/$E$35*100)</f>
        <v>79.5832932859172</v>
      </c>
      <c r="H27" s="27">
        <f>IF(ISERROR(H26/$F$35*100)=TRUE,0,H26/$F$35*100)</f>
        <v>39.75973361110922</v>
      </c>
      <c r="I27" s="27">
        <f>IF(ISERROR(I26/$E$35*100)=TRUE,0,I26/$E$35*100)</f>
        <v>3.7420305641879987</v>
      </c>
      <c r="J27" s="27">
        <f>IF(ISERROR(J26/$F$35*100)=TRUE,0,J26/$F$35*100)</f>
        <v>19.90987266456314</v>
      </c>
      <c r="K27" s="27">
        <f>IF(ISERROR(K26/$E$35*100)=TRUE,0,K26/$E$35*100)</f>
        <v>1.8816945930648552</v>
      </c>
      <c r="L27" s="27">
        <f>IF(ISERROR(L26/$F$35*100)=TRUE,0,L26/$F$35*100)</f>
        <v>16.035128963519963</v>
      </c>
    </row>
    <row r="28" spans="2:12" ht="15" customHeight="1">
      <c r="B28" s="69" t="s">
        <v>3</v>
      </c>
      <c r="C28" s="25">
        <v>37044</v>
      </c>
      <c r="D28" s="25">
        <v>3336403</v>
      </c>
      <c r="E28" s="25">
        <v>33300</v>
      </c>
      <c r="F28" s="25">
        <v>4940296</v>
      </c>
      <c r="G28" s="25">
        <v>5894</v>
      </c>
      <c r="H28" s="25">
        <v>970229</v>
      </c>
      <c r="I28" s="25">
        <v>1897</v>
      </c>
      <c r="J28" s="25">
        <v>811283</v>
      </c>
      <c r="K28" s="25">
        <v>2849</v>
      </c>
      <c r="L28" s="25">
        <v>982007</v>
      </c>
    </row>
    <row r="29" spans="2:12" ht="15" customHeight="1" thickBot="1">
      <c r="B29" s="71" t="s">
        <v>8</v>
      </c>
      <c r="C29" s="27">
        <f>IF(ISERROR(C28/$E$37*100)=TRUE,0,C28/$E$37*100)</f>
        <v>45.39928427864111</v>
      </c>
      <c r="D29" s="27">
        <f>IF(ISERROR(D28/$F$37*100)=TRUE,0,D28/$F$37*100)</f>
        <v>29.77632257927479</v>
      </c>
      <c r="E29" s="27">
        <f>IF(ISERROR(E28/$E$37*100)=TRUE,0,E28/$E$37*100)</f>
        <v>40.81082406000294</v>
      </c>
      <c r="F29" s="27">
        <f>IF(ISERROR(F28/$F$37*100)=TRUE,0,F28/$F$37*100)</f>
        <v>44.09055121131978</v>
      </c>
      <c r="G29" s="27">
        <f>IF(ISERROR(G28/$E$37*100)=TRUE,0,G28/$E$37*100)</f>
        <v>7.223393303593313</v>
      </c>
      <c r="H29" s="27">
        <f>IF(ISERROR(H28/$F$37*100)=TRUE,0,H28/$F$37*100)</f>
        <v>8.658981447914776</v>
      </c>
      <c r="I29" s="27">
        <f>IF(ISERROR(I28/$E$37*100)=TRUE,0,I28/$E$37*100)</f>
        <v>2.3248688661208883</v>
      </c>
      <c r="J29" s="27">
        <f>IF(ISERROR(J28/$F$37*100)=TRUE,0,J28/$F$37*100)</f>
        <v>7.2404395725222015</v>
      </c>
      <c r="K29" s="27">
        <f>IF(ISERROR(K28/$E$37*100)=TRUE,0,K28/$E$37*100)</f>
        <v>3.4915927251335845</v>
      </c>
      <c r="L29" s="27">
        <f>IF(ISERROR(L28/$F$37*100)=TRUE,0,L28/$F$37*100)</f>
        <v>8.764096305843719</v>
      </c>
    </row>
    <row r="30" spans="2:12" ht="15" customHeight="1" thickTop="1">
      <c r="B30" s="72" t="s">
        <v>1</v>
      </c>
      <c r="C30" s="30">
        <f aca="true" t="shared" si="1" ref="C30:L30">SUM(C26,C28)</f>
        <v>47456</v>
      </c>
      <c r="D30" s="30">
        <f t="shared" si="1"/>
        <v>3857529</v>
      </c>
      <c r="E30" s="30">
        <f t="shared" si="1"/>
        <v>36671</v>
      </c>
      <c r="F30" s="30">
        <f t="shared" si="1"/>
        <v>6724583</v>
      </c>
      <c r="G30" s="30">
        <f t="shared" si="1"/>
        <v>80415</v>
      </c>
      <c r="H30" s="30">
        <f t="shared" si="1"/>
        <v>4773830</v>
      </c>
      <c r="I30" s="30">
        <f t="shared" si="1"/>
        <v>5401</v>
      </c>
      <c r="J30" s="30">
        <f t="shared" si="1"/>
        <v>2715954</v>
      </c>
      <c r="K30" s="30">
        <f t="shared" si="1"/>
        <v>4611</v>
      </c>
      <c r="L30" s="30">
        <f t="shared" si="1"/>
        <v>2516002</v>
      </c>
    </row>
    <row r="31" spans="2:12" ht="15" customHeight="1">
      <c r="B31" s="70" t="s">
        <v>8</v>
      </c>
      <c r="C31" s="27">
        <f>IF(ISERROR(C30/$E$39*100)=TRUE,0,C30/$E$39*100)</f>
        <v>27.081347904242875</v>
      </c>
      <c r="D31" s="27">
        <f>IF(ISERROR(D30/$F$39*100)=TRUE,0,D30/$F$39*100)</f>
        <v>18.57139191379511</v>
      </c>
      <c r="E31" s="27">
        <f>IF(ISERROR(E30/$E$39*100)=TRUE,0,E30/$E$39*100)</f>
        <v>20.92675549975747</v>
      </c>
      <c r="F31" s="27">
        <f>IF(ISERROR(F30/$F$39*100)=TRUE,0,F30/$F$39*100)</f>
        <v>32.37431691371447</v>
      </c>
      <c r="G31" s="27">
        <f>IF(ISERROR(G30/$E$39*100)=TRUE,0,G30/$E$39*100)</f>
        <v>45.889805118840414</v>
      </c>
      <c r="H31" s="27">
        <f>IF(ISERROR(H30/$F$39*100)=TRUE,0,H30/$F$39*100)</f>
        <v>22.982761207973425</v>
      </c>
      <c r="I31" s="27">
        <f>IF(ISERROR(I30/$E$39*100)=TRUE,0,I30/$E$39*100)</f>
        <v>3.082146831397837</v>
      </c>
      <c r="J31" s="27">
        <f>IF(ISERROR(J30/$F$39*100)=TRUE,0,J30/$F$39*100)</f>
        <v>13.075480742682554</v>
      </c>
      <c r="K31" s="27">
        <f>IF(ISERROR(K30/$E$39*100)=TRUE,0,K30/$E$39*100)</f>
        <v>2.631323651097098</v>
      </c>
      <c r="L31" s="27">
        <f>IF(ISERROR(L30/$F$39*100)=TRUE,0,L30/$F$39*100)</f>
        <v>12.112847161458106</v>
      </c>
    </row>
    <row r="32" spans="2:12" ht="7.5" customHeight="1">
      <c r="B32" s="73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2:6" ht="15" customHeight="1">
      <c r="B33" s="186" t="s">
        <v>5</v>
      </c>
      <c r="C33" s="194" t="s">
        <v>43</v>
      </c>
      <c r="D33" s="195"/>
      <c r="E33" s="194" t="s">
        <v>49</v>
      </c>
      <c r="F33" s="195"/>
    </row>
    <row r="34" spans="2:6" ht="15" customHeight="1">
      <c r="B34" s="187"/>
      <c r="C34" s="68" t="s">
        <v>6</v>
      </c>
      <c r="D34" s="68" t="s">
        <v>7</v>
      </c>
      <c r="E34" s="68" t="s">
        <v>6</v>
      </c>
      <c r="F34" s="68" t="s">
        <v>7</v>
      </c>
    </row>
    <row r="35" spans="2:6" ht="15" customHeight="1">
      <c r="B35" s="69" t="s">
        <v>2</v>
      </c>
      <c r="C35" s="15">
        <v>69</v>
      </c>
      <c r="D35" s="25">
        <v>18785</v>
      </c>
      <c r="E35" s="15">
        <f>SUM(C26,E26,G26,I26,K26,C35)</f>
        <v>93639</v>
      </c>
      <c r="F35" s="15">
        <f>SUM(D26,F26,H26,J26,L26,D35)</f>
        <v>9566465</v>
      </c>
    </row>
    <row r="36" spans="2:6" ht="15" customHeight="1">
      <c r="B36" s="70" t="s">
        <v>8</v>
      </c>
      <c r="C36" s="27">
        <f>IF(ISERROR(C35/$E$35*100)=TRUE,0,C35/$E$35*100)</f>
        <v>0.0736872456989075</v>
      </c>
      <c r="D36" s="27">
        <f>IF(ISERROR(D35/$F$35*100)=TRUE,0,D35/$F$35*100)</f>
        <v>0.19636302437734315</v>
      </c>
      <c r="E36" s="27">
        <f>IF(ISERROR(E35/$E$35*100)=TRUE,0,E35/$E$35*100)</f>
        <v>100</v>
      </c>
      <c r="F36" s="27">
        <f>IF(ISERROR(F35/$F$35*100)=TRUE,0,F35/$F$35*100)</f>
        <v>100</v>
      </c>
    </row>
    <row r="37" spans="2:6" ht="15" customHeight="1">
      <c r="B37" s="69" t="s">
        <v>3</v>
      </c>
      <c r="C37" s="25">
        <v>612</v>
      </c>
      <c r="D37" s="25">
        <v>164668</v>
      </c>
      <c r="E37" s="15">
        <f>SUM(C28,E28,G28,I28,K28,C37)</f>
        <v>81596</v>
      </c>
      <c r="F37" s="15">
        <f>SUM(D28,F28,H28,J28,L28,D37)</f>
        <v>11204886</v>
      </c>
    </row>
    <row r="38" spans="2:6" ht="15" customHeight="1" thickBot="1">
      <c r="B38" s="71" t="s">
        <v>8</v>
      </c>
      <c r="C38" s="27">
        <f>IF(ISERROR(C37/$E$37*100)=TRUE,0,C37/$E$37*100)</f>
        <v>0.7500367665081622</v>
      </c>
      <c r="D38" s="27">
        <f>IF(ISERROR(D37/$F$37*100)=TRUE,0,D37/$F$37*100)</f>
        <v>1.469608883124737</v>
      </c>
      <c r="E38" s="27">
        <f>IF(ISERROR(E37/$E$37*100)=TRUE,0,E37/$E$37*100)</f>
        <v>100</v>
      </c>
      <c r="F38" s="27">
        <f>IF(ISERROR(F37/$F$37*100)=TRUE,0,F37/$F$37*100)</f>
        <v>100</v>
      </c>
    </row>
    <row r="39" spans="2:6" ht="15" customHeight="1" thickTop="1">
      <c r="B39" s="72" t="s">
        <v>1</v>
      </c>
      <c r="C39" s="30">
        <f>SUM(C35,C37)</f>
        <v>681</v>
      </c>
      <c r="D39" s="30">
        <f>SUM(D35,D37)</f>
        <v>183453</v>
      </c>
      <c r="E39" s="30">
        <f>SUM(E35,E37)</f>
        <v>175235</v>
      </c>
      <c r="F39" s="30">
        <f>SUM(F35,F37)</f>
        <v>20771351</v>
      </c>
    </row>
    <row r="40" spans="2:8" ht="15" customHeight="1">
      <c r="B40" s="70" t="s">
        <v>8</v>
      </c>
      <c r="C40" s="27">
        <f>IF(ISERROR(C39/$E$39*100)=TRUE,0,C39/$E$39*100)</f>
        <v>0.38862099466430794</v>
      </c>
      <c r="D40" s="27">
        <f>IF(ISERROR(D39/$F$39*100)=TRUE,0,D39/$F$39*100)</f>
        <v>0.8832020603763326</v>
      </c>
      <c r="E40" s="27">
        <f>IF(ISERROR(E39/$E$39*100)=TRUE,0,E39/$E$39*100)</f>
        <v>100</v>
      </c>
      <c r="F40" s="27">
        <f>IF(ISERROR(F39/$F$39*100)=TRUE,0,F39/$F$39*100)</f>
        <v>100</v>
      </c>
      <c r="H40" s="10" t="s">
        <v>39</v>
      </c>
    </row>
    <row r="41" spans="2:12" ht="22.5" customHeight="1"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ht="22.5" customHeight="1"/>
    <row r="43" spans="2:12" ht="22.5" customHeight="1">
      <c r="B43" s="65" t="s">
        <v>71</v>
      </c>
      <c r="C43" s="75"/>
      <c r="D43" s="75"/>
      <c r="E43" s="75"/>
      <c r="F43" s="75"/>
      <c r="G43" s="75"/>
      <c r="H43" s="75"/>
      <c r="I43" s="75"/>
      <c r="J43" s="75"/>
      <c r="K43" s="75"/>
      <c r="L43" s="66"/>
    </row>
    <row r="44" spans="3:12" ht="12.75">
      <c r="C44" s="10"/>
      <c r="K44" s="67"/>
      <c r="L44" s="66" t="s">
        <v>4</v>
      </c>
    </row>
    <row r="45" spans="2:12" ht="15" customHeight="1">
      <c r="B45" s="186" t="s">
        <v>5</v>
      </c>
      <c r="C45" s="190" t="s">
        <v>60</v>
      </c>
      <c r="D45" s="191"/>
      <c r="E45" s="200" t="s">
        <v>29</v>
      </c>
      <c r="F45" s="201"/>
      <c r="G45" s="202" t="s">
        <v>30</v>
      </c>
      <c r="H45" s="203"/>
      <c r="I45" s="192" t="s">
        <v>57</v>
      </c>
      <c r="J45" s="193"/>
      <c r="K45" s="194" t="s">
        <v>43</v>
      </c>
      <c r="L45" s="195"/>
    </row>
    <row r="46" spans="2:12" ht="15" customHeight="1">
      <c r="B46" s="187"/>
      <c r="C46" s="68" t="s">
        <v>6</v>
      </c>
      <c r="D46" s="68" t="s">
        <v>7</v>
      </c>
      <c r="E46" s="68" t="s">
        <v>6</v>
      </c>
      <c r="F46" s="68" t="s">
        <v>7</v>
      </c>
      <c r="G46" s="68" t="s">
        <v>6</v>
      </c>
      <c r="H46" s="68" t="s">
        <v>7</v>
      </c>
      <c r="I46" s="68" t="s">
        <v>6</v>
      </c>
      <c r="J46" s="68" t="s">
        <v>7</v>
      </c>
      <c r="K46" s="68" t="s">
        <v>6</v>
      </c>
      <c r="L46" s="68" t="s">
        <v>7</v>
      </c>
    </row>
    <row r="47" spans="2:12" ht="15" customHeight="1">
      <c r="B47" s="69" t="s">
        <v>2</v>
      </c>
      <c r="C47" s="15">
        <v>13394</v>
      </c>
      <c r="D47" s="25">
        <v>2213552</v>
      </c>
      <c r="E47" s="15">
        <v>74521</v>
      </c>
      <c r="F47" s="25">
        <v>3803601</v>
      </c>
      <c r="G47" s="15">
        <v>3504</v>
      </c>
      <c r="H47" s="25">
        <v>1904671</v>
      </c>
      <c r="I47" s="15">
        <v>1762</v>
      </c>
      <c r="J47" s="25">
        <v>1533995</v>
      </c>
      <c r="K47" s="15">
        <v>69</v>
      </c>
      <c r="L47" s="25">
        <v>18785</v>
      </c>
    </row>
    <row r="48" spans="2:12" ht="15" customHeight="1">
      <c r="B48" s="70" t="s">
        <v>8</v>
      </c>
      <c r="C48" s="27">
        <f>IF(ISERROR(C47/$C$56*100)=TRUE,0,C47/$C$56*100)</f>
        <v>14.363538873994639</v>
      </c>
      <c r="D48" s="27">
        <f>IF(ISERROR(D47/$D$56*100)=TRUE,0,D47/$D$56*100)</f>
        <v>23.363002823125907</v>
      </c>
      <c r="E48" s="27">
        <f>IF(ISERROR(E47/$C$56*100)=TRUE,0,E47/$C$56*100)</f>
        <v>79.91528150134049</v>
      </c>
      <c r="F48" s="27">
        <f>IF(ISERROR(F47/$D$56*100)=TRUE,0,F47/$D$56*100)</f>
        <v>40.145224011473196</v>
      </c>
      <c r="G48" s="27">
        <f>IF(ISERROR(G47/$C$56*100)=TRUE,0,G47/$C$56*100)</f>
        <v>3.7576407506702414</v>
      </c>
      <c r="H48" s="27">
        <f>IF(ISERROR(H47/$D$56*100)=TRUE,0,H47/$D$56*100)</f>
        <v>20.10290878647804</v>
      </c>
      <c r="I48" s="27">
        <f>IF(ISERROR(I47/$C$56*100)=TRUE,0,I47/$C$56*100)</f>
        <v>1.889544235924933</v>
      </c>
      <c r="J48" s="27">
        <f>IF(ISERROR(J47/$D$56*100)=TRUE,0,J47/$D$56*100)</f>
        <v>16.19059751732104</v>
      </c>
      <c r="K48" s="27">
        <f>IF(ISERROR(K47/$C$56*100)=TRUE,0,K47/$C$56*100)</f>
        <v>0.07399463806970509</v>
      </c>
      <c r="L48" s="27">
        <f>IF(ISERROR(L47/$D$56*100)=TRUE,0,L47/$D$56*100)</f>
        <v>0.1982668616018147</v>
      </c>
    </row>
    <row r="49" spans="2:12" ht="15" customHeight="1">
      <c r="B49" s="69" t="s">
        <v>3</v>
      </c>
      <c r="C49" s="25">
        <v>56599</v>
      </c>
      <c r="D49" s="25">
        <v>5763722</v>
      </c>
      <c r="E49" s="25">
        <v>5894</v>
      </c>
      <c r="F49" s="25">
        <v>970229</v>
      </c>
      <c r="G49" s="25">
        <v>1897</v>
      </c>
      <c r="H49" s="25">
        <v>811283</v>
      </c>
      <c r="I49" s="25">
        <v>2849</v>
      </c>
      <c r="J49" s="25">
        <v>982007</v>
      </c>
      <c r="K49" s="25">
        <v>612</v>
      </c>
      <c r="L49" s="25">
        <v>164668</v>
      </c>
    </row>
    <row r="50" spans="2:12" ht="15" customHeight="1" thickBot="1">
      <c r="B50" s="71" t="s">
        <v>8</v>
      </c>
      <c r="C50" s="27">
        <f>IF(ISERROR(C49/$C$58*100)=TRUE,0,C49/$C$58*100)</f>
        <v>83.4166040294174</v>
      </c>
      <c r="D50" s="27">
        <f>IF(ISERROR(D49/$D$58*100)=TRUE,0,D49/$D$58*100)</f>
        <v>66.31134771429383</v>
      </c>
      <c r="E50" s="27">
        <f>IF(ISERROR(E49/$C$58*100)=TRUE,0,E49/$C$58*100)</f>
        <v>8.686681110079439</v>
      </c>
      <c r="F50" s="27">
        <f>IF(ISERROR(F49/$D$58*100)=TRUE,0,F49/$D$58*100)</f>
        <v>11.162438539105736</v>
      </c>
      <c r="G50" s="27">
        <f>IF(ISERROR(G49/$C$58*100)=TRUE,0,G49/$C$58*100)</f>
        <v>2.7958320437429074</v>
      </c>
      <c r="H50" s="27">
        <f>IF(ISERROR(H49/$D$58*100)=TRUE,0,H49/$D$58*100)</f>
        <v>9.333772362319946</v>
      </c>
      <c r="I50" s="27">
        <f>IF(ISERROR(I49/$C$58*100)=TRUE,0,I49/$C$58*100)</f>
        <v>4.198906427318684</v>
      </c>
      <c r="J50" s="27">
        <f>IF(ISERROR(J49/$D$58*100)=TRUE,0,J49/$D$58*100)</f>
        <v>11.297943869407746</v>
      </c>
      <c r="K50" s="27">
        <f>IF(ISERROR(K49/$C$58*100)=TRUE,0,K49/$C$58*100)</f>
        <v>0.9019763894415704</v>
      </c>
      <c r="L50" s="27">
        <f>IF(ISERROR(L49/$D$58*100)=TRUE,0,L49/$D$58*100)</f>
        <v>1.8944975148727399</v>
      </c>
    </row>
    <row r="51" spans="2:12" ht="15" customHeight="1" thickTop="1">
      <c r="B51" s="72" t="s">
        <v>1</v>
      </c>
      <c r="C51" s="30">
        <f aca="true" t="shared" si="2" ref="C51:L51">SUM(C47,C49)</f>
        <v>69993</v>
      </c>
      <c r="D51" s="30">
        <f t="shared" si="2"/>
        <v>7977274</v>
      </c>
      <c r="E51" s="30">
        <f t="shared" si="2"/>
        <v>80415</v>
      </c>
      <c r="F51" s="30">
        <f t="shared" si="2"/>
        <v>4773830</v>
      </c>
      <c r="G51" s="30">
        <f t="shared" si="2"/>
        <v>5401</v>
      </c>
      <c r="H51" s="30">
        <f t="shared" si="2"/>
        <v>2715954</v>
      </c>
      <c r="I51" s="30">
        <f t="shared" si="2"/>
        <v>4611</v>
      </c>
      <c r="J51" s="30">
        <f t="shared" si="2"/>
        <v>2516002</v>
      </c>
      <c r="K51" s="30">
        <f t="shared" si="2"/>
        <v>681</v>
      </c>
      <c r="L51" s="30">
        <f t="shared" si="2"/>
        <v>183453</v>
      </c>
    </row>
    <row r="52" spans="2:12" ht="15" customHeight="1">
      <c r="B52" s="70" t="s">
        <v>8</v>
      </c>
      <c r="C52" s="27">
        <f>IF(ISERROR(C51/$C$60*100)=TRUE,0,C51/$C$60*100)</f>
        <v>43.446657686792754</v>
      </c>
      <c r="D52" s="27">
        <f>IF(ISERROR(D51/$D$60*100)=TRUE,0,D51/$D$60*100)</f>
        <v>43.91197143887768</v>
      </c>
      <c r="E52" s="27">
        <f>IF(ISERROR(E51/$C$60*100)=TRUE,0,E51/$C$60*100)</f>
        <v>49.915891273176456</v>
      </c>
      <c r="F52" s="27">
        <f>IF(ISERROR(F51/$D$60*100)=TRUE,0,F51/$D$60*100)</f>
        <v>26.278185582450526</v>
      </c>
      <c r="G52" s="27">
        <f>IF(ISERROR(G51/$C$60*100)=TRUE,0,G51/$C$60*100)</f>
        <v>3.3525552293281855</v>
      </c>
      <c r="H52" s="27">
        <f>IF(ISERROR(H51/$D$60*100)=TRUE,0,H51/$D$60*100)</f>
        <v>14.95033196519332</v>
      </c>
      <c r="I52" s="27">
        <f>IF(ISERROR(I51/$C$60*100)=TRUE,0,I51/$C$60*100)</f>
        <v>2.8621796264455215</v>
      </c>
      <c r="J52" s="27">
        <f>IF(ISERROR(J51/$D$60*100)=TRUE,0,J51/$D$60*100)</f>
        <v>13.849669443992912</v>
      </c>
      <c r="K52" s="27">
        <f>IF(ISERROR(K51/$C$60*100)=TRUE,0,K51/$C$60*100)</f>
        <v>0.4227161842570809</v>
      </c>
      <c r="L52" s="27">
        <f>IF(ISERROR(L51/$D$60*100)=TRUE,0,L51/$D$60*100)</f>
        <v>1.0098415694855694</v>
      </c>
    </row>
    <row r="53" spans="2:12" ht="7.5" customHeight="1">
      <c r="B53" s="73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2:4" ht="15" customHeight="1">
      <c r="B54" s="186" t="s">
        <v>5</v>
      </c>
      <c r="C54" s="194" t="s">
        <v>49</v>
      </c>
      <c r="D54" s="195"/>
    </row>
    <row r="55" spans="2:4" ht="15" customHeight="1">
      <c r="B55" s="187"/>
      <c r="C55" s="68" t="s">
        <v>6</v>
      </c>
      <c r="D55" s="68" t="s">
        <v>7</v>
      </c>
    </row>
    <row r="56" spans="2:4" ht="15" customHeight="1">
      <c r="B56" s="69" t="s">
        <v>2</v>
      </c>
      <c r="C56" s="15">
        <f>SUM(C47,E47,G47,I47,K47)</f>
        <v>93250</v>
      </c>
      <c r="D56" s="15">
        <f>SUM(D47,F47,H47,J47,L47)</f>
        <v>9474604</v>
      </c>
    </row>
    <row r="57" spans="2:4" ht="15" customHeight="1">
      <c r="B57" s="70" t="s">
        <v>8</v>
      </c>
      <c r="C57" s="27">
        <f>IF(ISERROR(C56/$C$56*100)=TRUE,0,C56/$C$56*100)</f>
        <v>100</v>
      </c>
      <c r="D57" s="27">
        <f>IF(ISERROR(D56/$D$56*100)=TRUE,0,D56/$D$56*100)</f>
        <v>100</v>
      </c>
    </row>
    <row r="58" spans="2:4" ht="15" customHeight="1">
      <c r="B58" s="69" t="s">
        <v>3</v>
      </c>
      <c r="C58" s="15">
        <f>SUM(C49,E49,G49,I49,K49)</f>
        <v>67851</v>
      </c>
      <c r="D58" s="15">
        <f>SUM(D49,F49,H49,J49,L49)</f>
        <v>8691909</v>
      </c>
    </row>
    <row r="59" spans="2:4" ht="15" customHeight="1" thickBot="1">
      <c r="B59" s="71" t="s">
        <v>8</v>
      </c>
      <c r="C59" s="27">
        <f>IF(ISERROR(C58/$C$58*100)=TRUE,0,C58/$C$58*100)</f>
        <v>100</v>
      </c>
      <c r="D59" s="27">
        <f>IF(ISERROR(D58/$D$58*100)=TRUE,0,D58/$D$58*100)</f>
        <v>100</v>
      </c>
    </row>
    <row r="60" spans="2:4" ht="15" customHeight="1" thickTop="1">
      <c r="B60" s="72" t="s">
        <v>1</v>
      </c>
      <c r="C60" s="30">
        <f>SUM(C56,C58)</f>
        <v>161101</v>
      </c>
      <c r="D60" s="30">
        <f>SUM(D56,D58)</f>
        <v>18166513</v>
      </c>
    </row>
    <row r="61" spans="2:6" ht="15" customHeight="1">
      <c r="B61" s="70" t="s">
        <v>8</v>
      </c>
      <c r="C61" s="27">
        <f>IF(ISERROR(C60/$C$60*100)=TRUE,0,C60/$C$60*100)</f>
        <v>100</v>
      </c>
      <c r="D61" s="27">
        <f>IF(ISERROR(D60/$D$60*100)=TRUE,0,D60/$D$60*100)</f>
        <v>100</v>
      </c>
      <c r="F61" s="10" t="s">
        <v>38</v>
      </c>
    </row>
  </sheetData>
  <sheetProtection/>
  <mergeCells count="26">
    <mergeCell ref="I45:J45"/>
    <mergeCell ref="K45:L45"/>
    <mergeCell ref="B54:B55"/>
    <mergeCell ref="C54:D54"/>
    <mergeCell ref="B45:B46"/>
    <mergeCell ref="C45:D45"/>
    <mergeCell ref="E45:F45"/>
    <mergeCell ref="G45:H45"/>
    <mergeCell ref="K24:L24"/>
    <mergeCell ref="C33:D33"/>
    <mergeCell ref="E12:F12"/>
    <mergeCell ref="K3:L3"/>
    <mergeCell ref="I3:J3"/>
    <mergeCell ref="E33:F33"/>
    <mergeCell ref="C12:D12"/>
    <mergeCell ref="C3:D3"/>
    <mergeCell ref="E3:F3"/>
    <mergeCell ref="B33:B34"/>
    <mergeCell ref="I24:J24"/>
    <mergeCell ref="G3:H3"/>
    <mergeCell ref="B12:B13"/>
    <mergeCell ref="B24:B25"/>
    <mergeCell ref="C24:D24"/>
    <mergeCell ref="E24:F24"/>
    <mergeCell ref="G24:H24"/>
    <mergeCell ref="B3:B4"/>
  </mergeCells>
  <printOptions horizontalCentered="1"/>
  <pageMargins left="0.5905511811023623" right="0.11811023622047245" top="0.7480314960629921" bottom="0.5511811023622047" header="0.31496062992125984" footer="0.31496062992125984"/>
  <pageSetup horizontalDpi="600" verticalDpi="600" orientation="portrait" paperSize="9" r:id="rId1"/>
  <rowBreaks count="1" manualBreakCount="1">
    <brk id="4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9">
    <tabColor indexed="44"/>
    <pageSetUpPr fitToPage="1"/>
  </sheetPr>
  <dimension ref="B1:L33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10.00390625" defaultRowHeight="13.5"/>
  <cols>
    <col min="1" max="1" width="1.25" style="9" customWidth="1"/>
    <col min="2" max="2" width="11.375" style="9" customWidth="1"/>
    <col min="3" max="3" width="6.625" style="9" customWidth="1"/>
    <col min="4" max="4" width="10.125" style="9" customWidth="1"/>
    <col min="5" max="5" width="6.625" style="9" customWidth="1"/>
    <col min="6" max="6" width="10.125" style="9" customWidth="1"/>
    <col min="7" max="7" width="6.625" style="9" customWidth="1"/>
    <col min="8" max="8" width="10.125" style="9" customWidth="1"/>
    <col min="9" max="9" width="6.625" style="9" customWidth="1"/>
    <col min="10" max="10" width="10.125" style="9" customWidth="1"/>
    <col min="11" max="11" width="6.25390625" style="9" customWidth="1"/>
    <col min="12" max="12" width="9.375" style="9" customWidth="1"/>
    <col min="13" max="13" width="1.12109375" style="9" customWidth="1"/>
    <col min="14" max="16384" width="10.00390625" style="9" customWidth="1"/>
  </cols>
  <sheetData>
    <row r="1" spans="2:11" ht="33" customHeight="1">
      <c r="B1" s="65" t="s">
        <v>67</v>
      </c>
      <c r="C1" s="75"/>
      <c r="D1" s="75"/>
      <c r="E1" s="75"/>
      <c r="F1" s="75"/>
      <c r="G1" s="75"/>
      <c r="H1" s="75"/>
      <c r="I1" s="75"/>
      <c r="J1" s="66" t="s">
        <v>61</v>
      </c>
      <c r="K1" s="75"/>
    </row>
    <row r="2" spans="3:11" ht="12.75">
      <c r="C2" s="10"/>
      <c r="F2" s="66" t="s">
        <v>4</v>
      </c>
      <c r="K2" s="67"/>
    </row>
    <row r="3" spans="2:6" ht="15" customHeight="1">
      <c r="B3" s="186" t="s">
        <v>5</v>
      </c>
      <c r="C3" s="217" t="s">
        <v>35</v>
      </c>
      <c r="D3" s="218"/>
      <c r="E3" s="219"/>
      <c r="F3" s="220"/>
    </row>
    <row r="4" spans="2:6" ht="15" customHeight="1">
      <c r="B4" s="187"/>
      <c r="C4" s="221" t="s">
        <v>6</v>
      </c>
      <c r="D4" s="222"/>
      <c r="E4" s="221" t="s">
        <v>7</v>
      </c>
      <c r="F4" s="222"/>
    </row>
    <row r="5" spans="2:6" ht="15" customHeight="1">
      <c r="B5" s="69" t="s">
        <v>2</v>
      </c>
      <c r="C5" s="211">
        <v>389</v>
      </c>
      <c r="D5" s="212"/>
      <c r="E5" s="211">
        <v>91861</v>
      </c>
      <c r="F5" s="212"/>
    </row>
    <row r="6" spans="2:8" ht="15" customHeight="1" thickBot="1">
      <c r="B6" s="69" t="s">
        <v>3</v>
      </c>
      <c r="C6" s="213">
        <v>13745</v>
      </c>
      <c r="D6" s="214"/>
      <c r="E6" s="213">
        <v>2512977</v>
      </c>
      <c r="F6" s="214"/>
      <c r="G6" s="18" t="s">
        <v>45</v>
      </c>
      <c r="H6" s="19" t="s">
        <v>44</v>
      </c>
    </row>
    <row r="7" spans="2:8" ht="15" customHeight="1" thickTop="1">
      <c r="B7" s="72" t="s">
        <v>1</v>
      </c>
      <c r="C7" s="215">
        <f>C5+C6</f>
        <v>14134</v>
      </c>
      <c r="D7" s="216"/>
      <c r="E7" s="215">
        <f>E5+E6</f>
        <v>2604838</v>
      </c>
      <c r="F7" s="216"/>
      <c r="G7" s="19"/>
      <c r="H7" s="19" t="s">
        <v>46</v>
      </c>
    </row>
    <row r="8" spans="2:12" ht="22.5" customHeight="1">
      <c r="B8" s="73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2:12" ht="22.5" customHeight="1">
      <c r="B9" s="73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2:11" ht="33" customHeight="1">
      <c r="B10" s="65" t="s">
        <v>68</v>
      </c>
      <c r="C10" s="75"/>
      <c r="D10" s="75"/>
      <c r="E10" s="75"/>
      <c r="F10" s="75"/>
      <c r="G10" s="75"/>
      <c r="H10" s="75"/>
      <c r="I10" s="75"/>
      <c r="J10" s="66"/>
      <c r="K10" s="75"/>
    </row>
    <row r="11" spans="3:11" ht="12.75">
      <c r="C11" s="10"/>
      <c r="J11" s="66" t="s">
        <v>4</v>
      </c>
      <c r="K11" s="67"/>
    </row>
    <row r="12" spans="2:10" ht="29.25" customHeight="1">
      <c r="B12" s="186" t="s">
        <v>5</v>
      </c>
      <c r="C12" s="207" t="s">
        <v>47</v>
      </c>
      <c r="D12" s="208"/>
      <c r="E12" s="209" t="s">
        <v>56</v>
      </c>
      <c r="F12" s="210"/>
      <c r="G12" s="204" t="s">
        <v>48</v>
      </c>
      <c r="H12" s="205"/>
      <c r="I12" s="194" t="s">
        <v>49</v>
      </c>
      <c r="J12" s="195"/>
    </row>
    <row r="13" spans="2:10" ht="15" customHeight="1">
      <c r="B13" s="187"/>
      <c r="C13" s="68" t="s">
        <v>6</v>
      </c>
      <c r="D13" s="68" t="s">
        <v>7</v>
      </c>
      <c r="E13" s="68" t="s">
        <v>6</v>
      </c>
      <c r="F13" s="68" t="s">
        <v>7</v>
      </c>
      <c r="G13" s="68" t="s">
        <v>6</v>
      </c>
      <c r="H13" s="68" t="s">
        <v>7</v>
      </c>
      <c r="I13" s="68" t="s">
        <v>6</v>
      </c>
      <c r="J13" s="68" t="s">
        <v>7</v>
      </c>
    </row>
    <row r="14" spans="2:10" ht="15" customHeight="1">
      <c r="B14" s="69" t="s">
        <v>2</v>
      </c>
      <c r="C14" s="76">
        <v>72</v>
      </c>
      <c r="D14" s="77">
        <v>18011</v>
      </c>
      <c r="E14" s="77">
        <v>63</v>
      </c>
      <c r="F14" s="77">
        <v>5559</v>
      </c>
      <c r="G14" s="77">
        <v>46</v>
      </c>
      <c r="H14" s="77">
        <v>5043</v>
      </c>
      <c r="I14" s="77">
        <f>SUM(C14,E14,G14)</f>
        <v>181</v>
      </c>
      <c r="J14" s="77">
        <f>SUM(D14,F14,H14)</f>
        <v>28613</v>
      </c>
    </row>
    <row r="15" spans="2:10" ht="15" customHeight="1">
      <c r="B15" s="70" t="s">
        <v>8</v>
      </c>
      <c r="C15" s="27">
        <f>IF(ISERROR(C14/$I$14*100)=TRUE,0,C14/$I$14*100)</f>
        <v>39.77900552486188</v>
      </c>
      <c r="D15" s="27">
        <f>IF(ISERROR(D14/$J$14*100)=TRUE,0,D14/$J$14*100)</f>
        <v>62.94691224268689</v>
      </c>
      <c r="E15" s="27">
        <f>IF(ISERROR(E14/$I$14*100)=TRUE,0,E14/$I$14*100)</f>
        <v>34.806629834254146</v>
      </c>
      <c r="F15" s="27">
        <f>IF(ISERROR(F14/$J$14*100)=TRUE,0,F14/$J$14*100)</f>
        <v>19.428231922552687</v>
      </c>
      <c r="G15" s="27">
        <f>IF(ISERROR(G14/$I$14*100)=TRUE,0,G14/$I$14*100)</f>
        <v>25.41436464088398</v>
      </c>
      <c r="H15" s="27">
        <f>IF(ISERROR(H14/$J$14*100)=TRUE,0,H14/$J$14*100)</f>
        <v>17.62485583476042</v>
      </c>
      <c r="I15" s="27">
        <f>IF(ISERROR(I14/$I$14*100)=TRUE,0,I14/$I$14*100)</f>
        <v>100</v>
      </c>
      <c r="J15" s="27">
        <f>IF(ISERROR(J14/$J$14*100)=TRUE,0,J14/$J$14*100)</f>
        <v>100</v>
      </c>
    </row>
    <row r="16" spans="2:10" ht="15" customHeight="1">
      <c r="B16" s="69" t="s">
        <v>3</v>
      </c>
      <c r="C16" s="77">
        <v>3344</v>
      </c>
      <c r="D16" s="77">
        <v>302065</v>
      </c>
      <c r="E16" s="77">
        <v>2350</v>
      </c>
      <c r="F16" s="77">
        <v>133833</v>
      </c>
      <c r="G16" s="77">
        <v>2311</v>
      </c>
      <c r="H16" s="77">
        <v>82308</v>
      </c>
      <c r="I16" s="77">
        <f>SUM(C16,E16,G16)</f>
        <v>8005</v>
      </c>
      <c r="J16" s="77">
        <f>SUM(D16,F16,H16)</f>
        <v>518206</v>
      </c>
    </row>
    <row r="17" spans="2:10" ht="15" customHeight="1" thickBot="1">
      <c r="B17" s="71" t="s">
        <v>8</v>
      </c>
      <c r="C17" s="27">
        <f>IF(ISERROR(C16/$I$16*100)=TRUE,0,C16/$I$16*100)</f>
        <v>41.7738913179263</v>
      </c>
      <c r="D17" s="27">
        <f>IF(ISERROR(D16/$J$16*100)=TRUE,0,D16/$J$16*100)</f>
        <v>58.290525389516915</v>
      </c>
      <c r="E17" s="27">
        <f>IF(ISERROR(E16/$I$16*100)=TRUE,0,E16/$I$16*100)</f>
        <v>29.356652092442225</v>
      </c>
      <c r="F17" s="27">
        <f>IF(ISERROR(F16/$J$16*100)=TRUE,0,F16/$J$16*100)</f>
        <v>25.82621582922621</v>
      </c>
      <c r="G17" s="27">
        <f>IF(ISERROR(G16/$I$16*100)=TRUE,0,G16/$I$16*100)</f>
        <v>28.869456589631483</v>
      </c>
      <c r="H17" s="27">
        <f>IF(ISERROR(H16/$J$16*100)=TRUE,0,H16/$J$16*100)</f>
        <v>15.883258781256876</v>
      </c>
      <c r="I17" s="27">
        <f>IF(ISERROR(I16/$I$16*100)=TRUE,0,I16/$I$16*100)</f>
        <v>100</v>
      </c>
      <c r="J17" s="27">
        <f>IF(ISERROR(J16/$J$16*100)=TRUE,0,J16/$J$16*100)</f>
        <v>100</v>
      </c>
    </row>
    <row r="18" spans="2:10" ht="15" customHeight="1" thickTop="1">
      <c r="B18" s="72" t="s">
        <v>1</v>
      </c>
      <c r="C18" s="78">
        <f aca="true" t="shared" si="0" ref="C18:H18">C14+C16</f>
        <v>3416</v>
      </c>
      <c r="D18" s="78">
        <f t="shared" si="0"/>
        <v>320076</v>
      </c>
      <c r="E18" s="78">
        <f t="shared" si="0"/>
        <v>2413</v>
      </c>
      <c r="F18" s="78">
        <f t="shared" si="0"/>
        <v>139392</v>
      </c>
      <c r="G18" s="78">
        <f t="shared" si="0"/>
        <v>2357</v>
      </c>
      <c r="H18" s="78">
        <f t="shared" si="0"/>
        <v>87351</v>
      </c>
      <c r="I18" s="78">
        <f>SUM(C18,E18,G18)</f>
        <v>8186</v>
      </c>
      <c r="J18" s="78">
        <f>SUM(D18,F18,H18)</f>
        <v>546819</v>
      </c>
    </row>
    <row r="19" spans="2:10" ht="15" customHeight="1">
      <c r="B19" s="70" t="s">
        <v>8</v>
      </c>
      <c r="C19" s="27">
        <f>IF(ISERROR(C18/$I$18*100)=TRUE,0,C18/$I$18*100)</f>
        <v>41.7297825555827</v>
      </c>
      <c r="D19" s="27">
        <f>IF(ISERROR(D18/$J$18*100)=TRUE,0,D18/$J$18*100)</f>
        <v>58.53417675684276</v>
      </c>
      <c r="E19" s="27">
        <f>IF(ISERROR(E18/$I$18*100)=TRUE,0,E18/$I$18*100)</f>
        <v>29.47715612020523</v>
      </c>
      <c r="F19" s="27">
        <f>IF(ISERROR(F18/$J$18*100)=TRUE,0,F18/$J$18*100)</f>
        <v>25.49143317990048</v>
      </c>
      <c r="G19" s="27">
        <f>IF(ISERROR(G18/$I$18*100)=TRUE,0,G18/$I$18*100)</f>
        <v>28.793061324212072</v>
      </c>
      <c r="H19" s="27">
        <f>IF(ISERROR(H18/$J$18*100)=TRUE,0,H18/$J$18*100)</f>
        <v>15.974390063256763</v>
      </c>
      <c r="I19" s="27">
        <f>IF(ISERROR(I18/$I$18*100)=TRUE,0,I18/$I$18*100)</f>
        <v>100</v>
      </c>
      <c r="J19" s="27">
        <f>IF(ISERROR(J18/$J$18*100)=TRUE,0,J18/$J$18*100)</f>
        <v>100</v>
      </c>
    </row>
    <row r="20" spans="2:12" ht="22.5" customHeight="1">
      <c r="B20" s="73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2:12" ht="22.5" customHeight="1">
      <c r="B21" s="73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2:12" ht="22.5" customHeight="1">
      <c r="B22" s="65" t="s">
        <v>69</v>
      </c>
      <c r="C22" s="75"/>
      <c r="D22" s="75"/>
      <c r="E22" s="75"/>
      <c r="F22" s="75"/>
      <c r="G22" s="75"/>
      <c r="H22" s="75"/>
      <c r="I22" s="75"/>
      <c r="J22" s="75"/>
      <c r="K22" s="75"/>
      <c r="L22" s="66"/>
    </row>
    <row r="23" spans="3:11" ht="12" customHeight="1">
      <c r="C23" s="10"/>
      <c r="H23" s="66" t="s">
        <v>4</v>
      </c>
      <c r="K23" s="67"/>
    </row>
    <row r="24" spans="2:8" ht="15" customHeight="1">
      <c r="B24" s="186" t="s">
        <v>5</v>
      </c>
      <c r="C24" s="209" t="s">
        <v>40</v>
      </c>
      <c r="D24" s="210"/>
      <c r="E24" s="209" t="s">
        <v>36</v>
      </c>
      <c r="F24" s="210"/>
      <c r="G24" s="206" t="s">
        <v>49</v>
      </c>
      <c r="H24" s="205"/>
    </row>
    <row r="25" spans="2:8" ht="15" customHeight="1">
      <c r="B25" s="187"/>
      <c r="C25" s="68" t="s">
        <v>6</v>
      </c>
      <c r="D25" s="68" t="s">
        <v>7</v>
      </c>
      <c r="E25" s="68" t="s">
        <v>6</v>
      </c>
      <c r="F25" s="68" t="s">
        <v>7</v>
      </c>
      <c r="G25" s="68" t="s">
        <v>6</v>
      </c>
      <c r="H25" s="68" t="s">
        <v>7</v>
      </c>
    </row>
    <row r="26" spans="2:8" ht="15" customHeight="1">
      <c r="B26" s="69" t="s">
        <v>2</v>
      </c>
      <c r="C26" s="76">
        <v>7465</v>
      </c>
      <c r="D26" s="77">
        <v>505477</v>
      </c>
      <c r="E26" s="77">
        <v>4012</v>
      </c>
      <c r="F26" s="77">
        <v>214351</v>
      </c>
      <c r="G26" s="77">
        <f>SUM(C26,E26)</f>
        <v>11477</v>
      </c>
      <c r="H26" s="77">
        <f>SUM(D26,F26)</f>
        <v>719828</v>
      </c>
    </row>
    <row r="27" spans="2:8" ht="15" customHeight="1">
      <c r="B27" s="70" t="s">
        <v>8</v>
      </c>
      <c r="C27" s="27">
        <f>IF(ISERROR(C26/$G$26*100)=TRUE,0,C26/$G$26*100)</f>
        <v>65.04312973773634</v>
      </c>
      <c r="D27" s="27">
        <f>IF(ISERROR(D26/$H$26*100)=TRUE,0,D26/$H$26*100)</f>
        <v>70.22191412392961</v>
      </c>
      <c r="E27" s="27">
        <f>IF(ISERROR(E26/$G$26*100)=TRUE,0,E26/$G$26*100)</f>
        <v>34.95687026226366</v>
      </c>
      <c r="F27" s="27">
        <f>IF(ISERROR(F26/$H$26*100)=TRUE,0,F26/$H$26*100)</f>
        <v>29.778085876070392</v>
      </c>
      <c r="G27" s="27">
        <f>IF(ISERROR(G26/$G$26*100)=TRUE,0,G26/$G$26*100)</f>
        <v>100</v>
      </c>
      <c r="H27" s="27">
        <f>IF(ISERROR(H26/$H$26*100)=TRUE,0,H26/$H$26*100)</f>
        <v>100</v>
      </c>
    </row>
    <row r="28" spans="2:8" ht="15" customHeight="1">
      <c r="B28" s="69" t="s">
        <v>3</v>
      </c>
      <c r="C28" s="77">
        <v>62507</v>
      </c>
      <c r="D28" s="77">
        <v>4340450</v>
      </c>
      <c r="E28" s="77">
        <v>48742</v>
      </c>
      <c r="F28" s="77">
        <v>2181927</v>
      </c>
      <c r="G28" s="77">
        <f>SUM(C28,E28)</f>
        <v>111249</v>
      </c>
      <c r="H28" s="77">
        <f>SUM(D28,F28)</f>
        <v>6522377</v>
      </c>
    </row>
    <row r="29" spans="2:8" ht="15" customHeight="1" thickBot="1">
      <c r="B29" s="71" t="s">
        <v>8</v>
      </c>
      <c r="C29" s="27">
        <f>IF(ISERROR(C28/$G$28*100)=TRUE,0,C28/$G$28*100)</f>
        <v>56.1865724635727</v>
      </c>
      <c r="D29" s="27">
        <f>IF(ISERROR(D28/$H$28*100)=TRUE,0,D28/$H$28*100)</f>
        <v>66.54705792075497</v>
      </c>
      <c r="E29" s="27">
        <f>IF(ISERROR(E28/$G$28*100)=TRUE,0,E28/$G$28*100)</f>
        <v>43.8134275364273</v>
      </c>
      <c r="F29" s="27">
        <f>IF(ISERROR(F28/$H$28*100)=TRUE,0,F28/$H$28*100)</f>
        <v>33.452942079245034</v>
      </c>
      <c r="G29" s="27">
        <f>IF(ISERROR(G28/$G$28*100)=TRUE,0,G28/$G$28*100)</f>
        <v>100</v>
      </c>
      <c r="H29" s="27">
        <f>IF(ISERROR(H28/$H$28*100)=TRUE,0,H28/$H$28*100)</f>
        <v>100</v>
      </c>
    </row>
    <row r="30" spans="2:8" ht="15" customHeight="1" thickTop="1">
      <c r="B30" s="72" t="s">
        <v>1</v>
      </c>
      <c r="C30" s="78">
        <f>C26+C28</f>
        <v>69972</v>
      </c>
      <c r="D30" s="78">
        <f>D26+D28</f>
        <v>4845927</v>
      </c>
      <c r="E30" s="78">
        <f>E26+E28</f>
        <v>52754</v>
      </c>
      <c r="F30" s="78">
        <f>F26+F28</f>
        <v>2396278</v>
      </c>
      <c r="G30" s="78">
        <f>SUM(C30,E30)</f>
        <v>122726</v>
      </c>
      <c r="H30" s="78">
        <f>SUM(D30,F30)</f>
        <v>7242205</v>
      </c>
    </row>
    <row r="31" spans="2:8" ht="15" customHeight="1">
      <c r="B31" s="70" t="s">
        <v>8</v>
      </c>
      <c r="C31" s="27">
        <f>IF(ISERROR(C30/$G$30*100)=TRUE,0,C30/$G$30*100)</f>
        <v>57.01481348695467</v>
      </c>
      <c r="D31" s="27">
        <f>IF(ISERROR(D30/$H$30*100)=TRUE,0,D30/$H$30*100)</f>
        <v>66.91231468868942</v>
      </c>
      <c r="E31" s="27">
        <f>IF(ISERROR(E30/$G$30*100)=TRUE,0,E30/$G$30*100)</f>
        <v>42.98518651304532</v>
      </c>
      <c r="F31" s="27">
        <f>IF(ISERROR(F30/$H$30*100)=TRUE,0,F30/$H$30*100)</f>
        <v>33.08768531131058</v>
      </c>
      <c r="G31" s="27">
        <f>IF(ISERROR(G30/$G$30*100)=TRUE,0,G30/$G$30*100)</f>
        <v>100</v>
      </c>
      <c r="H31" s="27">
        <f>IF(ISERROR(H30/$H$30*100)=TRUE,0,H30/$H$30*100)</f>
        <v>100</v>
      </c>
    </row>
    <row r="32" spans="2:12" ht="7.5" customHeight="1">
      <c r="B32" s="73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2:12" ht="13.5" customHeight="1">
      <c r="B33" s="73"/>
      <c r="C33" s="75"/>
      <c r="D33" s="75"/>
      <c r="E33" s="75"/>
      <c r="F33" s="75"/>
      <c r="G33" s="75"/>
      <c r="H33" s="75"/>
      <c r="I33" s="75"/>
      <c r="J33" s="75"/>
      <c r="K33" s="75"/>
      <c r="L33" s="75"/>
    </row>
  </sheetData>
  <sheetProtection/>
  <mergeCells count="19">
    <mergeCell ref="B3:B4"/>
    <mergeCell ref="C5:D5"/>
    <mergeCell ref="C6:D6"/>
    <mergeCell ref="C7:D7"/>
    <mergeCell ref="E7:F7"/>
    <mergeCell ref="E5:F5"/>
    <mergeCell ref="E6:F6"/>
    <mergeCell ref="C3:F3"/>
    <mergeCell ref="C4:D4"/>
    <mergeCell ref="E4:F4"/>
    <mergeCell ref="G12:H12"/>
    <mergeCell ref="I12:J12"/>
    <mergeCell ref="G24:H24"/>
    <mergeCell ref="B24:B25"/>
    <mergeCell ref="B12:B13"/>
    <mergeCell ref="C12:D12"/>
    <mergeCell ref="E12:F12"/>
    <mergeCell ref="E24:F24"/>
    <mergeCell ref="C24:D24"/>
  </mergeCells>
  <printOptions horizontalCentered="1"/>
  <pageMargins left="0.5905511811023623" right="0.11811023622047245" top="0.7086614173228347" bottom="0.551181102362204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事業実績統合管理システム</dc:title>
  <dc:subject>出力集計表</dc:subject>
  <dc:creator>国土交通省　土地・建設産業局　企画課</dc:creator>
  <cp:keywords/>
  <dc:description/>
  <cp:lastModifiedBy>ㅤ</cp:lastModifiedBy>
  <cp:lastPrinted>2023-06-29T08:05:42Z</cp:lastPrinted>
  <dcterms:created xsi:type="dcterms:W3CDTF">2000-10-25T15:02:01Z</dcterms:created>
  <dcterms:modified xsi:type="dcterms:W3CDTF">2023-06-30T04:19:58Z</dcterms:modified>
  <cp:category/>
  <cp:version/>
  <cp:contentType/>
  <cp:contentStatus/>
  <cp:revision>1</cp:revision>
</cp:coreProperties>
</file>