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18_jikeirets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<sst xmlns="http://schemas.openxmlformats.org/spreadsheetml/2006/main" count="56" uniqueCount="40">
  <si>
    <t>　建　　　築</t>
  </si>
  <si>
    <t>　住　　宅</t>
  </si>
  <si>
    <t>　非住宅</t>
  </si>
  <si>
    <t>　土　　　木　　　</t>
  </si>
  <si>
    <t>政　　　府</t>
  </si>
  <si>
    <t>　　公共事業</t>
  </si>
  <si>
    <t>　　その他</t>
  </si>
  <si>
    <t>民　　　間</t>
  </si>
  <si>
    <t>再</t>
  </si>
  <si>
    <t>掲</t>
  </si>
  <si>
    <t>３．</t>
  </si>
  <si>
    <t xml:space="preserve">       建設投資（名目値）</t>
  </si>
  <si>
    <t>　（単位：億円、％）</t>
  </si>
  <si>
    <t>　　　増　　加　　率</t>
  </si>
  <si>
    <t>（実績）</t>
  </si>
  <si>
    <t>(見込み）</t>
  </si>
  <si>
    <t>（見込み）</t>
  </si>
  <si>
    <t>（見通し）</t>
  </si>
  <si>
    <t>　総　　　計</t>
  </si>
  <si>
    <t>　　政　府</t>
  </si>
  <si>
    <t>　　民　間</t>
  </si>
  <si>
    <t>　　　鉱工業</t>
  </si>
  <si>
    <t>－</t>
  </si>
  <si>
    <t>　　　その他</t>
  </si>
  <si>
    <t>－</t>
  </si>
  <si>
    <t>　　　政　　府</t>
  </si>
  <si>
    <t>総計</t>
  </si>
  <si>
    <t>　　　民　　間</t>
  </si>
  <si>
    <t>　　　政　　府</t>
  </si>
  <si>
    <t>建築</t>
  </si>
  <si>
    <t>　　　民　　間</t>
  </si>
  <si>
    <t>　　　政　　府</t>
  </si>
  <si>
    <t>土木</t>
  </si>
  <si>
    <t>　　　民　　間</t>
  </si>
  <si>
    <t>民間非住宅建設
(非住宅建築＋土木)</t>
  </si>
  <si>
    <t>（注）１．</t>
  </si>
  <si>
    <t>２．</t>
  </si>
  <si>
    <t>昭和６０年度より日本電信電話株式会社を、昭和６２年度よりＪＲグループ各社を、平成１５年度より電源開発株式会社を、平成１７年度より東京地下鉄株式会社を、民間建設に計上している。</t>
  </si>
  <si>
    <t>平成１７年１０月に設立された東日本高速道路株式会社、中日本高速道路株式会社、西日本高速道路株式会社、首都高速道路株式会社、阪神高速道路株式会社、本州四国連絡高速道路株式会社については、</t>
  </si>
  <si>
    <t>政府・公共事業に計上している。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</si>
</sst>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  <numFmt numFmtId="178" formatCode="#,##0.0;[Red]\-#,##0.0"/>
    <numFmt numFmtId="179" formatCode="0.0%"/>
    <numFmt numFmtId="180" formatCode="0.0_ "/>
    <numFmt numFmtId="181" formatCode="#,##0.0_ "/>
    <numFmt numFmtId="182" formatCode="#,##0_ "/>
    <numFmt numFmtId="183" formatCode="\(###.#%\)"/>
    <numFmt numFmtId="184" formatCode="\(###%\)"/>
    <numFmt numFmtId="185" formatCode="\(###.0%\)"/>
    <numFmt numFmtId="186" formatCode="###.0&quot;兆&quot;"/>
    <numFmt numFmtId="187" formatCode="\(\-###.0%\)"/>
    <numFmt numFmtId="188" formatCode="0.0&quot;兆&quot;"/>
    <numFmt numFmtId="189" formatCode="\(##0.0%\)"/>
    <numFmt numFmtId="190" formatCode="#,##0_);[Red]\(#,##0\)"/>
    <numFmt numFmtId="191" formatCode="#,##0.000;[Red]\-#,##0.000"/>
    <numFmt numFmtId="192" formatCode="0.00;&quot;△ &quot;0.00"/>
    <numFmt numFmtId="193" formatCode="#,##0.0\ "/>
    <numFmt numFmtId="194" formatCode="0.0;&quot;▲ &quot;0.0"/>
    <numFmt numFmtId="195" formatCode="0_);[Red]\(0\)"/>
    <numFmt numFmtId="196" formatCode="0_ "/>
    <numFmt numFmtId="197" formatCode="#,##0_ ;[Red]\-#,##0\ "/>
    <numFmt numFmtId="198" formatCode="\(#,##0\);\(&quot;△ &quot;#,##0\)"/>
    <numFmt numFmtId="199" formatCode="#,##0.0_ ;[Red]\-#,##0.0\ "/>
    <numFmt numFmtId="200" formatCode="#,##0.0"/>
    <numFmt numFmtId="201" formatCode="#,##0.0;&quot;△&quot;#,##0.0"/>
    <numFmt numFmtId="202" formatCode="#,##0.0;&quot;△ &quot;#,##0.0"/>
    <numFmt numFmtId="203" formatCode="#,##0.0;&quot;▲ &quot;#,##0.0"/>
    <numFmt numFmtId="204" formatCode="0.0%;&quot;△&quot;0.0%"/>
    <numFmt numFmtId="205" formatCode="#,##0.000_ "/>
    <numFmt numFmtId="206" formatCode="#,##0.0000;&quot;▲ &quot;#,##0.0000"/>
    <numFmt numFmtId="207" formatCode="0.0_);[Red]\(0.0\)"/>
    <numFmt numFmtId="208" formatCode="0;&quot;△ &quot;0"/>
    <numFmt numFmtId="209" formatCode="#,##0.0_);[Red]\(#,##0.0\)"/>
    <numFmt numFmtId="210" formatCode="0.000000"/>
    <numFmt numFmtId="211" formatCode="0.00000"/>
    <numFmt numFmtId="212" formatCode="0.0000"/>
    <numFmt numFmtId="213" formatCode="0.000"/>
    <numFmt numFmtId="214" formatCode="0.0000000"/>
    <numFmt numFmtId="215" formatCode="0.00_ "/>
    <numFmt numFmtId="216" formatCode="0.000_ "/>
    <numFmt numFmtId="217" formatCode="0.0;&quot;△&quot;0.0"/>
    <numFmt numFmtId="218" formatCode="0.0_);\(0.0\)"/>
    <numFmt numFmtId="219" formatCode="#,##0;&quot;△ &quot;#,##0"/>
    <numFmt numFmtId="220" formatCode="0.0&quot;%&quot;"/>
    <numFmt numFmtId="221" formatCode="\(\-##0.0%\)"/>
    <numFmt numFmtId="222" formatCode="\(##0.0\);\(&quot;△ &quot;##0.0\)"/>
    <numFmt numFmtId="223" formatCode="0.00000_ "/>
    <numFmt numFmtId="224" formatCode="0.0;[Red]0.0"/>
    <numFmt numFmtId="225" formatCode="\p.##"/>
    <numFmt numFmtId="226" formatCode="#,##0.00_);[Red]\(#,##0.00\)"/>
    <numFmt numFmtId="227" formatCode="\ ###,###,##0;&quot;-&quot;###,###,##0"/>
    <numFmt numFmtId="228" formatCode="#,##0;&quot;▲ &quot;#,##0"/>
    <numFmt numFmtId="229" formatCode="0;&quot;▲ &quot;0"/>
    <numFmt numFmtId="230" formatCode="0.0000;&quot;△ &quot;0.0000"/>
    <numFmt numFmtId="231" formatCode="#,##0.000_);[Red]\(#,##0.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ＪＳ明朝"/>
      <family val="1"/>
    </font>
    <font>
      <sz val="14"/>
      <name val="ＪＳ明朝"/>
      <family val="1"/>
    </font>
    <font>
      <sz val="11"/>
      <name val="ＪＳ明朝"/>
      <family val="1"/>
    </font>
    <font>
      <sz val="10"/>
      <name val="ＪＳ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198" fontId="4" fillId="0" borderId="16" xfId="17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98" fontId="4" fillId="0" borderId="12" xfId="17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12" xfId="17" applyFont="1" applyFill="1" applyBorder="1" applyAlignment="1">
      <alignment vertical="center"/>
    </xf>
    <xf numFmtId="38" fontId="4" fillId="0" borderId="12" xfId="17" applyFont="1" applyBorder="1" applyAlignment="1" quotePrefix="1">
      <alignment horizontal="center" vertical="center"/>
    </xf>
    <xf numFmtId="38" fontId="4" fillId="0" borderId="13" xfId="17" applyFont="1" applyBorder="1" applyAlignment="1" quotePrefix="1">
      <alignment horizontal="center" vertical="center"/>
    </xf>
    <xf numFmtId="198" fontId="4" fillId="0" borderId="12" xfId="17" applyNumberFormat="1" applyFont="1" applyFill="1" applyBorder="1" applyAlignment="1">
      <alignment vertical="center"/>
    </xf>
    <xf numFmtId="198" fontId="4" fillId="0" borderId="14" xfId="17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198" fontId="4" fillId="0" borderId="17" xfId="17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8" fontId="4" fillId="0" borderId="13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0" fontId="4" fillId="0" borderId="12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/>
    </xf>
    <xf numFmtId="38" fontId="4" fillId="0" borderId="13" xfId="17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98" fontId="4" fillId="0" borderId="10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268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2268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28575</xdr:rowOff>
    </xdr:from>
    <xdr:to>
      <xdr:col>1</xdr:col>
      <xdr:colOff>1171575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0600" y="46672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  <xdr:twoCellAnchor>
    <xdr:from>
      <xdr:col>0</xdr:col>
      <xdr:colOff>95250</xdr:colOff>
      <xdr:row>2</xdr:row>
      <xdr:rowOff>190500</xdr:rowOff>
    </xdr:from>
    <xdr:to>
      <xdr:col>1</xdr:col>
      <xdr:colOff>428625</xdr:colOff>
      <xdr:row>3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0" y="628650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項目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299;&#26512;&#20418;\&#24314;&#35373;&#25237;&#36039;&#25512;&#35336;\18&#35211;&#36890;&#12375;\&#35500;&#26126;&#29992;\H18&#35211;&#36890;&#12375;&#36039;&#26009;&#20316;&#25104;(H18053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"/>
      <sheetName val="元データ"/>
      <sheetName val="数値データ"/>
      <sheetName val="数値データ(実質)"/>
      <sheetName val="1-3(実質)"/>
      <sheetName val="1-4(実質)"/>
      <sheetName val="1-5"/>
      <sheetName val="政府経済見通し"/>
      <sheetName val="QE"/>
      <sheetName val="公共事業予算ﾃﾞｰﾀ"/>
      <sheetName val="データ作成１"/>
      <sheetName val="データ作成２"/>
      <sheetName val="データ作成３"/>
      <sheetName val="ﾃﾞﾌﾚｰﾀｰ"/>
      <sheetName val="ﾃﾞﾌ予測用指数"/>
      <sheetName val="ﾃﾞﾌ"/>
      <sheetName val="1(拡大局議用)"/>
      <sheetName val="1(公表用)"/>
      <sheetName val="1(保留)"/>
      <sheetName val="1"/>
      <sheetName val="1-1"/>
      <sheetName val="1-2"/>
      <sheetName val="Graph1"/>
      <sheetName val="1-3"/>
      <sheetName val="1-3(局議用)"/>
      <sheetName val="1-4"/>
      <sheetName val="添付グラフ１"/>
      <sheetName val="添付グラフ２"/>
      <sheetName val="2(保留)"/>
      <sheetName val="2-3(政経)"/>
      <sheetName val="2"/>
      <sheetName val="2-1"/>
      <sheetName val="2-2"/>
      <sheetName val="2-3"/>
      <sheetName val="2-4"/>
      <sheetName val="2-5"/>
      <sheetName val="2-6to8"/>
      <sheetName val="2-9"/>
      <sheetName val="2-10"/>
      <sheetName val="2-4(s50～)"/>
      <sheetName val="2-4(一般)"/>
      <sheetName val="4-1"/>
      <sheetName val="4-2"/>
      <sheetName val="3-1"/>
      <sheetName val="3-2"/>
      <sheetName val="3-3"/>
      <sheetName val="3-4用"/>
      <sheetName val="3-5"/>
      <sheetName val="3-6"/>
      <sheetName val="3-6(QE)"/>
      <sheetName val="3-7"/>
      <sheetName val="3-7(QE)"/>
      <sheetName val="p9用"/>
      <sheetName val="p10-11"/>
      <sheetName val="p13"/>
      <sheetName val="p15"/>
      <sheetName val="民間非住宅"/>
      <sheetName val="n39"/>
      <sheetName val="n40"/>
      <sheetName val="付9"/>
      <sheetName val="施工第６表"/>
      <sheetName val="付10"/>
      <sheetName val="時系列原稿"/>
      <sheetName val="記者発表用準備"/>
      <sheetName val="会計-1"/>
      <sheetName val="会計-1(QE)"/>
      <sheetName val="会計-2"/>
      <sheetName val="会計-3"/>
      <sheetName val="会計-4"/>
      <sheetName val="見通しと実績"/>
      <sheetName val="HP作成の手引き"/>
      <sheetName val="HP作成用"/>
      <sheetName val="HPファイル"/>
      <sheetName val="ＨＰ用投資区分の図"/>
      <sheetName val="mitoosi"/>
      <sheetName val="estimate"/>
      <sheetName val="Sheet2"/>
    </sheetNames>
    <sheetDataSet>
      <sheetData sheetId="1">
        <row r="3">
          <cell r="B3">
            <v>18</v>
          </cell>
        </row>
      </sheetData>
      <sheetData sheetId="2">
        <row r="4">
          <cell r="E4" t="str">
            <v>平成7年度</v>
          </cell>
          <cell r="F4" t="str">
            <v>平成8年度</v>
          </cell>
          <cell r="G4" t="str">
            <v>平成9年度</v>
          </cell>
          <cell r="H4" t="str">
            <v>平成10年度</v>
          </cell>
          <cell r="I4" t="str">
            <v>平成11年度</v>
          </cell>
          <cell r="J4" t="str">
            <v>平成12年度</v>
          </cell>
          <cell r="L4" t="str">
            <v>平成13年度</v>
          </cell>
          <cell r="M4" t="str">
            <v>平成14年度</v>
          </cell>
          <cell r="N4" t="str">
            <v>平成15年度</v>
          </cell>
          <cell r="O4" t="str">
            <v>平成16年度</v>
          </cell>
          <cell r="P4" t="str">
            <v>平成17年度</v>
          </cell>
          <cell r="Q4" t="str">
            <v>平成18年度</v>
          </cell>
        </row>
        <row r="7">
          <cell r="E7">
            <v>790168.81</v>
          </cell>
          <cell r="F7">
            <v>828076.86</v>
          </cell>
          <cell r="G7">
            <v>751905.64</v>
          </cell>
          <cell r="H7">
            <v>714268.83</v>
          </cell>
          <cell r="I7">
            <v>685038.61</v>
          </cell>
          <cell r="J7">
            <v>661947.59</v>
          </cell>
          <cell r="L7">
            <v>61287450</v>
          </cell>
          <cell r="M7">
            <v>56840094</v>
          </cell>
          <cell r="N7">
            <v>53706863</v>
          </cell>
          <cell r="O7">
            <v>52529460</v>
          </cell>
          <cell r="P7">
            <v>53458768.96633952</v>
          </cell>
          <cell r="Q7">
            <v>52908048.50618993</v>
          </cell>
        </row>
        <row r="10">
          <cell r="E10">
            <v>409896</v>
          </cell>
          <cell r="F10">
            <v>457742</v>
          </cell>
          <cell r="G10">
            <v>398866</v>
          </cell>
          <cell r="H10">
            <v>349115</v>
          </cell>
          <cell r="I10">
            <v>346535</v>
          </cell>
          <cell r="J10">
            <v>336189</v>
          </cell>
          <cell r="L10">
            <v>30806100</v>
          </cell>
          <cell r="M10">
            <v>29198600</v>
          </cell>
          <cell r="N10">
            <v>28690200</v>
          </cell>
          <cell r="O10">
            <v>29710200</v>
          </cell>
          <cell r="P10">
            <v>30779200</v>
          </cell>
          <cell r="Q10">
            <v>31219300</v>
          </cell>
        </row>
        <row r="12">
          <cell r="E12">
            <v>257684</v>
          </cell>
          <cell r="F12">
            <v>294396</v>
          </cell>
          <cell r="G12">
            <v>238568</v>
          </cell>
          <cell r="H12">
            <v>209924</v>
          </cell>
          <cell r="I12">
            <v>217955</v>
          </cell>
          <cell r="J12">
            <v>212473</v>
          </cell>
          <cell r="L12">
            <v>19519300</v>
          </cell>
          <cell r="M12">
            <v>18838200</v>
          </cell>
          <cell r="N12">
            <v>18744700</v>
          </cell>
          <cell r="O12">
            <v>19043000</v>
          </cell>
          <cell r="P12">
            <v>19254500</v>
          </cell>
          <cell r="Q12">
            <v>19458400</v>
          </cell>
        </row>
        <row r="14">
          <cell r="E14">
            <v>14555</v>
          </cell>
          <cell r="F14">
            <v>15201</v>
          </cell>
          <cell r="G14">
            <v>13699</v>
          </cell>
          <cell r="H14">
            <v>12303</v>
          </cell>
          <cell r="I14">
            <v>10717</v>
          </cell>
          <cell r="J14">
            <v>9717</v>
          </cell>
          <cell r="L14">
            <v>944200</v>
          </cell>
          <cell r="M14">
            <v>887500</v>
          </cell>
          <cell r="N14">
            <v>843900</v>
          </cell>
          <cell r="O14">
            <v>668200</v>
          </cell>
          <cell r="P14">
            <v>656000</v>
          </cell>
          <cell r="Q14">
            <v>596800</v>
          </cell>
        </row>
        <row r="16">
          <cell r="E16">
            <v>243129</v>
          </cell>
          <cell r="F16">
            <v>279195</v>
          </cell>
          <cell r="G16">
            <v>224869</v>
          </cell>
          <cell r="H16">
            <v>197621</v>
          </cell>
          <cell r="I16">
            <v>207238</v>
          </cell>
          <cell r="J16">
            <v>202756</v>
          </cell>
          <cell r="L16">
            <v>18575100</v>
          </cell>
          <cell r="M16">
            <v>17950700</v>
          </cell>
          <cell r="N16">
            <v>17900800</v>
          </cell>
          <cell r="O16">
            <v>18374800</v>
          </cell>
          <cell r="P16">
            <v>18598500</v>
          </cell>
          <cell r="Q16">
            <v>18861600</v>
          </cell>
        </row>
        <row r="18">
          <cell r="E18">
            <v>152212</v>
          </cell>
          <cell r="F18">
            <v>163346</v>
          </cell>
          <cell r="G18">
            <v>160298</v>
          </cell>
          <cell r="H18">
            <v>139191</v>
          </cell>
          <cell r="I18">
            <v>128580</v>
          </cell>
          <cell r="J18">
            <v>123716</v>
          </cell>
          <cell r="L18">
            <v>11286800</v>
          </cell>
          <cell r="M18">
            <v>10360400</v>
          </cell>
          <cell r="N18">
            <v>9945500</v>
          </cell>
          <cell r="O18">
            <v>10667200</v>
          </cell>
          <cell r="P18">
            <v>11524700</v>
          </cell>
          <cell r="Q18">
            <v>11760900</v>
          </cell>
        </row>
        <row r="20">
          <cell r="E20">
            <v>42117</v>
          </cell>
          <cell r="F20">
            <v>41925</v>
          </cell>
          <cell r="G20">
            <v>40529</v>
          </cell>
          <cell r="H20">
            <v>36472</v>
          </cell>
          <cell r="I20">
            <v>34725</v>
          </cell>
          <cell r="J20">
            <v>30287</v>
          </cell>
          <cell r="L20">
            <v>2670300</v>
          </cell>
          <cell r="M20">
            <v>2619800</v>
          </cell>
          <cell r="N20">
            <v>2327900</v>
          </cell>
          <cell r="O20">
            <v>1719100</v>
          </cell>
          <cell r="P20">
            <v>1702900</v>
          </cell>
          <cell r="Q20">
            <v>1222900</v>
          </cell>
        </row>
        <row r="22">
          <cell r="E22">
            <v>110095</v>
          </cell>
          <cell r="F22">
            <v>121421</v>
          </cell>
          <cell r="G22">
            <v>119769</v>
          </cell>
          <cell r="H22">
            <v>102719</v>
          </cell>
          <cell r="I22">
            <v>93855</v>
          </cell>
          <cell r="J22">
            <v>93429</v>
          </cell>
          <cell r="L22">
            <v>8616500</v>
          </cell>
          <cell r="M22">
            <v>7740600</v>
          </cell>
          <cell r="N22">
            <v>7617600</v>
          </cell>
          <cell r="O22">
            <v>8948100</v>
          </cell>
          <cell r="P22">
            <v>9821800</v>
          </cell>
          <cell r="Q22">
            <v>10538000</v>
          </cell>
        </row>
        <row r="24">
          <cell r="E24">
            <v>21066</v>
          </cell>
          <cell r="F24">
            <v>24329</v>
          </cell>
          <cell r="G24">
            <v>26015</v>
          </cell>
          <cell r="H24">
            <v>17715</v>
          </cell>
          <cell r="I24">
            <v>12994</v>
          </cell>
          <cell r="J24">
            <v>17381</v>
          </cell>
          <cell r="L24">
            <v>14561</v>
          </cell>
          <cell r="M24">
            <v>11256</v>
          </cell>
          <cell r="N24">
            <v>12142</v>
          </cell>
          <cell r="O24">
            <v>16743</v>
          </cell>
        </row>
        <row r="26">
          <cell r="E26">
            <v>89029</v>
          </cell>
          <cell r="F26">
            <v>97092</v>
          </cell>
          <cell r="G26">
            <v>93754</v>
          </cell>
          <cell r="H26">
            <v>85004</v>
          </cell>
          <cell r="I26">
            <v>80861</v>
          </cell>
          <cell r="J26">
            <v>76048</v>
          </cell>
          <cell r="L26">
            <v>71604</v>
          </cell>
          <cell r="M26">
            <v>66150</v>
          </cell>
          <cell r="N26">
            <v>64034</v>
          </cell>
          <cell r="O26">
            <v>72034</v>
          </cell>
        </row>
        <row r="29">
          <cell r="E29">
            <v>380272.81</v>
          </cell>
          <cell r="F29">
            <v>370334.86</v>
          </cell>
          <cell r="G29">
            <v>353039.64</v>
          </cell>
          <cell r="H29">
            <v>365153.83</v>
          </cell>
          <cell r="I29">
            <v>338503.61</v>
          </cell>
          <cell r="J29">
            <v>325758.59</v>
          </cell>
          <cell r="L29">
            <v>30481350</v>
          </cell>
          <cell r="M29">
            <v>27641494</v>
          </cell>
          <cell r="N29">
            <v>25016663</v>
          </cell>
          <cell r="O29">
            <v>22819260</v>
          </cell>
          <cell r="P29">
            <v>22679568.96633952</v>
          </cell>
          <cell r="Q29">
            <v>21688748.506189924</v>
          </cell>
        </row>
        <row r="31">
          <cell r="E31">
            <v>295314.38</v>
          </cell>
          <cell r="F31">
            <v>288648.99</v>
          </cell>
          <cell r="G31">
            <v>275414.3</v>
          </cell>
          <cell r="H31">
            <v>291155.12</v>
          </cell>
          <cell r="I31">
            <v>273937.11</v>
          </cell>
          <cell r="J31">
            <v>259596.82</v>
          </cell>
          <cell r="L31">
            <v>24578598</v>
          </cell>
          <cell r="M31">
            <v>22410072</v>
          </cell>
          <cell r="N31">
            <v>20297920</v>
          </cell>
          <cell r="O31">
            <v>18133845</v>
          </cell>
          <cell r="P31">
            <v>17525109.283238646</v>
          </cell>
          <cell r="Q31">
            <v>16332832.972834475</v>
          </cell>
        </row>
        <row r="33">
          <cell r="E33">
            <v>259515.58</v>
          </cell>
          <cell r="F33">
            <v>252907.1</v>
          </cell>
          <cell r="G33">
            <v>242231.71</v>
          </cell>
          <cell r="H33">
            <v>258968.69</v>
          </cell>
          <cell r="I33">
            <v>243246</v>
          </cell>
          <cell r="J33">
            <v>228151.42</v>
          </cell>
          <cell r="L33">
            <v>21805855</v>
          </cell>
          <cell r="M33">
            <v>19933502</v>
          </cell>
          <cell r="N33">
            <v>18014056</v>
          </cell>
          <cell r="O33">
            <v>16003684</v>
          </cell>
          <cell r="P33">
            <v>15604456.283238646</v>
          </cell>
          <cell r="Q33">
            <v>14504059.972834475</v>
          </cell>
        </row>
        <row r="35">
          <cell r="E35">
            <v>35798.8</v>
          </cell>
          <cell r="F35">
            <v>35741.89</v>
          </cell>
          <cell r="G35">
            <v>33182.59</v>
          </cell>
          <cell r="H35">
            <v>32186.43</v>
          </cell>
          <cell r="I35">
            <v>30691.11</v>
          </cell>
          <cell r="J35">
            <v>31445.4</v>
          </cell>
          <cell r="L35">
            <v>2772743</v>
          </cell>
          <cell r="M35">
            <v>2476570</v>
          </cell>
          <cell r="N35">
            <v>2283864</v>
          </cell>
          <cell r="O35">
            <v>2130161</v>
          </cell>
          <cell r="P35">
            <v>1920653</v>
          </cell>
          <cell r="Q35">
            <v>1828773</v>
          </cell>
        </row>
        <row r="37">
          <cell r="E37">
            <v>84958.43</v>
          </cell>
          <cell r="F37">
            <v>81685.87</v>
          </cell>
          <cell r="G37">
            <v>77625.34</v>
          </cell>
          <cell r="H37">
            <v>73998.71</v>
          </cell>
          <cell r="I37">
            <v>64566.5</v>
          </cell>
          <cell r="J37">
            <v>66161.77</v>
          </cell>
          <cell r="L37">
            <v>5902752</v>
          </cell>
          <cell r="M37">
            <v>5231422</v>
          </cell>
          <cell r="N37">
            <v>4718743</v>
          </cell>
          <cell r="O37">
            <v>4685415</v>
          </cell>
          <cell r="P37">
            <v>5154459.6831008755</v>
          </cell>
          <cell r="Q37">
            <v>5355915.533355448</v>
          </cell>
        </row>
        <row r="40">
          <cell r="E40">
            <v>351986.38</v>
          </cell>
          <cell r="F40">
            <v>345774.99</v>
          </cell>
          <cell r="G40">
            <v>329642.3</v>
          </cell>
          <cell r="H40">
            <v>339930.12</v>
          </cell>
          <cell r="I40">
            <v>319379.11</v>
          </cell>
          <cell r="J40">
            <v>299600.82</v>
          </cell>
          <cell r="L40">
            <v>28193098</v>
          </cell>
          <cell r="M40">
            <v>25917372</v>
          </cell>
          <cell r="N40">
            <v>23469720</v>
          </cell>
          <cell r="O40">
            <v>20521145</v>
          </cell>
          <cell r="P40">
            <v>19884009.283238646</v>
          </cell>
          <cell r="Q40">
            <v>18152532.972834475</v>
          </cell>
        </row>
        <row r="42">
          <cell r="E42">
            <v>438182.43000000005</v>
          </cell>
          <cell r="F42">
            <v>482301.87</v>
          </cell>
          <cell r="G42">
            <v>422263.34</v>
          </cell>
          <cell r="H42">
            <v>374338.70999999996</v>
          </cell>
          <cell r="I42">
            <v>365659.5</v>
          </cell>
          <cell r="J42">
            <v>362346.76999999996</v>
          </cell>
          <cell r="L42">
            <v>33094352</v>
          </cell>
          <cell r="M42">
            <v>30922722</v>
          </cell>
          <cell r="N42">
            <v>30237143</v>
          </cell>
          <cell r="O42">
            <v>32008315</v>
          </cell>
          <cell r="P42">
            <v>33574759.68310088</v>
          </cell>
          <cell r="Q42">
            <v>34755515.53335545</v>
          </cell>
        </row>
        <row r="45">
          <cell r="E45">
            <v>56672</v>
          </cell>
          <cell r="F45">
            <v>57126</v>
          </cell>
          <cell r="G45">
            <v>54228</v>
          </cell>
          <cell r="H45">
            <v>48775</v>
          </cell>
          <cell r="I45">
            <v>45442</v>
          </cell>
          <cell r="J45">
            <v>40004</v>
          </cell>
          <cell r="L45">
            <v>3614500</v>
          </cell>
          <cell r="M45">
            <v>3507300</v>
          </cell>
          <cell r="N45">
            <v>3171800</v>
          </cell>
          <cell r="O45">
            <v>2387300</v>
          </cell>
          <cell r="P45">
            <v>2358900</v>
          </cell>
          <cell r="Q45">
            <v>1819700</v>
          </cell>
        </row>
        <row r="47">
          <cell r="E47">
            <v>353224</v>
          </cell>
          <cell r="F47">
            <v>400616</v>
          </cell>
          <cell r="G47">
            <v>344638</v>
          </cell>
          <cell r="H47">
            <v>300340</v>
          </cell>
          <cell r="I47">
            <v>301093</v>
          </cell>
          <cell r="J47">
            <v>296185</v>
          </cell>
          <cell r="L47">
            <v>27191600</v>
          </cell>
          <cell r="M47">
            <v>25691300</v>
          </cell>
          <cell r="N47">
            <v>25518400</v>
          </cell>
          <cell r="O47">
            <v>27322900</v>
          </cell>
          <cell r="P47">
            <v>28420300</v>
          </cell>
          <cell r="Q47">
            <v>29399600</v>
          </cell>
        </row>
        <row r="50">
          <cell r="E50">
            <v>295314.38</v>
          </cell>
          <cell r="F50">
            <v>288648.99</v>
          </cell>
          <cell r="G50">
            <v>275414.3</v>
          </cell>
          <cell r="H50">
            <v>291155.12</v>
          </cell>
          <cell r="I50">
            <v>273937.11</v>
          </cell>
          <cell r="J50">
            <v>259596.82</v>
          </cell>
          <cell r="L50">
            <v>24578598</v>
          </cell>
          <cell r="M50">
            <v>22410072</v>
          </cell>
          <cell r="N50">
            <v>20297920</v>
          </cell>
          <cell r="O50">
            <v>18133845</v>
          </cell>
          <cell r="P50">
            <v>17525109.283238646</v>
          </cell>
          <cell r="Q50">
            <v>16332832.972834475</v>
          </cell>
        </row>
        <row r="52">
          <cell r="E52">
            <v>84958.43</v>
          </cell>
          <cell r="F52">
            <v>81685.87</v>
          </cell>
          <cell r="G52">
            <v>77625.34</v>
          </cell>
          <cell r="H52">
            <v>73998.71</v>
          </cell>
          <cell r="I52">
            <v>64566.5</v>
          </cell>
          <cell r="J52">
            <v>66161.77</v>
          </cell>
          <cell r="L52">
            <v>5902752</v>
          </cell>
          <cell r="M52">
            <v>5231422</v>
          </cell>
          <cell r="N52">
            <v>4718743</v>
          </cell>
          <cell r="O52">
            <v>4685415</v>
          </cell>
          <cell r="P52">
            <v>5154459.6831008755</v>
          </cell>
          <cell r="Q52">
            <v>5355915.533355448</v>
          </cell>
        </row>
        <row r="55">
          <cell r="E55">
            <v>195053.43</v>
          </cell>
          <cell r="F55">
            <v>203106.87</v>
          </cell>
          <cell r="G55">
            <v>197394.34</v>
          </cell>
          <cell r="H55">
            <v>176717.71000000002</v>
          </cell>
          <cell r="I55">
            <v>158421.5</v>
          </cell>
          <cell r="J55">
            <v>159590.77000000002</v>
          </cell>
          <cell r="L55">
            <v>14519252</v>
          </cell>
          <cell r="M55">
            <v>12972022</v>
          </cell>
          <cell r="N55">
            <v>12336343</v>
          </cell>
          <cell r="O55">
            <v>13633515</v>
          </cell>
          <cell r="P55">
            <v>14976259.683100875</v>
          </cell>
          <cell r="Q55">
            <v>15893915.533355448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Y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125" style="2" customWidth="1"/>
    <col min="3" max="11" width="11.625" style="2" customWidth="1"/>
    <col min="12" max="14" width="13.125" style="2" customWidth="1"/>
    <col min="15" max="25" width="8.625" style="2" customWidth="1"/>
    <col min="26" max="16384" width="9.00390625" style="2" customWidth="1"/>
  </cols>
  <sheetData>
    <row r="1" spans="1:25" ht="17.2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2:25" ht="17.25" customHeight="1">
      <c r="V2" s="3" t="s">
        <v>12</v>
      </c>
      <c r="W2" s="3"/>
      <c r="X2" s="3"/>
      <c r="Y2" s="3"/>
    </row>
    <row r="3" spans="1:25" ht="17.25" customHeight="1">
      <c r="A3" s="4"/>
      <c r="B3" s="5"/>
      <c r="C3" s="6" t="str">
        <f>'[1]元データ'!E4</f>
        <v>平成7年度</v>
      </c>
      <c r="D3" s="6" t="str">
        <f>'[1]元データ'!F4</f>
        <v>平成8年度</v>
      </c>
      <c r="E3" s="6" t="str">
        <f>'[1]元データ'!G4</f>
        <v>平成9年度</v>
      </c>
      <c r="F3" s="6" t="str">
        <f>'[1]元データ'!H4</f>
        <v>平成10年度</v>
      </c>
      <c r="G3" s="6" t="str">
        <f>'[1]元データ'!I4</f>
        <v>平成11年度</v>
      </c>
      <c r="H3" s="6" t="str">
        <f>'[1]元データ'!J4</f>
        <v>平成12年度</v>
      </c>
      <c r="I3" s="6" t="str">
        <f>'[1]元データ'!L4</f>
        <v>平成13年度</v>
      </c>
      <c r="J3" s="6" t="str">
        <f>'[1]元データ'!M4</f>
        <v>平成14年度</v>
      </c>
      <c r="K3" s="6" t="str">
        <f>'[1]元データ'!N4</f>
        <v>平成15年度</v>
      </c>
      <c r="L3" s="6" t="str">
        <f>'[1]元データ'!O4</f>
        <v>平成16年度</v>
      </c>
      <c r="M3" s="6" t="str">
        <f>'[1]元データ'!P4</f>
        <v>平成17年度</v>
      </c>
      <c r="N3" s="6" t="str">
        <f>'[1]元データ'!Q4</f>
        <v>平成18年度</v>
      </c>
      <c r="O3" s="7" t="s">
        <v>13</v>
      </c>
      <c r="P3" s="8"/>
      <c r="Q3" s="8"/>
      <c r="R3" s="8"/>
      <c r="S3" s="8"/>
      <c r="T3" s="8"/>
      <c r="U3" s="8"/>
      <c r="V3" s="8"/>
      <c r="W3" s="8"/>
      <c r="X3" s="8"/>
      <c r="Y3" s="9"/>
    </row>
    <row r="4" spans="1:25" ht="17.25" customHeight="1">
      <c r="A4" s="10"/>
      <c r="B4" s="11"/>
      <c r="C4" s="12" t="s">
        <v>14</v>
      </c>
      <c r="D4" s="12" t="s">
        <v>14</v>
      </c>
      <c r="E4" s="12" t="s">
        <v>14</v>
      </c>
      <c r="F4" s="12" t="s">
        <v>14</v>
      </c>
      <c r="G4" s="12" t="s">
        <v>14</v>
      </c>
      <c r="H4" s="12" t="s">
        <v>14</v>
      </c>
      <c r="I4" s="12" t="s">
        <v>14</v>
      </c>
      <c r="J4" s="12" t="s">
        <v>14</v>
      </c>
      <c r="K4" s="12" t="s">
        <v>14</v>
      </c>
      <c r="L4" s="12" t="s">
        <v>15</v>
      </c>
      <c r="M4" s="12" t="s">
        <v>16</v>
      </c>
      <c r="N4" s="12" t="s">
        <v>17</v>
      </c>
      <c r="O4" s="13" t="str">
        <f>CONCATENATE('[1]入力'!B3-10,"/",'[1]入力'!B3-11)</f>
        <v>8/7</v>
      </c>
      <c r="P4" s="13" t="str">
        <f>CONCATENATE('[1]入力'!B3-9,"/",'[1]入力'!B3-10)</f>
        <v>9/8</v>
      </c>
      <c r="Q4" s="13" t="str">
        <f>CONCATENATE('[1]入力'!B3-8,"/",'[1]入力'!B3-9)</f>
        <v>10/9</v>
      </c>
      <c r="R4" s="13" t="str">
        <f>CONCATENATE('[1]入力'!B3-7,"/",'[1]入力'!B3-8)</f>
        <v>11/10</v>
      </c>
      <c r="S4" s="13" t="str">
        <f>CONCATENATE('[1]入力'!B3-6,"/",'[1]入力'!B3-7)</f>
        <v>12/11</v>
      </c>
      <c r="T4" s="13" t="str">
        <f>CONCATENATE('[1]入力'!B3-5,"/",'[1]入力'!B3-6)</f>
        <v>13/12</v>
      </c>
      <c r="U4" s="13" t="str">
        <f>CONCATENATE('[1]入力'!B3-4,"/",'[1]入力'!B3-5)</f>
        <v>14/13</v>
      </c>
      <c r="V4" s="13" t="str">
        <f>CONCATENATE('[1]入力'!B3-3,"/",'[1]入力'!B3-4)</f>
        <v>15/14</v>
      </c>
      <c r="W4" s="13" t="str">
        <f>CONCATENATE('[1]入力'!B3-2,"/",'[1]入力'!B3-3)</f>
        <v>16/15</v>
      </c>
      <c r="X4" s="13" t="str">
        <f>CONCATENATE('[1]入力'!B3-1,"/",'[1]入力'!B3-2)</f>
        <v>17/16</v>
      </c>
      <c r="Y4" s="13" t="str">
        <f>CONCATENATE('[1]入力'!B3,"/",'[1]入力'!B3-1)</f>
        <v>18/17</v>
      </c>
    </row>
    <row r="5" spans="1:25" ht="17.25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7.25" customHeight="1">
      <c r="A6" s="14" t="s">
        <v>18</v>
      </c>
      <c r="B6" s="15"/>
      <c r="C6" s="17">
        <f>ROUND('[1]元データ'!E7,0)</f>
        <v>790169</v>
      </c>
      <c r="D6" s="17">
        <f>ROUND('[1]元データ'!F7,0)</f>
        <v>828077</v>
      </c>
      <c r="E6" s="17">
        <f>ROUND('[1]元データ'!G7,0)</f>
        <v>751906</v>
      </c>
      <c r="F6" s="17">
        <f>ROUND('[1]元データ'!H7,0)</f>
        <v>714269</v>
      </c>
      <c r="G6" s="17">
        <f>ROUND('[1]元データ'!I7,0)</f>
        <v>685039</v>
      </c>
      <c r="H6" s="17">
        <f>ROUND('[1]元データ'!J7,0)</f>
        <v>661948</v>
      </c>
      <c r="I6" s="17">
        <f>ROUND('[1]元データ'!L7/100,0)</f>
        <v>612875</v>
      </c>
      <c r="J6" s="17">
        <f>ROUND('[1]元データ'!M7/100,0)</f>
        <v>568401</v>
      </c>
      <c r="K6" s="17">
        <f>ROUND('[1]元データ'!N7/100,0)</f>
        <v>537069</v>
      </c>
      <c r="L6" s="17">
        <f>ROUND('[1]元データ'!O7/100,-2)</f>
        <v>525300</v>
      </c>
      <c r="M6" s="17">
        <f>ROUND('[1]元データ'!P7/100,-2)</f>
        <v>534600</v>
      </c>
      <c r="N6" s="17">
        <f>ROUND('[1]元データ'!Q7/100,-2)</f>
        <v>529100</v>
      </c>
      <c r="O6" s="18">
        <f aca="true" t="shared" si="0" ref="O6:Y6">D6/C6*100-100</f>
        <v>4.797454721711432</v>
      </c>
      <c r="P6" s="18">
        <f t="shared" si="0"/>
        <v>-9.198540715416556</v>
      </c>
      <c r="Q6" s="18">
        <f t="shared" si="0"/>
        <v>-5.005545906004201</v>
      </c>
      <c r="R6" s="18">
        <f t="shared" si="0"/>
        <v>-4.09229575972077</v>
      </c>
      <c r="S6" s="18">
        <f t="shared" si="0"/>
        <v>-3.370756993397464</v>
      </c>
      <c r="T6" s="18">
        <f t="shared" si="0"/>
        <v>-7.413422202348215</v>
      </c>
      <c r="U6" s="18">
        <f t="shared" si="0"/>
        <v>-7.256618396899867</v>
      </c>
      <c r="V6" s="18">
        <f t="shared" si="0"/>
        <v>-5.512305573002166</v>
      </c>
      <c r="W6" s="18">
        <f t="shared" si="0"/>
        <v>-2.191338543092229</v>
      </c>
      <c r="X6" s="18">
        <f t="shared" si="0"/>
        <v>1.7704169046259324</v>
      </c>
      <c r="Y6" s="18">
        <f t="shared" si="0"/>
        <v>-1.028806584362144</v>
      </c>
    </row>
    <row r="7" spans="1:25" ht="17.2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2">
        <f>L6-K6</f>
        <v>-11769</v>
      </c>
      <c r="M7" s="22">
        <f>M6-L6</f>
        <v>9300</v>
      </c>
      <c r="N7" s="22">
        <f>N6-M6</f>
        <v>-5500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17.25" customHeight="1">
      <c r="A8" s="14"/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7.25" customHeight="1">
      <c r="A9" s="14" t="s">
        <v>0</v>
      </c>
      <c r="B9" s="15"/>
      <c r="C9" s="17">
        <f>ROUND('[1]元データ'!E10,0)</f>
        <v>409896</v>
      </c>
      <c r="D9" s="17">
        <f>ROUND('[1]元データ'!F10,0)</f>
        <v>457742</v>
      </c>
      <c r="E9" s="17">
        <f>ROUND('[1]元データ'!G10,0)</f>
        <v>398866</v>
      </c>
      <c r="F9" s="17">
        <f>ROUND('[1]元データ'!H10,0)</f>
        <v>349115</v>
      </c>
      <c r="G9" s="17">
        <f>ROUND('[1]元データ'!I10,0)</f>
        <v>346535</v>
      </c>
      <c r="H9" s="17">
        <f>ROUND('[1]元データ'!J10,0)</f>
        <v>336189</v>
      </c>
      <c r="I9" s="17">
        <f>ROUND('[1]元データ'!L10/100,0)</f>
        <v>308061</v>
      </c>
      <c r="J9" s="17">
        <f>ROUND('[1]元データ'!M10/100,0)</f>
        <v>291986</v>
      </c>
      <c r="K9" s="17">
        <f>ROUND('[1]元データ'!N10/100,0)</f>
        <v>286902</v>
      </c>
      <c r="L9" s="17">
        <f>ROUND('[1]元データ'!O10/100,-2)</f>
        <v>297100</v>
      </c>
      <c r="M9" s="17">
        <f>ROUND('[1]元データ'!P10/100,-2)</f>
        <v>307800</v>
      </c>
      <c r="N9" s="17">
        <f>ROUND('[1]元データ'!Q10/100,-2)</f>
        <v>312200</v>
      </c>
      <c r="O9" s="18">
        <f aca="true" t="shared" si="1" ref="O9:Y9">D9/C9*100-100</f>
        <v>11.672716981868575</v>
      </c>
      <c r="P9" s="18">
        <f t="shared" si="1"/>
        <v>-12.862267390800923</v>
      </c>
      <c r="Q9" s="18">
        <f t="shared" si="1"/>
        <v>-12.473111270451724</v>
      </c>
      <c r="R9" s="18">
        <f t="shared" si="1"/>
        <v>-0.7390115005084255</v>
      </c>
      <c r="S9" s="18">
        <f t="shared" si="1"/>
        <v>-2.985557014442989</v>
      </c>
      <c r="T9" s="18">
        <f t="shared" si="1"/>
        <v>-8.366722290140373</v>
      </c>
      <c r="U9" s="18">
        <f t="shared" si="1"/>
        <v>-5.21812238485235</v>
      </c>
      <c r="V9" s="18">
        <f t="shared" si="1"/>
        <v>-1.7411793716137112</v>
      </c>
      <c r="W9" s="18">
        <f t="shared" si="1"/>
        <v>3.554523844378906</v>
      </c>
      <c r="X9" s="18">
        <f t="shared" si="1"/>
        <v>3.6014809828340617</v>
      </c>
      <c r="Y9" s="18">
        <f t="shared" si="1"/>
        <v>1.4294996751137177</v>
      </c>
    </row>
    <row r="10" spans="1:25" ht="17.25" customHeight="1">
      <c r="A10" s="14"/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24">
        <f>L9-K9</f>
        <v>10198</v>
      </c>
      <c r="M10" s="24">
        <f>M9-L9</f>
        <v>10700</v>
      </c>
      <c r="N10" s="24">
        <f>N9-M9</f>
        <v>4400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7.25" customHeight="1">
      <c r="A11" s="14"/>
      <c r="B11" s="15" t="s">
        <v>1</v>
      </c>
      <c r="C11" s="17">
        <f>ROUND('[1]元データ'!E12,0)</f>
        <v>257684</v>
      </c>
      <c r="D11" s="17">
        <f>ROUND('[1]元データ'!F12,0)</f>
        <v>294396</v>
      </c>
      <c r="E11" s="17">
        <f>ROUND('[1]元データ'!G12,0)</f>
        <v>238568</v>
      </c>
      <c r="F11" s="17">
        <f>ROUND('[1]元データ'!H12,0)</f>
        <v>209924</v>
      </c>
      <c r="G11" s="17">
        <f>ROUND('[1]元データ'!I12,0)</f>
        <v>217955</v>
      </c>
      <c r="H11" s="17">
        <f>ROUND('[1]元データ'!J12,0)</f>
        <v>212473</v>
      </c>
      <c r="I11" s="17">
        <f>ROUND('[1]元データ'!L12/100,0)</f>
        <v>195193</v>
      </c>
      <c r="J11" s="17">
        <f>ROUND('[1]元データ'!M12/100,0)</f>
        <v>188382</v>
      </c>
      <c r="K11" s="17">
        <f>ROUND('[1]元データ'!N12/100,0)</f>
        <v>187447</v>
      </c>
      <c r="L11" s="17">
        <f>ROUND('[1]元データ'!O12/100,-2)</f>
        <v>190400</v>
      </c>
      <c r="M11" s="17">
        <f>ROUND('[1]元データ'!P12/100,-2)</f>
        <v>192500</v>
      </c>
      <c r="N11" s="17">
        <f>ROUND('[1]元データ'!Q12/100,-2)</f>
        <v>194600</v>
      </c>
      <c r="O11" s="18">
        <f aca="true" t="shared" si="2" ref="O11:Y11">D11/C11*100-100</f>
        <v>14.24690706446657</v>
      </c>
      <c r="P11" s="18">
        <f t="shared" si="2"/>
        <v>-18.963572874631453</v>
      </c>
      <c r="Q11" s="18">
        <f t="shared" si="2"/>
        <v>-12.006639616377726</v>
      </c>
      <c r="R11" s="18">
        <f t="shared" si="2"/>
        <v>3.825670242563973</v>
      </c>
      <c r="S11" s="18">
        <f t="shared" si="2"/>
        <v>-2.5151980913491343</v>
      </c>
      <c r="T11" s="18">
        <f t="shared" si="2"/>
        <v>-8.132798049634545</v>
      </c>
      <c r="U11" s="18">
        <f t="shared" si="2"/>
        <v>-3.489366934265064</v>
      </c>
      <c r="V11" s="18">
        <f t="shared" si="2"/>
        <v>-0.49633192130883685</v>
      </c>
      <c r="W11" s="18">
        <f t="shared" si="2"/>
        <v>1.575378640362345</v>
      </c>
      <c r="X11" s="18">
        <f t="shared" si="2"/>
        <v>1.1029411764705799</v>
      </c>
      <c r="Y11" s="18">
        <f t="shared" si="2"/>
        <v>1.0909090909090935</v>
      </c>
    </row>
    <row r="12" spans="1:25" ht="17.25" customHeight="1">
      <c r="A12" s="14"/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24">
        <f>L11-K11</f>
        <v>2953</v>
      </c>
      <c r="M12" s="24">
        <f>M11-L11</f>
        <v>2100</v>
      </c>
      <c r="N12" s="24">
        <f>N11-M11</f>
        <v>2100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7.25" customHeight="1">
      <c r="A13" s="14"/>
      <c r="B13" s="15" t="s">
        <v>19</v>
      </c>
      <c r="C13" s="17">
        <f>ROUND('[1]元データ'!E14,0)</f>
        <v>14555</v>
      </c>
      <c r="D13" s="17">
        <f>ROUND('[1]元データ'!F14,0)</f>
        <v>15201</v>
      </c>
      <c r="E13" s="17">
        <f>ROUND('[1]元データ'!G14,0)</f>
        <v>13699</v>
      </c>
      <c r="F13" s="17">
        <f>ROUND('[1]元データ'!H14,0)</f>
        <v>12303</v>
      </c>
      <c r="G13" s="17">
        <f>ROUND('[1]元データ'!I14,0)</f>
        <v>10717</v>
      </c>
      <c r="H13" s="17">
        <f>ROUND('[1]元データ'!J14,0)</f>
        <v>9717</v>
      </c>
      <c r="I13" s="17">
        <f>ROUND('[1]元データ'!L14/100,0)</f>
        <v>9442</v>
      </c>
      <c r="J13" s="17">
        <f>ROUND('[1]元データ'!M14/100,0)</f>
        <v>8875</v>
      </c>
      <c r="K13" s="17">
        <f>ROUND('[1]元データ'!N14/100,0)</f>
        <v>8439</v>
      </c>
      <c r="L13" s="17">
        <f>ROUND('[1]元データ'!O14/100,-2)</f>
        <v>6700</v>
      </c>
      <c r="M13" s="17">
        <f>ROUND('[1]元データ'!P14/100,-2)</f>
        <v>6600</v>
      </c>
      <c r="N13" s="17">
        <f>ROUND('[1]元データ'!Q14/100,-2)</f>
        <v>6000</v>
      </c>
      <c r="O13" s="18">
        <f aca="true" t="shared" si="3" ref="O13:Y13">D13/C13*100-100</f>
        <v>4.43833734111989</v>
      </c>
      <c r="P13" s="18">
        <f t="shared" si="3"/>
        <v>-9.880928886257479</v>
      </c>
      <c r="Q13" s="18">
        <f t="shared" si="3"/>
        <v>-10.190524855828897</v>
      </c>
      <c r="R13" s="18">
        <f t="shared" si="3"/>
        <v>-12.891164756563441</v>
      </c>
      <c r="S13" s="18">
        <f t="shared" si="3"/>
        <v>-9.330969487729774</v>
      </c>
      <c r="T13" s="18">
        <f t="shared" si="3"/>
        <v>-2.830091592055169</v>
      </c>
      <c r="U13" s="18">
        <f t="shared" si="3"/>
        <v>-6.005083668714249</v>
      </c>
      <c r="V13" s="18">
        <f t="shared" si="3"/>
        <v>-4.912676056338029</v>
      </c>
      <c r="W13" s="18">
        <f t="shared" si="3"/>
        <v>-20.606706955800448</v>
      </c>
      <c r="X13" s="18">
        <f t="shared" si="3"/>
        <v>-1.492537313432834</v>
      </c>
      <c r="Y13" s="18">
        <f t="shared" si="3"/>
        <v>-9.090909090909093</v>
      </c>
    </row>
    <row r="14" spans="1:25" ht="17.25" customHeight="1">
      <c r="A14" s="14"/>
      <c r="B14" s="25"/>
      <c r="C14" s="17"/>
      <c r="D14" s="17"/>
      <c r="E14" s="17"/>
      <c r="F14" s="17"/>
      <c r="G14" s="17"/>
      <c r="H14" s="17"/>
      <c r="I14" s="17"/>
      <c r="J14" s="17"/>
      <c r="K14" s="17"/>
      <c r="L14" s="24">
        <f>L13-K13</f>
        <v>-1739</v>
      </c>
      <c r="M14" s="24">
        <f>M13-L13</f>
        <v>-100</v>
      </c>
      <c r="N14" s="24">
        <f>N13-M13</f>
        <v>-600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7.25" customHeight="1">
      <c r="A15" s="14"/>
      <c r="B15" s="15" t="s">
        <v>20</v>
      </c>
      <c r="C15" s="17">
        <f>ROUND('[1]元データ'!E16,0)</f>
        <v>243129</v>
      </c>
      <c r="D15" s="17">
        <f>ROUND('[1]元データ'!F16,0)</f>
        <v>279195</v>
      </c>
      <c r="E15" s="17">
        <f>ROUND('[1]元データ'!G16,0)</f>
        <v>224869</v>
      </c>
      <c r="F15" s="17">
        <f>ROUND('[1]元データ'!H16,0)</f>
        <v>197621</v>
      </c>
      <c r="G15" s="17">
        <f>ROUND('[1]元データ'!I16,0)</f>
        <v>207238</v>
      </c>
      <c r="H15" s="17">
        <f>ROUND('[1]元データ'!J16,0)</f>
        <v>202756</v>
      </c>
      <c r="I15" s="17">
        <f>ROUND('[1]元データ'!L16/100,0)</f>
        <v>185751</v>
      </c>
      <c r="J15" s="17">
        <f>ROUND('[1]元データ'!M16/100,0)</f>
        <v>179507</v>
      </c>
      <c r="K15" s="17">
        <f>ROUND('[1]元データ'!N16/100,0)</f>
        <v>179008</v>
      </c>
      <c r="L15" s="17">
        <f>ROUND('[1]元データ'!O16/100,-2)</f>
        <v>183700</v>
      </c>
      <c r="M15" s="17">
        <f>ROUND('[1]元データ'!P16/100,-2)</f>
        <v>186000</v>
      </c>
      <c r="N15" s="17">
        <f>ROUND('[1]元データ'!Q16/100,-2)</f>
        <v>188600</v>
      </c>
      <c r="O15" s="18">
        <f aca="true" t="shared" si="4" ref="O15:Y15">D15/C15*100-100</f>
        <v>14.834100415828644</v>
      </c>
      <c r="P15" s="18">
        <f t="shared" si="4"/>
        <v>-19.458084851089737</v>
      </c>
      <c r="Q15" s="18">
        <f t="shared" si="4"/>
        <v>-12.117277170263577</v>
      </c>
      <c r="R15" s="18">
        <f t="shared" si="4"/>
        <v>4.8663856573947015</v>
      </c>
      <c r="S15" s="18">
        <f t="shared" si="4"/>
        <v>-2.1627307733137684</v>
      </c>
      <c r="T15" s="18">
        <f t="shared" si="4"/>
        <v>-8.386928130363586</v>
      </c>
      <c r="U15" s="18">
        <f t="shared" si="4"/>
        <v>-3.361489305575745</v>
      </c>
      <c r="V15" s="18">
        <f t="shared" si="4"/>
        <v>-0.2779835883837336</v>
      </c>
      <c r="W15" s="18">
        <f t="shared" si="4"/>
        <v>2.621111905613162</v>
      </c>
      <c r="X15" s="18">
        <f t="shared" si="4"/>
        <v>1.252041371801866</v>
      </c>
      <c r="Y15" s="18">
        <f t="shared" si="4"/>
        <v>1.3978494623655848</v>
      </c>
    </row>
    <row r="16" spans="1:25" ht="17.25" customHeight="1">
      <c r="A16" s="14"/>
      <c r="B16" s="25"/>
      <c r="C16" s="17"/>
      <c r="D16" s="17"/>
      <c r="E16" s="17"/>
      <c r="F16" s="17"/>
      <c r="G16" s="17"/>
      <c r="H16" s="17"/>
      <c r="I16" s="17"/>
      <c r="J16" s="17"/>
      <c r="K16" s="17"/>
      <c r="L16" s="24">
        <f>L15-K15</f>
        <v>4692</v>
      </c>
      <c r="M16" s="24">
        <f>M15-L15</f>
        <v>2300</v>
      </c>
      <c r="N16" s="24">
        <f>N15-M15</f>
        <v>2600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7.25" customHeight="1">
      <c r="A17" s="14"/>
      <c r="B17" s="15" t="s">
        <v>2</v>
      </c>
      <c r="C17" s="17">
        <f>ROUND('[1]元データ'!E18,0)</f>
        <v>152212</v>
      </c>
      <c r="D17" s="17">
        <f>ROUND('[1]元データ'!F18,0)</f>
        <v>163346</v>
      </c>
      <c r="E17" s="17">
        <f>ROUND('[1]元データ'!G18,0)</f>
        <v>160298</v>
      </c>
      <c r="F17" s="17">
        <f>ROUND('[1]元データ'!H18,0)</f>
        <v>139191</v>
      </c>
      <c r="G17" s="17">
        <f>ROUND('[1]元データ'!I18,0)</f>
        <v>128580</v>
      </c>
      <c r="H17" s="17">
        <f>ROUND('[1]元データ'!J18,0)</f>
        <v>123716</v>
      </c>
      <c r="I17" s="17">
        <f>ROUND('[1]元データ'!L18/100,0)</f>
        <v>112868</v>
      </c>
      <c r="J17" s="17">
        <f>ROUND('[1]元データ'!M18/100,0)</f>
        <v>103604</v>
      </c>
      <c r="K17" s="17">
        <f>ROUND('[1]元データ'!N18/100,0)</f>
        <v>99455</v>
      </c>
      <c r="L17" s="17">
        <f>ROUND('[1]元データ'!O18/100,-2)</f>
        <v>106700</v>
      </c>
      <c r="M17" s="17">
        <f>ROUND('[1]元データ'!P18/100,-2)</f>
        <v>115200</v>
      </c>
      <c r="N17" s="17">
        <f>ROUND('[1]元データ'!Q18/100,-2)</f>
        <v>117600</v>
      </c>
      <c r="O17" s="18">
        <f aca="true" t="shared" si="5" ref="O17:Y17">D17/C17*100-100</f>
        <v>7.314797782040827</v>
      </c>
      <c r="P17" s="18">
        <f t="shared" si="5"/>
        <v>-1.8659777405017621</v>
      </c>
      <c r="Q17" s="18">
        <f t="shared" si="5"/>
        <v>-13.16735080911802</v>
      </c>
      <c r="R17" s="18">
        <f t="shared" si="5"/>
        <v>-7.623337715800588</v>
      </c>
      <c r="S17" s="18">
        <f t="shared" si="5"/>
        <v>-3.7828589205164036</v>
      </c>
      <c r="T17" s="18">
        <f t="shared" si="5"/>
        <v>-8.768469720973854</v>
      </c>
      <c r="U17" s="18">
        <f t="shared" si="5"/>
        <v>-8.207817982067539</v>
      </c>
      <c r="V17" s="18">
        <f t="shared" si="5"/>
        <v>-4.004671634299839</v>
      </c>
      <c r="W17" s="18">
        <f t="shared" si="5"/>
        <v>7.284701623849969</v>
      </c>
      <c r="X17" s="18">
        <f t="shared" si="5"/>
        <v>7.966260543580134</v>
      </c>
      <c r="Y17" s="18">
        <f t="shared" si="5"/>
        <v>2.0833333333333286</v>
      </c>
    </row>
    <row r="18" spans="1:25" ht="17.25" customHeight="1">
      <c r="A18" s="14"/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24">
        <f>L17-K17</f>
        <v>7245</v>
      </c>
      <c r="M18" s="24">
        <f>M17-L17</f>
        <v>8500</v>
      </c>
      <c r="N18" s="24">
        <f>N17-M17</f>
        <v>2400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7.25" customHeight="1">
      <c r="A19" s="14"/>
      <c r="B19" s="15" t="s">
        <v>19</v>
      </c>
      <c r="C19" s="17">
        <f>ROUND('[1]元データ'!E20,0)</f>
        <v>42117</v>
      </c>
      <c r="D19" s="17">
        <f>ROUND('[1]元データ'!F20,0)</f>
        <v>41925</v>
      </c>
      <c r="E19" s="17">
        <f>ROUND('[1]元データ'!G20,0)</f>
        <v>40529</v>
      </c>
      <c r="F19" s="17">
        <f>ROUND('[1]元データ'!H20,0)</f>
        <v>36472</v>
      </c>
      <c r="G19" s="17">
        <f>ROUND('[1]元データ'!I20,0)</f>
        <v>34725</v>
      </c>
      <c r="H19" s="17">
        <f>ROUND('[1]元データ'!J20,0)</f>
        <v>30287</v>
      </c>
      <c r="I19" s="17">
        <f>ROUND('[1]元データ'!L20/100,0)</f>
        <v>26703</v>
      </c>
      <c r="J19" s="17">
        <f>ROUND('[1]元データ'!M20/100,0)</f>
        <v>26198</v>
      </c>
      <c r="K19" s="17">
        <f>ROUND('[1]元データ'!N20/100,0)</f>
        <v>23279</v>
      </c>
      <c r="L19" s="17">
        <f>ROUND('[1]元データ'!O20/100,-2)</f>
        <v>17200</v>
      </c>
      <c r="M19" s="17">
        <f>ROUND('[1]元データ'!P20/100,-2)</f>
        <v>17000</v>
      </c>
      <c r="N19" s="17">
        <f>ROUND('[1]元データ'!Q20/100,-2)</f>
        <v>12200</v>
      </c>
      <c r="O19" s="18">
        <f aca="true" t="shared" si="6" ref="O19:Y19">D19/C19*100-100</f>
        <v>-0.4558729254220424</v>
      </c>
      <c r="P19" s="18">
        <f t="shared" si="6"/>
        <v>-3.3297555158020202</v>
      </c>
      <c r="Q19" s="18">
        <f t="shared" si="6"/>
        <v>-10.010116213081986</v>
      </c>
      <c r="R19" s="18">
        <f t="shared" si="6"/>
        <v>-4.789975871901731</v>
      </c>
      <c r="S19" s="18">
        <f t="shared" si="6"/>
        <v>-12.780417566594664</v>
      </c>
      <c r="T19" s="18">
        <f t="shared" si="6"/>
        <v>-11.833459900287252</v>
      </c>
      <c r="U19" s="18">
        <f t="shared" si="6"/>
        <v>-1.891173276410882</v>
      </c>
      <c r="V19" s="18">
        <f t="shared" si="6"/>
        <v>-11.142071913886554</v>
      </c>
      <c r="W19" s="18">
        <f t="shared" si="6"/>
        <v>-26.11366467631771</v>
      </c>
      <c r="X19" s="18">
        <f t="shared" si="6"/>
        <v>-1.1627906976744242</v>
      </c>
      <c r="Y19" s="18">
        <f t="shared" si="6"/>
        <v>-28.235294117647058</v>
      </c>
    </row>
    <row r="20" spans="1:25" ht="17.25" customHeight="1">
      <c r="A20" s="14"/>
      <c r="B20" s="25"/>
      <c r="C20" s="17"/>
      <c r="D20" s="17"/>
      <c r="E20" s="17"/>
      <c r="F20" s="17"/>
      <c r="G20" s="17"/>
      <c r="H20" s="17"/>
      <c r="I20" s="17"/>
      <c r="J20" s="17"/>
      <c r="K20" s="17"/>
      <c r="L20" s="24">
        <f>L19-K19</f>
        <v>-6079</v>
      </c>
      <c r="M20" s="24">
        <f>M19-L19</f>
        <v>-200</v>
      </c>
      <c r="N20" s="24">
        <f>N19-M19</f>
        <v>-4800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7.25" customHeight="1">
      <c r="A21" s="14"/>
      <c r="B21" s="15" t="s">
        <v>20</v>
      </c>
      <c r="C21" s="17">
        <f>ROUND('[1]元データ'!E22,0)</f>
        <v>110095</v>
      </c>
      <c r="D21" s="17">
        <f>ROUND('[1]元データ'!F22,0)</f>
        <v>121421</v>
      </c>
      <c r="E21" s="17">
        <f>ROUND('[1]元データ'!G22,0)</f>
        <v>119769</v>
      </c>
      <c r="F21" s="17">
        <f>ROUND('[1]元データ'!H22,0)</f>
        <v>102719</v>
      </c>
      <c r="G21" s="17">
        <f>ROUND('[1]元データ'!I22,0)</f>
        <v>93855</v>
      </c>
      <c r="H21" s="17">
        <f>ROUND('[1]元データ'!J22,0)</f>
        <v>93429</v>
      </c>
      <c r="I21" s="17">
        <f>ROUND('[1]元データ'!L22/100,0)</f>
        <v>86165</v>
      </c>
      <c r="J21" s="17">
        <f>ROUND('[1]元データ'!M22/100,0)</f>
        <v>77406</v>
      </c>
      <c r="K21" s="17">
        <f>ROUND('[1]元データ'!N22/100,0)</f>
        <v>76176</v>
      </c>
      <c r="L21" s="17">
        <f>ROUND('[1]元データ'!O22/100,-2)</f>
        <v>89500</v>
      </c>
      <c r="M21" s="17">
        <f>ROUND('[1]元データ'!P22/100,-2)</f>
        <v>98200</v>
      </c>
      <c r="N21" s="17">
        <f>ROUND('[1]元データ'!Q22/100,-2)</f>
        <v>105400</v>
      </c>
      <c r="O21" s="18">
        <f aca="true" t="shared" si="7" ref="O21:Y21">D21/C21*100-100</f>
        <v>10.28747899541304</v>
      </c>
      <c r="P21" s="18">
        <f t="shared" si="7"/>
        <v>-1.3605554228675487</v>
      </c>
      <c r="Q21" s="18">
        <f t="shared" si="7"/>
        <v>-14.235737127303395</v>
      </c>
      <c r="R21" s="18">
        <f t="shared" si="7"/>
        <v>-8.629367497736538</v>
      </c>
      <c r="S21" s="18">
        <f t="shared" si="7"/>
        <v>-0.4538916413616647</v>
      </c>
      <c r="T21" s="18">
        <f t="shared" si="7"/>
        <v>-7.774887882777293</v>
      </c>
      <c r="U21" s="18">
        <f t="shared" si="7"/>
        <v>-10.165380374862181</v>
      </c>
      <c r="V21" s="18">
        <f t="shared" si="7"/>
        <v>-1.5890241066583997</v>
      </c>
      <c r="W21" s="18">
        <f t="shared" si="7"/>
        <v>17.491073303927735</v>
      </c>
      <c r="X21" s="18">
        <f t="shared" si="7"/>
        <v>9.72067039106146</v>
      </c>
      <c r="Y21" s="18">
        <f t="shared" si="7"/>
        <v>7.331975560081474</v>
      </c>
    </row>
    <row r="22" spans="1:25" ht="17.25" customHeight="1">
      <c r="A22" s="14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24">
        <f>L21-K21</f>
        <v>13324</v>
      </c>
      <c r="M22" s="24">
        <f>M21-L21</f>
        <v>8700</v>
      </c>
      <c r="N22" s="24">
        <f>N21-M21</f>
        <v>7200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7.25" customHeight="1">
      <c r="A23" s="14"/>
      <c r="B23" s="15" t="s">
        <v>21</v>
      </c>
      <c r="C23" s="17">
        <f>ROUND('[1]元データ'!E24,0)</f>
        <v>21066</v>
      </c>
      <c r="D23" s="17">
        <f>ROUND('[1]元データ'!F24,0)</f>
        <v>24329</v>
      </c>
      <c r="E23" s="17">
        <f>ROUND('[1]元データ'!G24,0)</f>
        <v>26015</v>
      </c>
      <c r="F23" s="17">
        <f>ROUND('[1]元データ'!H24,0)</f>
        <v>17715</v>
      </c>
      <c r="G23" s="17">
        <f>ROUND('[1]元データ'!I24,0)</f>
        <v>12994</v>
      </c>
      <c r="H23" s="17">
        <f>ROUND('[1]元データ'!J24,0)</f>
        <v>17381</v>
      </c>
      <c r="I23" s="17">
        <f>ROUND('[1]元データ'!L24,0)</f>
        <v>14561</v>
      </c>
      <c r="J23" s="17">
        <f>ROUND('[1]元データ'!M24,0)</f>
        <v>11256</v>
      </c>
      <c r="K23" s="17">
        <f>ROUND('[1]元データ'!N24,0)</f>
        <v>12142</v>
      </c>
      <c r="L23" s="26">
        <f>ROUND('[1]元データ'!O24,-2)</f>
        <v>16700</v>
      </c>
      <c r="M23" s="27" t="s">
        <v>22</v>
      </c>
      <c r="N23" s="27" t="s">
        <v>22</v>
      </c>
      <c r="O23" s="18">
        <f aca="true" t="shared" si="8" ref="O23:W23">D23/C23*100-100</f>
        <v>15.489414221969056</v>
      </c>
      <c r="P23" s="18">
        <f t="shared" si="8"/>
        <v>6.930001233096306</v>
      </c>
      <c r="Q23" s="18">
        <f t="shared" si="8"/>
        <v>-31.90467038247165</v>
      </c>
      <c r="R23" s="18">
        <f t="shared" si="8"/>
        <v>-26.64973186565058</v>
      </c>
      <c r="S23" s="18">
        <f t="shared" si="8"/>
        <v>33.761736185931966</v>
      </c>
      <c r="T23" s="18">
        <f t="shared" si="8"/>
        <v>-16.224613083251825</v>
      </c>
      <c r="U23" s="18">
        <f t="shared" si="8"/>
        <v>-22.6976169219147</v>
      </c>
      <c r="V23" s="18">
        <f t="shared" si="8"/>
        <v>7.871357498223162</v>
      </c>
      <c r="W23" s="18">
        <f t="shared" si="8"/>
        <v>37.53912040849943</v>
      </c>
      <c r="X23" s="28" t="s">
        <v>22</v>
      </c>
      <c r="Y23" s="28" t="s">
        <v>22</v>
      </c>
    </row>
    <row r="24" spans="1:25" ht="17.25" customHeight="1">
      <c r="A24" s="14"/>
      <c r="B24" s="15"/>
      <c r="C24" s="17"/>
      <c r="D24" s="17"/>
      <c r="E24" s="17"/>
      <c r="F24" s="17"/>
      <c r="G24" s="17"/>
      <c r="H24" s="17"/>
      <c r="I24" s="26"/>
      <c r="J24" s="26"/>
      <c r="K24" s="26"/>
      <c r="L24" s="29">
        <f>L23-K23</f>
        <v>4558</v>
      </c>
      <c r="M24" s="17"/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7.25" customHeight="1">
      <c r="A25" s="14"/>
      <c r="B25" s="15" t="s">
        <v>23</v>
      </c>
      <c r="C25" s="17">
        <f>ROUND('[1]元データ'!E26,0)</f>
        <v>89029</v>
      </c>
      <c r="D25" s="17">
        <f>ROUND('[1]元データ'!F26,0)</f>
        <v>97092</v>
      </c>
      <c r="E25" s="17">
        <f>ROUND('[1]元データ'!G26,0)</f>
        <v>93754</v>
      </c>
      <c r="F25" s="17">
        <f>ROUND('[1]元データ'!H26,0)</f>
        <v>85004</v>
      </c>
      <c r="G25" s="17">
        <f>ROUND('[1]元データ'!I26,0)</f>
        <v>80861</v>
      </c>
      <c r="H25" s="17">
        <f>ROUND('[1]元データ'!J26,0)</f>
        <v>76048</v>
      </c>
      <c r="I25" s="17">
        <f>ROUND('[1]元データ'!L26,0)</f>
        <v>71604</v>
      </c>
      <c r="J25" s="17">
        <f>ROUND('[1]元データ'!M26,0)</f>
        <v>66150</v>
      </c>
      <c r="K25" s="17">
        <f>ROUND('[1]元データ'!N26,0)</f>
        <v>64034</v>
      </c>
      <c r="L25" s="26">
        <f>ROUND('[1]元データ'!O26,-2)</f>
        <v>72000</v>
      </c>
      <c r="M25" s="27" t="s">
        <v>24</v>
      </c>
      <c r="N25" s="27" t="s">
        <v>22</v>
      </c>
      <c r="O25" s="18">
        <f aca="true" t="shared" si="9" ref="O25:W25">D25/C25*100-100</f>
        <v>9.056599534982993</v>
      </c>
      <c r="P25" s="18">
        <f t="shared" si="9"/>
        <v>-3.4379763523256344</v>
      </c>
      <c r="Q25" s="18">
        <f t="shared" si="9"/>
        <v>-9.332935128101212</v>
      </c>
      <c r="R25" s="18">
        <f t="shared" si="9"/>
        <v>-4.873888287610001</v>
      </c>
      <c r="S25" s="18">
        <f t="shared" si="9"/>
        <v>-5.952189559861992</v>
      </c>
      <c r="T25" s="18">
        <f t="shared" si="9"/>
        <v>-5.843677677256466</v>
      </c>
      <c r="U25" s="18">
        <f t="shared" si="9"/>
        <v>-7.616892911010552</v>
      </c>
      <c r="V25" s="18">
        <f t="shared" si="9"/>
        <v>-3.198790627362058</v>
      </c>
      <c r="W25" s="18">
        <f t="shared" si="9"/>
        <v>12.440266108629785</v>
      </c>
      <c r="X25" s="28" t="s">
        <v>22</v>
      </c>
      <c r="Y25" s="28" t="s">
        <v>22</v>
      </c>
    </row>
    <row r="26" spans="1:25" ht="17.25" customHeight="1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30">
        <f>L25-K25</f>
        <v>7966</v>
      </c>
      <c r="M26" s="21"/>
      <c r="N26" s="2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7.25" customHeight="1">
      <c r="A27" s="14"/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7.25" customHeight="1">
      <c r="A28" s="14" t="s">
        <v>3</v>
      </c>
      <c r="B28" s="15"/>
      <c r="C28" s="17">
        <f>ROUND('[1]元データ'!E29,0)</f>
        <v>380273</v>
      </c>
      <c r="D28" s="17">
        <f>ROUND('[1]元データ'!F29,0)</f>
        <v>370335</v>
      </c>
      <c r="E28" s="17">
        <f>ROUND('[1]元データ'!G29,0)</f>
        <v>353040</v>
      </c>
      <c r="F28" s="17">
        <f>ROUND('[1]元データ'!H29,0)</f>
        <v>365154</v>
      </c>
      <c r="G28" s="17">
        <f>ROUND('[1]元データ'!I29,0)</f>
        <v>338504</v>
      </c>
      <c r="H28" s="17">
        <f>ROUND('[1]元データ'!J29,0)</f>
        <v>325759</v>
      </c>
      <c r="I28" s="17">
        <f>ROUND('[1]元データ'!L29/100,0)</f>
        <v>304814</v>
      </c>
      <c r="J28" s="17">
        <f>ROUND('[1]元データ'!M29/100,0)</f>
        <v>276415</v>
      </c>
      <c r="K28" s="17">
        <f>ROUND('[1]元データ'!N29/100,0)</f>
        <v>250167</v>
      </c>
      <c r="L28" s="17">
        <f>ROUND('[1]元データ'!O29/100,-2)</f>
        <v>228200</v>
      </c>
      <c r="M28" s="17">
        <f>ROUND('[1]元データ'!P29/100,-2)</f>
        <v>226800</v>
      </c>
      <c r="N28" s="17">
        <f>ROUND('[1]元データ'!Q29/100,-2)</f>
        <v>216900</v>
      </c>
      <c r="O28" s="18">
        <f aca="true" t="shared" si="10" ref="O28:Y28">D28/C28*100-100</f>
        <v>-2.613385646627549</v>
      </c>
      <c r="P28" s="18">
        <f t="shared" si="10"/>
        <v>-4.67009599416744</v>
      </c>
      <c r="Q28" s="18">
        <f t="shared" si="10"/>
        <v>3.4313392250169983</v>
      </c>
      <c r="R28" s="18">
        <f t="shared" si="10"/>
        <v>-7.298290584246644</v>
      </c>
      <c r="S28" s="18">
        <f t="shared" si="10"/>
        <v>-3.7650958334318148</v>
      </c>
      <c r="T28" s="18">
        <f t="shared" si="10"/>
        <v>-6.429599796168333</v>
      </c>
      <c r="U28" s="18">
        <f t="shared" si="10"/>
        <v>-9.316829279495025</v>
      </c>
      <c r="V28" s="18">
        <f t="shared" si="10"/>
        <v>-9.495866722138814</v>
      </c>
      <c r="W28" s="18">
        <f t="shared" si="10"/>
        <v>-8.780934335863648</v>
      </c>
      <c r="X28" s="18">
        <f t="shared" si="10"/>
        <v>-0.6134969325153321</v>
      </c>
      <c r="Y28" s="18">
        <f t="shared" si="10"/>
        <v>-4.365079365079367</v>
      </c>
    </row>
    <row r="29" spans="1:25" ht="17.25" customHeight="1">
      <c r="A29" s="14"/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24">
        <f>L28-K28</f>
        <v>-21967</v>
      </c>
      <c r="M29" s="24">
        <f>M28-L28</f>
        <v>-1400</v>
      </c>
      <c r="N29" s="24">
        <f>N28-M28</f>
        <v>-9900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7.25" customHeight="1">
      <c r="A30" s="14"/>
      <c r="B30" s="15" t="s">
        <v>4</v>
      </c>
      <c r="C30" s="17">
        <f>ROUND('[1]元データ'!E31,0)</f>
        <v>295314</v>
      </c>
      <c r="D30" s="17">
        <f>ROUND('[1]元データ'!F31,0)</f>
        <v>288649</v>
      </c>
      <c r="E30" s="17">
        <f>ROUND('[1]元データ'!G31,0)</f>
        <v>275414</v>
      </c>
      <c r="F30" s="17">
        <f>ROUND('[1]元データ'!H31,0)</f>
        <v>291155</v>
      </c>
      <c r="G30" s="17">
        <f>ROUND('[1]元データ'!I31,0)</f>
        <v>273937</v>
      </c>
      <c r="H30" s="17">
        <f>ROUND('[1]元データ'!J31,0)</f>
        <v>259597</v>
      </c>
      <c r="I30" s="17">
        <f>ROUND('[1]元データ'!L31/100,0)</f>
        <v>245786</v>
      </c>
      <c r="J30" s="17">
        <f>ROUND('[1]元データ'!M31/100,0)</f>
        <v>224101</v>
      </c>
      <c r="K30" s="17">
        <f>ROUND('[1]元データ'!N31/100,0)</f>
        <v>202979</v>
      </c>
      <c r="L30" s="17">
        <f>ROUND('[1]元データ'!O31/100,-2)</f>
        <v>181300</v>
      </c>
      <c r="M30" s="17">
        <f>ROUND('[1]元データ'!P31/100,-2)</f>
        <v>175300</v>
      </c>
      <c r="N30" s="17">
        <f>ROUND('[1]元データ'!Q31/100,-2)</f>
        <v>163300</v>
      </c>
      <c r="O30" s="18">
        <f aca="true" t="shared" si="11" ref="O30:Y30">D30/C30*100-100</f>
        <v>-2.2569197532118324</v>
      </c>
      <c r="P30" s="18">
        <f t="shared" si="11"/>
        <v>-4.585153594850482</v>
      </c>
      <c r="Q30" s="18">
        <f t="shared" si="11"/>
        <v>5.715395731516921</v>
      </c>
      <c r="R30" s="18">
        <f t="shared" si="11"/>
        <v>-5.913688585117896</v>
      </c>
      <c r="S30" s="18">
        <f t="shared" si="11"/>
        <v>-5.234780259694745</v>
      </c>
      <c r="T30" s="18">
        <f t="shared" si="11"/>
        <v>-5.320169339399143</v>
      </c>
      <c r="U30" s="18">
        <f t="shared" si="11"/>
        <v>-8.822715695767855</v>
      </c>
      <c r="V30" s="18">
        <f t="shared" si="11"/>
        <v>-9.42521452380845</v>
      </c>
      <c r="W30" s="18">
        <f t="shared" si="11"/>
        <v>-10.680415215367105</v>
      </c>
      <c r="X30" s="18">
        <f t="shared" si="11"/>
        <v>-3.309431880860444</v>
      </c>
      <c r="Y30" s="18">
        <f t="shared" si="11"/>
        <v>-6.845407872219056</v>
      </c>
    </row>
    <row r="31" spans="1:25" ht="17.25" customHeight="1">
      <c r="A31" s="14"/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24">
        <f>L30-K30</f>
        <v>-21679</v>
      </c>
      <c r="M31" s="24">
        <f>M30-L30</f>
        <v>-6000</v>
      </c>
      <c r="N31" s="24">
        <f>N30-M30</f>
        <v>-12000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7.25" customHeight="1">
      <c r="A32" s="14"/>
      <c r="B32" s="15" t="s">
        <v>5</v>
      </c>
      <c r="C32" s="17">
        <f>ROUND('[1]元データ'!E33,0)</f>
        <v>259516</v>
      </c>
      <c r="D32" s="17">
        <f>ROUND('[1]元データ'!F33,0)</f>
        <v>252907</v>
      </c>
      <c r="E32" s="17">
        <f>ROUND('[1]元データ'!G33,0)</f>
        <v>242232</v>
      </c>
      <c r="F32" s="17">
        <f>ROUND('[1]元データ'!H33,0)</f>
        <v>258969</v>
      </c>
      <c r="G32" s="17">
        <f>ROUND('[1]元データ'!I33,0)</f>
        <v>243246</v>
      </c>
      <c r="H32" s="17">
        <f>ROUND('[1]元データ'!J33,0)</f>
        <v>228151</v>
      </c>
      <c r="I32" s="17">
        <f>ROUND('[1]元データ'!L33/100,0)</f>
        <v>218059</v>
      </c>
      <c r="J32" s="17">
        <f>ROUND('[1]元データ'!M33/100,0)</f>
        <v>199335</v>
      </c>
      <c r="K32" s="17">
        <f>ROUND('[1]元データ'!N33/100,0)</f>
        <v>180141</v>
      </c>
      <c r="L32" s="17">
        <f>ROUND('[1]元データ'!O33/100,-2)</f>
        <v>160000</v>
      </c>
      <c r="M32" s="17">
        <f>ROUND('[1]元データ'!P33/100,-2)</f>
        <v>156000</v>
      </c>
      <c r="N32" s="17">
        <f>ROUND('[1]元データ'!Q33/100,-2)</f>
        <v>145000</v>
      </c>
      <c r="O32" s="18">
        <f aca="true" t="shared" si="12" ref="O32:Y32">D32/C32*100-100</f>
        <v>-2.5466637895158613</v>
      </c>
      <c r="P32" s="18">
        <f t="shared" si="12"/>
        <v>-4.220919152099384</v>
      </c>
      <c r="Q32" s="18">
        <f t="shared" si="12"/>
        <v>6.909491726939464</v>
      </c>
      <c r="R32" s="18">
        <f t="shared" si="12"/>
        <v>-6.071383061293048</v>
      </c>
      <c r="S32" s="18">
        <f t="shared" si="12"/>
        <v>-6.205651891500779</v>
      </c>
      <c r="T32" s="18">
        <f t="shared" si="12"/>
        <v>-4.423386266113226</v>
      </c>
      <c r="U32" s="18">
        <f t="shared" si="12"/>
        <v>-8.586666911248784</v>
      </c>
      <c r="V32" s="18">
        <f t="shared" si="12"/>
        <v>-9.629016479795311</v>
      </c>
      <c r="W32" s="18">
        <f t="shared" si="12"/>
        <v>-11.18068624022294</v>
      </c>
      <c r="X32" s="18">
        <f t="shared" si="12"/>
        <v>-2.5</v>
      </c>
      <c r="Y32" s="18">
        <f t="shared" si="12"/>
        <v>-7.051282051282044</v>
      </c>
    </row>
    <row r="33" spans="1:25" ht="17.25" customHeight="1">
      <c r="A33" s="14"/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24">
        <f>L32-K32</f>
        <v>-20141</v>
      </c>
      <c r="M33" s="24">
        <f>M32-L32</f>
        <v>-4000</v>
      </c>
      <c r="N33" s="24">
        <f>N32-M32</f>
        <v>-11000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7.25" customHeight="1">
      <c r="A34" s="14"/>
      <c r="B34" s="15" t="s">
        <v>6</v>
      </c>
      <c r="C34" s="17">
        <f>ROUND('[1]元データ'!E35,0)</f>
        <v>35799</v>
      </c>
      <c r="D34" s="17">
        <f>ROUND('[1]元データ'!F35,0)</f>
        <v>35742</v>
      </c>
      <c r="E34" s="17">
        <f>ROUND('[1]元データ'!G35,0)</f>
        <v>33183</v>
      </c>
      <c r="F34" s="17">
        <f>ROUND('[1]元データ'!H35,0)</f>
        <v>32186</v>
      </c>
      <c r="G34" s="17">
        <f>ROUND('[1]元データ'!I35,0)</f>
        <v>30691</v>
      </c>
      <c r="H34" s="17">
        <f>ROUND('[1]元データ'!J35,0)</f>
        <v>31445</v>
      </c>
      <c r="I34" s="17">
        <f>ROUND('[1]元データ'!L35/100,0)</f>
        <v>27727</v>
      </c>
      <c r="J34" s="17">
        <f>ROUND('[1]元データ'!M35/100,0)</f>
        <v>24766</v>
      </c>
      <c r="K34" s="17">
        <f>ROUND('[1]元データ'!N35/100,0)</f>
        <v>22839</v>
      </c>
      <c r="L34" s="17">
        <f>ROUND('[1]元データ'!O35/100,-2)</f>
        <v>21300</v>
      </c>
      <c r="M34" s="17">
        <f>ROUND('[1]元データ'!P35/100,-2)</f>
        <v>19200</v>
      </c>
      <c r="N34" s="17">
        <f>ROUND('[1]元データ'!Q35/100,-2)</f>
        <v>18300</v>
      </c>
      <c r="O34" s="18">
        <f aca="true" t="shared" si="13" ref="O34:Y34">D34/C34*100-100</f>
        <v>-0.15922232464593833</v>
      </c>
      <c r="P34" s="18">
        <f t="shared" si="13"/>
        <v>-7.15964411616585</v>
      </c>
      <c r="Q34" s="18">
        <f t="shared" si="13"/>
        <v>-3.004550522858082</v>
      </c>
      <c r="R34" s="18">
        <f t="shared" si="13"/>
        <v>-4.644876654446023</v>
      </c>
      <c r="S34" s="18">
        <f t="shared" si="13"/>
        <v>2.456746277410332</v>
      </c>
      <c r="T34" s="18">
        <f t="shared" si="13"/>
        <v>-11.823819367148985</v>
      </c>
      <c r="U34" s="18">
        <f t="shared" si="13"/>
        <v>-10.679121433981322</v>
      </c>
      <c r="V34" s="18">
        <f t="shared" si="13"/>
        <v>-7.780828555277395</v>
      </c>
      <c r="W34" s="18">
        <f t="shared" si="13"/>
        <v>-6.738473663470373</v>
      </c>
      <c r="X34" s="18">
        <f t="shared" si="13"/>
        <v>-9.859154929577457</v>
      </c>
      <c r="Y34" s="18">
        <f t="shared" si="13"/>
        <v>-4.6875</v>
      </c>
    </row>
    <row r="35" spans="1:25" ht="17.25" customHeight="1">
      <c r="A35" s="14"/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24">
        <f>L34-K34</f>
        <v>-1539</v>
      </c>
      <c r="M35" s="24">
        <f>M34-L34</f>
        <v>-2100</v>
      </c>
      <c r="N35" s="24">
        <f>N34-M34</f>
        <v>-900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7.25" customHeight="1">
      <c r="A36" s="14"/>
      <c r="B36" s="15" t="s">
        <v>7</v>
      </c>
      <c r="C36" s="17">
        <f>ROUND('[1]元データ'!E37,0)</f>
        <v>84958</v>
      </c>
      <c r="D36" s="17">
        <f>ROUND('[1]元データ'!F37,0)</f>
        <v>81686</v>
      </c>
      <c r="E36" s="17">
        <f>ROUND('[1]元データ'!G37,0)</f>
        <v>77625</v>
      </c>
      <c r="F36" s="17">
        <f>ROUND('[1]元データ'!H37,0)</f>
        <v>73999</v>
      </c>
      <c r="G36" s="17">
        <f>ROUND('[1]元データ'!I37,0)</f>
        <v>64567</v>
      </c>
      <c r="H36" s="17">
        <f>ROUND('[1]元データ'!J37,0)</f>
        <v>66162</v>
      </c>
      <c r="I36" s="17">
        <f>ROUND('[1]元データ'!L37/100,0)</f>
        <v>59028</v>
      </c>
      <c r="J36" s="17">
        <f>ROUND('[1]元データ'!M37/100,0)</f>
        <v>52314</v>
      </c>
      <c r="K36" s="17">
        <f>ROUND('[1]元データ'!N37/100,0)</f>
        <v>47187</v>
      </c>
      <c r="L36" s="17">
        <f>ROUND('[1]元データ'!O37/100,-2)</f>
        <v>46900</v>
      </c>
      <c r="M36" s="17">
        <f>ROUND('[1]元データ'!P37/100,-2)</f>
        <v>51500</v>
      </c>
      <c r="N36" s="17">
        <f>ROUND('[1]元データ'!Q37/100,-2)</f>
        <v>53600</v>
      </c>
      <c r="O36" s="18">
        <f aca="true" t="shared" si="14" ref="O36:Y36">D36/C36*100-100</f>
        <v>-3.8513147672967847</v>
      </c>
      <c r="P36" s="18">
        <f t="shared" si="14"/>
        <v>-4.97147614034229</v>
      </c>
      <c r="Q36" s="18">
        <f t="shared" si="14"/>
        <v>-4.671175523349433</v>
      </c>
      <c r="R36" s="18">
        <f t="shared" si="14"/>
        <v>-12.746118190786362</v>
      </c>
      <c r="S36" s="18">
        <f t="shared" si="14"/>
        <v>2.470302166741533</v>
      </c>
      <c r="T36" s="18">
        <f t="shared" si="14"/>
        <v>-10.782624467216834</v>
      </c>
      <c r="U36" s="18">
        <f t="shared" si="14"/>
        <v>-11.374263061597887</v>
      </c>
      <c r="V36" s="18">
        <f t="shared" si="14"/>
        <v>-9.800435829796996</v>
      </c>
      <c r="W36" s="18">
        <f t="shared" si="14"/>
        <v>-0.6082183652277138</v>
      </c>
      <c r="X36" s="18">
        <f t="shared" si="14"/>
        <v>9.808102345415776</v>
      </c>
      <c r="Y36" s="18">
        <f t="shared" si="14"/>
        <v>4.077669902912632</v>
      </c>
    </row>
    <row r="37" spans="1:25" ht="17.2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4">
        <f>L36-K36</f>
        <v>-287</v>
      </c>
      <c r="M37" s="34">
        <f>M36-L36</f>
        <v>4600</v>
      </c>
      <c r="N37" s="34">
        <f>N36-M36</f>
        <v>2100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7.25" customHeight="1">
      <c r="A38" s="36"/>
      <c r="B38" s="1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7.25" customHeight="1">
      <c r="A39" s="36"/>
      <c r="B39" s="14" t="s">
        <v>25</v>
      </c>
      <c r="C39" s="17">
        <f>ROUND('[1]元データ'!E40,0)</f>
        <v>351986</v>
      </c>
      <c r="D39" s="17">
        <f>ROUND('[1]元データ'!F40,0)</f>
        <v>345775</v>
      </c>
      <c r="E39" s="17">
        <f>ROUND('[1]元データ'!G40,0)</f>
        <v>329642</v>
      </c>
      <c r="F39" s="17">
        <f>ROUND('[1]元データ'!H40,0)</f>
        <v>339930</v>
      </c>
      <c r="G39" s="17">
        <f>ROUND('[1]元データ'!I40,0)</f>
        <v>319379</v>
      </c>
      <c r="H39" s="17">
        <f>ROUND('[1]元データ'!J40,0)</f>
        <v>299601</v>
      </c>
      <c r="I39" s="17">
        <f>ROUND('[1]元データ'!L40/100,0)</f>
        <v>281931</v>
      </c>
      <c r="J39" s="17">
        <f>ROUND('[1]元データ'!M40/100,0)</f>
        <v>259174</v>
      </c>
      <c r="K39" s="17">
        <f>ROUND('[1]元データ'!N40/100,0)</f>
        <v>234697</v>
      </c>
      <c r="L39" s="17">
        <f>ROUND('[1]元データ'!O40/100,-2)</f>
        <v>205200</v>
      </c>
      <c r="M39" s="17">
        <f>ROUND('[1]元データ'!P40/100,-2)</f>
        <v>198800</v>
      </c>
      <c r="N39" s="17">
        <f>ROUND('[1]元データ'!Q40/100,-2)</f>
        <v>181500</v>
      </c>
      <c r="O39" s="18">
        <f aca="true" t="shared" si="15" ref="O39:Y39">D39/C39*100-100</f>
        <v>-1.7645588176802534</v>
      </c>
      <c r="P39" s="18">
        <f t="shared" si="15"/>
        <v>-4.665750849540885</v>
      </c>
      <c r="Q39" s="18">
        <f t="shared" si="15"/>
        <v>3.1209615279606453</v>
      </c>
      <c r="R39" s="18">
        <f t="shared" si="15"/>
        <v>-6.0456564586826715</v>
      </c>
      <c r="S39" s="18">
        <f t="shared" si="15"/>
        <v>-6.192642597039878</v>
      </c>
      <c r="T39" s="18">
        <f t="shared" si="15"/>
        <v>-5.897844132696477</v>
      </c>
      <c r="U39" s="18">
        <f t="shared" si="15"/>
        <v>-8.071833179040269</v>
      </c>
      <c r="V39" s="18">
        <f t="shared" si="15"/>
        <v>-9.44423437536173</v>
      </c>
      <c r="W39" s="18">
        <f t="shared" si="15"/>
        <v>-12.568119745885127</v>
      </c>
      <c r="X39" s="18">
        <f t="shared" si="15"/>
        <v>-3.11890838206628</v>
      </c>
      <c r="Y39" s="18">
        <f t="shared" si="15"/>
        <v>-8.702213279678077</v>
      </c>
    </row>
    <row r="40" spans="1:25" ht="17.25" customHeight="1">
      <c r="A40" s="36"/>
      <c r="B40" s="14" t="s">
        <v>26</v>
      </c>
      <c r="C40" s="17"/>
      <c r="D40" s="17"/>
      <c r="E40" s="17"/>
      <c r="F40" s="17"/>
      <c r="G40" s="17"/>
      <c r="H40" s="17"/>
      <c r="I40" s="17"/>
      <c r="J40" s="17"/>
      <c r="K40" s="17"/>
      <c r="L40" s="24">
        <f>L39-K39</f>
        <v>-29497</v>
      </c>
      <c r="M40" s="24">
        <f>M39-L39</f>
        <v>-6400</v>
      </c>
      <c r="N40" s="24">
        <f>N39-M39</f>
        <v>-17300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7.25" customHeight="1">
      <c r="A41" s="36"/>
      <c r="B41" s="14" t="s">
        <v>27</v>
      </c>
      <c r="C41" s="17">
        <f>ROUND('[1]元データ'!E42,0)</f>
        <v>438182</v>
      </c>
      <c r="D41" s="17">
        <f>ROUND('[1]元データ'!F42,0)</f>
        <v>482302</v>
      </c>
      <c r="E41" s="17">
        <f>ROUND('[1]元データ'!G42,0)</f>
        <v>422263</v>
      </c>
      <c r="F41" s="17">
        <f>ROUND('[1]元データ'!H42,0)</f>
        <v>374339</v>
      </c>
      <c r="G41" s="17">
        <f>ROUND('[1]元データ'!I42,0)</f>
        <v>365660</v>
      </c>
      <c r="H41" s="17">
        <f>ROUND('[1]元データ'!J42,0)</f>
        <v>362347</v>
      </c>
      <c r="I41" s="17">
        <f>ROUND('[1]元データ'!L42/100,0)</f>
        <v>330944</v>
      </c>
      <c r="J41" s="17">
        <f>ROUND('[1]元データ'!M42/100,0)</f>
        <v>309227</v>
      </c>
      <c r="K41" s="17">
        <f>ROUND('[1]元データ'!N42/100,0)</f>
        <v>302371</v>
      </c>
      <c r="L41" s="17">
        <f>ROUND('[1]元データ'!O42/100,-2)</f>
        <v>320100</v>
      </c>
      <c r="M41" s="17">
        <f>ROUND('[1]元データ'!P42/100,-2)</f>
        <v>335700</v>
      </c>
      <c r="N41" s="17">
        <f>ROUND('[1]元データ'!Q42/100,-2)</f>
        <v>347600</v>
      </c>
      <c r="O41" s="18">
        <f aca="true" t="shared" si="16" ref="O41:Y41">D41/C41*100-100</f>
        <v>10.068875490093163</v>
      </c>
      <c r="P41" s="18">
        <f t="shared" si="16"/>
        <v>-12.448424431165535</v>
      </c>
      <c r="Q41" s="18">
        <f t="shared" si="16"/>
        <v>-11.349324946774871</v>
      </c>
      <c r="R41" s="18">
        <f t="shared" si="16"/>
        <v>-2.3184867192571375</v>
      </c>
      <c r="S41" s="18">
        <f t="shared" si="16"/>
        <v>-0.9060329267625633</v>
      </c>
      <c r="T41" s="18">
        <f t="shared" si="16"/>
        <v>-8.666554435389287</v>
      </c>
      <c r="U41" s="18">
        <f t="shared" si="16"/>
        <v>-6.562137400889583</v>
      </c>
      <c r="V41" s="18">
        <f t="shared" si="16"/>
        <v>-2.21714145271919</v>
      </c>
      <c r="W41" s="18">
        <f t="shared" si="16"/>
        <v>5.863326840206227</v>
      </c>
      <c r="X41" s="18">
        <f t="shared" si="16"/>
        <v>4.8734770384254915</v>
      </c>
      <c r="Y41" s="18">
        <f t="shared" si="16"/>
        <v>3.544831694965737</v>
      </c>
    </row>
    <row r="42" spans="1:25" ht="17.25" customHeight="1">
      <c r="A42" s="36" t="s">
        <v>8</v>
      </c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24">
        <f>L41-K41</f>
        <v>17729</v>
      </c>
      <c r="M42" s="24">
        <f>M41-L41</f>
        <v>15600</v>
      </c>
      <c r="N42" s="24">
        <f>N41-M41</f>
        <v>11900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7.25" customHeight="1">
      <c r="A43" s="36"/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7.25" customHeight="1">
      <c r="A44" s="36"/>
      <c r="B44" s="14" t="s">
        <v>28</v>
      </c>
      <c r="C44" s="17">
        <f>ROUND('[1]元データ'!E45,0)</f>
        <v>56672</v>
      </c>
      <c r="D44" s="17">
        <f>ROUND('[1]元データ'!F45,0)</f>
        <v>57126</v>
      </c>
      <c r="E44" s="17">
        <f>ROUND('[1]元データ'!G45,0)</f>
        <v>54228</v>
      </c>
      <c r="F44" s="17">
        <f>ROUND('[1]元データ'!H45,0)</f>
        <v>48775</v>
      </c>
      <c r="G44" s="17">
        <f>ROUND('[1]元データ'!I45,0)</f>
        <v>45442</v>
      </c>
      <c r="H44" s="17">
        <f>ROUND('[1]元データ'!J45,0)</f>
        <v>40004</v>
      </c>
      <c r="I44" s="17">
        <f>ROUND('[1]元データ'!L45/100,0)</f>
        <v>36145</v>
      </c>
      <c r="J44" s="17">
        <f>ROUND('[1]元データ'!M45/100,0)</f>
        <v>35073</v>
      </c>
      <c r="K44" s="17">
        <f>ROUND('[1]元データ'!N45/100,0)</f>
        <v>31718</v>
      </c>
      <c r="L44" s="37">
        <f>ROUND('[1]元データ'!O45/100,-2)</f>
        <v>23900</v>
      </c>
      <c r="M44" s="37">
        <f>ROUND('[1]元データ'!P45/100,-2)</f>
        <v>23600</v>
      </c>
      <c r="N44" s="37">
        <f>ROUND('[1]元データ'!Q45/100,-2)</f>
        <v>18200</v>
      </c>
      <c r="O44" s="18">
        <f aca="true" t="shared" si="17" ref="O44:Y44">D44/C44*100-100</f>
        <v>0.801101072840197</v>
      </c>
      <c r="P44" s="18">
        <f t="shared" si="17"/>
        <v>-5.0729965339775305</v>
      </c>
      <c r="Q44" s="18">
        <f t="shared" si="17"/>
        <v>-10.055690787047283</v>
      </c>
      <c r="R44" s="18">
        <f t="shared" si="17"/>
        <v>-6.833418759610453</v>
      </c>
      <c r="S44" s="18">
        <f t="shared" si="17"/>
        <v>-11.96690286519079</v>
      </c>
      <c r="T44" s="18">
        <f t="shared" si="17"/>
        <v>-9.646535346465356</v>
      </c>
      <c r="U44" s="18">
        <f t="shared" si="17"/>
        <v>-2.965832065292574</v>
      </c>
      <c r="V44" s="18">
        <f t="shared" si="17"/>
        <v>-9.565762837510334</v>
      </c>
      <c r="W44" s="18">
        <f t="shared" si="17"/>
        <v>-24.648464594236714</v>
      </c>
      <c r="X44" s="18">
        <f t="shared" si="17"/>
        <v>-1.2552301255230134</v>
      </c>
      <c r="Y44" s="18">
        <f t="shared" si="17"/>
        <v>-22.88135593220339</v>
      </c>
    </row>
    <row r="45" spans="1:25" ht="17.25" customHeight="1">
      <c r="A45" s="36"/>
      <c r="B45" s="14" t="s">
        <v>29</v>
      </c>
      <c r="C45" s="17"/>
      <c r="D45" s="17"/>
      <c r="E45" s="17"/>
      <c r="F45" s="17"/>
      <c r="G45" s="17"/>
      <c r="H45" s="17"/>
      <c r="I45" s="17"/>
      <c r="J45" s="17"/>
      <c r="K45" s="17"/>
      <c r="L45" s="24">
        <f>L44-K44</f>
        <v>-7818</v>
      </c>
      <c r="M45" s="24">
        <f>M44-L44</f>
        <v>-300</v>
      </c>
      <c r="N45" s="24">
        <f>N44-M44</f>
        <v>-5400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7.25" customHeight="1">
      <c r="A46" s="36"/>
      <c r="B46" s="14" t="s">
        <v>30</v>
      </c>
      <c r="C46" s="17">
        <f>ROUND('[1]元データ'!E47,0)</f>
        <v>353224</v>
      </c>
      <c r="D46" s="17">
        <f>ROUND('[1]元データ'!F47,0)</f>
        <v>400616</v>
      </c>
      <c r="E46" s="17">
        <f>ROUND('[1]元データ'!G47,0)</f>
        <v>344638</v>
      </c>
      <c r="F46" s="17">
        <f>ROUND('[1]元データ'!H47,0)</f>
        <v>300340</v>
      </c>
      <c r="G46" s="17">
        <f>ROUND('[1]元データ'!I47,0)</f>
        <v>301093</v>
      </c>
      <c r="H46" s="17">
        <f>ROUND('[1]元データ'!J47,0)</f>
        <v>296185</v>
      </c>
      <c r="I46" s="17">
        <f>ROUND('[1]元データ'!L47/100,0)</f>
        <v>271916</v>
      </c>
      <c r="J46" s="17">
        <f>ROUND('[1]元データ'!M47/100,0)</f>
        <v>256913</v>
      </c>
      <c r="K46" s="17">
        <f>ROUND('[1]元データ'!N47/100,0)</f>
        <v>255184</v>
      </c>
      <c r="L46" s="17">
        <f>ROUND('[1]元データ'!O47/100,-2)</f>
        <v>273200</v>
      </c>
      <c r="M46" s="17">
        <f>ROUND('[1]元データ'!P47/100,-2)</f>
        <v>284200</v>
      </c>
      <c r="N46" s="17">
        <f>ROUND('[1]元データ'!Q47/100,-2)</f>
        <v>294000</v>
      </c>
      <c r="O46" s="18">
        <f aca="true" t="shared" si="18" ref="O46:Y46">D46/C46*100-100</f>
        <v>13.416981858537369</v>
      </c>
      <c r="P46" s="18">
        <f t="shared" si="18"/>
        <v>-13.972981608323181</v>
      </c>
      <c r="Q46" s="18">
        <f t="shared" si="18"/>
        <v>-12.853486847068524</v>
      </c>
      <c r="R46" s="18">
        <f t="shared" si="18"/>
        <v>0.2507158553639215</v>
      </c>
      <c r="S46" s="18">
        <f t="shared" si="18"/>
        <v>-1.63006114389907</v>
      </c>
      <c r="T46" s="18">
        <f t="shared" si="18"/>
        <v>-8.193865320661075</v>
      </c>
      <c r="U46" s="18">
        <f t="shared" si="18"/>
        <v>-5.517512761293929</v>
      </c>
      <c r="V46" s="18">
        <f t="shared" si="18"/>
        <v>-0.6729904675901963</v>
      </c>
      <c r="W46" s="18">
        <f t="shared" si="18"/>
        <v>7.060003761991339</v>
      </c>
      <c r="X46" s="18">
        <f t="shared" si="18"/>
        <v>4.026354319180086</v>
      </c>
      <c r="Y46" s="18">
        <f t="shared" si="18"/>
        <v>3.448275862068968</v>
      </c>
    </row>
    <row r="47" spans="1:25" ht="17.25" customHeight="1">
      <c r="A47" s="36"/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24">
        <f>L46-K46</f>
        <v>18016</v>
      </c>
      <c r="M47" s="24">
        <f>M46-L46</f>
        <v>11000</v>
      </c>
      <c r="N47" s="24">
        <f>N46-M46</f>
        <v>9800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7.25" customHeight="1">
      <c r="A48" s="36" t="s">
        <v>9</v>
      </c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7.25" customHeight="1">
      <c r="A49" s="36"/>
      <c r="B49" s="14" t="s">
        <v>31</v>
      </c>
      <c r="C49" s="17">
        <f>ROUND('[1]元データ'!E50,0)</f>
        <v>295314</v>
      </c>
      <c r="D49" s="17">
        <f>ROUND('[1]元データ'!F50,0)</f>
        <v>288649</v>
      </c>
      <c r="E49" s="17">
        <f>ROUND('[1]元データ'!G50,0)</f>
        <v>275414</v>
      </c>
      <c r="F49" s="17">
        <f>ROUND('[1]元データ'!H50,0)</f>
        <v>291155</v>
      </c>
      <c r="G49" s="17">
        <f>ROUND('[1]元データ'!I50,0)</f>
        <v>273937</v>
      </c>
      <c r="H49" s="17">
        <f>ROUND('[1]元データ'!J50,0)</f>
        <v>259597</v>
      </c>
      <c r="I49" s="17">
        <f>ROUND('[1]元データ'!L50/100,0)</f>
        <v>245786</v>
      </c>
      <c r="J49" s="17">
        <f>ROUND('[1]元データ'!M50/100,0)</f>
        <v>224101</v>
      </c>
      <c r="K49" s="17">
        <f>ROUND('[1]元データ'!N50/100,0)</f>
        <v>202979</v>
      </c>
      <c r="L49" s="17">
        <f>ROUND('[1]元データ'!O50/100,-2)</f>
        <v>181300</v>
      </c>
      <c r="M49" s="17">
        <f>ROUND('[1]元データ'!P50/100,-2)</f>
        <v>175300</v>
      </c>
      <c r="N49" s="17">
        <f>ROUND('[1]元データ'!Q50/100,-2)</f>
        <v>163300</v>
      </c>
      <c r="O49" s="18">
        <f aca="true" t="shared" si="19" ref="O49:Y49">D49/C49*100-100</f>
        <v>-2.2569197532118324</v>
      </c>
      <c r="P49" s="18">
        <f t="shared" si="19"/>
        <v>-4.585153594850482</v>
      </c>
      <c r="Q49" s="18">
        <f t="shared" si="19"/>
        <v>5.715395731516921</v>
      </c>
      <c r="R49" s="18">
        <f t="shared" si="19"/>
        <v>-5.913688585117896</v>
      </c>
      <c r="S49" s="18">
        <f t="shared" si="19"/>
        <v>-5.234780259694745</v>
      </c>
      <c r="T49" s="18">
        <f t="shared" si="19"/>
        <v>-5.320169339399143</v>
      </c>
      <c r="U49" s="18">
        <f t="shared" si="19"/>
        <v>-8.822715695767855</v>
      </c>
      <c r="V49" s="18">
        <f t="shared" si="19"/>
        <v>-9.42521452380845</v>
      </c>
      <c r="W49" s="18">
        <f t="shared" si="19"/>
        <v>-10.680415215367105</v>
      </c>
      <c r="X49" s="18">
        <f t="shared" si="19"/>
        <v>-3.309431880860444</v>
      </c>
      <c r="Y49" s="18">
        <f t="shared" si="19"/>
        <v>-6.845407872219056</v>
      </c>
    </row>
    <row r="50" spans="1:25" ht="17.25" customHeight="1">
      <c r="A50" s="36"/>
      <c r="B50" s="14" t="s">
        <v>32</v>
      </c>
      <c r="C50" s="17"/>
      <c r="D50" s="17"/>
      <c r="E50" s="17"/>
      <c r="F50" s="17"/>
      <c r="G50" s="17"/>
      <c r="H50" s="17"/>
      <c r="I50" s="17"/>
      <c r="J50" s="17"/>
      <c r="K50" s="17"/>
      <c r="L50" s="24">
        <f>L49-K49</f>
        <v>-21679</v>
      </c>
      <c r="M50" s="24">
        <f>M49-L49</f>
        <v>-6000</v>
      </c>
      <c r="N50" s="24">
        <f>N49-M49</f>
        <v>-12000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7.25" customHeight="1">
      <c r="A51" s="36"/>
      <c r="B51" s="14" t="s">
        <v>33</v>
      </c>
      <c r="C51" s="17">
        <f>ROUND('[1]元データ'!E52,0)</f>
        <v>84958</v>
      </c>
      <c r="D51" s="17">
        <f>ROUND('[1]元データ'!F52,0)</f>
        <v>81686</v>
      </c>
      <c r="E51" s="17">
        <f>ROUND('[1]元データ'!G52,0)</f>
        <v>77625</v>
      </c>
      <c r="F51" s="17">
        <f>ROUND('[1]元データ'!H52,0)</f>
        <v>73999</v>
      </c>
      <c r="G51" s="17">
        <f>ROUND('[1]元データ'!I52,0)</f>
        <v>64567</v>
      </c>
      <c r="H51" s="17">
        <f>ROUND('[1]元データ'!J52,0)</f>
        <v>66162</v>
      </c>
      <c r="I51" s="17">
        <f>ROUND('[1]元データ'!L52/100,0)</f>
        <v>59028</v>
      </c>
      <c r="J51" s="17">
        <f>ROUND('[1]元データ'!M52/100,0)</f>
        <v>52314</v>
      </c>
      <c r="K51" s="17">
        <f>ROUND('[1]元データ'!N52/100,0)</f>
        <v>47187</v>
      </c>
      <c r="L51" s="17">
        <f>ROUND('[1]元データ'!O52/100,-2)</f>
        <v>46900</v>
      </c>
      <c r="M51" s="17">
        <f>ROUND('[1]元データ'!P52/100,-2)</f>
        <v>51500</v>
      </c>
      <c r="N51" s="17">
        <f>ROUND('[1]元データ'!Q52/100,-2)</f>
        <v>53600</v>
      </c>
      <c r="O51" s="18">
        <f aca="true" t="shared" si="20" ref="O51:Y51">D51/C51*100-100</f>
        <v>-3.8513147672967847</v>
      </c>
      <c r="P51" s="18">
        <f t="shared" si="20"/>
        <v>-4.97147614034229</v>
      </c>
      <c r="Q51" s="18">
        <f t="shared" si="20"/>
        <v>-4.671175523349433</v>
      </c>
      <c r="R51" s="18">
        <f t="shared" si="20"/>
        <v>-12.746118190786362</v>
      </c>
      <c r="S51" s="18">
        <f t="shared" si="20"/>
        <v>2.470302166741533</v>
      </c>
      <c r="T51" s="18">
        <f t="shared" si="20"/>
        <v>-10.782624467216834</v>
      </c>
      <c r="U51" s="18">
        <f t="shared" si="20"/>
        <v>-11.374263061597887</v>
      </c>
      <c r="V51" s="18">
        <f t="shared" si="20"/>
        <v>-9.800435829796996</v>
      </c>
      <c r="W51" s="18">
        <f t="shared" si="20"/>
        <v>-0.6082183652277138</v>
      </c>
      <c r="X51" s="18">
        <f t="shared" si="20"/>
        <v>9.808102345415776</v>
      </c>
      <c r="Y51" s="18">
        <f t="shared" si="20"/>
        <v>4.077669902912632</v>
      </c>
    </row>
    <row r="52" spans="1:25" ht="17.25" customHeight="1">
      <c r="A52" s="36"/>
      <c r="B52" s="14"/>
      <c r="C52" s="17"/>
      <c r="D52" s="17"/>
      <c r="E52" s="17"/>
      <c r="F52" s="17"/>
      <c r="G52" s="17"/>
      <c r="H52" s="17"/>
      <c r="I52" s="17"/>
      <c r="J52" s="17"/>
      <c r="K52" s="17"/>
      <c r="L52" s="24">
        <f>L51-K51</f>
        <v>-287</v>
      </c>
      <c r="M52" s="24">
        <f>M51-L51</f>
        <v>4600</v>
      </c>
      <c r="N52" s="24">
        <f>N51-M51</f>
        <v>2100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7.2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34.5" customHeight="1">
      <c r="A54" s="41" t="s">
        <v>34</v>
      </c>
      <c r="B54" s="42"/>
      <c r="C54" s="17">
        <f>ROUND('[1]元データ'!E55,0)</f>
        <v>195053</v>
      </c>
      <c r="D54" s="17">
        <f>ROUND('[1]元データ'!F55,0)</f>
        <v>203107</v>
      </c>
      <c r="E54" s="17">
        <f>ROUND('[1]元データ'!G55,0)</f>
        <v>197394</v>
      </c>
      <c r="F54" s="17">
        <f>ROUND('[1]元データ'!H55,0)</f>
        <v>176718</v>
      </c>
      <c r="G54" s="17">
        <f>ROUND('[1]元データ'!I55,0)</f>
        <v>158422</v>
      </c>
      <c r="H54" s="17">
        <f>ROUND('[1]元データ'!J55,0)</f>
        <v>159591</v>
      </c>
      <c r="I54" s="17">
        <f>ROUND('[1]元データ'!L55/100,0)</f>
        <v>145193</v>
      </c>
      <c r="J54" s="17">
        <f>ROUND('[1]元データ'!M55/100,0)</f>
        <v>129720</v>
      </c>
      <c r="K54" s="17">
        <f>ROUND('[1]元データ'!N55/100,0)</f>
        <v>123363</v>
      </c>
      <c r="L54" s="43">
        <f>ROUND('[1]元データ'!O55/100,-2)</f>
        <v>136300</v>
      </c>
      <c r="M54" s="43">
        <f>ROUND('[1]元データ'!P55/100,-2)</f>
        <v>149800</v>
      </c>
      <c r="N54" s="43">
        <f>ROUND('[1]元データ'!Q55/100,-2)</f>
        <v>158900</v>
      </c>
      <c r="O54" s="44">
        <f aca="true" t="shared" si="21" ref="O54:Y54">D54/C54*100-100</f>
        <v>4.129134132774155</v>
      </c>
      <c r="P54" s="44">
        <f t="shared" si="21"/>
        <v>-2.8128031037827412</v>
      </c>
      <c r="Q54" s="44">
        <f t="shared" si="21"/>
        <v>-10.47448250706708</v>
      </c>
      <c r="R54" s="44">
        <f t="shared" si="21"/>
        <v>-10.35321812152695</v>
      </c>
      <c r="S54" s="44">
        <f t="shared" si="21"/>
        <v>0.7379025640378245</v>
      </c>
      <c r="T54" s="44">
        <f t="shared" si="21"/>
        <v>-9.021812006942739</v>
      </c>
      <c r="U54" s="44">
        <f t="shared" si="21"/>
        <v>-10.656849848133177</v>
      </c>
      <c r="V54" s="44">
        <f t="shared" si="21"/>
        <v>-4.900555041628124</v>
      </c>
      <c r="W54" s="44">
        <f t="shared" si="21"/>
        <v>10.486936925982661</v>
      </c>
      <c r="X54" s="44">
        <f t="shared" si="21"/>
        <v>9.9046221570066</v>
      </c>
      <c r="Y54" s="44">
        <f t="shared" si="21"/>
        <v>6.0747663551401985</v>
      </c>
    </row>
    <row r="55" spans="1:25" ht="17.25" customHeight="1">
      <c r="A55" s="31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7">
        <f>L54-K54</f>
        <v>12937</v>
      </c>
      <c r="M55" s="47">
        <f>M54-L54</f>
        <v>13500</v>
      </c>
      <c r="N55" s="47">
        <f>N54-M54</f>
        <v>9100</v>
      </c>
      <c r="O55" s="46"/>
      <c r="P55" s="46"/>
      <c r="Q55" s="46"/>
      <c r="R55" s="46"/>
      <c r="S55" s="46"/>
      <c r="T55" s="46"/>
      <c r="U55" s="46"/>
      <c r="V55" s="35"/>
      <c r="W55" s="35"/>
      <c r="X55" s="35"/>
      <c r="Y55" s="46"/>
    </row>
    <row r="56" spans="1:25" ht="17.25" customHeight="1">
      <c r="A56" s="48"/>
      <c r="B56" s="4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50"/>
      <c r="W56" s="50"/>
      <c r="X56" s="50"/>
      <c r="Y56" s="15"/>
    </row>
    <row r="57" spans="1:25" ht="17.25" customHeight="1">
      <c r="A57" s="15"/>
      <c r="B57" s="25" t="s">
        <v>35</v>
      </c>
      <c r="C57" s="15" t="str">
        <f>CONCATENATE("平成",WIDECHAR('[1]入力'!B3-2),"年度～平成",WIDECHAR('[1]入力'!B3),"年度は、四捨五入により１００億円単位の数値としたので、各項目の合計は必ずしも総計と一致しない。")</f>
        <v>平成１６年度～平成１８年度は、四捨五入により１００億円単位の数値としたので、各項目の合計は必ずしも総計と一致しない。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50"/>
      <c r="W57" s="50"/>
      <c r="X57" s="50"/>
      <c r="Y57" s="15"/>
    </row>
    <row r="58" spans="1:25" ht="17.25" customHeight="1">
      <c r="A58" s="15"/>
      <c r="B58" s="51" t="s">
        <v>36</v>
      </c>
      <c r="C58" s="15" t="s">
        <v>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50"/>
      <c r="W58" s="50"/>
      <c r="X58" s="50"/>
      <c r="Y58" s="15"/>
    </row>
    <row r="59" spans="1:3" ht="17.25" customHeight="1">
      <c r="A59" s="15"/>
      <c r="B59" s="51" t="s">
        <v>10</v>
      </c>
      <c r="C59" s="2" t="s">
        <v>38</v>
      </c>
    </row>
    <row r="60" ht="17.25" customHeight="1">
      <c r="C60" s="2" t="s">
        <v>39</v>
      </c>
    </row>
  </sheetData>
  <mergeCells count="3">
    <mergeCell ref="A3:B4"/>
    <mergeCell ref="V2:Y2"/>
    <mergeCell ref="O3:Y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2006-05-31T07:58:58Z</cp:lastPrinted>
  <dcterms:created xsi:type="dcterms:W3CDTF">2006-05-31T07:58:17Z</dcterms:created>
  <dcterms:modified xsi:type="dcterms:W3CDTF">2006-05-31T07:59:27Z</dcterms:modified>
  <cp:category/>
  <cp:version/>
  <cp:contentType/>
  <cp:contentStatus/>
</cp:coreProperties>
</file>