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85" windowHeight="4995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" sheetId="7" r:id="rId7"/>
  </sheets>
  <externalReferences>
    <externalReference r:id="rId10"/>
    <externalReference r:id="rId11"/>
    <externalReference r:id="rId12"/>
  </externalReferences>
  <definedNames>
    <definedName name="_xlnm.Print_Area" localSheetId="0">'資料7-1'!$A$1:$O$35</definedName>
    <definedName name="_xlnm.Print_Area" localSheetId="1">'資料7-2'!$A$1:$K$40</definedName>
    <definedName name="_xlnm.Print_Area" localSheetId="2">'資料7-3'!$A$1:$W$44</definedName>
    <definedName name="_xlnm.Print_Area" localSheetId="4">'資料7-6'!$A$1:$P$68</definedName>
    <definedName name="_xlnm.Print_Area" localSheetId="6">'総括表'!$A$1:$K$92</definedName>
    <definedName name="PRINT_AREA_MI">#REF!</definedName>
    <definedName name="_xlnm.Print_Titles" localSheetId="5">'資料8-1'!$A:$A</definedName>
    <definedName name="表10">#REF!</definedName>
    <definedName name="表の１０">#REF!</definedName>
  </definedNames>
  <calcPr fullCalcOnLoad="1"/>
</workbook>
</file>

<file path=xl/sharedStrings.xml><?xml version="1.0" encoding="utf-8"?>
<sst xmlns="http://schemas.openxmlformats.org/spreadsheetml/2006/main" count="1308" uniqueCount="342">
  <si>
    <t>設</t>
  </si>
  <si>
    <t>新設住宅着工・利用関係別戸数、床面積</t>
  </si>
  <si>
    <t>（単位：戸、千㎡、％）</t>
  </si>
  <si>
    <t>新　　設　　住　　宅　　着　　工　　戸　　数　　、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</si>
  <si>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</si>
  <si>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</si>
  <si>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</si>
  <si>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</si>
  <si>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</si>
  <si>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</si>
  <si>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</si>
  <si>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 xml:space="preserve"> 　　　 ８</t>
  </si>
  <si>
    <t xml:space="preserve"> 　　　 ９</t>
  </si>
  <si>
    <t>マンション、分譲一戸建、プレハブ、ツーバイ・フォー、着工戸数</t>
  </si>
  <si>
    <t>（単位：戸、％）</t>
  </si>
  <si>
    <t>分       譲       住       宅</t>
  </si>
  <si>
    <t>プ     レ     ハ     ブ</t>
  </si>
  <si>
    <t>ツーバイ・フォー</t>
  </si>
  <si>
    <t>分譲に占</t>
  </si>
  <si>
    <t>新設に占</t>
  </si>
  <si>
    <t>める割合</t>
  </si>
  <si>
    <t>注）マンション　（利用関係・・・・分譲住宅、建て方・・・・・共同住宅、構造・・・・・鉄骨鉄筋コンクリート造、鉄筋コンクリート造、鉄骨造）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</si>
  <si>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</si>
  <si>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</si>
  <si>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</si>
  <si>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</si>
  <si>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</si>
  <si>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</si>
  <si>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（単位 ： 戸、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</si>
  <si>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</si>
  <si>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</si>
  <si>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</si>
  <si>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</si>
  <si>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</si>
  <si>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</si>
  <si>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</si>
  <si>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</si>
  <si>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</si>
  <si>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</si>
  <si>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</si>
  <si>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</si>
  <si>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</si>
  <si>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-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</si>
  <si>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</si>
  <si>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</si>
  <si>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</si>
  <si>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</si>
  <si>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</si>
  <si>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</si>
  <si>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</si>
  <si>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埼玉</t>
  </si>
  <si>
    <t>千葉</t>
  </si>
  <si>
    <t>東京</t>
  </si>
  <si>
    <t>神奈川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</si>
  <si>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</si>
  <si>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</si>
  <si>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</si>
  <si>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</si>
  <si>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</si>
  <si>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</si>
  <si>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</si>
  <si>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</si>
  <si>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</si>
  <si>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</si>
  <si>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　　その他の地域</t>
  </si>
  <si>
    <t>＊  マンション ： 利用関係…分譲住宅、 建て方…共同住宅、 構造…鉄骨鉄筋コンクリート造 ・ 鉄筋コンクリート造 ・ 鉄骨造</t>
  </si>
  <si>
    <t>事　務　所</t>
  </si>
  <si>
    <t>店　　　　舗</t>
  </si>
  <si>
    <t>工　　　　場</t>
  </si>
  <si>
    <t>倉　　 　　庫</t>
  </si>
  <si>
    <t>（単位：棟、千㎡、％）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</si>
  <si>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</si>
  <si>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</si>
  <si>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</si>
  <si>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１０</t>
  </si>
  <si>
    <t>１１</t>
  </si>
  <si>
    <t>１２</t>
  </si>
  <si>
    <t>１３</t>
  </si>
  <si>
    <t>１４</t>
  </si>
  <si>
    <t>１５</t>
  </si>
  <si>
    <t>４</t>
  </si>
  <si>
    <t>５</t>
  </si>
  <si>
    <t>６</t>
  </si>
  <si>
    <t>７</t>
  </si>
  <si>
    <t>８</t>
  </si>
  <si>
    <t>９</t>
  </si>
  <si>
    <t>金融・保険業用</t>
  </si>
  <si>
    <t>不動産業用</t>
  </si>
  <si>
    <t>飲食店、宿泊業用</t>
  </si>
  <si>
    <t>医療、福祉用</t>
  </si>
  <si>
    <t>鉱業、建設業用</t>
  </si>
  <si>
    <t>製造業用</t>
  </si>
  <si>
    <t>情報通信業用</t>
  </si>
  <si>
    <t>卸売・小売業用</t>
  </si>
  <si>
    <t>その他のサービス業用</t>
  </si>
  <si>
    <t>（注）四捨五入の関係で一致しないことがある。</t>
  </si>
  <si>
    <t xml:space="preserve"> 　　　３</t>
  </si>
  <si>
    <t xml:space="preserve"> 　　　４</t>
  </si>
  <si>
    <t xml:space="preserve"> 　　　５</t>
  </si>
  <si>
    <t xml:space="preserve"> 　　　６</t>
  </si>
  <si>
    <t xml:space="preserve"> 　　　７</t>
  </si>
  <si>
    <t xml:space="preserve"> 　　　８</t>
  </si>
  <si>
    <t xml:space="preserve"> 　　　９</t>
  </si>
  <si>
    <t>マ ン シ ョ ン</t>
  </si>
  <si>
    <t xml:space="preserve"> 　　　 ２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</si>
  <si>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</si>
  <si>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</si>
  <si>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</si>
  <si>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</si>
  <si>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</si>
  <si>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>※三大都市圏・マンション、（　）：前年比％</t>
  </si>
  <si>
    <t>資料７－３</t>
  </si>
  <si>
    <t>新設マンション三大都市圏別（都道府県別）着工戸数</t>
  </si>
  <si>
    <t>平成元年</t>
  </si>
  <si>
    <t>平成２年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</si>
  <si>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</si>
  <si>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</si>
  <si>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</si>
  <si>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</si>
  <si>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</si>
  <si>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</si>
  <si>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</si>
  <si>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</si>
  <si>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</si>
  <si>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</si>
  <si>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</si>
  <si>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</si>
  <si>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</si>
  <si>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</si>
  <si>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</si>
  <si>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</si>
  <si>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</si>
  <si>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</si>
  <si>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</si>
  <si>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</si>
  <si>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</si>
  <si>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</si>
  <si>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</si>
  <si>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</si>
  <si>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</si>
  <si>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</si>
  <si>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</si>
  <si>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</si>
  <si>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</si>
  <si>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</si>
  <si>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</si>
  <si>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</si>
  <si>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</si>
  <si>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</si>
  <si>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</si>
  <si>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</si>
  <si>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</si>
  <si>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</si>
  <si>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</si>
  <si>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</si>
  <si>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</si>
  <si>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</si>
  <si>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</si>
  <si>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</si>
  <si>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</si>
  <si>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</si>
  <si>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昭和55年</t>
  </si>
  <si>
    <t xml:space="preserve">     -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</si>
  <si>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</si>
  <si>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</si>
  <si>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</si>
  <si>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</si>
  <si>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</si>
  <si>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公</t>
  </si>
  <si>
    <t>　　　　　　　　　　　　 　共</t>
  </si>
  <si>
    <t>　　　　　　  国</t>
  </si>
  <si>
    <t xml:space="preserve"> 都　　　道　　　府　 　県</t>
  </si>
  <si>
    <t xml:space="preserve"> 市　　　区　　　町 　　村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</si>
  <si>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</si>
  <si>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</si>
  <si>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</si>
  <si>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</si>
  <si>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</si>
  <si>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</si>
  <si>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</si>
  <si>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</si>
  <si>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</si>
  <si>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</si>
  <si>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</si>
  <si>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</si>
  <si>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 xml:space="preserve"> 電気・ガス・熱供給・水道業用</t>
  </si>
  <si>
    <t>木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</si>
  <si>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</si>
  <si>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</si>
  <si>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</si>
  <si>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</si>
  <si>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</si>
  <si>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</si>
  <si>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</si>
  <si>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</si>
  <si>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</si>
  <si>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</si>
  <si>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</si>
  <si>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</si>
  <si>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</si>
  <si>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</si>
  <si>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</si>
  <si>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</si>
  <si>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持</t>
  </si>
  <si>
    <t xml:space="preserve"> 　　　　　　　　　　　　  家</t>
  </si>
  <si>
    <t>貸</t>
  </si>
  <si>
    <t>給</t>
  </si>
  <si>
    <t xml:space="preserve">  　　与　  　　住　 　　宅</t>
  </si>
  <si>
    <t>分</t>
  </si>
  <si>
    <t xml:space="preserve"> 　 　譲　  　　住　　 　宅</t>
  </si>
  <si>
    <t xml:space="preserve"> 　 　間　  　　資　 　　金</t>
  </si>
  <si>
    <t xml:space="preserve"> 　 　的　  　　資　 　　金</t>
  </si>
  <si>
    <t xml:space="preserve"> 公　 　営　　　住　　　宅</t>
  </si>
  <si>
    <t xml:space="preserve"> 公　庫　融　資 　住　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</si>
  <si>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</si>
  <si>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</si>
  <si>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</si>
  <si>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</si>
  <si>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新設マンション</t>
  </si>
  <si>
    <t>　新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</si>
  <si>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</si>
  <si>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</si>
  <si>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</si>
  <si>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</si>
  <si>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木　　　　　　　   造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</si>
  <si>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</si>
  <si>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</si>
  <si>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</si>
  <si>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</si>
  <si>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</si>
  <si>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</si>
  <si>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１．新設マンションの構成比は、分譲住宅に対する割合である。</t>
  </si>
  <si>
    <t>２．プレハブ新設住宅計の構成比は、新設住宅計に対する割合であり、構造別のプレハブ新設住宅の</t>
  </si>
  <si>
    <t>　　構成比は、プレハブ新設住宅計に対する割合である。</t>
  </si>
  <si>
    <t>資料７ー１</t>
  </si>
  <si>
    <t>前年度比</t>
  </si>
  <si>
    <t>昭和56年度</t>
  </si>
  <si>
    <t>平成元年度</t>
  </si>
  <si>
    <t>　　一　戸　建　（利用関係・・・・分譲住宅、建て方・・・・・一戸建）</t>
  </si>
  <si>
    <t>総数</t>
  </si>
  <si>
    <t>平成３年度</t>
  </si>
  <si>
    <t>４</t>
  </si>
  <si>
    <t>５</t>
  </si>
  <si>
    <t>６</t>
  </si>
  <si>
    <t>７</t>
  </si>
  <si>
    <t>８</t>
  </si>
  <si>
    <t>１６</t>
  </si>
  <si>
    <t>１７</t>
  </si>
  <si>
    <t>着工建築物用途別・使途別床面積の推移（民間建築主） （平成17年4月～平成18年3月分）</t>
  </si>
  <si>
    <t>棟数</t>
  </si>
  <si>
    <t>床面積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</si>
  <si>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</si>
  <si>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</si>
  <si>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</si>
  <si>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</si>
  <si>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</si>
  <si>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</si>
  <si>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</si>
  <si>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</si>
  <si>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平成１７年度建築着工統計調査報告（１７年４月～１８年３月）</t>
  </si>
  <si>
    <t>１６年度</t>
  </si>
  <si>
    <t>前年度比</t>
  </si>
  <si>
    <t>１７年度</t>
  </si>
  <si>
    <t>建築主別</t>
  </si>
  <si>
    <t>用途別</t>
  </si>
  <si>
    <t xml:space="preserve"> 農  林  水  産  業  用</t>
  </si>
  <si>
    <t xml:space="preserve"> 鉱  業、建  設  業  用</t>
  </si>
  <si>
    <t xml:space="preserve"> 製   造   業   用</t>
  </si>
  <si>
    <t xml:space="preserve"> 情  報  通  信  業  用</t>
  </si>
  <si>
    <t xml:space="preserve"> 運   輸   業   用</t>
  </si>
  <si>
    <t xml:space="preserve"> 卸  売  ・  小  売  業  用</t>
  </si>
  <si>
    <t xml:space="preserve"> 金　融　・　保　険　業　用</t>
  </si>
  <si>
    <t xml:space="preserve"> 不  動  産  業  用</t>
  </si>
  <si>
    <t xml:space="preserve"> 飲  食  店、宿  泊  業  用</t>
  </si>
  <si>
    <t xml:space="preserve"> 医  療、福  祉  用</t>
  </si>
  <si>
    <t xml:space="preserve"> 教 育、学 習 支 援 業 用</t>
  </si>
  <si>
    <t xml:space="preserve"> そ の 他 の サ ー ビ ス 業 用</t>
  </si>
  <si>
    <t xml:space="preserve"> 公   務   用</t>
  </si>
  <si>
    <t xml:space="preserve"> そ   の   他</t>
  </si>
  <si>
    <t>木</t>
  </si>
  <si>
    <t>　　　　　　　　　　　　　 造</t>
  </si>
  <si>
    <t>利用関係別</t>
  </si>
  <si>
    <t>資金別</t>
  </si>
  <si>
    <t>１７年度</t>
  </si>
  <si>
    <t>持　　　家</t>
  </si>
  <si>
    <t>貸　　　家</t>
  </si>
  <si>
    <t>給与住宅</t>
  </si>
  <si>
    <t>分譲住宅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</si>
  <si>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</si>
  <si>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</si>
  <si>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</si>
  <si>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</si>
  <si>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</si>
  <si>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　　　　　　　　　　　　　　　　　　　　　　　　　　　　　　　　　　　　　　　　　　　　　　　　　　　　　　　　　　　　　　　　　　　　　　　　　　　　　　　</t>
  </si>
  <si>
    <t>平成17年度計　着工新設住宅戸数：利用関係別・都道府県別表（平成17年４月～平成18年３月）</t>
  </si>
  <si>
    <t>前年度比</t>
  </si>
  <si>
    <t>昭和54年度</t>
  </si>
  <si>
    <t>昭和55年度</t>
  </si>
  <si>
    <t>２</t>
  </si>
  <si>
    <t>資料７－２</t>
  </si>
  <si>
    <t>一　戸　建</t>
  </si>
  <si>
    <t>昭和53年度</t>
  </si>
  <si>
    <t>　　・首都圏１１４，２８７戸（－１．９％）　　・中部圏１１，３１１戸（－４．３％）　　・近畿圏３８，５７９戸（－１．４％）　　・その他の地域３９，９０４戸（２１．６％）</t>
  </si>
  <si>
    <t>三大都市圏別、利用関係別、新設住宅着工数</t>
  </si>
  <si>
    <t>※ここに計算式があるもの以外は東芝の帳票から</t>
  </si>
  <si>
    <t>新設住宅構造別戸数（建築着工統計システム「課内資料ｎ０９」より、ＣＢ、その他は公表資料より）</t>
  </si>
  <si>
    <t>ツーバイフォー着工戸数（建着システム「時系列資料」ｐｊ２０から）</t>
  </si>
  <si>
    <t>プレハブ利用関係別着工戸数（建着システム「時系列資料」ｐｊ１７より）</t>
  </si>
  <si>
    <t>木造</t>
  </si>
  <si>
    <t>ＳＲＣ</t>
  </si>
  <si>
    <t>ＲＣ</t>
  </si>
  <si>
    <t>Ｓ</t>
  </si>
  <si>
    <t>コンクリート</t>
  </si>
  <si>
    <t>その他</t>
  </si>
  <si>
    <t>計</t>
  </si>
  <si>
    <t>１月</t>
  </si>
  <si>
    <t>１月</t>
  </si>
  <si>
    <t>１７年度</t>
  </si>
  <si>
    <t>２月</t>
  </si>
  <si>
    <t>２月</t>
  </si>
  <si>
    <t>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</si>
  <si>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</si>
  <si>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</si>
  <si>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</si>
  <si>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</si>
  <si>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</si>
  <si>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</si>
  <si>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</si>
  <si>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</si>
  <si>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</si>
  <si>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</si>
  <si>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</si>
  <si>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新設住宅構造別床面積（建設統計月報第２９表から）</t>
  </si>
  <si>
    <t>ツーバイフォー着工床面積（建設統計月報第４８表から）</t>
  </si>
  <si>
    <t>プレハブ構造別着工戸数（建着システム「時系列資料」ｐｊ１８より）</t>
  </si>
  <si>
    <t>床面積</t>
  </si>
  <si>
    <t>木造</t>
  </si>
  <si>
    <t>６月</t>
  </si>
  <si>
    <t>S</t>
  </si>
  <si>
    <t>RC</t>
  </si>
  <si>
    <t>１７年度</t>
  </si>
  <si>
    <t>１６年度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</si>
</sst>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[Red]#,##0"/>
    <numFmt numFmtId="195" formatCode="#,##0.0;[Red]#,##0.0"/>
    <numFmt numFmtId="196" formatCode="#,##0.0"/>
    <numFmt numFmtId="197" formatCode="&quot;\&quot;#,##0.0;[Red]&quot;\&quot;\-#,##0.0"/>
    <numFmt numFmtId="198" formatCode="0_ "/>
    <numFmt numFmtId="199" formatCode="#,##0_ "/>
    <numFmt numFmtId="200" formatCode="#,##0.0_ "/>
    <numFmt numFmtId="201" formatCode="[$-411]e&quot;年&quot;"/>
    <numFmt numFmtId="202" formatCode="#,##0_ ;[Red]\-#,##0\ "/>
    <numFmt numFmtId="203" formatCode="[&lt;=999]000;[&lt;=99999]000\-00;000\-0000"/>
    <numFmt numFmtId="204" formatCode="0.0000000"/>
    <numFmt numFmtId="205" formatCode="0.000000"/>
    <numFmt numFmtId="206" formatCode="#,##0.0;&quot;△ &quot;#,##0.0"/>
    <numFmt numFmtId="207" formatCode="#\ ?/4"/>
    <numFmt numFmtId="208" formatCode="#\ ?/2"/>
    <numFmt numFmtId="209" formatCode="#,##0.0000;[Red]\-#,##0.0000"/>
    <numFmt numFmtId="210" formatCode="#,##0.00000;[Red]\-#,##0.00000"/>
    <numFmt numFmtId="211" formatCode="0.0;&quot;△ &quot;0.0"/>
    <numFmt numFmtId="212" formatCode="0;&quot;△ &quot;0"/>
    <numFmt numFmtId="213" formatCode="0_);[Red]\(0\)"/>
    <numFmt numFmtId="214" formatCode="#,##0_);\(#,##0\)"/>
    <numFmt numFmtId="215" formatCode="#,##0;&quot;△ &quot;#,##0"/>
    <numFmt numFmtId="216" formatCode="[&lt;=999]000;000\-00"/>
    <numFmt numFmtId="217" formatCode="0.0_);[Red]\(0.0\)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m/d"/>
    <numFmt numFmtId="223" formatCode="_ * #,##0.0_ ;_ * \-#,##0.0_ ;_ * &quot;-&quot;?_ ;_ @_ "/>
    <numFmt numFmtId="224" formatCode="#,##0.00_ "/>
    <numFmt numFmtId="225" formatCode="#,##0.000_ "/>
    <numFmt numFmtId="226" formatCode="&quot;\&quot;#,##0_);[Red]\(&quot;\&quot;#,##0\)"/>
    <numFmt numFmtId="227" formatCode="_ &quot;\&quot;* #,##0.0_ ;_ &quot;\&quot;* \-#,##0.0_ ;_ &quot;\&quot;* &quot;-&quot;?_ ;_ @_ "/>
    <numFmt numFmtId="228" formatCode="#,##0.000000;[Red]\-#,##0.000000"/>
    <numFmt numFmtId="229" formatCode="#,##0.0000000;[Red]\-#,##0.0000000"/>
    <numFmt numFmtId="230" formatCode="#,##0.00000000;[Red]\-#,##0.00000000"/>
    <numFmt numFmtId="231" formatCode="#,##0.000000000;[Red]\-#,##0.000000000"/>
    <numFmt numFmtId="232" formatCode="#,##0.0000000000;[Red]\-#,##0.00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5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</cellStyleXfs>
  <cellXfs count="353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176" fontId="0" fillId="0" borderId="1" xfId="17" applyNumberFormat="1" applyFill="1" applyBorder="1" applyAlignment="1">
      <alignment/>
    </xf>
    <xf numFmtId="38" fontId="0" fillId="0" borderId="2" xfId="17" applyFill="1" applyBorder="1" applyAlignment="1">
      <alignment/>
    </xf>
    <xf numFmtId="176" fontId="0" fillId="0" borderId="0" xfId="17" applyNumberFormat="1" applyFill="1" applyBorder="1" applyAlignment="1">
      <alignment/>
    </xf>
    <xf numFmtId="38" fontId="0" fillId="0" borderId="3" xfId="17" applyFill="1" applyBorder="1" applyAlignment="1">
      <alignment/>
    </xf>
    <xf numFmtId="176" fontId="0" fillId="0" borderId="4" xfId="17" applyNumberFormat="1" applyFill="1" applyBorder="1" applyAlignment="1">
      <alignment/>
    </xf>
    <xf numFmtId="176" fontId="0" fillId="0" borderId="5" xfId="17" applyNumberFormat="1" applyFill="1" applyBorder="1" applyAlignment="1">
      <alignment/>
    </xf>
    <xf numFmtId="38" fontId="0" fillId="0" borderId="5" xfId="17" applyFill="1" applyBorder="1" applyAlignment="1">
      <alignment/>
    </xf>
    <xf numFmtId="38" fontId="6" fillId="0" borderId="0" xfId="17" applyFont="1" applyBorder="1" applyAlignment="1">
      <alignment/>
    </xf>
    <xf numFmtId="176" fontId="6" fillId="0" borderId="0" xfId="17" applyNumberFormat="1" applyFont="1" applyBorder="1" applyAlignment="1">
      <alignment/>
    </xf>
    <xf numFmtId="38" fontId="0" fillId="0" borderId="6" xfId="17" applyFill="1" applyBorder="1" applyAlignment="1">
      <alignment/>
    </xf>
    <xf numFmtId="38" fontId="0" fillId="0" borderId="1" xfId="17" applyFill="1" applyBorder="1" applyAlignment="1">
      <alignment/>
    </xf>
    <xf numFmtId="176" fontId="0" fillId="0" borderId="0" xfId="17" applyNumberFormat="1" applyFill="1" applyAlignment="1">
      <alignment/>
    </xf>
    <xf numFmtId="38" fontId="0" fillId="0" borderId="0" xfId="17" applyFill="1" applyAlignment="1">
      <alignment/>
    </xf>
    <xf numFmtId="38" fontId="4" fillId="0" borderId="7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1" xfId="17" applyFont="1" applyFill="1" applyBorder="1" applyAlignment="1" applyProtection="1">
      <alignment vertical="center"/>
      <protection hidden="1"/>
    </xf>
    <xf numFmtId="38" fontId="4" fillId="0" borderId="7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4" fillId="0" borderId="16" xfId="17" applyFont="1" applyFill="1" applyBorder="1" applyAlignment="1" quotePrefix="1">
      <alignment horizontal="left" vertical="center"/>
    </xf>
    <xf numFmtId="38" fontId="4" fillId="0" borderId="16" xfId="17" applyFont="1" applyFill="1" applyBorder="1" applyAlignment="1">
      <alignment vertical="center"/>
    </xf>
    <xf numFmtId="38" fontId="4" fillId="0" borderId="16" xfId="17" applyFont="1" applyFill="1" applyBorder="1" applyAlignment="1">
      <alignment horizontal="left" vertical="center"/>
    </xf>
    <xf numFmtId="38" fontId="4" fillId="0" borderId="17" xfId="17" applyFont="1" applyFill="1" applyBorder="1" applyAlignment="1">
      <alignment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18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Continuous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Continuous"/>
    </xf>
    <xf numFmtId="0" fontId="0" fillId="0" borderId="22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horizontal="center"/>
    </xf>
    <xf numFmtId="49" fontId="0" fillId="0" borderId="1" xfId="0" applyNumberFormat="1" applyFill="1" applyBorder="1" applyAlignment="1">
      <alignment horizontal="distributed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76" fontId="0" fillId="0" borderId="6" xfId="17" applyNumberFormat="1" applyFill="1" applyBorder="1" applyAlignment="1">
      <alignment/>
    </xf>
    <xf numFmtId="38" fontId="0" fillId="0" borderId="26" xfId="17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176" fontId="0" fillId="0" borderId="25" xfId="17" applyNumberForma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left" vertical="center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 quotePrefix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center" vertical="top"/>
      <protection/>
    </xf>
    <xf numFmtId="0" fontId="8" fillId="0" borderId="34" xfId="0" applyFont="1" applyBorder="1" applyAlignment="1" applyProtection="1">
      <alignment horizontal="center" vertical="top"/>
      <protection/>
    </xf>
    <xf numFmtId="0" fontId="8" fillId="0" borderId="9" xfId="0" applyFont="1" applyBorder="1" applyAlignment="1" applyProtection="1">
      <alignment horizontal="center" vertical="center"/>
      <protection/>
    </xf>
    <xf numFmtId="38" fontId="6" fillId="0" borderId="35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176" fontId="6" fillId="0" borderId="2" xfId="17" applyNumberFormat="1" applyFont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176" fontId="6" fillId="0" borderId="37" xfId="17" applyNumberFormat="1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176" fontId="6" fillId="0" borderId="38" xfId="17" applyNumberFormat="1" applyFont="1" applyBorder="1" applyAlignment="1">
      <alignment horizontal="right" vertical="center"/>
    </xf>
    <xf numFmtId="0" fontId="8" fillId="0" borderId="39" xfId="0" applyFont="1" applyBorder="1" applyAlignment="1" applyProtection="1">
      <alignment horizontal="center" vertical="center"/>
      <protection/>
    </xf>
    <xf numFmtId="38" fontId="6" fillId="0" borderId="40" xfId="17" applyFont="1" applyBorder="1" applyAlignment="1">
      <alignment horizontal="right" vertical="center"/>
    </xf>
    <xf numFmtId="176" fontId="6" fillId="0" borderId="18" xfId="17" applyNumberFormat="1" applyFont="1" applyBorder="1" applyAlignment="1">
      <alignment horizontal="right" vertical="center"/>
    </xf>
    <xf numFmtId="38" fontId="6" fillId="0" borderId="18" xfId="17" applyFont="1" applyBorder="1" applyAlignment="1">
      <alignment horizontal="right" vertical="center"/>
    </xf>
    <xf numFmtId="176" fontId="6" fillId="0" borderId="23" xfId="17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NumberFormat="1" applyFont="1" applyBorder="1" applyAlignment="1">
      <alignment horizontal="center"/>
    </xf>
    <xf numFmtId="194" fontId="6" fillId="0" borderId="9" xfId="0" applyNumberFormat="1" applyFont="1" applyFill="1" applyBorder="1" applyAlignment="1">
      <alignment horizontal="right"/>
    </xf>
    <xf numFmtId="194" fontId="6" fillId="0" borderId="12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/>
    </xf>
    <xf numFmtId="194" fontId="6" fillId="0" borderId="19" xfId="0" applyNumberFormat="1" applyFont="1" applyFill="1" applyBorder="1" applyAlignment="1">
      <alignment horizontal="right"/>
    </xf>
    <xf numFmtId="194" fontId="6" fillId="0" borderId="42" xfId="0" applyNumberFormat="1" applyFont="1" applyFill="1" applyBorder="1" applyAlignment="1">
      <alignment horizontal="right"/>
    </xf>
    <xf numFmtId="176" fontId="6" fillId="0" borderId="43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94" fontId="6" fillId="0" borderId="7" xfId="0" applyNumberFormat="1" applyFont="1" applyFill="1" applyBorder="1" applyAlignment="1">
      <alignment horizontal="right"/>
    </xf>
    <xf numFmtId="194" fontId="6" fillId="0" borderId="44" xfId="0" applyNumberFormat="1" applyFont="1" applyFill="1" applyBorder="1" applyAlignment="1">
      <alignment horizontal="right"/>
    </xf>
    <xf numFmtId="176" fontId="6" fillId="0" borderId="45" xfId="0" applyNumberFormat="1" applyFont="1" applyFill="1" applyBorder="1" applyAlignment="1">
      <alignment/>
    </xf>
    <xf numFmtId="38" fontId="6" fillId="0" borderId="0" xfId="17" applyFont="1" applyBorder="1" applyAlignment="1">
      <alignment/>
    </xf>
    <xf numFmtId="176" fontId="6" fillId="0" borderId="0" xfId="17" applyNumberFormat="1" applyFont="1" applyBorder="1" applyAlignment="1">
      <alignment/>
    </xf>
    <xf numFmtId="38" fontId="6" fillId="0" borderId="0" xfId="0" applyNumberFormat="1" applyFont="1" applyAlignment="1">
      <alignment vertical="center"/>
    </xf>
    <xf numFmtId="38" fontId="0" fillId="0" borderId="46" xfId="17" applyFill="1" applyBorder="1" applyAlignment="1">
      <alignment vertical="center"/>
    </xf>
    <xf numFmtId="38" fontId="0" fillId="0" borderId="47" xfId="17" applyFont="1" applyFill="1" applyBorder="1" applyAlignment="1">
      <alignment vertical="center"/>
    </xf>
    <xf numFmtId="38" fontId="0" fillId="0" borderId="48" xfId="17" applyFont="1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0" fillId="0" borderId="12" xfId="17" applyFont="1" applyFill="1" applyBorder="1" applyAlignment="1">
      <alignment vertical="center"/>
    </xf>
    <xf numFmtId="38" fontId="0" fillId="0" borderId="17" xfId="17" applyFont="1" applyFill="1" applyBorder="1" applyAlignment="1">
      <alignment vertical="center"/>
    </xf>
    <xf numFmtId="38" fontId="0" fillId="0" borderId="49" xfId="17" applyFont="1" applyFill="1" applyBorder="1" applyAlignment="1">
      <alignment vertical="center"/>
    </xf>
    <xf numFmtId="38" fontId="0" fillId="0" borderId="47" xfId="17" applyFill="1" applyBorder="1" applyAlignment="1">
      <alignment vertical="center"/>
    </xf>
    <xf numFmtId="38" fontId="0" fillId="0" borderId="47" xfId="17" applyNumberFormat="1" applyFont="1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38" fontId="0" fillId="0" borderId="50" xfId="17" applyFont="1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11" xfId="17" applyNumberFormat="1" applyFont="1" applyFill="1" applyBorder="1" applyAlignment="1">
      <alignment vertical="center"/>
    </xf>
    <xf numFmtId="38" fontId="0" fillId="0" borderId="48" xfId="17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51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/>
    </xf>
    <xf numFmtId="38" fontId="4" fillId="0" borderId="0" xfId="17" applyFont="1" applyFill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52" xfId="0" applyFont="1" applyBorder="1" applyAlignment="1">
      <alignment horizontal="center" shrinkToFit="1"/>
    </xf>
    <xf numFmtId="38" fontId="0" fillId="0" borderId="53" xfId="17" applyFill="1" applyBorder="1" applyAlignment="1">
      <alignment vertical="center"/>
    </xf>
    <xf numFmtId="0" fontId="0" fillId="0" borderId="0" xfId="22" applyFill="1">
      <alignment/>
      <protection/>
    </xf>
    <xf numFmtId="0" fontId="0" fillId="0" borderId="0" xfId="22" applyFill="1" applyAlignment="1">
      <alignment horizontal="centerContinuous"/>
      <protection/>
    </xf>
    <xf numFmtId="0" fontId="0" fillId="0" borderId="6" xfId="22" applyFill="1" applyBorder="1">
      <alignment/>
      <protection/>
    </xf>
    <xf numFmtId="0" fontId="0" fillId="0" borderId="41" xfId="22" applyFill="1" applyBorder="1">
      <alignment/>
      <protection/>
    </xf>
    <xf numFmtId="0" fontId="0" fillId="0" borderId="16" xfId="22" applyFill="1" applyBorder="1" applyAlignment="1">
      <alignment horizontal="centerContinuous"/>
      <protection/>
    </xf>
    <xf numFmtId="0" fontId="0" fillId="0" borderId="27" xfId="22" applyFill="1" applyBorder="1">
      <alignment/>
      <protection/>
    </xf>
    <xf numFmtId="0" fontId="0" fillId="0" borderId="0" xfId="22" applyFill="1" applyBorder="1" applyAlignment="1">
      <alignment horizontal="center"/>
      <protection/>
    </xf>
    <xf numFmtId="0" fontId="0" fillId="0" borderId="1" xfId="22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19" xfId="22" applyFill="1" applyBorder="1" applyAlignment="1">
      <alignment horizontal="center"/>
      <protection/>
    </xf>
    <xf numFmtId="0" fontId="0" fillId="0" borderId="16" xfId="22" applyFill="1" applyBorder="1">
      <alignment/>
      <protection/>
    </xf>
    <xf numFmtId="0" fontId="0" fillId="0" borderId="21" xfId="22" applyFill="1" applyBorder="1">
      <alignment/>
      <protection/>
    </xf>
    <xf numFmtId="0" fontId="0" fillId="0" borderId="16" xfId="22" applyFill="1" applyBorder="1" applyAlignment="1">
      <alignment horizontal="center"/>
      <protection/>
    </xf>
    <xf numFmtId="0" fontId="0" fillId="0" borderId="23" xfId="22" applyFill="1" applyBorder="1">
      <alignment/>
      <protection/>
    </xf>
    <xf numFmtId="0" fontId="0" fillId="0" borderId="2" xfId="22" applyFill="1" applyBorder="1">
      <alignment/>
      <protection/>
    </xf>
    <xf numFmtId="0" fontId="0" fillId="0" borderId="5" xfId="22" applyFill="1" applyBorder="1">
      <alignment/>
      <protection/>
    </xf>
    <xf numFmtId="0" fontId="0" fillId="0" borderId="5" xfId="22" applyFill="1" applyBorder="1" applyAlignment="1">
      <alignment horizontal="center"/>
      <protection/>
    </xf>
    <xf numFmtId="0" fontId="0" fillId="0" borderId="6" xfId="22" applyFill="1" applyBorder="1" applyAlignment="1">
      <alignment horizontal="center"/>
      <protection/>
    </xf>
    <xf numFmtId="0" fontId="0" fillId="0" borderId="54" xfId="22" applyFill="1" applyBorder="1" applyAlignment="1">
      <alignment horizontal="center"/>
      <protection/>
    </xf>
    <xf numFmtId="0" fontId="0" fillId="0" borderId="1" xfId="22" applyFill="1" applyBorder="1" applyAlignment="1" quotePrefix="1">
      <alignment horizontal="center"/>
      <protection/>
    </xf>
    <xf numFmtId="0" fontId="0" fillId="0" borderId="1" xfId="22" applyFill="1" applyBorder="1" applyAlignment="1">
      <alignment horizontal="center"/>
      <protection/>
    </xf>
    <xf numFmtId="0" fontId="0" fillId="0" borderId="1" xfId="22" applyFill="1" applyBorder="1" applyAlignment="1" quotePrefix="1">
      <alignment/>
      <protection/>
    </xf>
    <xf numFmtId="0" fontId="0" fillId="0" borderId="1" xfId="22" applyFill="1" applyBorder="1" applyAlignment="1">
      <alignment horizontal="left"/>
      <protection/>
    </xf>
    <xf numFmtId="0" fontId="0" fillId="0" borderId="1" xfId="22" applyFill="1" applyBorder="1" quotePrefix="1">
      <alignment/>
      <protection/>
    </xf>
    <xf numFmtId="0" fontId="0" fillId="0" borderId="5" xfId="22" applyFill="1" applyBorder="1" applyAlignment="1" quotePrefix="1">
      <alignment horizontal="center"/>
      <protection/>
    </xf>
    <xf numFmtId="0" fontId="0" fillId="0" borderId="0" xfId="22" applyFill="1" applyBorder="1" applyAlignment="1" quotePrefix="1">
      <alignment horizontal="center"/>
      <protection/>
    </xf>
    <xf numFmtId="0" fontId="0" fillId="0" borderId="19" xfId="22" applyFill="1" applyBorder="1">
      <alignment/>
      <protection/>
    </xf>
    <xf numFmtId="0" fontId="0" fillId="0" borderId="23" xfId="22" applyFill="1" applyBorder="1" applyAlignment="1">
      <alignment horizontal="left"/>
      <protection/>
    </xf>
    <xf numFmtId="0" fontId="0" fillId="0" borderId="9" xfId="22" applyFill="1" applyBorder="1" applyAlignment="1">
      <alignment horizontal="left"/>
      <protection/>
    </xf>
    <xf numFmtId="0" fontId="0" fillId="0" borderId="0" xfId="22" applyFill="1" applyBorder="1" applyAlignment="1">
      <alignment horizontal="left"/>
      <protection/>
    </xf>
    <xf numFmtId="0" fontId="0" fillId="0" borderId="0" xfId="22" applyFill="1" applyAlignment="1">
      <alignment horizontal="left"/>
      <protection/>
    </xf>
    <xf numFmtId="176" fontId="0" fillId="0" borderId="1" xfId="17" applyNumberFormat="1" applyFill="1" applyBorder="1" applyAlignment="1">
      <alignment horizontal="right"/>
    </xf>
    <xf numFmtId="38" fontId="0" fillId="0" borderId="0" xfId="17" applyFill="1" applyBorder="1" applyAlignment="1">
      <alignment horizontal="right"/>
    </xf>
    <xf numFmtId="38" fontId="0" fillId="0" borderId="1" xfId="17" applyFill="1" applyBorder="1" applyAlignment="1">
      <alignment horizontal="center"/>
    </xf>
    <xf numFmtId="0" fontId="0" fillId="0" borderId="55" xfId="22" applyFill="1" applyBorder="1" applyAlignment="1">
      <alignment horizontal="centerContinuous"/>
      <protection/>
    </xf>
    <xf numFmtId="0" fontId="0" fillId="0" borderId="21" xfId="22" applyFill="1" applyBorder="1" applyAlignment="1">
      <alignment horizontal="centerContinuous"/>
      <protection/>
    </xf>
    <xf numFmtId="0" fontId="0" fillId="0" borderId="22" xfId="22" applyFill="1" applyBorder="1" applyAlignment="1">
      <alignment horizontal="centerContinuous"/>
      <protection/>
    </xf>
    <xf numFmtId="0" fontId="0" fillId="0" borderId="19" xfId="22" applyFill="1" applyBorder="1" applyAlignment="1">
      <alignment horizontal="centerContinuous"/>
      <protection/>
    </xf>
    <xf numFmtId="0" fontId="0" fillId="0" borderId="27" xfId="22" applyFill="1" applyBorder="1" applyAlignment="1">
      <alignment horizontal="centerContinuous"/>
      <protection/>
    </xf>
    <xf numFmtId="0" fontId="0" fillId="0" borderId="0" xfId="22" applyFill="1" applyBorder="1" applyAlignment="1">
      <alignment horizontal="centerContinuous"/>
      <protection/>
    </xf>
    <xf numFmtId="0" fontId="0" fillId="0" borderId="9" xfId="22" applyFill="1" applyBorder="1">
      <alignment/>
      <protection/>
    </xf>
    <xf numFmtId="0" fontId="0" fillId="0" borderId="41" xfId="22" applyFill="1" applyBorder="1" applyAlignment="1">
      <alignment horizontal="center"/>
      <protection/>
    </xf>
    <xf numFmtId="0" fontId="0" fillId="0" borderId="7" xfId="22" applyFill="1" applyBorder="1">
      <alignment/>
      <protection/>
    </xf>
    <xf numFmtId="0" fontId="9" fillId="0" borderId="0" xfId="23" applyFont="1" applyFill="1">
      <alignment/>
      <protection/>
    </xf>
    <xf numFmtId="0" fontId="0" fillId="0" borderId="0" xfId="23" applyFill="1">
      <alignment/>
      <protection/>
    </xf>
    <xf numFmtId="0" fontId="0" fillId="0" borderId="0" xfId="23" applyFill="1" applyAlignment="1">
      <alignment vertical="center"/>
      <protection/>
    </xf>
    <xf numFmtId="0" fontId="4" fillId="0" borderId="0" xfId="23" applyFont="1" applyFill="1">
      <alignment/>
      <protection/>
    </xf>
    <xf numFmtId="0" fontId="4" fillId="0" borderId="0" xfId="23" applyFont="1" applyFill="1" applyAlignment="1">
      <alignment vertical="center"/>
      <protection/>
    </xf>
    <xf numFmtId="0" fontId="4" fillId="0" borderId="41" xfId="23" applyFont="1" applyFill="1" applyBorder="1" applyAlignment="1">
      <alignment vertical="center"/>
      <protection/>
    </xf>
    <xf numFmtId="0" fontId="4" fillId="0" borderId="19" xfId="23" applyFont="1" applyFill="1" applyBorder="1" applyAlignment="1">
      <alignment horizontal="left" vertical="center"/>
      <protection/>
    </xf>
    <xf numFmtId="0" fontId="4" fillId="0" borderId="27" xfId="23" applyFont="1" applyFill="1" applyBorder="1" applyAlignment="1">
      <alignment horizontal="distributed" vertical="center"/>
      <protection/>
    </xf>
    <xf numFmtId="0" fontId="4" fillId="0" borderId="16" xfId="23" applyFont="1" applyFill="1" applyBorder="1" applyAlignment="1">
      <alignment vertical="center"/>
      <protection/>
    </xf>
    <xf numFmtId="0" fontId="4" fillId="0" borderId="19" xfId="23" applyFont="1" applyFill="1" applyBorder="1" applyAlignment="1">
      <alignment vertical="center"/>
      <protection/>
    </xf>
    <xf numFmtId="0" fontId="4" fillId="0" borderId="27" xfId="23" applyFont="1" applyFill="1" applyBorder="1" applyAlignment="1">
      <alignment vertical="center"/>
      <protection/>
    </xf>
    <xf numFmtId="0" fontId="4" fillId="0" borderId="1" xfId="23" applyFont="1" applyFill="1" applyBorder="1" applyAlignment="1">
      <alignment vertical="center"/>
      <protection/>
    </xf>
    <xf numFmtId="0" fontId="4" fillId="0" borderId="9" xfId="23" applyFont="1" applyFill="1" applyBorder="1" applyAlignment="1">
      <alignment vertical="center"/>
      <protection/>
    </xf>
    <xf numFmtId="0" fontId="4" fillId="0" borderId="2" xfId="23" applyFont="1" applyFill="1" applyBorder="1" applyAlignment="1">
      <alignment vertical="center"/>
      <protection/>
    </xf>
    <xf numFmtId="0" fontId="0" fillId="0" borderId="0" xfId="23" applyFill="1" applyBorder="1">
      <alignment/>
      <protection/>
    </xf>
    <xf numFmtId="0" fontId="4" fillId="0" borderId="17" xfId="23" applyFont="1" applyFill="1" applyBorder="1" applyAlignment="1">
      <alignment vertical="center"/>
      <protection/>
    </xf>
    <xf numFmtId="0" fontId="4" fillId="0" borderId="56" xfId="23" applyFont="1" applyFill="1" applyBorder="1" applyAlignment="1">
      <alignment vertical="center"/>
      <protection/>
    </xf>
    <xf numFmtId="0" fontId="4" fillId="0" borderId="53" xfId="23" applyFont="1" applyFill="1" applyBorder="1" applyAlignment="1">
      <alignment vertical="center"/>
      <protection/>
    </xf>
    <xf numFmtId="0" fontId="0" fillId="0" borderId="9" xfId="23" applyFill="1" applyBorder="1">
      <alignment/>
      <protection/>
    </xf>
    <xf numFmtId="0" fontId="4" fillId="0" borderId="57" xfId="23" applyFont="1" applyFill="1" applyBorder="1" applyAlignment="1">
      <alignment vertical="center"/>
      <protection/>
    </xf>
    <xf numFmtId="0" fontId="4" fillId="0" borderId="5" xfId="23" applyFont="1" applyFill="1" applyBorder="1" applyAlignment="1">
      <alignment vertical="center"/>
      <protection/>
    </xf>
    <xf numFmtId="0" fontId="4" fillId="0" borderId="52" xfId="23" applyFont="1" applyFill="1" applyBorder="1" applyAlignment="1">
      <alignment horizontal="center" vertical="center" shrinkToFit="1"/>
      <protection/>
    </xf>
    <xf numFmtId="0" fontId="4" fillId="0" borderId="6" xfId="23" applyFont="1" applyFill="1" applyBorder="1" applyAlignment="1">
      <alignment horizontal="distributed" vertical="center"/>
      <protection/>
    </xf>
    <xf numFmtId="0" fontId="4" fillId="0" borderId="58" xfId="23" applyFont="1" applyFill="1" applyBorder="1" applyAlignment="1">
      <alignment horizontal="center" vertical="center" shrinkToFit="1"/>
      <protection/>
    </xf>
    <xf numFmtId="0" fontId="4" fillId="0" borderId="8" xfId="23" applyFont="1" applyFill="1" applyBorder="1" applyAlignment="1">
      <alignment horizontal="distributed" vertical="center"/>
      <protection/>
    </xf>
    <xf numFmtId="0" fontId="4" fillId="0" borderId="8" xfId="23" applyFont="1" applyFill="1" applyBorder="1" applyAlignment="1">
      <alignment horizontal="center" vertical="center" shrinkToFit="1"/>
      <protection/>
    </xf>
    <xf numFmtId="0" fontId="4" fillId="0" borderId="51" xfId="23" applyFont="1" applyFill="1" applyBorder="1" applyAlignment="1">
      <alignment horizontal="distributed" vertical="center"/>
      <protection/>
    </xf>
    <xf numFmtId="0" fontId="4" fillId="0" borderId="7" xfId="23" applyFont="1" applyFill="1" applyBorder="1" applyAlignment="1">
      <alignment horizontal="distributed" vertical="center"/>
      <protection/>
    </xf>
    <xf numFmtId="49" fontId="4" fillId="0" borderId="1" xfId="23" applyNumberFormat="1" applyFont="1" applyFill="1" applyBorder="1" applyAlignment="1">
      <alignment horizontal="distributed" vertical="center"/>
      <protection/>
    </xf>
    <xf numFmtId="178" fontId="4" fillId="0" borderId="31" xfId="23" applyNumberFormat="1" applyFont="1" applyFill="1" applyBorder="1" applyAlignment="1">
      <alignment vertical="center"/>
      <protection/>
    </xf>
    <xf numFmtId="178" fontId="4" fillId="0" borderId="11" xfId="23" applyNumberFormat="1" applyFont="1" applyFill="1" applyBorder="1" applyAlignment="1">
      <alignment vertical="center"/>
      <protection/>
    </xf>
    <xf numFmtId="178" fontId="4" fillId="0" borderId="2" xfId="23" applyNumberFormat="1" applyFont="1" applyFill="1" applyBorder="1" applyAlignment="1">
      <alignment vertical="center"/>
      <protection/>
    </xf>
    <xf numFmtId="49" fontId="4" fillId="0" borderId="1" xfId="23" applyNumberFormat="1" applyFont="1" applyFill="1" applyBorder="1" applyAlignment="1">
      <alignment horizontal="center" vertical="center"/>
      <protection/>
    </xf>
    <xf numFmtId="49" fontId="4" fillId="0" borderId="5" xfId="23" applyNumberFormat="1" applyFont="1" applyFill="1" applyBorder="1" applyAlignment="1">
      <alignment horizontal="center" vertical="center"/>
      <protection/>
    </xf>
    <xf numFmtId="178" fontId="4" fillId="0" borderId="45" xfId="23" applyNumberFormat="1" applyFont="1" applyFill="1" applyBorder="1" applyAlignment="1">
      <alignment vertical="center"/>
      <protection/>
    </xf>
    <xf numFmtId="178" fontId="4" fillId="0" borderId="15" xfId="23" applyNumberFormat="1" applyFont="1" applyFill="1" applyBorder="1" applyAlignment="1">
      <alignment vertical="center"/>
      <protection/>
    </xf>
    <xf numFmtId="178" fontId="4" fillId="0" borderId="23" xfId="23" applyNumberFormat="1" applyFont="1" applyFill="1" applyBorder="1" applyAlignment="1">
      <alignment vertical="center"/>
      <protection/>
    </xf>
    <xf numFmtId="0" fontId="0" fillId="0" borderId="2" xfId="23" applyFill="1" applyBorder="1">
      <alignment/>
      <protection/>
    </xf>
    <xf numFmtId="0" fontId="5" fillId="0" borderId="0" xfId="23" applyFont="1" applyFill="1">
      <alignment/>
      <protection/>
    </xf>
    <xf numFmtId="179" fontId="4" fillId="0" borderId="0" xfId="23" applyNumberFormat="1" applyFont="1" applyFill="1">
      <alignment/>
      <protection/>
    </xf>
    <xf numFmtId="185" fontId="4" fillId="0" borderId="0" xfId="23" applyNumberFormat="1" applyFont="1" applyFill="1" applyBorder="1">
      <alignment/>
      <protection/>
    </xf>
    <xf numFmtId="0" fontId="4" fillId="0" borderId="0" xfId="23" applyFont="1" applyFill="1" applyAlignment="1" quotePrefix="1">
      <alignment horizontal="left" vertical="center"/>
      <protection/>
    </xf>
    <xf numFmtId="0" fontId="0" fillId="0" borderId="0" xfId="23" applyFill="1" applyBorder="1" applyAlignment="1">
      <alignment vertical="center"/>
      <protection/>
    </xf>
    <xf numFmtId="38" fontId="0" fillId="0" borderId="0" xfId="23" applyNumberFormat="1" applyFill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top" shrinkToFit="1"/>
      <protection/>
    </xf>
    <xf numFmtId="0" fontId="8" fillId="0" borderId="60" xfId="0" applyFont="1" applyBorder="1" applyAlignment="1" applyProtection="1">
      <alignment horizontal="center" vertical="top" shrinkToFit="1"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 quotePrefix="1">
      <alignment horizontal="left"/>
      <protection/>
    </xf>
    <xf numFmtId="0" fontId="0" fillId="0" borderId="0" xfId="21" applyFill="1" applyAlignment="1">
      <alignment horizontal="center"/>
      <protection/>
    </xf>
    <xf numFmtId="0" fontId="0" fillId="0" borderId="0" xfId="21" applyFill="1" applyAlignment="1" quotePrefix="1">
      <alignment horizontal="center"/>
      <protection/>
    </xf>
    <xf numFmtId="0" fontId="0" fillId="0" borderId="61" xfId="21" applyFill="1" applyBorder="1">
      <alignment/>
      <protection/>
    </xf>
    <xf numFmtId="0" fontId="0" fillId="0" borderId="62" xfId="21" applyFill="1" applyBorder="1">
      <alignment/>
      <protection/>
    </xf>
    <xf numFmtId="0" fontId="0" fillId="0" borderId="63" xfId="21" applyFill="1" applyBorder="1">
      <alignment/>
      <protection/>
    </xf>
    <xf numFmtId="0" fontId="0" fillId="0" borderId="17" xfId="21" applyFill="1" applyBorder="1" applyAlignment="1">
      <alignment horizontal="center" vertical="center"/>
      <protection/>
    </xf>
    <xf numFmtId="0" fontId="0" fillId="0" borderId="0" xfId="21" applyFill="1" applyAlignment="1">
      <alignment horizontal="right"/>
      <protection/>
    </xf>
    <xf numFmtId="38" fontId="0" fillId="0" borderId="0" xfId="17" applyNumberFormat="1" applyFill="1" applyAlignment="1">
      <alignment/>
    </xf>
    <xf numFmtId="0" fontId="0" fillId="0" borderId="0" xfId="21" applyFill="1" applyAlignment="1" quotePrefix="1">
      <alignment horizontal="right"/>
      <protection/>
    </xf>
    <xf numFmtId="0" fontId="0" fillId="0" borderId="48" xfId="21" applyFill="1" applyBorder="1">
      <alignment/>
      <protection/>
    </xf>
    <xf numFmtId="0" fontId="0" fillId="0" borderId="46" xfId="21" applyFill="1" applyBorder="1">
      <alignment/>
      <protection/>
    </xf>
    <xf numFmtId="0" fontId="0" fillId="0" borderId="50" xfId="21" applyFill="1" applyBorder="1">
      <alignment/>
      <protection/>
    </xf>
    <xf numFmtId="0" fontId="0" fillId="0" borderId="49" xfId="21" applyFill="1" applyBorder="1" applyAlignment="1" quotePrefix="1">
      <alignment horizontal="center" vertical="center"/>
      <protection/>
    </xf>
    <xf numFmtId="0" fontId="0" fillId="0" borderId="49" xfId="21" applyFill="1" applyBorder="1" applyAlignment="1">
      <alignment horizontal="center" vertical="center"/>
      <protection/>
    </xf>
    <xf numFmtId="0" fontId="0" fillId="0" borderId="50" xfId="21" applyFill="1" applyBorder="1" applyAlignment="1">
      <alignment horizontal="center" vertical="center"/>
      <protection/>
    </xf>
    <xf numFmtId="0" fontId="0" fillId="0" borderId="48" xfId="21" applyFill="1" applyBorder="1" applyAlignment="1">
      <alignment vertical="center"/>
      <protection/>
    </xf>
    <xf numFmtId="179" fontId="0" fillId="0" borderId="50" xfId="21" applyNumberFormat="1" applyFont="1" applyFill="1" applyBorder="1" applyAlignment="1">
      <alignment vertical="center"/>
      <protection/>
    </xf>
    <xf numFmtId="179" fontId="0" fillId="0" borderId="49" xfId="21" applyNumberFormat="1" applyFont="1" applyFill="1" applyBorder="1" applyAlignment="1">
      <alignment vertical="center"/>
      <protection/>
    </xf>
    <xf numFmtId="0" fontId="0" fillId="0" borderId="0" xfId="21" applyFill="1" applyBorder="1" applyAlignment="1">
      <alignment horizontal="right" vertical="center"/>
      <protection/>
    </xf>
    <xf numFmtId="0" fontId="0" fillId="0" borderId="50" xfId="21" applyFill="1" applyBorder="1" applyAlignment="1" quotePrefix="1">
      <alignment horizontal="left" vertical="center"/>
      <protection/>
    </xf>
    <xf numFmtId="179" fontId="0" fillId="0" borderId="46" xfId="21" applyNumberFormat="1" applyFont="1" applyFill="1" applyBorder="1" applyAlignment="1">
      <alignment vertical="center"/>
      <protection/>
    </xf>
    <xf numFmtId="0" fontId="0" fillId="0" borderId="13" xfId="21" applyFill="1" applyBorder="1">
      <alignment/>
      <protection/>
    </xf>
    <xf numFmtId="0" fontId="0" fillId="0" borderId="13" xfId="21" applyFill="1" applyBorder="1" applyAlignment="1" quotePrefix="1">
      <alignment horizontal="left" vertical="center"/>
      <protection/>
    </xf>
    <xf numFmtId="179" fontId="0" fillId="0" borderId="13" xfId="21" applyNumberFormat="1" applyFont="1" applyFill="1" applyBorder="1" applyAlignment="1">
      <alignment vertical="center"/>
      <protection/>
    </xf>
    <xf numFmtId="179" fontId="0" fillId="0" borderId="0" xfId="21" applyNumberFormat="1" applyFont="1" applyFill="1" applyAlignment="1">
      <alignment vertical="center"/>
      <protection/>
    </xf>
    <xf numFmtId="0" fontId="0" fillId="0" borderId="13" xfId="21" applyFill="1" applyBorder="1" applyAlignment="1">
      <alignment horizontal="center"/>
      <protection/>
    </xf>
    <xf numFmtId="0" fontId="0" fillId="0" borderId="13" xfId="21" applyFill="1" applyBorder="1" applyAlignment="1">
      <alignment vertical="center"/>
      <protection/>
    </xf>
    <xf numFmtId="0" fontId="0" fillId="0" borderId="50" xfId="21" applyFill="1" applyBorder="1" applyAlignment="1">
      <alignment vertical="center"/>
      <protection/>
    </xf>
    <xf numFmtId="38" fontId="0" fillId="0" borderId="0" xfId="21" applyNumberFormat="1" applyFill="1">
      <alignment/>
      <protection/>
    </xf>
    <xf numFmtId="0" fontId="0" fillId="0" borderId="13" xfId="21" applyFill="1" applyBorder="1" applyAlignment="1">
      <alignment horizontal="left" vertical="center"/>
      <protection/>
    </xf>
    <xf numFmtId="38" fontId="0" fillId="0" borderId="0" xfId="17" applyNumberFormat="1" applyFont="1" applyFill="1" applyAlignment="1">
      <alignment/>
    </xf>
    <xf numFmtId="0" fontId="0" fillId="0" borderId="13" xfId="21" applyFill="1" applyBorder="1" applyAlignment="1">
      <alignment horizontal="center" vertical="center"/>
      <protection/>
    </xf>
    <xf numFmtId="0" fontId="0" fillId="0" borderId="0" xfId="21" applyFill="1" applyBorder="1">
      <alignment/>
      <protection/>
    </xf>
    <xf numFmtId="0" fontId="0" fillId="0" borderId="0" xfId="21" applyFill="1" applyBorder="1" applyAlignment="1" quotePrefix="1">
      <alignment horizontal="right" vertical="center"/>
      <protection/>
    </xf>
    <xf numFmtId="0" fontId="0" fillId="0" borderId="0" xfId="21" applyFill="1" applyBorder="1" applyAlignment="1">
      <alignment horizontal="center"/>
      <protection/>
    </xf>
    <xf numFmtId="179" fontId="0" fillId="0" borderId="0" xfId="21" applyNumberFormat="1" applyFill="1">
      <alignment/>
      <protection/>
    </xf>
    <xf numFmtId="179" fontId="0" fillId="0" borderId="64" xfId="21" applyNumberFormat="1" applyFont="1" applyFill="1" applyBorder="1" applyAlignment="1">
      <alignment vertical="center"/>
      <protection/>
    </xf>
    <xf numFmtId="179" fontId="0" fillId="0" borderId="11" xfId="21" applyNumberFormat="1" applyFont="1" applyFill="1" applyBorder="1" applyAlignment="1">
      <alignment vertical="center"/>
      <protection/>
    </xf>
    <xf numFmtId="179" fontId="0" fillId="0" borderId="0" xfId="21" applyNumberFormat="1" applyFill="1" applyBorder="1">
      <alignment/>
      <protection/>
    </xf>
    <xf numFmtId="177" fontId="0" fillId="0" borderId="0" xfId="17" applyNumberFormat="1" applyFill="1" applyAlignment="1">
      <alignment/>
    </xf>
    <xf numFmtId="0" fontId="0" fillId="0" borderId="11" xfId="21" applyFill="1" applyBorder="1" applyAlignment="1">
      <alignment vertical="center"/>
      <protection/>
    </xf>
    <xf numFmtId="179" fontId="0" fillId="0" borderId="47" xfId="21" applyNumberFormat="1" applyFont="1" applyFill="1" applyBorder="1" applyAlignment="1">
      <alignment vertical="center"/>
      <protection/>
    </xf>
    <xf numFmtId="0" fontId="0" fillId="0" borderId="11" xfId="21" applyFill="1" applyBorder="1">
      <alignment/>
      <protection/>
    </xf>
    <xf numFmtId="0" fontId="0" fillId="0" borderId="56" xfId="21" applyFill="1" applyBorder="1" applyAlignment="1">
      <alignment vertical="center"/>
      <protection/>
    </xf>
    <xf numFmtId="179" fontId="0" fillId="0" borderId="56" xfId="21" applyNumberFormat="1" applyFont="1" applyFill="1" applyBorder="1" applyAlignment="1">
      <alignment vertical="center"/>
      <protection/>
    </xf>
    <xf numFmtId="179" fontId="0" fillId="0" borderId="53" xfId="21" applyNumberFormat="1" applyFont="1" applyFill="1" applyBorder="1" applyAlignment="1">
      <alignment vertical="center"/>
      <protection/>
    </xf>
    <xf numFmtId="0" fontId="0" fillId="0" borderId="11" xfId="21" applyFill="1" applyBorder="1" applyAlignment="1">
      <alignment horizontal="center"/>
      <protection/>
    </xf>
    <xf numFmtId="177" fontId="0" fillId="0" borderId="0" xfId="17" applyNumberFormat="1" applyFont="1" applyFill="1" applyAlignment="1">
      <alignment/>
    </xf>
    <xf numFmtId="186" fontId="0" fillId="0" borderId="0" xfId="21" applyNumberFormat="1" applyFill="1">
      <alignment/>
      <protection/>
    </xf>
    <xf numFmtId="0" fontId="0" fillId="0" borderId="47" xfId="21" applyFill="1" applyBorder="1">
      <alignment/>
      <protection/>
    </xf>
    <xf numFmtId="0" fontId="0" fillId="0" borderId="0" xfId="21" applyFill="1" applyAlignment="1">
      <alignment vertical="center"/>
      <protection/>
    </xf>
    <xf numFmtId="0" fontId="0" fillId="0" borderId="46" xfId="21" applyFill="1" applyBorder="1" applyAlignment="1">
      <alignment horizontal="center" vertical="center"/>
      <protection/>
    </xf>
    <xf numFmtId="0" fontId="0" fillId="0" borderId="48" xfId="21" applyFill="1" applyBorder="1" applyAlignment="1" quotePrefix="1">
      <alignment horizontal="center" vertical="center"/>
      <protection/>
    </xf>
    <xf numFmtId="179" fontId="0" fillId="0" borderId="50" xfId="21" applyNumberFormat="1" applyFill="1" applyBorder="1" applyAlignment="1">
      <alignment vertical="center"/>
      <protection/>
    </xf>
    <xf numFmtId="196" fontId="0" fillId="0" borderId="0" xfId="21" applyNumberFormat="1" applyFill="1">
      <alignment/>
      <protection/>
    </xf>
    <xf numFmtId="179" fontId="0" fillId="0" borderId="13" xfId="21" applyNumberFormat="1" applyFill="1" applyBorder="1" applyAlignment="1">
      <alignment vertical="center"/>
      <protection/>
    </xf>
    <xf numFmtId="0" fontId="0" fillId="0" borderId="46" xfId="21" applyFill="1" applyBorder="1" applyAlignment="1">
      <alignment horizontal="right" vertical="center"/>
      <protection/>
    </xf>
    <xf numFmtId="0" fontId="0" fillId="0" borderId="13" xfId="21" applyFill="1" applyBorder="1" applyAlignment="1" quotePrefix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50" xfId="21" applyFill="1" applyBorder="1" applyAlignment="1" quotePrefix="1">
      <alignment vertical="center"/>
      <protection/>
    </xf>
    <xf numFmtId="38" fontId="0" fillId="0" borderId="0" xfId="21" applyNumberFormat="1" applyFill="1" applyAlignment="1">
      <alignment vertical="center"/>
      <protection/>
    </xf>
    <xf numFmtId="0" fontId="0" fillId="0" borderId="56" xfId="21" applyFill="1" applyBorder="1" applyAlignment="1" quotePrefix="1">
      <alignment horizontal="center" vertical="center"/>
      <protection/>
    </xf>
    <xf numFmtId="0" fontId="0" fillId="0" borderId="48" xfId="21" applyFill="1" applyBorder="1" applyAlignment="1" quotePrefix="1">
      <alignment horizontal="left" vertical="center"/>
      <protection/>
    </xf>
    <xf numFmtId="0" fontId="0" fillId="0" borderId="46" xfId="21" applyFill="1" applyBorder="1" applyAlignment="1">
      <alignment vertical="center"/>
      <protection/>
    </xf>
    <xf numFmtId="0" fontId="0" fillId="0" borderId="47" xfId="21" applyFill="1" applyBorder="1" applyAlignment="1" quotePrefix="1">
      <alignment horizontal="center" vertical="center"/>
      <protection/>
    </xf>
    <xf numFmtId="179" fontId="0" fillId="0" borderId="46" xfId="21" applyNumberFormat="1" applyFill="1" applyBorder="1" applyAlignment="1">
      <alignment vertical="center"/>
      <protection/>
    </xf>
    <xf numFmtId="0" fontId="0" fillId="0" borderId="12" xfId="21" applyFill="1" applyBorder="1" applyAlignment="1">
      <alignment horizontal="center" vertical="center"/>
      <protection/>
    </xf>
    <xf numFmtId="0" fontId="0" fillId="0" borderId="0" xfId="21" applyFill="1" applyAlignment="1">
      <alignment horizontal="center" vertical="center"/>
      <protection/>
    </xf>
    <xf numFmtId="179" fontId="0" fillId="0" borderId="0" xfId="21" applyNumberFormat="1" applyFill="1" applyAlignment="1">
      <alignment vertical="center"/>
      <protection/>
    </xf>
    <xf numFmtId="0" fontId="0" fillId="0" borderId="48" xfId="21" applyFill="1" applyBorder="1" applyAlignment="1">
      <alignment horizontal="center" vertical="center"/>
      <protection/>
    </xf>
    <xf numFmtId="0" fontId="0" fillId="0" borderId="64" xfId="21" applyFill="1" applyBorder="1">
      <alignment/>
      <protection/>
    </xf>
    <xf numFmtId="0" fontId="0" fillId="0" borderId="11" xfId="21" applyFill="1" applyBorder="1" applyAlignment="1">
      <alignment horizontal="center" vertical="center"/>
      <protection/>
    </xf>
    <xf numFmtId="0" fontId="0" fillId="0" borderId="47" xfId="21" applyFill="1" applyBorder="1" applyAlignment="1">
      <alignment horizontal="center" vertical="center"/>
      <protection/>
    </xf>
    <xf numFmtId="0" fontId="0" fillId="0" borderId="65" xfId="22" applyFill="1" applyBorder="1" applyAlignment="1">
      <alignment/>
      <protection/>
    </xf>
    <xf numFmtId="0" fontId="0" fillId="0" borderId="66" xfId="22" applyFill="1" applyBorder="1" applyAlignment="1">
      <alignment/>
      <protection/>
    </xf>
    <xf numFmtId="0" fontId="0" fillId="0" borderId="67" xfId="22" applyFill="1" applyBorder="1" applyAlignment="1">
      <alignment/>
      <protection/>
    </xf>
    <xf numFmtId="0" fontId="4" fillId="0" borderId="0" xfId="23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7" xfId="21" applyFill="1" applyBorder="1" applyAlignment="1">
      <alignment horizontal="center" vertical="center"/>
      <protection/>
    </xf>
    <xf numFmtId="0" fontId="0" fillId="0" borderId="53" xfId="21" applyFill="1" applyBorder="1" applyAlignment="1">
      <alignment horizontal="center" vertical="center"/>
      <protection/>
    </xf>
    <xf numFmtId="0" fontId="0" fillId="0" borderId="56" xfId="21" applyFill="1" applyBorder="1" applyAlignment="1">
      <alignment horizontal="center" vertical="center"/>
      <protection/>
    </xf>
    <xf numFmtId="0" fontId="0" fillId="0" borderId="61" xfId="21" applyFill="1" applyBorder="1" applyAlignment="1">
      <alignment horizontal="center" vertical="center"/>
      <protection/>
    </xf>
    <xf numFmtId="0" fontId="0" fillId="0" borderId="63" xfId="21" applyFill="1" applyBorder="1" applyAlignment="1">
      <alignment vertical="center"/>
      <protection/>
    </xf>
    <xf numFmtId="0" fontId="0" fillId="0" borderId="12" xfId="21" applyFill="1" applyBorder="1" applyAlignment="1">
      <alignment horizontal="center" vertical="center"/>
      <protection/>
    </xf>
    <xf numFmtId="0" fontId="0" fillId="0" borderId="13" xfId="21" applyFill="1" applyBorder="1" applyAlignment="1">
      <alignment vertical="center"/>
      <protection/>
    </xf>
    <xf numFmtId="0" fontId="0" fillId="0" borderId="48" xfId="21" applyFill="1" applyBorder="1" applyAlignment="1">
      <alignment horizontal="center" vertical="center"/>
      <protection/>
    </xf>
    <xf numFmtId="0" fontId="0" fillId="0" borderId="50" xfId="21" applyFill="1" applyBorder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Fill="1" applyAlignment="1" quotePrefix="1">
      <alignment horizontal="center"/>
      <protection/>
    </xf>
    <xf numFmtId="0" fontId="0" fillId="0" borderId="64" xfId="21" applyFill="1" applyBorder="1" applyAlignment="1">
      <alignment horizontal="distributed" vertical="distributed" textRotation="255"/>
      <protection/>
    </xf>
    <xf numFmtId="0" fontId="0" fillId="0" borderId="11" xfId="21" applyFill="1" applyBorder="1" applyAlignment="1">
      <alignment horizontal="distributed" vertical="distributed" textRotation="255"/>
      <protection/>
    </xf>
    <xf numFmtId="0" fontId="0" fillId="0" borderId="47" xfId="21" applyFill="1" applyBorder="1" applyAlignment="1">
      <alignment horizontal="distributed" vertical="distributed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正】総括表（17年度）" xfId="21"/>
    <cellStyle name="標準_【正】年度【○】資料７－１、７－２" xfId="22"/>
    <cellStyle name="標準_【正】年度【○】資料７－３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9525</xdr:rowOff>
    </xdr:from>
    <xdr:to>
      <xdr:col>1</xdr:col>
      <xdr:colOff>0</xdr:colOff>
      <xdr:row>41</xdr:row>
      <xdr:rowOff>209550</xdr:rowOff>
    </xdr:to>
    <xdr:sp>
      <xdr:nvSpPr>
        <xdr:cNvPr id="5" name="Line 5"/>
        <xdr:cNvSpPr>
          <a:spLocks/>
        </xdr:cNvSpPr>
      </xdr:nvSpPr>
      <xdr:spPr>
        <a:xfrm>
          <a:off x="9525" y="73342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0</xdr:col>
      <xdr:colOff>828675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3838575"/>
          <a:ext cx="8191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NAKA\src_20040123\output\tpj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hinoya-r2da\My%20Documents\&#20491;&#20154;&#29992;\&#65393;&#65395;&#65412;&#65420;&#65439;&#65391;&#65412;&#65288;17&#65374;&#65289;\11&#26376;\pk\tpj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noya-r2da\My%20Documents\&#20491;&#20154;&#29992;\&#65393;&#65395;&#65412;&#65420;&#65439;&#65391;&#65412;&#65288;17&#65374;&#65289;\11&#26376;\pk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90" zoomScaleNormal="90" workbookViewId="0" topLeftCell="A1">
      <pane xSplit="1" ySplit="9" topLeftCell="B10" activePane="bottomRight" state="frozen"/>
      <selection pane="topLeft" activeCell="C6" sqref="C6:D6"/>
      <selection pane="topRight" activeCell="C6" sqref="C6:D6"/>
      <selection pane="bottomLeft" activeCell="C6" sqref="C6:D6"/>
      <selection pane="bottomRight" activeCell="A1" sqref="A1"/>
    </sheetView>
  </sheetViews>
  <sheetFormatPr defaultColWidth="9.00390625" defaultRowHeight="13.5"/>
  <cols>
    <col min="1" max="1" width="11.125" style="149" customWidth="1"/>
    <col min="2" max="2" width="10.50390625" style="149" bestFit="1" customWidth="1"/>
    <col min="3" max="15" width="9.125" style="149" bestFit="1" customWidth="1"/>
    <col min="16" max="16384" width="9.00390625" style="149" customWidth="1"/>
  </cols>
  <sheetData>
    <row r="1" ht="13.5">
      <c r="A1" s="149" t="s">
        <v>234</v>
      </c>
    </row>
    <row r="2" spans="1:16" ht="13.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5" ht="14.25" thickBot="1">
      <c r="B3" s="151"/>
      <c r="N3" s="150" t="s">
        <v>2</v>
      </c>
      <c r="O3" s="150"/>
    </row>
    <row r="4" spans="1:16" ht="18" customHeight="1" thickBot="1">
      <c r="A4" s="152"/>
      <c r="C4" s="153" t="s">
        <v>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155"/>
    </row>
    <row r="5" spans="1:16" ht="18" customHeight="1" thickBot="1">
      <c r="A5" s="156"/>
      <c r="B5" s="155" t="s">
        <v>4</v>
      </c>
      <c r="C5" s="157"/>
      <c r="D5" s="151"/>
      <c r="E5" s="151"/>
      <c r="F5" s="158" t="s">
        <v>5</v>
      </c>
      <c r="G5" s="159"/>
      <c r="H5" s="160"/>
      <c r="I5" s="160"/>
      <c r="J5" s="158" t="s">
        <v>6</v>
      </c>
      <c r="K5" s="154"/>
      <c r="L5" s="161" t="s">
        <v>7</v>
      </c>
      <c r="M5" s="154"/>
      <c r="N5" s="161" t="s">
        <v>8</v>
      </c>
      <c r="O5" s="154"/>
      <c r="P5" s="155"/>
    </row>
    <row r="6" spans="1:16" ht="18" customHeight="1" thickBot="1">
      <c r="A6" s="156"/>
      <c r="B6" s="157"/>
      <c r="C6" s="162"/>
      <c r="D6" s="157" t="s">
        <v>9</v>
      </c>
      <c r="E6" s="163"/>
      <c r="F6" s="157"/>
      <c r="G6" s="162"/>
      <c r="H6" s="155" t="s">
        <v>10</v>
      </c>
      <c r="I6" s="162"/>
      <c r="J6" s="157"/>
      <c r="K6" s="162"/>
      <c r="L6" s="157"/>
      <c r="M6" s="162"/>
      <c r="N6" s="157"/>
      <c r="O6" s="162"/>
      <c r="P6" s="155"/>
    </row>
    <row r="7" spans="1:16" ht="14.25" thickBot="1">
      <c r="A7" s="164"/>
      <c r="B7" s="151"/>
      <c r="C7" s="165" t="s">
        <v>235</v>
      </c>
      <c r="D7" s="166"/>
      <c r="E7" s="167" t="s">
        <v>235</v>
      </c>
      <c r="F7" s="151"/>
      <c r="G7" s="165" t="s">
        <v>235</v>
      </c>
      <c r="H7" s="151"/>
      <c r="I7" s="165" t="s">
        <v>235</v>
      </c>
      <c r="J7" s="151"/>
      <c r="K7" s="165" t="s">
        <v>235</v>
      </c>
      <c r="L7" s="151"/>
      <c r="M7" s="165" t="s">
        <v>235</v>
      </c>
      <c r="N7" s="151"/>
      <c r="O7" s="165" t="s">
        <v>235</v>
      </c>
      <c r="P7" s="155"/>
    </row>
    <row r="8" spans="1:16" ht="18" customHeight="1" hidden="1">
      <c r="A8" s="168" t="s">
        <v>296</v>
      </c>
      <c r="B8" s="1">
        <v>1486648</v>
      </c>
      <c r="C8" s="2">
        <v>-0.7868193412073055</v>
      </c>
      <c r="D8" s="1">
        <v>137404.73</v>
      </c>
      <c r="E8" s="2">
        <v>4.461697449318663</v>
      </c>
      <c r="F8" s="1">
        <v>714451</v>
      </c>
      <c r="G8" s="2">
        <v>5.547807793788721</v>
      </c>
      <c r="H8" s="1">
        <v>356249</v>
      </c>
      <c r="I8" s="2">
        <v>17.478161366806603</v>
      </c>
      <c r="J8" s="1">
        <v>399088</v>
      </c>
      <c r="K8" s="2">
        <v>-9.490925007427364</v>
      </c>
      <c r="L8" s="1">
        <v>26816</v>
      </c>
      <c r="M8" s="2">
        <v>-5.746722435063788</v>
      </c>
      <c r="N8" s="1">
        <v>346293</v>
      </c>
      <c r="O8" s="2">
        <v>-1.6637701901451578</v>
      </c>
      <c r="P8" s="1"/>
    </row>
    <row r="9" spans="1:16" ht="18" customHeight="1" hidden="1">
      <c r="A9" s="168" t="s">
        <v>297</v>
      </c>
      <c r="B9" s="1">
        <v>1213859</v>
      </c>
      <c r="C9" s="2">
        <v>-18.349266268814134</v>
      </c>
      <c r="D9" s="1">
        <v>114423.933</v>
      </c>
      <c r="E9" s="2">
        <v>-16.724895132794913</v>
      </c>
      <c r="F9" s="1">
        <v>582559</v>
      </c>
      <c r="G9" s="2">
        <v>-18.460608215258986</v>
      </c>
      <c r="H9" s="1">
        <v>293989</v>
      </c>
      <c r="I9" s="2">
        <v>-17.476540285025365</v>
      </c>
      <c r="J9" s="1">
        <v>295965</v>
      </c>
      <c r="K9" s="2">
        <v>-25.839664434911597</v>
      </c>
      <c r="L9" s="1">
        <v>24456</v>
      </c>
      <c r="M9" s="2">
        <v>-8.800715990453455</v>
      </c>
      <c r="N9" s="1">
        <v>310879</v>
      </c>
      <c r="O9" s="2">
        <v>-10.226600017903905</v>
      </c>
      <c r="P9" s="1"/>
    </row>
    <row r="10" spans="1:16" ht="18" customHeight="1">
      <c r="A10" s="168" t="s">
        <v>236</v>
      </c>
      <c r="B10" s="1">
        <v>1142732</v>
      </c>
      <c r="C10" s="2">
        <v>-5.859576771272444</v>
      </c>
      <c r="D10" s="1">
        <v>106999.935</v>
      </c>
      <c r="E10" s="2">
        <v>-6.488151390496256</v>
      </c>
      <c r="F10" s="1">
        <v>556709</v>
      </c>
      <c r="G10" s="2">
        <v>-4.437318795177831</v>
      </c>
      <c r="H10" s="1">
        <v>291878</v>
      </c>
      <c r="I10" s="2">
        <v>-0.7180540768532069</v>
      </c>
      <c r="J10" s="1">
        <v>306889</v>
      </c>
      <c r="K10" s="2">
        <v>3.6909769736286364</v>
      </c>
      <c r="L10" s="1">
        <v>21974</v>
      </c>
      <c r="M10" s="2">
        <v>-10.148838730781819</v>
      </c>
      <c r="N10" s="1">
        <v>257160</v>
      </c>
      <c r="O10" s="2">
        <v>-17.27971332898008</v>
      </c>
      <c r="P10" s="1"/>
    </row>
    <row r="11" spans="1:16" ht="18" customHeight="1">
      <c r="A11" s="168">
        <v>57</v>
      </c>
      <c r="B11" s="1">
        <v>1157100</v>
      </c>
      <c r="C11" s="2">
        <v>1.2573376784758068</v>
      </c>
      <c r="D11" s="1">
        <v>107609.003</v>
      </c>
      <c r="E11" s="2">
        <v>0.5692227756960904</v>
      </c>
      <c r="F11" s="1">
        <v>574434</v>
      </c>
      <c r="G11" s="2">
        <v>3.1838896083950345</v>
      </c>
      <c r="H11" s="1">
        <v>340859</v>
      </c>
      <c r="I11" s="2">
        <v>16.781326444610414</v>
      </c>
      <c r="J11" s="1">
        <v>333688</v>
      </c>
      <c r="K11" s="2">
        <v>8.732473304680184</v>
      </c>
      <c r="L11" s="1">
        <v>22013</v>
      </c>
      <c r="M11" s="2">
        <v>0.1774824792937011</v>
      </c>
      <c r="N11" s="1">
        <v>226965</v>
      </c>
      <c r="O11" s="2">
        <v>-11.741717218852074</v>
      </c>
      <c r="P11" s="1"/>
    </row>
    <row r="12" spans="1:16" ht="18" customHeight="1">
      <c r="A12" s="168">
        <v>58</v>
      </c>
      <c r="B12" s="1">
        <v>1134867</v>
      </c>
      <c r="C12" s="2">
        <v>-1.9214415348716614</v>
      </c>
      <c r="D12" s="1">
        <v>98248.634</v>
      </c>
      <c r="E12" s="2">
        <v>-8.69849988295124</v>
      </c>
      <c r="F12" s="1">
        <v>470679</v>
      </c>
      <c r="G12" s="2">
        <v>-18.06212724177189</v>
      </c>
      <c r="H12" s="1">
        <v>242775</v>
      </c>
      <c r="I12" s="2">
        <v>-28.77553475190622</v>
      </c>
      <c r="J12" s="1">
        <v>404935</v>
      </c>
      <c r="K12" s="2">
        <v>21.351382129414304</v>
      </c>
      <c r="L12" s="1">
        <v>20403</v>
      </c>
      <c r="M12" s="2">
        <v>-7.3138599918230085</v>
      </c>
      <c r="N12" s="1">
        <v>238850</v>
      </c>
      <c r="O12" s="2">
        <v>5.236490207741284</v>
      </c>
      <c r="P12" s="1"/>
    </row>
    <row r="13" spans="1:16" ht="18" customHeight="1">
      <c r="A13" s="169">
        <v>59</v>
      </c>
      <c r="B13" s="1">
        <v>1207147</v>
      </c>
      <c r="C13" s="2">
        <v>6.369028264986113</v>
      </c>
      <c r="D13" s="1">
        <v>101567.36</v>
      </c>
      <c r="E13" s="2">
        <v>3.377885131715928</v>
      </c>
      <c r="F13" s="1">
        <v>473484</v>
      </c>
      <c r="G13" s="2">
        <v>0.5959475566150303</v>
      </c>
      <c r="H13" s="1">
        <v>240303</v>
      </c>
      <c r="I13" s="2">
        <v>-1.018226753166502</v>
      </c>
      <c r="J13" s="1">
        <v>481839</v>
      </c>
      <c r="K13" s="2">
        <v>18.991690024324882</v>
      </c>
      <c r="L13" s="1">
        <v>22046</v>
      </c>
      <c r="M13" s="2">
        <v>8.052737342547658</v>
      </c>
      <c r="N13" s="1">
        <v>229778</v>
      </c>
      <c r="O13" s="2">
        <v>-3.79819970692904</v>
      </c>
      <c r="P13" s="1"/>
    </row>
    <row r="14" spans="1:16" ht="18" customHeight="1">
      <c r="A14" s="169">
        <v>60</v>
      </c>
      <c r="B14" s="1">
        <v>1250994</v>
      </c>
      <c r="C14" s="2">
        <v>3.632283392163501</v>
      </c>
      <c r="D14" s="1">
        <v>104016.33</v>
      </c>
      <c r="E14" s="2">
        <v>2.411178158022409</v>
      </c>
      <c r="F14" s="1">
        <v>460406</v>
      </c>
      <c r="G14" s="2">
        <v>-2.7620785496447695</v>
      </c>
      <c r="H14" s="1">
        <v>220882</v>
      </c>
      <c r="I14" s="2">
        <v>-8.081879959883977</v>
      </c>
      <c r="J14" s="1">
        <v>543583</v>
      </c>
      <c r="K14" s="2">
        <v>12.81423878100361</v>
      </c>
      <c r="L14" s="1">
        <v>20451</v>
      </c>
      <c r="M14" s="2">
        <v>-7.23487253923615</v>
      </c>
      <c r="N14" s="1">
        <v>226554</v>
      </c>
      <c r="O14" s="2">
        <v>-1.4030934206059698</v>
      </c>
      <c r="P14" s="1"/>
    </row>
    <row r="15" spans="1:16" ht="18" customHeight="1">
      <c r="A15" s="169">
        <v>61</v>
      </c>
      <c r="B15" s="1">
        <v>1399833</v>
      </c>
      <c r="C15" s="2">
        <v>11.897658981577848</v>
      </c>
      <c r="D15" s="1">
        <v>113213.84</v>
      </c>
      <c r="E15" s="2">
        <v>8.842371193061709</v>
      </c>
      <c r="F15" s="1">
        <v>479820</v>
      </c>
      <c r="G15" s="2">
        <v>4.216713074981641</v>
      </c>
      <c r="H15" s="1">
        <v>240993</v>
      </c>
      <c r="I15" s="2">
        <v>9.104861419219318</v>
      </c>
      <c r="J15" s="1">
        <v>679426</v>
      </c>
      <c r="K15" s="2">
        <v>24.990295870179892</v>
      </c>
      <c r="L15" s="1">
        <v>20966</v>
      </c>
      <c r="M15" s="2">
        <v>2.5182142682509436</v>
      </c>
      <c r="N15" s="1">
        <v>219621</v>
      </c>
      <c r="O15" s="2">
        <v>-3.0601975687915512</v>
      </c>
      <c r="P15" s="1"/>
    </row>
    <row r="16" spans="1:16" ht="18" customHeight="1">
      <c r="A16" s="169">
        <v>62</v>
      </c>
      <c r="B16" s="1">
        <v>1728534</v>
      </c>
      <c r="C16" s="2">
        <v>23.481443857945905</v>
      </c>
      <c r="D16" s="1">
        <v>137036.616</v>
      </c>
      <c r="E16" s="2">
        <v>21.042282462992162</v>
      </c>
      <c r="F16" s="1">
        <v>562705</v>
      </c>
      <c r="G16" s="2">
        <v>17.27418615314076</v>
      </c>
      <c r="H16" s="1">
        <v>309899</v>
      </c>
      <c r="I16" s="2">
        <v>28.592531733286876</v>
      </c>
      <c r="J16" s="1">
        <v>887204</v>
      </c>
      <c r="K16" s="2">
        <v>30.581402536847293</v>
      </c>
      <c r="L16" s="1">
        <v>22867</v>
      </c>
      <c r="M16" s="2">
        <v>9.067060955833256</v>
      </c>
      <c r="N16" s="1">
        <v>255758</v>
      </c>
      <c r="O16" s="2">
        <v>16.454255285241402</v>
      </c>
      <c r="P16" s="1"/>
    </row>
    <row r="17" spans="1:16" ht="18" customHeight="1">
      <c r="A17" s="169">
        <v>63</v>
      </c>
      <c r="B17" s="1">
        <v>1662616</v>
      </c>
      <c r="C17" s="2">
        <v>-3.8135205902805467</v>
      </c>
      <c r="D17" s="1">
        <v>133113.781</v>
      </c>
      <c r="E17" s="2">
        <v>-2.8626181195250666</v>
      </c>
      <c r="F17" s="1">
        <v>496760</v>
      </c>
      <c r="G17" s="2">
        <v>-11.719284527416676</v>
      </c>
      <c r="H17" s="1">
        <v>250176</v>
      </c>
      <c r="I17" s="2">
        <v>-19.271762735600944</v>
      </c>
      <c r="J17" s="1">
        <v>842098</v>
      </c>
      <c r="K17" s="2">
        <v>-5.084061839216236</v>
      </c>
      <c r="L17" s="1">
        <v>25177</v>
      </c>
      <c r="M17" s="2">
        <v>10.101893558402935</v>
      </c>
      <c r="N17" s="1">
        <v>298581</v>
      </c>
      <c r="O17" s="2">
        <v>16.743562273711873</v>
      </c>
      <c r="P17" s="1"/>
    </row>
    <row r="18" spans="1:16" ht="18" customHeight="1">
      <c r="A18" s="168" t="s">
        <v>237</v>
      </c>
      <c r="B18" s="1">
        <v>1672783</v>
      </c>
      <c r="C18" s="2">
        <v>0.6115062046798414</v>
      </c>
      <c r="D18" s="1">
        <v>135404.318</v>
      </c>
      <c r="E18" s="2">
        <v>1.7207361873373657</v>
      </c>
      <c r="F18" s="1">
        <v>499491</v>
      </c>
      <c r="G18" s="2">
        <v>0.549762460745626</v>
      </c>
      <c r="H18" s="1">
        <v>253209</v>
      </c>
      <c r="I18" s="2">
        <v>1.2123465080583316</v>
      </c>
      <c r="J18" s="1">
        <v>820707</v>
      </c>
      <c r="K18" s="2">
        <v>-2.5402031592522523</v>
      </c>
      <c r="L18" s="1">
        <v>30845</v>
      </c>
      <c r="M18" s="2">
        <v>22.5126107161298</v>
      </c>
      <c r="N18" s="1">
        <v>321740</v>
      </c>
      <c r="O18" s="2">
        <v>7.756354222137389</v>
      </c>
      <c r="P18" s="1"/>
    </row>
    <row r="19" spans="1:16" ht="18" customHeight="1">
      <c r="A19" s="168" t="s">
        <v>298</v>
      </c>
      <c r="B19" s="1">
        <v>1665367</v>
      </c>
      <c r="C19" s="2">
        <v>-0.44333305634980036</v>
      </c>
      <c r="D19" s="1">
        <v>134486.931</v>
      </c>
      <c r="E19" s="2">
        <v>-0.6775167982456765</v>
      </c>
      <c r="F19" s="1">
        <v>474375</v>
      </c>
      <c r="G19" s="2">
        <v>-5.028318828567478</v>
      </c>
      <c r="H19" s="1">
        <v>231784</v>
      </c>
      <c r="I19" s="2">
        <v>-8.461389603055181</v>
      </c>
      <c r="J19" s="1">
        <v>767246</v>
      </c>
      <c r="K19" s="2">
        <v>-6.514017791976926</v>
      </c>
      <c r="L19" s="1">
        <v>36838</v>
      </c>
      <c r="M19" s="2">
        <v>19.429405089965954</v>
      </c>
      <c r="N19" s="1">
        <v>386908</v>
      </c>
      <c r="O19" s="2">
        <v>20.25486417604276</v>
      </c>
      <c r="P19" s="1"/>
    </row>
    <row r="20" spans="1:16" ht="18" customHeight="1">
      <c r="A20" s="170" t="s">
        <v>96</v>
      </c>
      <c r="B20" s="1">
        <v>1342977</v>
      </c>
      <c r="C20" s="2">
        <v>-19.358495754989747</v>
      </c>
      <c r="D20" s="1">
        <v>116227.072</v>
      </c>
      <c r="E20" s="2">
        <v>-13.577422627035787</v>
      </c>
      <c r="F20" s="1">
        <v>447680</v>
      </c>
      <c r="G20" s="2">
        <v>-5.627404479578388</v>
      </c>
      <c r="H20" s="1">
        <v>211302</v>
      </c>
      <c r="I20" s="2">
        <v>-8.836675525489241</v>
      </c>
      <c r="J20" s="1">
        <v>582236</v>
      </c>
      <c r="K20" s="2">
        <v>-24.113517698365328</v>
      </c>
      <c r="L20" s="1">
        <v>40437</v>
      </c>
      <c r="M20" s="2">
        <v>9.769802920896907</v>
      </c>
      <c r="N20" s="1">
        <v>272624</v>
      </c>
      <c r="O20" s="2">
        <v>-29.53777125311443</v>
      </c>
      <c r="P20" s="1"/>
    </row>
    <row r="21" spans="1:16" ht="18" customHeight="1">
      <c r="A21" s="171" t="s">
        <v>97</v>
      </c>
      <c r="B21" s="1">
        <v>1419752</v>
      </c>
      <c r="C21" s="2">
        <v>5.716776981288589</v>
      </c>
      <c r="D21" s="1">
        <v>121641.183</v>
      </c>
      <c r="E21" s="2">
        <v>4.658218525886966</v>
      </c>
      <c r="F21" s="1">
        <v>481586</v>
      </c>
      <c r="G21" s="2">
        <v>7.573713366690484</v>
      </c>
      <c r="H21" s="1">
        <v>259748</v>
      </c>
      <c r="I21" s="2">
        <v>22.92737409016479</v>
      </c>
      <c r="J21" s="1">
        <v>686777</v>
      </c>
      <c r="K21" s="2">
        <v>17.95509037572394</v>
      </c>
      <c r="L21" s="1">
        <v>34817</v>
      </c>
      <c r="M21" s="2">
        <v>-13.898162573880356</v>
      </c>
      <c r="N21" s="1">
        <v>216572</v>
      </c>
      <c r="O21" s="2">
        <v>-20.56018545689301</v>
      </c>
      <c r="P21" s="1"/>
    </row>
    <row r="22" spans="1:16" ht="18" customHeight="1">
      <c r="A22" s="172" t="s">
        <v>98</v>
      </c>
      <c r="B22" s="1">
        <v>1509787</v>
      </c>
      <c r="C22" s="2">
        <v>6.341600504876908</v>
      </c>
      <c r="D22" s="1">
        <v>134808.602</v>
      </c>
      <c r="E22" s="2">
        <v>10.824803471370387</v>
      </c>
      <c r="F22" s="1">
        <v>536908</v>
      </c>
      <c r="G22" s="2">
        <v>11.487460183643222</v>
      </c>
      <c r="H22" s="1">
        <v>330078</v>
      </c>
      <c r="I22" s="2">
        <v>27.076243127954783</v>
      </c>
      <c r="J22" s="1">
        <v>651563</v>
      </c>
      <c r="K22" s="2">
        <v>-5.127428553955653</v>
      </c>
      <c r="L22" s="1">
        <v>31157</v>
      </c>
      <c r="M22" s="2">
        <v>-10.512106155039206</v>
      </c>
      <c r="N22" s="1">
        <v>290159</v>
      </c>
      <c r="O22" s="2">
        <v>33.97807657499584</v>
      </c>
      <c r="P22" s="1"/>
    </row>
    <row r="23" spans="1:16" ht="18" customHeight="1">
      <c r="A23" s="172" t="s">
        <v>99</v>
      </c>
      <c r="B23" s="1">
        <v>1560620</v>
      </c>
      <c r="C23" s="2">
        <v>3.366898774462882</v>
      </c>
      <c r="D23" s="1">
        <v>146616.195</v>
      </c>
      <c r="E23" s="2">
        <v>8.758783063413105</v>
      </c>
      <c r="F23" s="1">
        <v>580927</v>
      </c>
      <c r="G23" s="2">
        <v>8.198611307710067</v>
      </c>
      <c r="H23" s="1">
        <v>377503</v>
      </c>
      <c r="I23" s="2">
        <v>14.36781609195404</v>
      </c>
      <c r="J23" s="1">
        <v>574151</v>
      </c>
      <c r="K23" s="2">
        <v>-11.88096929997559</v>
      </c>
      <c r="L23" s="1">
        <v>27911</v>
      </c>
      <c r="M23" s="2">
        <v>-10.418204576820628</v>
      </c>
      <c r="N23" s="1">
        <v>377631</v>
      </c>
      <c r="O23" s="2">
        <v>30.14623017035487</v>
      </c>
      <c r="P23" s="1"/>
    </row>
    <row r="24" spans="1:16" ht="18" customHeight="1">
      <c r="A24" s="172" t="s">
        <v>100</v>
      </c>
      <c r="B24" s="1">
        <v>1484652</v>
      </c>
      <c r="C24" s="2">
        <v>-4.867808947725905</v>
      </c>
      <c r="D24" s="1">
        <v>138139.142</v>
      </c>
      <c r="E24" s="2">
        <v>-5.781798525053787</v>
      </c>
      <c r="F24" s="1">
        <v>550544</v>
      </c>
      <c r="G24" s="2">
        <v>-5.230089150616166</v>
      </c>
      <c r="H24" s="1">
        <v>304737</v>
      </c>
      <c r="I24" s="2">
        <v>-19.27560840576102</v>
      </c>
      <c r="J24" s="1">
        <v>563652</v>
      </c>
      <c r="K24" s="2">
        <v>-1.8286130303700645</v>
      </c>
      <c r="L24" s="1">
        <v>25790</v>
      </c>
      <c r="M24" s="2">
        <v>-7.599154455232707</v>
      </c>
      <c r="N24" s="1">
        <v>344666</v>
      </c>
      <c r="O24" s="2">
        <v>-8.729421048589757</v>
      </c>
      <c r="P24" s="1"/>
    </row>
    <row r="25" spans="1:16" ht="18" customHeight="1">
      <c r="A25" s="172" t="s">
        <v>101</v>
      </c>
      <c r="B25" s="1">
        <v>1630378</v>
      </c>
      <c r="C25" s="2">
        <v>9.81549885090918</v>
      </c>
      <c r="D25" s="1">
        <v>157013.715</v>
      </c>
      <c r="E25" s="2">
        <v>13.663450291301231</v>
      </c>
      <c r="F25" s="1">
        <v>636306</v>
      </c>
      <c r="G25" s="2">
        <v>15.577683164288402</v>
      </c>
      <c r="H25" s="1">
        <v>371138</v>
      </c>
      <c r="I25" s="2">
        <v>21.7896087445896</v>
      </c>
      <c r="J25" s="1">
        <v>616186</v>
      </c>
      <c r="K25" s="2">
        <v>9.320289824217781</v>
      </c>
      <c r="L25" s="1">
        <v>25847</v>
      </c>
      <c r="M25" s="2">
        <v>0.22101589763474294</v>
      </c>
      <c r="N25" s="1">
        <v>352039</v>
      </c>
      <c r="O25" s="2">
        <v>2.139172416194242</v>
      </c>
      <c r="P25" s="1"/>
    </row>
    <row r="26" spans="1:16" ht="18" customHeight="1">
      <c r="A26" s="172" t="s">
        <v>102</v>
      </c>
      <c r="B26" s="1">
        <v>1341347</v>
      </c>
      <c r="C26" s="2">
        <v>-17.7</v>
      </c>
      <c r="D26" s="1">
        <v>123751.014</v>
      </c>
      <c r="E26" s="2">
        <v>-21.184583142943907</v>
      </c>
      <c r="F26" s="1">
        <v>451091</v>
      </c>
      <c r="G26" s="2">
        <v>-29.1</v>
      </c>
      <c r="H26" s="1">
        <v>218575</v>
      </c>
      <c r="I26" s="2">
        <v>-41.1</v>
      </c>
      <c r="J26" s="1">
        <v>515838</v>
      </c>
      <c r="K26" s="2">
        <v>-16.3</v>
      </c>
      <c r="L26" s="1">
        <v>23725</v>
      </c>
      <c r="M26" s="2">
        <v>-8.2</v>
      </c>
      <c r="N26" s="1">
        <v>350693</v>
      </c>
      <c r="O26" s="2">
        <v>-0.4</v>
      </c>
      <c r="P26" s="1"/>
    </row>
    <row r="27" spans="1:16" ht="18" customHeight="1">
      <c r="A27" s="168">
        <v>10</v>
      </c>
      <c r="B27" s="1">
        <v>1179536</v>
      </c>
      <c r="C27" s="2">
        <v>-12.063321422420898</v>
      </c>
      <c r="D27" s="1">
        <v>110977.825</v>
      </c>
      <c r="E27" s="2">
        <v>-10.321684313633185</v>
      </c>
      <c r="F27" s="1">
        <v>438137</v>
      </c>
      <c r="G27" s="2">
        <v>-2.8717043789390715</v>
      </c>
      <c r="H27" s="1">
        <v>224385</v>
      </c>
      <c r="I27" s="2">
        <v>2.658126501200968</v>
      </c>
      <c r="J27" s="1">
        <v>443907</v>
      </c>
      <c r="K27" s="2">
        <v>-13.944494201667965</v>
      </c>
      <c r="L27" s="1">
        <v>15647</v>
      </c>
      <c r="M27" s="2">
        <v>-34.04847207586934</v>
      </c>
      <c r="N27" s="1">
        <v>281845</v>
      </c>
      <c r="O27" s="2">
        <v>-19.631985810951463</v>
      </c>
      <c r="P27" s="1"/>
    </row>
    <row r="28" spans="1:16" ht="18" customHeight="1">
      <c r="A28" s="168">
        <v>11</v>
      </c>
      <c r="B28" s="1">
        <v>1226207</v>
      </c>
      <c r="C28" s="2">
        <v>3.956725356411339</v>
      </c>
      <c r="D28" s="1">
        <v>119561.516</v>
      </c>
      <c r="E28" s="2">
        <v>7.7</v>
      </c>
      <c r="F28" s="1">
        <v>475632</v>
      </c>
      <c r="G28" s="2">
        <v>8.6</v>
      </c>
      <c r="H28" s="1">
        <v>269133</v>
      </c>
      <c r="I28" s="2">
        <v>19.9</v>
      </c>
      <c r="J28" s="1">
        <v>426020</v>
      </c>
      <c r="K28" s="2">
        <v>-4</v>
      </c>
      <c r="L28" s="1">
        <v>12445</v>
      </c>
      <c r="M28" s="2">
        <v>-20.5</v>
      </c>
      <c r="N28" s="1">
        <v>312110</v>
      </c>
      <c r="O28" s="2">
        <v>10.7</v>
      </c>
      <c r="P28" s="1"/>
    </row>
    <row r="29" spans="1:16" ht="18" customHeight="1">
      <c r="A29" s="168">
        <v>12</v>
      </c>
      <c r="B29" s="1">
        <v>1213157</v>
      </c>
      <c r="C29" s="2">
        <v>-1.0642575030153978</v>
      </c>
      <c r="D29" s="1">
        <v>117523.071</v>
      </c>
      <c r="E29" s="2">
        <v>-1.7049340525257417</v>
      </c>
      <c r="F29" s="1">
        <v>437789</v>
      </c>
      <c r="G29" s="2">
        <v>-7.956361220439334</v>
      </c>
      <c r="H29" s="1">
        <v>192277</v>
      </c>
      <c r="I29" s="2">
        <v>-28.556884514347924</v>
      </c>
      <c r="J29" s="1">
        <v>418200</v>
      </c>
      <c r="K29" s="2">
        <v>-1.8355945730247458</v>
      </c>
      <c r="L29" s="1">
        <v>10846</v>
      </c>
      <c r="M29" s="2">
        <v>-12.848533547609486</v>
      </c>
      <c r="N29" s="1">
        <v>346322</v>
      </c>
      <c r="O29" s="2">
        <v>10.9615199769312</v>
      </c>
      <c r="P29" s="1"/>
    </row>
    <row r="30" spans="1:16" ht="18" customHeight="1">
      <c r="A30" s="168">
        <v>13</v>
      </c>
      <c r="B30" s="1">
        <v>1173170</v>
      </c>
      <c r="C30" s="2">
        <v>-3.2961108908410086</v>
      </c>
      <c r="D30" s="1">
        <v>108800.293</v>
      </c>
      <c r="E30" s="2">
        <v>-7.422183513226943</v>
      </c>
      <c r="F30" s="1">
        <v>377066</v>
      </c>
      <c r="G30" s="2">
        <v>-13.87038048009429</v>
      </c>
      <c r="H30" s="1">
        <v>107034</v>
      </c>
      <c r="I30" s="2">
        <v>-44.333435616324365</v>
      </c>
      <c r="J30" s="1">
        <v>442250</v>
      </c>
      <c r="K30" s="2">
        <v>5.750836920133917</v>
      </c>
      <c r="L30" s="1">
        <v>9936</v>
      </c>
      <c r="M30" s="2">
        <v>-8.390189931772085</v>
      </c>
      <c r="N30" s="1">
        <v>343918</v>
      </c>
      <c r="O30" s="2">
        <v>-0.6941516854257035</v>
      </c>
      <c r="P30" s="1"/>
    </row>
    <row r="31" spans="1:16" ht="18" customHeight="1">
      <c r="A31" s="168">
        <v>14</v>
      </c>
      <c r="B31" s="1">
        <v>1145553</v>
      </c>
      <c r="C31" s="2">
        <v>-2.3540492852698214</v>
      </c>
      <c r="D31" s="1">
        <v>103437.892</v>
      </c>
      <c r="E31" s="2">
        <v>-4.928664116740933</v>
      </c>
      <c r="F31" s="1">
        <v>365507</v>
      </c>
      <c r="G31" s="2">
        <v>-3.0655110776362737</v>
      </c>
      <c r="H31" s="1">
        <v>46380</v>
      </c>
      <c r="I31" s="2">
        <v>-56.66797466225686</v>
      </c>
      <c r="J31" s="1">
        <v>454505</v>
      </c>
      <c r="K31" s="2">
        <v>2.7710570944036172</v>
      </c>
      <c r="L31" s="1">
        <v>9539</v>
      </c>
      <c r="M31" s="2">
        <v>-3.995571658615138</v>
      </c>
      <c r="N31" s="1">
        <v>316002</v>
      </c>
      <c r="O31" s="2">
        <v>-8.117051157543365</v>
      </c>
      <c r="P31" s="1"/>
    </row>
    <row r="32" spans="1:16" ht="18" customHeight="1">
      <c r="A32" s="168">
        <v>15</v>
      </c>
      <c r="B32" s="1">
        <v>1173649</v>
      </c>
      <c r="C32" s="2">
        <v>2.452614588761932</v>
      </c>
      <c r="D32" s="1">
        <v>104944.857</v>
      </c>
      <c r="E32" s="2">
        <v>1.456879070969478</v>
      </c>
      <c r="F32" s="1">
        <v>373015</v>
      </c>
      <c r="G32" s="2">
        <v>2.054133026180068</v>
      </c>
      <c r="H32" s="1">
        <v>31761</v>
      </c>
      <c r="I32" s="2">
        <v>-31.520051746442434</v>
      </c>
      <c r="J32" s="1">
        <v>458708</v>
      </c>
      <c r="K32" s="2">
        <v>0.9247423020648711</v>
      </c>
      <c r="L32" s="1">
        <v>8101</v>
      </c>
      <c r="M32" s="2">
        <v>-15.074955446063527</v>
      </c>
      <c r="N32" s="1">
        <v>333825</v>
      </c>
      <c r="O32" s="2">
        <v>5.640154176239392</v>
      </c>
      <c r="P32" s="1"/>
    </row>
    <row r="33" spans="1:16" ht="18" customHeight="1">
      <c r="A33" s="168">
        <v>16</v>
      </c>
      <c r="B33" s="1">
        <v>1193038</v>
      </c>
      <c r="C33" s="2">
        <v>1.6520271392895154</v>
      </c>
      <c r="D33" s="1">
        <v>105531.276</v>
      </c>
      <c r="E33" s="2">
        <v>0.5587877450726353</v>
      </c>
      <c r="F33" s="1">
        <v>367233</v>
      </c>
      <c r="G33" s="2">
        <v>-1.5500717129338</v>
      </c>
      <c r="H33" s="1">
        <v>15166</v>
      </c>
      <c r="I33" s="2">
        <v>-52.24961430685432</v>
      </c>
      <c r="J33" s="1">
        <v>467348</v>
      </c>
      <c r="K33" s="2">
        <v>1.8835511916077223</v>
      </c>
      <c r="L33" s="1">
        <v>9413</v>
      </c>
      <c r="M33" s="2">
        <v>16.19553141587457</v>
      </c>
      <c r="N33" s="1">
        <v>349044</v>
      </c>
      <c r="O33" s="2">
        <v>4.558975511121105</v>
      </c>
      <c r="P33" s="1"/>
    </row>
    <row r="34" spans="1:16" ht="18" customHeight="1" thickBot="1">
      <c r="A34" s="173">
        <v>17</v>
      </c>
      <c r="B34" s="11">
        <v>1249366</v>
      </c>
      <c r="C34" s="7">
        <v>4.721391942251628</v>
      </c>
      <c r="D34" s="11">
        <v>106651.13</v>
      </c>
      <c r="E34" s="7">
        <v>1.061158400093646</v>
      </c>
      <c r="F34" s="11">
        <v>352577</v>
      </c>
      <c r="G34" s="7">
        <v>-3.990926741333155</v>
      </c>
      <c r="H34" s="11">
        <v>9997</v>
      </c>
      <c r="I34" s="7">
        <v>-34.08281682711328</v>
      </c>
      <c r="J34" s="11">
        <v>517999</v>
      </c>
      <c r="K34" s="7">
        <v>10.837962289343281</v>
      </c>
      <c r="L34" s="11">
        <v>8515</v>
      </c>
      <c r="M34" s="7">
        <v>-9.539997875278871</v>
      </c>
      <c r="N34" s="11">
        <v>370275</v>
      </c>
      <c r="O34" s="7">
        <v>6.082614226286665</v>
      </c>
      <c r="P34" s="1"/>
    </row>
    <row r="35" spans="1:16" ht="18" customHeight="1">
      <c r="A35" s="174"/>
      <c r="B35" s="1"/>
      <c r="C35" s="4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</row>
    <row r="36" ht="13.5" hidden="1">
      <c r="A36" s="149" t="s">
        <v>234</v>
      </c>
    </row>
    <row r="37" spans="1:16" ht="13.5" hidden="1">
      <c r="A37" s="150" t="s">
        <v>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2:15" ht="14.25" hidden="1" thickBot="1">
      <c r="B38" s="157"/>
      <c r="N38" s="150" t="s">
        <v>14</v>
      </c>
      <c r="O38" s="150"/>
    </row>
    <row r="39" spans="1:16" ht="16.5" customHeight="1" hidden="1" thickBot="1">
      <c r="A39" s="152"/>
      <c r="B39" s="175"/>
      <c r="C39" s="153" t="s">
        <v>3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4"/>
      <c r="P39" s="155"/>
    </row>
    <row r="40" spans="1:16" ht="16.5" customHeight="1" hidden="1" thickBot="1">
      <c r="A40" s="156"/>
      <c r="B40" s="155" t="s">
        <v>4</v>
      </c>
      <c r="C40" s="157"/>
      <c r="D40" s="151"/>
      <c r="E40" s="151"/>
      <c r="F40" s="158" t="s">
        <v>5</v>
      </c>
      <c r="G40" s="159"/>
      <c r="H40" s="160"/>
      <c r="I40" s="160"/>
      <c r="J40" s="158" t="s">
        <v>6</v>
      </c>
      <c r="K40" s="154"/>
      <c r="L40" s="161" t="s">
        <v>7</v>
      </c>
      <c r="M40" s="154"/>
      <c r="N40" s="161" t="s">
        <v>8</v>
      </c>
      <c r="O40" s="154"/>
      <c r="P40" s="155"/>
    </row>
    <row r="41" spans="1:22" ht="16.5" customHeight="1" hidden="1" thickBot="1">
      <c r="A41" s="156"/>
      <c r="B41" s="157"/>
      <c r="C41" s="162"/>
      <c r="D41" s="157" t="s">
        <v>9</v>
      </c>
      <c r="E41" s="163"/>
      <c r="F41" s="157"/>
      <c r="G41" s="162"/>
      <c r="H41" s="155" t="s">
        <v>10</v>
      </c>
      <c r="I41" s="162"/>
      <c r="J41" s="157"/>
      <c r="K41" s="176"/>
      <c r="L41" s="177"/>
      <c r="M41" s="176"/>
      <c r="N41" s="177"/>
      <c r="O41" s="176"/>
      <c r="P41" s="178" t="s">
        <v>293</v>
      </c>
      <c r="Q41" s="150"/>
      <c r="R41" s="179"/>
      <c r="S41" s="179"/>
      <c r="T41" s="179"/>
      <c r="U41" s="179"/>
      <c r="V41" s="150"/>
    </row>
    <row r="42" spans="1:16" ht="16.5" customHeight="1" hidden="1" thickBot="1">
      <c r="A42" s="164"/>
      <c r="B42" s="151"/>
      <c r="C42" s="167" t="s">
        <v>235</v>
      </c>
      <c r="D42" s="166"/>
      <c r="E42" s="167" t="s">
        <v>235</v>
      </c>
      <c r="F42" s="151"/>
      <c r="G42" s="167" t="s">
        <v>235</v>
      </c>
      <c r="H42" s="151"/>
      <c r="I42" s="167" t="s">
        <v>235</v>
      </c>
      <c r="J42" s="151"/>
      <c r="K42" s="167" t="s">
        <v>235</v>
      </c>
      <c r="L42" s="151"/>
      <c r="M42" s="167" t="s">
        <v>235</v>
      </c>
      <c r="N42" s="151"/>
      <c r="O42" s="167" t="s">
        <v>235</v>
      </c>
      <c r="P42" s="155"/>
    </row>
    <row r="43" spans="1:16" ht="18" customHeight="1" hidden="1">
      <c r="A43" s="169">
        <v>26</v>
      </c>
      <c r="B43" s="1">
        <v>219494</v>
      </c>
      <c r="C43" s="180">
        <v>-19.1</v>
      </c>
      <c r="D43" s="181">
        <v>12982.081</v>
      </c>
      <c r="E43" s="180">
        <v>-28.712402575277224</v>
      </c>
      <c r="F43" s="1"/>
      <c r="G43" s="182"/>
      <c r="H43" s="1"/>
      <c r="I43" s="182"/>
      <c r="J43" s="1"/>
      <c r="K43" s="182"/>
      <c r="L43" s="1"/>
      <c r="M43" s="182"/>
      <c r="N43" s="1"/>
      <c r="O43" s="182"/>
      <c r="P43" s="155"/>
    </row>
    <row r="44" spans="1:16" ht="18" customHeight="1" hidden="1">
      <c r="A44" s="169">
        <v>27</v>
      </c>
      <c r="B44" s="1">
        <v>236557</v>
      </c>
      <c r="C44" s="2">
        <v>7.8</v>
      </c>
      <c r="D44" s="1">
        <v>13685.605</v>
      </c>
      <c r="E44" s="2">
        <v>5.4191928089186945</v>
      </c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</row>
    <row r="45" spans="1:16" ht="18" customHeight="1" hidden="1">
      <c r="A45" s="168">
        <v>28</v>
      </c>
      <c r="B45" s="1">
        <v>260621</v>
      </c>
      <c r="C45" s="2">
        <v>10.172601106710005</v>
      </c>
      <c r="D45" s="1">
        <v>15172.605</v>
      </c>
      <c r="E45" s="2">
        <v>10.865431232305767</v>
      </c>
      <c r="F45" s="1">
        <v>179675</v>
      </c>
      <c r="G45" s="2"/>
      <c r="H45" s="1"/>
      <c r="I45" s="2"/>
      <c r="J45" s="1">
        <v>50390</v>
      </c>
      <c r="K45" s="2"/>
      <c r="L45" s="1">
        <v>19344</v>
      </c>
      <c r="M45" s="2"/>
      <c r="N45" s="1">
        <v>11212</v>
      </c>
      <c r="O45" s="2"/>
      <c r="P45" s="1"/>
    </row>
    <row r="46" spans="1:16" ht="18" customHeight="1" hidden="1">
      <c r="A46" s="168">
        <v>29</v>
      </c>
      <c r="B46" s="1">
        <v>241488</v>
      </c>
      <c r="C46" s="2">
        <v>-7.341311713177362</v>
      </c>
      <c r="D46" s="1">
        <v>13812.49</v>
      </c>
      <c r="E46" s="2">
        <v>-8.964281347863462</v>
      </c>
      <c r="F46" s="1">
        <v>153523</v>
      </c>
      <c r="G46" s="2">
        <v>-14.555169055238622</v>
      </c>
      <c r="H46" s="1"/>
      <c r="I46" s="2"/>
      <c r="J46" s="1">
        <v>58550</v>
      </c>
      <c r="K46" s="2">
        <v>16.193689224052406</v>
      </c>
      <c r="L46" s="1">
        <v>18067</v>
      </c>
      <c r="M46" s="2">
        <v>-6.60153019023987</v>
      </c>
      <c r="N46" s="1">
        <v>11348</v>
      </c>
      <c r="O46" s="2">
        <v>1.212986086336059</v>
      </c>
      <c r="P46" s="1"/>
    </row>
    <row r="47" spans="1:16" ht="18" customHeight="1" hidden="1">
      <c r="A47" s="168">
        <v>30</v>
      </c>
      <c r="B47" s="1">
        <v>279241</v>
      </c>
      <c r="C47" s="2">
        <v>15.63348903465183</v>
      </c>
      <c r="D47" s="1">
        <v>15966.852</v>
      </c>
      <c r="E47" s="2">
        <v>15.597202242318374</v>
      </c>
      <c r="F47" s="1">
        <v>174420</v>
      </c>
      <c r="G47" s="2">
        <v>13.61164125245078</v>
      </c>
      <c r="H47" s="1"/>
      <c r="I47" s="2"/>
      <c r="J47" s="1">
        <v>68349</v>
      </c>
      <c r="K47" s="2">
        <v>16.736122971818972</v>
      </c>
      <c r="L47" s="1">
        <v>19775</v>
      </c>
      <c r="M47" s="2">
        <v>9.453700116234003</v>
      </c>
      <c r="N47" s="1">
        <v>16697</v>
      </c>
      <c r="O47" s="2">
        <v>47.13605921748325</v>
      </c>
      <c r="P47" s="1"/>
    </row>
    <row r="48" spans="1:16" ht="18" customHeight="1" hidden="1">
      <c r="A48" s="168">
        <v>31</v>
      </c>
      <c r="B48" s="1">
        <v>303904</v>
      </c>
      <c r="C48" s="2">
        <v>8.832155736442715</v>
      </c>
      <c r="D48" s="1">
        <v>17429.729</v>
      </c>
      <c r="E48" s="2">
        <v>9.161962545904473</v>
      </c>
      <c r="F48" s="1">
        <v>179871</v>
      </c>
      <c r="G48" s="2">
        <v>3.125214998280029</v>
      </c>
      <c r="H48" s="1"/>
      <c r="I48" s="2"/>
      <c r="J48" s="1">
        <v>82501</v>
      </c>
      <c r="K48" s="2">
        <v>20.70549678854117</v>
      </c>
      <c r="L48" s="1">
        <v>20134</v>
      </c>
      <c r="M48" s="2">
        <v>1.8154235145385655</v>
      </c>
      <c r="N48" s="1">
        <v>21398</v>
      </c>
      <c r="O48" s="2">
        <v>28.15475833982154</v>
      </c>
      <c r="P48" s="1"/>
    </row>
    <row r="49" spans="1:16" ht="18" customHeight="1" hidden="1">
      <c r="A49" s="168">
        <v>32</v>
      </c>
      <c r="B49" s="1">
        <v>320610</v>
      </c>
      <c r="C49" s="2">
        <v>5.497130672844051</v>
      </c>
      <c r="D49" s="1">
        <v>18723.639</v>
      </c>
      <c r="E49" s="2">
        <v>7.423580710864755</v>
      </c>
      <c r="F49" s="1">
        <v>189561</v>
      </c>
      <c r="G49" s="2">
        <v>5.387194155811656</v>
      </c>
      <c r="H49" s="1"/>
      <c r="I49" s="2"/>
      <c r="J49" s="1">
        <v>93388</v>
      </c>
      <c r="K49" s="2">
        <v>13.196203682379618</v>
      </c>
      <c r="L49" s="1">
        <v>21211</v>
      </c>
      <c r="M49" s="2">
        <v>5.34916062382041</v>
      </c>
      <c r="N49" s="1">
        <v>16450</v>
      </c>
      <c r="O49" s="2">
        <v>-23.12365641648752</v>
      </c>
      <c r="P49" s="1"/>
    </row>
    <row r="50" spans="1:16" ht="18" customHeight="1" hidden="1">
      <c r="A50" s="169">
        <v>33</v>
      </c>
      <c r="B50" s="1">
        <v>344742</v>
      </c>
      <c r="C50" s="2">
        <v>7.526901843361088</v>
      </c>
      <c r="D50" s="1">
        <v>19851.17</v>
      </c>
      <c r="E50" s="2">
        <v>6.021965067794781</v>
      </c>
      <c r="F50" s="1">
        <v>192177</v>
      </c>
      <c r="G50" s="2">
        <v>1.380030702517928</v>
      </c>
      <c r="H50" s="1"/>
      <c r="I50" s="2"/>
      <c r="J50" s="1">
        <v>114124</v>
      </c>
      <c r="K50" s="2">
        <v>22.204137576562303</v>
      </c>
      <c r="L50" s="1">
        <v>20176</v>
      </c>
      <c r="M50" s="2">
        <v>-4.879543633020603</v>
      </c>
      <c r="N50" s="1">
        <v>18265</v>
      </c>
      <c r="O50" s="2">
        <v>11.033434650455916</v>
      </c>
      <c r="P50" s="1"/>
    </row>
    <row r="51" spans="1:16" ht="18" customHeight="1" hidden="1">
      <c r="A51" s="169">
        <v>34</v>
      </c>
      <c r="B51" s="1">
        <v>382016</v>
      </c>
      <c r="C51" s="2">
        <v>10.812143574035076</v>
      </c>
      <c r="D51" s="1">
        <v>22234.207</v>
      </c>
      <c r="E51" s="2">
        <v>12.00451661035595</v>
      </c>
      <c r="F51" s="1">
        <v>207546</v>
      </c>
      <c r="G51" s="2">
        <v>7.997314975257169</v>
      </c>
      <c r="H51" s="1">
        <v>40343</v>
      </c>
      <c r="I51" s="2"/>
      <c r="J51" s="1">
        <v>135350</v>
      </c>
      <c r="K51" s="2">
        <v>18.599067680768286</v>
      </c>
      <c r="L51" s="1">
        <v>23130</v>
      </c>
      <c r="M51" s="2">
        <v>14.641157811260896</v>
      </c>
      <c r="N51" s="1">
        <v>15990</v>
      </c>
      <c r="O51" s="2">
        <v>-12.455516014234874</v>
      </c>
      <c r="P51" s="1"/>
    </row>
    <row r="52" spans="1:16" ht="18" customHeight="1" hidden="1">
      <c r="A52" s="169">
        <v>35</v>
      </c>
      <c r="B52" s="1">
        <v>452889</v>
      </c>
      <c r="C52" s="2">
        <v>18.55236429887755</v>
      </c>
      <c r="D52" s="1">
        <v>26608.153</v>
      </c>
      <c r="E52" s="2">
        <v>19.672147515762532</v>
      </c>
      <c r="F52" s="1">
        <v>240824</v>
      </c>
      <c r="G52" s="2">
        <v>16.034035828201937</v>
      </c>
      <c r="H52" s="1">
        <v>46133</v>
      </c>
      <c r="I52" s="2">
        <v>14.351932181543276</v>
      </c>
      <c r="J52" s="1">
        <v>163052</v>
      </c>
      <c r="K52" s="2">
        <v>20.46693756926487</v>
      </c>
      <c r="L52" s="1">
        <v>33431</v>
      </c>
      <c r="M52" s="2">
        <v>44.53523562472978</v>
      </c>
      <c r="N52" s="1">
        <v>15582</v>
      </c>
      <c r="O52" s="2">
        <v>-2.5515947467167024</v>
      </c>
      <c r="P52" s="1"/>
    </row>
    <row r="53" spans="1:16" ht="18" customHeight="1" hidden="1">
      <c r="A53" s="169">
        <v>36</v>
      </c>
      <c r="B53" s="1">
        <v>543431</v>
      </c>
      <c r="C53" s="2">
        <v>19.992095193303427</v>
      </c>
      <c r="D53" s="1">
        <v>31172.681</v>
      </c>
      <c r="E53" s="2">
        <v>17.154621743192777</v>
      </c>
      <c r="F53" s="1">
        <v>262335</v>
      </c>
      <c r="G53" s="2">
        <v>8.932249277480636</v>
      </c>
      <c r="H53" s="1">
        <v>45480</v>
      </c>
      <c r="I53" s="2">
        <v>-1.4154726551492445</v>
      </c>
      <c r="J53" s="1">
        <v>222748</v>
      </c>
      <c r="K53" s="2">
        <v>36.61163309864338</v>
      </c>
      <c r="L53" s="1">
        <v>41764</v>
      </c>
      <c r="M53" s="2">
        <v>24.92596691693339</v>
      </c>
      <c r="N53" s="1">
        <v>16584</v>
      </c>
      <c r="O53" s="2">
        <v>6.430496726992672</v>
      </c>
      <c r="P53" s="1"/>
    </row>
    <row r="54" spans="1:16" ht="18" customHeight="1" hidden="1">
      <c r="A54" s="169">
        <v>37</v>
      </c>
      <c r="B54" s="1">
        <v>603090</v>
      </c>
      <c r="C54" s="2">
        <v>10.978210665199441</v>
      </c>
      <c r="D54" s="1">
        <v>32926.931</v>
      </c>
      <c r="E54" s="2">
        <v>5.627523664069827</v>
      </c>
      <c r="F54" s="1">
        <v>268333</v>
      </c>
      <c r="G54" s="2">
        <v>2.286389540091861</v>
      </c>
      <c r="H54" s="1">
        <v>47230</v>
      </c>
      <c r="I54" s="2">
        <v>3.847845206684269</v>
      </c>
      <c r="J54" s="1">
        <v>273105</v>
      </c>
      <c r="K54" s="2">
        <v>22.60716145599511</v>
      </c>
      <c r="L54" s="1">
        <v>38729</v>
      </c>
      <c r="M54" s="2">
        <v>-7.267024231395453</v>
      </c>
      <c r="N54" s="1">
        <v>22923</v>
      </c>
      <c r="O54" s="2">
        <v>38.22358900144718</v>
      </c>
      <c r="P54" s="1"/>
    </row>
    <row r="55" spans="1:16" ht="18" customHeight="1" hidden="1">
      <c r="A55" s="168">
        <v>38</v>
      </c>
      <c r="B55" s="1">
        <v>719784</v>
      </c>
      <c r="C55" s="2">
        <v>19.349350843157737</v>
      </c>
      <c r="D55" s="1">
        <v>40526.145</v>
      </c>
      <c r="E55" s="2">
        <v>23.079023064736887</v>
      </c>
      <c r="F55" s="1">
        <v>312574</v>
      </c>
      <c r="G55" s="2">
        <v>16.4873496737263</v>
      </c>
      <c r="H55" s="1">
        <v>50505</v>
      </c>
      <c r="I55" s="2">
        <v>6.9</v>
      </c>
      <c r="J55" s="1">
        <v>325723</v>
      </c>
      <c r="K55" s="2">
        <v>19.266582449973455</v>
      </c>
      <c r="L55" s="1">
        <v>49171</v>
      </c>
      <c r="M55" s="2">
        <v>26.96170828061659</v>
      </c>
      <c r="N55" s="1">
        <v>32316</v>
      </c>
      <c r="O55" s="2">
        <v>40.97631200104698</v>
      </c>
      <c r="P55" s="1"/>
    </row>
    <row r="56" spans="1:16" ht="18" customHeight="1" hidden="1">
      <c r="A56" s="168">
        <v>39</v>
      </c>
      <c r="B56" s="1">
        <v>764619</v>
      </c>
      <c r="C56" s="2">
        <v>6.2289520189389975</v>
      </c>
      <c r="D56" s="1">
        <v>44083.599</v>
      </c>
      <c r="E56" s="2">
        <v>8.7781702404707</v>
      </c>
      <c r="F56" s="1">
        <v>328288</v>
      </c>
      <c r="G56" s="2">
        <v>5.027289537837447</v>
      </c>
      <c r="H56" s="1">
        <v>51607</v>
      </c>
      <c r="I56" s="2">
        <v>2.2</v>
      </c>
      <c r="J56" s="1">
        <v>338851</v>
      </c>
      <c r="K56" s="2">
        <v>4.030418484417737</v>
      </c>
      <c r="L56" s="1">
        <v>59275</v>
      </c>
      <c r="M56" s="2">
        <v>20.54869740294076</v>
      </c>
      <c r="N56" s="1">
        <v>38205</v>
      </c>
      <c r="O56" s="2">
        <v>18.22317118455254</v>
      </c>
      <c r="P56" s="1"/>
    </row>
    <row r="57" spans="1:16" ht="18" customHeight="1" hidden="1">
      <c r="A57" s="168">
        <v>40</v>
      </c>
      <c r="B57" s="1">
        <v>845108</v>
      </c>
      <c r="C57" s="2">
        <v>10.526680608250643</v>
      </c>
      <c r="D57" s="1">
        <v>50430.927</v>
      </c>
      <c r="E57" s="2">
        <v>14.398388842979898</v>
      </c>
      <c r="F57" s="1">
        <v>390239</v>
      </c>
      <c r="G57" s="2">
        <v>18.87093040257335</v>
      </c>
      <c r="H57" s="1">
        <v>75617</v>
      </c>
      <c r="I57" s="2">
        <v>46.5</v>
      </c>
      <c r="J57" s="1">
        <v>361610</v>
      </c>
      <c r="K57" s="2">
        <v>6.71652142091952</v>
      </c>
      <c r="L57" s="1">
        <v>53097</v>
      </c>
      <c r="M57" s="2">
        <v>-10.422606495149722</v>
      </c>
      <c r="N57" s="1">
        <v>40162</v>
      </c>
      <c r="O57" s="2">
        <v>5.122366182436849</v>
      </c>
      <c r="P57" s="1"/>
    </row>
    <row r="58" spans="1:16" ht="18" customHeight="1" hidden="1">
      <c r="A58" s="169">
        <v>41</v>
      </c>
      <c r="B58" s="1">
        <v>881430</v>
      </c>
      <c r="C58" s="2">
        <v>4.297912219503303</v>
      </c>
      <c r="D58" s="1">
        <v>56287.173</v>
      </c>
      <c r="E58" s="2">
        <v>11.612409980090192</v>
      </c>
      <c r="F58" s="1">
        <v>420571</v>
      </c>
      <c r="G58" s="2">
        <v>7.7726726442000995</v>
      </c>
      <c r="H58" s="1">
        <v>59064</v>
      </c>
      <c r="I58" s="2">
        <v>-21.9</v>
      </c>
      <c r="J58" s="1">
        <v>355707</v>
      </c>
      <c r="K58" s="2">
        <v>-1.63242166975472</v>
      </c>
      <c r="L58" s="1">
        <v>53365</v>
      </c>
      <c r="M58" s="2">
        <v>0.5047366141213132</v>
      </c>
      <c r="N58" s="1">
        <v>51787</v>
      </c>
      <c r="O58" s="2">
        <v>28.94527164981824</v>
      </c>
      <c r="P58" s="1"/>
    </row>
    <row r="59" spans="1:16" ht="18" customHeight="1" hidden="1">
      <c r="A59" s="168">
        <v>42</v>
      </c>
      <c r="B59" s="1">
        <v>1041891</v>
      </c>
      <c r="C59" s="2">
        <v>18.20462203464824</v>
      </c>
      <c r="D59" s="1">
        <v>69504.339</v>
      </c>
      <c r="E59" s="2">
        <v>23.481666062710232</v>
      </c>
      <c r="F59" s="1">
        <v>501321</v>
      </c>
      <c r="G59" s="2">
        <v>19.200087500089168</v>
      </c>
      <c r="H59" s="1">
        <v>80403</v>
      </c>
      <c r="I59" s="2">
        <v>36.1</v>
      </c>
      <c r="J59" s="1">
        <v>405888</v>
      </c>
      <c r="K59" s="2">
        <v>14.107397380428282</v>
      </c>
      <c r="L59" s="1">
        <v>64692</v>
      </c>
      <c r="M59" s="2">
        <v>21.225522346107</v>
      </c>
      <c r="N59" s="1">
        <v>69990</v>
      </c>
      <c r="O59" s="2">
        <v>35.149748006256374</v>
      </c>
      <c r="P59" s="1"/>
    </row>
    <row r="60" spans="1:16" ht="18" customHeight="1" hidden="1">
      <c r="A60" s="168">
        <v>43</v>
      </c>
      <c r="B60" s="1">
        <v>1213512</v>
      </c>
      <c r="C60" s="2">
        <v>16.472068575311624</v>
      </c>
      <c r="D60" s="1">
        <v>80245.927</v>
      </c>
      <c r="E60" s="2">
        <v>15.454557448564472</v>
      </c>
      <c r="F60" s="1">
        <v>552228</v>
      </c>
      <c r="G60" s="2">
        <v>10.154571621775261</v>
      </c>
      <c r="H60" s="1">
        <v>104651</v>
      </c>
      <c r="I60" s="2">
        <v>30.158078678656267</v>
      </c>
      <c r="J60" s="1">
        <v>487167</v>
      </c>
      <c r="K60" s="2">
        <v>20.024982261116378</v>
      </c>
      <c r="L60" s="1">
        <v>72403</v>
      </c>
      <c r="M60" s="2">
        <v>11.919557286836095</v>
      </c>
      <c r="N60" s="1">
        <v>101714</v>
      </c>
      <c r="O60" s="2">
        <v>45.326475210744405</v>
      </c>
      <c r="P60" s="1"/>
    </row>
    <row r="61" spans="1:16" ht="18" customHeight="1" hidden="1">
      <c r="A61" s="168">
        <v>44</v>
      </c>
      <c r="B61" s="1">
        <v>1407740</v>
      </c>
      <c r="C61" s="2">
        <v>16.00544535200312</v>
      </c>
      <c r="D61" s="1">
        <v>94565.013</v>
      </c>
      <c r="E61" s="2">
        <v>17.844003471976833</v>
      </c>
      <c r="F61" s="1">
        <v>601016</v>
      </c>
      <c r="G61" s="2">
        <v>8.834756658481638</v>
      </c>
      <c r="H61" s="1">
        <v>126157</v>
      </c>
      <c r="I61" s="2">
        <v>20.55020974477071</v>
      </c>
      <c r="J61" s="1">
        <v>593222</v>
      </c>
      <c r="K61" s="2">
        <v>21.76974220339227</v>
      </c>
      <c r="L61" s="1">
        <v>73984</v>
      </c>
      <c r="M61" s="2">
        <v>2.1836111763324766</v>
      </c>
      <c r="N61" s="1">
        <v>139518</v>
      </c>
      <c r="O61" s="2">
        <v>37.16695833415261</v>
      </c>
      <c r="P61" s="1"/>
    </row>
    <row r="62" spans="1:16" ht="18" customHeight="1" hidden="1">
      <c r="A62" s="168">
        <v>45</v>
      </c>
      <c r="B62" s="1">
        <v>1490872</v>
      </c>
      <c r="C62" s="2">
        <v>5.905351840538728</v>
      </c>
      <c r="D62" s="1">
        <v>101304.621</v>
      </c>
      <c r="E62" s="2">
        <v>7.126957197161275</v>
      </c>
      <c r="F62" s="1">
        <v>602535</v>
      </c>
      <c r="G62" s="2">
        <v>0.2527386958084463</v>
      </c>
      <c r="H62" s="1">
        <v>102982</v>
      </c>
      <c r="I62" s="2">
        <v>-18.369967580078793</v>
      </c>
      <c r="J62" s="1">
        <v>630523</v>
      </c>
      <c r="K62" s="2">
        <v>6.287865251120152</v>
      </c>
      <c r="L62" s="1">
        <v>88284</v>
      </c>
      <c r="M62" s="2">
        <v>19.3285034602076</v>
      </c>
      <c r="N62" s="1">
        <v>169530</v>
      </c>
      <c r="O62" s="2">
        <v>21.511202855545534</v>
      </c>
      <c r="P62" s="1"/>
    </row>
    <row r="63" spans="1:16" ht="18" customHeight="1" hidden="1">
      <c r="A63" s="168">
        <v>46</v>
      </c>
      <c r="B63" s="1">
        <v>1532490</v>
      </c>
      <c r="C63" s="2">
        <v>2.791520667099533</v>
      </c>
      <c r="D63" s="1">
        <v>106735.185</v>
      </c>
      <c r="E63" s="2">
        <v>5.360628119816965</v>
      </c>
      <c r="F63" s="1">
        <v>632384</v>
      </c>
      <c r="G63" s="2">
        <v>4.953903092766396</v>
      </c>
      <c r="H63" s="1">
        <v>125330</v>
      </c>
      <c r="I63" s="2">
        <v>21.700879765395896</v>
      </c>
      <c r="J63" s="1">
        <v>651795</v>
      </c>
      <c r="K63" s="2">
        <v>3.373707224002942</v>
      </c>
      <c r="L63" s="1">
        <v>66467</v>
      </c>
      <c r="M63" s="2">
        <v>-24.712292148067604</v>
      </c>
      <c r="N63" s="1">
        <v>181844</v>
      </c>
      <c r="O63" s="2">
        <v>7.2636111602666205</v>
      </c>
      <c r="P63" s="1"/>
    </row>
    <row r="64" spans="1:16" ht="18" customHeight="1" hidden="1">
      <c r="A64" s="168">
        <v>47</v>
      </c>
      <c r="B64" s="1">
        <v>1855801</v>
      </c>
      <c r="C64" s="2">
        <v>21.1</v>
      </c>
      <c r="D64" s="1">
        <v>133926.959</v>
      </c>
      <c r="E64" s="2">
        <v>25.475923426750043</v>
      </c>
      <c r="F64" s="1">
        <v>716531</v>
      </c>
      <c r="G64" s="2">
        <v>13.3</v>
      </c>
      <c r="H64" s="1">
        <v>134157</v>
      </c>
      <c r="I64" s="2">
        <v>7.043006462937851</v>
      </c>
      <c r="J64" s="1">
        <v>790051</v>
      </c>
      <c r="K64" s="2">
        <v>21.2</v>
      </c>
      <c r="L64" s="1">
        <v>69534</v>
      </c>
      <c r="M64" s="2">
        <v>4.6</v>
      </c>
      <c r="N64" s="1">
        <v>279685</v>
      </c>
      <c r="O64" s="2">
        <v>53.8</v>
      </c>
      <c r="P64" s="1"/>
    </row>
    <row r="65" spans="1:16" ht="18" customHeight="1" hidden="1">
      <c r="A65" s="168">
        <v>48</v>
      </c>
      <c r="B65" s="1">
        <v>1763185</v>
      </c>
      <c r="C65" s="2">
        <v>-4.990621300451936</v>
      </c>
      <c r="D65" s="1">
        <v>138792.598</v>
      </c>
      <c r="E65" s="2">
        <v>3.6330541933681904</v>
      </c>
      <c r="F65" s="1">
        <v>756221</v>
      </c>
      <c r="G65" s="2">
        <v>5.5391881160759215</v>
      </c>
      <c r="H65" s="1">
        <v>169747</v>
      </c>
      <c r="I65" s="2">
        <v>26.528619453327074</v>
      </c>
      <c r="J65" s="1">
        <v>593731</v>
      </c>
      <c r="K65" s="2">
        <v>-24.849028733588085</v>
      </c>
      <c r="L65" s="1">
        <v>64617</v>
      </c>
      <c r="M65" s="2">
        <v>-7.071360773146951</v>
      </c>
      <c r="N65" s="1">
        <v>348616</v>
      </c>
      <c r="O65" s="2">
        <v>24.645940969304746</v>
      </c>
      <c r="P65" s="1"/>
    </row>
    <row r="66" spans="1:16" ht="18" customHeight="1" hidden="1">
      <c r="A66" s="168">
        <v>49</v>
      </c>
      <c r="B66" s="1">
        <v>1261294</v>
      </c>
      <c r="C66" s="2">
        <v>-28.46502210488407</v>
      </c>
      <c r="D66" s="1">
        <v>103645.198</v>
      </c>
      <c r="E66" s="2">
        <v>-25.323684768837595</v>
      </c>
      <c r="F66" s="1">
        <v>664551</v>
      </c>
      <c r="G66" s="2">
        <v>-12.122117740713364</v>
      </c>
      <c r="H66" s="1">
        <v>181189</v>
      </c>
      <c r="I66" s="2">
        <v>6.740619863679484</v>
      </c>
      <c r="J66" s="1">
        <v>339270</v>
      </c>
      <c r="K66" s="2">
        <v>-42.857960928433926</v>
      </c>
      <c r="L66" s="1">
        <v>40403</v>
      </c>
      <c r="M66" s="2">
        <v>-37.47311079127784</v>
      </c>
      <c r="N66" s="1">
        <v>217070</v>
      </c>
      <c r="O66" s="2">
        <v>-37.73378158202721</v>
      </c>
      <c r="P66" s="1"/>
    </row>
    <row r="67" spans="1:16" ht="18.75" customHeight="1" hidden="1">
      <c r="A67" s="169">
        <v>50</v>
      </c>
      <c r="B67" s="12">
        <v>1427719</v>
      </c>
      <c r="C67" s="2">
        <v>13.194782501145653</v>
      </c>
      <c r="D67" s="12">
        <v>118068.304</v>
      </c>
      <c r="E67" s="2">
        <v>13.915845864851349</v>
      </c>
      <c r="F67" s="12">
        <v>729906</v>
      </c>
      <c r="G67" s="2">
        <v>9.834459657723784</v>
      </c>
      <c r="H67" s="12">
        <v>215975</v>
      </c>
      <c r="I67" s="2">
        <v>19.19873723018506</v>
      </c>
      <c r="J67" s="12">
        <v>408699</v>
      </c>
      <c r="K67" s="2">
        <v>20.46423202758865</v>
      </c>
      <c r="L67" s="12">
        <v>37800</v>
      </c>
      <c r="M67" s="2">
        <v>-6.4425908967156005</v>
      </c>
      <c r="N67" s="12">
        <v>251314</v>
      </c>
      <c r="O67" s="2">
        <v>15.775556272170263</v>
      </c>
      <c r="P67" s="157"/>
    </row>
    <row r="68" spans="1:16" ht="18.75" customHeight="1" hidden="1">
      <c r="A68" s="169">
        <v>51</v>
      </c>
      <c r="B68" s="1">
        <v>1530475</v>
      </c>
      <c r="C68" s="2">
        <v>7.197214577938652</v>
      </c>
      <c r="D68" s="1">
        <v>125954.576</v>
      </c>
      <c r="E68" s="2">
        <v>6.679414993544768</v>
      </c>
      <c r="F68" s="1">
        <v>702908</v>
      </c>
      <c r="G68" s="2">
        <v>-3.69883245239798</v>
      </c>
      <c r="H68" s="1">
        <v>193677</v>
      </c>
      <c r="I68" s="2">
        <v>-10.324343095265647</v>
      </c>
      <c r="J68" s="1">
        <v>474079</v>
      </c>
      <c r="K68" s="2">
        <v>15.99710300245414</v>
      </c>
      <c r="L68" s="1">
        <v>34608</v>
      </c>
      <c r="M68" s="2">
        <v>-8.444444444444443</v>
      </c>
      <c r="N68" s="1">
        <v>318880</v>
      </c>
      <c r="O68" s="2">
        <v>26.885091956675723</v>
      </c>
      <c r="P68" s="157"/>
    </row>
    <row r="69" spans="1:16" ht="18.75" customHeight="1" hidden="1">
      <c r="A69" s="169">
        <v>52</v>
      </c>
      <c r="B69" s="1">
        <v>1531959</v>
      </c>
      <c r="C69" s="2">
        <v>0.09696336104802583</v>
      </c>
      <c r="D69" s="1">
        <v>131152.75</v>
      </c>
      <c r="E69" s="2">
        <v>4.1270227450886665</v>
      </c>
      <c r="F69" s="1">
        <v>714953</v>
      </c>
      <c r="G69" s="2">
        <v>1.7135955203241338</v>
      </c>
      <c r="H69" s="1">
        <v>269347</v>
      </c>
      <c r="I69" s="2">
        <v>39.07020451576594</v>
      </c>
      <c r="J69" s="1">
        <v>434077</v>
      </c>
      <c r="K69" s="2">
        <v>-8.437834200629013</v>
      </c>
      <c r="L69" s="1">
        <v>29369</v>
      </c>
      <c r="M69" s="2">
        <v>-15.138118354137774</v>
      </c>
      <c r="N69" s="1">
        <v>353560</v>
      </c>
      <c r="O69" s="2">
        <v>10.875564475664817</v>
      </c>
      <c r="P69" s="157"/>
    </row>
    <row r="70" spans="1:16" ht="18" customHeight="1" hidden="1">
      <c r="A70" s="169">
        <v>53</v>
      </c>
      <c r="B70" s="1">
        <v>1498438</v>
      </c>
      <c r="C70" s="2">
        <v>-2.1881133894575413</v>
      </c>
      <c r="D70" s="1">
        <v>131535.992</v>
      </c>
      <c r="E70" s="2">
        <v>0.29221041876743925</v>
      </c>
      <c r="F70" s="1">
        <v>676898</v>
      </c>
      <c r="G70" s="2">
        <v>-5.322727507962071</v>
      </c>
      <c r="H70" s="1">
        <v>303247</v>
      </c>
      <c r="I70" s="2">
        <v>12.585995017579549</v>
      </c>
      <c r="J70" s="1">
        <v>440937</v>
      </c>
      <c r="K70" s="2">
        <v>1.580364773991704</v>
      </c>
      <c r="L70" s="1">
        <v>28451</v>
      </c>
      <c r="M70" s="2">
        <v>-3.1257448329871664</v>
      </c>
      <c r="N70" s="1">
        <v>352152</v>
      </c>
      <c r="O70" s="2">
        <v>-0.398235094467708</v>
      </c>
      <c r="P70" s="1"/>
    </row>
  </sheetData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rowBreaks count="1" manualBreakCount="1">
    <brk id="35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pane xSplit="1" ySplit="10" topLeftCell="B11" activePane="bottomRight" state="frozen"/>
      <selection pane="topLeft" activeCell="C6" sqref="C6:D6"/>
      <selection pane="topRight" activeCell="C6" sqref="C6:D6"/>
      <selection pane="bottomLeft" activeCell="C6" sqref="C6:D6"/>
      <selection pane="bottomRight" activeCell="C6" sqref="C6:D6"/>
    </sheetView>
  </sheetViews>
  <sheetFormatPr defaultColWidth="9.00390625" defaultRowHeight="13.5"/>
  <cols>
    <col min="1" max="1" width="11.75390625" style="149" customWidth="1"/>
    <col min="2" max="2" width="11.25390625" style="149" customWidth="1"/>
    <col min="3" max="4" width="9.00390625" style="149" customWidth="1"/>
    <col min="5" max="5" width="11.375" style="149" customWidth="1"/>
    <col min="6" max="6" width="9.00390625" style="149" customWidth="1"/>
    <col min="7" max="7" width="11.375" style="149" customWidth="1"/>
    <col min="8" max="9" width="9.00390625" style="149" customWidth="1"/>
    <col min="10" max="10" width="11.25390625" style="149" customWidth="1"/>
    <col min="11" max="16384" width="9.00390625" style="149" customWidth="1"/>
  </cols>
  <sheetData>
    <row r="1" ht="13.5">
      <c r="A1" s="149" t="s">
        <v>299</v>
      </c>
    </row>
    <row r="2" spans="1:11" ht="13.5">
      <c r="A2" s="150" t="s">
        <v>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0:11" ht="14.25" thickBot="1">
      <c r="J3" s="150" t="s">
        <v>14</v>
      </c>
      <c r="K3" s="150"/>
    </row>
    <row r="4" spans="1:11" ht="16.5" customHeight="1" thickBot="1">
      <c r="A4" s="315"/>
      <c r="B4" s="183" t="s">
        <v>15</v>
      </c>
      <c r="C4" s="184"/>
      <c r="D4" s="184"/>
      <c r="E4" s="184"/>
      <c r="F4" s="185"/>
      <c r="G4" s="186" t="s">
        <v>16</v>
      </c>
      <c r="H4" s="153"/>
      <c r="I4" s="187"/>
      <c r="J4" s="153" t="s">
        <v>17</v>
      </c>
      <c r="K4" s="187"/>
    </row>
    <row r="5" spans="1:11" ht="16.5" customHeight="1" thickBot="1">
      <c r="A5" s="316"/>
      <c r="B5" s="188" t="s">
        <v>103</v>
      </c>
      <c r="C5" s="188"/>
      <c r="D5" s="162"/>
      <c r="E5" s="188" t="s">
        <v>300</v>
      </c>
      <c r="F5" s="188"/>
      <c r="G5" s="189"/>
      <c r="H5" s="157"/>
      <c r="I5" s="162"/>
      <c r="J5" s="157"/>
      <c r="K5" s="163"/>
    </row>
    <row r="6" spans="1:11" ht="16.5" customHeight="1" thickBot="1">
      <c r="A6" s="316"/>
      <c r="B6" s="157"/>
      <c r="C6" s="162"/>
      <c r="D6" s="190" t="s">
        <v>18</v>
      </c>
      <c r="E6" s="157"/>
      <c r="F6" s="162"/>
      <c r="G6" s="189"/>
      <c r="H6" s="162"/>
      <c r="I6" s="169" t="s">
        <v>19</v>
      </c>
      <c r="J6" s="157"/>
      <c r="K6" s="162"/>
    </row>
    <row r="7" spans="1:11" ht="15.75" customHeight="1" thickBot="1">
      <c r="A7" s="317"/>
      <c r="B7" s="151"/>
      <c r="C7" s="165" t="s">
        <v>235</v>
      </c>
      <c r="D7" s="165" t="s">
        <v>20</v>
      </c>
      <c r="E7" s="151"/>
      <c r="F7" s="165" t="s">
        <v>235</v>
      </c>
      <c r="G7" s="191"/>
      <c r="H7" s="165" t="s">
        <v>235</v>
      </c>
      <c r="I7" s="165" t="s">
        <v>20</v>
      </c>
      <c r="J7" s="151"/>
      <c r="K7" s="165" t="s">
        <v>235</v>
      </c>
    </row>
    <row r="8" spans="1:11" ht="15" customHeight="1" hidden="1">
      <c r="A8" s="169" t="s">
        <v>301</v>
      </c>
      <c r="B8" s="1">
        <v>122448</v>
      </c>
      <c r="C8" s="2">
        <v>5.903720745186902</v>
      </c>
      <c r="D8" s="2">
        <v>34.77134873577319</v>
      </c>
      <c r="E8" s="1">
        <v>223523</v>
      </c>
      <c r="F8" s="2">
        <v>-5.420317941210072</v>
      </c>
      <c r="G8" s="1">
        <v>134612</v>
      </c>
      <c r="H8" s="2">
        <v>-4.475620746670074</v>
      </c>
      <c r="I8" s="2">
        <v>8.98348813898206</v>
      </c>
      <c r="J8" s="1"/>
      <c r="K8" s="2"/>
    </row>
    <row r="9" spans="1:11" ht="16.5" customHeight="1" hidden="1">
      <c r="A9" s="169" t="s">
        <v>296</v>
      </c>
      <c r="B9" s="1">
        <v>129954</v>
      </c>
      <c r="C9" s="2">
        <v>6.129949039592319</v>
      </c>
      <c r="D9" s="2">
        <v>37.52718074000918</v>
      </c>
      <c r="E9" s="1">
        <v>215073</v>
      </c>
      <c r="F9" s="2">
        <v>-3.780371594869436</v>
      </c>
      <c r="G9" s="1">
        <v>138156</v>
      </c>
      <c r="H9" s="2">
        <v>2.6327519091908584</v>
      </c>
      <c r="I9" s="2">
        <v>9.29312116923441</v>
      </c>
      <c r="J9" s="1"/>
      <c r="K9" s="2"/>
    </row>
    <row r="10" spans="1:11" ht="16.5" customHeight="1" hidden="1">
      <c r="A10" s="169" t="s">
        <v>297</v>
      </c>
      <c r="B10" s="1">
        <v>145675</v>
      </c>
      <c r="C10" s="2">
        <v>12.097357526509384</v>
      </c>
      <c r="D10" s="2">
        <v>46.8590673541796</v>
      </c>
      <c r="E10" s="1">
        <v>164271</v>
      </c>
      <c r="F10" s="2">
        <v>-23.6208171179088</v>
      </c>
      <c r="G10" s="1">
        <v>124080</v>
      </c>
      <c r="H10" s="2">
        <v>-10.188482584904023</v>
      </c>
      <c r="I10" s="2">
        <v>10.221945052926246</v>
      </c>
      <c r="J10" s="1"/>
      <c r="K10" s="2"/>
    </row>
    <row r="11" spans="1:11" ht="16.5" customHeight="1">
      <c r="A11" s="169" t="s">
        <v>236</v>
      </c>
      <c r="B11" s="1">
        <v>138684</v>
      </c>
      <c r="C11" s="2">
        <v>-4.799038956581441</v>
      </c>
      <c r="D11" s="2">
        <v>53.929071395240314</v>
      </c>
      <c r="E11" s="1">
        <v>117701</v>
      </c>
      <c r="F11" s="2">
        <v>-28.349495650479994</v>
      </c>
      <c r="G11" s="1">
        <v>124568</v>
      </c>
      <c r="H11" s="2">
        <v>0.3932946486137894</v>
      </c>
      <c r="I11" s="2">
        <v>10.90089364785444</v>
      </c>
      <c r="J11" s="1"/>
      <c r="K11" s="2"/>
    </row>
    <row r="12" spans="1:11" ht="16.5" customHeight="1">
      <c r="A12" s="168">
        <v>57</v>
      </c>
      <c r="B12" s="1">
        <v>114764</v>
      </c>
      <c r="C12" s="2">
        <v>-17.247844019497563</v>
      </c>
      <c r="D12" s="2">
        <v>50.564624501575125</v>
      </c>
      <c r="E12" s="1">
        <v>110913</v>
      </c>
      <c r="F12" s="2">
        <v>-5.76715575908446</v>
      </c>
      <c r="G12" s="1">
        <v>141535</v>
      </c>
      <c r="H12" s="2">
        <v>13.620673046047145</v>
      </c>
      <c r="I12" s="2">
        <v>12.231872785411806</v>
      </c>
      <c r="J12" s="1"/>
      <c r="K12" s="2"/>
    </row>
    <row r="13" spans="1:11" ht="16.5" customHeight="1">
      <c r="A13" s="168">
        <v>58</v>
      </c>
      <c r="B13" s="1">
        <v>128562</v>
      </c>
      <c r="C13" s="2">
        <v>12.0229340211216</v>
      </c>
      <c r="D13" s="2">
        <v>53.82541343939711</v>
      </c>
      <c r="E13" s="1">
        <v>108708</v>
      </c>
      <c r="F13" s="2">
        <v>-1.9880446836709922</v>
      </c>
      <c r="G13" s="1">
        <v>150797</v>
      </c>
      <c r="H13" s="2">
        <v>6.543964390433459</v>
      </c>
      <c r="I13" s="2">
        <v>13.287636348576529</v>
      </c>
      <c r="J13" s="1"/>
      <c r="K13" s="2"/>
    </row>
    <row r="14" spans="1:11" ht="16.5" customHeight="1">
      <c r="A14" s="169">
        <v>59</v>
      </c>
      <c r="B14" s="1">
        <v>126320</v>
      </c>
      <c r="C14" s="2">
        <v>-1.7439056641931643</v>
      </c>
      <c r="D14" s="2">
        <v>54.97480176518204</v>
      </c>
      <c r="E14" s="1">
        <v>101923</v>
      </c>
      <c r="F14" s="2">
        <v>-6.241490966626202</v>
      </c>
      <c r="G14" s="1">
        <v>166849</v>
      </c>
      <c r="H14" s="2">
        <v>10.6447741002805</v>
      </c>
      <c r="I14" s="2">
        <v>13.821763215250504</v>
      </c>
      <c r="J14" s="1"/>
      <c r="K14" s="2"/>
    </row>
    <row r="15" spans="1:11" ht="16.5" customHeight="1">
      <c r="A15" s="169">
        <v>60</v>
      </c>
      <c r="B15" s="1">
        <v>126466</v>
      </c>
      <c r="C15" s="2">
        <v>0.1155794806839765</v>
      </c>
      <c r="D15" s="2">
        <v>55.821570133389834</v>
      </c>
      <c r="E15" s="1">
        <v>98538</v>
      </c>
      <c r="F15" s="2">
        <v>-3.3211345819883604</v>
      </c>
      <c r="G15" s="1">
        <v>180279</v>
      </c>
      <c r="H15" s="2">
        <v>8.049194181565383</v>
      </c>
      <c r="I15" s="2">
        <v>14.410860483743326</v>
      </c>
      <c r="J15" s="1"/>
      <c r="K15" s="2"/>
    </row>
    <row r="16" spans="1:11" ht="16.5" customHeight="1">
      <c r="A16" s="169">
        <v>61</v>
      </c>
      <c r="B16" s="1">
        <v>116207</v>
      </c>
      <c r="C16" s="2">
        <v>-8.112061739914296</v>
      </c>
      <c r="D16" s="2">
        <v>52.912517473283515</v>
      </c>
      <c r="E16" s="1">
        <v>100266</v>
      </c>
      <c r="F16" s="2">
        <v>1.7536381903428264</v>
      </c>
      <c r="G16" s="1">
        <v>211409</v>
      </c>
      <c r="H16" s="2">
        <v>17.267679541155644</v>
      </c>
      <c r="I16" s="2">
        <v>15.102444363006159</v>
      </c>
      <c r="J16" s="1"/>
      <c r="K16" s="2"/>
    </row>
    <row r="17" spans="1:20" ht="16.5" customHeight="1">
      <c r="A17" s="169">
        <v>62</v>
      </c>
      <c r="B17" s="1">
        <v>141023</v>
      </c>
      <c r="C17" s="2">
        <v>21.3549958264132</v>
      </c>
      <c r="D17" s="2">
        <v>55.13923318136676</v>
      </c>
      <c r="E17" s="1">
        <v>112278</v>
      </c>
      <c r="F17" s="2">
        <v>11.980132846627981</v>
      </c>
      <c r="G17" s="1">
        <v>255641</v>
      </c>
      <c r="H17" s="2">
        <v>20.922477283370156</v>
      </c>
      <c r="I17" s="2">
        <v>14.789468995113777</v>
      </c>
      <c r="J17" s="1"/>
      <c r="K17" s="2"/>
      <c r="O17" s="1"/>
      <c r="P17" s="1"/>
      <c r="Q17" s="13"/>
      <c r="R17" s="1"/>
      <c r="T17" s="13"/>
    </row>
    <row r="18" spans="1:20" ht="16.5" customHeight="1">
      <c r="A18" s="168">
        <v>63</v>
      </c>
      <c r="B18" s="1">
        <v>170483</v>
      </c>
      <c r="C18" s="2">
        <v>20.890209398466908</v>
      </c>
      <c r="D18" s="2">
        <v>57.097738972004244</v>
      </c>
      <c r="E18" s="1">
        <v>119557</v>
      </c>
      <c r="F18" s="2">
        <v>6.483015372557404</v>
      </c>
      <c r="G18" s="1">
        <v>205905</v>
      </c>
      <c r="H18" s="2">
        <v>-19.455408170050973</v>
      </c>
      <c r="I18" s="2">
        <v>12.384399043435165</v>
      </c>
      <c r="J18" s="1">
        <v>42064</v>
      </c>
      <c r="K18" s="2"/>
      <c r="O18" s="1"/>
      <c r="P18" s="1"/>
      <c r="Q18" s="13"/>
      <c r="R18" s="1"/>
      <c r="T18" s="13"/>
    </row>
    <row r="19" spans="1:20" ht="16.5" customHeight="1">
      <c r="A19" s="169" t="s">
        <v>237</v>
      </c>
      <c r="B19" s="1">
        <v>186247</v>
      </c>
      <c r="C19" s="2">
        <v>9.246669755928735</v>
      </c>
      <c r="D19" s="2">
        <v>57.88742462858208</v>
      </c>
      <c r="E19" s="1">
        <v>127989</v>
      </c>
      <c r="F19" s="2">
        <v>7.052702894853496</v>
      </c>
      <c r="G19" s="1">
        <v>214551</v>
      </c>
      <c r="H19" s="2">
        <v>4.199023821665321</v>
      </c>
      <c r="I19" s="2">
        <v>12.82599117757653</v>
      </c>
      <c r="J19" s="1">
        <v>48306</v>
      </c>
      <c r="K19" s="2">
        <v>14.83929250665652</v>
      </c>
      <c r="O19" s="1"/>
      <c r="P19" s="1"/>
      <c r="Q19" s="13"/>
      <c r="R19" s="1"/>
      <c r="T19" s="13"/>
    </row>
    <row r="20" spans="1:20" ht="16.5" customHeight="1">
      <c r="A20" s="170" t="s">
        <v>104</v>
      </c>
      <c r="B20" s="1">
        <v>247968</v>
      </c>
      <c r="C20" s="2">
        <v>33.139325734105796</v>
      </c>
      <c r="D20" s="2">
        <v>64.08965438812328</v>
      </c>
      <c r="E20" s="1">
        <v>131204</v>
      </c>
      <c r="F20" s="2">
        <v>2.51193461938135</v>
      </c>
      <c r="G20" s="1">
        <v>217989</v>
      </c>
      <c r="H20" s="2">
        <v>1.6024162087335867</v>
      </c>
      <c r="I20" s="2">
        <v>13.089547228929119</v>
      </c>
      <c r="J20" s="1">
        <v>50395</v>
      </c>
      <c r="K20" s="2">
        <v>4.324514553057597</v>
      </c>
      <c r="O20" s="1"/>
      <c r="P20" s="1"/>
      <c r="Q20" s="13"/>
      <c r="R20" s="1"/>
      <c r="T20" s="13"/>
    </row>
    <row r="21" spans="1:20" ht="16.5" customHeight="1">
      <c r="A21" s="172" t="s">
        <v>105</v>
      </c>
      <c r="B21" s="1">
        <v>164824</v>
      </c>
      <c r="C21" s="2">
        <v>-33.530132920376815</v>
      </c>
      <c r="D21" s="2">
        <v>60.458360232408005</v>
      </c>
      <c r="E21" s="1">
        <v>104132</v>
      </c>
      <c r="F21" s="2">
        <v>-20.63351727081492</v>
      </c>
      <c r="G21" s="1">
        <v>226900</v>
      </c>
      <c r="H21" s="2">
        <v>4.0878209450935685</v>
      </c>
      <c r="I21" s="2">
        <v>16.8953005151987</v>
      </c>
      <c r="J21" s="1">
        <v>46061</v>
      </c>
      <c r="K21" s="2">
        <v>-8.600059529715253</v>
      </c>
      <c r="O21" s="1"/>
      <c r="P21" s="1"/>
      <c r="Q21" s="13"/>
      <c r="R21" s="1"/>
      <c r="T21" s="13"/>
    </row>
    <row r="22" spans="1:20" ht="16.5" customHeight="1">
      <c r="A22" s="172" t="s">
        <v>106</v>
      </c>
      <c r="B22" s="1">
        <v>111152</v>
      </c>
      <c r="C22" s="2">
        <v>-32.563218948696786</v>
      </c>
      <c r="D22" s="2">
        <v>51.32334743180097</v>
      </c>
      <c r="E22" s="1">
        <v>101896</v>
      </c>
      <c r="F22" s="2">
        <v>-2.147274612991197</v>
      </c>
      <c r="G22" s="1">
        <v>253424</v>
      </c>
      <c r="H22" s="2">
        <v>11.68973115910093</v>
      </c>
      <c r="I22" s="2">
        <v>17.84987800686317</v>
      </c>
      <c r="J22" s="1">
        <v>54006</v>
      </c>
      <c r="K22" s="2">
        <v>17.2488656347018</v>
      </c>
      <c r="O22" s="1"/>
      <c r="P22" s="1"/>
      <c r="Q22" s="13"/>
      <c r="R22" s="1"/>
      <c r="T22" s="13"/>
    </row>
    <row r="23" spans="1:20" ht="16.5" customHeight="1">
      <c r="A23" s="172" t="s">
        <v>107</v>
      </c>
      <c r="B23" s="1">
        <v>157904</v>
      </c>
      <c r="C23" s="2">
        <v>42.06132143371241</v>
      </c>
      <c r="D23" s="2">
        <v>54.41981809973153</v>
      </c>
      <c r="E23" s="1">
        <v>126965</v>
      </c>
      <c r="F23" s="2">
        <v>24.602535918976216</v>
      </c>
      <c r="G23" s="1">
        <v>240537</v>
      </c>
      <c r="H23" s="2">
        <v>-5.0851537344529305</v>
      </c>
      <c r="I23" s="2">
        <v>15.931849989435594</v>
      </c>
      <c r="J23" s="1">
        <v>56649</v>
      </c>
      <c r="K23" s="2">
        <v>4.893900677702476</v>
      </c>
      <c r="O23" s="1"/>
      <c r="P23" s="1"/>
      <c r="Q23" s="13"/>
      <c r="R23" s="1"/>
      <c r="T23" s="13"/>
    </row>
    <row r="24" spans="1:20" ht="16.5" customHeight="1">
      <c r="A24" s="172" t="s">
        <v>108</v>
      </c>
      <c r="B24" s="1">
        <v>226820</v>
      </c>
      <c r="C24" s="2">
        <v>43.64423953794713</v>
      </c>
      <c r="D24" s="2">
        <v>60.06392483667919</v>
      </c>
      <c r="E24" s="1">
        <v>144316</v>
      </c>
      <c r="F24" s="2">
        <v>13.665970936872355</v>
      </c>
      <c r="G24" s="1">
        <v>224008</v>
      </c>
      <c r="H24" s="2">
        <v>-6.871707886936321</v>
      </c>
      <c r="I24" s="2">
        <v>14.35378247106919</v>
      </c>
      <c r="J24" s="1">
        <v>66543</v>
      </c>
      <c r="K24" s="2">
        <v>17.465445109357617</v>
      </c>
      <c r="O24" s="1"/>
      <c r="P24" s="1"/>
      <c r="Q24" s="13"/>
      <c r="R24" s="1"/>
      <c r="T24" s="13"/>
    </row>
    <row r="25" spans="1:20" ht="16.5" customHeight="1">
      <c r="A25" s="172" t="s">
        <v>109</v>
      </c>
      <c r="B25" s="1">
        <v>198372</v>
      </c>
      <c r="C25" s="2">
        <v>-12.542103870910864</v>
      </c>
      <c r="D25" s="2">
        <v>57.55485020280503</v>
      </c>
      <c r="E25" s="1">
        <v>139945</v>
      </c>
      <c r="F25" s="2">
        <v>-3.0287701987305695</v>
      </c>
      <c r="G25" s="1">
        <v>230462</v>
      </c>
      <c r="H25" s="2">
        <v>2.8811471018892263</v>
      </c>
      <c r="I25" s="2">
        <v>15.522964304092813</v>
      </c>
      <c r="J25" s="1">
        <v>79208</v>
      </c>
      <c r="K25" s="2">
        <v>19.032805854860754</v>
      </c>
      <c r="O25" s="1"/>
      <c r="P25" s="1"/>
      <c r="Q25" s="13"/>
      <c r="R25" s="1"/>
      <c r="T25" s="13"/>
    </row>
    <row r="26" spans="1:20" ht="16.5" customHeight="1">
      <c r="A26" s="172" t="s">
        <v>11</v>
      </c>
      <c r="B26" s="1">
        <v>199500</v>
      </c>
      <c r="C26" s="2">
        <v>0.5686286371060447</v>
      </c>
      <c r="D26" s="2">
        <v>56.66985760100444</v>
      </c>
      <c r="E26" s="1">
        <v>147346</v>
      </c>
      <c r="F26" s="2">
        <v>5.2885061988638284</v>
      </c>
      <c r="G26" s="1">
        <v>247317</v>
      </c>
      <c r="H26" s="2">
        <v>7.3135701330371035</v>
      </c>
      <c r="I26" s="2">
        <v>15.169304296304292</v>
      </c>
      <c r="J26" s="1">
        <v>92675</v>
      </c>
      <c r="K26" s="2">
        <v>17.002070497929495</v>
      </c>
      <c r="O26" s="1"/>
      <c r="P26" s="1"/>
      <c r="Q26" s="13"/>
      <c r="R26" s="1"/>
      <c r="T26" s="13"/>
    </row>
    <row r="27" spans="1:20" ht="16.5" customHeight="1">
      <c r="A27" s="172" t="s">
        <v>12</v>
      </c>
      <c r="B27" s="1">
        <v>210799</v>
      </c>
      <c r="C27" s="2">
        <v>5.7</v>
      </c>
      <c r="D27" s="2">
        <v>60.1</v>
      </c>
      <c r="E27" s="1">
        <v>135742</v>
      </c>
      <c r="F27" s="2">
        <v>-7.9</v>
      </c>
      <c r="G27" s="1">
        <v>199903</v>
      </c>
      <c r="H27" s="2">
        <v>-19.2</v>
      </c>
      <c r="I27" s="2">
        <v>14.9</v>
      </c>
      <c r="J27" s="1">
        <v>75785</v>
      </c>
      <c r="K27" s="2">
        <v>-18.2</v>
      </c>
      <c r="O27" s="1"/>
      <c r="P27" s="1"/>
      <c r="Q27" s="13"/>
      <c r="R27" s="1"/>
      <c r="T27" s="13"/>
    </row>
    <row r="28" spans="1:20" ht="16.5" customHeight="1">
      <c r="A28" s="168">
        <v>10</v>
      </c>
      <c r="B28" s="1">
        <v>166010</v>
      </c>
      <c r="C28" s="2">
        <v>-21.247254493617135</v>
      </c>
      <c r="D28" s="2">
        <v>58.9</v>
      </c>
      <c r="E28" s="1">
        <v>112506</v>
      </c>
      <c r="F28" s="2">
        <v>-17.11776752957816</v>
      </c>
      <c r="G28" s="1">
        <v>182076</v>
      </c>
      <c r="H28" s="2">
        <v>-8.917825145195422</v>
      </c>
      <c r="I28" s="2">
        <v>15.4</v>
      </c>
      <c r="J28" s="1">
        <v>68429</v>
      </c>
      <c r="K28" s="2">
        <v>-9.706406280926302</v>
      </c>
      <c r="O28" s="1"/>
      <c r="P28" s="1"/>
      <c r="Q28" s="13"/>
      <c r="R28" s="1"/>
      <c r="T28" s="13"/>
    </row>
    <row r="29" spans="1:20" ht="16.5" customHeight="1">
      <c r="A29" s="168">
        <v>11</v>
      </c>
      <c r="B29" s="1">
        <v>192060</v>
      </c>
      <c r="C29" s="2">
        <v>15.7</v>
      </c>
      <c r="D29" s="2">
        <v>61.5</v>
      </c>
      <c r="E29" s="1">
        <v>117576</v>
      </c>
      <c r="F29" s="2">
        <v>4.5</v>
      </c>
      <c r="G29" s="1">
        <v>185046</v>
      </c>
      <c r="H29" s="2">
        <v>1.6</v>
      </c>
      <c r="I29" s="2">
        <v>15.1</v>
      </c>
      <c r="J29" s="1">
        <v>77310</v>
      </c>
      <c r="K29" s="2">
        <v>13</v>
      </c>
      <c r="O29" s="1"/>
      <c r="P29" s="1"/>
      <c r="Q29" s="13"/>
      <c r="R29" s="1"/>
      <c r="T29" s="13"/>
    </row>
    <row r="30" spans="1:20" ht="16.5" customHeight="1">
      <c r="A30" s="168">
        <v>12</v>
      </c>
      <c r="B30" s="1">
        <v>218311</v>
      </c>
      <c r="C30" s="2">
        <v>13.668124544413196</v>
      </c>
      <c r="D30" s="2">
        <v>63</v>
      </c>
      <c r="E30" s="1">
        <v>125694</v>
      </c>
      <c r="F30" s="2">
        <v>6.904470300061227</v>
      </c>
      <c r="G30" s="1">
        <v>171310</v>
      </c>
      <c r="H30" s="2">
        <v>-7.423019141186515</v>
      </c>
      <c r="I30" s="2">
        <v>14.1</v>
      </c>
      <c r="J30" s="1">
        <v>78768</v>
      </c>
      <c r="K30" s="2">
        <v>1.8859138533178221</v>
      </c>
      <c r="O30" s="1"/>
      <c r="P30" s="1"/>
      <c r="Q30" s="13"/>
      <c r="R30" s="1"/>
      <c r="T30" s="13"/>
    </row>
    <row r="31" spans="1:20" ht="16.5" customHeight="1">
      <c r="A31" s="168">
        <v>13</v>
      </c>
      <c r="B31" s="1">
        <v>222858</v>
      </c>
      <c r="C31" s="2">
        <v>2.082808470484765</v>
      </c>
      <c r="D31" s="2">
        <v>64.8</v>
      </c>
      <c r="E31" s="1">
        <v>119009</v>
      </c>
      <c r="F31" s="2">
        <v>-5.318471844320339</v>
      </c>
      <c r="G31" s="1">
        <v>162560</v>
      </c>
      <c r="H31" s="2">
        <v>-5.107699492148732</v>
      </c>
      <c r="I31" s="2">
        <v>13.9</v>
      </c>
      <c r="J31" s="1">
        <v>76877</v>
      </c>
      <c r="K31" s="2">
        <v>-2.400721105017267</v>
      </c>
      <c r="O31" s="1"/>
      <c r="P31" s="1"/>
      <c r="Q31" s="13"/>
      <c r="R31" s="1"/>
      <c r="T31" s="13"/>
    </row>
    <row r="32" spans="1:20" ht="16.5" customHeight="1">
      <c r="A32" s="168">
        <v>14</v>
      </c>
      <c r="B32" s="1">
        <v>198432</v>
      </c>
      <c r="C32" s="2">
        <v>-10.960342460221305</v>
      </c>
      <c r="D32" s="2">
        <v>62.8</v>
      </c>
      <c r="E32" s="1">
        <v>115584</v>
      </c>
      <c r="F32" s="2">
        <v>-2.8779336016603763</v>
      </c>
      <c r="G32" s="1">
        <v>161728</v>
      </c>
      <c r="H32" s="2">
        <v>-0.5118110236220441</v>
      </c>
      <c r="I32" s="2">
        <v>14.1</v>
      </c>
      <c r="J32" s="1">
        <v>79207</v>
      </c>
      <c r="K32" s="2">
        <v>3.0308154584596236</v>
      </c>
      <c r="O32" s="1"/>
      <c r="P32" s="1"/>
      <c r="Q32" s="13"/>
      <c r="R32" s="1"/>
      <c r="T32" s="13"/>
    </row>
    <row r="33" spans="1:20" ht="16.5" customHeight="1">
      <c r="A33" s="168">
        <v>15</v>
      </c>
      <c r="B33" s="1">
        <v>202376</v>
      </c>
      <c r="C33" s="2">
        <v>1.9875826479599965</v>
      </c>
      <c r="D33" s="2">
        <v>60.623380513742234</v>
      </c>
      <c r="E33" s="1">
        <v>129327</v>
      </c>
      <c r="F33" s="2">
        <v>11.890053986710967</v>
      </c>
      <c r="G33" s="1">
        <v>158929</v>
      </c>
      <c r="H33" s="2">
        <v>-1.7306836169370854</v>
      </c>
      <c r="I33" s="2">
        <v>13.541442117702992</v>
      </c>
      <c r="J33" s="1">
        <v>83920</v>
      </c>
      <c r="K33" s="2">
        <v>5.950231671443177</v>
      </c>
      <c r="O33" s="1"/>
      <c r="P33" s="1"/>
      <c r="Q33" s="13"/>
      <c r="R33" s="1"/>
      <c r="T33" s="13"/>
    </row>
    <row r="34" spans="1:20" ht="16.5" customHeight="1">
      <c r="A34" s="168">
        <v>16</v>
      </c>
      <c r="B34" s="1">
        <v>207442</v>
      </c>
      <c r="C34" s="2">
        <v>2.503261256275451</v>
      </c>
      <c r="D34" s="2">
        <v>59.43147568787889</v>
      </c>
      <c r="E34" s="1">
        <v>139430</v>
      </c>
      <c r="F34" s="2">
        <v>7.811980483580385</v>
      </c>
      <c r="G34" s="1">
        <v>159945</v>
      </c>
      <c r="H34" s="2">
        <v>0.6392791749775029</v>
      </c>
      <c r="I34" s="2">
        <v>13.406530219490076</v>
      </c>
      <c r="J34" s="1">
        <v>91327</v>
      </c>
      <c r="K34" s="2">
        <v>8.82626310772163</v>
      </c>
      <c r="O34" s="1"/>
      <c r="P34" s="1"/>
      <c r="Q34" s="13"/>
      <c r="R34" s="1"/>
      <c r="T34" s="13"/>
    </row>
    <row r="35" spans="1:20" ht="16.5" customHeight="1" thickBot="1">
      <c r="A35" s="173">
        <v>17</v>
      </c>
      <c r="B35" s="11">
        <v>230674</v>
      </c>
      <c r="C35" s="7">
        <v>11.199274978066171</v>
      </c>
      <c r="D35" s="7">
        <v>62.29802174059821</v>
      </c>
      <c r="E35" s="11">
        <v>137815</v>
      </c>
      <c r="F35" s="7">
        <v>-1.1582873126299944</v>
      </c>
      <c r="G35" s="11">
        <v>156581</v>
      </c>
      <c r="H35" s="7">
        <v>-2.103222982900377</v>
      </c>
      <c r="I35" s="7">
        <v>12.53283665475129</v>
      </c>
      <c r="J35" s="11">
        <v>97670</v>
      </c>
      <c r="K35" s="7">
        <v>6.945372124344388</v>
      </c>
      <c r="O35" s="1"/>
      <c r="P35" s="1"/>
      <c r="Q35" s="13"/>
      <c r="R35" s="1"/>
      <c r="T35" s="13"/>
    </row>
    <row r="36" spans="1:20" ht="13.5" hidden="1">
      <c r="A36" s="149" t="s">
        <v>110</v>
      </c>
      <c r="O36" s="1"/>
      <c r="P36" s="1"/>
      <c r="Q36" s="13"/>
      <c r="R36" s="1"/>
      <c r="T36" s="13"/>
    </row>
    <row r="37" spans="1:20" ht="13.5" hidden="1">
      <c r="A37" s="149" t="s">
        <v>302</v>
      </c>
      <c r="O37" s="1"/>
      <c r="P37" s="1"/>
      <c r="Q37" s="13"/>
      <c r="R37" s="1"/>
      <c r="T37" s="13"/>
    </row>
    <row r="38" spans="1:20" ht="13.5">
      <c r="A38" s="149" t="s">
        <v>21</v>
      </c>
      <c r="O38" s="1"/>
      <c r="P38" s="1"/>
      <c r="Q38" s="13"/>
      <c r="R38" s="1"/>
      <c r="T38" s="13"/>
    </row>
    <row r="39" spans="1:20" ht="13.5">
      <c r="A39" s="149" t="s">
        <v>238</v>
      </c>
      <c r="O39" s="1"/>
      <c r="P39" s="1"/>
      <c r="Q39" s="13"/>
      <c r="R39" s="1"/>
      <c r="T39" s="13"/>
    </row>
    <row r="40" spans="15:20" ht="13.5">
      <c r="O40" s="1"/>
      <c r="P40" s="1"/>
      <c r="Q40" s="13"/>
      <c r="R40" s="1"/>
      <c r="T40" s="13"/>
    </row>
  </sheetData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C6" sqref="C6:D6"/>
    </sheetView>
  </sheetViews>
  <sheetFormatPr defaultColWidth="9.00390625" defaultRowHeight="13.5"/>
  <cols>
    <col min="1" max="1" width="17.625" style="193" customWidth="1"/>
    <col min="2" max="2" width="9.25390625" style="193" bestFit="1" customWidth="1"/>
    <col min="3" max="3" width="9.125" style="193" customWidth="1"/>
    <col min="4" max="4" width="9.25390625" style="193" bestFit="1" customWidth="1"/>
    <col min="5" max="15" width="9.125" style="193" bestFit="1" customWidth="1"/>
    <col min="16" max="17" width="9.25390625" style="193" bestFit="1" customWidth="1"/>
    <col min="18" max="18" width="9.125" style="193" bestFit="1" customWidth="1"/>
    <col min="19" max="20" width="9.00390625" style="193" customWidth="1"/>
    <col min="21" max="21" width="9.125" style="193" customWidth="1"/>
    <col min="22" max="23" width="9.00390625" style="193" customWidth="1"/>
    <col min="24" max="24" width="9.125" style="14" bestFit="1" customWidth="1"/>
    <col min="25" max="16384" width="9.00390625" style="193" customWidth="1"/>
  </cols>
  <sheetData>
    <row r="1" ht="18">
      <c r="A1" s="192" t="s">
        <v>111</v>
      </c>
    </row>
    <row r="2" spans="1:26" ht="16.5" customHeight="1">
      <c r="A2" s="318" t="s">
        <v>112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135"/>
      <c r="Y2" s="194"/>
      <c r="Z2" s="194"/>
    </row>
    <row r="3" spans="1:26" ht="16.5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 t="s">
        <v>28</v>
      </c>
      <c r="V3" s="196"/>
      <c r="W3" s="196"/>
      <c r="X3" s="135"/>
      <c r="Y3" s="194"/>
      <c r="Z3" s="194"/>
    </row>
    <row r="4" spans="1:24" ht="19.5" customHeight="1">
      <c r="A4" s="197"/>
      <c r="B4" s="198" t="s">
        <v>29</v>
      </c>
      <c r="C4" s="199"/>
      <c r="D4" s="200" t="s">
        <v>30</v>
      </c>
      <c r="E4" s="200"/>
      <c r="F4" s="200"/>
      <c r="G4" s="200"/>
      <c r="H4" s="200"/>
      <c r="I4" s="200"/>
      <c r="J4" s="200"/>
      <c r="K4" s="200"/>
      <c r="L4" s="200"/>
      <c r="M4" s="200"/>
      <c r="N4" s="201" t="s">
        <v>31</v>
      </c>
      <c r="O4" s="200"/>
      <c r="P4" s="200"/>
      <c r="Q4" s="200"/>
      <c r="R4" s="200"/>
      <c r="S4" s="200"/>
      <c r="T4" s="200"/>
      <c r="U4" s="200"/>
      <c r="V4" s="200"/>
      <c r="W4" s="202"/>
      <c r="X4" s="136"/>
    </row>
    <row r="5" spans="1:24" ht="19.5" customHeight="1">
      <c r="A5" s="203"/>
      <c r="B5" s="204"/>
      <c r="C5" s="205"/>
      <c r="D5" s="206"/>
      <c r="E5" s="206"/>
      <c r="F5" s="207" t="s">
        <v>32</v>
      </c>
      <c r="G5" s="208"/>
      <c r="H5" s="207" t="s">
        <v>33</v>
      </c>
      <c r="I5" s="208"/>
      <c r="J5" s="207" t="s">
        <v>34</v>
      </c>
      <c r="K5" s="208"/>
      <c r="L5" s="209" t="s">
        <v>35</v>
      </c>
      <c r="M5" s="209"/>
      <c r="N5" s="210"/>
      <c r="O5" s="206"/>
      <c r="P5" s="207" t="s">
        <v>36</v>
      </c>
      <c r="Q5" s="208"/>
      <c r="R5" s="207" t="s">
        <v>37</v>
      </c>
      <c r="S5" s="208"/>
      <c r="T5" s="207" t="s">
        <v>38</v>
      </c>
      <c r="U5" s="208"/>
      <c r="V5" s="207" t="s">
        <v>39</v>
      </c>
      <c r="W5" s="211"/>
      <c r="X5" s="137" t="s">
        <v>239</v>
      </c>
    </row>
    <row r="6" spans="1:24" ht="19.5" customHeight="1" thickBot="1">
      <c r="A6" s="212"/>
      <c r="B6" s="15" t="s">
        <v>40</v>
      </c>
      <c r="C6" s="213" t="s">
        <v>235</v>
      </c>
      <c r="D6" s="214" t="s">
        <v>40</v>
      </c>
      <c r="E6" s="215" t="s">
        <v>235</v>
      </c>
      <c r="F6" s="216" t="s">
        <v>41</v>
      </c>
      <c r="G6" s="217" t="s">
        <v>235</v>
      </c>
      <c r="H6" s="216" t="s">
        <v>41</v>
      </c>
      <c r="I6" s="217" t="s">
        <v>235</v>
      </c>
      <c r="J6" s="216" t="s">
        <v>41</v>
      </c>
      <c r="K6" s="217" t="s">
        <v>235</v>
      </c>
      <c r="L6" s="218" t="s">
        <v>41</v>
      </c>
      <c r="M6" s="213" t="s">
        <v>235</v>
      </c>
      <c r="N6" s="219" t="s">
        <v>40</v>
      </c>
      <c r="O6" s="215" t="s">
        <v>235</v>
      </c>
      <c r="P6" s="216" t="s">
        <v>41</v>
      </c>
      <c r="Q6" s="217" t="s">
        <v>235</v>
      </c>
      <c r="R6" s="216" t="s">
        <v>41</v>
      </c>
      <c r="S6" s="217" t="s">
        <v>235</v>
      </c>
      <c r="T6" s="216" t="s">
        <v>41</v>
      </c>
      <c r="U6" s="217" t="s">
        <v>235</v>
      </c>
      <c r="V6" s="138" t="s">
        <v>41</v>
      </c>
      <c r="W6" s="213" t="s">
        <v>235</v>
      </c>
      <c r="X6" s="136"/>
    </row>
    <row r="7" spans="1:24" ht="19.5" customHeight="1" hidden="1">
      <c r="A7" s="220" t="s">
        <v>114</v>
      </c>
      <c r="B7" s="17">
        <f aca="true" t="shared" si="0" ref="B7:B22">D7+N7+B27</f>
        <v>154116</v>
      </c>
      <c r="C7" s="221" t="e">
        <f>SUM(B7/#REF!-1)*100</f>
        <v>#REF!</v>
      </c>
      <c r="D7" s="18">
        <f aca="true" t="shared" si="1" ref="D7:D22">F7+H7+J7+L7</f>
        <v>88850</v>
      </c>
      <c r="E7" s="222" t="e">
        <f>SUM(D7/#REF!-1)*100</f>
        <v>#REF!</v>
      </c>
      <c r="F7" s="19">
        <v>13902</v>
      </c>
      <c r="G7" s="222" t="e">
        <f>SUM(F7/#REF!-1)*100</f>
        <v>#REF!</v>
      </c>
      <c r="H7" s="19">
        <v>11003</v>
      </c>
      <c r="I7" s="222" t="e">
        <f>SUM(H7/#REF!-1)*100</f>
        <v>#REF!</v>
      </c>
      <c r="J7" s="19">
        <v>32567</v>
      </c>
      <c r="K7" s="222" t="e">
        <f>SUM(J7/#REF!-1)*100</f>
        <v>#REF!</v>
      </c>
      <c r="L7" s="19">
        <v>31378</v>
      </c>
      <c r="M7" s="221" t="e">
        <f>SUM(L7/#REF!-1)*100</f>
        <v>#REF!</v>
      </c>
      <c r="N7" s="18">
        <f aca="true" t="shared" si="2" ref="N7:N22">P7+R7+T7+V7</f>
        <v>25259</v>
      </c>
      <c r="O7" s="222" t="e">
        <f>SUM(N7/#REF!-1)*100</f>
        <v>#REF!</v>
      </c>
      <c r="P7" s="19">
        <v>1521</v>
      </c>
      <c r="Q7" s="222" t="e">
        <f>SUM(P7/#REF!-1)*100</f>
        <v>#REF!</v>
      </c>
      <c r="R7" s="19">
        <v>9160</v>
      </c>
      <c r="S7" s="222" t="e">
        <f>SUM(R7/#REF!-1)*100</f>
        <v>#REF!</v>
      </c>
      <c r="T7" s="19">
        <v>12955</v>
      </c>
      <c r="U7" s="222" t="e">
        <f>SUM(T7/#REF!-1)*100</f>
        <v>#REF!</v>
      </c>
      <c r="V7" s="19">
        <v>1623</v>
      </c>
      <c r="W7" s="223" t="e">
        <f>SUM(V7/#REF!-1)*100</f>
        <v>#REF!</v>
      </c>
      <c r="X7" s="136">
        <v>247968</v>
      </c>
    </row>
    <row r="8" spans="1:24" ht="19.5" customHeight="1">
      <c r="A8" s="220" t="s">
        <v>240</v>
      </c>
      <c r="B8" s="17">
        <f t="shared" si="0"/>
        <v>109516</v>
      </c>
      <c r="C8" s="221">
        <f aca="true" t="shared" si="3" ref="C8:C22">SUM(B8/B7-1)*100</f>
        <v>-28.939240572036653</v>
      </c>
      <c r="D8" s="18">
        <f t="shared" si="1"/>
        <v>62386</v>
      </c>
      <c r="E8" s="222">
        <f aca="true" t="shared" si="4" ref="E8:E22">SUM(D8/D7-1)*100</f>
        <v>-29.78503095104108</v>
      </c>
      <c r="F8" s="19">
        <v>11510</v>
      </c>
      <c r="G8" s="222">
        <f aca="true" t="shared" si="5" ref="G8:G22">SUM(F8/F7-1)*100</f>
        <v>-17.20615738742627</v>
      </c>
      <c r="H8" s="19">
        <v>12893</v>
      </c>
      <c r="I8" s="222">
        <f aca="true" t="shared" si="6" ref="I8:I22">SUM(H8/H7-1)*100</f>
        <v>17.177133509042996</v>
      </c>
      <c r="J8" s="19">
        <v>17176</v>
      </c>
      <c r="K8" s="222">
        <f aca="true" t="shared" si="7" ref="K8:K22">SUM(J8/J7-1)*100</f>
        <v>-47.25949580864065</v>
      </c>
      <c r="L8" s="19">
        <v>20807</v>
      </c>
      <c r="M8" s="221">
        <f aca="true" t="shared" si="8" ref="M8:M22">SUM(L8/L7-1)*100</f>
        <v>-33.68920899993626</v>
      </c>
      <c r="N8" s="18">
        <f t="shared" si="2"/>
        <v>19108</v>
      </c>
      <c r="O8" s="222">
        <f aca="true" t="shared" si="9" ref="O8:O22">SUM(N8/N7-1)*100</f>
        <v>-24.351716219961205</v>
      </c>
      <c r="P8" s="19">
        <v>1572</v>
      </c>
      <c r="Q8" s="222">
        <f aca="true" t="shared" si="10" ref="Q8:Q22">SUM(P8/P7-1)*100</f>
        <v>3.3530571992110403</v>
      </c>
      <c r="R8" s="19">
        <v>5865</v>
      </c>
      <c r="S8" s="222">
        <f aca="true" t="shared" si="11" ref="S8:S22">SUM(R8/R7-1)*100</f>
        <v>-35.97161572052402</v>
      </c>
      <c r="T8" s="19">
        <v>10914</v>
      </c>
      <c r="U8" s="222">
        <f aca="true" t="shared" si="12" ref="U8:U22">SUM(T8/T7-1)*100</f>
        <v>-15.754534928598996</v>
      </c>
      <c r="V8" s="19">
        <v>757</v>
      </c>
      <c r="W8" s="223">
        <f aca="true" t="shared" si="13" ref="W8:W22">SUM(V8/V7-1)*100</f>
        <v>-53.35797905113986</v>
      </c>
      <c r="X8" s="136">
        <v>164824</v>
      </c>
    </row>
    <row r="9" spans="1:24" ht="19.5" customHeight="1">
      <c r="A9" s="224" t="s">
        <v>241</v>
      </c>
      <c r="B9" s="17">
        <f t="shared" si="0"/>
        <v>79021</v>
      </c>
      <c r="C9" s="221">
        <f t="shared" si="3"/>
        <v>-27.84524635669674</v>
      </c>
      <c r="D9" s="18">
        <f t="shared" si="1"/>
        <v>45633</v>
      </c>
      <c r="E9" s="222">
        <f t="shared" si="4"/>
        <v>-26.853781297085888</v>
      </c>
      <c r="F9" s="22">
        <v>9731</v>
      </c>
      <c r="G9" s="222">
        <f t="shared" si="5"/>
        <v>-15.456125108601215</v>
      </c>
      <c r="H9" s="22">
        <v>7918</v>
      </c>
      <c r="I9" s="222">
        <f t="shared" si="6"/>
        <v>-38.58683006282478</v>
      </c>
      <c r="J9" s="22">
        <v>14493</v>
      </c>
      <c r="K9" s="222">
        <f t="shared" si="7"/>
        <v>-15.62063344201211</v>
      </c>
      <c r="L9" s="22">
        <v>13491</v>
      </c>
      <c r="M9" s="221">
        <f t="shared" si="8"/>
        <v>-35.16124381217859</v>
      </c>
      <c r="N9" s="18">
        <f t="shared" si="2"/>
        <v>11094</v>
      </c>
      <c r="O9" s="222">
        <f t="shared" si="9"/>
        <v>-41.94054846137744</v>
      </c>
      <c r="P9" s="22">
        <v>681</v>
      </c>
      <c r="Q9" s="222">
        <f t="shared" si="10"/>
        <v>-56.679389312977094</v>
      </c>
      <c r="R9" s="22">
        <v>3032</v>
      </c>
      <c r="S9" s="222">
        <f t="shared" si="11"/>
        <v>-48.30349531116794</v>
      </c>
      <c r="T9" s="22">
        <v>6950</v>
      </c>
      <c r="U9" s="222">
        <f t="shared" si="12"/>
        <v>-36.32032252153198</v>
      </c>
      <c r="V9" s="22">
        <v>431</v>
      </c>
      <c r="W9" s="223">
        <f t="shared" si="13"/>
        <v>-43.06472919418758</v>
      </c>
      <c r="X9" s="136">
        <v>111152</v>
      </c>
    </row>
    <row r="10" spans="1:24" ht="19.5" customHeight="1">
      <c r="A10" s="224" t="s">
        <v>242</v>
      </c>
      <c r="B10" s="17">
        <f t="shared" si="0"/>
        <v>118237</v>
      </c>
      <c r="C10" s="221">
        <f t="shared" si="3"/>
        <v>49.627314258235145</v>
      </c>
      <c r="D10" s="18">
        <f t="shared" si="1"/>
        <v>73876</v>
      </c>
      <c r="E10" s="222">
        <f t="shared" si="4"/>
        <v>61.89161352529968</v>
      </c>
      <c r="F10" s="22">
        <v>17432</v>
      </c>
      <c r="G10" s="222">
        <f t="shared" si="5"/>
        <v>79.13883465214265</v>
      </c>
      <c r="H10" s="22">
        <v>13122</v>
      </c>
      <c r="I10" s="222">
        <f t="shared" si="6"/>
        <v>65.72366759282646</v>
      </c>
      <c r="J10" s="22">
        <v>23347</v>
      </c>
      <c r="K10" s="222">
        <f t="shared" si="7"/>
        <v>61.09156144345547</v>
      </c>
      <c r="L10" s="22">
        <v>19975</v>
      </c>
      <c r="M10" s="221">
        <f t="shared" si="8"/>
        <v>48.06167074345859</v>
      </c>
      <c r="N10" s="18">
        <f t="shared" si="2"/>
        <v>14108</v>
      </c>
      <c r="O10" s="222">
        <f t="shared" si="9"/>
        <v>27.16783847124571</v>
      </c>
      <c r="P10" s="22">
        <v>314</v>
      </c>
      <c r="Q10" s="222">
        <f t="shared" si="10"/>
        <v>-53.89133627019089</v>
      </c>
      <c r="R10" s="22">
        <v>2490</v>
      </c>
      <c r="S10" s="222">
        <f t="shared" si="11"/>
        <v>-17.87598944591029</v>
      </c>
      <c r="T10" s="22">
        <v>10952</v>
      </c>
      <c r="U10" s="222">
        <f t="shared" si="12"/>
        <v>57.58273381294965</v>
      </c>
      <c r="V10" s="22">
        <v>352</v>
      </c>
      <c r="W10" s="223">
        <f t="shared" si="13"/>
        <v>-18.32946635730859</v>
      </c>
      <c r="X10" s="136">
        <v>157904</v>
      </c>
    </row>
    <row r="11" spans="1:24" ht="19.5" customHeight="1">
      <c r="A11" s="224" t="s">
        <v>243</v>
      </c>
      <c r="B11" s="17">
        <f t="shared" si="0"/>
        <v>172132</v>
      </c>
      <c r="C11" s="221">
        <f t="shared" si="3"/>
        <v>45.58217816757868</v>
      </c>
      <c r="D11" s="18">
        <f t="shared" si="1"/>
        <v>103234</v>
      </c>
      <c r="E11" s="222">
        <f t="shared" si="4"/>
        <v>39.7395635930478</v>
      </c>
      <c r="F11" s="19">
        <v>18313</v>
      </c>
      <c r="G11" s="222">
        <f t="shared" si="5"/>
        <v>5.05392381826526</v>
      </c>
      <c r="H11" s="19">
        <v>17830</v>
      </c>
      <c r="I11" s="222">
        <f t="shared" si="6"/>
        <v>35.87867703094041</v>
      </c>
      <c r="J11" s="19">
        <v>41846</v>
      </c>
      <c r="K11" s="222">
        <f t="shared" si="7"/>
        <v>79.23501948858527</v>
      </c>
      <c r="L11" s="19">
        <v>25245</v>
      </c>
      <c r="M11" s="221">
        <f t="shared" si="8"/>
        <v>26.38297872340425</v>
      </c>
      <c r="N11" s="18">
        <f t="shared" si="2"/>
        <v>20308</v>
      </c>
      <c r="O11" s="222">
        <f t="shared" si="9"/>
        <v>43.94669690955486</v>
      </c>
      <c r="P11" s="19">
        <v>733</v>
      </c>
      <c r="Q11" s="222">
        <f t="shared" si="10"/>
        <v>133.4394904458599</v>
      </c>
      <c r="R11" s="19">
        <v>3107</v>
      </c>
      <c r="S11" s="222">
        <f t="shared" si="11"/>
        <v>24.77911646586346</v>
      </c>
      <c r="T11" s="19">
        <v>15627</v>
      </c>
      <c r="U11" s="222">
        <f t="shared" si="12"/>
        <v>42.68626734842951</v>
      </c>
      <c r="V11" s="19">
        <v>841</v>
      </c>
      <c r="W11" s="223">
        <f t="shared" si="13"/>
        <v>138.92045454545453</v>
      </c>
      <c r="X11" s="136">
        <v>226820</v>
      </c>
    </row>
    <row r="12" spans="1:24" ht="19.5" customHeight="1">
      <c r="A12" s="224" t="s">
        <v>244</v>
      </c>
      <c r="B12" s="17">
        <f t="shared" si="0"/>
        <v>157596</v>
      </c>
      <c r="C12" s="221">
        <f t="shared" si="3"/>
        <v>-8.444681988241587</v>
      </c>
      <c r="D12" s="18">
        <f t="shared" si="1"/>
        <v>92140</v>
      </c>
      <c r="E12" s="222">
        <f t="shared" si="4"/>
        <v>-10.746459499777206</v>
      </c>
      <c r="F12" s="19">
        <v>14080</v>
      </c>
      <c r="G12" s="222">
        <f t="shared" si="5"/>
        <v>-23.114727242942166</v>
      </c>
      <c r="H12" s="19">
        <v>13257</v>
      </c>
      <c r="I12" s="222">
        <f t="shared" si="6"/>
        <v>-25.647784632641613</v>
      </c>
      <c r="J12" s="19">
        <v>40544</v>
      </c>
      <c r="K12" s="222">
        <f t="shared" si="7"/>
        <v>-3.111408497825363</v>
      </c>
      <c r="L12" s="19">
        <v>24259</v>
      </c>
      <c r="M12" s="221">
        <f t="shared" si="8"/>
        <v>-3.9057239057239013</v>
      </c>
      <c r="N12" s="18">
        <f t="shared" si="2"/>
        <v>16886</v>
      </c>
      <c r="O12" s="222">
        <f t="shared" si="9"/>
        <v>-16.850502265117196</v>
      </c>
      <c r="P12" s="19">
        <v>935</v>
      </c>
      <c r="Q12" s="222">
        <f t="shared" si="10"/>
        <v>27.557980900409284</v>
      </c>
      <c r="R12" s="19">
        <v>2007</v>
      </c>
      <c r="S12" s="222">
        <f t="shared" si="11"/>
        <v>-35.40392661731574</v>
      </c>
      <c r="T12" s="19">
        <v>12984</v>
      </c>
      <c r="U12" s="222">
        <f t="shared" si="12"/>
        <v>-16.91303513150316</v>
      </c>
      <c r="V12" s="19">
        <v>960</v>
      </c>
      <c r="W12" s="223">
        <f t="shared" si="13"/>
        <v>14.149821640903681</v>
      </c>
      <c r="X12" s="136">
        <v>198372</v>
      </c>
    </row>
    <row r="13" spans="1:24" ht="19.5" customHeight="1">
      <c r="A13" s="224" t="s">
        <v>245</v>
      </c>
      <c r="B13" s="17">
        <f t="shared" si="0"/>
        <v>156448</v>
      </c>
      <c r="C13" s="221">
        <f t="shared" si="3"/>
        <v>-0.7284448843879243</v>
      </c>
      <c r="D13" s="18">
        <f t="shared" si="1"/>
        <v>89225</v>
      </c>
      <c r="E13" s="222">
        <f t="shared" si="4"/>
        <v>-3.163663989581067</v>
      </c>
      <c r="F13" s="19">
        <v>9676</v>
      </c>
      <c r="G13" s="222">
        <f t="shared" si="5"/>
        <v>-31.278409090909086</v>
      </c>
      <c r="H13" s="19">
        <v>12298</v>
      </c>
      <c r="I13" s="222">
        <f t="shared" si="6"/>
        <v>-7.233914158557742</v>
      </c>
      <c r="J13" s="19">
        <v>43035</v>
      </c>
      <c r="K13" s="222">
        <f t="shared" si="7"/>
        <v>6.143942383583267</v>
      </c>
      <c r="L13" s="19">
        <v>24216</v>
      </c>
      <c r="M13" s="221">
        <f t="shared" si="8"/>
        <v>-0.177253802712396</v>
      </c>
      <c r="N13" s="18">
        <f t="shared" si="2"/>
        <v>14233</v>
      </c>
      <c r="O13" s="222">
        <f t="shared" si="9"/>
        <v>-15.71124008054009</v>
      </c>
      <c r="P13" s="19">
        <v>587</v>
      </c>
      <c r="Q13" s="222">
        <f t="shared" si="10"/>
        <v>-37.219251336898395</v>
      </c>
      <c r="R13" s="19">
        <v>2419</v>
      </c>
      <c r="S13" s="222">
        <f t="shared" si="11"/>
        <v>20.528151469855516</v>
      </c>
      <c r="T13" s="19">
        <v>10593</v>
      </c>
      <c r="U13" s="222">
        <f t="shared" si="12"/>
        <v>-18.414972273567464</v>
      </c>
      <c r="V13" s="19">
        <v>634</v>
      </c>
      <c r="W13" s="223">
        <f t="shared" si="13"/>
        <v>-33.958333333333336</v>
      </c>
      <c r="X13" s="136">
        <v>199500</v>
      </c>
    </row>
    <row r="14" spans="1:24" ht="19.5" customHeight="1">
      <c r="A14" s="224" t="s">
        <v>85</v>
      </c>
      <c r="B14" s="17">
        <f t="shared" si="0"/>
        <v>165510</v>
      </c>
      <c r="C14" s="221">
        <f t="shared" si="3"/>
        <v>5.79233994681938</v>
      </c>
      <c r="D14" s="18">
        <f t="shared" si="1"/>
        <v>100813</v>
      </c>
      <c r="E14" s="222">
        <f t="shared" si="4"/>
        <v>12.987391426169804</v>
      </c>
      <c r="F14" s="19">
        <v>12399</v>
      </c>
      <c r="G14" s="222">
        <f t="shared" si="5"/>
        <v>28.14179412980571</v>
      </c>
      <c r="H14" s="19">
        <v>14022</v>
      </c>
      <c r="I14" s="222">
        <f t="shared" si="6"/>
        <v>14.018539599934954</v>
      </c>
      <c r="J14" s="19">
        <v>48586</v>
      </c>
      <c r="K14" s="222">
        <f t="shared" si="7"/>
        <v>12.898803299639837</v>
      </c>
      <c r="L14" s="19">
        <v>25806</v>
      </c>
      <c r="M14" s="221">
        <f t="shared" si="8"/>
        <v>6.565906838453905</v>
      </c>
      <c r="N14" s="18">
        <f t="shared" si="2"/>
        <v>16506</v>
      </c>
      <c r="O14" s="222">
        <f t="shared" si="9"/>
        <v>15.969929038150777</v>
      </c>
      <c r="P14" s="19">
        <v>847</v>
      </c>
      <c r="Q14" s="222">
        <f t="shared" si="10"/>
        <v>44.293015332197605</v>
      </c>
      <c r="R14" s="19">
        <v>2223</v>
      </c>
      <c r="S14" s="222">
        <f t="shared" si="11"/>
        <v>-8.102521703183129</v>
      </c>
      <c r="T14" s="19">
        <v>12717</v>
      </c>
      <c r="U14" s="222">
        <f t="shared" si="12"/>
        <v>20.05097706032286</v>
      </c>
      <c r="V14" s="19">
        <v>719</v>
      </c>
      <c r="W14" s="223">
        <f t="shared" si="13"/>
        <v>13.406940063091488</v>
      </c>
      <c r="X14" s="136">
        <v>210799</v>
      </c>
    </row>
    <row r="15" spans="1:24" ht="19.5" customHeight="1">
      <c r="A15" s="224" t="s">
        <v>74</v>
      </c>
      <c r="B15" s="17">
        <f t="shared" si="0"/>
        <v>140112</v>
      </c>
      <c r="C15" s="221">
        <f t="shared" si="3"/>
        <v>-15.34529635671561</v>
      </c>
      <c r="D15" s="18">
        <f t="shared" si="1"/>
        <v>94085</v>
      </c>
      <c r="E15" s="222">
        <f t="shared" si="4"/>
        <v>-6.673742473688904</v>
      </c>
      <c r="F15" s="19">
        <v>10118</v>
      </c>
      <c r="G15" s="222">
        <f t="shared" si="5"/>
        <v>-18.396644890716995</v>
      </c>
      <c r="H15" s="19">
        <v>11333</v>
      </c>
      <c r="I15" s="222">
        <f t="shared" si="6"/>
        <v>-19.177007559549274</v>
      </c>
      <c r="J15" s="19">
        <v>48853</v>
      </c>
      <c r="K15" s="222">
        <f t="shared" si="7"/>
        <v>0.5495410200469175</v>
      </c>
      <c r="L15" s="19">
        <v>23781</v>
      </c>
      <c r="M15" s="221">
        <f t="shared" si="8"/>
        <v>-7.847012322715652</v>
      </c>
      <c r="N15" s="18">
        <f t="shared" si="2"/>
        <v>12670</v>
      </c>
      <c r="O15" s="222">
        <f t="shared" si="9"/>
        <v>-23.240033927056825</v>
      </c>
      <c r="P15" s="19">
        <v>689</v>
      </c>
      <c r="Q15" s="222">
        <f t="shared" si="10"/>
        <v>-18.654073199527744</v>
      </c>
      <c r="R15" s="19">
        <v>2194</v>
      </c>
      <c r="S15" s="222">
        <f t="shared" si="11"/>
        <v>-1.304543409806569</v>
      </c>
      <c r="T15" s="19">
        <v>9288</v>
      </c>
      <c r="U15" s="222">
        <f t="shared" si="12"/>
        <v>-26.963906581740982</v>
      </c>
      <c r="V15" s="19">
        <v>499</v>
      </c>
      <c r="W15" s="223">
        <f t="shared" si="13"/>
        <v>-30.5980528511822</v>
      </c>
      <c r="X15" s="136">
        <v>166010</v>
      </c>
    </row>
    <row r="16" spans="1:24" ht="19.5" customHeight="1">
      <c r="A16" s="224" t="s">
        <v>75</v>
      </c>
      <c r="B16" s="17">
        <f t="shared" si="0"/>
        <v>156016</v>
      </c>
      <c r="C16" s="221">
        <f t="shared" si="3"/>
        <v>11.350919264588333</v>
      </c>
      <c r="D16" s="18">
        <f t="shared" si="1"/>
        <v>100366</v>
      </c>
      <c r="E16" s="222">
        <f t="shared" si="4"/>
        <v>6.675878195248974</v>
      </c>
      <c r="F16" s="19">
        <v>11562</v>
      </c>
      <c r="G16" s="222">
        <f t="shared" si="5"/>
        <v>14.271595176912433</v>
      </c>
      <c r="H16" s="19">
        <v>11146</v>
      </c>
      <c r="I16" s="222">
        <f t="shared" si="6"/>
        <v>-1.6500485308391433</v>
      </c>
      <c r="J16" s="19">
        <v>50796</v>
      </c>
      <c r="K16" s="222">
        <f t="shared" si="7"/>
        <v>3.9772378359568483</v>
      </c>
      <c r="L16" s="19">
        <v>26862</v>
      </c>
      <c r="M16" s="221">
        <f t="shared" si="8"/>
        <v>12.955720953702542</v>
      </c>
      <c r="N16" s="18">
        <f t="shared" si="2"/>
        <v>13051</v>
      </c>
      <c r="O16" s="222">
        <f t="shared" si="9"/>
        <v>3.0071033938437353</v>
      </c>
      <c r="P16" s="19">
        <v>351</v>
      </c>
      <c r="Q16" s="222">
        <f t="shared" si="10"/>
        <v>-49.056603773584904</v>
      </c>
      <c r="R16" s="19">
        <v>2533</v>
      </c>
      <c r="S16" s="222">
        <f t="shared" si="11"/>
        <v>15.451230628988144</v>
      </c>
      <c r="T16" s="19">
        <v>9846</v>
      </c>
      <c r="U16" s="222">
        <f t="shared" si="12"/>
        <v>6.007751937984507</v>
      </c>
      <c r="V16" s="19">
        <v>321</v>
      </c>
      <c r="W16" s="223">
        <f t="shared" si="13"/>
        <v>-35.671342685370746</v>
      </c>
      <c r="X16" s="136">
        <v>192060</v>
      </c>
    </row>
    <row r="17" spans="1:24" ht="19.5" customHeight="1">
      <c r="A17" s="224" t="s">
        <v>76</v>
      </c>
      <c r="B17" s="17">
        <f t="shared" si="0"/>
        <v>176715</v>
      </c>
      <c r="C17" s="221">
        <f t="shared" si="3"/>
        <v>13.267229002153623</v>
      </c>
      <c r="D17" s="18">
        <f t="shared" si="1"/>
        <v>114644</v>
      </c>
      <c r="E17" s="222">
        <f t="shared" si="4"/>
        <v>14.225933084909226</v>
      </c>
      <c r="F17" s="19">
        <v>11151</v>
      </c>
      <c r="G17" s="222">
        <f t="shared" si="5"/>
        <v>-3.554748313440581</v>
      </c>
      <c r="H17" s="19">
        <v>11696</v>
      </c>
      <c r="I17" s="222">
        <f t="shared" si="6"/>
        <v>4.93450565225193</v>
      </c>
      <c r="J17" s="19">
        <v>57914</v>
      </c>
      <c r="K17" s="222">
        <f t="shared" si="7"/>
        <v>14.012914402708866</v>
      </c>
      <c r="L17" s="19">
        <v>33883</v>
      </c>
      <c r="M17" s="221">
        <f t="shared" si="8"/>
        <v>26.137294319112492</v>
      </c>
      <c r="N17" s="18">
        <f t="shared" si="2"/>
        <v>16009</v>
      </c>
      <c r="O17" s="222">
        <f t="shared" si="9"/>
        <v>22.664929890429853</v>
      </c>
      <c r="P17" s="19">
        <v>713</v>
      </c>
      <c r="Q17" s="222">
        <f t="shared" si="10"/>
        <v>103.13390313390313</v>
      </c>
      <c r="R17" s="19">
        <v>2276</v>
      </c>
      <c r="S17" s="222">
        <f t="shared" si="11"/>
        <v>-10.146071851559412</v>
      </c>
      <c r="T17" s="19">
        <v>12453</v>
      </c>
      <c r="U17" s="222">
        <f t="shared" si="12"/>
        <v>26.477757464960394</v>
      </c>
      <c r="V17" s="19">
        <v>567</v>
      </c>
      <c r="W17" s="223">
        <f t="shared" si="13"/>
        <v>76.6355140186916</v>
      </c>
      <c r="X17" s="139">
        <v>218311</v>
      </c>
    </row>
    <row r="18" spans="1:24" ht="19.5" customHeight="1">
      <c r="A18" s="224" t="s">
        <v>77</v>
      </c>
      <c r="B18" s="17">
        <f t="shared" si="0"/>
        <v>186479</v>
      </c>
      <c r="C18" s="221">
        <f t="shared" si="3"/>
        <v>5.52528081939847</v>
      </c>
      <c r="D18" s="18">
        <f t="shared" si="1"/>
        <v>120885</v>
      </c>
      <c r="E18" s="222">
        <f t="shared" si="4"/>
        <v>5.443808659851368</v>
      </c>
      <c r="F18" s="19">
        <v>12033</v>
      </c>
      <c r="G18" s="222">
        <f t="shared" si="5"/>
        <v>7.909604519774005</v>
      </c>
      <c r="H18" s="19">
        <v>14541</v>
      </c>
      <c r="I18" s="222">
        <f t="shared" si="6"/>
        <v>24.32455540355678</v>
      </c>
      <c r="J18" s="19">
        <v>62917</v>
      </c>
      <c r="K18" s="222">
        <f t="shared" si="7"/>
        <v>8.638671133059361</v>
      </c>
      <c r="L18" s="19">
        <v>31394</v>
      </c>
      <c r="M18" s="221">
        <f t="shared" si="8"/>
        <v>-7.345866658796451</v>
      </c>
      <c r="N18" s="18">
        <f t="shared" si="2"/>
        <v>15072</v>
      </c>
      <c r="O18" s="222">
        <f t="shared" si="9"/>
        <v>-5.852957711287399</v>
      </c>
      <c r="P18" s="19">
        <v>918</v>
      </c>
      <c r="Q18" s="222">
        <f t="shared" si="10"/>
        <v>28.751753155680216</v>
      </c>
      <c r="R18" s="19">
        <v>2124</v>
      </c>
      <c r="S18" s="222">
        <f t="shared" si="11"/>
        <v>-6.678383128295251</v>
      </c>
      <c r="T18" s="19">
        <v>11167</v>
      </c>
      <c r="U18" s="222">
        <f t="shared" si="12"/>
        <v>-10.326828876575922</v>
      </c>
      <c r="V18" s="19">
        <v>863</v>
      </c>
      <c r="W18" s="223">
        <f t="shared" si="13"/>
        <v>52.20458553791887</v>
      </c>
      <c r="X18" s="139">
        <v>222858</v>
      </c>
    </row>
    <row r="19" spans="1:24" ht="19.5" customHeight="1">
      <c r="A19" s="224" t="s">
        <v>78</v>
      </c>
      <c r="B19" s="17">
        <f t="shared" si="0"/>
        <v>164515</v>
      </c>
      <c r="C19" s="221">
        <f t="shared" si="3"/>
        <v>-11.778269939242492</v>
      </c>
      <c r="D19" s="18">
        <f t="shared" si="1"/>
        <v>111438</v>
      </c>
      <c r="E19" s="222">
        <f t="shared" si="4"/>
        <v>-7.81486536791165</v>
      </c>
      <c r="F19" s="19">
        <v>9017</v>
      </c>
      <c r="G19" s="222">
        <f t="shared" si="5"/>
        <v>-25.064406216238677</v>
      </c>
      <c r="H19" s="19">
        <v>9360</v>
      </c>
      <c r="I19" s="222">
        <f t="shared" si="6"/>
        <v>-35.63028677532495</v>
      </c>
      <c r="J19" s="19">
        <v>64466</v>
      </c>
      <c r="K19" s="222">
        <f t="shared" si="7"/>
        <v>2.461973711397558</v>
      </c>
      <c r="L19" s="19">
        <v>28595</v>
      </c>
      <c r="M19" s="221">
        <f t="shared" si="8"/>
        <v>-8.915716378925909</v>
      </c>
      <c r="N19" s="18">
        <f t="shared" si="2"/>
        <v>14197</v>
      </c>
      <c r="O19" s="222">
        <f t="shared" si="9"/>
        <v>-5.805467091295114</v>
      </c>
      <c r="P19" s="19">
        <v>701</v>
      </c>
      <c r="Q19" s="222">
        <f t="shared" si="10"/>
        <v>-23.638344226579523</v>
      </c>
      <c r="R19" s="19">
        <v>2277</v>
      </c>
      <c r="S19" s="222">
        <f t="shared" si="11"/>
        <v>7.203389830508478</v>
      </c>
      <c r="T19" s="19">
        <v>10500</v>
      </c>
      <c r="U19" s="222">
        <f t="shared" si="12"/>
        <v>-5.972956031163246</v>
      </c>
      <c r="V19" s="19">
        <v>719</v>
      </c>
      <c r="W19" s="223">
        <f t="shared" si="13"/>
        <v>-16.685979142526076</v>
      </c>
      <c r="X19" s="139">
        <v>198432</v>
      </c>
    </row>
    <row r="20" spans="1:24" ht="19.5" customHeight="1">
      <c r="A20" s="224" t="s">
        <v>79</v>
      </c>
      <c r="B20" s="17">
        <f t="shared" si="0"/>
        <v>168953</v>
      </c>
      <c r="C20" s="221">
        <f t="shared" si="3"/>
        <v>2.6976263562592973</v>
      </c>
      <c r="D20" s="18">
        <f t="shared" si="1"/>
        <v>120146</v>
      </c>
      <c r="E20" s="222">
        <f t="shared" si="4"/>
        <v>7.814210592437054</v>
      </c>
      <c r="F20" s="19">
        <v>11434</v>
      </c>
      <c r="G20" s="222">
        <f t="shared" si="5"/>
        <v>26.804924032383283</v>
      </c>
      <c r="H20" s="19">
        <v>7554</v>
      </c>
      <c r="I20" s="222">
        <f t="shared" si="6"/>
        <v>-19.294871794871792</v>
      </c>
      <c r="J20" s="19">
        <v>77674</v>
      </c>
      <c r="K20" s="222">
        <f t="shared" si="7"/>
        <v>20.488319424192603</v>
      </c>
      <c r="L20" s="19">
        <v>23484</v>
      </c>
      <c r="M20" s="221">
        <f t="shared" si="8"/>
        <v>-17.873754152823917</v>
      </c>
      <c r="N20" s="18">
        <f t="shared" si="2"/>
        <v>11507</v>
      </c>
      <c r="O20" s="222">
        <f t="shared" si="9"/>
        <v>-18.947664999647817</v>
      </c>
      <c r="P20" s="19">
        <v>715</v>
      </c>
      <c r="Q20" s="222">
        <f t="shared" si="10"/>
        <v>1.9971469329529201</v>
      </c>
      <c r="R20" s="19">
        <v>1865</v>
      </c>
      <c r="S20" s="222">
        <f t="shared" si="11"/>
        <v>-18.09398331137462</v>
      </c>
      <c r="T20" s="19">
        <v>8482</v>
      </c>
      <c r="U20" s="222">
        <f t="shared" si="12"/>
        <v>-19.219047619047625</v>
      </c>
      <c r="V20" s="19">
        <v>445</v>
      </c>
      <c r="W20" s="223">
        <f t="shared" si="13"/>
        <v>-38.108484005563284</v>
      </c>
      <c r="X20" s="139">
        <v>202376</v>
      </c>
    </row>
    <row r="21" spans="1:24" ht="19.5" customHeight="1">
      <c r="A21" s="224" t="s">
        <v>246</v>
      </c>
      <c r="B21" s="17">
        <f t="shared" si="0"/>
        <v>164651</v>
      </c>
      <c r="C21" s="221">
        <f t="shared" si="3"/>
        <v>-2.54627026451143</v>
      </c>
      <c r="D21" s="18">
        <f t="shared" si="1"/>
        <v>114684</v>
      </c>
      <c r="E21" s="222">
        <f t="shared" si="4"/>
        <v>-4.54613553509896</v>
      </c>
      <c r="F21" s="19">
        <v>10938</v>
      </c>
      <c r="G21" s="222">
        <f t="shared" si="5"/>
        <v>-4.337939478747598</v>
      </c>
      <c r="H21" s="19">
        <v>11728</v>
      </c>
      <c r="I21" s="222">
        <f t="shared" si="6"/>
        <v>55.25549377813079</v>
      </c>
      <c r="J21" s="19">
        <v>62829</v>
      </c>
      <c r="K21" s="222">
        <f t="shared" si="7"/>
        <v>-19.111929345727006</v>
      </c>
      <c r="L21" s="19">
        <v>29189</v>
      </c>
      <c r="M21" s="221">
        <f t="shared" si="8"/>
        <v>24.293135752001362</v>
      </c>
      <c r="N21" s="18">
        <f t="shared" si="2"/>
        <v>11655</v>
      </c>
      <c r="O21" s="222">
        <f t="shared" si="9"/>
        <v>1.2861736334405238</v>
      </c>
      <c r="P21" s="19">
        <v>1086</v>
      </c>
      <c r="Q21" s="222">
        <f t="shared" si="10"/>
        <v>51.88811188811189</v>
      </c>
      <c r="R21" s="19">
        <v>2239</v>
      </c>
      <c r="S21" s="222">
        <f t="shared" si="11"/>
        <v>20.053619302949066</v>
      </c>
      <c r="T21" s="19">
        <v>7035</v>
      </c>
      <c r="U21" s="222">
        <f t="shared" si="12"/>
        <v>-17.05965574157039</v>
      </c>
      <c r="V21" s="19">
        <v>1295</v>
      </c>
      <c r="W21" s="223">
        <f t="shared" si="13"/>
        <v>191.01123595505615</v>
      </c>
      <c r="X21" s="136">
        <v>207442</v>
      </c>
    </row>
    <row r="22" spans="1:24" ht="19.5" customHeight="1" thickBot="1">
      <c r="A22" s="225" t="s">
        <v>247</v>
      </c>
      <c r="B22" s="23">
        <f t="shared" si="0"/>
        <v>183660</v>
      </c>
      <c r="C22" s="226">
        <f t="shared" si="3"/>
        <v>11.545025538867048</v>
      </c>
      <c r="D22" s="24">
        <f t="shared" si="1"/>
        <v>124513</v>
      </c>
      <c r="E22" s="227">
        <f t="shared" si="4"/>
        <v>8.570506783858246</v>
      </c>
      <c r="F22" s="25">
        <v>14578</v>
      </c>
      <c r="G22" s="227">
        <f t="shared" si="5"/>
        <v>33.278478698116665</v>
      </c>
      <c r="H22" s="25">
        <v>17376</v>
      </c>
      <c r="I22" s="227">
        <f t="shared" si="6"/>
        <v>48.158253751705324</v>
      </c>
      <c r="J22" s="25">
        <v>63563</v>
      </c>
      <c r="K22" s="227">
        <f t="shared" si="7"/>
        <v>1.168250330261511</v>
      </c>
      <c r="L22" s="25">
        <v>28996</v>
      </c>
      <c r="M22" s="226">
        <f t="shared" si="8"/>
        <v>-0.6612079893110412</v>
      </c>
      <c r="N22" s="24">
        <f t="shared" si="2"/>
        <v>13392</v>
      </c>
      <c r="O22" s="227">
        <f t="shared" si="9"/>
        <v>14.903474903474901</v>
      </c>
      <c r="P22" s="25">
        <v>693</v>
      </c>
      <c r="Q22" s="227">
        <f t="shared" si="10"/>
        <v>-36.187845303867405</v>
      </c>
      <c r="R22" s="25">
        <v>2496</v>
      </c>
      <c r="S22" s="227">
        <f t="shared" si="11"/>
        <v>11.47833854399285</v>
      </c>
      <c r="T22" s="25">
        <v>9504</v>
      </c>
      <c r="U22" s="227">
        <f t="shared" si="12"/>
        <v>35.0959488272921</v>
      </c>
      <c r="V22" s="25">
        <v>699</v>
      </c>
      <c r="W22" s="228">
        <f t="shared" si="13"/>
        <v>-46.02316602316602</v>
      </c>
      <c r="X22" s="136">
        <v>230674</v>
      </c>
    </row>
    <row r="23" spans="10:24" ht="16.5" customHeight="1" thickBot="1">
      <c r="J23" s="14"/>
      <c r="P23" s="195"/>
      <c r="Q23" s="195"/>
      <c r="R23" s="195"/>
      <c r="S23" s="195"/>
      <c r="T23" s="195"/>
      <c r="U23" s="195"/>
      <c r="V23" s="195"/>
      <c r="W23" s="195"/>
      <c r="X23" s="140"/>
    </row>
    <row r="24" spans="1:24" ht="19.5" customHeight="1">
      <c r="A24" s="197"/>
      <c r="B24" s="26" t="s">
        <v>43</v>
      </c>
      <c r="C24" s="200"/>
      <c r="D24" s="27"/>
      <c r="E24" s="200"/>
      <c r="F24" s="27"/>
      <c r="G24" s="200"/>
      <c r="H24" s="27"/>
      <c r="I24" s="200"/>
      <c r="J24" s="27"/>
      <c r="K24" s="200"/>
      <c r="L24" s="27"/>
      <c r="M24" s="200"/>
      <c r="N24" s="27"/>
      <c r="O24" s="202"/>
      <c r="P24" s="28" t="s">
        <v>64</v>
      </c>
      <c r="Q24" s="202"/>
      <c r="R24" s="195"/>
      <c r="S24" s="195"/>
      <c r="T24" s="195"/>
      <c r="U24" s="195"/>
      <c r="V24" s="195"/>
      <c r="W24" s="195"/>
      <c r="X24" s="140"/>
    </row>
    <row r="25" spans="1:24" ht="19.5" customHeight="1">
      <c r="A25" s="203"/>
      <c r="B25" s="1"/>
      <c r="C25" s="206"/>
      <c r="D25" s="29" t="s">
        <v>44</v>
      </c>
      <c r="E25" s="208"/>
      <c r="F25" s="29" t="s">
        <v>45</v>
      </c>
      <c r="G25" s="208"/>
      <c r="H25" s="29" t="s">
        <v>46</v>
      </c>
      <c r="I25" s="208"/>
      <c r="J25" s="29" t="s">
        <v>47</v>
      </c>
      <c r="K25" s="208"/>
      <c r="L25" s="29" t="s">
        <v>48</v>
      </c>
      <c r="M25" s="208"/>
      <c r="N25" s="29" t="s">
        <v>49</v>
      </c>
      <c r="O25" s="211"/>
      <c r="P25" s="1"/>
      <c r="Q25" s="229"/>
      <c r="R25" s="195"/>
      <c r="S25" s="195"/>
      <c r="T25" s="195"/>
      <c r="U25" s="195"/>
      <c r="V25" s="195"/>
      <c r="W25" s="195"/>
      <c r="X25" s="140"/>
    </row>
    <row r="26" spans="1:24" ht="19.5" customHeight="1" thickBot="1">
      <c r="A26" s="212"/>
      <c r="B26" s="30" t="s">
        <v>40</v>
      </c>
      <c r="C26" s="217" t="s">
        <v>235</v>
      </c>
      <c r="D26" s="16" t="s">
        <v>41</v>
      </c>
      <c r="E26" s="217" t="s">
        <v>235</v>
      </c>
      <c r="F26" s="16" t="s">
        <v>41</v>
      </c>
      <c r="G26" s="217" t="s">
        <v>235</v>
      </c>
      <c r="H26" s="16" t="s">
        <v>41</v>
      </c>
      <c r="I26" s="217" t="s">
        <v>235</v>
      </c>
      <c r="J26" s="16" t="s">
        <v>41</v>
      </c>
      <c r="K26" s="217" t="s">
        <v>235</v>
      </c>
      <c r="L26" s="16" t="s">
        <v>41</v>
      </c>
      <c r="M26" s="217" t="s">
        <v>235</v>
      </c>
      <c r="N26" s="138" t="s">
        <v>41</v>
      </c>
      <c r="O26" s="213" t="s">
        <v>235</v>
      </c>
      <c r="P26" s="30" t="s">
        <v>40</v>
      </c>
      <c r="Q26" s="213" t="s">
        <v>235</v>
      </c>
      <c r="R26" s="195"/>
      <c r="S26" s="195"/>
      <c r="T26" s="195"/>
      <c r="U26" s="195"/>
      <c r="V26" s="195"/>
      <c r="W26" s="195"/>
      <c r="X26" s="140"/>
    </row>
    <row r="27" spans="1:24" ht="19.5" customHeight="1" hidden="1">
      <c r="A27" s="220" t="s">
        <v>114</v>
      </c>
      <c r="B27" s="21">
        <f aca="true" t="shared" si="14" ref="B27:B42">D27+F27+H27+J27+L27+N27</f>
        <v>40007</v>
      </c>
      <c r="C27" s="222" t="e">
        <f>SUM(B27/#REF!-1)*100</f>
        <v>#REF!</v>
      </c>
      <c r="D27" s="19">
        <v>2817</v>
      </c>
      <c r="E27" s="222" t="e">
        <f>SUM(D27/#REF!-1)*100</f>
        <v>#REF!</v>
      </c>
      <c r="F27" s="19">
        <v>4443</v>
      </c>
      <c r="G27" s="222" t="e">
        <f>SUM(F27/#REF!-1)*100</f>
        <v>#REF!</v>
      </c>
      <c r="H27" s="19">
        <v>12754</v>
      </c>
      <c r="I27" s="222" t="e">
        <f>SUM(H27/#REF!-1)*100</f>
        <v>#REF!</v>
      </c>
      <c r="J27" s="19">
        <v>13445</v>
      </c>
      <c r="K27" s="222" t="e">
        <f>SUM(J27/#REF!-1)*100</f>
        <v>#REF!</v>
      </c>
      <c r="L27" s="19">
        <v>2678</v>
      </c>
      <c r="M27" s="222" t="e">
        <f>SUM(L27/#REF!-1)*100</f>
        <v>#REF!</v>
      </c>
      <c r="N27" s="19">
        <v>3870</v>
      </c>
      <c r="O27" s="222" t="e">
        <f>SUM(N27/#REF!-1)*100</f>
        <v>#REF!</v>
      </c>
      <c r="P27" s="17">
        <f aca="true" t="shared" si="15" ref="P27:P42">X7-B7</f>
        <v>93852</v>
      </c>
      <c r="Q27" s="221" t="e">
        <f>SUM(P27/#REF!-1)*100</f>
        <v>#REF!</v>
      </c>
      <c r="R27" s="195"/>
      <c r="S27" s="195"/>
      <c r="T27" s="195"/>
      <c r="U27" s="195"/>
      <c r="V27" s="195"/>
      <c r="W27" s="195"/>
      <c r="X27" s="140"/>
    </row>
    <row r="28" spans="1:24" ht="19.5" customHeight="1">
      <c r="A28" s="220" t="s">
        <v>240</v>
      </c>
      <c r="B28" s="21">
        <f t="shared" si="14"/>
        <v>28022</v>
      </c>
      <c r="C28" s="222">
        <f aca="true" t="shared" si="16" ref="C28:C42">SUM(B28/B27-1)*100</f>
        <v>-29.957257479941013</v>
      </c>
      <c r="D28" s="19">
        <v>2468</v>
      </c>
      <c r="E28" s="222">
        <f aca="true" t="shared" si="17" ref="E28:E42">SUM(D28/D27-1)*100</f>
        <v>-12.389066382676607</v>
      </c>
      <c r="F28" s="19">
        <v>2418</v>
      </c>
      <c r="G28" s="222">
        <f aca="true" t="shared" si="18" ref="G28:G42">SUM(F28/F27-1)*100</f>
        <v>-45.57731262660365</v>
      </c>
      <c r="H28" s="19">
        <v>7845</v>
      </c>
      <c r="I28" s="222">
        <f aca="true" t="shared" si="19" ref="I28:I42">SUM(H28/H27-1)*100</f>
        <v>-38.48988552610946</v>
      </c>
      <c r="J28" s="19">
        <v>11266</v>
      </c>
      <c r="K28" s="222">
        <f aca="true" t="shared" si="20" ref="K28:K42">SUM(J28/J27-1)*100</f>
        <v>-16.206768315358865</v>
      </c>
      <c r="L28" s="19">
        <v>2133</v>
      </c>
      <c r="M28" s="222">
        <f aca="true" t="shared" si="21" ref="M28:M42">SUM(L28/L27-1)*100</f>
        <v>-20.351008215085887</v>
      </c>
      <c r="N28" s="19">
        <v>1892</v>
      </c>
      <c r="O28" s="222">
        <f aca="true" t="shared" si="22" ref="O28:O42">SUM(N28/N27-1)*100</f>
        <v>-51.11111111111111</v>
      </c>
      <c r="P28" s="17">
        <f t="shared" si="15"/>
        <v>55308</v>
      </c>
      <c r="Q28" s="221">
        <f aca="true" t="shared" si="23" ref="Q28:Q42">SUM(P28/P27-1)*100</f>
        <v>-41.06891701828411</v>
      </c>
      <c r="R28" s="230"/>
      <c r="S28" s="195"/>
      <c r="T28" s="195"/>
      <c r="U28" s="195"/>
      <c r="V28" s="195"/>
      <c r="W28" s="195"/>
      <c r="X28" s="140"/>
    </row>
    <row r="29" spans="1:24" ht="19.5" customHeight="1">
      <c r="A29" s="224" t="s">
        <v>241</v>
      </c>
      <c r="B29" s="21">
        <f t="shared" si="14"/>
        <v>22294</v>
      </c>
      <c r="C29" s="222">
        <f t="shared" si="16"/>
        <v>-20.441082006994506</v>
      </c>
      <c r="D29" s="20">
        <v>1968</v>
      </c>
      <c r="E29" s="222">
        <f t="shared" si="17"/>
        <v>-20.259319286871957</v>
      </c>
      <c r="F29" s="20">
        <v>824</v>
      </c>
      <c r="G29" s="222">
        <f t="shared" si="18"/>
        <v>-65.92224979321753</v>
      </c>
      <c r="H29" s="20">
        <v>7523</v>
      </c>
      <c r="I29" s="222">
        <f t="shared" si="19"/>
        <v>-4.104525175270868</v>
      </c>
      <c r="J29" s="20">
        <v>9405</v>
      </c>
      <c r="K29" s="222">
        <f t="shared" si="20"/>
        <v>-16.51872891887094</v>
      </c>
      <c r="L29" s="20">
        <v>1593</v>
      </c>
      <c r="M29" s="222">
        <f t="shared" si="21"/>
        <v>-25.31645569620253</v>
      </c>
      <c r="N29" s="20">
        <v>981</v>
      </c>
      <c r="O29" s="222">
        <f t="shared" si="22"/>
        <v>-48.15010570824524</v>
      </c>
      <c r="P29" s="17">
        <f t="shared" si="15"/>
        <v>32131</v>
      </c>
      <c r="Q29" s="221">
        <f t="shared" si="23"/>
        <v>-41.90533015115354</v>
      </c>
      <c r="R29" s="195"/>
      <c r="S29" s="195"/>
      <c r="T29" s="195"/>
      <c r="U29" s="195"/>
      <c r="V29" s="195"/>
      <c r="W29" s="195"/>
      <c r="X29" s="140"/>
    </row>
    <row r="30" spans="1:24" ht="19.5" customHeight="1">
      <c r="A30" s="224" t="s">
        <v>242</v>
      </c>
      <c r="B30" s="21">
        <f t="shared" si="14"/>
        <v>30253</v>
      </c>
      <c r="C30" s="222">
        <f t="shared" si="16"/>
        <v>35.700188391495466</v>
      </c>
      <c r="D30" s="21">
        <v>3181</v>
      </c>
      <c r="E30" s="222">
        <f t="shared" si="17"/>
        <v>61.63617886178863</v>
      </c>
      <c r="F30" s="21">
        <v>1775</v>
      </c>
      <c r="G30" s="222">
        <f t="shared" si="18"/>
        <v>115.4126213592233</v>
      </c>
      <c r="H30" s="21">
        <v>12513</v>
      </c>
      <c r="I30" s="222">
        <f t="shared" si="19"/>
        <v>66.32992157384024</v>
      </c>
      <c r="J30" s="21">
        <v>9381</v>
      </c>
      <c r="K30" s="222">
        <f t="shared" si="20"/>
        <v>-0.25518341307815273</v>
      </c>
      <c r="L30" s="21">
        <v>2955</v>
      </c>
      <c r="M30" s="222">
        <f t="shared" si="21"/>
        <v>85.49905838041431</v>
      </c>
      <c r="N30" s="21">
        <v>448</v>
      </c>
      <c r="O30" s="222">
        <f t="shared" si="22"/>
        <v>-54.332313965341484</v>
      </c>
      <c r="P30" s="17">
        <f t="shared" si="15"/>
        <v>39667</v>
      </c>
      <c r="Q30" s="221">
        <f t="shared" si="23"/>
        <v>23.45398524789144</v>
      </c>
      <c r="R30" s="231"/>
      <c r="S30" s="195"/>
      <c r="T30" s="195"/>
      <c r="U30" s="195"/>
      <c r="V30" s="195"/>
      <c r="W30" s="195"/>
      <c r="X30" s="140"/>
    </row>
    <row r="31" spans="1:24" ht="19.5" customHeight="1">
      <c r="A31" s="224" t="s">
        <v>243</v>
      </c>
      <c r="B31" s="21">
        <f t="shared" si="14"/>
        <v>48590</v>
      </c>
      <c r="C31" s="222">
        <f t="shared" si="16"/>
        <v>60.61217069381548</v>
      </c>
      <c r="D31" s="21">
        <v>2262</v>
      </c>
      <c r="E31" s="222">
        <f t="shared" si="17"/>
        <v>-28.89028607356178</v>
      </c>
      <c r="F31" s="21">
        <v>5967</v>
      </c>
      <c r="G31" s="222">
        <f t="shared" si="18"/>
        <v>236.16901408450707</v>
      </c>
      <c r="H31" s="21">
        <v>21656</v>
      </c>
      <c r="I31" s="222">
        <f t="shared" si="19"/>
        <v>73.06800927035883</v>
      </c>
      <c r="J31" s="21">
        <v>14947</v>
      </c>
      <c r="K31" s="222">
        <f t="shared" si="20"/>
        <v>59.33269374267136</v>
      </c>
      <c r="L31" s="21">
        <v>3162</v>
      </c>
      <c r="M31" s="222">
        <f t="shared" si="21"/>
        <v>7.005076142131972</v>
      </c>
      <c r="N31" s="21">
        <v>596</v>
      </c>
      <c r="O31" s="222">
        <f t="shared" si="22"/>
        <v>33.03571428571428</v>
      </c>
      <c r="P31" s="17">
        <f t="shared" si="15"/>
        <v>54688</v>
      </c>
      <c r="Q31" s="221">
        <f t="shared" si="23"/>
        <v>37.86774901051251</v>
      </c>
      <c r="R31" s="231"/>
      <c r="S31" s="195"/>
      <c r="T31" s="195"/>
      <c r="U31" s="195"/>
      <c r="V31" s="195"/>
      <c r="W31" s="195"/>
      <c r="X31" s="140"/>
    </row>
    <row r="32" spans="1:24" ht="19.5" customHeight="1">
      <c r="A32" s="224" t="s">
        <v>244</v>
      </c>
      <c r="B32" s="21">
        <f t="shared" si="14"/>
        <v>48570</v>
      </c>
      <c r="C32" s="222">
        <f t="shared" si="16"/>
        <v>-0.04116073266103859</v>
      </c>
      <c r="D32" s="19">
        <v>2376</v>
      </c>
      <c r="E32" s="222">
        <f t="shared" si="17"/>
        <v>5.039787798408479</v>
      </c>
      <c r="F32" s="19">
        <v>4289</v>
      </c>
      <c r="G32" s="222">
        <f t="shared" si="18"/>
        <v>-28.121334003686947</v>
      </c>
      <c r="H32" s="19">
        <v>23818</v>
      </c>
      <c r="I32" s="222">
        <f t="shared" si="19"/>
        <v>9.983376431473957</v>
      </c>
      <c r="J32" s="19">
        <v>14783</v>
      </c>
      <c r="K32" s="222">
        <f t="shared" si="20"/>
        <v>-1.097210142503513</v>
      </c>
      <c r="L32" s="19">
        <v>3254</v>
      </c>
      <c r="M32" s="222">
        <f t="shared" si="21"/>
        <v>2.909550917141046</v>
      </c>
      <c r="N32" s="19">
        <v>50</v>
      </c>
      <c r="O32" s="222">
        <f t="shared" si="22"/>
        <v>-91.61073825503355</v>
      </c>
      <c r="P32" s="17">
        <f t="shared" si="15"/>
        <v>40776</v>
      </c>
      <c r="Q32" s="221">
        <f t="shared" si="23"/>
        <v>-25.43885313048566</v>
      </c>
      <c r="R32" s="195"/>
      <c r="S32" s="232"/>
      <c r="T32" s="195"/>
      <c r="U32" s="195"/>
      <c r="V32" s="195"/>
      <c r="W32" s="195"/>
      <c r="X32" s="140"/>
    </row>
    <row r="33" spans="1:24" ht="19.5" customHeight="1">
      <c r="A33" s="224" t="s">
        <v>245</v>
      </c>
      <c r="B33" s="21">
        <f t="shared" si="14"/>
        <v>52990</v>
      </c>
      <c r="C33" s="222">
        <f t="shared" si="16"/>
        <v>9.100267654931038</v>
      </c>
      <c r="D33" s="19">
        <v>1759</v>
      </c>
      <c r="E33" s="222">
        <f t="shared" si="17"/>
        <v>-25.968013468013474</v>
      </c>
      <c r="F33" s="19">
        <v>4163</v>
      </c>
      <c r="G33" s="222">
        <f t="shared" si="18"/>
        <v>-2.9377477267428342</v>
      </c>
      <c r="H33" s="19">
        <v>21947</v>
      </c>
      <c r="I33" s="222">
        <f t="shared" si="19"/>
        <v>-7.85540347636241</v>
      </c>
      <c r="J33" s="19">
        <v>23261</v>
      </c>
      <c r="K33" s="222">
        <f t="shared" si="20"/>
        <v>57.34965839139552</v>
      </c>
      <c r="L33" s="19">
        <v>1482</v>
      </c>
      <c r="M33" s="222">
        <f t="shared" si="21"/>
        <v>-54.456054087277195</v>
      </c>
      <c r="N33" s="19">
        <v>378</v>
      </c>
      <c r="O33" s="222">
        <f t="shared" si="22"/>
        <v>656</v>
      </c>
      <c r="P33" s="17">
        <f t="shared" si="15"/>
        <v>43052</v>
      </c>
      <c r="Q33" s="221">
        <f t="shared" si="23"/>
        <v>5.581714734157339</v>
      </c>
      <c r="R33" s="195"/>
      <c r="S33" s="195"/>
      <c r="T33" s="195"/>
      <c r="U33" s="195"/>
      <c r="V33" s="195"/>
      <c r="W33" s="195"/>
      <c r="X33" s="140"/>
    </row>
    <row r="34" spans="1:24" ht="19.5" customHeight="1">
      <c r="A34" s="224" t="s">
        <v>85</v>
      </c>
      <c r="B34" s="21">
        <f t="shared" si="14"/>
        <v>48191</v>
      </c>
      <c r="C34" s="222">
        <f t="shared" si="16"/>
        <v>-9.056425740705798</v>
      </c>
      <c r="D34" s="19">
        <v>1623</v>
      </c>
      <c r="E34" s="222">
        <f t="shared" si="17"/>
        <v>-7.73166571915861</v>
      </c>
      <c r="F34" s="19">
        <v>3808</v>
      </c>
      <c r="G34" s="222">
        <f t="shared" si="18"/>
        <v>-8.527504203699255</v>
      </c>
      <c r="H34" s="19">
        <v>24044</v>
      </c>
      <c r="I34" s="222">
        <f t="shared" si="19"/>
        <v>9.554836651934195</v>
      </c>
      <c r="J34" s="19">
        <v>17568</v>
      </c>
      <c r="K34" s="222">
        <f t="shared" si="20"/>
        <v>-24.474442199389536</v>
      </c>
      <c r="L34" s="19">
        <v>908</v>
      </c>
      <c r="M34" s="222">
        <f t="shared" si="21"/>
        <v>-38.73144399460189</v>
      </c>
      <c r="N34" s="19">
        <v>240</v>
      </c>
      <c r="O34" s="222">
        <f t="shared" si="22"/>
        <v>-36.50793650793651</v>
      </c>
      <c r="P34" s="17">
        <f t="shared" si="15"/>
        <v>45289</v>
      </c>
      <c r="Q34" s="221">
        <f t="shared" si="23"/>
        <v>5.196041995726097</v>
      </c>
      <c r="R34" s="195"/>
      <c r="S34" s="195"/>
      <c r="T34" s="195"/>
      <c r="U34" s="195"/>
      <c r="V34" s="195"/>
      <c r="W34" s="195"/>
      <c r="X34" s="140"/>
    </row>
    <row r="35" spans="1:24" ht="19.5" customHeight="1">
      <c r="A35" s="224" t="s">
        <v>74</v>
      </c>
      <c r="B35" s="21">
        <f t="shared" si="14"/>
        <v>33357</v>
      </c>
      <c r="C35" s="222">
        <f t="shared" si="16"/>
        <v>-30.781681226785086</v>
      </c>
      <c r="D35" s="19">
        <v>485</v>
      </c>
      <c r="E35" s="222">
        <f t="shared" si="17"/>
        <v>-70.11706715958101</v>
      </c>
      <c r="F35" s="19">
        <v>2823</v>
      </c>
      <c r="G35" s="222">
        <f t="shared" si="18"/>
        <v>-25.86659663865546</v>
      </c>
      <c r="H35" s="19">
        <v>16898</v>
      </c>
      <c r="I35" s="222">
        <f t="shared" si="19"/>
        <v>-29.720512393944432</v>
      </c>
      <c r="J35" s="19">
        <v>11652</v>
      </c>
      <c r="K35" s="222">
        <f t="shared" si="20"/>
        <v>-33.674863387978135</v>
      </c>
      <c r="L35" s="19">
        <v>1376</v>
      </c>
      <c r="M35" s="222">
        <f t="shared" si="21"/>
        <v>51.541850220264315</v>
      </c>
      <c r="N35" s="19">
        <v>123</v>
      </c>
      <c r="O35" s="222">
        <f t="shared" si="22"/>
        <v>-48.75000000000001</v>
      </c>
      <c r="P35" s="17">
        <f t="shared" si="15"/>
        <v>25898</v>
      </c>
      <c r="Q35" s="221">
        <f t="shared" si="23"/>
        <v>-42.81613636865465</v>
      </c>
      <c r="R35" s="195"/>
      <c r="S35" s="195"/>
      <c r="T35" s="195"/>
      <c r="U35" s="195"/>
      <c r="V35" s="195"/>
      <c r="W35" s="195"/>
      <c r="X35" s="140"/>
    </row>
    <row r="36" spans="1:24" ht="19.5" customHeight="1">
      <c r="A36" s="224" t="s">
        <v>75</v>
      </c>
      <c r="B36" s="21">
        <f t="shared" si="14"/>
        <v>42599</v>
      </c>
      <c r="C36" s="222">
        <f t="shared" si="16"/>
        <v>27.7063285067602</v>
      </c>
      <c r="D36" s="19">
        <v>2361</v>
      </c>
      <c r="E36" s="222">
        <f t="shared" si="17"/>
        <v>386.80412371134014</v>
      </c>
      <c r="F36" s="19">
        <v>3412</v>
      </c>
      <c r="G36" s="222">
        <f t="shared" si="18"/>
        <v>20.864328728303217</v>
      </c>
      <c r="H36" s="19">
        <v>20695</v>
      </c>
      <c r="I36" s="222">
        <f t="shared" si="19"/>
        <v>22.470114806485974</v>
      </c>
      <c r="J36" s="19">
        <v>14227</v>
      </c>
      <c r="K36" s="222">
        <f t="shared" si="20"/>
        <v>22.099210435976644</v>
      </c>
      <c r="L36" s="19">
        <v>1510</v>
      </c>
      <c r="M36" s="222">
        <f t="shared" si="21"/>
        <v>9.738372093023262</v>
      </c>
      <c r="N36" s="19">
        <v>394</v>
      </c>
      <c r="O36" s="222">
        <f t="shared" si="22"/>
        <v>220.3252032520325</v>
      </c>
      <c r="P36" s="17">
        <f t="shared" si="15"/>
        <v>36044</v>
      </c>
      <c r="Q36" s="221">
        <f t="shared" si="23"/>
        <v>39.17677040698124</v>
      </c>
      <c r="R36" s="195"/>
      <c r="S36" s="195"/>
      <c r="T36" s="195"/>
      <c r="U36" s="195"/>
      <c r="V36" s="195"/>
      <c r="W36" s="195"/>
      <c r="X36" s="140"/>
    </row>
    <row r="37" spans="1:24" ht="19.5" customHeight="1">
      <c r="A37" s="224" t="s">
        <v>76</v>
      </c>
      <c r="B37" s="21">
        <f t="shared" si="14"/>
        <v>46062</v>
      </c>
      <c r="C37" s="222">
        <f t="shared" si="16"/>
        <v>8.12929880983122</v>
      </c>
      <c r="D37" s="19">
        <v>1470</v>
      </c>
      <c r="E37" s="222">
        <f t="shared" si="17"/>
        <v>-37.73824650571792</v>
      </c>
      <c r="F37" s="19">
        <v>4524</v>
      </c>
      <c r="G37" s="222">
        <f t="shared" si="18"/>
        <v>32.59085580304806</v>
      </c>
      <c r="H37" s="19">
        <v>25038</v>
      </c>
      <c r="I37" s="222">
        <f t="shared" si="19"/>
        <v>20.985745349118147</v>
      </c>
      <c r="J37" s="19">
        <v>13516</v>
      </c>
      <c r="K37" s="222">
        <f t="shared" si="20"/>
        <v>-4.9975398889435585</v>
      </c>
      <c r="L37" s="19">
        <v>976</v>
      </c>
      <c r="M37" s="222">
        <f t="shared" si="21"/>
        <v>-35.36423841059603</v>
      </c>
      <c r="N37" s="19">
        <v>538</v>
      </c>
      <c r="O37" s="222">
        <f t="shared" si="22"/>
        <v>36.54822335025381</v>
      </c>
      <c r="P37" s="17">
        <f t="shared" si="15"/>
        <v>41596</v>
      </c>
      <c r="Q37" s="221">
        <f t="shared" si="23"/>
        <v>15.403395849517265</v>
      </c>
      <c r="R37" s="195"/>
      <c r="S37" s="195"/>
      <c r="T37" s="195"/>
      <c r="U37" s="195"/>
      <c r="V37" s="195"/>
      <c r="W37" s="195"/>
      <c r="X37" s="140"/>
    </row>
    <row r="38" spans="1:24" ht="19.5" customHeight="1">
      <c r="A38" s="224" t="s">
        <v>77</v>
      </c>
      <c r="B38" s="21">
        <f t="shared" si="14"/>
        <v>50522</v>
      </c>
      <c r="C38" s="222">
        <f t="shared" si="16"/>
        <v>9.682601710737693</v>
      </c>
      <c r="D38" s="19">
        <v>2175</v>
      </c>
      <c r="E38" s="222">
        <f t="shared" si="17"/>
        <v>47.95918367346938</v>
      </c>
      <c r="F38" s="19">
        <v>4372</v>
      </c>
      <c r="G38" s="222">
        <f t="shared" si="18"/>
        <v>-3.3598585322723307</v>
      </c>
      <c r="H38" s="19">
        <v>27265</v>
      </c>
      <c r="I38" s="222">
        <f t="shared" si="19"/>
        <v>8.894480389807491</v>
      </c>
      <c r="J38" s="19">
        <v>14693</v>
      </c>
      <c r="K38" s="222">
        <f t="shared" si="20"/>
        <v>8.708197691624742</v>
      </c>
      <c r="L38" s="19">
        <v>1667</v>
      </c>
      <c r="M38" s="222">
        <f t="shared" si="21"/>
        <v>70.79918032786885</v>
      </c>
      <c r="N38" s="19">
        <v>350</v>
      </c>
      <c r="O38" s="222">
        <f t="shared" si="22"/>
        <v>-34.94423791821561</v>
      </c>
      <c r="P38" s="17">
        <f t="shared" si="15"/>
        <v>36379</v>
      </c>
      <c r="Q38" s="221">
        <f t="shared" si="23"/>
        <v>-12.542071353014716</v>
      </c>
      <c r="R38" s="195"/>
      <c r="S38" s="195"/>
      <c r="T38" s="195"/>
      <c r="U38" s="195"/>
      <c r="V38" s="195"/>
      <c r="W38" s="195"/>
      <c r="X38" s="140"/>
    </row>
    <row r="39" spans="1:24" ht="19.5" customHeight="1">
      <c r="A39" s="224" t="s">
        <v>78</v>
      </c>
      <c r="B39" s="21">
        <f t="shared" si="14"/>
        <v>38880</v>
      </c>
      <c r="C39" s="222">
        <f t="shared" si="16"/>
        <v>-23.04342662602431</v>
      </c>
      <c r="D39" s="19">
        <v>1386</v>
      </c>
      <c r="E39" s="222">
        <f t="shared" si="17"/>
        <v>-36.275862068965516</v>
      </c>
      <c r="F39" s="19">
        <v>3273</v>
      </c>
      <c r="G39" s="222">
        <f t="shared" si="18"/>
        <v>-25.13723696248856</v>
      </c>
      <c r="H39" s="19">
        <v>23069</v>
      </c>
      <c r="I39" s="222">
        <f t="shared" si="19"/>
        <v>-15.389693746561528</v>
      </c>
      <c r="J39" s="19">
        <v>9645</v>
      </c>
      <c r="K39" s="222">
        <f t="shared" si="20"/>
        <v>-34.35649629075069</v>
      </c>
      <c r="L39" s="19">
        <v>1234</v>
      </c>
      <c r="M39" s="222">
        <f t="shared" si="21"/>
        <v>-25.974805038992198</v>
      </c>
      <c r="N39" s="19">
        <v>273</v>
      </c>
      <c r="O39" s="222">
        <f t="shared" si="22"/>
        <v>-21.999999999999996</v>
      </c>
      <c r="P39" s="17">
        <f t="shared" si="15"/>
        <v>33917</v>
      </c>
      <c r="Q39" s="221">
        <f t="shared" si="23"/>
        <v>-6.767640671816155</v>
      </c>
      <c r="R39" s="195"/>
      <c r="S39" s="195"/>
      <c r="T39" s="195"/>
      <c r="U39" s="195"/>
      <c r="V39" s="195"/>
      <c r="W39" s="195"/>
      <c r="X39" s="140"/>
    </row>
    <row r="40" spans="1:23" ht="19.5" customHeight="1">
      <c r="A40" s="224" t="s">
        <v>79</v>
      </c>
      <c r="B40" s="21">
        <f t="shared" si="14"/>
        <v>37300</v>
      </c>
      <c r="C40" s="222">
        <f t="shared" si="16"/>
        <v>-4.063786008230452</v>
      </c>
      <c r="D40" s="19">
        <v>322</v>
      </c>
      <c r="E40" s="222">
        <f t="shared" si="17"/>
        <v>-76.76767676767678</v>
      </c>
      <c r="F40" s="19">
        <v>3541</v>
      </c>
      <c r="G40" s="222">
        <f t="shared" si="18"/>
        <v>8.188206538344023</v>
      </c>
      <c r="H40" s="19">
        <v>22505</v>
      </c>
      <c r="I40" s="222">
        <f t="shared" si="19"/>
        <v>-2.4448393948589</v>
      </c>
      <c r="J40" s="19">
        <v>9609</v>
      </c>
      <c r="K40" s="222">
        <f t="shared" si="20"/>
        <v>-0.37325038880249295</v>
      </c>
      <c r="L40" s="19">
        <v>1083</v>
      </c>
      <c r="M40" s="222">
        <f t="shared" si="21"/>
        <v>-12.23662884927067</v>
      </c>
      <c r="N40" s="19">
        <v>240</v>
      </c>
      <c r="O40" s="222">
        <f t="shared" si="22"/>
        <v>-12.08791208791209</v>
      </c>
      <c r="P40" s="17">
        <f t="shared" si="15"/>
        <v>33423</v>
      </c>
      <c r="Q40" s="221">
        <f t="shared" si="23"/>
        <v>-1.4564967420467645</v>
      </c>
      <c r="R40" s="195"/>
      <c r="S40" s="195"/>
      <c r="T40" s="195"/>
      <c r="U40" s="195"/>
      <c r="V40" s="195"/>
      <c r="W40" s="195"/>
    </row>
    <row r="41" spans="1:17" ht="19.5" customHeight="1">
      <c r="A41" s="224" t="s">
        <v>246</v>
      </c>
      <c r="B41" s="21">
        <f t="shared" si="14"/>
        <v>38312</v>
      </c>
      <c r="C41" s="222">
        <f t="shared" si="16"/>
        <v>2.7131367292225095</v>
      </c>
      <c r="D41" s="19">
        <v>665</v>
      </c>
      <c r="E41" s="222">
        <f t="shared" si="17"/>
        <v>106.52173913043477</v>
      </c>
      <c r="F41" s="19">
        <v>3304</v>
      </c>
      <c r="G41" s="222">
        <f t="shared" si="18"/>
        <v>-6.693024569330697</v>
      </c>
      <c r="H41" s="19">
        <v>21910</v>
      </c>
      <c r="I41" s="222">
        <f t="shared" si="19"/>
        <v>-2.6438569206842955</v>
      </c>
      <c r="J41" s="19">
        <v>11265</v>
      </c>
      <c r="K41" s="222">
        <f t="shared" si="20"/>
        <v>17.233843271932557</v>
      </c>
      <c r="L41" s="19">
        <v>974</v>
      </c>
      <c r="M41" s="222">
        <f t="shared" si="21"/>
        <v>-10.06463527239151</v>
      </c>
      <c r="N41" s="19">
        <v>194</v>
      </c>
      <c r="O41" s="222">
        <f t="shared" si="22"/>
        <v>-19.166666666666664</v>
      </c>
      <c r="P41" s="17">
        <f t="shared" si="15"/>
        <v>42791</v>
      </c>
      <c r="Q41" s="221">
        <f t="shared" si="23"/>
        <v>28.028603057774593</v>
      </c>
    </row>
    <row r="42" spans="1:17" ht="19.5" customHeight="1" thickBot="1">
      <c r="A42" s="225" t="s">
        <v>247</v>
      </c>
      <c r="B42" s="31">
        <f t="shared" si="14"/>
        <v>45755</v>
      </c>
      <c r="C42" s="227">
        <f t="shared" si="16"/>
        <v>19.427333472541243</v>
      </c>
      <c r="D42" s="25">
        <v>2075</v>
      </c>
      <c r="E42" s="227">
        <f t="shared" si="17"/>
        <v>212.0300751879699</v>
      </c>
      <c r="F42" s="25">
        <v>3563</v>
      </c>
      <c r="G42" s="227">
        <f t="shared" si="18"/>
        <v>7.838983050847448</v>
      </c>
      <c r="H42" s="25">
        <v>27340</v>
      </c>
      <c r="I42" s="227">
        <f t="shared" si="19"/>
        <v>24.783204016430858</v>
      </c>
      <c r="J42" s="25">
        <v>11320</v>
      </c>
      <c r="K42" s="227">
        <f t="shared" si="20"/>
        <v>0.48823790501553166</v>
      </c>
      <c r="L42" s="25">
        <v>1150</v>
      </c>
      <c r="M42" s="227">
        <f t="shared" si="21"/>
        <v>18.069815195071868</v>
      </c>
      <c r="N42" s="25">
        <v>307</v>
      </c>
      <c r="O42" s="227">
        <f t="shared" si="22"/>
        <v>58.24742268041236</v>
      </c>
      <c r="P42" s="23">
        <f t="shared" si="15"/>
        <v>47014</v>
      </c>
      <c r="Q42" s="226">
        <f t="shared" si="23"/>
        <v>9.868897665396936</v>
      </c>
    </row>
    <row r="43" ht="13.5" customHeight="1">
      <c r="F43" s="14"/>
    </row>
    <row r="44" spans="2:11" ht="13.5" customHeight="1">
      <c r="B44" s="233" t="s">
        <v>65</v>
      </c>
      <c r="C44" s="196"/>
      <c r="D44" s="196"/>
      <c r="E44" s="196"/>
      <c r="F44" s="196"/>
      <c r="G44" s="196"/>
      <c r="H44" s="196"/>
      <c r="I44" s="196"/>
      <c r="J44" s="196"/>
      <c r="K44" s="196"/>
    </row>
    <row r="45" spans="1:16" ht="13.5" customHeight="1">
      <c r="A45" s="206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P45" s="230"/>
    </row>
    <row r="46" spans="1:16" ht="13.5" customHeight="1">
      <c r="A46" s="206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0"/>
    </row>
    <row r="47" spans="1:16" ht="13.5" customHeight="1">
      <c r="A47" s="206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0"/>
    </row>
    <row r="48" spans="1:16" ht="13.5" customHeight="1">
      <c r="A48" s="206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0"/>
    </row>
    <row r="49" spans="1:15" ht="13.5" customHeight="1">
      <c r="A49" s="206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ht="13.5" customHeight="1">
      <c r="A50" s="206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3.5" customHeight="1">
      <c r="A51" s="206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8" ht="13.5">
      <c r="B68" s="235"/>
    </row>
  </sheetData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C6" sqref="C6:D6"/>
    </sheetView>
  </sheetViews>
  <sheetFormatPr defaultColWidth="9.00390625" defaultRowHeight="13.5"/>
  <cols>
    <col min="1" max="1" width="11.00390625" style="32" customWidth="1"/>
    <col min="2" max="16384" width="9.00390625" style="32" customWidth="1"/>
  </cols>
  <sheetData>
    <row r="1" spans="1:17" ht="13.5">
      <c r="A1" s="319" t="s">
        <v>303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ht="14.25" thickBot="1">
      <c r="P2" s="32" t="s">
        <v>14</v>
      </c>
    </row>
    <row r="3" spans="1:17" ht="14.25" thickBot="1">
      <c r="A3" s="33"/>
      <c r="B3" s="34"/>
      <c r="C3" s="35" t="s">
        <v>22</v>
      </c>
      <c r="D3" s="35"/>
      <c r="E3" s="35"/>
      <c r="F3" s="35"/>
      <c r="G3" s="35"/>
      <c r="H3" s="35"/>
      <c r="I3" s="36"/>
      <c r="J3" s="34"/>
      <c r="K3" s="35" t="s">
        <v>23</v>
      </c>
      <c r="L3" s="37"/>
      <c r="M3" s="37"/>
      <c r="N3" s="37"/>
      <c r="O3" s="37"/>
      <c r="P3" s="37"/>
      <c r="Q3" s="38"/>
    </row>
    <row r="4" spans="1:17" ht="14.25" thickBot="1">
      <c r="A4" s="39"/>
      <c r="B4" s="39" t="s">
        <v>24</v>
      </c>
      <c r="C4" s="40"/>
      <c r="D4" s="33" t="s">
        <v>5</v>
      </c>
      <c r="E4" s="38"/>
      <c r="F4" s="33" t="s">
        <v>6</v>
      </c>
      <c r="G4" s="38"/>
      <c r="H4" s="33" t="s">
        <v>25</v>
      </c>
      <c r="I4" s="41"/>
      <c r="J4" s="39" t="s">
        <v>24</v>
      </c>
      <c r="K4" s="40"/>
      <c r="L4" s="42" t="s">
        <v>5</v>
      </c>
      <c r="M4" s="38"/>
      <c r="N4" s="42" t="s">
        <v>6</v>
      </c>
      <c r="O4" s="38"/>
      <c r="P4" s="42" t="s">
        <v>25</v>
      </c>
      <c r="Q4" s="38"/>
    </row>
    <row r="5" spans="1:17" ht="14.25" thickBot="1">
      <c r="A5" s="43"/>
      <c r="B5" s="44"/>
      <c r="C5" s="45" t="s">
        <v>235</v>
      </c>
      <c r="D5" s="46"/>
      <c r="E5" s="45" t="s">
        <v>235</v>
      </c>
      <c r="F5" s="46"/>
      <c r="G5" s="45" t="s">
        <v>235</v>
      </c>
      <c r="H5" s="46"/>
      <c r="I5" s="47" t="s">
        <v>235</v>
      </c>
      <c r="J5" s="44"/>
      <c r="K5" s="45" t="s">
        <v>235</v>
      </c>
      <c r="L5" s="46"/>
      <c r="M5" s="45" t="s">
        <v>235</v>
      </c>
      <c r="N5" s="46"/>
      <c r="O5" s="45" t="s">
        <v>235</v>
      </c>
      <c r="P5" s="46"/>
      <c r="Q5" s="45" t="s">
        <v>235</v>
      </c>
    </row>
    <row r="6" spans="1:17" ht="13.5" hidden="1">
      <c r="A6" s="48" t="s">
        <v>113</v>
      </c>
      <c r="B6" s="1">
        <v>543279</v>
      </c>
      <c r="C6" s="2">
        <v>-1.9916329766794973</v>
      </c>
      <c r="D6" s="1">
        <v>110244</v>
      </c>
      <c r="E6" s="2">
        <v>1.617675524707579</v>
      </c>
      <c r="F6" s="1">
        <v>318632</v>
      </c>
      <c r="G6" s="2">
        <v>-5.351864998856371</v>
      </c>
      <c r="H6" s="1">
        <v>103146</v>
      </c>
      <c r="I6" s="6">
        <v>2.062100492766831</v>
      </c>
      <c r="J6" s="1">
        <v>178970</v>
      </c>
      <c r="K6" s="2">
        <v>-1.7274704034791029</v>
      </c>
      <c r="L6" s="1">
        <v>66814</v>
      </c>
      <c r="M6" s="2">
        <v>1.35926454079312</v>
      </c>
      <c r="N6" s="1">
        <v>75339</v>
      </c>
      <c r="O6" s="2">
        <v>-7.132203389830508</v>
      </c>
      <c r="P6" s="1">
        <v>34371</v>
      </c>
      <c r="Q6" s="2">
        <v>4.799219440802503</v>
      </c>
    </row>
    <row r="7" spans="1:17" ht="13.5" hidden="1">
      <c r="A7" s="48" t="s">
        <v>114</v>
      </c>
      <c r="B7" s="1">
        <v>552770</v>
      </c>
      <c r="C7" s="2">
        <v>1.7469845144023566</v>
      </c>
      <c r="D7" s="1">
        <v>104061</v>
      </c>
      <c r="E7" s="2">
        <v>-5.608468488080987</v>
      </c>
      <c r="F7" s="1">
        <v>301274</v>
      </c>
      <c r="G7" s="2">
        <v>-5.4476637625850515</v>
      </c>
      <c r="H7" s="1">
        <v>132414</v>
      </c>
      <c r="I7" s="6">
        <v>28.37531266360304</v>
      </c>
      <c r="J7" s="1">
        <v>178296</v>
      </c>
      <c r="K7" s="2">
        <v>-0.3765994300720763</v>
      </c>
      <c r="L7" s="1">
        <v>63410</v>
      </c>
      <c r="M7" s="2">
        <v>-5.094740623222677</v>
      </c>
      <c r="N7" s="1">
        <v>69858</v>
      </c>
      <c r="O7" s="2">
        <v>-7.2751164735395975</v>
      </c>
      <c r="P7" s="1">
        <v>41917</v>
      </c>
      <c r="Q7" s="2">
        <v>21.954554711821018</v>
      </c>
    </row>
    <row r="8" spans="1:17" ht="13.5">
      <c r="A8" s="48" t="s">
        <v>240</v>
      </c>
      <c r="B8" s="1">
        <v>453175</v>
      </c>
      <c r="C8" s="2">
        <v>-18.017439441358974</v>
      </c>
      <c r="D8" s="1">
        <v>97064</v>
      </c>
      <c r="E8" s="2">
        <v>-6.723940765512538</v>
      </c>
      <c r="F8" s="1">
        <v>249071</v>
      </c>
      <c r="G8" s="2">
        <v>-17.327416239038214</v>
      </c>
      <c r="H8" s="1">
        <v>91681</v>
      </c>
      <c r="I8" s="6">
        <v>-30.761852976271385</v>
      </c>
      <c r="J8" s="1">
        <v>164494</v>
      </c>
      <c r="K8" s="2">
        <v>-7.741059810651947</v>
      </c>
      <c r="L8" s="1">
        <v>60204</v>
      </c>
      <c r="M8" s="2">
        <v>-5.055984860432105</v>
      </c>
      <c r="N8" s="1">
        <v>66932</v>
      </c>
      <c r="O8" s="2">
        <v>-4.188496664662594</v>
      </c>
      <c r="P8" s="1">
        <v>33013</v>
      </c>
      <c r="Q8" s="2">
        <v>-21.24197819500442</v>
      </c>
    </row>
    <row r="9" spans="1:17" ht="13.5">
      <c r="A9" s="49" t="s">
        <v>80</v>
      </c>
      <c r="B9" s="1">
        <v>479258</v>
      </c>
      <c r="C9" s="2">
        <v>5.755613173718757</v>
      </c>
      <c r="D9" s="1">
        <v>101678</v>
      </c>
      <c r="E9" s="2">
        <v>4.75356465836974</v>
      </c>
      <c r="F9" s="1">
        <v>288444</v>
      </c>
      <c r="G9" s="2">
        <v>15.807942313637469</v>
      </c>
      <c r="H9" s="1">
        <v>76081</v>
      </c>
      <c r="I9" s="6">
        <v>-17.015521209410892</v>
      </c>
      <c r="J9" s="1">
        <v>176413</v>
      </c>
      <c r="K9" s="2">
        <v>7.245856991744375</v>
      </c>
      <c r="L9" s="1">
        <v>62803</v>
      </c>
      <c r="M9" s="2">
        <v>4.316988904391735</v>
      </c>
      <c r="N9" s="1">
        <v>88424</v>
      </c>
      <c r="O9" s="2">
        <v>32.11020139843424</v>
      </c>
      <c r="P9" s="1">
        <v>22240</v>
      </c>
      <c r="Q9" s="2">
        <v>-32.63259927907188</v>
      </c>
    </row>
    <row r="10" spans="1:17" ht="13.5">
      <c r="A10" s="50" t="s">
        <v>81</v>
      </c>
      <c r="B10" s="1">
        <v>474869</v>
      </c>
      <c r="C10" s="2">
        <v>-0.9157906597281595</v>
      </c>
      <c r="D10" s="1">
        <v>111559</v>
      </c>
      <c r="E10" s="2">
        <v>9.71793308286945</v>
      </c>
      <c r="F10" s="1">
        <v>237436</v>
      </c>
      <c r="G10" s="2">
        <v>-17.68384851132282</v>
      </c>
      <c r="H10" s="1">
        <v>115691</v>
      </c>
      <c r="I10" s="6">
        <v>52.06293292674914</v>
      </c>
      <c r="J10" s="1">
        <v>177826</v>
      </c>
      <c r="K10" s="2">
        <v>0.8009613803971405</v>
      </c>
      <c r="L10" s="1">
        <v>69348</v>
      </c>
      <c r="M10" s="2">
        <v>10.421476681050265</v>
      </c>
      <c r="N10" s="1">
        <v>78245</v>
      </c>
      <c r="O10" s="2">
        <v>-11.511580566362085</v>
      </c>
      <c r="P10" s="1">
        <v>27229</v>
      </c>
      <c r="Q10" s="2">
        <v>22.432553956834525</v>
      </c>
    </row>
    <row r="11" spans="1:17" ht="13.5">
      <c r="A11" s="49" t="s">
        <v>82</v>
      </c>
      <c r="B11" s="1">
        <v>455194</v>
      </c>
      <c r="C11" s="2">
        <v>-4.143247927323117</v>
      </c>
      <c r="D11" s="1">
        <v>118450</v>
      </c>
      <c r="E11" s="2">
        <v>6.177000510940388</v>
      </c>
      <c r="F11" s="1">
        <v>171340</v>
      </c>
      <c r="G11" s="2">
        <v>-27.83739618255025</v>
      </c>
      <c r="H11" s="1">
        <v>156373</v>
      </c>
      <c r="I11" s="6">
        <v>35.16436023545481</v>
      </c>
      <c r="J11" s="1">
        <v>178691</v>
      </c>
      <c r="K11" s="2">
        <v>0.4864305557117632</v>
      </c>
      <c r="L11" s="1">
        <v>77044</v>
      </c>
      <c r="M11" s="2">
        <v>11.097652419680458</v>
      </c>
      <c r="N11" s="1">
        <v>64651</v>
      </c>
      <c r="O11" s="2">
        <v>-17.373634098025434</v>
      </c>
      <c r="P11" s="1">
        <v>34882</v>
      </c>
      <c r="Q11" s="2">
        <v>28.106063388299248</v>
      </c>
    </row>
    <row r="12" spans="1:17" ht="13.5">
      <c r="A12" s="49" t="s">
        <v>83</v>
      </c>
      <c r="B12" s="1">
        <v>403370</v>
      </c>
      <c r="C12" s="2">
        <v>-11.385035830876518</v>
      </c>
      <c r="D12" s="1">
        <v>110507</v>
      </c>
      <c r="E12" s="2">
        <v>-6.7057830308147</v>
      </c>
      <c r="F12" s="1">
        <v>141322</v>
      </c>
      <c r="G12" s="2">
        <v>-17.519551768413677</v>
      </c>
      <c r="H12" s="1">
        <v>143813</v>
      </c>
      <c r="I12" s="6">
        <v>-8.03207714886841</v>
      </c>
      <c r="J12" s="1">
        <v>161005</v>
      </c>
      <c r="K12" s="2">
        <v>-9.897532612162891</v>
      </c>
      <c r="L12" s="1">
        <v>68624</v>
      </c>
      <c r="M12" s="2">
        <v>-10.92881989512486</v>
      </c>
      <c r="N12" s="1">
        <v>58356</v>
      </c>
      <c r="O12" s="2">
        <v>-9.736895020958684</v>
      </c>
      <c r="P12" s="1">
        <v>32018</v>
      </c>
      <c r="Q12" s="2">
        <v>-8.210538386560401</v>
      </c>
    </row>
    <row r="13" spans="1:17" ht="13.5">
      <c r="A13" s="49" t="s">
        <v>84</v>
      </c>
      <c r="B13" s="1">
        <v>435394</v>
      </c>
      <c r="C13" s="2">
        <v>7.939112973200778</v>
      </c>
      <c r="D13" s="1">
        <v>131148</v>
      </c>
      <c r="E13" s="2">
        <v>18.67845475852208</v>
      </c>
      <c r="F13" s="1">
        <v>148023</v>
      </c>
      <c r="G13" s="2">
        <v>4.741653811862264</v>
      </c>
      <c r="H13" s="1">
        <v>147652</v>
      </c>
      <c r="I13" s="6">
        <v>2.669438785088957</v>
      </c>
      <c r="J13" s="1">
        <v>183472</v>
      </c>
      <c r="K13" s="2">
        <v>13.954225024067583</v>
      </c>
      <c r="L13" s="1">
        <v>83999</v>
      </c>
      <c r="M13" s="2">
        <v>22.40469806481697</v>
      </c>
      <c r="N13" s="1">
        <v>68524</v>
      </c>
      <c r="O13" s="2">
        <v>17.42408664061965</v>
      </c>
      <c r="P13" s="1">
        <v>29066</v>
      </c>
      <c r="Q13" s="2">
        <v>-9.219813854706729</v>
      </c>
    </row>
    <row r="14" spans="1:17" ht="13.5">
      <c r="A14" s="49" t="s">
        <v>85</v>
      </c>
      <c r="B14" s="1">
        <v>386692</v>
      </c>
      <c r="C14" s="2">
        <v>-11.185730625594289</v>
      </c>
      <c r="D14" s="1">
        <v>95557</v>
      </c>
      <c r="E14" s="2">
        <v>-27.138042516851186</v>
      </c>
      <c r="F14" s="1">
        <v>125996</v>
      </c>
      <c r="G14" s="2">
        <v>-14.880795552042585</v>
      </c>
      <c r="H14" s="1">
        <v>157791</v>
      </c>
      <c r="I14" s="6">
        <v>6.866821986833898</v>
      </c>
      <c r="J14" s="1">
        <v>154435</v>
      </c>
      <c r="K14" s="2">
        <v>-15.826393128106744</v>
      </c>
      <c r="L14" s="1">
        <v>59559</v>
      </c>
      <c r="M14" s="2">
        <v>-29.09558447124371</v>
      </c>
      <c r="N14" s="1">
        <v>63354</v>
      </c>
      <c r="O14" s="2">
        <v>-7.5448018212597106</v>
      </c>
      <c r="P14" s="1">
        <v>29800</v>
      </c>
      <c r="Q14" s="2">
        <v>2.5252872772311434</v>
      </c>
    </row>
    <row r="15" spans="1:17" ht="13.5">
      <c r="A15" s="49" t="s">
        <v>74</v>
      </c>
      <c r="B15" s="1">
        <v>356163</v>
      </c>
      <c r="C15" s="2">
        <v>-7.894913781510866</v>
      </c>
      <c r="D15" s="1">
        <v>93431</v>
      </c>
      <c r="E15" s="2">
        <v>-2.224850089475396</v>
      </c>
      <c r="F15" s="1">
        <v>116247</v>
      </c>
      <c r="G15" s="2">
        <v>-7.737547223721393</v>
      </c>
      <c r="H15" s="1">
        <v>142433</v>
      </c>
      <c r="I15" s="6">
        <v>-9.733127998428301</v>
      </c>
      <c r="J15" s="1">
        <v>141021</v>
      </c>
      <c r="K15" s="2">
        <v>-8.685854890406958</v>
      </c>
      <c r="L15" s="1">
        <v>59663</v>
      </c>
      <c r="M15" s="2">
        <v>0.17461676656760972</v>
      </c>
      <c r="N15" s="1">
        <v>57001</v>
      </c>
      <c r="O15" s="2">
        <v>-10.027780408498273</v>
      </c>
      <c r="P15" s="1">
        <v>23071</v>
      </c>
      <c r="Q15" s="2">
        <v>-22.580536912751683</v>
      </c>
    </row>
    <row r="16" spans="1:17" ht="13.5">
      <c r="A16" s="49" t="s">
        <v>75</v>
      </c>
      <c r="B16" s="1">
        <v>380876</v>
      </c>
      <c r="C16" s="2">
        <v>6.93867695409125</v>
      </c>
      <c r="D16" s="1">
        <v>103407</v>
      </c>
      <c r="E16" s="2">
        <v>10.677398293928135</v>
      </c>
      <c r="F16" s="1">
        <v>121299</v>
      </c>
      <c r="G16" s="2">
        <v>4.34591860435107</v>
      </c>
      <c r="H16" s="1">
        <v>153427</v>
      </c>
      <c r="I16" s="6">
        <v>7.718716870388192</v>
      </c>
      <c r="J16" s="1">
        <v>147598</v>
      </c>
      <c r="K16" s="2">
        <v>4.663844391969988</v>
      </c>
      <c r="L16" s="1">
        <v>65452</v>
      </c>
      <c r="M16" s="2">
        <v>9.70283090022292</v>
      </c>
      <c r="N16" s="1">
        <v>57334</v>
      </c>
      <c r="O16" s="2">
        <v>0.5842002771881312</v>
      </c>
      <c r="P16" s="1">
        <v>23909</v>
      </c>
      <c r="Q16" s="2">
        <v>3.632265614841131</v>
      </c>
    </row>
    <row r="17" spans="1:17" ht="13.5">
      <c r="A17" s="49" t="s">
        <v>76</v>
      </c>
      <c r="B17" s="1">
        <v>395086</v>
      </c>
      <c r="C17" s="2">
        <v>3.7308730400445427</v>
      </c>
      <c r="D17" s="1">
        <v>97434</v>
      </c>
      <c r="E17" s="2">
        <v>-5.776204705677571</v>
      </c>
      <c r="F17" s="1">
        <v>121944</v>
      </c>
      <c r="G17" s="2">
        <v>0.5317438725793266</v>
      </c>
      <c r="H17" s="1">
        <v>173104</v>
      </c>
      <c r="I17" s="6">
        <v>12.824991689859019</v>
      </c>
      <c r="J17" s="1">
        <v>147804</v>
      </c>
      <c r="K17" s="2">
        <v>0.13956828683315337</v>
      </c>
      <c r="L17" s="1">
        <v>63098</v>
      </c>
      <c r="M17" s="2">
        <v>-3.5965287538959956</v>
      </c>
      <c r="N17" s="1">
        <v>56927</v>
      </c>
      <c r="O17" s="2">
        <v>-0.7098754665643412</v>
      </c>
      <c r="P17" s="1">
        <v>26795</v>
      </c>
      <c r="Q17" s="2">
        <v>12.070768329917598</v>
      </c>
    </row>
    <row r="18" spans="1:17" ht="13.5">
      <c r="A18" s="49" t="s">
        <v>77</v>
      </c>
      <c r="B18" s="1">
        <v>393625</v>
      </c>
      <c r="C18" s="2">
        <v>-0.36979290584834246</v>
      </c>
      <c r="D18" s="1">
        <v>84020</v>
      </c>
      <c r="E18" s="2">
        <v>-13.767268099431405</v>
      </c>
      <c r="F18" s="1">
        <v>130541</v>
      </c>
      <c r="G18" s="2">
        <v>7.049957357475563</v>
      </c>
      <c r="H18" s="1">
        <v>176839</v>
      </c>
      <c r="I18" s="6">
        <v>2.1576624456973974</v>
      </c>
      <c r="J18" s="1">
        <v>138550</v>
      </c>
      <c r="K18" s="2">
        <v>-6.260994289735052</v>
      </c>
      <c r="L18" s="1">
        <v>54679</v>
      </c>
      <c r="M18" s="2">
        <v>-13.34273669529938</v>
      </c>
      <c r="N18" s="1">
        <v>58500</v>
      </c>
      <c r="O18" s="2">
        <v>2.7631879424526034</v>
      </c>
      <c r="P18" s="1">
        <v>24609</v>
      </c>
      <c r="Q18" s="2">
        <v>-8.158238477327856</v>
      </c>
    </row>
    <row r="19" spans="1:17" ht="13.5">
      <c r="A19" s="49" t="s">
        <v>78</v>
      </c>
      <c r="B19" s="1">
        <v>393296</v>
      </c>
      <c r="C19" s="2">
        <v>-0.08358208955223745</v>
      </c>
      <c r="D19" s="1">
        <v>82641</v>
      </c>
      <c r="E19" s="2">
        <v>-1.6412758866936485</v>
      </c>
      <c r="F19" s="1">
        <v>139867</v>
      </c>
      <c r="G19" s="2">
        <v>7.144115641828989</v>
      </c>
      <c r="H19" s="1">
        <v>168226</v>
      </c>
      <c r="I19" s="6">
        <v>-4.870531952793229</v>
      </c>
      <c r="J19" s="1">
        <v>132537</v>
      </c>
      <c r="K19" s="2">
        <v>-4.339949476723206</v>
      </c>
      <c r="L19" s="1">
        <v>54432</v>
      </c>
      <c r="M19" s="2">
        <v>-0.45172735419447463</v>
      </c>
      <c r="N19" s="1">
        <v>54824</v>
      </c>
      <c r="O19" s="2">
        <v>-6.28376068376069</v>
      </c>
      <c r="P19" s="1">
        <v>22481</v>
      </c>
      <c r="Q19" s="2">
        <v>-8.64724287862164</v>
      </c>
    </row>
    <row r="20" spans="1:17" ht="13.5">
      <c r="A20" s="49" t="s">
        <v>79</v>
      </c>
      <c r="B20" s="1">
        <v>422750</v>
      </c>
      <c r="C20" s="2">
        <v>7.489015906594517</v>
      </c>
      <c r="D20" s="1">
        <v>84800</v>
      </c>
      <c r="E20" s="2">
        <v>2.6125046889558377</v>
      </c>
      <c r="F20" s="1">
        <v>150274</v>
      </c>
      <c r="G20" s="2">
        <v>7.4406400366062115</v>
      </c>
      <c r="H20" s="1">
        <v>186173</v>
      </c>
      <c r="I20" s="6">
        <v>10.668386575202419</v>
      </c>
      <c r="J20" s="1">
        <v>133901</v>
      </c>
      <c r="K20" s="2">
        <v>1.0291465779367286</v>
      </c>
      <c r="L20" s="1">
        <v>56642</v>
      </c>
      <c r="M20" s="2">
        <v>4.060111699000572</v>
      </c>
      <c r="N20" s="1">
        <v>55501</v>
      </c>
      <c r="O20" s="2">
        <v>1.234860644972997</v>
      </c>
      <c r="P20" s="1">
        <v>20479</v>
      </c>
      <c r="Q20" s="2">
        <v>-8.905297807037044</v>
      </c>
    </row>
    <row r="21" spans="1:17" ht="13.5">
      <c r="A21" s="49" t="s">
        <v>246</v>
      </c>
      <c r="B21" s="12">
        <v>419088</v>
      </c>
      <c r="C21" s="2">
        <v>-0.8662329982258967</v>
      </c>
      <c r="D21" s="12">
        <v>82371</v>
      </c>
      <c r="E21" s="2">
        <v>-2.8643867924528337</v>
      </c>
      <c r="F21" s="12">
        <v>146797</v>
      </c>
      <c r="G21" s="2">
        <v>-2.313773507060432</v>
      </c>
      <c r="H21" s="12">
        <v>186842</v>
      </c>
      <c r="I21" s="4">
        <v>0.3593431915476515</v>
      </c>
      <c r="J21" s="5">
        <v>135676</v>
      </c>
      <c r="K21" s="2">
        <v>1.3256062314695072</v>
      </c>
      <c r="L21" s="12">
        <v>56555</v>
      </c>
      <c r="M21" s="2">
        <v>-0.15359627131810782</v>
      </c>
      <c r="N21" s="12">
        <v>56602</v>
      </c>
      <c r="O21" s="2">
        <v>1.9837480405758328</v>
      </c>
      <c r="P21" s="12">
        <v>21783</v>
      </c>
      <c r="Q21" s="2">
        <v>6.367498413008448</v>
      </c>
    </row>
    <row r="22" spans="1:17" ht="14.25" thickBot="1">
      <c r="A22" s="51" t="s">
        <v>247</v>
      </c>
      <c r="B22" s="8">
        <v>432005</v>
      </c>
      <c r="C22" s="7">
        <v>3.082168900087808</v>
      </c>
      <c r="D22" s="8">
        <v>77695</v>
      </c>
      <c r="E22" s="7">
        <v>-5.676755168688004</v>
      </c>
      <c r="F22" s="8">
        <v>158748</v>
      </c>
      <c r="G22" s="7">
        <v>8.141174547163772</v>
      </c>
      <c r="H22" s="8">
        <v>193890</v>
      </c>
      <c r="I22" s="52">
        <v>3.7721711392513413</v>
      </c>
      <c r="J22" s="53">
        <v>148842</v>
      </c>
      <c r="K22" s="7">
        <v>9.704000707568028</v>
      </c>
      <c r="L22" s="8">
        <v>53780</v>
      </c>
      <c r="M22" s="7">
        <v>-4.906727963928915</v>
      </c>
      <c r="N22" s="8">
        <v>68573</v>
      </c>
      <c r="O22" s="7">
        <v>21.149429348786256</v>
      </c>
      <c r="P22" s="8">
        <v>25207</v>
      </c>
      <c r="Q22" s="7">
        <v>15.718679704356603</v>
      </c>
    </row>
    <row r="23" spans="1:17" ht="13.5">
      <c r="A23" s="54"/>
      <c r="B23" s="1"/>
      <c r="C23" s="4"/>
      <c r="D23" s="1"/>
      <c r="E23" s="4"/>
      <c r="F23" s="1"/>
      <c r="G23" s="4"/>
      <c r="H23" s="1"/>
      <c r="I23" s="4"/>
      <c r="J23" s="1"/>
      <c r="K23" s="4"/>
      <c r="L23" s="1"/>
      <c r="M23" s="4"/>
      <c r="N23" s="1"/>
      <c r="O23" s="4"/>
      <c r="P23" s="1"/>
      <c r="Q23" s="4"/>
    </row>
    <row r="24" spans="1:17" ht="14.25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 thickBot="1">
      <c r="A25" s="33"/>
      <c r="B25" s="34"/>
      <c r="C25" s="35" t="s">
        <v>26</v>
      </c>
      <c r="D25" s="35"/>
      <c r="E25" s="35"/>
      <c r="F25" s="35"/>
      <c r="G25" s="35"/>
      <c r="H25" s="35"/>
      <c r="I25" s="36"/>
      <c r="J25" s="34"/>
      <c r="K25" s="35" t="s">
        <v>27</v>
      </c>
      <c r="L25" s="35"/>
      <c r="M25" s="35"/>
      <c r="N25" s="35"/>
      <c r="O25" s="35"/>
      <c r="P25" s="35"/>
      <c r="Q25" s="55"/>
    </row>
    <row r="26" spans="1:17" ht="14.25" thickBot="1">
      <c r="A26" s="39"/>
      <c r="B26" s="39" t="s">
        <v>24</v>
      </c>
      <c r="C26" s="40"/>
      <c r="D26" s="56" t="s">
        <v>5</v>
      </c>
      <c r="E26" s="38"/>
      <c r="F26" s="56" t="s">
        <v>6</v>
      </c>
      <c r="G26" s="38"/>
      <c r="H26" s="56" t="s">
        <v>25</v>
      </c>
      <c r="I26" s="41"/>
      <c r="J26" s="39" t="s">
        <v>24</v>
      </c>
      <c r="K26" s="40"/>
      <c r="L26" s="56" t="s">
        <v>5</v>
      </c>
      <c r="M26" s="38"/>
      <c r="N26" s="56" t="s">
        <v>6</v>
      </c>
      <c r="O26" s="38"/>
      <c r="P26" s="56" t="s">
        <v>25</v>
      </c>
      <c r="Q26" s="38"/>
    </row>
    <row r="27" spans="1:17" ht="14.25" thickBot="1">
      <c r="A27" s="43"/>
      <c r="B27" s="44"/>
      <c r="C27" s="45" t="s">
        <v>235</v>
      </c>
      <c r="D27" s="46"/>
      <c r="E27" s="45" t="s">
        <v>235</v>
      </c>
      <c r="F27" s="46"/>
      <c r="G27" s="45" t="s">
        <v>235</v>
      </c>
      <c r="H27" s="46"/>
      <c r="I27" s="47" t="s">
        <v>235</v>
      </c>
      <c r="J27" s="44"/>
      <c r="K27" s="45" t="s">
        <v>235</v>
      </c>
      <c r="L27" s="46"/>
      <c r="M27" s="45" t="s">
        <v>235</v>
      </c>
      <c r="N27" s="46"/>
      <c r="O27" s="45" t="s">
        <v>235</v>
      </c>
      <c r="P27" s="46"/>
      <c r="Q27" s="45" t="s">
        <v>235</v>
      </c>
    </row>
    <row r="28" spans="1:22" ht="13.5" hidden="1">
      <c r="A28" s="48" t="s">
        <v>113</v>
      </c>
      <c r="B28" s="1">
        <v>250402</v>
      </c>
      <c r="C28" s="2">
        <v>-5.707937942461214</v>
      </c>
      <c r="D28" s="1">
        <v>64185</v>
      </c>
      <c r="E28" s="2">
        <v>0.07483979606155344</v>
      </c>
      <c r="F28" s="1">
        <v>119333</v>
      </c>
      <c r="G28" s="2">
        <v>-12.821805324216129</v>
      </c>
      <c r="H28" s="1">
        <v>63218</v>
      </c>
      <c r="I28" s="6">
        <v>2.9173314231758525</v>
      </c>
      <c r="J28" s="1">
        <v>700132</v>
      </c>
      <c r="K28" s="2">
        <v>5.980887679925388</v>
      </c>
      <c r="L28" s="1">
        <v>258248</v>
      </c>
      <c r="M28" s="2">
        <v>0.012392725470149912</v>
      </c>
      <c r="N28" s="1">
        <v>307403</v>
      </c>
      <c r="O28" s="2">
        <v>6.945101586418033</v>
      </c>
      <c r="P28" s="1">
        <v>121005</v>
      </c>
      <c r="Q28" s="2">
        <v>17.14393587360594</v>
      </c>
      <c r="S28" s="14"/>
      <c r="T28" s="14"/>
      <c r="U28" s="14"/>
      <c r="V28" s="14"/>
    </row>
    <row r="29" spans="1:22" ht="13.5" hidden="1">
      <c r="A29" s="48" t="s">
        <v>114</v>
      </c>
      <c r="B29" s="1">
        <v>224811</v>
      </c>
      <c r="C29" s="2">
        <v>-10.219966294198926</v>
      </c>
      <c r="D29" s="1">
        <v>59185</v>
      </c>
      <c r="E29" s="2">
        <v>-7.78998208304121</v>
      </c>
      <c r="F29" s="1">
        <v>99487</v>
      </c>
      <c r="G29" s="2">
        <v>-16.630772711655624</v>
      </c>
      <c r="H29" s="1">
        <v>61552</v>
      </c>
      <c r="I29" s="6">
        <v>-2.635325382011459</v>
      </c>
      <c r="J29" s="1">
        <v>709490</v>
      </c>
      <c r="K29" s="2">
        <v>1.3366050973244938</v>
      </c>
      <c r="L29" s="1">
        <v>247719</v>
      </c>
      <c r="M29" s="2">
        <v>-4.077088689941462</v>
      </c>
      <c r="N29" s="1">
        <v>296627</v>
      </c>
      <c r="O29" s="2">
        <v>-3.5054960426541157</v>
      </c>
      <c r="P29" s="1">
        <v>151025</v>
      </c>
      <c r="Q29" s="2">
        <v>24.808892194537407</v>
      </c>
      <c r="S29" s="14"/>
      <c r="T29" s="14"/>
      <c r="U29" s="14"/>
      <c r="V29" s="14"/>
    </row>
    <row r="30" spans="1:22" ht="13.5">
      <c r="A30" s="48" t="s">
        <v>240</v>
      </c>
      <c r="B30" s="1">
        <v>166990</v>
      </c>
      <c r="C30" s="2">
        <v>-25.719826876798734</v>
      </c>
      <c r="D30" s="1">
        <v>52239</v>
      </c>
      <c r="E30" s="2">
        <v>-11.736081777477409</v>
      </c>
      <c r="F30" s="1">
        <v>67480</v>
      </c>
      <c r="G30" s="2">
        <v>-32.17204257842732</v>
      </c>
      <c r="H30" s="1">
        <v>41703</v>
      </c>
      <c r="I30" s="6">
        <v>-32.247530543280476</v>
      </c>
      <c r="J30" s="1">
        <v>558318</v>
      </c>
      <c r="K30" s="2">
        <v>-21.307136111855</v>
      </c>
      <c r="L30" s="1">
        <v>238173</v>
      </c>
      <c r="M30" s="2">
        <v>-3.8535598803482998</v>
      </c>
      <c r="N30" s="1">
        <v>198753</v>
      </c>
      <c r="O30" s="2">
        <v>-32.99564773267437</v>
      </c>
      <c r="P30" s="1">
        <v>106227</v>
      </c>
      <c r="Q30" s="2">
        <v>-29.66263863598742</v>
      </c>
      <c r="S30" s="14"/>
      <c r="T30" s="14"/>
      <c r="U30" s="14"/>
      <c r="V30" s="14"/>
    </row>
    <row r="31" spans="1:22" ht="13.5">
      <c r="A31" s="49" t="s">
        <v>80</v>
      </c>
      <c r="B31" s="1">
        <v>196258</v>
      </c>
      <c r="C31" s="2">
        <v>17.526798011856997</v>
      </c>
      <c r="D31" s="1">
        <v>55771</v>
      </c>
      <c r="E31" s="2">
        <v>6.761232029709589</v>
      </c>
      <c r="F31" s="1">
        <v>95643</v>
      </c>
      <c r="G31" s="2">
        <v>41.73532898636634</v>
      </c>
      <c r="H31" s="1">
        <v>40728</v>
      </c>
      <c r="I31" s="6">
        <v>-2.3379612977483646</v>
      </c>
      <c r="J31" s="1">
        <v>567823</v>
      </c>
      <c r="K31" s="2">
        <v>1.70243481313517</v>
      </c>
      <c r="L31" s="1">
        <v>261334</v>
      </c>
      <c r="M31" s="2">
        <v>9.724443996590708</v>
      </c>
      <c r="N31" s="1">
        <v>214266</v>
      </c>
      <c r="O31" s="2">
        <v>7.805165205053498</v>
      </c>
      <c r="P31" s="1">
        <v>77523</v>
      </c>
      <c r="Q31" s="2">
        <v>-27.02137874551667</v>
      </c>
      <c r="S31" s="14"/>
      <c r="T31" s="14"/>
      <c r="U31" s="14"/>
      <c r="V31" s="14"/>
    </row>
    <row r="32" spans="1:22" ht="13.5">
      <c r="A32" s="50" t="s">
        <v>81</v>
      </c>
      <c r="B32" s="1">
        <v>231865</v>
      </c>
      <c r="C32" s="2">
        <v>18.142954682102143</v>
      </c>
      <c r="D32" s="1">
        <v>62903</v>
      </c>
      <c r="E32" s="2">
        <v>12.78800810457048</v>
      </c>
      <c r="F32" s="1">
        <v>106132</v>
      </c>
      <c r="G32" s="2">
        <v>10.966824545445036</v>
      </c>
      <c r="H32" s="1">
        <v>58696</v>
      </c>
      <c r="I32" s="6">
        <v>44.11706933804754</v>
      </c>
      <c r="J32" s="1">
        <v>625227</v>
      </c>
      <c r="K32" s="2">
        <v>10.109488344079054</v>
      </c>
      <c r="L32" s="1">
        <v>293098</v>
      </c>
      <c r="M32" s="2">
        <v>12.154560830201973</v>
      </c>
      <c r="N32" s="1">
        <v>229750</v>
      </c>
      <c r="O32" s="2">
        <v>7.226531507565355</v>
      </c>
      <c r="P32" s="1">
        <v>88543</v>
      </c>
      <c r="Q32" s="2">
        <v>14.215136153141657</v>
      </c>
      <c r="S32" s="14"/>
      <c r="T32" s="14"/>
      <c r="U32" s="14"/>
      <c r="V32" s="14"/>
    </row>
    <row r="33" spans="1:22" ht="13.5">
      <c r="A33" s="49" t="s">
        <v>82</v>
      </c>
      <c r="B33" s="1">
        <v>259751</v>
      </c>
      <c r="C33" s="2">
        <v>12.026825954758152</v>
      </c>
      <c r="D33" s="1">
        <v>70662</v>
      </c>
      <c r="E33" s="2">
        <v>12.334864791822326</v>
      </c>
      <c r="F33" s="1">
        <v>101655</v>
      </c>
      <c r="G33" s="2">
        <v>-4.218331888591564</v>
      </c>
      <c r="H33" s="1">
        <v>84134</v>
      </c>
      <c r="I33" s="6">
        <v>43.338557993730404</v>
      </c>
      <c r="J33" s="1">
        <v>666984</v>
      </c>
      <c r="K33" s="2">
        <v>6.678694298230894</v>
      </c>
      <c r="L33" s="1">
        <v>314771</v>
      </c>
      <c r="M33" s="2">
        <v>7.394455096930045</v>
      </c>
      <c r="N33" s="1">
        <v>236505</v>
      </c>
      <c r="O33" s="2">
        <v>2.9401523394994484</v>
      </c>
      <c r="P33" s="1">
        <v>102242</v>
      </c>
      <c r="Q33" s="2">
        <v>15.47157878093131</v>
      </c>
      <c r="S33" s="14"/>
      <c r="T33" s="14"/>
      <c r="U33" s="14"/>
      <c r="V33" s="14"/>
    </row>
    <row r="34" spans="1:22" ht="13.5">
      <c r="A34" s="49" t="s">
        <v>83</v>
      </c>
      <c r="B34" s="1">
        <v>298699</v>
      </c>
      <c r="C34" s="2">
        <v>14.994359983214707</v>
      </c>
      <c r="D34" s="1">
        <v>92172</v>
      </c>
      <c r="E34" s="2">
        <v>30.440689479493926</v>
      </c>
      <c r="F34" s="1">
        <v>119236</v>
      </c>
      <c r="G34" s="2">
        <v>17.2947715311593</v>
      </c>
      <c r="H34" s="1">
        <v>83761</v>
      </c>
      <c r="I34" s="6">
        <v>-0.44334038557539657</v>
      </c>
      <c r="J34" s="1">
        <v>621578</v>
      </c>
      <c r="K34" s="2">
        <v>-6.807659554052265</v>
      </c>
      <c r="L34" s="1">
        <v>279241</v>
      </c>
      <c r="M34" s="2">
        <v>-11.287570964288335</v>
      </c>
      <c r="N34" s="1">
        <v>244738</v>
      </c>
      <c r="O34" s="2">
        <v>3.481110335933707</v>
      </c>
      <c r="P34" s="1">
        <v>85074</v>
      </c>
      <c r="Q34" s="2">
        <v>-16.79153381193639</v>
      </c>
      <c r="S34" s="14"/>
      <c r="T34" s="14"/>
      <c r="U34" s="14"/>
      <c r="V34" s="14"/>
    </row>
    <row r="35" spans="1:22" ht="13.5">
      <c r="A35" s="49" t="s">
        <v>84</v>
      </c>
      <c r="B35" s="1">
        <v>322629</v>
      </c>
      <c r="C35" s="2">
        <v>8.011409479107726</v>
      </c>
      <c r="D35" s="1">
        <v>88815</v>
      </c>
      <c r="E35" s="2">
        <v>-3.6421038927223037</v>
      </c>
      <c r="F35" s="1">
        <v>138937</v>
      </c>
      <c r="G35" s="2">
        <v>16.522694488241797</v>
      </c>
      <c r="H35" s="1">
        <v>91246</v>
      </c>
      <c r="I35" s="6">
        <v>8.936139730901019</v>
      </c>
      <c r="J35" s="1">
        <v>688883</v>
      </c>
      <c r="K35" s="2">
        <v>10.828085936117432</v>
      </c>
      <c r="L35" s="1">
        <v>332344</v>
      </c>
      <c r="M35" s="2">
        <v>19.016906543093597</v>
      </c>
      <c r="N35" s="1">
        <v>260702</v>
      </c>
      <c r="O35" s="2">
        <v>6.522893870179544</v>
      </c>
      <c r="P35" s="1">
        <v>84075</v>
      </c>
      <c r="Q35" s="2">
        <v>-1.1742718104238605</v>
      </c>
      <c r="S35" s="14"/>
      <c r="T35" s="14"/>
      <c r="U35" s="14"/>
      <c r="V35" s="14"/>
    </row>
    <row r="36" spans="1:22" ht="13.5">
      <c r="A36" s="49" t="s">
        <v>85</v>
      </c>
      <c r="B36" s="1">
        <v>250471</v>
      </c>
      <c r="C36" s="2">
        <v>-22.365627392453874</v>
      </c>
      <c r="D36" s="1">
        <v>65205</v>
      </c>
      <c r="E36" s="2">
        <v>-26.583347407532514</v>
      </c>
      <c r="F36" s="1">
        <v>97096</v>
      </c>
      <c r="G36" s="2">
        <v>-30.115088133470564</v>
      </c>
      <c r="H36" s="1">
        <v>84747</v>
      </c>
      <c r="I36" s="6">
        <v>-7.12250400017534</v>
      </c>
      <c r="J36" s="1">
        <v>549749</v>
      </c>
      <c r="K36" s="2">
        <v>-20.197043619889016</v>
      </c>
      <c r="L36" s="1">
        <v>230770</v>
      </c>
      <c r="M36" s="2">
        <v>-30.56291071901404</v>
      </c>
      <c r="N36" s="1">
        <v>229392</v>
      </c>
      <c r="O36" s="2">
        <v>-12.00988101357106</v>
      </c>
      <c r="P36" s="1">
        <v>78355</v>
      </c>
      <c r="Q36" s="2">
        <v>-6.803449301219146</v>
      </c>
      <c r="S36" s="14"/>
      <c r="T36" s="14"/>
      <c r="U36" s="14"/>
      <c r="V36" s="14"/>
    </row>
    <row r="37" spans="1:22" ht="13.5">
      <c r="A37" s="49" t="s">
        <v>74</v>
      </c>
      <c r="B37" s="1">
        <v>196796</v>
      </c>
      <c r="C37" s="2">
        <v>-21.429626583516665</v>
      </c>
      <c r="D37" s="1">
        <v>60514</v>
      </c>
      <c r="E37" s="2">
        <v>-7.19423357104516</v>
      </c>
      <c r="F37" s="1">
        <v>69989</v>
      </c>
      <c r="G37" s="2">
        <v>-27.917730905495603</v>
      </c>
      <c r="H37" s="1">
        <v>64289</v>
      </c>
      <c r="I37" s="6">
        <v>-24.140087554721703</v>
      </c>
      <c r="J37" s="1">
        <v>485556</v>
      </c>
      <c r="K37" s="2">
        <v>-11.676783404790186</v>
      </c>
      <c r="L37" s="1">
        <v>224529</v>
      </c>
      <c r="M37" s="2">
        <v>-2.704424318585609</v>
      </c>
      <c r="N37" s="1">
        <v>200670</v>
      </c>
      <c r="O37" s="2">
        <v>-12.520924879681942</v>
      </c>
      <c r="P37" s="1">
        <v>52052</v>
      </c>
      <c r="Q37" s="2">
        <v>-33.56901282623956</v>
      </c>
      <c r="S37" s="14"/>
      <c r="T37" s="14"/>
      <c r="U37" s="14"/>
      <c r="V37" s="14"/>
    </row>
    <row r="38" spans="1:22" ht="13.5">
      <c r="A38" s="49" t="s">
        <v>75</v>
      </c>
      <c r="B38" s="1">
        <v>202697</v>
      </c>
      <c r="C38" s="2">
        <v>2.998536555621058</v>
      </c>
      <c r="D38" s="1">
        <v>65238</v>
      </c>
      <c r="E38" s="2">
        <v>7.806458009716749</v>
      </c>
      <c r="F38" s="1">
        <v>62107</v>
      </c>
      <c r="G38" s="2">
        <v>-11.26176970666819</v>
      </c>
      <c r="H38" s="1">
        <v>73493</v>
      </c>
      <c r="I38" s="6">
        <v>14.316601595918428</v>
      </c>
      <c r="J38" s="1">
        <v>495036</v>
      </c>
      <c r="K38" s="2">
        <v>1.952400958900725</v>
      </c>
      <c r="L38" s="1">
        <v>241535</v>
      </c>
      <c r="M38" s="2">
        <v>7.574077290684045</v>
      </c>
      <c r="N38" s="1">
        <v>185280</v>
      </c>
      <c r="O38" s="2">
        <v>-7.669307818806999</v>
      </c>
      <c r="P38" s="1">
        <v>61281</v>
      </c>
      <c r="Q38" s="2">
        <v>17.730346576500438</v>
      </c>
      <c r="S38" s="14"/>
      <c r="T38" s="14"/>
      <c r="U38" s="14"/>
      <c r="V38" s="14"/>
    </row>
    <row r="39" spans="1:22" ht="13.5">
      <c r="A39" s="49" t="s">
        <v>76</v>
      </c>
      <c r="B39" s="1">
        <v>192852</v>
      </c>
      <c r="C39" s="2">
        <v>-4.857003310359801</v>
      </c>
      <c r="D39" s="1">
        <v>58930</v>
      </c>
      <c r="E39" s="2">
        <v>-9.669211195928753</v>
      </c>
      <c r="F39" s="1">
        <v>53414</v>
      </c>
      <c r="G39" s="2">
        <v>-13.99681195356402</v>
      </c>
      <c r="H39" s="1">
        <v>79377</v>
      </c>
      <c r="I39" s="6">
        <v>8.006204672553835</v>
      </c>
      <c r="J39" s="1">
        <v>477415</v>
      </c>
      <c r="K39" s="2">
        <v>-3.559539104226758</v>
      </c>
      <c r="L39" s="1">
        <v>218327</v>
      </c>
      <c r="M39" s="2">
        <v>-9.608545345395086</v>
      </c>
      <c r="N39" s="1">
        <v>185915</v>
      </c>
      <c r="O39" s="2">
        <v>0.34272452504318096</v>
      </c>
      <c r="P39" s="1">
        <v>67046</v>
      </c>
      <c r="Q39" s="2">
        <v>9.4074835593414</v>
      </c>
      <c r="S39" s="14"/>
      <c r="T39" s="14"/>
      <c r="U39" s="14"/>
      <c r="V39" s="14"/>
    </row>
    <row r="40" spans="1:22" ht="13.5">
      <c r="A40" s="49" t="s">
        <v>77</v>
      </c>
      <c r="B40" s="1">
        <v>189298</v>
      </c>
      <c r="C40" s="2">
        <v>-1.8428639578536945</v>
      </c>
      <c r="D40" s="1">
        <v>51078</v>
      </c>
      <c r="E40" s="2">
        <v>-13.324283047683693</v>
      </c>
      <c r="F40" s="1">
        <v>52769</v>
      </c>
      <c r="G40" s="2">
        <v>-1.2075485827685526</v>
      </c>
      <c r="H40" s="1">
        <v>84247</v>
      </c>
      <c r="I40" s="6">
        <v>6.135278481172122</v>
      </c>
      <c r="J40" s="1">
        <v>451697</v>
      </c>
      <c r="K40" s="2">
        <v>-5.386927515892879</v>
      </c>
      <c r="L40" s="1">
        <v>187289</v>
      </c>
      <c r="M40" s="2">
        <v>-14.216290243533777</v>
      </c>
      <c r="N40" s="1">
        <v>200440</v>
      </c>
      <c r="O40" s="2">
        <v>7.812710109458635</v>
      </c>
      <c r="P40" s="1">
        <v>58223</v>
      </c>
      <c r="Q40" s="2">
        <v>-13.15962175222981</v>
      </c>
      <c r="S40" s="14"/>
      <c r="T40" s="14"/>
      <c r="U40" s="14"/>
      <c r="V40" s="14"/>
    </row>
    <row r="41" spans="1:17" ht="13.5">
      <c r="A41" s="49" t="s">
        <v>78</v>
      </c>
      <c r="B41" s="1">
        <v>182240</v>
      </c>
      <c r="C41" s="2">
        <v>-3.7285127154011093</v>
      </c>
      <c r="D41" s="1">
        <v>49871</v>
      </c>
      <c r="E41" s="2">
        <v>-2.3630525862406557</v>
      </c>
      <c r="F41" s="1">
        <v>58574</v>
      </c>
      <c r="G41" s="2">
        <v>11.000776971327866</v>
      </c>
      <c r="H41" s="1">
        <v>72547</v>
      </c>
      <c r="I41" s="6">
        <v>-13.887734874832333</v>
      </c>
      <c r="J41" s="1">
        <v>437480</v>
      </c>
      <c r="K41" s="2">
        <v>-3.147463897258561</v>
      </c>
      <c r="L41" s="1">
        <v>178563</v>
      </c>
      <c r="M41" s="2">
        <v>-4.6591097181361505</v>
      </c>
      <c r="N41" s="1">
        <v>201240</v>
      </c>
      <c r="O41" s="2">
        <v>0.39912193175015886</v>
      </c>
      <c r="P41" s="1">
        <v>52748</v>
      </c>
      <c r="Q41" s="2">
        <v>-9.403500334919187</v>
      </c>
    </row>
    <row r="42" spans="1:17" ht="13.5">
      <c r="A42" s="49" t="s">
        <v>79</v>
      </c>
      <c r="B42" s="12">
        <v>181174</v>
      </c>
      <c r="C42" s="2">
        <v>-0.5849429323968423</v>
      </c>
      <c r="D42" s="12">
        <v>50361</v>
      </c>
      <c r="E42" s="2">
        <v>0.9825349401455696</v>
      </c>
      <c r="F42" s="12">
        <v>56530</v>
      </c>
      <c r="G42" s="2">
        <v>-3.4896028954826335</v>
      </c>
      <c r="H42" s="12">
        <v>73164</v>
      </c>
      <c r="I42" s="6">
        <v>0.8504831350710589</v>
      </c>
      <c r="J42" s="3">
        <v>435824</v>
      </c>
      <c r="K42" s="2">
        <v>-0.37853159001554104</v>
      </c>
      <c r="L42" s="12">
        <v>181212</v>
      </c>
      <c r="M42" s="2">
        <v>1.4835100216730126</v>
      </c>
      <c r="N42" s="12">
        <v>196403</v>
      </c>
      <c r="O42" s="2">
        <v>-2.403597694295371</v>
      </c>
      <c r="P42" s="12">
        <v>54009</v>
      </c>
      <c r="Q42" s="2">
        <v>2.390611966330482</v>
      </c>
    </row>
    <row r="43" spans="1:17" ht="13.5">
      <c r="A43" s="49" t="s">
        <v>246</v>
      </c>
      <c r="B43" s="12">
        <v>184085</v>
      </c>
      <c r="C43" s="2">
        <v>1.6067426893483514</v>
      </c>
      <c r="D43" s="12">
        <v>48957</v>
      </c>
      <c r="E43" s="2">
        <v>-2.787871567284199</v>
      </c>
      <c r="F43" s="12">
        <v>58972</v>
      </c>
      <c r="G43" s="2">
        <v>4.319830178666194</v>
      </c>
      <c r="H43" s="12">
        <v>74815</v>
      </c>
      <c r="I43" s="6">
        <v>2.2565742714996304</v>
      </c>
      <c r="J43" s="1">
        <v>454189</v>
      </c>
      <c r="K43" s="2">
        <v>4.213856969785979</v>
      </c>
      <c r="L43" s="12">
        <v>179350</v>
      </c>
      <c r="M43" s="2">
        <v>-1.0275257709202492</v>
      </c>
      <c r="N43" s="12">
        <v>204977</v>
      </c>
      <c r="O43" s="2">
        <v>4.365513765064691</v>
      </c>
      <c r="P43" s="12">
        <v>65604</v>
      </c>
      <c r="Q43" s="2">
        <v>21.468644114869747</v>
      </c>
    </row>
    <row r="44" spans="1:17" ht="14.25" thickBot="1">
      <c r="A44" s="51" t="s">
        <v>247</v>
      </c>
      <c r="B44" s="8">
        <v>199855</v>
      </c>
      <c r="C44" s="7">
        <v>8.566694733411211</v>
      </c>
      <c r="D44" s="8">
        <v>46560</v>
      </c>
      <c r="E44" s="7">
        <v>-4.89613334150377</v>
      </c>
      <c r="F44" s="8">
        <v>71825</v>
      </c>
      <c r="G44" s="7">
        <v>21.795089194872148</v>
      </c>
      <c r="H44" s="8">
        <v>79643</v>
      </c>
      <c r="I44" s="57">
        <v>6.453251353338231</v>
      </c>
      <c r="J44" s="11">
        <v>468664</v>
      </c>
      <c r="K44" s="7">
        <v>3.1869992448077937</v>
      </c>
      <c r="L44" s="8">
        <v>174542</v>
      </c>
      <c r="M44" s="7">
        <v>-2.680791747978816</v>
      </c>
      <c r="N44" s="8">
        <v>218853</v>
      </c>
      <c r="O44" s="7">
        <v>6.769539997170398</v>
      </c>
      <c r="P44" s="8">
        <v>71535</v>
      </c>
      <c r="Q44" s="7">
        <v>9.0406072800439</v>
      </c>
    </row>
  </sheetData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zoomScaleSheetLayoutView="75" workbookViewId="0" topLeftCell="A1">
      <selection activeCell="C6" sqref="C6:D6"/>
    </sheetView>
  </sheetViews>
  <sheetFormatPr defaultColWidth="9.00390625" defaultRowHeight="18" customHeight="1"/>
  <cols>
    <col min="1" max="1" width="0.6171875" style="59" customWidth="1"/>
    <col min="2" max="2" width="10.25390625" style="59" bestFit="1" customWidth="1"/>
    <col min="3" max="3" width="10.75390625" style="59" bestFit="1" customWidth="1"/>
    <col min="4" max="4" width="8.875" style="59" customWidth="1"/>
    <col min="5" max="5" width="9.00390625" style="59" customWidth="1"/>
    <col min="6" max="6" width="8.875" style="59" customWidth="1"/>
    <col min="7" max="7" width="9.00390625" style="59" customWidth="1"/>
    <col min="8" max="8" width="8.875" style="59" customWidth="1"/>
    <col min="9" max="9" width="9.00390625" style="59" customWidth="1"/>
    <col min="10" max="10" width="8.875" style="59" customWidth="1"/>
    <col min="11" max="11" width="9.00390625" style="59" customWidth="1"/>
    <col min="12" max="12" width="8.875" style="59" customWidth="1"/>
    <col min="13" max="13" width="9.00390625" style="59" customWidth="1"/>
    <col min="14" max="14" width="8.875" style="59" customWidth="1"/>
    <col min="15" max="15" width="9.00390625" style="59" customWidth="1"/>
    <col min="16" max="16" width="8.875" style="59" customWidth="1"/>
    <col min="17" max="16384" width="9.00390625" style="59" customWidth="1"/>
  </cols>
  <sheetData>
    <row r="1" spans="1:16" ht="18" customHeight="1">
      <c r="A1" s="320" t="s">
        <v>294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18" customHeight="1" thickBot="1">
      <c r="A2" s="60"/>
      <c r="B2" s="60"/>
      <c r="C2" s="61"/>
      <c r="D2" s="62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251</v>
      </c>
      <c r="P2" s="60"/>
    </row>
    <row r="3" spans="1:16" ht="12.75" customHeight="1">
      <c r="A3" s="58"/>
      <c r="B3" s="63"/>
      <c r="C3" s="321" t="s">
        <v>252</v>
      </c>
      <c r="D3" s="322"/>
      <c r="E3" s="325" t="s">
        <v>253</v>
      </c>
      <c r="F3" s="322"/>
      <c r="G3" s="325" t="s">
        <v>254</v>
      </c>
      <c r="H3" s="322"/>
      <c r="I3" s="325" t="s">
        <v>255</v>
      </c>
      <c r="J3" s="322"/>
      <c r="K3" s="325" t="s">
        <v>256</v>
      </c>
      <c r="L3" s="329"/>
      <c r="M3" s="329"/>
      <c r="N3" s="329"/>
      <c r="O3" s="329"/>
      <c r="P3" s="330"/>
    </row>
    <row r="4" spans="1:16" ht="18" customHeight="1">
      <c r="A4" s="58"/>
      <c r="B4" s="236"/>
      <c r="C4" s="323"/>
      <c r="D4" s="324"/>
      <c r="E4" s="326"/>
      <c r="F4" s="324"/>
      <c r="G4" s="326"/>
      <c r="H4" s="324"/>
      <c r="I4" s="326"/>
      <c r="J4" s="324"/>
      <c r="K4" s="326"/>
      <c r="L4" s="324"/>
      <c r="M4" s="327" t="s">
        <v>257</v>
      </c>
      <c r="N4" s="331"/>
      <c r="O4" s="327" t="s">
        <v>258</v>
      </c>
      <c r="P4" s="328"/>
    </row>
    <row r="5" spans="1:16" ht="3.75" customHeight="1">
      <c r="A5" s="60"/>
      <c r="B5" s="64"/>
      <c r="C5" s="65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8"/>
    </row>
    <row r="6" spans="1:16" ht="18" customHeight="1" thickBot="1">
      <c r="A6" s="60"/>
      <c r="B6" s="69"/>
      <c r="C6" s="70" t="s">
        <v>41</v>
      </c>
      <c r="D6" s="237" t="s">
        <v>295</v>
      </c>
      <c r="E6" s="71" t="s">
        <v>41</v>
      </c>
      <c r="F6" s="237" t="s">
        <v>295</v>
      </c>
      <c r="G6" s="71" t="s">
        <v>41</v>
      </c>
      <c r="H6" s="237" t="s">
        <v>295</v>
      </c>
      <c r="I6" s="71" t="s">
        <v>41</v>
      </c>
      <c r="J6" s="237" t="s">
        <v>295</v>
      </c>
      <c r="K6" s="71" t="s">
        <v>41</v>
      </c>
      <c r="L6" s="237" t="s">
        <v>295</v>
      </c>
      <c r="M6" s="71" t="s">
        <v>41</v>
      </c>
      <c r="N6" s="237" t="s">
        <v>295</v>
      </c>
      <c r="O6" s="71" t="s">
        <v>41</v>
      </c>
      <c r="P6" s="238" t="s">
        <v>295</v>
      </c>
    </row>
    <row r="7" spans="1:16" ht="18" customHeight="1" thickTop="1">
      <c r="A7" s="60"/>
      <c r="B7" s="72" t="s">
        <v>115</v>
      </c>
      <c r="C7" s="73">
        <v>53048</v>
      </c>
      <c r="D7" s="74">
        <v>10.176954390628893</v>
      </c>
      <c r="E7" s="75">
        <v>13068</v>
      </c>
      <c r="F7" s="74">
        <v>-4.759128343415199</v>
      </c>
      <c r="G7" s="75">
        <v>31891</v>
      </c>
      <c r="H7" s="74">
        <v>22.70016544188374</v>
      </c>
      <c r="I7" s="75">
        <v>453</v>
      </c>
      <c r="J7" s="74">
        <v>9.68523002421307</v>
      </c>
      <c r="K7" s="75">
        <v>7636</v>
      </c>
      <c r="L7" s="74">
        <v>-4.82363205783372</v>
      </c>
      <c r="M7" s="75">
        <v>5093</v>
      </c>
      <c r="N7" s="74">
        <v>-12.820951728859981</v>
      </c>
      <c r="O7" s="75">
        <v>2455</v>
      </c>
      <c r="P7" s="76">
        <v>15.747289014615745</v>
      </c>
    </row>
    <row r="8" spans="1:16" ht="18" customHeight="1">
      <c r="A8" s="60"/>
      <c r="B8" s="72" t="s">
        <v>116</v>
      </c>
      <c r="C8" s="73">
        <v>7455</v>
      </c>
      <c r="D8" s="74">
        <v>-13.94436107583978</v>
      </c>
      <c r="E8" s="75">
        <v>4158</v>
      </c>
      <c r="F8" s="74">
        <v>-12.185850052798315</v>
      </c>
      <c r="G8" s="75">
        <v>2666</v>
      </c>
      <c r="H8" s="74">
        <v>-20.843230403800476</v>
      </c>
      <c r="I8" s="75">
        <v>26</v>
      </c>
      <c r="J8" s="74">
        <v>8.333333333333329</v>
      </c>
      <c r="K8" s="75">
        <v>605</v>
      </c>
      <c r="L8" s="74">
        <v>12.87313432835822</v>
      </c>
      <c r="M8" s="75">
        <v>313</v>
      </c>
      <c r="N8" s="74">
        <v>86.30952380952382</v>
      </c>
      <c r="O8" s="75">
        <v>266</v>
      </c>
      <c r="P8" s="76">
        <v>-17.90123456790124</v>
      </c>
    </row>
    <row r="9" spans="1:16" ht="18" customHeight="1">
      <c r="A9" s="60"/>
      <c r="B9" s="72" t="s">
        <v>117</v>
      </c>
      <c r="C9" s="73">
        <v>9127</v>
      </c>
      <c r="D9" s="74">
        <v>3.999544211485869</v>
      </c>
      <c r="E9" s="75">
        <v>4105</v>
      </c>
      <c r="F9" s="74">
        <v>-8.53386809269162</v>
      </c>
      <c r="G9" s="75">
        <v>4136</v>
      </c>
      <c r="H9" s="74">
        <v>21.504112808460633</v>
      </c>
      <c r="I9" s="75">
        <v>85</v>
      </c>
      <c r="J9" s="74">
        <v>165.625</v>
      </c>
      <c r="K9" s="75">
        <v>801</v>
      </c>
      <c r="L9" s="74">
        <v>-5.985915492957744</v>
      </c>
      <c r="M9" s="75">
        <v>536</v>
      </c>
      <c r="N9" s="74">
        <v>-3.9426523297491087</v>
      </c>
      <c r="O9" s="75">
        <v>243</v>
      </c>
      <c r="P9" s="76">
        <v>-13.829787234042556</v>
      </c>
    </row>
    <row r="10" spans="1:16" ht="18" customHeight="1">
      <c r="A10" s="60"/>
      <c r="B10" s="72" t="s">
        <v>118</v>
      </c>
      <c r="C10" s="73">
        <v>21906</v>
      </c>
      <c r="D10" s="74">
        <v>9.82653163541562</v>
      </c>
      <c r="E10" s="75">
        <v>6260</v>
      </c>
      <c r="F10" s="74">
        <v>-10.225154166069132</v>
      </c>
      <c r="G10" s="75">
        <v>11430</v>
      </c>
      <c r="H10" s="74">
        <v>30.46455884031502</v>
      </c>
      <c r="I10" s="75">
        <v>59</v>
      </c>
      <c r="J10" s="74">
        <v>-83.79120879120879</v>
      </c>
      <c r="K10" s="75">
        <v>4157</v>
      </c>
      <c r="L10" s="74">
        <v>8.030145530145532</v>
      </c>
      <c r="M10" s="75">
        <v>2401</v>
      </c>
      <c r="N10" s="74">
        <v>12.723004694835666</v>
      </c>
      <c r="O10" s="75">
        <v>1736</v>
      </c>
      <c r="P10" s="76">
        <v>1.0477299185099014</v>
      </c>
    </row>
    <row r="11" spans="1:16" ht="18" customHeight="1">
      <c r="A11" s="60"/>
      <c r="B11" s="72" t="s">
        <v>119</v>
      </c>
      <c r="C11" s="73">
        <v>6392</v>
      </c>
      <c r="D11" s="74">
        <v>-8.685714285714283</v>
      </c>
      <c r="E11" s="75">
        <v>3562</v>
      </c>
      <c r="F11" s="74">
        <v>-8.853633572159666</v>
      </c>
      <c r="G11" s="75">
        <v>2055</v>
      </c>
      <c r="H11" s="74">
        <v>-10.49651567944251</v>
      </c>
      <c r="I11" s="75">
        <v>104</v>
      </c>
      <c r="J11" s="74">
        <v>19.540229885057485</v>
      </c>
      <c r="K11" s="75">
        <v>671</v>
      </c>
      <c r="L11" s="74">
        <v>-5.359661495063477</v>
      </c>
      <c r="M11" s="75">
        <v>261</v>
      </c>
      <c r="N11" s="74">
        <v>-5.776173285198567</v>
      </c>
      <c r="O11" s="75">
        <v>384</v>
      </c>
      <c r="P11" s="76">
        <v>12.941176470588232</v>
      </c>
    </row>
    <row r="12" spans="1:16" ht="18" customHeight="1">
      <c r="A12" s="60"/>
      <c r="B12" s="72" t="s">
        <v>120</v>
      </c>
      <c r="C12" s="73">
        <v>6976</v>
      </c>
      <c r="D12" s="74">
        <v>-6.650608858557476</v>
      </c>
      <c r="E12" s="75">
        <v>3632</v>
      </c>
      <c r="F12" s="74">
        <v>-5.2192066805845485</v>
      </c>
      <c r="G12" s="75">
        <v>2770</v>
      </c>
      <c r="H12" s="74">
        <v>0.4715270221254997</v>
      </c>
      <c r="I12" s="75">
        <v>121</v>
      </c>
      <c r="J12" s="74">
        <v>-4.7244094488189035</v>
      </c>
      <c r="K12" s="75">
        <v>453</v>
      </c>
      <c r="L12" s="74">
        <v>-40.15852047556143</v>
      </c>
      <c r="M12" s="75">
        <v>125</v>
      </c>
      <c r="N12" s="74">
        <v>-73.79454926624737</v>
      </c>
      <c r="O12" s="75">
        <v>323</v>
      </c>
      <c r="P12" s="76">
        <v>15.357142857142847</v>
      </c>
    </row>
    <row r="13" spans="1:16" ht="18" customHeight="1">
      <c r="A13" s="60"/>
      <c r="B13" s="72" t="s">
        <v>121</v>
      </c>
      <c r="C13" s="73">
        <v>12838</v>
      </c>
      <c r="D13" s="74">
        <v>-5.366357069143447</v>
      </c>
      <c r="E13" s="75">
        <v>6493</v>
      </c>
      <c r="F13" s="74">
        <v>-7.256106270532783</v>
      </c>
      <c r="G13" s="75">
        <v>5015</v>
      </c>
      <c r="H13" s="74">
        <v>-6.27920014950476</v>
      </c>
      <c r="I13" s="75">
        <v>42</v>
      </c>
      <c r="J13" s="74">
        <v>133.33333333333334</v>
      </c>
      <c r="K13" s="75">
        <v>1288</v>
      </c>
      <c r="L13" s="74">
        <v>7.692307692307693</v>
      </c>
      <c r="M13" s="75">
        <v>769</v>
      </c>
      <c r="N13" s="74">
        <v>12.922173274596176</v>
      </c>
      <c r="O13" s="75">
        <v>517</v>
      </c>
      <c r="P13" s="76">
        <v>13.62637362637362</v>
      </c>
    </row>
    <row r="14" spans="1:16" ht="18" customHeight="1">
      <c r="A14" s="60"/>
      <c r="B14" s="72" t="s">
        <v>122</v>
      </c>
      <c r="C14" s="73">
        <v>28713</v>
      </c>
      <c r="D14" s="74">
        <v>22.39130434782608</v>
      </c>
      <c r="E14" s="75">
        <v>12649</v>
      </c>
      <c r="F14" s="74">
        <v>3.7909247558874313</v>
      </c>
      <c r="G14" s="75">
        <v>9472</v>
      </c>
      <c r="H14" s="74">
        <v>12.61443347996672</v>
      </c>
      <c r="I14" s="75">
        <v>143</v>
      </c>
      <c r="J14" s="74">
        <v>-34.70319634703196</v>
      </c>
      <c r="K14" s="75">
        <v>6449</v>
      </c>
      <c r="L14" s="74">
        <v>144.0030268634128</v>
      </c>
      <c r="M14" s="75">
        <v>4212</v>
      </c>
      <c r="N14" s="74">
        <v>238.58520900321543</v>
      </c>
      <c r="O14" s="75">
        <v>2204</v>
      </c>
      <c r="P14" s="76">
        <v>70.98525989138867</v>
      </c>
    </row>
    <row r="15" spans="1:16" ht="18" customHeight="1">
      <c r="A15" s="60"/>
      <c r="B15" s="72" t="s">
        <v>123</v>
      </c>
      <c r="C15" s="73">
        <v>20219</v>
      </c>
      <c r="D15" s="74">
        <v>3.8736193167223263</v>
      </c>
      <c r="E15" s="75">
        <v>8755</v>
      </c>
      <c r="F15" s="74">
        <v>-1.9157517365001127</v>
      </c>
      <c r="G15" s="75">
        <v>8774</v>
      </c>
      <c r="H15" s="74">
        <v>10.740880979426976</v>
      </c>
      <c r="I15" s="75">
        <v>139</v>
      </c>
      <c r="J15" s="74">
        <v>-6.081081081081081</v>
      </c>
      <c r="K15" s="75">
        <v>2551</v>
      </c>
      <c r="L15" s="74">
        <v>3.3630470016207568</v>
      </c>
      <c r="M15" s="75">
        <v>732</v>
      </c>
      <c r="N15" s="74">
        <v>-13.270142180094794</v>
      </c>
      <c r="O15" s="75">
        <v>1811</v>
      </c>
      <c r="P15" s="76">
        <v>12.344913151364764</v>
      </c>
    </row>
    <row r="16" spans="1:16" ht="18" customHeight="1">
      <c r="A16" s="60"/>
      <c r="B16" s="72" t="s">
        <v>124</v>
      </c>
      <c r="C16" s="73">
        <v>17292</v>
      </c>
      <c r="D16" s="74">
        <v>-0.21351491719083526</v>
      </c>
      <c r="E16" s="75">
        <v>8269</v>
      </c>
      <c r="F16" s="74">
        <v>-6.108777109117753</v>
      </c>
      <c r="G16" s="75">
        <v>6001</v>
      </c>
      <c r="H16" s="74">
        <v>-2.5495290678791918</v>
      </c>
      <c r="I16" s="75">
        <v>145</v>
      </c>
      <c r="J16" s="74">
        <v>70.58823529411765</v>
      </c>
      <c r="K16" s="75">
        <v>2877</v>
      </c>
      <c r="L16" s="74">
        <v>26.23957876261518</v>
      </c>
      <c r="M16" s="75">
        <v>939</v>
      </c>
      <c r="N16" s="74">
        <v>57.81512605042016</v>
      </c>
      <c r="O16" s="75">
        <v>1829</v>
      </c>
      <c r="P16" s="76">
        <v>15.03144654088051</v>
      </c>
    </row>
    <row r="17" spans="1:16" ht="18" customHeight="1">
      <c r="A17" s="60"/>
      <c r="B17" s="72" t="s">
        <v>50</v>
      </c>
      <c r="C17" s="73">
        <v>77312</v>
      </c>
      <c r="D17" s="74">
        <v>5.364151766245101</v>
      </c>
      <c r="E17" s="75">
        <v>21387</v>
      </c>
      <c r="F17" s="74">
        <v>-2.212976087055921</v>
      </c>
      <c r="G17" s="75">
        <v>24465</v>
      </c>
      <c r="H17" s="74">
        <v>8.199548892132142</v>
      </c>
      <c r="I17" s="75">
        <v>143</v>
      </c>
      <c r="J17" s="74">
        <v>-48.74551971326165</v>
      </c>
      <c r="K17" s="75">
        <v>31317</v>
      </c>
      <c r="L17" s="74">
        <v>9.442600034946707</v>
      </c>
      <c r="M17" s="75">
        <v>14578</v>
      </c>
      <c r="N17" s="74">
        <v>33.27847869811666</v>
      </c>
      <c r="O17" s="75">
        <v>16605</v>
      </c>
      <c r="P17" s="76">
        <v>-5.433111225012809</v>
      </c>
    </row>
    <row r="18" spans="1:16" ht="18" customHeight="1">
      <c r="A18" s="60"/>
      <c r="B18" s="72" t="s">
        <v>51</v>
      </c>
      <c r="C18" s="73">
        <v>66153</v>
      </c>
      <c r="D18" s="74">
        <v>8.068415721893672</v>
      </c>
      <c r="E18" s="75">
        <v>15395</v>
      </c>
      <c r="F18" s="74">
        <v>-7.830928575704959</v>
      </c>
      <c r="G18" s="75">
        <v>19498</v>
      </c>
      <c r="H18" s="74">
        <v>3.5035566408323575</v>
      </c>
      <c r="I18" s="75">
        <v>162</v>
      </c>
      <c r="J18" s="74">
        <v>-66.1795407098121</v>
      </c>
      <c r="K18" s="75">
        <v>31098</v>
      </c>
      <c r="L18" s="74">
        <v>23.434150988330543</v>
      </c>
      <c r="M18" s="75">
        <v>17376</v>
      </c>
      <c r="N18" s="74">
        <v>48.15825375170533</v>
      </c>
      <c r="O18" s="75">
        <v>13661</v>
      </c>
      <c r="P18" s="76">
        <v>2.352588596688392</v>
      </c>
    </row>
    <row r="19" spans="1:16" ht="18" customHeight="1">
      <c r="A19" s="60"/>
      <c r="B19" s="72" t="s">
        <v>52</v>
      </c>
      <c r="C19" s="73">
        <v>186975</v>
      </c>
      <c r="D19" s="74">
        <v>1.8698615583269316</v>
      </c>
      <c r="E19" s="75">
        <v>20406</v>
      </c>
      <c r="F19" s="74">
        <v>-5.004422512918396</v>
      </c>
      <c r="G19" s="75">
        <v>80108</v>
      </c>
      <c r="H19" s="74">
        <v>8.866057838660566</v>
      </c>
      <c r="I19" s="75">
        <v>1126</v>
      </c>
      <c r="J19" s="74">
        <v>-42.37461617195496</v>
      </c>
      <c r="K19" s="75">
        <v>85335</v>
      </c>
      <c r="L19" s="74">
        <v>-1.374185197170732</v>
      </c>
      <c r="M19" s="75">
        <v>63563</v>
      </c>
      <c r="N19" s="74">
        <v>1.1682503302615146</v>
      </c>
      <c r="O19" s="75">
        <v>21414</v>
      </c>
      <c r="P19" s="76">
        <v>-8.806745592368628</v>
      </c>
    </row>
    <row r="20" spans="1:16" ht="18" customHeight="1">
      <c r="A20" s="60"/>
      <c r="B20" s="72" t="s">
        <v>53</v>
      </c>
      <c r="C20" s="73">
        <v>101565</v>
      </c>
      <c r="D20" s="74">
        <v>0.604229607250744</v>
      </c>
      <c r="E20" s="75">
        <v>20507</v>
      </c>
      <c r="F20" s="74">
        <v>-8.106291450080661</v>
      </c>
      <c r="G20" s="75">
        <v>34677</v>
      </c>
      <c r="H20" s="74">
        <v>9.170759350207788</v>
      </c>
      <c r="I20" s="75">
        <v>241</v>
      </c>
      <c r="J20" s="74">
        <v>-34.153005464480884</v>
      </c>
      <c r="K20" s="75">
        <v>46140</v>
      </c>
      <c r="L20" s="74">
        <v>-0.7933948268077131</v>
      </c>
      <c r="M20" s="75">
        <v>28996</v>
      </c>
      <c r="N20" s="74">
        <v>-0.6612079893110376</v>
      </c>
      <c r="O20" s="75">
        <v>16899</v>
      </c>
      <c r="P20" s="76">
        <v>-1.509499941718147</v>
      </c>
    </row>
    <row r="21" spans="1:16" ht="18" customHeight="1">
      <c r="A21" s="60"/>
      <c r="B21" s="72" t="s">
        <v>125</v>
      </c>
      <c r="C21" s="73">
        <v>18220</v>
      </c>
      <c r="D21" s="74">
        <v>11.59429166411465</v>
      </c>
      <c r="E21" s="75">
        <v>9873</v>
      </c>
      <c r="F21" s="74">
        <v>21.170839469808527</v>
      </c>
      <c r="G21" s="75">
        <v>6252</v>
      </c>
      <c r="H21" s="74">
        <v>-3.6226298751348907</v>
      </c>
      <c r="I21" s="75">
        <v>101</v>
      </c>
      <c r="J21" s="74">
        <v>42.253521126760575</v>
      </c>
      <c r="K21" s="75">
        <v>1994</v>
      </c>
      <c r="L21" s="74">
        <v>23.0104873534855</v>
      </c>
      <c r="M21" s="75">
        <v>1121</v>
      </c>
      <c r="N21" s="74">
        <v>45.20725388601036</v>
      </c>
      <c r="O21" s="75">
        <v>798</v>
      </c>
      <c r="P21" s="76">
        <v>7.114093959731548</v>
      </c>
    </row>
    <row r="22" spans="1:16" ht="18" customHeight="1">
      <c r="A22" s="60"/>
      <c r="B22" s="72" t="s">
        <v>126</v>
      </c>
      <c r="C22" s="73">
        <v>7752</v>
      </c>
      <c r="D22" s="74">
        <v>-2.207644758420585</v>
      </c>
      <c r="E22" s="75">
        <v>3916</v>
      </c>
      <c r="F22" s="74">
        <v>-10.039053526303704</v>
      </c>
      <c r="G22" s="75">
        <v>3007</v>
      </c>
      <c r="H22" s="74">
        <v>-0.36447978793903246</v>
      </c>
      <c r="I22" s="75">
        <v>97</v>
      </c>
      <c r="J22" s="74">
        <v>340.90909090909093</v>
      </c>
      <c r="K22" s="75">
        <v>732</v>
      </c>
      <c r="L22" s="74">
        <v>37.078651685393254</v>
      </c>
      <c r="M22" s="75">
        <v>227</v>
      </c>
      <c r="N22" s="74">
        <v>106.36363636363635</v>
      </c>
      <c r="O22" s="75">
        <v>505</v>
      </c>
      <c r="P22" s="76">
        <v>20.813397129186598</v>
      </c>
    </row>
    <row r="23" spans="1:16" ht="18" customHeight="1">
      <c r="A23" s="60"/>
      <c r="B23" s="72" t="s">
        <v>127</v>
      </c>
      <c r="C23" s="73">
        <v>8857</v>
      </c>
      <c r="D23" s="74">
        <v>-7.13986160620675</v>
      </c>
      <c r="E23" s="75">
        <v>4429</v>
      </c>
      <c r="F23" s="74">
        <v>-7.863532348658211</v>
      </c>
      <c r="G23" s="75">
        <v>3380</v>
      </c>
      <c r="H23" s="74">
        <v>-13.0211013896037</v>
      </c>
      <c r="I23" s="75">
        <v>68</v>
      </c>
      <c r="J23" s="74">
        <v>-64.21052631578948</v>
      </c>
      <c r="K23" s="75">
        <v>980</v>
      </c>
      <c r="L23" s="74">
        <v>49.61832061068702</v>
      </c>
      <c r="M23" s="75">
        <v>530</v>
      </c>
      <c r="N23" s="74">
        <v>65.10903426791276</v>
      </c>
      <c r="O23" s="75">
        <v>439</v>
      </c>
      <c r="P23" s="76">
        <v>31.43712574850298</v>
      </c>
    </row>
    <row r="24" spans="1:16" ht="18" customHeight="1">
      <c r="A24" s="60"/>
      <c r="B24" s="72" t="s">
        <v>128</v>
      </c>
      <c r="C24" s="73">
        <v>5307</v>
      </c>
      <c r="D24" s="74">
        <v>-4.9265496237907485</v>
      </c>
      <c r="E24" s="75">
        <v>2867</v>
      </c>
      <c r="F24" s="74">
        <v>-5.129053606882863</v>
      </c>
      <c r="G24" s="75">
        <v>2017</v>
      </c>
      <c r="H24" s="74">
        <v>4.507772020725383</v>
      </c>
      <c r="I24" s="75">
        <v>2</v>
      </c>
      <c r="J24" s="74">
        <v>-98.31932773109244</v>
      </c>
      <c r="K24" s="75">
        <v>421</v>
      </c>
      <c r="L24" s="74">
        <v>-17.612524461839527</v>
      </c>
      <c r="M24" s="75">
        <v>83</v>
      </c>
      <c r="N24" s="74">
        <v>-60.66350710900474</v>
      </c>
      <c r="O24" s="75">
        <v>338</v>
      </c>
      <c r="P24" s="76">
        <v>12.666666666666671</v>
      </c>
    </row>
    <row r="25" spans="1:16" ht="18" customHeight="1">
      <c r="A25" s="60"/>
      <c r="B25" s="72" t="s">
        <v>129</v>
      </c>
      <c r="C25" s="73">
        <v>7395</v>
      </c>
      <c r="D25" s="74">
        <v>-0.57811239580532</v>
      </c>
      <c r="E25" s="75">
        <v>3578</v>
      </c>
      <c r="F25" s="74">
        <v>-4.152156442539507</v>
      </c>
      <c r="G25" s="75">
        <v>2978</v>
      </c>
      <c r="H25" s="74">
        <v>6.433166547533958</v>
      </c>
      <c r="I25" s="75">
        <v>4</v>
      </c>
      <c r="J25" s="74">
        <v>-90.9090909090909</v>
      </c>
      <c r="K25" s="75">
        <v>835</v>
      </c>
      <c r="L25" s="74">
        <v>-3.2444959443800627</v>
      </c>
      <c r="M25" s="75">
        <v>498</v>
      </c>
      <c r="N25" s="74">
        <v>2.680412371134011</v>
      </c>
      <c r="O25" s="75">
        <v>337</v>
      </c>
      <c r="P25" s="76">
        <v>-3.988603988603984</v>
      </c>
    </row>
    <row r="26" spans="1:16" ht="18" customHeight="1">
      <c r="A26" s="60"/>
      <c r="B26" s="72" t="s">
        <v>130</v>
      </c>
      <c r="C26" s="73">
        <v>17503</v>
      </c>
      <c r="D26" s="74">
        <v>8.01653912614168</v>
      </c>
      <c r="E26" s="75">
        <v>9064</v>
      </c>
      <c r="F26" s="74">
        <v>0.6663705019991113</v>
      </c>
      <c r="G26" s="75">
        <v>6272</v>
      </c>
      <c r="H26" s="74">
        <v>23.805763916304784</v>
      </c>
      <c r="I26" s="75">
        <v>87</v>
      </c>
      <c r="J26" s="74">
        <v>-13</v>
      </c>
      <c r="K26" s="75">
        <v>2080</v>
      </c>
      <c r="L26" s="74">
        <v>2.261553588987212</v>
      </c>
      <c r="M26" s="75">
        <v>1079</v>
      </c>
      <c r="N26" s="74">
        <v>6.937561942517334</v>
      </c>
      <c r="O26" s="75">
        <v>966</v>
      </c>
      <c r="P26" s="76">
        <v>1.5772870662460434</v>
      </c>
    </row>
    <row r="27" spans="1:16" ht="18" customHeight="1">
      <c r="A27" s="60"/>
      <c r="B27" s="72" t="s">
        <v>54</v>
      </c>
      <c r="C27" s="73">
        <v>13977</v>
      </c>
      <c r="D27" s="74">
        <v>-0.5832562771178544</v>
      </c>
      <c r="E27" s="75">
        <v>6985</v>
      </c>
      <c r="F27" s="74">
        <v>-5.326646787747364</v>
      </c>
      <c r="G27" s="75">
        <v>4676</v>
      </c>
      <c r="H27" s="74">
        <v>13.056092843326894</v>
      </c>
      <c r="I27" s="75">
        <v>197</v>
      </c>
      <c r="J27" s="74">
        <v>1131.25</v>
      </c>
      <c r="K27" s="75">
        <v>2119</v>
      </c>
      <c r="L27" s="74">
        <v>-16.21194147884539</v>
      </c>
      <c r="M27" s="75">
        <v>693</v>
      </c>
      <c r="N27" s="74">
        <v>-36.187845303867405</v>
      </c>
      <c r="O27" s="75">
        <v>1422</v>
      </c>
      <c r="P27" s="76">
        <v>-1.455301455301452</v>
      </c>
    </row>
    <row r="28" spans="1:16" ht="18" customHeight="1">
      <c r="A28" s="60"/>
      <c r="B28" s="72" t="s">
        <v>55</v>
      </c>
      <c r="C28" s="73">
        <v>36202</v>
      </c>
      <c r="D28" s="74">
        <v>3.692034485721635</v>
      </c>
      <c r="E28" s="75">
        <v>16533</v>
      </c>
      <c r="F28" s="74">
        <v>-4.76931052358735</v>
      </c>
      <c r="G28" s="75">
        <v>15254</v>
      </c>
      <c r="H28" s="74">
        <v>10.00216340953341</v>
      </c>
      <c r="I28" s="75">
        <v>259</v>
      </c>
      <c r="J28" s="74">
        <v>6.584362139917687</v>
      </c>
      <c r="K28" s="75">
        <v>4156</v>
      </c>
      <c r="L28" s="74">
        <v>20.743753631609522</v>
      </c>
      <c r="M28" s="75">
        <v>2496</v>
      </c>
      <c r="N28" s="74">
        <v>11.478338543992848</v>
      </c>
      <c r="O28" s="75">
        <v>1647</v>
      </c>
      <c r="P28" s="76">
        <v>38.98734177215189</v>
      </c>
    </row>
    <row r="29" spans="1:16" ht="18" customHeight="1">
      <c r="A29" s="60"/>
      <c r="B29" s="72" t="s">
        <v>56</v>
      </c>
      <c r="C29" s="73">
        <v>82263</v>
      </c>
      <c r="D29" s="74">
        <v>15.729720604372403</v>
      </c>
      <c r="E29" s="75">
        <v>23417</v>
      </c>
      <c r="F29" s="74">
        <v>-4.240615032305556</v>
      </c>
      <c r="G29" s="75">
        <v>40755</v>
      </c>
      <c r="H29" s="74">
        <v>25.046023564064797</v>
      </c>
      <c r="I29" s="75">
        <v>670</v>
      </c>
      <c r="J29" s="74">
        <v>73.57512953367876</v>
      </c>
      <c r="K29" s="75">
        <v>17421</v>
      </c>
      <c r="L29" s="74">
        <v>27.626373626373635</v>
      </c>
      <c r="M29" s="75">
        <v>9504</v>
      </c>
      <c r="N29" s="74">
        <v>35.09594882729209</v>
      </c>
      <c r="O29" s="75">
        <v>7777</v>
      </c>
      <c r="P29" s="76">
        <v>20.21950842479518</v>
      </c>
    </row>
    <row r="30" spans="1:16" ht="18" customHeight="1">
      <c r="A30" s="60"/>
      <c r="B30" s="72" t="s">
        <v>57</v>
      </c>
      <c r="C30" s="73">
        <v>16400</v>
      </c>
      <c r="D30" s="74">
        <v>4.980156189988477</v>
      </c>
      <c r="E30" s="75">
        <v>6845</v>
      </c>
      <c r="F30" s="74">
        <v>-7.022548220592228</v>
      </c>
      <c r="G30" s="75">
        <v>7888</v>
      </c>
      <c r="H30" s="74">
        <v>31.313467621108714</v>
      </c>
      <c r="I30" s="75">
        <v>156</v>
      </c>
      <c r="J30" s="74">
        <v>71.42857142857142</v>
      </c>
      <c r="K30" s="75">
        <v>1511</v>
      </c>
      <c r="L30" s="74">
        <v>-30.111008325624425</v>
      </c>
      <c r="M30" s="75">
        <v>699</v>
      </c>
      <c r="N30" s="74">
        <v>-46.02316602316602</v>
      </c>
      <c r="O30" s="75">
        <v>796</v>
      </c>
      <c r="P30" s="76">
        <v>-7.549361207897803</v>
      </c>
    </row>
    <row r="31" spans="1:16" ht="18" customHeight="1">
      <c r="A31" s="60"/>
      <c r="B31" s="72" t="s">
        <v>58</v>
      </c>
      <c r="C31" s="73">
        <v>16618</v>
      </c>
      <c r="D31" s="74">
        <v>33.413615928066804</v>
      </c>
      <c r="E31" s="75">
        <v>6191</v>
      </c>
      <c r="F31" s="74">
        <v>-2.334753115633376</v>
      </c>
      <c r="G31" s="75">
        <v>6484</v>
      </c>
      <c r="H31" s="74">
        <v>42.63088429388472</v>
      </c>
      <c r="I31" s="75">
        <v>816</v>
      </c>
      <c r="J31" s="74">
        <v>2620</v>
      </c>
      <c r="K31" s="75">
        <v>3127</v>
      </c>
      <c r="L31" s="74">
        <v>102.92018170019466</v>
      </c>
      <c r="M31" s="75">
        <v>2075</v>
      </c>
      <c r="N31" s="74">
        <v>212.03007518796994</v>
      </c>
      <c r="O31" s="75">
        <v>1024</v>
      </c>
      <c r="P31" s="76">
        <v>17.2966781214204</v>
      </c>
    </row>
    <row r="32" spans="1:16" ht="18" customHeight="1">
      <c r="A32" s="60"/>
      <c r="B32" s="72" t="s">
        <v>59</v>
      </c>
      <c r="C32" s="73">
        <v>23759</v>
      </c>
      <c r="D32" s="74">
        <v>1.8781355859525775</v>
      </c>
      <c r="E32" s="75">
        <v>6644</v>
      </c>
      <c r="F32" s="74">
        <v>-0.6727462998953513</v>
      </c>
      <c r="G32" s="75">
        <v>9312</v>
      </c>
      <c r="H32" s="74">
        <v>5.626134301270412</v>
      </c>
      <c r="I32" s="75">
        <v>80</v>
      </c>
      <c r="J32" s="74">
        <v>-17.525773195876297</v>
      </c>
      <c r="K32" s="75">
        <v>7723</v>
      </c>
      <c r="L32" s="74">
        <v>0.051820183961666544</v>
      </c>
      <c r="M32" s="75">
        <v>3563</v>
      </c>
      <c r="N32" s="74">
        <v>7.838983050847446</v>
      </c>
      <c r="O32" s="75">
        <v>4157</v>
      </c>
      <c r="P32" s="76">
        <v>-5.501250284155489</v>
      </c>
    </row>
    <row r="33" spans="1:16" ht="18" customHeight="1">
      <c r="A33" s="60"/>
      <c r="B33" s="72" t="s">
        <v>60</v>
      </c>
      <c r="C33" s="73">
        <v>96987</v>
      </c>
      <c r="D33" s="74">
        <v>12.584449655236469</v>
      </c>
      <c r="E33" s="75">
        <v>14593</v>
      </c>
      <c r="F33" s="74">
        <v>-5.687326310347046</v>
      </c>
      <c r="G33" s="75">
        <v>37058</v>
      </c>
      <c r="H33" s="74">
        <v>28.037867532736755</v>
      </c>
      <c r="I33" s="75">
        <v>502</v>
      </c>
      <c r="J33" s="74">
        <v>-36.1323155216285</v>
      </c>
      <c r="K33" s="75">
        <v>44834</v>
      </c>
      <c r="L33" s="74">
        <v>9.500781555295035</v>
      </c>
      <c r="M33" s="75">
        <v>27340</v>
      </c>
      <c r="N33" s="74">
        <v>24.783204016430858</v>
      </c>
      <c r="O33" s="75">
        <v>17438</v>
      </c>
      <c r="P33" s="76">
        <v>-8.01772338854309</v>
      </c>
    </row>
    <row r="34" spans="1:16" ht="18" customHeight="1">
      <c r="A34" s="60"/>
      <c r="B34" s="72" t="s">
        <v>61</v>
      </c>
      <c r="C34" s="73">
        <v>45927</v>
      </c>
      <c r="D34" s="74">
        <v>0.6288343558282179</v>
      </c>
      <c r="E34" s="75">
        <v>11805</v>
      </c>
      <c r="F34" s="74">
        <v>-7.715759849906192</v>
      </c>
      <c r="G34" s="75">
        <v>13921</v>
      </c>
      <c r="H34" s="74">
        <v>19.51407967032968</v>
      </c>
      <c r="I34" s="75">
        <v>267</v>
      </c>
      <c r="J34" s="74">
        <v>-25.626740947075206</v>
      </c>
      <c r="K34" s="75">
        <v>19934</v>
      </c>
      <c r="L34" s="74">
        <v>-4.3519984645650425</v>
      </c>
      <c r="M34" s="75">
        <v>11320</v>
      </c>
      <c r="N34" s="74">
        <v>0.4882379050155379</v>
      </c>
      <c r="O34" s="75">
        <v>8610</v>
      </c>
      <c r="P34" s="76">
        <v>-8.763378192222106</v>
      </c>
    </row>
    <row r="35" spans="1:16" ht="18" customHeight="1">
      <c r="A35" s="60"/>
      <c r="B35" s="72" t="s">
        <v>62</v>
      </c>
      <c r="C35" s="73">
        <v>9327</v>
      </c>
      <c r="D35" s="74">
        <v>-6.6926770708283385</v>
      </c>
      <c r="E35" s="75">
        <v>3664</v>
      </c>
      <c r="F35" s="74">
        <v>-8.742216687422172</v>
      </c>
      <c r="G35" s="75">
        <v>2526</v>
      </c>
      <c r="H35" s="74">
        <v>-17.450980392156865</v>
      </c>
      <c r="I35" s="75">
        <v>50</v>
      </c>
      <c r="J35" s="74">
        <v>31.57894736842107</v>
      </c>
      <c r="K35" s="75">
        <v>3087</v>
      </c>
      <c r="L35" s="74">
        <v>7.075962539021845</v>
      </c>
      <c r="M35" s="75">
        <v>1150</v>
      </c>
      <c r="N35" s="74">
        <v>18.069815195071868</v>
      </c>
      <c r="O35" s="75">
        <v>1927</v>
      </c>
      <c r="P35" s="76">
        <v>0.9429020429544153</v>
      </c>
    </row>
    <row r="36" spans="1:16" ht="18" customHeight="1">
      <c r="A36" s="60"/>
      <c r="B36" s="72" t="s">
        <v>63</v>
      </c>
      <c r="C36" s="73">
        <v>7237</v>
      </c>
      <c r="D36" s="74">
        <v>10.894882010419863</v>
      </c>
      <c r="E36" s="75">
        <v>3663</v>
      </c>
      <c r="F36" s="74">
        <v>0.3836667580158917</v>
      </c>
      <c r="G36" s="75">
        <v>2524</v>
      </c>
      <c r="H36" s="74">
        <v>28.841245533435426</v>
      </c>
      <c r="I36" s="75">
        <v>112</v>
      </c>
      <c r="J36" s="74">
        <v>261.2903225806451</v>
      </c>
      <c r="K36" s="75">
        <v>938</v>
      </c>
      <c r="L36" s="74">
        <v>5.749718151071022</v>
      </c>
      <c r="M36" s="75">
        <v>307</v>
      </c>
      <c r="N36" s="74">
        <v>58.24742268041237</v>
      </c>
      <c r="O36" s="75">
        <v>631</v>
      </c>
      <c r="P36" s="76">
        <v>-8.946608946608947</v>
      </c>
    </row>
    <row r="37" spans="1:16" ht="18" customHeight="1">
      <c r="A37" s="60"/>
      <c r="B37" s="72" t="s">
        <v>131</v>
      </c>
      <c r="C37" s="73">
        <v>3945</v>
      </c>
      <c r="D37" s="74">
        <v>-18.525402726146226</v>
      </c>
      <c r="E37" s="75">
        <v>1710</v>
      </c>
      <c r="F37" s="74">
        <v>5.101413644744923</v>
      </c>
      <c r="G37" s="75">
        <v>1717</v>
      </c>
      <c r="H37" s="74">
        <v>-41.23887748117727</v>
      </c>
      <c r="I37" s="75">
        <v>69</v>
      </c>
      <c r="J37" s="74">
        <v>1050</v>
      </c>
      <c r="K37" s="75">
        <v>449</v>
      </c>
      <c r="L37" s="74">
        <v>56.44599303135888</v>
      </c>
      <c r="M37" s="75">
        <v>348</v>
      </c>
      <c r="N37" s="74">
        <v>90.1639344262295</v>
      </c>
      <c r="O37" s="75">
        <v>101</v>
      </c>
      <c r="P37" s="76">
        <v>-2.884615384615387</v>
      </c>
    </row>
    <row r="38" spans="1:16" ht="18" customHeight="1">
      <c r="A38" s="60"/>
      <c r="B38" s="72" t="s">
        <v>132</v>
      </c>
      <c r="C38" s="73">
        <v>4061</v>
      </c>
      <c r="D38" s="74">
        <v>-19.055212278253947</v>
      </c>
      <c r="E38" s="75">
        <v>1575</v>
      </c>
      <c r="F38" s="74">
        <v>-6.583629893238424</v>
      </c>
      <c r="G38" s="75">
        <v>2119</v>
      </c>
      <c r="H38" s="74">
        <v>-12.654575432811214</v>
      </c>
      <c r="I38" s="75">
        <v>12</v>
      </c>
      <c r="J38" s="74">
        <v>-90.55118110236221</v>
      </c>
      <c r="K38" s="75">
        <v>355</v>
      </c>
      <c r="L38" s="74">
        <v>-54.37017994858612</v>
      </c>
      <c r="M38" s="75">
        <v>238</v>
      </c>
      <c r="N38" s="74">
        <v>-57.11711711711712</v>
      </c>
      <c r="O38" s="75">
        <v>109</v>
      </c>
      <c r="P38" s="76">
        <v>-45.77114427860697</v>
      </c>
    </row>
    <row r="39" spans="1:16" ht="18" customHeight="1">
      <c r="A39" s="60"/>
      <c r="B39" s="72" t="s">
        <v>133</v>
      </c>
      <c r="C39" s="73">
        <v>16454</v>
      </c>
      <c r="D39" s="74">
        <v>8.80116379025327</v>
      </c>
      <c r="E39" s="75">
        <v>6564</v>
      </c>
      <c r="F39" s="74">
        <v>-3.824175824175825</v>
      </c>
      <c r="G39" s="75">
        <v>7889</v>
      </c>
      <c r="H39" s="74">
        <v>26.77165354330708</v>
      </c>
      <c r="I39" s="75">
        <v>114</v>
      </c>
      <c r="J39" s="74">
        <v>7.547169811320757</v>
      </c>
      <c r="K39" s="75">
        <v>1887</v>
      </c>
      <c r="L39" s="74">
        <v>-4.164550533265626</v>
      </c>
      <c r="M39" s="75">
        <v>1434</v>
      </c>
      <c r="N39" s="74">
        <v>-0.34746351633077666</v>
      </c>
      <c r="O39" s="75">
        <v>438</v>
      </c>
      <c r="P39" s="76">
        <v>-3.524229074889874</v>
      </c>
    </row>
    <row r="40" spans="1:16" ht="18" customHeight="1">
      <c r="A40" s="60"/>
      <c r="B40" s="72" t="s">
        <v>134</v>
      </c>
      <c r="C40" s="73">
        <v>25113</v>
      </c>
      <c r="D40" s="74">
        <v>0.9933242178074408</v>
      </c>
      <c r="E40" s="75">
        <v>6835</v>
      </c>
      <c r="F40" s="74">
        <v>-5.6981236203090475</v>
      </c>
      <c r="G40" s="75">
        <v>11307</v>
      </c>
      <c r="H40" s="74">
        <v>6.4388590793561065</v>
      </c>
      <c r="I40" s="75">
        <v>238</v>
      </c>
      <c r="J40" s="74">
        <v>153.19148936170214</v>
      </c>
      <c r="K40" s="75">
        <v>6733</v>
      </c>
      <c r="L40" s="74">
        <v>-2.4344297927836607</v>
      </c>
      <c r="M40" s="75">
        <v>4632</v>
      </c>
      <c r="N40" s="74">
        <v>-3.1570144260924025</v>
      </c>
      <c r="O40" s="75">
        <v>2089</v>
      </c>
      <c r="P40" s="76">
        <v>3.160493827160508</v>
      </c>
    </row>
    <row r="41" spans="1:16" ht="18" customHeight="1">
      <c r="A41" s="60"/>
      <c r="B41" s="72" t="s">
        <v>135</v>
      </c>
      <c r="C41" s="73">
        <v>11991</v>
      </c>
      <c r="D41" s="74">
        <v>13.02667546422849</v>
      </c>
      <c r="E41" s="75">
        <v>4336</v>
      </c>
      <c r="F41" s="74">
        <v>0.41685965724873597</v>
      </c>
      <c r="G41" s="75">
        <v>5787</v>
      </c>
      <c r="H41" s="74">
        <v>19.17215815485997</v>
      </c>
      <c r="I41" s="75">
        <v>151</v>
      </c>
      <c r="J41" s="74">
        <v>155.9322033898305</v>
      </c>
      <c r="K41" s="75">
        <v>1717</v>
      </c>
      <c r="L41" s="74">
        <v>24.781976744186053</v>
      </c>
      <c r="M41" s="75">
        <v>1398</v>
      </c>
      <c r="N41" s="74">
        <v>28.966789667896677</v>
      </c>
      <c r="O41" s="75">
        <v>319</v>
      </c>
      <c r="P41" s="76">
        <v>9.24657534246576</v>
      </c>
    </row>
    <row r="42" spans="1:16" ht="18" customHeight="1">
      <c r="A42" s="60"/>
      <c r="B42" s="72" t="s">
        <v>136</v>
      </c>
      <c r="C42" s="73">
        <v>4920</v>
      </c>
      <c r="D42" s="74">
        <v>-4.428904428904431</v>
      </c>
      <c r="E42" s="75">
        <v>2295</v>
      </c>
      <c r="F42" s="74">
        <v>-5.126085159156673</v>
      </c>
      <c r="G42" s="75">
        <v>2024</v>
      </c>
      <c r="H42" s="74">
        <v>-3.5731300619342647</v>
      </c>
      <c r="I42" s="75">
        <v>61</v>
      </c>
      <c r="J42" s="74">
        <v>52.5</v>
      </c>
      <c r="K42" s="75">
        <v>540</v>
      </c>
      <c r="L42" s="74">
        <v>-8.474576271186436</v>
      </c>
      <c r="M42" s="75">
        <v>358</v>
      </c>
      <c r="N42" s="74">
        <v>8.1570996978852</v>
      </c>
      <c r="O42" s="75">
        <v>162</v>
      </c>
      <c r="P42" s="76">
        <v>-37.45173745173746</v>
      </c>
    </row>
    <row r="43" spans="1:16" ht="18" customHeight="1">
      <c r="A43" s="60"/>
      <c r="B43" s="72" t="s">
        <v>137</v>
      </c>
      <c r="C43" s="73">
        <v>7751</v>
      </c>
      <c r="D43" s="74">
        <v>-6.41149480801738</v>
      </c>
      <c r="E43" s="75">
        <v>3746</v>
      </c>
      <c r="F43" s="74">
        <v>2.1264994547437226</v>
      </c>
      <c r="G43" s="75">
        <v>2548</v>
      </c>
      <c r="H43" s="74">
        <v>-18.411783541466548</v>
      </c>
      <c r="I43" s="75">
        <v>126</v>
      </c>
      <c r="J43" s="74">
        <v>41.573033707865164</v>
      </c>
      <c r="K43" s="75">
        <v>1331</v>
      </c>
      <c r="L43" s="74">
        <v>-5.064194008559198</v>
      </c>
      <c r="M43" s="75">
        <v>1015</v>
      </c>
      <c r="N43" s="74">
        <v>1.1964107676969036</v>
      </c>
      <c r="O43" s="75">
        <v>312</v>
      </c>
      <c r="P43" s="76">
        <v>-21.80451127819549</v>
      </c>
    </row>
    <row r="44" spans="1:16" ht="18" customHeight="1">
      <c r="A44" s="60"/>
      <c r="B44" s="72" t="s">
        <v>138</v>
      </c>
      <c r="C44" s="73">
        <v>11104</v>
      </c>
      <c r="D44" s="74">
        <v>6.1872429951228725</v>
      </c>
      <c r="E44" s="75">
        <v>4864</v>
      </c>
      <c r="F44" s="74">
        <v>0.8082901554404174</v>
      </c>
      <c r="G44" s="75">
        <v>4412</v>
      </c>
      <c r="H44" s="74">
        <v>0.5469462169553196</v>
      </c>
      <c r="I44" s="75">
        <v>62</v>
      </c>
      <c r="J44" s="74">
        <v>14.81481481481481</v>
      </c>
      <c r="K44" s="75">
        <v>1766</v>
      </c>
      <c r="L44" s="74">
        <v>48.403361344537814</v>
      </c>
      <c r="M44" s="75">
        <v>1234</v>
      </c>
      <c r="N44" s="74">
        <v>69.73865199449793</v>
      </c>
      <c r="O44" s="75">
        <v>530</v>
      </c>
      <c r="P44" s="76">
        <v>14.470842332613401</v>
      </c>
    </row>
    <row r="45" spans="1:16" ht="18" customHeight="1">
      <c r="A45" s="60"/>
      <c r="B45" s="72" t="s">
        <v>139</v>
      </c>
      <c r="C45" s="73">
        <v>4642</v>
      </c>
      <c r="D45" s="74">
        <v>-16.073042849394326</v>
      </c>
      <c r="E45" s="75">
        <v>1902</v>
      </c>
      <c r="F45" s="74">
        <v>-9.038737446197985</v>
      </c>
      <c r="G45" s="75">
        <v>1848</v>
      </c>
      <c r="H45" s="74">
        <v>-16.83168316831683</v>
      </c>
      <c r="I45" s="75">
        <v>26</v>
      </c>
      <c r="J45" s="74">
        <v>-85.94594594594595</v>
      </c>
      <c r="K45" s="75">
        <v>866</v>
      </c>
      <c r="L45" s="74">
        <v>-16.166505324298157</v>
      </c>
      <c r="M45" s="75">
        <v>462</v>
      </c>
      <c r="N45" s="74">
        <v>-22.87145242070116</v>
      </c>
      <c r="O45" s="75">
        <v>404</v>
      </c>
      <c r="P45" s="76">
        <v>-6.9124423963133665</v>
      </c>
    </row>
    <row r="46" spans="1:16" ht="18" customHeight="1">
      <c r="A46" s="60"/>
      <c r="B46" s="72" t="s">
        <v>140</v>
      </c>
      <c r="C46" s="73">
        <v>54197</v>
      </c>
      <c r="D46" s="74">
        <v>0.3722497962812099</v>
      </c>
      <c r="E46" s="75">
        <v>11217</v>
      </c>
      <c r="F46" s="74">
        <v>1.4470471194718328</v>
      </c>
      <c r="G46" s="75">
        <v>30407</v>
      </c>
      <c r="H46" s="74">
        <v>-0.7863482119551009</v>
      </c>
      <c r="I46" s="75">
        <v>280</v>
      </c>
      <c r="J46" s="74">
        <v>-35.18518518518519</v>
      </c>
      <c r="K46" s="75">
        <v>12293</v>
      </c>
      <c r="L46" s="74">
        <v>3.6596677628805168</v>
      </c>
      <c r="M46" s="75">
        <v>10677</v>
      </c>
      <c r="N46" s="74">
        <v>2.940609332819122</v>
      </c>
      <c r="O46" s="75">
        <v>1465</v>
      </c>
      <c r="P46" s="76">
        <v>6.005788712011579</v>
      </c>
    </row>
    <row r="47" spans="1:16" ht="18" customHeight="1">
      <c r="A47" s="60"/>
      <c r="B47" s="72" t="s">
        <v>141</v>
      </c>
      <c r="C47" s="73">
        <v>6095</v>
      </c>
      <c r="D47" s="74">
        <v>7.193105874076693</v>
      </c>
      <c r="E47" s="75">
        <v>2293</v>
      </c>
      <c r="F47" s="74">
        <v>-1.2489233419465933</v>
      </c>
      <c r="G47" s="75">
        <v>2771</v>
      </c>
      <c r="H47" s="74">
        <v>-5.844376486578312</v>
      </c>
      <c r="I47" s="75">
        <v>91</v>
      </c>
      <c r="J47" s="74">
        <v>121.95121951219514</v>
      </c>
      <c r="K47" s="75">
        <v>940</v>
      </c>
      <c r="L47" s="74">
        <v>147.3684210526316</v>
      </c>
      <c r="M47" s="75">
        <v>713</v>
      </c>
      <c r="N47" s="74">
        <v>234.74178403755872</v>
      </c>
      <c r="O47" s="75">
        <v>221</v>
      </c>
      <c r="P47" s="76">
        <v>32.33532934131739</v>
      </c>
    </row>
    <row r="48" spans="1:16" ht="18" customHeight="1">
      <c r="A48" s="60"/>
      <c r="B48" s="72" t="s">
        <v>142</v>
      </c>
      <c r="C48" s="73">
        <v>10282</v>
      </c>
      <c r="D48" s="74">
        <v>4.174265450861185</v>
      </c>
      <c r="E48" s="75">
        <v>3426</v>
      </c>
      <c r="F48" s="74">
        <v>-5.904971161768742</v>
      </c>
      <c r="G48" s="75">
        <v>4658</v>
      </c>
      <c r="H48" s="74">
        <v>-5.670311867152691</v>
      </c>
      <c r="I48" s="75">
        <v>40</v>
      </c>
      <c r="J48" s="74">
        <v>-74.02597402597402</v>
      </c>
      <c r="K48" s="75">
        <v>2158</v>
      </c>
      <c r="L48" s="74">
        <v>89.79771328056287</v>
      </c>
      <c r="M48" s="75">
        <v>1802</v>
      </c>
      <c r="N48" s="74">
        <v>140.58744993324433</v>
      </c>
      <c r="O48" s="75">
        <v>352</v>
      </c>
      <c r="P48" s="76">
        <v>13.548387096774192</v>
      </c>
    </row>
    <row r="49" spans="1:16" ht="18" customHeight="1">
      <c r="A49" s="60"/>
      <c r="B49" s="72" t="s">
        <v>143</v>
      </c>
      <c r="C49" s="73">
        <v>14146</v>
      </c>
      <c r="D49" s="74">
        <v>9.684422733969143</v>
      </c>
      <c r="E49" s="75">
        <v>4614</v>
      </c>
      <c r="F49" s="74">
        <v>-1.0720411663807852</v>
      </c>
      <c r="G49" s="75">
        <v>7401</v>
      </c>
      <c r="H49" s="74">
        <v>15.011655011654994</v>
      </c>
      <c r="I49" s="75">
        <v>297</v>
      </c>
      <c r="J49" s="74">
        <v>16.015625</v>
      </c>
      <c r="K49" s="75">
        <v>1834</v>
      </c>
      <c r="L49" s="74">
        <v>18.936446173800263</v>
      </c>
      <c r="M49" s="75">
        <v>1068</v>
      </c>
      <c r="N49" s="74">
        <v>34.848484848484844</v>
      </c>
      <c r="O49" s="75">
        <v>764</v>
      </c>
      <c r="P49" s="76">
        <v>1.86666666666666</v>
      </c>
    </row>
    <row r="50" spans="1:16" ht="18" customHeight="1">
      <c r="A50" s="60"/>
      <c r="B50" s="72" t="s">
        <v>144</v>
      </c>
      <c r="C50" s="73">
        <v>9043</v>
      </c>
      <c r="D50" s="74">
        <v>-10.323284410948048</v>
      </c>
      <c r="E50" s="75">
        <v>3318</v>
      </c>
      <c r="F50" s="74">
        <v>-2.612268858233051</v>
      </c>
      <c r="G50" s="75">
        <v>4705</v>
      </c>
      <c r="H50" s="74">
        <v>-9.082125603864739</v>
      </c>
      <c r="I50" s="75">
        <v>66</v>
      </c>
      <c r="J50" s="74">
        <v>-1.492537313432834</v>
      </c>
      <c r="K50" s="75">
        <v>954</v>
      </c>
      <c r="L50" s="74">
        <v>-33.5191637630662</v>
      </c>
      <c r="M50" s="75">
        <v>645</v>
      </c>
      <c r="N50" s="74">
        <v>-42.04851752021563</v>
      </c>
      <c r="O50" s="75">
        <v>309</v>
      </c>
      <c r="P50" s="76">
        <v>-2.830188679245282</v>
      </c>
    </row>
    <row r="51" spans="1:16" ht="18" customHeight="1">
      <c r="A51" s="60"/>
      <c r="B51" s="72" t="s">
        <v>145</v>
      </c>
      <c r="C51" s="73">
        <v>8096</v>
      </c>
      <c r="D51" s="74">
        <v>2.7932960893854784</v>
      </c>
      <c r="E51" s="75">
        <v>3246</v>
      </c>
      <c r="F51" s="74">
        <v>-4.473219540906413</v>
      </c>
      <c r="G51" s="75">
        <v>3927</v>
      </c>
      <c r="H51" s="74">
        <v>29.77528089887639</v>
      </c>
      <c r="I51" s="75">
        <v>78</v>
      </c>
      <c r="J51" s="74">
        <v>-22.772277227722768</v>
      </c>
      <c r="K51" s="75">
        <v>845</v>
      </c>
      <c r="L51" s="74">
        <v>-37.45373797187269</v>
      </c>
      <c r="M51" s="75">
        <v>339</v>
      </c>
      <c r="N51" s="74">
        <v>-59.44976076555024</v>
      </c>
      <c r="O51" s="75">
        <v>506</v>
      </c>
      <c r="P51" s="76">
        <v>-1.3645224171540065</v>
      </c>
    </row>
    <row r="52" spans="1:16" ht="18" customHeight="1">
      <c r="A52" s="60"/>
      <c r="B52" s="72" t="s">
        <v>146</v>
      </c>
      <c r="C52" s="73">
        <v>13521</v>
      </c>
      <c r="D52" s="74">
        <v>2.2768532526474985</v>
      </c>
      <c r="E52" s="75">
        <v>5105</v>
      </c>
      <c r="F52" s="74">
        <v>-7.7854046242774615</v>
      </c>
      <c r="G52" s="75">
        <v>6642</v>
      </c>
      <c r="H52" s="74">
        <v>20.851528384279476</v>
      </c>
      <c r="I52" s="75">
        <v>132</v>
      </c>
      <c r="J52" s="74">
        <v>3.937007874015734</v>
      </c>
      <c r="K52" s="75">
        <v>1642</v>
      </c>
      <c r="L52" s="74">
        <v>-20.329936923823382</v>
      </c>
      <c r="M52" s="75">
        <v>1124</v>
      </c>
      <c r="N52" s="74">
        <v>-30.272952853598014</v>
      </c>
      <c r="O52" s="75">
        <v>494</v>
      </c>
      <c r="P52" s="76">
        <v>12.27272727272728</v>
      </c>
    </row>
    <row r="53" spans="1:16" ht="18" customHeight="1" thickBot="1">
      <c r="A53" s="60"/>
      <c r="B53" s="72" t="s">
        <v>147</v>
      </c>
      <c r="C53" s="77">
        <v>14303</v>
      </c>
      <c r="D53" s="78">
        <v>3.3229791230224635</v>
      </c>
      <c r="E53" s="79">
        <v>2818</v>
      </c>
      <c r="F53" s="78">
        <v>-5.213588967373028</v>
      </c>
      <c r="G53" s="79">
        <v>10575</v>
      </c>
      <c r="H53" s="78">
        <v>7.589785329128091</v>
      </c>
      <c r="I53" s="79">
        <v>215</v>
      </c>
      <c r="J53" s="78">
        <v>-16.342412451361866</v>
      </c>
      <c r="K53" s="79">
        <v>695</v>
      </c>
      <c r="L53" s="78">
        <v>-11.352040816326522</v>
      </c>
      <c r="M53" s="79">
        <v>608</v>
      </c>
      <c r="N53" s="78">
        <v>-10.059171597633139</v>
      </c>
      <c r="O53" s="79">
        <v>81</v>
      </c>
      <c r="P53" s="80">
        <v>125</v>
      </c>
    </row>
    <row r="54" spans="1:16" ht="18" customHeight="1" thickBot="1" thickTop="1">
      <c r="A54" s="60"/>
      <c r="B54" s="81" t="s">
        <v>148</v>
      </c>
      <c r="C54" s="82">
        <v>1249366</v>
      </c>
      <c r="D54" s="83">
        <v>4.721391942251628</v>
      </c>
      <c r="E54" s="84">
        <v>352577</v>
      </c>
      <c r="F54" s="83">
        <v>-3.990926741333155</v>
      </c>
      <c r="G54" s="84">
        <v>517999</v>
      </c>
      <c r="H54" s="83">
        <v>10.837962289343281</v>
      </c>
      <c r="I54" s="84">
        <v>8515</v>
      </c>
      <c r="J54" s="83">
        <v>-9.539997875278871</v>
      </c>
      <c r="K54" s="84">
        <v>370275</v>
      </c>
      <c r="L54" s="83">
        <v>6.082614226286665</v>
      </c>
      <c r="M54" s="84">
        <v>230674</v>
      </c>
      <c r="N54" s="83">
        <v>11.199274978066171</v>
      </c>
      <c r="O54" s="84">
        <v>137815</v>
      </c>
      <c r="P54" s="85">
        <v>-1.1582873126299944</v>
      </c>
    </row>
    <row r="55" spans="1:16" ht="18" customHeight="1">
      <c r="A55" s="60"/>
      <c r="B55" s="86" t="s">
        <v>115</v>
      </c>
      <c r="C55" s="75">
        <v>53048</v>
      </c>
      <c r="D55" s="74">
        <v>10.176954390628893</v>
      </c>
      <c r="E55" s="75">
        <v>13068</v>
      </c>
      <c r="F55" s="74">
        <v>-4.759128343415199</v>
      </c>
      <c r="G55" s="75">
        <v>31891</v>
      </c>
      <c r="H55" s="74">
        <v>22.70016544188374</v>
      </c>
      <c r="I55" s="75">
        <v>453</v>
      </c>
      <c r="J55" s="74">
        <v>9.68523002421307</v>
      </c>
      <c r="K55" s="75">
        <v>7636</v>
      </c>
      <c r="L55" s="74">
        <v>-4.82363205783372</v>
      </c>
      <c r="M55" s="75">
        <v>5093</v>
      </c>
      <c r="N55" s="74">
        <v>-12.820951728859981</v>
      </c>
      <c r="O55" s="75">
        <v>2455</v>
      </c>
      <c r="P55" s="76">
        <v>15.747289014615745</v>
      </c>
    </row>
    <row r="56" spans="1:16" ht="18" customHeight="1">
      <c r="A56" s="60"/>
      <c r="B56" s="86" t="s">
        <v>149</v>
      </c>
      <c r="C56" s="75">
        <v>64694</v>
      </c>
      <c r="D56" s="74">
        <v>-1.115798483736853</v>
      </c>
      <c r="E56" s="75">
        <v>28210</v>
      </c>
      <c r="F56" s="74">
        <v>-8.81468791414811</v>
      </c>
      <c r="G56" s="75">
        <v>28072</v>
      </c>
      <c r="H56" s="74">
        <v>8.231483980414083</v>
      </c>
      <c r="I56" s="75">
        <v>437</v>
      </c>
      <c r="J56" s="74">
        <v>-32.97546012269939</v>
      </c>
      <c r="K56" s="75">
        <v>7975</v>
      </c>
      <c r="L56" s="74">
        <v>0.9749303621169929</v>
      </c>
      <c r="M56" s="75">
        <v>4405</v>
      </c>
      <c r="N56" s="74">
        <v>2.6567233745047787</v>
      </c>
      <c r="O56" s="75">
        <v>3469</v>
      </c>
      <c r="P56" s="76">
        <v>2.0594292438952664</v>
      </c>
    </row>
    <row r="57" spans="1:16" ht="18" customHeight="1">
      <c r="A57" s="60"/>
      <c r="B57" s="86" t="s">
        <v>150</v>
      </c>
      <c r="C57" s="75">
        <v>523127</v>
      </c>
      <c r="D57" s="74">
        <v>4.00469995069426</v>
      </c>
      <c r="E57" s="75">
        <v>120010</v>
      </c>
      <c r="F57" s="74">
        <v>-4.013500975781426</v>
      </c>
      <c r="G57" s="75">
        <v>192245</v>
      </c>
      <c r="H57" s="74">
        <v>8.519189627045549</v>
      </c>
      <c r="I57" s="75">
        <v>2190</v>
      </c>
      <c r="J57" s="74">
        <v>-40.391943385955365</v>
      </c>
      <c r="K57" s="75">
        <v>208682</v>
      </c>
      <c r="L57" s="74">
        <v>5.860629334090888</v>
      </c>
      <c r="M57" s="75">
        <v>131973</v>
      </c>
      <c r="N57" s="74">
        <v>11.031372779969885</v>
      </c>
      <c r="O57" s="75">
        <v>75726</v>
      </c>
      <c r="P57" s="76">
        <v>-2.0856230362430352</v>
      </c>
    </row>
    <row r="58" spans="1:16" ht="18" customHeight="1">
      <c r="A58" s="60"/>
      <c r="B58" s="86" t="s">
        <v>151</v>
      </c>
      <c r="C58" s="75">
        <v>40136</v>
      </c>
      <c r="D58" s="74">
        <v>1.9352872453903558</v>
      </c>
      <c r="E58" s="75">
        <v>21085</v>
      </c>
      <c r="F58" s="74">
        <v>3.7137235612395614</v>
      </c>
      <c r="G58" s="75">
        <v>14656</v>
      </c>
      <c r="H58" s="74">
        <v>-4.34044775145226</v>
      </c>
      <c r="I58" s="75">
        <v>268</v>
      </c>
      <c r="J58" s="74">
        <v>-33.33333333333334</v>
      </c>
      <c r="K58" s="75">
        <v>4127</v>
      </c>
      <c r="L58" s="74">
        <v>24.2697982535381</v>
      </c>
      <c r="M58" s="75">
        <v>1961</v>
      </c>
      <c r="N58" s="74">
        <v>38.6845827439887</v>
      </c>
      <c r="O58" s="75">
        <v>2080</v>
      </c>
      <c r="P58" s="76">
        <v>15.748469671675025</v>
      </c>
    </row>
    <row r="59" spans="1:16" ht="18" customHeight="1">
      <c r="A59" s="60"/>
      <c r="B59" s="86" t="s">
        <v>152</v>
      </c>
      <c r="C59" s="75">
        <v>148842</v>
      </c>
      <c r="D59" s="74">
        <v>9.704000707568028</v>
      </c>
      <c r="E59" s="75">
        <v>53780</v>
      </c>
      <c r="F59" s="74">
        <v>-4.906727963928915</v>
      </c>
      <c r="G59" s="75">
        <v>68573</v>
      </c>
      <c r="H59" s="74">
        <v>21.149429348786256</v>
      </c>
      <c r="I59" s="75">
        <v>1282</v>
      </c>
      <c r="J59" s="74">
        <v>74.18478260869566</v>
      </c>
      <c r="K59" s="75">
        <v>25207</v>
      </c>
      <c r="L59" s="74">
        <v>15.718679704356603</v>
      </c>
      <c r="M59" s="75">
        <v>13392</v>
      </c>
      <c r="N59" s="74">
        <v>14.903474903474901</v>
      </c>
      <c r="O59" s="75">
        <v>11642</v>
      </c>
      <c r="P59" s="76">
        <v>16.911026310504113</v>
      </c>
    </row>
    <row r="60" spans="1:16" ht="18" customHeight="1">
      <c r="A60" s="60"/>
      <c r="B60" s="86" t="s">
        <v>153</v>
      </c>
      <c r="C60" s="75">
        <v>199855</v>
      </c>
      <c r="D60" s="74">
        <v>8.566694733411211</v>
      </c>
      <c r="E60" s="75">
        <v>46560</v>
      </c>
      <c r="F60" s="74">
        <v>-4.89613334150377</v>
      </c>
      <c r="G60" s="75">
        <v>71825</v>
      </c>
      <c r="H60" s="74">
        <v>21.795089194872148</v>
      </c>
      <c r="I60" s="75">
        <v>1827</v>
      </c>
      <c r="J60" s="74">
        <v>36.24161073825502</v>
      </c>
      <c r="K60" s="75">
        <v>79643</v>
      </c>
      <c r="L60" s="74">
        <v>6.453251353338231</v>
      </c>
      <c r="M60" s="75">
        <v>45755</v>
      </c>
      <c r="N60" s="74">
        <v>19.427333472541235</v>
      </c>
      <c r="O60" s="75">
        <v>33787</v>
      </c>
      <c r="P60" s="76">
        <v>-6.84330971352945</v>
      </c>
    </row>
    <row r="61" spans="1:16" ht="18" customHeight="1">
      <c r="A61" s="60"/>
      <c r="B61" s="86" t="s">
        <v>154</v>
      </c>
      <c r="C61" s="75">
        <v>61564</v>
      </c>
      <c r="D61" s="74">
        <v>1.8310534760242803</v>
      </c>
      <c r="E61" s="75">
        <v>21020</v>
      </c>
      <c r="F61" s="74">
        <v>-3.1514928123848165</v>
      </c>
      <c r="G61" s="75">
        <v>28819</v>
      </c>
      <c r="H61" s="74">
        <v>6.539741219963034</v>
      </c>
      <c r="I61" s="75">
        <v>584</v>
      </c>
      <c r="J61" s="74">
        <v>48.9795918367347</v>
      </c>
      <c r="K61" s="75">
        <v>11141</v>
      </c>
      <c r="L61" s="74">
        <v>-1.5029617186809219</v>
      </c>
      <c r="M61" s="75">
        <v>8050</v>
      </c>
      <c r="N61" s="74">
        <v>0.07458975634013143</v>
      </c>
      <c r="O61" s="75">
        <v>3056</v>
      </c>
      <c r="P61" s="76">
        <v>-0.6501950585175535</v>
      </c>
    </row>
    <row r="62" spans="1:16" ht="18" customHeight="1">
      <c r="A62" s="60"/>
      <c r="B62" s="86" t="s">
        <v>155</v>
      </c>
      <c r="C62" s="75">
        <v>28417</v>
      </c>
      <c r="D62" s="74">
        <v>-3.402678632129991</v>
      </c>
      <c r="E62" s="75">
        <v>12807</v>
      </c>
      <c r="F62" s="74">
        <v>-1.507344458971005</v>
      </c>
      <c r="G62" s="75">
        <v>10832</v>
      </c>
      <c r="H62" s="74">
        <v>-8.451656524678839</v>
      </c>
      <c r="I62" s="75">
        <v>275</v>
      </c>
      <c r="J62" s="74">
        <v>-25.27173913043478</v>
      </c>
      <c r="K62" s="75">
        <v>4503</v>
      </c>
      <c r="L62" s="74">
        <v>6.832740213523138</v>
      </c>
      <c r="M62" s="75">
        <v>3069</v>
      </c>
      <c r="N62" s="74">
        <v>15.37593984962406</v>
      </c>
      <c r="O62" s="75">
        <v>1408</v>
      </c>
      <c r="P62" s="76">
        <v>-9.453376205787777</v>
      </c>
    </row>
    <row r="63" spans="1:16" ht="18" customHeight="1">
      <c r="A63" s="60"/>
      <c r="B63" s="86" t="s">
        <v>156</v>
      </c>
      <c r="C63" s="75">
        <v>115380</v>
      </c>
      <c r="D63" s="74">
        <v>1.5409798554946406</v>
      </c>
      <c r="E63" s="75">
        <v>33219</v>
      </c>
      <c r="F63" s="74">
        <v>-2.368846436443789</v>
      </c>
      <c r="G63" s="75">
        <v>60511</v>
      </c>
      <c r="H63" s="74">
        <v>3.153713710983453</v>
      </c>
      <c r="I63" s="75">
        <v>984</v>
      </c>
      <c r="J63" s="74">
        <v>-16.468590831918505</v>
      </c>
      <c r="K63" s="75">
        <v>20666</v>
      </c>
      <c r="L63" s="74">
        <v>4.558563116620292</v>
      </c>
      <c r="M63" s="75">
        <v>16368</v>
      </c>
      <c r="N63" s="74">
        <v>4.341174220692295</v>
      </c>
      <c r="O63" s="75">
        <v>4111</v>
      </c>
      <c r="P63" s="76">
        <v>5.953608247422679</v>
      </c>
    </row>
    <row r="64" spans="1:16" ht="18" customHeight="1" thickBot="1">
      <c r="A64" s="60"/>
      <c r="B64" s="87" t="s">
        <v>147</v>
      </c>
      <c r="C64" s="84">
        <v>14303</v>
      </c>
      <c r="D64" s="83">
        <v>3.3229791230224635</v>
      </c>
      <c r="E64" s="84">
        <v>2818</v>
      </c>
      <c r="F64" s="83">
        <v>-5.213588967373028</v>
      </c>
      <c r="G64" s="84">
        <v>10575</v>
      </c>
      <c r="H64" s="83">
        <v>7.589785329128091</v>
      </c>
      <c r="I64" s="84">
        <v>215</v>
      </c>
      <c r="J64" s="83">
        <v>-16.342412451361866</v>
      </c>
      <c r="K64" s="84">
        <v>695</v>
      </c>
      <c r="L64" s="83">
        <v>-11.352040816326522</v>
      </c>
      <c r="M64" s="84">
        <v>608</v>
      </c>
      <c r="N64" s="83">
        <v>-10.059171597633139</v>
      </c>
      <c r="O64" s="84">
        <v>81</v>
      </c>
      <c r="P64" s="85">
        <v>125</v>
      </c>
    </row>
    <row r="65" spans="1:16" ht="18" customHeight="1">
      <c r="A65" s="60"/>
      <c r="B65" s="86" t="s">
        <v>157</v>
      </c>
      <c r="C65" s="75">
        <v>432005</v>
      </c>
      <c r="D65" s="74">
        <v>3.082168900087808</v>
      </c>
      <c r="E65" s="75">
        <v>77695</v>
      </c>
      <c r="F65" s="74">
        <v>-5.676755168688004</v>
      </c>
      <c r="G65" s="75">
        <v>158748</v>
      </c>
      <c r="H65" s="74">
        <v>8.141174547163772</v>
      </c>
      <c r="I65" s="75">
        <v>1672</v>
      </c>
      <c r="J65" s="74">
        <v>-45.67901234567901</v>
      </c>
      <c r="K65" s="75">
        <v>193890</v>
      </c>
      <c r="L65" s="74">
        <v>3.7721711392513413</v>
      </c>
      <c r="M65" s="75">
        <v>124513</v>
      </c>
      <c r="N65" s="74">
        <v>8.57050678385825</v>
      </c>
      <c r="O65" s="75">
        <v>68579</v>
      </c>
      <c r="P65" s="76">
        <v>-4.146982360998521</v>
      </c>
    </row>
    <row r="66" spans="1:16" ht="18" customHeight="1">
      <c r="A66" s="60"/>
      <c r="B66" s="86" t="s">
        <v>158</v>
      </c>
      <c r="C66" s="75">
        <v>148842</v>
      </c>
      <c r="D66" s="74">
        <v>9.704000707568028</v>
      </c>
      <c r="E66" s="75">
        <v>53780</v>
      </c>
      <c r="F66" s="74">
        <v>-4.906727963928915</v>
      </c>
      <c r="G66" s="75">
        <v>68573</v>
      </c>
      <c r="H66" s="74">
        <v>21.149429348786256</v>
      </c>
      <c r="I66" s="75">
        <v>1282</v>
      </c>
      <c r="J66" s="74">
        <v>74.18478260869566</v>
      </c>
      <c r="K66" s="75">
        <v>25207</v>
      </c>
      <c r="L66" s="74">
        <v>15.718679704356603</v>
      </c>
      <c r="M66" s="75">
        <v>13392</v>
      </c>
      <c r="N66" s="74">
        <v>14.903474903474901</v>
      </c>
      <c r="O66" s="75">
        <v>11642</v>
      </c>
      <c r="P66" s="76">
        <v>16.911026310504113</v>
      </c>
    </row>
    <row r="67" spans="1:16" ht="18" customHeight="1">
      <c r="A67" s="60"/>
      <c r="B67" s="86" t="s">
        <v>159</v>
      </c>
      <c r="C67" s="75">
        <v>199855</v>
      </c>
      <c r="D67" s="74">
        <v>8.566694733411211</v>
      </c>
      <c r="E67" s="75">
        <v>46560</v>
      </c>
      <c r="F67" s="74">
        <v>-4.89613334150377</v>
      </c>
      <c r="G67" s="75">
        <v>71825</v>
      </c>
      <c r="H67" s="74">
        <v>21.795089194872148</v>
      </c>
      <c r="I67" s="75">
        <v>1827</v>
      </c>
      <c r="J67" s="74">
        <v>36.24161073825502</v>
      </c>
      <c r="K67" s="75">
        <v>79643</v>
      </c>
      <c r="L67" s="74">
        <v>6.453251353338231</v>
      </c>
      <c r="M67" s="75">
        <v>45755</v>
      </c>
      <c r="N67" s="74">
        <v>19.427333472541235</v>
      </c>
      <c r="O67" s="75">
        <v>33787</v>
      </c>
      <c r="P67" s="76">
        <v>-6.84330971352945</v>
      </c>
    </row>
    <row r="68" spans="1:16" ht="18" customHeight="1" thickBot="1">
      <c r="A68" s="60"/>
      <c r="B68" s="88" t="s">
        <v>160</v>
      </c>
      <c r="C68" s="84">
        <v>468664</v>
      </c>
      <c r="D68" s="83">
        <v>3.1869992448077937</v>
      </c>
      <c r="E68" s="84">
        <v>174542</v>
      </c>
      <c r="F68" s="83">
        <v>-2.680791747978816</v>
      </c>
      <c r="G68" s="84">
        <v>218853</v>
      </c>
      <c r="H68" s="83">
        <v>6.769539997170398</v>
      </c>
      <c r="I68" s="84">
        <v>3734</v>
      </c>
      <c r="J68" s="83">
        <v>-12.306247064349463</v>
      </c>
      <c r="K68" s="84">
        <v>71535</v>
      </c>
      <c r="L68" s="83">
        <v>9.0406072800439</v>
      </c>
      <c r="M68" s="84">
        <v>47014</v>
      </c>
      <c r="N68" s="83">
        <v>9.86889766539693</v>
      </c>
      <c r="O68" s="84">
        <v>23807</v>
      </c>
      <c r="P68" s="85">
        <v>9.927506118114238</v>
      </c>
    </row>
  </sheetData>
  <sheetProtection/>
  <mergeCells count="9">
    <mergeCell ref="A1:P1"/>
    <mergeCell ref="C3:D4"/>
    <mergeCell ref="E3:F4"/>
    <mergeCell ref="O4:P4"/>
    <mergeCell ref="M3:P3"/>
    <mergeCell ref="G3:H4"/>
    <mergeCell ref="I3:J4"/>
    <mergeCell ref="K3:L4"/>
    <mergeCell ref="M4:N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36"/>
  <sheetViews>
    <sheetView workbookViewId="0" topLeftCell="A1">
      <selection activeCell="C6" sqref="C6:D6"/>
    </sheetView>
  </sheetViews>
  <sheetFormatPr defaultColWidth="9.00390625" defaultRowHeight="13.5"/>
  <cols>
    <col min="1" max="1" width="12.625" style="89" customWidth="1"/>
    <col min="2" max="3" width="8.625" style="89" customWidth="1"/>
    <col min="4" max="4" width="7.625" style="89" customWidth="1"/>
    <col min="5" max="6" width="8.625" style="89" customWidth="1"/>
    <col min="7" max="7" width="7.625" style="89" customWidth="1"/>
    <col min="8" max="9" width="8.625" style="89" customWidth="1"/>
    <col min="10" max="10" width="7.625" style="89" customWidth="1"/>
    <col min="11" max="12" width="8.625" style="89" customWidth="1"/>
    <col min="13" max="13" width="7.625" style="89" customWidth="1"/>
    <col min="14" max="15" width="8.625" style="89" customWidth="1"/>
    <col min="16" max="16" width="7.625" style="89" customWidth="1"/>
    <col min="17" max="18" width="8.625" style="90" customWidth="1"/>
    <col min="19" max="19" width="7.625" style="90" customWidth="1"/>
    <col min="20" max="21" width="8.625" style="90" customWidth="1"/>
    <col min="22" max="22" width="7.625" style="90" customWidth="1"/>
    <col min="23" max="24" width="8.625" style="90" customWidth="1"/>
    <col min="25" max="25" width="7.75390625" style="90" customWidth="1"/>
    <col min="26" max="27" width="8.625" style="90" customWidth="1"/>
    <col min="28" max="28" width="7.625" style="90" customWidth="1"/>
    <col min="29" max="30" width="8.625" style="90" customWidth="1"/>
    <col min="31" max="31" width="7.625" style="90" customWidth="1"/>
    <col min="32" max="33" width="8.625" style="90" customWidth="1"/>
    <col min="34" max="34" width="7.625" style="90" customWidth="1"/>
    <col min="35" max="36" width="8.625" style="90" customWidth="1"/>
    <col min="37" max="37" width="7.625" style="90" customWidth="1"/>
    <col min="38" max="39" width="8.625" style="90" customWidth="1"/>
    <col min="40" max="40" width="7.625" style="90" customWidth="1"/>
    <col min="41" max="42" width="8.625" style="90" customWidth="1"/>
    <col min="43" max="43" width="7.625" style="90" customWidth="1"/>
    <col min="44" max="16384" width="9.00390625" style="89" customWidth="1"/>
  </cols>
  <sheetData>
    <row r="1" ht="21.75" customHeight="1"/>
    <row r="2" spans="1:44" ht="21.75" customHeight="1">
      <c r="A2" s="91"/>
      <c r="C2" s="92"/>
      <c r="D2" s="92"/>
      <c r="E2" s="92"/>
      <c r="F2" s="92"/>
      <c r="G2" s="93" t="s">
        <v>248</v>
      </c>
      <c r="H2" s="92"/>
      <c r="I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AE2" s="93" t="s">
        <v>248</v>
      </c>
      <c r="AR2" s="90"/>
    </row>
    <row r="3" spans="1:43" ht="21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337" t="s">
        <v>70</v>
      </c>
      <c r="X3" s="338"/>
      <c r="Y3" s="338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337" t="s">
        <v>70</v>
      </c>
      <c r="AP3" s="338"/>
      <c r="AQ3" s="338"/>
    </row>
    <row r="4" spans="1:43" ht="21.75" customHeight="1" thickBot="1">
      <c r="A4" s="141"/>
      <c r="B4" s="142" t="s">
        <v>71</v>
      </c>
      <c r="C4" s="91"/>
      <c r="D4" s="143"/>
      <c r="E4" s="100" t="s">
        <v>72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5"/>
      <c r="R4" s="95" t="s">
        <v>73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97"/>
    </row>
    <row r="5" spans="1:43" ht="21.75" customHeight="1" thickBot="1">
      <c r="A5" s="98"/>
      <c r="B5" s="99"/>
      <c r="C5" s="100"/>
      <c r="D5" s="101"/>
      <c r="E5" s="100" t="s">
        <v>66</v>
      </c>
      <c r="F5" s="100"/>
      <c r="G5" s="101"/>
      <c r="H5" s="100" t="s">
        <v>67</v>
      </c>
      <c r="I5" s="100"/>
      <c r="J5" s="101"/>
      <c r="K5" s="100" t="s">
        <v>68</v>
      </c>
      <c r="L5" s="100"/>
      <c r="M5" s="101"/>
      <c r="N5" s="100" t="s">
        <v>69</v>
      </c>
      <c r="O5" s="100"/>
      <c r="P5" s="101"/>
      <c r="Q5" s="334" t="s">
        <v>90</v>
      </c>
      <c r="R5" s="335"/>
      <c r="S5" s="336"/>
      <c r="T5" s="334" t="s">
        <v>91</v>
      </c>
      <c r="U5" s="335"/>
      <c r="V5" s="336"/>
      <c r="W5" s="334" t="s">
        <v>92</v>
      </c>
      <c r="X5" s="335"/>
      <c r="Y5" s="336"/>
      <c r="Z5" s="334" t="s">
        <v>93</v>
      </c>
      <c r="AA5" s="335"/>
      <c r="AB5" s="336"/>
      <c r="AC5" s="334" t="s">
        <v>86</v>
      </c>
      <c r="AD5" s="335"/>
      <c r="AE5" s="336"/>
      <c r="AF5" s="334" t="s">
        <v>87</v>
      </c>
      <c r="AG5" s="335"/>
      <c r="AH5" s="336"/>
      <c r="AI5" s="334" t="s">
        <v>88</v>
      </c>
      <c r="AJ5" s="335"/>
      <c r="AK5" s="336"/>
      <c r="AL5" s="334" t="s">
        <v>89</v>
      </c>
      <c r="AM5" s="335"/>
      <c r="AN5" s="336"/>
      <c r="AO5" s="334" t="s">
        <v>94</v>
      </c>
      <c r="AP5" s="335"/>
      <c r="AQ5" s="336"/>
    </row>
    <row r="6" spans="1:43" ht="21.75" customHeight="1">
      <c r="A6" s="98"/>
      <c r="B6" s="144" t="s">
        <v>249</v>
      </c>
      <c r="C6" s="332" t="s">
        <v>250</v>
      </c>
      <c r="D6" s="333"/>
      <c r="E6" s="144" t="s">
        <v>249</v>
      </c>
      <c r="F6" s="332" t="s">
        <v>250</v>
      </c>
      <c r="G6" s="333"/>
      <c r="H6" s="144" t="s">
        <v>249</v>
      </c>
      <c r="I6" s="332" t="s">
        <v>250</v>
      </c>
      <c r="J6" s="333"/>
      <c r="K6" s="144" t="s">
        <v>249</v>
      </c>
      <c r="L6" s="332" t="s">
        <v>250</v>
      </c>
      <c r="M6" s="333"/>
      <c r="N6" s="144" t="s">
        <v>249</v>
      </c>
      <c r="O6" s="332" t="s">
        <v>250</v>
      </c>
      <c r="P6" s="333"/>
      <c r="Q6" s="144" t="s">
        <v>249</v>
      </c>
      <c r="R6" s="332" t="s">
        <v>250</v>
      </c>
      <c r="S6" s="333"/>
      <c r="T6" s="144" t="s">
        <v>249</v>
      </c>
      <c r="U6" s="332" t="s">
        <v>250</v>
      </c>
      <c r="V6" s="333"/>
      <c r="W6" s="144" t="s">
        <v>249</v>
      </c>
      <c r="X6" s="332" t="s">
        <v>250</v>
      </c>
      <c r="Y6" s="333"/>
      <c r="Z6" s="144" t="s">
        <v>249</v>
      </c>
      <c r="AA6" s="332" t="s">
        <v>250</v>
      </c>
      <c r="AB6" s="333"/>
      <c r="AC6" s="144" t="s">
        <v>249</v>
      </c>
      <c r="AD6" s="332" t="s">
        <v>250</v>
      </c>
      <c r="AE6" s="333"/>
      <c r="AF6" s="144" t="s">
        <v>249</v>
      </c>
      <c r="AG6" s="332" t="s">
        <v>250</v>
      </c>
      <c r="AH6" s="333"/>
      <c r="AI6" s="144" t="s">
        <v>249</v>
      </c>
      <c r="AJ6" s="332" t="s">
        <v>250</v>
      </c>
      <c r="AK6" s="333"/>
      <c r="AL6" s="144" t="s">
        <v>249</v>
      </c>
      <c r="AM6" s="332" t="s">
        <v>250</v>
      </c>
      <c r="AN6" s="333"/>
      <c r="AO6" s="144" t="s">
        <v>249</v>
      </c>
      <c r="AP6" s="332" t="s">
        <v>250</v>
      </c>
      <c r="AQ6" s="333"/>
    </row>
    <row r="7" spans="1:43" s="103" customFormat="1" ht="21.75" customHeight="1" thickBot="1">
      <c r="A7" s="102"/>
      <c r="B7" s="145"/>
      <c r="C7" s="146"/>
      <c r="D7" s="147" t="s">
        <v>235</v>
      </c>
      <c r="E7" s="145"/>
      <c r="F7" s="146"/>
      <c r="G7" s="147" t="s">
        <v>235</v>
      </c>
      <c r="H7" s="145"/>
      <c r="I7" s="146"/>
      <c r="J7" s="147" t="s">
        <v>235</v>
      </c>
      <c r="K7" s="145"/>
      <c r="L7" s="146"/>
      <c r="M7" s="147" t="s">
        <v>235</v>
      </c>
      <c r="N7" s="145"/>
      <c r="O7" s="146"/>
      <c r="P7" s="147" t="s">
        <v>235</v>
      </c>
      <c r="Q7" s="145"/>
      <c r="R7" s="146"/>
      <c r="S7" s="147" t="s">
        <v>235</v>
      </c>
      <c r="T7" s="145"/>
      <c r="U7" s="146"/>
      <c r="V7" s="147" t="s">
        <v>235</v>
      </c>
      <c r="W7" s="145"/>
      <c r="X7" s="146"/>
      <c r="Y7" s="147" t="s">
        <v>235</v>
      </c>
      <c r="Z7" s="145"/>
      <c r="AA7" s="146"/>
      <c r="AB7" s="147" t="s">
        <v>235</v>
      </c>
      <c r="AC7" s="145"/>
      <c r="AD7" s="146"/>
      <c r="AE7" s="147" t="s">
        <v>235</v>
      </c>
      <c r="AF7" s="145"/>
      <c r="AG7" s="146"/>
      <c r="AH7" s="147" t="s">
        <v>235</v>
      </c>
      <c r="AI7" s="145"/>
      <c r="AJ7" s="146"/>
      <c r="AK7" s="147" t="s">
        <v>235</v>
      </c>
      <c r="AL7" s="145"/>
      <c r="AM7" s="146"/>
      <c r="AN7" s="147" t="s">
        <v>235</v>
      </c>
      <c r="AO7" s="145"/>
      <c r="AP7" s="146"/>
      <c r="AQ7" s="147" t="s">
        <v>235</v>
      </c>
    </row>
    <row r="8" spans="1:43" ht="22.5" customHeight="1" hidden="1" thickBot="1">
      <c r="A8" s="104" t="s">
        <v>161</v>
      </c>
      <c r="B8" s="105">
        <v>200723</v>
      </c>
      <c r="C8" s="106">
        <v>64214.236</v>
      </c>
      <c r="D8" s="107">
        <v>-10.695634696728135</v>
      </c>
      <c r="E8" s="105">
        <v>27526</v>
      </c>
      <c r="F8" s="106">
        <v>9164.89</v>
      </c>
      <c r="G8" s="107">
        <v>-7.692941441773996</v>
      </c>
      <c r="H8" s="105">
        <v>20680</v>
      </c>
      <c r="I8" s="106">
        <v>6904.701</v>
      </c>
      <c r="J8" s="107">
        <v>-25.12489123390847</v>
      </c>
      <c r="K8" s="105">
        <v>38494</v>
      </c>
      <c r="L8" s="106">
        <v>16954.163</v>
      </c>
      <c r="M8" s="107">
        <v>2.148662048552012</v>
      </c>
      <c r="N8" s="105">
        <v>62548</v>
      </c>
      <c r="O8" s="106">
        <v>12272.755</v>
      </c>
      <c r="P8" s="107">
        <v>-14.280953850690551</v>
      </c>
      <c r="Q8" s="105" t="s">
        <v>42</v>
      </c>
      <c r="R8" s="106" t="s">
        <v>42</v>
      </c>
      <c r="S8" s="107" t="s">
        <v>162</v>
      </c>
      <c r="T8" s="105" t="s">
        <v>42</v>
      </c>
      <c r="U8" s="106" t="s">
        <v>42</v>
      </c>
      <c r="V8" s="107" t="s">
        <v>162</v>
      </c>
      <c r="W8" s="105" t="s">
        <v>42</v>
      </c>
      <c r="X8" s="106" t="s">
        <v>42</v>
      </c>
      <c r="Y8" s="107" t="s">
        <v>162</v>
      </c>
      <c r="Z8" s="108" t="s">
        <v>42</v>
      </c>
      <c r="AA8" s="109" t="s">
        <v>42</v>
      </c>
      <c r="AB8" s="110" t="s">
        <v>162</v>
      </c>
      <c r="AC8" s="108" t="s">
        <v>42</v>
      </c>
      <c r="AD8" s="109" t="s">
        <v>42</v>
      </c>
      <c r="AE8" s="110" t="s">
        <v>162</v>
      </c>
      <c r="AF8" s="108" t="s">
        <v>42</v>
      </c>
      <c r="AG8" s="109" t="s">
        <v>42</v>
      </c>
      <c r="AH8" s="110" t="s">
        <v>162</v>
      </c>
      <c r="AI8" s="108" t="s">
        <v>42</v>
      </c>
      <c r="AJ8" s="109" t="s">
        <v>42</v>
      </c>
      <c r="AK8" s="110" t="s">
        <v>162</v>
      </c>
      <c r="AL8" s="108" t="s">
        <v>42</v>
      </c>
      <c r="AM8" s="109" t="s">
        <v>42</v>
      </c>
      <c r="AN8" s="110" t="s">
        <v>162</v>
      </c>
      <c r="AO8" s="108" t="s">
        <v>42</v>
      </c>
      <c r="AP8" s="109" t="s">
        <v>42</v>
      </c>
      <c r="AQ8" s="110" t="s">
        <v>162</v>
      </c>
    </row>
    <row r="9" spans="1:43" ht="22.5" customHeight="1">
      <c r="A9" s="104" t="s">
        <v>236</v>
      </c>
      <c r="B9" s="105">
        <v>190456</v>
      </c>
      <c r="C9" s="106">
        <v>60607.736</v>
      </c>
      <c r="D9" s="107">
        <v>-5.61635584981498</v>
      </c>
      <c r="E9" s="105">
        <v>27576</v>
      </c>
      <c r="F9" s="106">
        <v>8979.356</v>
      </c>
      <c r="G9" s="107">
        <v>-2.02439963818442</v>
      </c>
      <c r="H9" s="105">
        <v>19657</v>
      </c>
      <c r="I9" s="106">
        <v>6475.634</v>
      </c>
      <c r="J9" s="107">
        <v>-6.2141286060033565</v>
      </c>
      <c r="K9" s="105">
        <v>36560</v>
      </c>
      <c r="L9" s="106">
        <v>16171.047</v>
      </c>
      <c r="M9" s="107">
        <v>-4.619018939478167</v>
      </c>
      <c r="N9" s="105">
        <v>58133</v>
      </c>
      <c r="O9" s="106">
        <v>11204.283</v>
      </c>
      <c r="P9" s="107">
        <v>-8.706048478927514</v>
      </c>
      <c r="Q9" s="105" t="s">
        <v>42</v>
      </c>
      <c r="R9" s="106" t="s">
        <v>42</v>
      </c>
      <c r="S9" s="107" t="s">
        <v>162</v>
      </c>
      <c r="T9" s="105" t="s">
        <v>42</v>
      </c>
      <c r="U9" s="106" t="s">
        <v>42</v>
      </c>
      <c r="V9" s="107" t="s">
        <v>162</v>
      </c>
      <c r="W9" s="105" t="s">
        <v>42</v>
      </c>
      <c r="X9" s="106" t="s">
        <v>42</v>
      </c>
      <c r="Y9" s="107" t="s">
        <v>162</v>
      </c>
      <c r="Z9" s="105" t="s">
        <v>42</v>
      </c>
      <c r="AA9" s="106" t="s">
        <v>42</v>
      </c>
      <c r="AB9" s="107" t="s">
        <v>162</v>
      </c>
      <c r="AC9" s="105" t="s">
        <v>42</v>
      </c>
      <c r="AD9" s="106" t="s">
        <v>42</v>
      </c>
      <c r="AE9" s="107" t="s">
        <v>162</v>
      </c>
      <c r="AF9" s="105" t="s">
        <v>42</v>
      </c>
      <c r="AG9" s="106" t="s">
        <v>42</v>
      </c>
      <c r="AH9" s="107" t="s">
        <v>162</v>
      </c>
      <c r="AI9" s="105" t="s">
        <v>42</v>
      </c>
      <c r="AJ9" s="106" t="s">
        <v>42</v>
      </c>
      <c r="AK9" s="107" t="s">
        <v>162</v>
      </c>
      <c r="AL9" s="105" t="s">
        <v>42</v>
      </c>
      <c r="AM9" s="106" t="s">
        <v>42</v>
      </c>
      <c r="AN9" s="107" t="s">
        <v>162</v>
      </c>
      <c r="AO9" s="105" t="s">
        <v>42</v>
      </c>
      <c r="AP9" s="106" t="s">
        <v>42</v>
      </c>
      <c r="AQ9" s="107" t="s">
        <v>162</v>
      </c>
    </row>
    <row r="10" spans="1:43" ht="22.5" customHeight="1">
      <c r="A10" s="111">
        <v>57</v>
      </c>
      <c r="B10" s="105">
        <v>178495</v>
      </c>
      <c r="C10" s="106">
        <v>56863.68</v>
      </c>
      <c r="D10" s="107">
        <v>-6.177521628592103</v>
      </c>
      <c r="E10" s="105">
        <v>26651</v>
      </c>
      <c r="F10" s="106">
        <v>8797.184</v>
      </c>
      <c r="G10" s="107">
        <v>-2.028786919685558</v>
      </c>
      <c r="H10" s="105">
        <v>20329</v>
      </c>
      <c r="I10" s="106">
        <v>5932.011</v>
      </c>
      <c r="J10" s="107">
        <v>-8.394900020600303</v>
      </c>
      <c r="K10" s="105">
        <v>31005</v>
      </c>
      <c r="L10" s="106">
        <v>13714.54</v>
      </c>
      <c r="M10" s="107">
        <v>-15.19077274340988</v>
      </c>
      <c r="N10" s="105">
        <v>52604</v>
      </c>
      <c r="O10" s="106">
        <v>10075.448</v>
      </c>
      <c r="P10" s="107">
        <v>-10.07503112872105</v>
      </c>
      <c r="Q10" s="105" t="s">
        <v>42</v>
      </c>
      <c r="R10" s="106" t="s">
        <v>42</v>
      </c>
      <c r="S10" s="107" t="s">
        <v>162</v>
      </c>
      <c r="T10" s="105" t="s">
        <v>42</v>
      </c>
      <c r="U10" s="106" t="s">
        <v>42</v>
      </c>
      <c r="V10" s="107" t="s">
        <v>162</v>
      </c>
      <c r="W10" s="105" t="s">
        <v>42</v>
      </c>
      <c r="X10" s="106" t="s">
        <v>42</v>
      </c>
      <c r="Y10" s="107" t="s">
        <v>162</v>
      </c>
      <c r="Z10" s="105" t="s">
        <v>42</v>
      </c>
      <c r="AA10" s="106" t="s">
        <v>42</v>
      </c>
      <c r="AB10" s="107" t="s">
        <v>162</v>
      </c>
      <c r="AC10" s="105" t="s">
        <v>42</v>
      </c>
      <c r="AD10" s="106" t="s">
        <v>42</v>
      </c>
      <c r="AE10" s="107" t="s">
        <v>162</v>
      </c>
      <c r="AF10" s="105" t="s">
        <v>42</v>
      </c>
      <c r="AG10" s="106" t="s">
        <v>42</v>
      </c>
      <c r="AH10" s="107" t="s">
        <v>162</v>
      </c>
      <c r="AI10" s="105" t="s">
        <v>42</v>
      </c>
      <c r="AJ10" s="106" t="s">
        <v>42</v>
      </c>
      <c r="AK10" s="107" t="s">
        <v>162</v>
      </c>
      <c r="AL10" s="105" t="s">
        <v>42</v>
      </c>
      <c r="AM10" s="106" t="s">
        <v>42</v>
      </c>
      <c r="AN10" s="107" t="s">
        <v>162</v>
      </c>
      <c r="AO10" s="105" t="s">
        <v>42</v>
      </c>
      <c r="AP10" s="106" t="s">
        <v>42</v>
      </c>
      <c r="AQ10" s="107" t="s">
        <v>162</v>
      </c>
    </row>
    <row r="11" spans="1:43" ht="22.5" customHeight="1">
      <c r="A11" s="111">
        <v>58</v>
      </c>
      <c r="B11" s="105">
        <v>177372</v>
      </c>
      <c r="C11" s="106">
        <v>62741.91</v>
      </c>
      <c r="D11" s="107">
        <v>10.337406935323216</v>
      </c>
      <c r="E11" s="105">
        <v>27244</v>
      </c>
      <c r="F11" s="106">
        <v>10188.579</v>
      </c>
      <c r="G11" s="107">
        <v>15.816368055959714</v>
      </c>
      <c r="H11" s="105">
        <v>21132</v>
      </c>
      <c r="I11" s="106">
        <v>6325.264</v>
      </c>
      <c r="J11" s="107">
        <v>6.629336998869363</v>
      </c>
      <c r="K11" s="105">
        <v>31797</v>
      </c>
      <c r="L11" s="106">
        <v>14874.947</v>
      </c>
      <c r="M11" s="107">
        <v>8.461144157952077</v>
      </c>
      <c r="N11" s="105">
        <v>49191</v>
      </c>
      <c r="O11" s="106">
        <v>10500.879</v>
      </c>
      <c r="P11" s="107">
        <v>4.222452440824469</v>
      </c>
      <c r="Q11" s="105" t="s">
        <v>42</v>
      </c>
      <c r="R11" s="106" t="s">
        <v>42</v>
      </c>
      <c r="S11" s="107" t="s">
        <v>162</v>
      </c>
      <c r="T11" s="105" t="s">
        <v>42</v>
      </c>
      <c r="U11" s="106" t="s">
        <v>42</v>
      </c>
      <c r="V11" s="107" t="s">
        <v>162</v>
      </c>
      <c r="W11" s="105" t="s">
        <v>42</v>
      </c>
      <c r="X11" s="106" t="s">
        <v>42</v>
      </c>
      <c r="Y11" s="107" t="s">
        <v>162</v>
      </c>
      <c r="Z11" s="105" t="s">
        <v>42</v>
      </c>
      <c r="AA11" s="106" t="s">
        <v>42</v>
      </c>
      <c r="AB11" s="107" t="s">
        <v>162</v>
      </c>
      <c r="AC11" s="105" t="s">
        <v>42</v>
      </c>
      <c r="AD11" s="106" t="s">
        <v>42</v>
      </c>
      <c r="AE11" s="107" t="s">
        <v>162</v>
      </c>
      <c r="AF11" s="105" t="s">
        <v>42</v>
      </c>
      <c r="AG11" s="106" t="s">
        <v>42</v>
      </c>
      <c r="AH11" s="107" t="s">
        <v>162</v>
      </c>
      <c r="AI11" s="105" t="s">
        <v>42</v>
      </c>
      <c r="AJ11" s="106" t="s">
        <v>42</v>
      </c>
      <c r="AK11" s="107" t="s">
        <v>162</v>
      </c>
      <c r="AL11" s="105" t="s">
        <v>42</v>
      </c>
      <c r="AM11" s="106" t="s">
        <v>42</v>
      </c>
      <c r="AN11" s="107" t="s">
        <v>162</v>
      </c>
      <c r="AO11" s="105" t="s">
        <v>42</v>
      </c>
      <c r="AP11" s="106" t="s">
        <v>42</v>
      </c>
      <c r="AQ11" s="107" t="s">
        <v>162</v>
      </c>
    </row>
    <row r="12" spans="1:43" ht="22.5" customHeight="1">
      <c r="A12" s="111">
        <v>59</v>
      </c>
      <c r="B12" s="105">
        <v>187153</v>
      </c>
      <c r="C12" s="106">
        <v>70569.381</v>
      </c>
      <c r="D12" s="107">
        <v>12.475665787031346</v>
      </c>
      <c r="E12" s="105">
        <v>29658</v>
      </c>
      <c r="F12" s="106">
        <v>11704.401</v>
      </c>
      <c r="G12" s="107">
        <v>14.877658601852133</v>
      </c>
      <c r="H12" s="105">
        <v>20949</v>
      </c>
      <c r="I12" s="106">
        <v>6536.88</v>
      </c>
      <c r="J12" s="107">
        <v>3.345567868787768</v>
      </c>
      <c r="K12" s="105">
        <v>35198</v>
      </c>
      <c r="L12" s="106">
        <v>19946.942</v>
      </c>
      <c r="M12" s="107">
        <v>34.09756686864162</v>
      </c>
      <c r="N12" s="105">
        <v>49831</v>
      </c>
      <c r="O12" s="106">
        <v>10660.454</v>
      </c>
      <c r="P12" s="107">
        <v>1.5196346896293278</v>
      </c>
      <c r="Q12" s="105" t="s">
        <v>42</v>
      </c>
      <c r="R12" s="106" t="s">
        <v>42</v>
      </c>
      <c r="S12" s="107" t="s">
        <v>162</v>
      </c>
      <c r="T12" s="105" t="s">
        <v>42</v>
      </c>
      <c r="U12" s="106" t="s">
        <v>42</v>
      </c>
      <c r="V12" s="107" t="s">
        <v>162</v>
      </c>
      <c r="W12" s="105" t="s">
        <v>42</v>
      </c>
      <c r="X12" s="106" t="s">
        <v>42</v>
      </c>
      <c r="Y12" s="107" t="s">
        <v>162</v>
      </c>
      <c r="Z12" s="105" t="s">
        <v>42</v>
      </c>
      <c r="AA12" s="106" t="s">
        <v>42</v>
      </c>
      <c r="AB12" s="107" t="s">
        <v>162</v>
      </c>
      <c r="AC12" s="105" t="s">
        <v>42</v>
      </c>
      <c r="AD12" s="106" t="s">
        <v>42</v>
      </c>
      <c r="AE12" s="107" t="s">
        <v>162</v>
      </c>
      <c r="AF12" s="105" t="s">
        <v>42</v>
      </c>
      <c r="AG12" s="106" t="s">
        <v>42</v>
      </c>
      <c r="AH12" s="107" t="s">
        <v>162</v>
      </c>
      <c r="AI12" s="105" t="s">
        <v>42</v>
      </c>
      <c r="AJ12" s="106" t="s">
        <v>42</v>
      </c>
      <c r="AK12" s="107" t="s">
        <v>162</v>
      </c>
      <c r="AL12" s="105" t="s">
        <v>42</v>
      </c>
      <c r="AM12" s="106" t="s">
        <v>42</v>
      </c>
      <c r="AN12" s="107" t="s">
        <v>162</v>
      </c>
      <c r="AO12" s="105" t="s">
        <v>42</v>
      </c>
      <c r="AP12" s="106" t="s">
        <v>42</v>
      </c>
      <c r="AQ12" s="107" t="s">
        <v>162</v>
      </c>
    </row>
    <row r="13" spans="1:43" ht="22.5" customHeight="1">
      <c r="A13" s="111">
        <v>60</v>
      </c>
      <c r="B13" s="105">
        <v>181172</v>
      </c>
      <c r="C13" s="106">
        <v>70504.573</v>
      </c>
      <c r="D13" s="107">
        <v>-0.09183586292191137</v>
      </c>
      <c r="E13" s="105">
        <v>30109</v>
      </c>
      <c r="F13" s="106">
        <v>13484.744</v>
      </c>
      <c r="G13" s="107">
        <v>15.210885204633712</v>
      </c>
      <c r="H13" s="105">
        <v>21038</v>
      </c>
      <c r="I13" s="106">
        <v>6653.091</v>
      </c>
      <c r="J13" s="107">
        <v>1.7777747182141894</v>
      </c>
      <c r="K13" s="105">
        <v>33832</v>
      </c>
      <c r="L13" s="106">
        <v>18281.394</v>
      </c>
      <c r="M13" s="107">
        <v>-8.349891426966607</v>
      </c>
      <c r="N13" s="105">
        <v>49177</v>
      </c>
      <c r="O13" s="106">
        <v>11444.907</v>
      </c>
      <c r="P13" s="107">
        <v>7.358532760424637</v>
      </c>
      <c r="Q13" s="105" t="s">
        <v>42</v>
      </c>
      <c r="R13" s="106" t="s">
        <v>42</v>
      </c>
      <c r="S13" s="107" t="s">
        <v>162</v>
      </c>
      <c r="T13" s="105" t="s">
        <v>42</v>
      </c>
      <c r="U13" s="106" t="s">
        <v>42</v>
      </c>
      <c r="V13" s="107" t="s">
        <v>162</v>
      </c>
      <c r="W13" s="105" t="s">
        <v>42</v>
      </c>
      <c r="X13" s="106" t="s">
        <v>42</v>
      </c>
      <c r="Y13" s="107" t="s">
        <v>162</v>
      </c>
      <c r="Z13" s="105" t="s">
        <v>42</v>
      </c>
      <c r="AA13" s="106" t="s">
        <v>42</v>
      </c>
      <c r="AB13" s="107" t="s">
        <v>162</v>
      </c>
      <c r="AC13" s="105" t="s">
        <v>42</v>
      </c>
      <c r="AD13" s="106" t="s">
        <v>42</v>
      </c>
      <c r="AE13" s="107" t="s">
        <v>162</v>
      </c>
      <c r="AF13" s="105" t="s">
        <v>42</v>
      </c>
      <c r="AG13" s="106" t="s">
        <v>42</v>
      </c>
      <c r="AH13" s="107" t="s">
        <v>162</v>
      </c>
      <c r="AI13" s="105" t="s">
        <v>42</v>
      </c>
      <c r="AJ13" s="106" t="s">
        <v>42</v>
      </c>
      <c r="AK13" s="107" t="s">
        <v>162</v>
      </c>
      <c r="AL13" s="105" t="s">
        <v>42</v>
      </c>
      <c r="AM13" s="106" t="s">
        <v>42</v>
      </c>
      <c r="AN13" s="107" t="s">
        <v>162</v>
      </c>
      <c r="AO13" s="105" t="s">
        <v>42</v>
      </c>
      <c r="AP13" s="106" t="s">
        <v>42</v>
      </c>
      <c r="AQ13" s="107" t="s">
        <v>162</v>
      </c>
    </row>
    <row r="14" spans="1:43" ht="22.5" customHeight="1">
      <c r="A14" s="111">
        <v>61</v>
      </c>
      <c r="B14" s="105">
        <v>176227</v>
      </c>
      <c r="C14" s="106">
        <v>71866.151</v>
      </c>
      <c r="D14" s="107">
        <v>1.931191044870232</v>
      </c>
      <c r="E14" s="105">
        <v>30084</v>
      </c>
      <c r="F14" s="106">
        <v>13724.504</v>
      </c>
      <c r="G14" s="107">
        <v>1.778009282193267</v>
      </c>
      <c r="H14" s="105">
        <v>21848</v>
      </c>
      <c r="I14" s="106">
        <v>7739.219</v>
      </c>
      <c r="J14" s="107">
        <v>16.325163747196612</v>
      </c>
      <c r="K14" s="105">
        <v>30200</v>
      </c>
      <c r="L14" s="106">
        <v>15759.575</v>
      </c>
      <c r="M14" s="107">
        <v>-13.79445681221027</v>
      </c>
      <c r="N14" s="105">
        <v>48060</v>
      </c>
      <c r="O14" s="106">
        <v>11875.779</v>
      </c>
      <c r="P14" s="107">
        <v>3.76474880923017</v>
      </c>
      <c r="Q14" s="105" t="s">
        <v>42</v>
      </c>
      <c r="R14" s="106" t="s">
        <v>42</v>
      </c>
      <c r="S14" s="107" t="s">
        <v>162</v>
      </c>
      <c r="T14" s="105" t="s">
        <v>42</v>
      </c>
      <c r="U14" s="106" t="s">
        <v>42</v>
      </c>
      <c r="V14" s="107" t="s">
        <v>162</v>
      </c>
      <c r="W14" s="105" t="s">
        <v>42</v>
      </c>
      <c r="X14" s="106" t="s">
        <v>42</v>
      </c>
      <c r="Y14" s="107" t="s">
        <v>162</v>
      </c>
      <c r="Z14" s="105" t="s">
        <v>42</v>
      </c>
      <c r="AA14" s="106" t="s">
        <v>42</v>
      </c>
      <c r="AB14" s="107" t="s">
        <v>162</v>
      </c>
      <c r="AC14" s="105" t="s">
        <v>42</v>
      </c>
      <c r="AD14" s="106" t="s">
        <v>42</v>
      </c>
      <c r="AE14" s="107" t="s">
        <v>162</v>
      </c>
      <c r="AF14" s="105" t="s">
        <v>42</v>
      </c>
      <c r="AG14" s="106" t="s">
        <v>42</v>
      </c>
      <c r="AH14" s="107" t="s">
        <v>162</v>
      </c>
      <c r="AI14" s="105" t="s">
        <v>42</v>
      </c>
      <c r="AJ14" s="106" t="s">
        <v>42</v>
      </c>
      <c r="AK14" s="107" t="s">
        <v>162</v>
      </c>
      <c r="AL14" s="105" t="s">
        <v>42</v>
      </c>
      <c r="AM14" s="106" t="s">
        <v>42</v>
      </c>
      <c r="AN14" s="107" t="s">
        <v>162</v>
      </c>
      <c r="AO14" s="105" t="s">
        <v>42</v>
      </c>
      <c r="AP14" s="106" t="s">
        <v>42</v>
      </c>
      <c r="AQ14" s="107" t="s">
        <v>162</v>
      </c>
    </row>
    <row r="15" spans="1:43" ht="22.5" customHeight="1">
      <c r="A15" s="111">
        <v>62</v>
      </c>
      <c r="B15" s="105">
        <v>179333</v>
      </c>
      <c r="C15" s="106">
        <v>77859.335</v>
      </c>
      <c r="D15" s="107">
        <v>8.33936967070909</v>
      </c>
      <c r="E15" s="105">
        <v>31413</v>
      </c>
      <c r="F15" s="106">
        <v>15451.871</v>
      </c>
      <c r="G15" s="107">
        <v>12.586006751136509</v>
      </c>
      <c r="H15" s="105">
        <v>22780</v>
      </c>
      <c r="I15" s="106">
        <v>8591.599</v>
      </c>
      <c r="J15" s="107">
        <v>11.013772836768169</v>
      </c>
      <c r="K15" s="105">
        <v>30189</v>
      </c>
      <c r="L15" s="106">
        <v>16506.726</v>
      </c>
      <c r="M15" s="107">
        <v>4.740933686346224</v>
      </c>
      <c r="N15" s="105">
        <v>46758</v>
      </c>
      <c r="O15" s="106">
        <v>12331.884</v>
      </c>
      <c r="P15" s="107">
        <v>3.8406322650497344</v>
      </c>
      <c r="Q15" s="105" t="s">
        <v>42</v>
      </c>
      <c r="R15" s="106" t="s">
        <v>42</v>
      </c>
      <c r="S15" s="107" t="s">
        <v>162</v>
      </c>
      <c r="T15" s="105" t="s">
        <v>42</v>
      </c>
      <c r="U15" s="106" t="s">
        <v>42</v>
      </c>
      <c r="V15" s="107" t="s">
        <v>162</v>
      </c>
      <c r="W15" s="105" t="s">
        <v>42</v>
      </c>
      <c r="X15" s="106" t="s">
        <v>42</v>
      </c>
      <c r="Y15" s="107" t="s">
        <v>162</v>
      </c>
      <c r="Z15" s="105" t="s">
        <v>42</v>
      </c>
      <c r="AA15" s="106" t="s">
        <v>42</v>
      </c>
      <c r="AB15" s="107" t="s">
        <v>162</v>
      </c>
      <c r="AC15" s="105" t="s">
        <v>42</v>
      </c>
      <c r="AD15" s="106" t="s">
        <v>42</v>
      </c>
      <c r="AE15" s="107" t="s">
        <v>162</v>
      </c>
      <c r="AF15" s="105" t="s">
        <v>42</v>
      </c>
      <c r="AG15" s="106" t="s">
        <v>42</v>
      </c>
      <c r="AH15" s="107" t="s">
        <v>162</v>
      </c>
      <c r="AI15" s="105" t="s">
        <v>42</v>
      </c>
      <c r="AJ15" s="106" t="s">
        <v>42</v>
      </c>
      <c r="AK15" s="107" t="s">
        <v>162</v>
      </c>
      <c r="AL15" s="105" t="s">
        <v>42</v>
      </c>
      <c r="AM15" s="106" t="s">
        <v>42</v>
      </c>
      <c r="AN15" s="107" t="s">
        <v>162</v>
      </c>
      <c r="AO15" s="105" t="s">
        <v>42</v>
      </c>
      <c r="AP15" s="106" t="s">
        <v>42</v>
      </c>
      <c r="AQ15" s="107" t="s">
        <v>162</v>
      </c>
    </row>
    <row r="16" spans="1:43" ht="22.5" customHeight="1">
      <c r="A16" s="111">
        <v>63</v>
      </c>
      <c r="B16" s="105">
        <v>194626</v>
      </c>
      <c r="C16" s="106">
        <v>94046.439</v>
      </c>
      <c r="D16" s="107">
        <v>20.79019041197823</v>
      </c>
      <c r="E16" s="105">
        <v>35803</v>
      </c>
      <c r="F16" s="106">
        <v>17772.158</v>
      </c>
      <c r="G16" s="107">
        <v>15.016220365805538</v>
      </c>
      <c r="H16" s="105">
        <v>23257</v>
      </c>
      <c r="I16" s="106">
        <v>10601.704</v>
      </c>
      <c r="J16" s="107">
        <v>23.396168745771305</v>
      </c>
      <c r="K16" s="105">
        <v>36392</v>
      </c>
      <c r="L16" s="106">
        <v>23794.496</v>
      </c>
      <c r="M16" s="107">
        <v>44.150305760209505</v>
      </c>
      <c r="N16" s="105">
        <v>49490</v>
      </c>
      <c r="O16" s="106">
        <v>15496.549</v>
      </c>
      <c r="P16" s="107">
        <v>25.66246163197772</v>
      </c>
      <c r="Q16" s="105" t="s">
        <v>42</v>
      </c>
      <c r="R16" s="106" t="s">
        <v>42</v>
      </c>
      <c r="S16" s="107" t="s">
        <v>162</v>
      </c>
      <c r="T16" s="105" t="s">
        <v>42</v>
      </c>
      <c r="U16" s="106" t="s">
        <v>42</v>
      </c>
      <c r="V16" s="107" t="s">
        <v>162</v>
      </c>
      <c r="W16" s="105" t="s">
        <v>42</v>
      </c>
      <c r="X16" s="106" t="s">
        <v>42</v>
      </c>
      <c r="Y16" s="107" t="s">
        <v>162</v>
      </c>
      <c r="Z16" s="105" t="s">
        <v>42</v>
      </c>
      <c r="AA16" s="106" t="s">
        <v>42</v>
      </c>
      <c r="AB16" s="107" t="s">
        <v>162</v>
      </c>
      <c r="AC16" s="105" t="s">
        <v>42</v>
      </c>
      <c r="AD16" s="106" t="s">
        <v>42</v>
      </c>
      <c r="AE16" s="107" t="s">
        <v>162</v>
      </c>
      <c r="AF16" s="105" t="s">
        <v>42</v>
      </c>
      <c r="AG16" s="106" t="s">
        <v>42</v>
      </c>
      <c r="AH16" s="107" t="s">
        <v>162</v>
      </c>
      <c r="AI16" s="105" t="s">
        <v>42</v>
      </c>
      <c r="AJ16" s="106" t="s">
        <v>42</v>
      </c>
      <c r="AK16" s="107" t="s">
        <v>162</v>
      </c>
      <c r="AL16" s="105" t="s">
        <v>42</v>
      </c>
      <c r="AM16" s="106" t="s">
        <v>42</v>
      </c>
      <c r="AN16" s="107" t="s">
        <v>162</v>
      </c>
      <c r="AO16" s="105" t="s">
        <v>42</v>
      </c>
      <c r="AP16" s="106" t="s">
        <v>42</v>
      </c>
      <c r="AQ16" s="107" t="s">
        <v>162</v>
      </c>
    </row>
    <row r="17" spans="1:43" ht="22.5" customHeight="1">
      <c r="A17" s="111" t="s">
        <v>237</v>
      </c>
      <c r="B17" s="105">
        <v>205157</v>
      </c>
      <c r="C17" s="106">
        <v>104888.348</v>
      </c>
      <c r="D17" s="107">
        <v>11.528250421049961</v>
      </c>
      <c r="E17" s="105">
        <v>39272</v>
      </c>
      <c r="F17" s="106">
        <v>20103.86</v>
      </c>
      <c r="G17" s="107">
        <v>13.11997113687599</v>
      </c>
      <c r="H17" s="105">
        <v>22618</v>
      </c>
      <c r="I17" s="106">
        <v>11052.162</v>
      </c>
      <c r="J17" s="107">
        <v>4.248920739533958</v>
      </c>
      <c r="K17" s="105">
        <v>37333</v>
      </c>
      <c r="L17" s="106">
        <v>28107.115</v>
      </c>
      <c r="M17" s="107">
        <v>18.12443936614585</v>
      </c>
      <c r="N17" s="105">
        <v>50227</v>
      </c>
      <c r="O17" s="106">
        <v>17340.922</v>
      </c>
      <c r="P17" s="107">
        <v>11.901830530139307</v>
      </c>
      <c r="Q17" s="105" t="s">
        <v>42</v>
      </c>
      <c r="R17" s="106" t="s">
        <v>42</v>
      </c>
      <c r="S17" s="107" t="s">
        <v>162</v>
      </c>
      <c r="T17" s="105" t="s">
        <v>42</v>
      </c>
      <c r="U17" s="106" t="s">
        <v>42</v>
      </c>
      <c r="V17" s="107" t="s">
        <v>162</v>
      </c>
      <c r="W17" s="105" t="s">
        <v>42</v>
      </c>
      <c r="X17" s="106" t="s">
        <v>42</v>
      </c>
      <c r="Y17" s="107" t="s">
        <v>162</v>
      </c>
      <c r="Z17" s="105" t="s">
        <v>42</v>
      </c>
      <c r="AA17" s="106" t="s">
        <v>42</v>
      </c>
      <c r="AB17" s="107" t="s">
        <v>162</v>
      </c>
      <c r="AC17" s="105" t="s">
        <v>42</v>
      </c>
      <c r="AD17" s="106" t="s">
        <v>42</v>
      </c>
      <c r="AE17" s="107" t="s">
        <v>162</v>
      </c>
      <c r="AF17" s="105" t="s">
        <v>42</v>
      </c>
      <c r="AG17" s="106" t="s">
        <v>42</v>
      </c>
      <c r="AH17" s="107" t="s">
        <v>162</v>
      </c>
      <c r="AI17" s="105" t="s">
        <v>42</v>
      </c>
      <c r="AJ17" s="106" t="s">
        <v>42</v>
      </c>
      <c r="AK17" s="107" t="s">
        <v>162</v>
      </c>
      <c r="AL17" s="105" t="s">
        <v>42</v>
      </c>
      <c r="AM17" s="106" t="s">
        <v>42</v>
      </c>
      <c r="AN17" s="107" t="s">
        <v>162</v>
      </c>
      <c r="AO17" s="105" t="s">
        <v>42</v>
      </c>
      <c r="AP17" s="106" t="s">
        <v>42</v>
      </c>
      <c r="AQ17" s="107" t="s">
        <v>162</v>
      </c>
    </row>
    <row r="18" spans="1:43" ht="22.5" customHeight="1">
      <c r="A18" s="111">
        <v>2</v>
      </c>
      <c r="B18" s="105">
        <v>201812</v>
      </c>
      <c r="C18" s="106">
        <v>110165.714</v>
      </c>
      <c r="D18" s="107">
        <v>5.031413022159526</v>
      </c>
      <c r="E18" s="105">
        <v>40184</v>
      </c>
      <c r="F18" s="106">
        <v>22534.036</v>
      </c>
      <c r="G18" s="107">
        <v>12.088106463136938</v>
      </c>
      <c r="H18" s="105">
        <v>20350</v>
      </c>
      <c r="I18" s="106">
        <v>10550.491</v>
      </c>
      <c r="J18" s="107">
        <v>-4.539120943033595</v>
      </c>
      <c r="K18" s="105">
        <v>36458</v>
      </c>
      <c r="L18" s="106">
        <v>28829.621</v>
      </c>
      <c r="M18" s="107">
        <v>2.570544860260469</v>
      </c>
      <c r="N18" s="105">
        <v>49717</v>
      </c>
      <c r="O18" s="106">
        <v>18372.453</v>
      </c>
      <c r="P18" s="107">
        <v>5.948536069766064</v>
      </c>
      <c r="Q18" s="105" t="s">
        <v>42</v>
      </c>
      <c r="R18" s="106" t="s">
        <v>42</v>
      </c>
      <c r="S18" s="107" t="s">
        <v>162</v>
      </c>
      <c r="T18" s="105" t="s">
        <v>42</v>
      </c>
      <c r="U18" s="106" t="s">
        <v>42</v>
      </c>
      <c r="V18" s="107" t="s">
        <v>162</v>
      </c>
      <c r="W18" s="105" t="s">
        <v>42</v>
      </c>
      <c r="X18" s="106" t="s">
        <v>42</v>
      </c>
      <c r="Y18" s="107" t="s">
        <v>162</v>
      </c>
      <c r="Z18" s="105" t="s">
        <v>42</v>
      </c>
      <c r="AA18" s="106" t="s">
        <v>42</v>
      </c>
      <c r="AB18" s="107" t="s">
        <v>162</v>
      </c>
      <c r="AC18" s="105" t="s">
        <v>42</v>
      </c>
      <c r="AD18" s="106" t="s">
        <v>42</v>
      </c>
      <c r="AE18" s="107" t="s">
        <v>162</v>
      </c>
      <c r="AF18" s="105" t="s">
        <v>42</v>
      </c>
      <c r="AG18" s="106" t="s">
        <v>42</v>
      </c>
      <c r="AH18" s="107" t="s">
        <v>162</v>
      </c>
      <c r="AI18" s="105" t="s">
        <v>42</v>
      </c>
      <c r="AJ18" s="106" t="s">
        <v>42</v>
      </c>
      <c r="AK18" s="107" t="s">
        <v>162</v>
      </c>
      <c r="AL18" s="105" t="s">
        <v>42</v>
      </c>
      <c r="AM18" s="106" t="s">
        <v>42</v>
      </c>
      <c r="AN18" s="107" t="s">
        <v>162</v>
      </c>
      <c r="AO18" s="105" t="s">
        <v>42</v>
      </c>
      <c r="AP18" s="106" t="s">
        <v>42</v>
      </c>
      <c r="AQ18" s="107" t="s">
        <v>162</v>
      </c>
    </row>
    <row r="19" spans="1:43" ht="22.5" customHeight="1">
      <c r="A19" s="111">
        <v>3</v>
      </c>
      <c r="B19" s="105">
        <v>195557</v>
      </c>
      <c r="C19" s="106">
        <v>102409.672</v>
      </c>
      <c r="D19" s="107">
        <v>-7.040341062919083</v>
      </c>
      <c r="E19" s="105">
        <v>38642</v>
      </c>
      <c r="F19" s="106">
        <v>19838.235</v>
      </c>
      <c r="G19" s="107">
        <v>-11.963240850418458</v>
      </c>
      <c r="H19" s="105">
        <v>19644</v>
      </c>
      <c r="I19" s="106">
        <v>11553.469</v>
      </c>
      <c r="J19" s="107">
        <v>9.50645804067318</v>
      </c>
      <c r="K19" s="105">
        <v>34881</v>
      </c>
      <c r="L19" s="106">
        <v>26230.599</v>
      </c>
      <c r="M19" s="107">
        <v>-9.01510984136766</v>
      </c>
      <c r="N19" s="105">
        <v>50784</v>
      </c>
      <c r="O19" s="106">
        <v>16664.699</v>
      </c>
      <c r="P19" s="107">
        <v>-9.295187746568189</v>
      </c>
      <c r="Q19" s="105" t="s">
        <v>42</v>
      </c>
      <c r="R19" s="106" t="s">
        <v>42</v>
      </c>
      <c r="S19" s="107" t="s">
        <v>162</v>
      </c>
      <c r="T19" s="105" t="s">
        <v>42</v>
      </c>
      <c r="U19" s="106" t="s">
        <v>42</v>
      </c>
      <c r="V19" s="107" t="s">
        <v>162</v>
      </c>
      <c r="W19" s="105" t="s">
        <v>42</v>
      </c>
      <c r="X19" s="106" t="s">
        <v>42</v>
      </c>
      <c r="Y19" s="107" t="s">
        <v>162</v>
      </c>
      <c r="Z19" s="105" t="s">
        <v>42</v>
      </c>
      <c r="AA19" s="106" t="s">
        <v>42</v>
      </c>
      <c r="AB19" s="107" t="s">
        <v>162</v>
      </c>
      <c r="AC19" s="105" t="s">
        <v>42</v>
      </c>
      <c r="AD19" s="106" t="s">
        <v>42</v>
      </c>
      <c r="AE19" s="107" t="s">
        <v>162</v>
      </c>
      <c r="AF19" s="105" t="s">
        <v>42</v>
      </c>
      <c r="AG19" s="106" t="s">
        <v>42</v>
      </c>
      <c r="AH19" s="107" t="s">
        <v>162</v>
      </c>
      <c r="AI19" s="105" t="s">
        <v>42</v>
      </c>
      <c r="AJ19" s="106" t="s">
        <v>42</v>
      </c>
      <c r="AK19" s="107" t="s">
        <v>162</v>
      </c>
      <c r="AL19" s="105" t="s">
        <v>42</v>
      </c>
      <c r="AM19" s="106" t="s">
        <v>42</v>
      </c>
      <c r="AN19" s="107" t="s">
        <v>162</v>
      </c>
      <c r="AO19" s="105" t="s">
        <v>42</v>
      </c>
      <c r="AP19" s="106" t="s">
        <v>42</v>
      </c>
      <c r="AQ19" s="107" t="s">
        <v>162</v>
      </c>
    </row>
    <row r="20" spans="1:43" ht="22.5" customHeight="1">
      <c r="A20" s="111">
        <v>4</v>
      </c>
      <c r="B20" s="105">
        <v>177277</v>
      </c>
      <c r="C20" s="106">
        <v>86750.335</v>
      </c>
      <c r="D20" s="107">
        <v>-15.290877017944155</v>
      </c>
      <c r="E20" s="105">
        <v>34318</v>
      </c>
      <c r="F20" s="106">
        <v>16361.919</v>
      </c>
      <c r="G20" s="107">
        <v>-17.523312935853426</v>
      </c>
      <c r="H20" s="105">
        <v>20038</v>
      </c>
      <c r="I20" s="106">
        <v>11791.759</v>
      </c>
      <c r="J20" s="107">
        <v>2.0624974196061743</v>
      </c>
      <c r="K20" s="105">
        <v>28076</v>
      </c>
      <c r="L20" s="106">
        <v>18492.76</v>
      </c>
      <c r="M20" s="107">
        <v>-29.499284404446882</v>
      </c>
      <c r="N20" s="105">
        <v>46293</v>
      </c>
      <c r="O20" s="106">
        <v>14820.017</v>
      </c>
      <c r="P20" s="107">
        <v>-11.069398853228606</v>
      </c>
      <c r="Q20" s="105" t="s">
        <v>42</v>
      </c>
      <c r="R20" s="106" t="s">
        <v>42</v>
      </c>
      <c r="S20" s="107" t="s">
        <v>162</v>
      </c>
      <c r="T20" s="105" t="s">
        <v>42</v>
      </c>
      <c r="U20" s="106" t="s">
        <v>42</v>
      </c>
      <c r="V20" s="107" t="s">
        <v>162</v>
      </c>
      <c r="W20" s="105" t="s">
        <v>42</v>
      </c>
      <c r="X20" s="106" t="s">
        <v>42</v>
      </c>
      <c r="Y20" s="107" t="s">
        <v>162</v>
      </c>
      <c r="Z20" s="105" t="s">
        <v>42</v>
      </c>
      <c r="AA20" s="106" t="s">
        <v>42</v>
      </c>
      <c r="AB20" s="107" t="s">
        <v>162</v>
      </c>
      <c r="AC20" s="105" t="s">
        <v>42</v>
      </c>
      <c r="AD20" s="106" t="s">
        <v>42</v>
      </c>
      <c r="AE20" s="107" t="s">
        <v>162</v>
      </c>
      <c r="AF20" s="105" t="s">
        <v>42</v>
      </c>
      <c r="AG20" s="106" t="s">
        <v>42</v>
      </c>
      <c r="AH20" s="107" t="s">
        <v>162</v>
      </c>
      <c r="AI20" s="105" t="s">
        <v>42</v>
      </c>
      <c r="AJ20" s="106" t="s">
        <v>42</v>
      </c>
      <c r="AK20" s="107" t="s">
        <v>162</v>
      </c>
      <c r="AL20" s="105" t="s">
        <v>42</v>
      </c>
      <c r="AM20" s="106" t="s">
        <v>42</v>
      </c>
      <c r="AN20" s="107" t="s">
        <v>162</v>
      </c>
      <c r="AO20" s="105" t="s">
        <v>42</v>
      </c>
      <c r="AP20" s="106" t="s">
        <v>42</v>
      </c>
      <c r="AQ20" s="107" t="s">
        <v>162</v>
      </c>
    </row>
    <row r="21" spans="1:43" ht="22.5" customHeight="1">
      <c r="A21" s="111">
        <v>5</v>
      </c>
      <c r="B21" s="105">
        <v>150414</v>
      </c>
      <c r="C21" s="106">
        <v>67553.464</v>
      </c>
      <c r="D21" s="107">
        <v>-22.12887247063658</v>
      </c>
      <c r="E21" s="105">
        <v>27959</v>
      </c>
      <c r="F21" s="106">
        <v>11089.169</v>
      </c>
      <c r="G21" s="107">
        <v>-32.225743202860244</v>
      </c>
      <c r="H21" s="105">
        <v>18873</v>
      </c>
      <c r="I21" s="106">
        <v>10209.579</v>
      </c>
      <c r="J21" s="107">
        <v>-13.417675853110637</v>
      </c>
      <c r="K21" s="105">
        <v>22569</v>
      </c>
      <c r="L21" s="106">
        <v>13807.053</v>
      </c>
      <c r="M21" s="107">
        <v>-25.338062030762316</v>
      </c>
      <c r="N21" s="105">
        <v>38794</v>
      </c>
      <c r="O21" s="106">
        <v>11046.585</v>
      </c>
      <c r="P21" s="107">
        <v>-25.461725178857748</v>
      </c>
      <c r="Q21" s="105" t="s">
        <v>42</v>
      </c>
      <c r="R21" s="106" t="s">
        <v>42</v>
      </c>
      <c r="S21" s="107" t="s">
        <v>162</v>
      </c>
      <c r="T21" s="105" t="s">
        <v>42</v>
      </c>
      <c r="U21" s="106" t="s">
        <v>42</v>
      </c>
      <c r="V21" s="107" t="s">
        <v>162</v>
      </c>
      <c r="W21" s="105" t="s">
        <v>42</v>
      </c>
      <c r="X21" s="106" t="s">
        <v>42</v>
      </c>
      <c r="Y21" s="107" t="s">
        <v>162</v>
      </c>
      <c r="Z21" s="105" t="s">
        <v>42</v>
      </c>
      <c r="AA21" s="106" t="s">
        <v>42</v>
      </c>
      <c r="AB21" s="107" t="s">
        <v>162</v>
      </c>
      <c r="AC21" s="105" t="s">
        <v>42</v>
      </c>
      <c r="AD21" s="106" t="s">
        <v>42</v>
      </c>
      <c r="AE21" s="107" t="s">
        <v>162</v>
      </c>
      <c r="AF21" s="105" t="s">
        <v>42</v>
      </c>
      <c r="AG21" s="106" t="s">
        <v>42</v>
      </c>
      <c r="AH21" s="107" t="s">
        <v>162</v>
      </c>
      <c r="AI21" s="105" t="s">
        <v>42</v>
      </c>
      <c r="AJ21" s="106" t="s">
        <v>42</v>
      </c>
      <c r="AK21" s="107" t="s">
        <v>162</v>
      </c>
      <c r="AL21" s="105" t="s">
        <v>42</v>
      </c>
      <c r="AM21" s="106" t="s">
        <v>42</v>
      </c>
      <c r="AN21" s="107" t="s">
        <v>162</v>
      </c>
      <c r="AO21" s="105" t="s">
        <v>42</v>
      </c>
      <c r="AP21" s="106" t="s">
        <v>42</v>
      </c>
      <c r="AQ21" s="107" t="s">
        <v>162</v>
      </c>
    </row>
    <row r="22" spans="1:43" ht="22.5" customHeight="1">
      <c r="A22" s="111">
        <v>6</v>
      </c>
      <c r="B22" s="105">
        <v>146380</v>
      </c>
      <c r="C22" s="106">
        <v>65022.462</v>
      </c>
      <c r="D22" s="107">
        <v>-3.7466650118785907</v>
      </c>
      <c r="E22" s="105">
        <v>26953</v>
      </c>
      <c r="F22" s="106">
        <v>9535.848</v>
      </c>
      <c r="G22" s="107">
        <v>-14.007550971583171</v>
      </c>
      <c r="H22" s="105">
        <v>20157</v>
      </c>
      <c r="I22" s="106">
        <v>10502.235</v>
      </c>
      <c r="J22" s="107">
        <v>2.866484504405122</v>
      </c>
      <c r="K22" s="105">
        <v>21521</v>
      </c>
      <c r="L22" s="106">
        <v>13188.211</v>
      </c>
      <c r="M22" s="107">
        <v>-4.482071590512476</v>
      </c>
      <c r="N22" s="105">
        <v>36321</v>
      </c>
      <c r="O22" s="106">
        <v>10158.105</v>
      </c>
      <c r="P22" s="107">
        <v>-8.043028682620019</v>
      </c>
      <c r="Q22" s="105" t="s">
        <v>42</v>
      </c>
      <c r="R22" s="106" t="s">
        <v>42</v>
      </c>
      <c r="S22" s="107" t="s">
        <v>162</v>
      </c>
      <c r="T22" s="105" t="s">
        <v>42</v>
      </c>
      <c r="U22" s="106" t="s">
        <v>42</v>
      </c>
      <c r="V22" s="107" t="s">
        <v>162</v>
      </c>
      <c r="W22" s="105" t="s">
        <v>42</v>
      </c>
      <c r="X22" s="106" t="s">
        <v>42</v>
      </c>
      <c r="Y22" s="107" t="s">
        <v>162</v>
      </c>
      <c r="Z22" s="105" t="s">
        <v>42</v>
      </c>
      <c r="AA22" s="106" t="s">
        <v>42</v>
      </c>
      <c r="AB22" s="107" t="s">
        <v>162</v>
      </c>
      <c r="AC22" s="105" t="s">
        <v>42</v>
      </c>
      <c r="AD22" s="106" t="s">
        <v>42</v>
      </c>
      <c r="AE22" s="107" t="s">
        <v>162</v>
      </c>
      <c r="AF22" s="105" t="s">
        <v>42</v>
      </c>
      <c r="AG22" s="106" t="s">
        <v>42</v>
      </c>
      <c r="AH22" s="107" t="s">
        <v>162</v>
      </c>
      <c r="AI22" s="105" t="s">
        <v>42</v>
      </c>
      <c r="AJ22" s="106" t="s">
        <v>42</v>
      </c>
      <c r="AK22" s="107" t="s">
        <v>162</v>
      </c>
      <c r="AL22" s="105" t="s">
        <v>42</v>
      </c>
      <c r="AM22" s="106" t="s">
        <v>42</v>
      </c>
      <c r="AN22" s="107" t="s">
        <v>162</v>
      </c>
      <c r="AO22" s="105" t="s">
        <v>42</v>
      </c>
      <c r="AP22" s="106" t="s">
        <v>42</v>
      </c>
      <c r="AQ22" s="107" t="s">
        <v>162</v>
      </c>
    </row>
    <row r="23" spans="1:43" ht="22.5" customHeight="1">
      <c r="A23" s="111">
        <v>7</v>
      </c>
      <c r="B23" s="105">
        <v>147147</v>
      </c>
      <c r="C23" s="106">
        <v>68457.845</v>
      </c>
      <c r="D23" s="107">
        <v>5.283378842222248</v>
      </c>
      <c r="E23" s="105">
        <v>25963</v>
      </c>
      <c r="F23" s="106">
        <v>9474.425</v>
      </c>
      <c r="G23" s="107">
        <v>-0.6441272973310816</v>
      </c>
      <c r="H23" s="105">
        <v>21990</v>
      </c>
      <c r="I23" s="106">
        <v>11955.377</v>
      </c>
      <c r="J23" s="107">
        <v>13.836502420675217</v>
      </c>
      <c r="K23" s="105">
        <v>21881</v>
      </c>
      <c r="L23" s="106">
        <v>13798.225</v>
      </c>
      <c r="M23" s="107">
        <v>4.625449198530404</v>
      </c>
      <c r="N23" s="105">
        <v>35148</v>
      </c>
      <c r="O23" s="106">
        <v>9993.882</v>
      </c>
      <c r="P23" s="107">
        <v>-1.6166696445843058</v>
      </c>
      <c r="Q23" s="105" t="s">
        <v>42</v>
      </c>
      <c r="R23" s="106" t="s">
        <v>42</v>
      </c>
      <c r="S23" s="107" t="s">
        <v>162</v>
      </c>
      <c r="T23" s="105" t="s">
        <v>42</v>
      </c>
      <c r="U23" s="106" t="s">
        <v>42</v>
      </c>
      <c r="V23" s="107" t="s">
        <v>162</v>
      </c>
      <c r="W23" s="105" t="s">
        <v>42</v>
      </c>
      <c r="X23" s="106" t="s">
        <v>42</v>
      </c>
      <c r="Y23" s="107" t="s">
        <v>162</v>
      </c>
      <c r="Z23" s="105" t="s">
        <v>42</v>
      </c>
      <c r="AA23" s="106" t="s">
        <v>42</v>
      </c>
      <c r="AB23" s="107" t="s">
        <v>162</v>
      </c>
      <c r="AC23" s="105" t="s">
        <v>42</v>
      </c>
      <c r="AD23" s="106" t="s">
        <v>42</v>
      </c>
      <c r="AE23" s="107" t="s">
        <v>162</v>
      </c>
      <c r="AF23" s="105" t="s">
        <v>42</v>
      </c>
      <c r="AG23" s="106" t="s">
        <v>42</v>
      </c>
      <c r="AH23" s="107" t="s">
        <v>162</v>
      </c>
      <c r="AI23" s="105" t="s">
        <v>42</v>
      </c>
      <c r="AJ23" s="106" t="s">
        <v>42</v>
      </c>
      <c r="AK23" s="107" t="s">
        <v>162</v>
      </c>
      <c r="AL23" s="105" t="s">
        <v>42</v>
      </c>
      <c r="AM23" s="106" t="s">
        <v>42</v>
      </c>
      <c r="AN23" s="107" t="s">
        <v>162</v>
      </c>
      <c r="AO23" s="105" t="s">
        <v>42</v>
      </c>
      <c r="AP23" s="106" t="s">
        <v>42</v>
      </c>
      <c r="AQ23" s="107" t="s">
        <v>162</v>
      </c>
    </row>
    <row r="24" spans="1:43" ht="22.5" customHeight="1">
      <c r="A24" s="111">
        <v>8</v>
      </c>
      <c r="B24" s="105">
        <v>147862</v>
      </c>
      <c r="C24" s="106">
        <v>75531.854</v>
      </c>
      <c r="D24" s="107">
        <v>10.333379614856412</v>
      </c>
      <c r="E24" s="105">
        <v>25572</v>
      </c>
      <c r="F24" s="106">
        <v>9908.55</v>
      </c>
      <c r="G24" s="107">
        <v>4.582072262960551</v>
      </c>
      <c r="H24" s="105">
        <v>22484</v>
      </c>
      <c r="I24" s="106">
        <v>13121.11</v>
      </c>
      <c r="J24" s="107">
        <v>9.750700458881383</v>
      </c>
      <c r="K24" s="105">
        <v>22504</v>
      </c>
      <c r="L24" s="106">
        <v>16511.411</v>
      </c>
      <c r="M24" s="107">
        <v>19.663297271931725</v>
      </c>
      <c r="N24" s="105">
        <v>34766</v>
      </c>
      <c r="O24" s="106">
        <v>11579.427</v>
      </c>
      <c r="P24" s="107">
        <v>15.865156302625948</v>
      </c>
      <c r="Q24" s="105" t="s">
        <v>42</v>
      </c>
      <c r="R24" s="106" t="s">
        <v>42</v>
      </c>
      <c r="S24" s="107" t="s">
        <v>162</v>
      </c>
      <c r="T24" s="105" t="s">
        <v>42</v>
      </c>
      <c r="U24" s="106" t="s">
        <v>42</v>
      </c>
      <c r="V24" s="107" t="s">
        <v>162</v>
      </c>
      <c r="W24" s="105" t="s">
        <v>42</v>
      </c>
      <c r="X24" s="106" t="s">
        <v>42</v>
      </c>
      <c r="Y24" s="107" t="s">
        <v>162</v>
      </c>
      <c r="Z24" s="105" t="s">
        <v>42</v>
      </c>
      <c r="AA24" s="106" t="s">
        <v>42</v>
      </c>
      <c r="AB24" s="107" t="s">
        <v>162</v>
      </c>
      <c r="AC24" s="105" t="s">
        <v>42</v>
      </c>
      <c r="AD24" s="106" t="s">
        <v>42</v>
      </c>
      <c r="AE24" s="107" t="s">
        <v>162</v>
      </c>
      <c r="AF24" s="105" t="s">
        <v>42</v>
      </c>
      <c r="AG24" s="106" t="s">
        <v>42</v>
      </c>
      <c r="AH24" s="107" t="s">
        <v>162</v>
      </c>
      <c r="AI24" s="105" t="s">
        <v>42</v>
      </c>
      <c r="AJ24" s="106" t="s">
        <v>42</v>
      </c>
      <c r="AK24" s="107" t="s">
        <v>162</v>
      </c>
      <c r="AL24" s="105" t="s">
        <v>42</v>
      </c>
      <c r="AM24" s="106" t="s">
        <v>42</v>
      </c>
      <c r="AN24" s="107" t="s">
        <v>162</v>
      </c>
      <c r="AO24" s="105" t="s">
        <v>42</v>
      </c>
      <c r="AP24" s="106" t="s">
        <v>42</v>
      </c>
      <c r="AQ24" s="107" t="s">
        <v>162</v>
      </c>
    </row>
    <row r="25" spans="1:43" ht="22.5" customHeight="1">
      <c r="A25" s="111">
        <v>9</v>
      </c>
      <c r="B25" s="105">
        <v>139104</v>
      </c>
      <c r="C25" s="106">
        <v>73540.376</v>
      </c>
      <c r="D25" s="107">
        <v>-2.6366068016813244</v>
      </c>
      <c r="E25" s="105">
        <v>23408</v>
      </c>
      <c r="F25" s="106">
        <v>9715.883</v>
      </c>
      <c r="G25" s="107">
        <v>-1.9444520136649714</v>
      </c>
      <c r="H25" s="105">
        <v>21468</v>
      </c>
      <c r="I25" s="106">
        <v>14515.624</v>
      </c>
      <c r="J25" s="107">
        <v>10.628018513677588</v>
      </c>
      <c r="K25" s="105">
        <v>22595</v>
      </c>
      <c r="L25" s="106">
        <v>16815.678</v>
      </c>
      <c r="M25" s="107">
        <v>1.842768010559496</v>
      </c>
      <c r="N25" s="105">
        <v>31575</v>
      </c>
      <c r="O25" s="106">
        <v>10549.143</v>
      </c>
      <c r="P25" s="107">
        <v>-8.897538712407794</v>
      </c>
      <c r="Q25" s="105" t="s">
        <v>42</v>
      </c>
      <c r="R25" s="106" t="s">
        <v>42</v>
      </c>
      <c r="S25" s="107" t="s">
        <v>162</v>
      </c>
      <c r="T25" s="105" t="s">
        <v>42</v>
      </c>
      <c r="U25" s="106" t="s">
        <v>42</v>
      </c>
      <c r="V25" s="107" t="s">
        <v>162</v>
      </c>
      <c r="W25" s="105" t="s">
        <v>42</v>
      </c>
      <c r="X25" s="106" t="s">
        <v>42</v>
      </c>
      <c r="Y25" s="107" t="s">
        <v>162</v>
      </c>
      <c r="Z25" s="105" t="s">
        <v>42</v>
      </c>
      <c r="AA25" s="106" t="s">
        <v>42</v>
      </c>
      <c r="AB25" s="107" t="s">
        <v>162</v>
      </c>
      <c r="AC25" s="105" t="s">
        <v>42</v>
      </c>
      <c r="AD25" s="106" t="s">
        <v>42</v>
      </c>
      <c r="AE25" s="107" t="s">
        <v>162</v>
      </c>
      <c r="AF25" s="105" t="s">
        <v>42</v>
      </c>
      <c r="AG25" s="106" t="s">
        <v>42</v>
      </c>
      <c r="AH25" s="107" t="s">
        <v>162</v>
      </c>
      <c r="AI25" s="105" t="s">
        <v>42</v>
      </c>
      <c r="AJ25" s="106" t="s">
        <v>42</v>
      </c>
      <c r="AK25" s="107" t="s">
        <v>162</v>
      </c>
      <c r="AL25" s="105" t="s">
        <v>42</v>
      </c>
      <c r="AM25" s="106" t="s">
        <v>42</v>
      </c>
      <c r="AN25" s="107" t="s">
        <v>162</v>
      </c>
      <c r="AO25" s="105" t="s">
        <v>42</v>
      </c>
      <c r="AP25" s="106" t="s">
        <v>42</v>
      </c>
      <c r="AQ25" s="107" t="s">
        <v>162</v>
      </c>
    </row>
    <row r="26" spans="1:43" ht="22.5" customHeight="1">
      <c r="A26" s="111">
        <v>10</v>
      </c>
      <c r="B26" s="105">
        <v>118556</v>
      </c>
      <c r="C26" s="106">
        <v>61015.79</v>
      </c>
      <c r="D26" s="107">
        <v>-17.030897421574238</v>
      </c>
      <c r="E26" s="105">
        <v>19000</v>
      </c>
      <c r="F26" s="106">
        <v>7227.799</v>
      </c>
      <c r="G26" s="107">
        <v>-25.608418709858896</v>
      </c>
      <c r="H26" s="105">
        <v>18304</v>
      </c>
      <c r="I26" s="106">
        <v>13161.965</v>
      </c>
      <c r="J26" s="107">
        <v>-9.325530890025817</v>
      </c>
      <c r="K26" s="105">
        <v>17044</v>
      </c>
      <c r="L26" s="106">
        <v>10909.683</v>
      </c>
      <c r="M26" s="107">
        <v>-35.12195583193257</v>
      </c>
      <c r="N26" s="105">
        <v>28033</v>
      </c>
      <c r="O26" s="106">
        <v>8316.21</v>
      </c>
      <c r="P26" s="107">
        <v>-21.166961145564144</v>
      </c>
      <c r="Q26" s="105" t="s">
        <v>42</v>
      </c>
      <c r="R26" s="106" t="s">
        <v>42</v>
      </c>
      <c r="S26" s="107" t="s">
        <v>162</v>
      </c>
      <c r="T26" s="105" t="s">
        <v>42</v>
      </c>
      <c r="U26" s="106" t="s">
        <v>42</v>
      </c>
      <c r="V26" s="107" t="s">
        <v>162</v>
      </c>
      <c r="W26" s="105" t="s">
        <v>42</v>
      </c>
      <c r="X26" s="106" t="s">
        <v>42</v>
      </c>
      <c r="Y26" s="107" t="s">
        <v>162</v>
      </c>
      <c r="Z26" s="105" t="s">
        <v>42</v>
      </c>
      <c r="AA26" s="106" t="s">
        <v>42</v>
      </c>
      <c r="AB26" s="107" t="s">
        <v>162</v>
      </c>
      <c r="AC26" s="105" t="s">
        <v>42</v>
      </c>
      <c r="AD26" s="106" t="s">
        <v>42</v>
      </c>
      <c r="AE26" s="107" t="s">
        <v>162</v>
      </c>
      <c r="AF26" s="105" t="s">
        <v>42</v>
      </c>
      <c r="AG26" s="106" t="s">
        <v>42</v>
      </c>
      <c r="AH26" s="107" t="s">
        <v>162</v>
      </c>
      <c r="AI26" s="105" t="s">
        <v>42</v>
      </c>
      <c r="AJ26" s="106" t="s">
        <v>42</v>
      </c>
      <c r="AK26" s="107" t="s">
        <v>162</v>
      </c>
      <c r="AL26" s="105" t="s">
        <v>42</v>
      </c>
      <c r="AM26" s="106" t="s">
        <v>42</v>
      </c>
      <c r="AN26" s="107" t="s">
        <v>162</v>
      </c>
      <c r="AO26" s="105" t="s">
        <v>42</v>
      </c>
      <c r="AP26" s="106" t="s">
        <v>42</v>
      </c>
      <c r="AQ26" s="107" t="s">
        <v>162</v>
      </c>
    </row>
    <row r="27" spans="1:43" ht="22.5" customHeight="1">
      <c r="A27" s="111">
        <v>11</v>
      </c>
      <c r="B27" s="105">
        <v>110604</v>
      </c>
      <c r="C27" s="106">
        <v>58103.448</v>
      </c>
      <c r="D27" s="107">
        <v>-4.773095620002621</v>
      </c>
      <c r="E27" s="105">
        <v>16879</v>
      </c>
      <c r="F27" s="106">
        <v>7601.909</v>
      </c>
      <c r="G27" s="107">
        <v>5.175987876807312</v>
      </c>
      <c r="H27" s="105">
        <v>18070</v>
      </c>
      <c r="I27" s="106">
        <v>14455.518</v>
      </c>
      <c r="J27" s="107">
        <v>9.827962618043728</v>
      </c>
      <c r="K27" s="105">
        <v>15157</v>
      </c>
      <c r="L27" s="106">
        <v>9963.16</v>
      </c>
      <c r="M27" s="107">
        <v>-8.675989943979118</v>
      </c>
      <c r="N27" s="105">
        <v>25368</v>
      </c>
      <c r="O27" s="106">
        <v>6731.958</v>
      </c>
      <c r="P27" s="107">
        <v>-19.050168285793646</v>
      </c>
      <c r="Q27" s="105" t="s">
        <v>42</v>
      </c>
      <c r="R27" s="106" t="s">
        <v>42</v>
      </c>
      <c r="S27" s="107" t="s">
        <v>162</v>
      </c>
      <c r="T27" s="105" t="s">
        <v>42</v>
      </c>
      <c r="U27" s="106" t="s">
        <v>42</v>
      </c>
      <c r="V27" s="107" t="s">
        <v>162</v>
      </c>
      <c r="W27" s="105" t="s">
        <v>42</v>
      </c>
      <c r="X27" s="106" t="s">
        <v>42</v>
      </c>
      <c r="Y27" s="107" t="s">
        <v>162</v>
      </c>
      <c r="Z27" s="105" t="s">
        <v>42</v>
      </c>
      <c r="AA27" s="106" t="s">
        <v>42</v>
      </c>
      <c r="AB27" s="107" t="s">
        <v>162</v>
      </c>
      <c r="AC27" s="105" t="s">
        <v>42</v>
      </c>
      <c r="AD27" s="106" t="s">
        <v>42</v>
      </c>
      <c r="AE27" s="107" t="s">
        <v>162</v>
      </c>
      <c r="AF27" s="105" t="s">
        <v>42</v>
      </c>
      <c r="AG27" s="106" t="s">
        <v>42</v>
      </c>
      <c r="AH27" s="107" t="s">
        <v>162</v>
      </c>
      <c r="AI27" s="105" t="s">
        <v>42</v>
      </c>
      <c r="AJ27" s="106" t="s">
        <v>42</v>
      </c>
      <c r="AK27" s="107" t="s">
        <v>162</v>
      </c>
      <c r="AL27" s="105" t="s">
        <v>42</v>
      </c>
      <c r="AM27" s="106" t="s">
        <v>42</v>
      </c>
      <c r="AN27" s="107" t="s">
        <v>162</v>
      </c>
      <c r="AO27" s="105" t="s">
        <v>42</v>
      </c>
      <c r="AP27" s="106" t="s">
        <v>42</v>
      </c>
      <c r="AQ27" s="107" t="s">
        <v>162</v>
      </c>
    </row>
    <row r="28" spans="1:43" ht="22.5" customHeight="1">
      <c r="A28" s="111">
        <v>12</v>
      </c>
      <c r="B28" s="105">
        <v>112208</v>
      </c>
      <c r="C28" s="106">
        <v>59250.41</v>
      </c>
      <c r="D28" s="107">
        <v>1.9739998906777458</v>
      </c>
      <c r="E28" s="105">
        <v>16918</v>
      </c>
      <c r="F28" s="106">
        <v>7280.481</v>
      </c>
      <c r="G28" s="107">
        <v>-4.228253718901399</v>
      </c>
      <c r="H28" s="105">
        <v>18602</v>
      </c>
      <c r="I28" s="106">
        <v>11862.477</v>
      </c>
      <c r="J28" s="107">
        <v>-17.938070430959314</v>
      </c>
      <c r="K28" s="105">
        <v>16967</v>
      </c>
      <c r="L28" s="106">
        <v>13714.152</v>
      </c>
      <c r="M28" s="107">
        <v>37.64861750689542</v>
      </c>
      <c r="N28" s="105">
        <v>24203</v>
      </c>
      <c r="O28" s="106">
        <v>7483.781</v>
      </c>
      <c r="P28" s="107">
        <v>11.16796925946359</v>
      </c>
      <c r="Q28" s="105" t="s">
        <v>42</v>
      </c>
      <c r="R28" s="106" t="s">
        <v>42</v>
      </c>
      <c r="S28" s="107" t="s">
        <v>162</v>
      </c>
      <c r="T28" s="105" t="s">
        <v>42</v>
      </c>
      <c r="U28" s="106" t="s">
        <v>42</v>
      </c>
      <c r="V28" s="107" t="s">
        <v>162</v>
      </c>
      <c r="W28" s="105" t="s">
        <v>42</v>
      </c>
      <c r="X28" s="106" t="s">
        <v>42</v>
      </c>
      <c r="Y28" s="107" t="s">
        <v>162</v>
      </c>
      <c r="Z28" s="105" t="s">
        <v>42</v>
      </c>
      <c r="AA28" s="106" t="s">
        <v>42</v>
      </c>
      <c r="AB28" s="107" t="s">
        <v>162</v>
      </c>
      <c r="AC28" s="105" t="s">
        <v>42</v>
      </c>
      <c r="AD28" s="106" t="s">
        <v>42</v>
      </c>
      <c r="AE28" s="107" t="s">
        <v>162</v>
      </c>
      <c r="AF28" s="105" t="s">
        <v>42</v>
      </c>
      <c r="AG28" s="106" t="s">
        <v>42</v>
      </c>
      <c r="AH28" s="107" t="s">
        <v>162</v>
      </c>
      <c r="AI28" s="105" t="s">
        <v>42</v>
      </c>
      <c r="AJ28" s="106" t="s">
        <v>42</v>
      </c>
      <c r="AK28" s="107" t="s">
        <v>162</v>
      </c>
      <c r="AL28" s="105" t="s">
        <v>42</v>
      </c>
      <c r="AM28" s="106" t="s">
        <v>42</v>
      </c>
      <c r="AN28" s="107" t="s">
        <v>162</v>
      </c>
      <c r="AO28" s="105" t="s">
        <v>42</v>
      </c>
      <c r="AP28" s="106" t="s">
        <v>42</v>
      </c>
      <c r="AQ28" s="107" t="s">
        <v>162</v>
      </c>
    </row>
    <row r="29" spans="1:43" ht="22.5" customHeight="1">
      <c r="A29" s="111">
        <v>13</v>
      </c>
      <c r="B29" s="105">
        <v>103733</v>
      </c>
      <c r="C29" s="106">
        <v>52888.756</v>
      </c>
      <c r="D29" s="107">
        <v>-10.736894478873651</v>
      </c>
      <c r="E29" s="105">
        <v>15366</v>
      </c>
      <c r="F29" s="106">
        <v>7100.962</v>
      </c>
      <c r="G29" s="107">
        <v>-2.465757413555508</v>
      </c>
      <c r="H29" s="105">
        <v>16948</v>
      </c>
      <c r="I29" s="106">
        <v>8314.498</v>
      </c>
      <c r="J29" s="107">
        <v>-29.90925925504429</v>
      </c>
      <c r="K29" s="105">
        <v>14627</v>
      </c>
      <c r="L29" s="106">
        <v>10226.638</v>
      </c>
      <c r="M29" s="107">
        <v>-25.430037526199214</v>
      </c>
      <c r="N29" s="105">
        <v>22642</v>
      </c>
      <c r="O29" s="106">
        <v>6985.442</v>
      </c>
      <c r="P29" s="107">
        <v>-6.658920136759747</v>
      </c>
      <c r="Q29" s="105" t="s">
        <v>42</v>
      </c>
      <c r="R29" s="106" t="s">
        <v>42</v>
      </c>
      <c r="S29" s="107" t="s">
        <v>162</v>
      </c>
      <c r="T29" s="105" t="s">
        <v>42</v>
      </c>
      <c r="U29" s="106" t="s">
        <v>42</v>
      </c>
      <c r="V29" s="107" t="s">
        <v>162</v>
      </c>
      <c r="W29" s="105" t="s">
        <v>42</v>
      </c>
      <c r="X29" s="106" t="s">
        <v>42</v>
      </c>
      <c r="Y29" s="107" t="s">
        <v>162</v>
      </c>
      <c r="Z29" s="105" t="s">
        <v>42</v>
      </c>
      <c r="AA29" s="106" t="s">
        <v>42</v>
      </c>
      <c r="AB29" s="107" t="s">
        <v>162</v>
      </c>
      <c r="AC29" s="105" t="s">
        <v>42</v>
      </c>
      <c r="AD29" s="106" t="s">
        <v>42</v>
      </c>
      <c r="AE29" s="107" t="s">
        <v>162</v>
      </c>
      <c r="AF29" s="105" t="s">
        <v>42</v>
      </c>
      <c r="AG29" s="106" t="s">
        <v>42</v>
      </c>
      <c r="AH29" s="107" t="s">
        <v>162</v>
      </c>
      <c r="AI29" s="105" t="s">
        <v>42</v>
      </c>
      <c r="AJ29" s="106" t="s">
        <v>42</v>
      </c>
      <c r="AK29" s="107" t="s">
        <v>162</v>
      </c>
      <c r="AL29" s="105" t="s">
        <v>42</v>
      </c>
      <c r="AM29" s="106" t="s">
        <v>42</v>
      </c>
      <c r="AN29" s="107" t="s">
        <v>162</v>
      </c>
      <c r="AO29" s="105" t="s">
        <v>42</v>
      </c>
      <c r="AP29" s="106" t="s">
        <v>42</v>
      </c>
      <c r="AQ29" s="107" t="s">
        <v>162</v>
      </c>
    </row>
    <row r="30" spans="1:43" ht="22.5" customHeight="1">
      <c r="A30" s="111">
        <v>14</v>
      </c>
      <c r="B30" s="105">
        <v>98084</v>
      </c>
      <c r="C30" s="106">
        <v>51359.419</v>
      </c>
      <c r="D30" s="107">
        <v>-2.8916108369045332</v>
      </c>
      <c r="E30" s="105">
        <v>14062</v>
      </c>
      <c r="F30" s="106">
        <v>5919.755</v>
      </c>
      <c r="G30" s="107">
        <v>-16.634464457069342</v>
      </c>
      <c r="H30" s="105">
        <v>16574</v>
      </c>
      <c r="I30" s="106">
        <v>10304.034</v>
      </c>
      <c r="J30" s="107">
        <v>23.92851618943199</v>
      </c>
      <c r="K30" s="105">
        <v>12593</v>
      </c>
      <c r="L30" s="106">
        <v>8553.85</v>
      </c>
      <c r="M30" s="107">
        <v>-16.357164495311167</v>
      </c>
      <c r="N30" s="105">
        <v>20372</v>
      </c>
      <c r="O30" s="106">
        <v>6493.915</v>
      </c>
      <c r="P30" s="107">
        <v>-7.036448087322185</v>
      </c>
      <c r="Q30" s="105" t="s">
        <v>42</v>
      </c>
      <c r="R30" s="106" t="s">
        <v>42</v>
      </c>
      <c r="S30" s="107" t="s">
        <v>162</v>
      </c>
      <c r="T30" s="105" t="s">
        <v>42</v>
      </c>
      <c r="U30" s="106" t="s">
        <v>42</v>
      </c>
      <c r="V30" s="107" t="s">
        <v>162</v>
      </c>
      <c r="W30" s="105" t="s">
        <v>42</v>
      </c>
      <c r="X30" s="106" t="s">
        <v>42</v>
      </c>
      <c r="Y30" s="107" t="s">
        <v>162</v>
      </c>
      <c r="Z30" s="105" t="s">
        <v>42</v>
      </c>
      <c r="AA30" s="106" t="s">
        <v>42</v>
      </c>
      <c r="AB30" s="107" t="s">
        <v>162</v>
      </c>
      <c r="AC30" s="105" t="s">
        <v>42</v>
      </c>
      <c r="AD30" s="106" t="s">
        <v>42</v>
      </c>
      <c r="AE30" s="107" t="s">
        <v>162</v>
      </c>
      <c r="AF30" s="105" t="s">
        <v>42</v>
      </c>
      <c r="AG30" s="106" t="s">
        <v>42</v>
      </c>
      <c r="AH30" s="107" t="s">
        <v>162</v>
      </c>
      <c r="AI30" s="105" t="s">
        <v>42</v>
      </c>
      <c r="AJ30" s="106" t="s">
        <v>42</v>
      </c>
      <c r="AK30" s="107" t="s">
        <v>162</v>
      </c>
      <c r="AL30" s="105" t="s">
        <v>42</v>
      </c>
      <c r="AM30" s="106" t="s">
        <v>42</v>
      </c>
      <c r="AN30" s="107" t="s">
        <v>162</v>
      </c>
      <c r="AO30" s="105" t="s">
        <v>42</v>
      </c>
      <c r="AP30" s="106" t="s">
        <v>42</v>
      </c>
      <c r="AQ30" s="107" t="s">
        <v>162</v>
      </c>
    </row>
    <row r="31" spans="1:43" ht="22.5" customHeight="1">
      <c r="A31" s="111">
        <v>15</v>
      </c>
      <c r="B31" s="105">
        <v>97017</v>
      </c>
      <c r="C31" s="106">
        <v>55477.436</v>
      </c>
      <c r="D31" s="107">
        <v>8.018036574751747</v>
      </c>
      <c r="E31" s="105">
        <v>13593</v>
      </c>
      <c r="F31" s="106">
        <v>6580.626</v>
      </c>
      <c r="G31" s="107">
        <v>11.16382350283078</v>
      </c>
      <c r="H31" s="105">
        <v>14146</v>
      </c>
      <c r="I31" s="106">
        <v>10564.631</v>
      </c>
      <c r="J31" s="107">
        <v>2.5290774467553234</v>
      </c>
      <c r="K31" s="105">
        <v>13293</v>
      </c>
      <c r="L31" s="106">
        <v>9729.623</v>
      </c>
      <c r="M31" s="107">
        <v>13.745541481321283</v>
      </c>
      <c r="N31" s="105">
        <v>19726</v>
      </c>
      <c r="O31" s="106">
        <v>7107.497</v>
      </c>
      <c r="P31" s="107">
        <v>9.448568390562542</v>
      </c>
      <c r="Q31" s="105">
        <v>4683</v>
      </c>
      <c r="R31" s="106">
        <v>1164.859</v>
      </c>
      <c r="S31" s="107" t="s">
        <v>162</v>
      </c>
      <c r="T31" s="105">
        <v>14819</v>
      </c>
      <c r="U31" s="106">
        <v>10232.912</v>
      </c>
      <c r="V31" s="107" t="s">
        <v>162</v>
      </c>
      <c r="W31" s="105">
        <v>919</v>
      </c>
      <c r="X31" s="106">
        <v>619.447</v>
      </c>
      <c r="Y31" s="107" t="s">
        <v>162</v>
      </c>
      <c r="Z31" s="105">
        <v>15104</v>
      </c>
      <c r="AA31" s="106">
        <v>12106.17</v>
      </c>
      <c r="AB31" s="107" t="s">
        <v>162</v>
      </c>
      <c r="AC31" s="105">
        <v>606</v>
      </c>
      <c r="AD31" s="106">
        <v>274.822</v>
      </c>
      <c r="AE31" s="107" t="s">
        <v>162</v>
      </c>
      <c r="AF31" s="105">
        <v>3726</v>
      </c>
      <c r="AG31" s="106">
        <v>2750.407</v>
      </c>
      <c r="AH31" s="107" t="s">
        <v>162</v>
      </c>
      <c r="AI31" s="105">
        <v>5979</v>
      </c>
      <c r="AJ31" s="106">
        <v>2140.192</v>
      </c>
      <c r="AK31" s="107" t="s">
        <v>162</v>
      </c>
      <c r="AL31" s="105">
        <v>9818</v>
      </c>
      <c r="AM31" s="106">
        <v>8555.898</v>
      </c>
      <c r="AN31" s="107" t="s">
        <v>162</v>
      </c>
      <c r="AO31" s="105">
        <v>16194</v>
      </c>
      <c r="AP31" s="106">
        <v>7345.244</v>
      </c>
      <c r="AQ31" s="107" t="s">
        <v>162</v>
      </c>
    </row>
    <row r="32" spans="1:43" ht="22.5" customHeight="1">
      <c r="A32" s="111">
        <v>16</v>
      </c>
      <c r="B32" s="105">
        <v>101768</v>
      </c>
      <c r="C32" s="106">
        <v>63107.841</v>
      </c>
      <c r="D32" s="107">
        <v>13.754069312071309</v>
      </c>
      <c r="E32" s="105">
        <v>14115</v>
      </c>
      <c r="F32" s="106">
        <v>7212.279</v>
      </c>
      <c r="G32" s="107">
        <v>9.598676478499172</v>
      </c>
      <c r="H32" s="105">
        <v>13108</v>
      </c>
      <c r="I32" s="106">
        <v>11361.798</v>
      </c>
      <c r="J32" s="107">
        <v>7.545620855096601</v>
      </c>
      <c r="K32" s="105">
        <v>14615</v>
      </c>
      <c r="L32" s="106">
        <v>13229.675</v>
      </c>
      <c r="M32" s="107">
        <v>35.97315127215103</v>
      </c>
      <c r="N32" s="105">
        <v>19656</v>
      </c>
      <c r="O32" s="106">
        <v>7731.316</v>
      </c>
      <c r="P32" s="107">
        <v>8.776915417621709</v>
      </c>
      <c r="Q32" s="105">
        <v>4898</v>
      </c>
      <c r="R32" s="106">
        <v>1181.76</v>
      </c>
      <c r="S32" s="107">
        <v>1.4509052168545793</v>
      </c>
      <c r="T32" s="105">
        <v>17341</v>
      </c>
      <c r="U32" s="106">
        <v>13617.884</v>
      </c>
      <c r="V32" s="107">
        <v>33.07926424071661</v>
      </c>
      <c r="W32" s="105">
        <v>1018</v>
      </c>
      <c r="X32" s="106">
        <v>570.663</v>
      </c>
      <c r="Y32" s="107">
        <v>-7.875411455701624</v>
      </c>
      <c r="Z32" s="105">
        <v>14996</v>
      </c>
      <c r="AA32" s="106">
        <v>13023.061</v>
      </c>
      <c r="AB32" s="107">
        <v>7.573749583889878</v>
      </c>
      <c r="AC32" s="105">
        <v>624</v>
      </c>
      <c r="AD32" s="106">
        <v>402.213</v>
      </c>
      <c r="AE32" s="107">
        <v>46.35400368238351</v>
      </c>
      <c r="AF32" s="105">
        <v>3870</v>
      </c>
      <c r="AG32" s="106">
        <v>3239.458</v>
      </c>
      <c r="AH32" s="107">
        <v>17.781041133185013</v>
      </c>
      <c r="AI32" s="105">
        <v>5748</v>
      </c>
      <c r="AJ32" s="106">
        <v>2087.912</v>
      </c>
      <c r="AK32" s="107">
        <v>-2.4427714896607426</v>
      </c>
      <c r="AL32" s="105">
        <v>9792</v>
      </c>
      <c r="AM32" s="106">
        <v>8337.086</v>
      </c>
      <c r="AN32" s="107">
        <v>-2.5574404930961094</v>
      </c>
      <c r="AO32" s="105">
        <v>16342</v>
      </c>
      <c r="AP32" s="106">
        <v>8172.996</v>
      </c>
      <c r="AQ32" s="107">
        <v>11.269224003994964</v>
      </c>
    </row>
    <row r="33" spans="1:43" ht="22.5" customHeight="1" thickBot="1">
      <c r="A33" s="112">
        <v>17</v>
      </c>
      <c r="B33" s="113">
        <v>100101</v>
      </c>
      <c r="C33" s="114">
        <v>65494.715</v>
      </c>
      <c r="D33" s="115">
        <v>3.7822146379560024</v>
      </c>
      <c r="E33" s="113">
        <v>14803</v>
      </c>
      <c r="F33" s="114">
        <v>6893.297</v>
      </c>
      <c r="G33" s="115">
        <v>-4.422762901989785</v>
      </c>
      <c r="H33" s="113">
        <v>12697</v>
      </c>
      <c r="I33" s="114">
        <v>12465.749</v>
      </c>
      <c r="J33" s="115">
        <v>9.716340670728357</v>
      </c>
      <c r="K33" s="113">
        <v>14048</v>
      </c>
      <c r="L33" s="114">
        <v>14134.973</v>
      </c>
      <c r="M33" s="115">
        <v>6.842934539208258</v>
      </c>
      <c r="N33" s="113">
        <v>19095</v>
      </c>
      <c r="O33" s="114">
        <v>8991.269</v>
      </c>
      <c r="P33" s="115">
        <v>16.296746892767032</v>
      </c>
      <c r="Q33" s="113">
        <v>4909</v>
      </c>
      <c r="R33" s="114">
        <v>1202.547</v>
      </c>
      <c r="S33" s="115">
        <v>1.7589865962631848</v>
      </c>
      <c r="T33" s="113">
        <v>18429</v>
      </c>
      <c r="U33" s="114">
        <v>15880.969</v>
      </c>
      <c r="V33" s="115">
        <v>16.618477584329554</v>
      </c>
      <c r="W33" s="113">
        <v>1017</v>
      </c>
      <c r="X33" s="114">
        <v>637.826</v>
      </c>
      <c r="Y33" s="115">
        <v>11.769292910176404</v>
      </c>
      <c r="Z33" s="113">
        <v>14696</v>
      </c>
      <c r="AA33" s="114">
        <v>14262.852</v>
      </c>
      <c r="AB33" s="115">
        <v>9.519966158493773</v>
      </c>
      <c r="AC33" s="113">
        <v>754</v>
      </c>
      <c r="AD33" s="114">
        <v>529.232</v>
      </c>
      <c r="AE33" s="115">
        <v>31.58003346485569</v>
      </c>
      <c r="AF33" s="113">
        <v>3884</v>
      </c>
      <c r="AG33" s="114">
        <v>2831.391</v>
      </c>
      <c r="AH33" s="115">
        <v>-12.596767730898193</v>
      </c>
      <c r="AI33" s="113">
        <v>5736</v>
      </c>
      <c r="AJ33" s="114">
        <v>2406.275</v>
      </c>
      <c r="AK33" s="115">
        <v>15.247912747280552</v>
      </c>
      <c r="AL33" s="113">
        <v>9628</v>
      </c>
      <c r="AM33" s="114">
        <v>7641.676</v>
      </c>
      <c r="AN33" s="115">
        <v>-8.341163807114384</v>
      </c>
      <c r="AO33" s="113">
        <v>16123</v>
      </c>
      <c r="AP33" s="114">
        <v>7812.567</v>
      </c>
      <c r="AQ33" s="115">
        <v>-4.409998487702666</v>
      </c>
    </row>
    <row r="34" spans="1:43" ht="21.75" customHeight="1">
      <c r="A34" s="90"/>
      <c r="B34" s="90" t="s">
        <v>95</v>
      </c>
      <c r="C34" s="9"/>
      <c r="D34" s="10"/>
      <c r="E34" s="9"/>
      <c r="F34" s="9"/>
      <c r="G34" s="10"/>
      <c r="H34" s="9"/>
      <c r="I34" s="9"/>
      <c r="J34" s="10"/>
      <c r="K34" s="9"/>
      <c r="L34" s="9"/>
      <c r="M34" s="10"/>
      <c r="N34" s="9"/>
      <c r="O34" s="9"/>
      <c r="P34" s="10"/>
      <c r="Q34" s="116"/>
      <c r="R34" s="116"/>
      <c r="S34" s="117"/>
      <c r="T34" s="116"/>
      <c r="U34" s="116"/>
      <c r="V34" s="117"/>
      <c r="W34" s="116"/>
      <c r="X34" s="116"/>
      <c r="Y34" s="117"/>
      <c r="Z34" s="90" t="s">
        <v>95</v>
      </c>
      <c r="AA34" s="116"/>
      <c r="AB34" s="117"/>
      <c r="AC34" s="116"/>
      <c r="AD34" s="116"/>
      <c r="AE34" s="117"/>
      <c r="AF34" s="116"/>
      <c r="AG34" s="116"/>
      <c r="AH34" s="117"/>
      <c r="AI34" s="116"/>
      <c r="AJ34" s="116"/>
      <c r="AK34" s="117"/>
      <c r="AL34" s="116"/>
      <c r="AM34" s="116"/>
      <c r="AN34" s="117"/>
      <c r="AO34" s="116"/>
      <c r="AP34" s="116"/>
      <c r="AQ34" s="117"/>
    </row>
    <row r="35" ht="21.75" customHeight="1"/>
    <row r="36" ht="13.5">
      <c r="B36" s="118"/>
    </row>
  </sheetData>
  <mergeCells count="25">
    <mergeCell ref="AI5:AK5"/>
    <mergeCell ref="AL5:AN5"/>
    <mergeCell ref="W3:Y3"/>
    <mergeCell ref="AO3:AQ3"/>
    <mergeCell ref="AO5:AQ5"/>
    <mergeCell ref="AC5:AE5"/>
    <mergeCell ref="AF5:AH5"/>
    <mergeCell ref="Q5:S5"/>
    <mergeCell ref="T5:V5"/>
    <mergeCell ref="W5:Y5"/>
    <mergeCell ref="Z5:AB5"/>
    <mergeCell ref="C6:D6"/>
    <mergeCell ref="F6:G6"/>
    <mergeCell ref="I6:J6"/>
    <mergeCell ref="L6:M6"/>
    <mergeCell ref="O6:P6"/>
    <mergeCell ref="R6:S6"/>
    <mergeCell ref="U6:V6"/>
    <mergeCell ref="X6:Y6"/>
    <mergeCell ref="AM6:AN6"/>
    <mergeCell ref="AP6:AQ6"/>
    <mergeCell ref="AA6:AB6"/>
    <mergeCell ref="AD6:AE6"/>
    <mergeCell ref="AG6:AH6"/>
    <mergeCell ref="AJ6:AK6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91"/>
  <sheetViews>
    <sheetView zoomScaleSheetLayoutView="85" workbookViewId="0" topLeftCell="A1">
      <selection activeCell="A1" sqref="A1:K1"/>
    </sheetView>
  </sheetViews>
  <sheetFormatPr defaultColWidth="9.00390625" defaultRowHeight="13.5"/>
  <cols>
    <col min="1" max="1" width="5.125" style="239" customWidth="1"/>
    <col min="2" max="2" width="2.875" style="239" customWidth="1"/>
    <col min="3" max="3" width="28.75390625" style="239" customWidth="1"/>
    <col min="4" max="11" width="11.625" style="239" customWidth="1"/>
    <col min="12" max="12" width="9.25390625" style="239" bestFit="1" customWidth="1"/>
    <col min="13" max="13" width="5.125" style="239" customWidth="1"/>
    <col min="14" max="14" width="16.625" style="239" customWidth="1"/>
    <col min="15" max="16" width="9.625" style="239" customWidth="1"/>
    <col min="17" max="18" width="7.625" style="239" customWidth="1"/>
    <col min="19" max="19" width="14.625" style="239" customWidth="1"/>
    <col min="20" max="21" width="9.625" style="239" customWidth="1"/>
    <col min="22" max="22" width="7.625" style="239" customWidth="1"/>
    <col min="23" max="23" width="9.00390625" style="239" customWidth="1"/>
    <col min="24" max="24" width="14.625" style="239" customWidth="1"/>
    <col min="25" max="26" width="9.625" style="239" customWidth="1"/>
    <col min="27" max="27" width="7.625" style="239" customWidth="1"/>
    <col min="28" max="29" width="9.625" style="239" customWidth="1"/>
    <col min="30" max="30" width="7.625" style="239" customWidth="1"/>
    <col min="31" max="31" width="9.00390625" style="239" customWidth="1"/>
    <col min="32" max="32" width="8.625" style="239" customWidth="1"/>
    <col min="33" max="33" width="11.625" style="239" customWidth="1"/>
    <col min="34" max="39" width="10.625" style="239" customWidth="1"/>
    <col min="40" max="40" width="9.00390625" style="239" customWidth="1"/>
    <col min="41" max="41" width="8.625" style="239" customWidth="1"/>
    <col min="42" max="46" width="10.625" style="239" customWidth="1"/>
    <col min="47" max="16384" width="9.00390625" style="239" customWidth="1"/>
  </cols>
  <sheetData>
    <row r="1" spans="1:32" ht="19.5" customHeight="1">
      <c r="A1" s="348" t="s">
        <v>259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AF1" s="239" t="s">
        <v>304</v>
      </c>
    </row>
    <row r="2" spans="4:48" ht="19.5" customHeight="1">
      <c r="D2" s="240"/>
      <c r="AG2" s="241" t="s">
        <v>305</v>
      </c>
      <c r="AP2" s="241" t="s">
        <v>306</v>
      </c>
      <c r="AV2" s="239" t="s">
        <v>307</v>
      </c>
    </row>
    <row r="3" spans="1:53" ht="19.5" customHeight="1">
      <c r="A3" s="239" t="s">
        <v>163</v>
      </c>
      <c r="AG3" s="242" t="s">
        <v>41</v>
      </c>
      <c r="AH3" s="242" t="s">
        <v>308</v>
      </c>
      <c r="AI3" s="242" t="s">
        <v>309</v>
      </c>
      <c r="AJ3" s="242" t="s">
        <v>310</v>
      </c>
      <c r="AK3" s="242" t="s">
        <v>311</v>
      </c>
      <c r="AL3" s="242" t="s">
        <v>312</v>
      </c>
      <c r="AM3" s="242" t="s">
        <v>313</v>
      </c>
      <c r="AP3" s="242" t="s">
        <v>314</v>
      </c>
      <c r="AQ3" s="243" t="s">
        <v>5</v>
      </c>
      <c r="AR3" s="243" t="s">
        <v>6</v>
      </c>
      <c r="AS3" s="242" t="s">
        <v>7</v>
      </c>
      <c r="AT3" s="242" t="s">
        <v>8</v>
      </c>
      <c r="AW3" s="242" t="s">
        <v>314</v>
      </c>
      <c r="AX3" s="243" t="s">
        <v>5</v>
      </c>
      <c r="AY3" s="243" t="s">
        <v>6</v>
      </c>
      <c r="AZ3" s="242" t="s">
        <v>7</v>
      </c>
      <c r="BA3" s="242" t="s">
        <v>8</v>
      </c>
    </row>
    <row r="4" spans="1:53" ht="19.5" customHeight="1">
      <c r="A4" s="244"/>
      <c r="B4" s="245"/>
      <c r="C4" s="246"/>
      <c r="D4" s="339" t="s">
        <v>164</v>
      </c>
      <c r="E4" s="340"/>
      <c r="F4" s="340"/>
      <c r="G4" s="341"/>
      <c r="H4" s="339" t="s">
        <v>165</v>
      </c>
      <c r="I4" s="340"/>
      <c r="J4" s="340"/>
      <c r="K4" s="341"/>
      <c r="AF4" s="248" t="s">
        <v>315</v>
      </c>
      <c r="AG4" s="14">
        <f aca="true" t="shared" si="0" ref="AG4:AG12">AH4+AI4+AJ4+AK4+AL4+AM4</f>
        <v>94944</v>
      </c>
      <c r="AH4" s="14">
        <v>38442</v>
      </c>
      <c r="AI4" s="14">
        <v>2940</v>
      </c>
      <c r="AJ4" s="14">
        <v>34170</v>
      </c>
      <c r="AK4" s="14">
        <v>19175</v>
      </c>
      <c r="AL4" s="14">
        <v>40</v>
      </c>
      <c r="AM4" s="14">
        <v>177</v>
      </c>
      <c r="AO4" s="248" t="s">
        <v>315</v>
      </c>
      <c r="AP4" s="249">
        <f aca="true" t="shared" si="1" ref="AP4:AP15">SUM(AQ4:AT4)</f>
        <v>6267</v>
      </c>
      <c r="AQ4" s="249">
        <v>1998</v>
      </c>
      <c r="AR4" s="249">
        <v>2453</v>
      </c>
      <c r="AS4" s="249">
        <v>33</v>
      </c>
      <c r="AT4" s="249">
        <v>1783</v>
      </c>
      <c r="AV4" s="250" t="s">
        <v>316</v>
      </c>
      <c r="AW4" s="249">
        <f aca="true" t="shared" si="2" ref="AW4:AW15">SUM(AX4:BA4)</f>
        <v>13655</v>
      </c>
      <c r="AX4" s="249">
        <v>5135</v>
      </c>
      <c r="AY4" s="249">
        <v>7882</v>
      </c>
      <c r="AZ4" s="249">
        <v>72</v>
      </c>
      <c r="BA4" s="249">
        <v>566</v>
      </c>
    </row>
    <row r="5" spans="1:53" ht="19.5" customHeight="1">
      <c r="A5" s="251"/>
      <c r="B5" s="252"/>
      <c r="C5" s="253"/>
      <c r="D5" s="254" t="s">
        <v>260</v>
      </c>
      <c r="E5" s="254" t="s">
        <v>317</v>
      </c>
      <c r="F5" s="255" t="s">
        <v>261</v>
      </c>
      <c r="G5" s="255" t="s">
        <v>166</v>
      </c>
      <c r="H5" s="254" t="s">
        <v>260</v>
      </c>
      <c r="I5" s="254" t="s">
        <v>262</v>
      </c>
      <c r="J5" s="256" t="s">
        <v>261</v>
      </c>
      <c r="K5" s="256" t="s">
        <v>166</v>
      </c>
      <c r="AF5" s="248" t="s">
        <v>318</v>
      </c>
      <c r="AG5" s="14">
        <f t="shared" si="0"/>
        <v>85288</v>
      </c>
      <c r="AH5" s="14">
        <v>38385</v>
      </c>
      <c r="AI5" s="14">
        <v>2512</v>
      </c>
      <c r="AJ5" s="14">
        <v>28261</v>
      </c>
      <c r="AK5" s="14">
        <v>15881</v>
      </c>
      <c r="AL5" s="14">
        <v>19</v>
      </c>
      <c r="AM5" s="14">
        <v>230</v>
      </c>
      <c r="AO5" s="248" t="s">
        <v>318</v>
      </c>
      <c r="AP5" s="249">
        <f t="shared" si="1"/>
        <v>6051</v>
      </c>
      <c r="AQ5" s="249">
        <v>1972</v>
      </c>
      <c r="AR5" s="249">
        <v>2366</v>
      </c>
      <c r="AS5" s="249">
        <v>27</v>
      </c>
      <c r="AT5" s="249">
        <v>1686</v>
      </c>
      <c r="AV5" s="250" t="s">
        <v>319</v>
      </c>
      <c r="AW5" s="249">
        <f t="shared" si="2"/>
        <v>11819</v>
      </c>
      <c r="AX5" s="249">
        <v>4890</v>
      </c>
      <c r="AY5" s="249">
        <v>5940</v>
      </c>
      <c r="AZ5" s="249">
        <v>10</v>
      </c>
      <c r="BA5" s="249">
        <v>979</v>
      </c>
    </row>
    <row r="6" spans="1:53" ht="19.5" customHeight="1">
      <c r="A6" s="257" t="s">
        <v>167</v>
      </c>
      <c r="B6" s="252"/>
      <c r="C6" s="253"/>
      <c r="D6" s="119">
        <f>IF(D7+D11=D15+D18,D7+D11,"×")</f>
        <v>182774.003</v>
      </c>
      <c r="E6" s="120">
        <f>IF(E7+E11=E15+E18,E7+E11,"×")</f>
        <v>185680.73</v>
      </c>
      <c r="F6" s="258">
        <f aca="true" t="shared" si="3" ref="F6:F40">E6/D6*100-100</f>
        <v>1.5903394094837466</v>
      </c>
      <c r="G6" s="259">
        <v>100</v>
      </c>
      <c r="H6" s="119">
        <f>IF(H7+H11=H15+H18,H7+H11,"×")</f>
        <v>274087.1579</v>
      </c>
      <c r="I6" s="120">
        <f>IF(I7+I11=I15+I18,I7+I11,"×")</f>
        <v>279640.84790000005</v>
      </c>
      <c r="J6" s="258">
        <f aca="true" t="shared" si="4" ref="J6:J40">I6/H6*100-100</f>
        <v>2.026249621671923</v>
      </c>
      <c r="K6" s="258">
        <v>100</v>
      </c>
      <c r="AF6" s="248" t="s">
        <v>320</v>
      </c>
      <c r="AG6" s="14">
        <f t="shared" si="0"/>
        <v>90789</v>
      </c>
      <c r="AH6" s="14">
        <v>40553</v>
      </c>
      <c r="AI6" s="14">
        <v>3251</v>
      </c>
      <c r="AJ6" s="14">
        <v>32333</v>
      </c>
      <c r="AK6" s="14">
        <v>14391</v>
      </c>
      <c r="AL6" s="14">
        <v>36</v>
      </c>
      <c r="AM6" s="14">
        <v>225</v>
      </c>
      <c r="AO6" s="248" t="s">
        <v>320</v>
      </c>
      <c r="AP6" s="249">
        <f t="shared" si="1"/>
        <v>6907</v>
      </c>
      <c r="AQ6" s="249">
        <v>2390</v>
      </c>
      <c r="AR6" s="249">
        <v>2831</v>
      </c>
      <c r="AS6" s="249">
        <v>21</v>
      </c>
      <c r="AT6" s="249">
        <v>1665</v>
      </c>
      <c r="AV6" s="250" t="s">
        <v>321</v>
      </c>
      <c r="AW6" s="249">
        <f t="shared" si="2"/>
        <v>9866</v>
      </c>
      <c r="AX6" s="249">
        <v>4595</v>
      </c>
      <c r="AY6" s="249">
        <v>4742</v>
      </c>
      <c r="AZ6" s="249">
        <v>9</v>
      </c>
      <c r="BA6" s="249">
        <v>520</v>
      </c>
    </row>
    <row r="7" spans="1:53" ht="19.5" customHeight="1">
      <c r="A7" s="350" t="s">
        <v>263</v>
      </c>
      <c r="B7" s="260" t="s">
        <v>168</v>
      </c>
      <c r="C7" s="261" t="s">
        <v>169</v>
      </c>
      <c r="D7" s="119">
        <f>SUM(D8:D10)</f>
        <v>9767.472</v>
      </c>
      <c r="E7" s="120">
        <f>SUM(E8:E10)</f>
        <v>8803.214</v>
      </c>
      <c r="F7" s="258">
        <f t="shared" si="3"/>
        <v>-9.87213477550793</v>
      </c>
      <c r="G7" s="262">
        <f>E7/E6*100</f>
        <v>4.74104878842301</v>
      </c>
      <c r="H7" s="121">
        <f>SUM(H8:H10)</f>
        <v>19325.794</v>
      </c>
      <c r="I7" s="120">
        <f>SUM(I8:I10)</f>
        <v>17354.273800000003</v>
      </c>
      <c r="J7" s="258">
        <f t="shared" si="4"/>
        <v>-10.201496507724343</v>
      </c>
      <c r="K7" s="258">
        <f>I7/I6*100</f>
        <v>6.205915169519838</v>
      </c>
      <c r="AF7" s="248" t="s">
        <v>322</v>
      </c>
      <c r="AG7" s="14">
        <f t="shared" si="0"/>
        <v>96178</v>
      </c>
      <c r="AH7" s="14">
        <v>45019</v>
      </c>
      <c r="AI7" s="14">
        <v>4539</v>
      </c>
      <c r="AJ7" s="14">
        <v>27842</v>
      </c>
      <c r="AK7" s="14">
        <v>18520</v>
      </c>
      <c r="AL7" s="14">
        <v>44</v>
      </c>
      <c r="AM7" s="14">
        <v>214</v>
      </c>
      <c r="AO7" s="248" t="s">
        <v>322</v>
      </c>
      <c r="AP7" s="249">
        <f t="shared" si="1"/>
        <v>7168</v>
      </c>
      <c r="AQ7" s="249">
        <v>2867</v>
      </c>
      <c r="AR7" s="249">
        <v>2528</v>
      </c>
      <c r="AS7" s="249">
        <v>23</v>
      </c>
      <c r="AT7" s="249">
        <v>1750</v>
      </c>
      <c r="AV7" s="250" t="s">
        <v>322</v>
      </c>
      <c r="AW7" s="249">
        <f t="shared" si="2"/>
        <v>11711</v>
      </c>
      <c r="AX7" s="249">
        <v>5182</v>
      </c>
      <c r="AY7" s="249">
        <v>5970</v>
      </c>
      <c r="AZ7" s="249">
        <v>13</v>
      </c>
      <c r="BA7" s="249">
        <v>546</v>
      </c>
    </row>
    <row r="8" spans="1:53" ht="19.5" customHeight="1">
      <c r="A8" s="351"/>
      <c r="B8" s="263"/>
      <c r="C8" s="264" t="s">
        <v>170</v>
      </c>
      <c r="D8" s="122">
        <v>1713.624</v>
      </c>
      <c r="E8" s="123">
        <v>1643.494</v>
      </c>
      <c r="F8" s="265">
        <f t="shared" si="3"/>
        <v>-4.092496370265593</v>
      </c>
      <c r="G8" s="266">
        <f>E8/E6*100</f>
        <v>0.8851182349401576</v>
      </c>
      <c r="H8" s="124">
        <v>3094.1382</v>
      </c>
      <c r="I8" s="123">
        <v>3355.3948000000005</v>
      </c>
      <c r="J8" s="265">
        <f t="shared" si="4"/>
        <v>8.443598285299615</v>
      </c>
      <c r="K8" s="265">
        <f>I8/I6*100</f>
        <v>1.199894373514378</v>
      </c>
      <c r="AF8" s="248" t="s">
        <v>323</v>
      </c>
      <c r="AG8" s="14">
        <f t="shared" si="0"/>
        <v>98889</v>
      </c>
      <c r="AH8" s="14">
        <v>45105</v>
      </c>
      <c r="AI8" s="14">
        <v>3479</v>
      </c>
      <c r="AJ8" s="14">
        <v>30098</v>
      </c>
      <c r="AK8" s="14">
        <v>19880</v>
      </c>
      <c r="AL8" s="14">
        <v>36</v>
      </c>
      <c r="AM8" s="14">
        <v>291</v>
      </c>
      <c r="AO8" s="248" t="s">
        <v>323</v>
      </c>
      <c r="AP8" s="249">
        <f t="shared" si="1"/>
        <v>6930</v>
      </c>
      <c r="AQ8" s="249">
        <v>2866</v>
      </c>
      <c r="AR8" s="249">
        <v>2308</v>
      </c>
      <c r="AS8" s="249">
        <v>9</v>
      </c>
      <c r="AT8" s="249">
        <v>1747</v>
      </c>
      <c r="AV8" s="250" t="s">
        <v>323</v>
      </c>
      <c r="AW8" s="249">
        <f t="shared" si="2"/>
        <v>13564</v>
      </c>
      <c r="AX8" s="249">
        <v>5754</v>
      </c>
      <c r="AY8" s="249">
        <v>7173</v>
      </c>
      <c r="AZ8" s="249">
        <v>37</v>
      </c>
      <c r="BA8" s="249">
        <v>600</v>
      </c>
    </row>
    <row r="9" spans="1:53" ht="19.5" customHeight="1">
      <c r="A9" s="351"/>
      <c r="B9" s="267"/>
      <c r="C9" s="268" t="s">
        <v>171</v>
      </c>
      <c r="D9" s="122">
        <v>2158.366</v>
      </c>
      <c r="E9" s="123">
        <v>1940.1419999999998</v>
      </c>
      <c r="F9" s="265">
        <f t="shared" si="3"/>
        <v>-10.110611453293842</v>
      </c>
      <c r="G9" s="266">
        <f>E9/E6*100</f>
        <v>1.0448806400104091</v>
      </c>
      <c r="H9" s="124">
        <v>4439.6915</v>
      </c>
      <c r="I9" s="123">
        <v>3813.6397</v>
      </c>
      <c r="J9" s="265">
        <f t="shared" si="4"/>
        <v>-14.101245548254866</v>
      </c>
      <c r="K9" s="265">
        <f>I9/I6*100</f>
        <v>1.363763458964966</v>
      </c>
      <c r="AF9" s="248" t="s">
        <v>324</v>
      </c>
      <c r="AG9" s="14">
        <f t="shared" si="0"/>
        <v>106582</v>
      </c>
      <c r="AH9" s="14">
        <v>50254</v>
      </c>
      <c r="AI9" s="14">
        <v>5115</v>
      </c>
      <c r="AJ9" s="14">
        <v>29177</v>
      </c>
      <c r="AK9" s="14">
        <v>21701</v>
      </c>
      <c r="AL9" s="14">
        <v>54</v>
      </c>
      <c r="AM9" s="14">
        <v>281</v>
      </c>
      <c r="AO9" s="248" t="s">
        <v>324</v>
      </c>
      <c r="AP9" s="249">
        <f t="shared" si="1"/>
        <v>8122</v>
      </c>
      <c r="AQ9" s="249">
        <v>3325</v>
      </c>
      <c r="AR9" s="249">
        <v>2887</v>
      </c>
      <c r="AS9" s="249">
        <v>23</v>
      </c>
      <c r="AT9" s="249">
        <v>1887</v>
      </c>
      <c r="AV9" s="250" t="s">
        <v>324</v>
      </c>
      <c r="AW9" s="249">
        <f t="shared" si="2"/>
        <v>14683</v>
      </c>
      <c r="AX9" s="249">
        <v>6471</v>
      </c>
      <c r="AY9" s="249">
        <v>7419</v>
      </c>
      <c r="AZ9" s="249">
        <v>58</v>
      </c>
      <c r="BA9" s="249">
        <v>735</v>
      </c>
    </row>
    <row r="10" spans="1:53" ht="19.5" customHeight="1">
      <c r="A10" s="351"/>
      <c r="B10" s="253"/>
      <c r="C10" s="269" t="s">
        <v>172</v>
      </c>
      <c r="D10" s="119">
        <v>5895.482</v>
      </c>
      <c r="E10" s="120">
        <v>5219.5779999999995</v>
      </c>
      <c r="F10" s="258">
        <f t="shared" si="3"/>
        <v>-11.464779300488075</v>
      </c>
      <c r="G10" s="262">
        <f>E10/E6*100</f>
        <v>2.8110499134724423</v>
      </c>
      <c r="H10" s="121">
        <v>11791.9643</v>
      </c>
      <c r="I10" s="120">
        <v>10185.239300000001</v>
      </c>
      <c r="J10" s="258">
        <f t="shared" si="4"/>
        <v>-13.625592472324556</v>
      </c>
      <c r="K10" s="258">
        <f>I10/I6*100</f>
        <v>3.642257337040494</v>
      </c>
      <c r="U10" s="270"/>
      <c r="AF10" s="248" t="s">
        <v>325</v>
      </c>
      <c r="AG10" s="14">
        <f t="shared" si="0"/>
        <v>106462</v>
      </c>
      <c r="AH10" s="14">
        <v>49314</v>
      </c>
      <c r="AI10" s="14">
        <v>3547</v>
      </c>
      <c r="AJ10" s="14">
        <v>32143</v>
      </c>
      <c r="AK10" s="14">
        <v>21019</v>
      </c>
      <c r="AL10" s="14">
        <v>45</v>
      </c>
      <c r="AM10" s="14">
        <v>394</v>
      </c>
      <c r="AO10" s="248" t="s">
        <v>325</v>
      </c>
      <c r="AP10" s="249">
        <f t="shared" si="1"/>
        <v>8099</v>
      </c>
      <c r="AQ10" s="249">
        <v>3418</v>
      </c>
      <c r="AR10" s="249">
        <v>2487</v>
      </c>
      <c r="AS10" s="249">
        <v>19</v>
      </c>
      <c r="AT10" s="249">
        <v>2175</v>
      </c>
      <c r="AV10" s="250" t="s">
        <v>325</v>
      </c>
      <c r="AW10" s="249">
        <f t="shared" si="2"/>
        <v>14233</v>
      </c>
      <c r="AX10" s="249">
        <v>6527</v>
      </c>
      <c r="AY10" s="249">
        <v>6950</v>
      </c>
      <c r="AZ10" s="249">
        <v>58</v>
      </c>
      <c r="BA10" s="249">
        <v>698</v>
      </c>
    </row>
    <row r="11" spans="1:53" ht="19.5" customHeight="1">
      <c r="A11" s="351"/>
      <c r="B11" s="260" t="s">
        <v>173</v>
      </c>
      <c r="C11" s="261" t="s">
        <v>174</v>
      </c>
      <c r="D11" s="119">
        <f>SUM(D12:D14)</f>
        <v>173006.531</v>
      </c>
      <c r="E11" s="120">
        <f>SUM(E12:E14)</f>
        <v>176877.516</v>
      </c>
      <c r="F11" s="258">
        <f t="shared" si="3"/>
        <v>2.2374791157450744</v>
      </c>
      <c r="G11" s="262">
        <f>E11/E6*100</f>
        <v>95.258951211577</v>
      </c>
      <c r="H11" s="121">
        <f>SUM(H12:H14)</f>
        <v>254761.3639</v>
      </c>
      <c r="I11" s="120">
        <f>SUM(I12:I14)</f>
        <v>262286.5741</v>
      </c>
      <c r="J11" s="258">
        <f t="shared" si="4"/>
        <v>2.953827097170773</v>
      </c>
      <c r="K11" s="258">
        <f>I11/I6*100</f>
        <v>93.79408483048014</v>
      </c>
      <c r="AF11" s="248" t="s">
        <v>326</v>
      </c>
      <c r="AG11" s="14">
        <f t="shared" si="0"/>
        <v>102070</v>
      </c>
      <c r="AH11" s="14">
        <v>49776</v>
      </c>
      <c r="AI11" s="14">
        <v>3319</v>
      </c>
      <c r="AJ11" s="14">
        <v>28603</v>
      </c>
      <c r="AK11" s="14">
        <v>20037</v>
      </c>
      <c r="AL11" s="14">
        <v>63</v>
      </c>
      <c r="AM11" s="14">
        <v>272</v>
      </c>
      <c r="AO11" s="248" t="s">
        <v>326</v>
      </c>
      <c r="AP11" s="249">
        <f t="shared" si="1"/>
        <v>8889</v>
      </c>
      <c r="AQ11" s="249">
        <v>3538</v>
      </c>
      <c r="AR11" s="249">
        <v>3205</v>
      </c>
      <c r="AS11" s="249">
        <v>7</v>
      </c>
      <c r="AT11" s="249">
        <v>2139</v>
      </c>
      <c r="AV11" s="250" t="s">
        <v>326</v>
      </c>
      <c r="AW11" s="249">
        <f t="shared" si="2"/>
        <v>13365</v>
      </c>
      <c r="AX11" s="249">
        <v>6234</v>
      </c>
      <c r="AY11" s="249">
        <v>6452</v>
      </c>
      <c r="AZ11" s="249">
        <v>25</v>
      </c>
      <c r="BA11" s="249">
        <v>654</v>
      </c>
    </row>
    <row r="12" spans="1:53" ht="19.5" customHeight="1">
      <c r="A12" s="351"/>
      <c r="B12" s="268"/>
      <c r="C12" s="271" t="s">
        <v>175</v>
      </c>
      <c r="D12" s="122">
        <v>85222.512</v>
      </c>
      <c r="E12" s="123">
        <v>93785.27500000001</v>
      </c>
      <c r="F12" s="265">
        <f t="shared" si="3"/>
        <v>10.047536500684245</v>
      </c>
      <c r="G12" s="266">
        <f>E12/E6*100</f>
        <v>50.50888964083672</v>
      </c>
      <c r="H12" s="124">
        <v>114880.4326</v>
      </c>
      <c r="I12" s="123">
        <v>127016.0638</v>
      </c>
      <c r="J12" s="265">
        <f t="shared" si="4"/>
        <v>10.563706042311694</v>
      </c>
      <c r="K12" s="265">
        <f>I12/I6*100</f>
        <v>45.42114099347214</v>
      </c>
      <c r="AF12" s="248" t="s">
        <v>327</v>
      </c>
      <c r="AG12" s="14">
        <f t="shared" si="0"/>
        <v>108281</v>
      </c>
      <c r="AH12" s="14">
        <v>47888</v>
      </c>
      <c r="AI12" s="14">
        <v>2310</v>
      </c>
      <c r="AJ12" s="14">
        <v>38158</v>
      </c>
      <c r="AK12" s="14">
        <v>19627</v>
      </c>
      <c r="AL12" s="14">
        <v>45</v>
      </c>
      <c r="AM12" s="14">
        <v>253</v>
      </c>
      <c r="AO12" s="248" t="s">
        <v>327</v>
      </c>
      <c r="AP12" s="249">
        <f t="shared" si="1"/>
        <v>8457</v>
      </c>
      <c r="AQ12" s="249">
        <v>3262</v>
      </c>
      <c r="AR12" s="249">
        <v>3360</v>
      </c>
      <c r="AS12" s="249">
        <v>12</v>
      </c>
      <c r="AT12" s="249">
        <v>1823</v>
      </c>
      <c r="AV12" s="250" t="s">
        <v>327</v>
      </c>
      <c r="AW12" s="249">
        <f t="shared" si="2"/>
        <v>13199</v>
      </c>
      <c r="AX12" s="249">
        <v>5847</v>
      </c>
      <c r="AY12" s="272">
        <v>6750</v>
      </c>
      <c r="AZ12" s="249">
        <v>70</v>
      </c>
      <c r="BA12" s="249">
        <v>532</v>
      </c>
    </row>
    <row r="13" spans="1:53" ht="19.5" customHeight="1">
      <c r="A13" s="351"/>
      <c r="B13" s="273"/>
      <c r="C13" s="268" t="s">
        <v>177</v>
      </c>
      <c r="D13" s="122">
        <v>12962.676</v>
      </c>
      <c r="E13" s="123">
        <v>11190.303</v>
      </c>
      <c r="F13" s="265">
        <f t="shared" si="3"/>
        <v>-13.672894393102169</v>
      </c>
      <c r="G13" s="266">
        <f>E13/E6*100</f>
        <v>6.026636689763121</v>
      </c>
      <c r="H13" s="124">
        <v>21914.9152</v>
      </c>
      <c r="I13" s="123">
        <v>20479.9561</v>
      </c>
      <c r="J13" s="265">
        <f t="shared" si="4"/>
        <v>-6.547865172665595</v>
      </c>
      <c r="K13" s="265">
        <f>I13/I6*100</f>
        <v>7.323663997515721</v>
      </c>
      <c r="AF13" s="248" t="s">
        <v>328</v>
      </c>
      <c r="AG13" s="14">
        <f>SUM(AH13:AM13)</f>
        <v>106145</v>
      </c>
      <c r="AH13" s="14">
        <v>46715</v>
      </c>
      <c r="AI13" s="14">
        <v>2787</v>
      </c>
      <c r="AJ13" s="14">
        <v>35345</v>
      </c>
      <c r="AK13" s="14">
        <v>21028</v>
      </c>
      <c r="AL13" s="14">
        <v>40</v>
      </c>
      <c r="AM13" s="14">
        <v>230</v>
      </c>
      <c r="AO13" s="248" t="s">
        <v>328</v>
      </c>
      <c r="AP13" s="249">
        <f t="shared" si="1"/>
        <v>8293</v>
      </c>
      <c r="AQ13" s="272">
        <v>2934</v>
      </c>
      <c r="AR13" s="272">
        <v>3475</v>
      </c>
      <c r="AS13" s="272">
        <v>18</v>
      </c>
      <c r="AT13" s="272">
        <v>1866</v>
      </c>
      <c r="AV13" s="248" t="s">
        <v>328</v>
      </c>
      <c r="AW13" s="249">
        <f t="shared" si="2"/>
        <v>13813</v>
      </c>
      <c r="AX13" s="249">
        <v>5356</v>
      </c>
      <c r="AY13" s="249">
        <v>7891</v>
      </c>
      <c r="AZ13" s="249">
        <v>35</v>
      </c>
      <c r="BA13" s="249">
        <v>531</v>
      </c>
    </row>
    <row r="14" spans="1:53" ht="19.5" customHeight="1">
      <c r="A14" s="352"/>
      <c r="B14" s="269"/>
      <c r="C14" s="269" t="s">
        <v>178</v>
      </c>
      <c r="D14" s="119">
        <v>74821.343</v>
      </c>
      <c r="E14" s="120">
        <v>71901.93800000001</v>
      </c>
      <c r="F14" s="258">
        <f t="shared" si="3"/>
        <v>-3.9018345340312663</v>
      </c>
      <c r="G14" s="262">
        <f>E14/E6*100</f>
        <v>38.723424880977156</v>
      </c>
      <c r="H14" s="121">
        <v>117966.0161</v>
      </c>
      <c r="I14" s="120">
        <v>114790.55420000001</v>
      </c>
      <c r="J14" s="258">
        <f t="shared" si="4"/>
        <v>-2.691844655759283</v>
      </c>
      <c r="K14" s="258">
        <f>I14/I6*100</f>
        <v>41.049279839492286</v>
      </c>
      <c r="S14" s="274"/>
      <c r="T14" s="274"/>
      <c r="U14" s="274"/>
      <c r="V14" s="274"/>
      <c r="W14" s="274"/>
      <c r="X14" s="274"/>
      <c r="Y14" s="274"/>
      <c r="AF14" s="248" t="s">
        <v>329</v>
      </c>
      <c r="AG14" s="14">
        <f>SUM(AH14:AM14)</f>
        <v>98561</v>
      </c>
      <c r="AH14" s="14">
        <v>45543</v>
      </c>
      <c r="AI14" s="14">
        <v>3418</v>
      </c>
      <c r="AJ14" s="14">
        <v>27004</v>
      </c>
      <c r="AK14" s="14">
        <v>22354</v>
      </c>
      <c r="AL14" s="14">
        <v>26</v>
      </c>
      <c r="AM14" s="14">
        <v>216</v>
      </c>
      <c r="AO14" s="248" t="s">
        <v>329</v>
      </c>
      <c r="AP14" s="249">
        <f t="shared" si="1"/>
        <v>8437</v>
      </c>
      <c r="AQ14" s="272">
        <v>2756</v>
      </c>
      <c r="AR14" s="272">
        <v>3586</v>
      </c>
      <c r="AS14" s="272">
        <v>3</v>
      </c>
      <c r="AT14" s="272">
        <v>2092</v>
      </c>
      <c r="AV14" s="248" t="s">
        <v>329</v>
      </c>
      <c r="AW14" s="249">
        <f t="shared" si="2"/>
        <v>15479</v>
      </c>
      <c r="AX14" s="249">
        <v>5125</v>
      </c>
      <c r="AY14" s="249">
        <v>9742</v>
      </c>
      <c r="AZ14" s="249">
        <v>35</v>
      </c>
      <c r="BA14" s="249">
        <v>577</v>
      </c>
    </row>
    <row r="15" spans="1:53" ht="19.5" customHeight="1">
      <c r="A15" s="350" t="s">
        <v>264</v>
      </c>
      <c r="B15" s="275" t="s">
        <v>179</v>
      </c>
      <c r="C15" s="269" t="s">
        <v>180</v>
      </c>
      <c r="D15" s="119">
        <f>SUM(D16:D17)</f>
        <v>112076.72300000001</v>
      </c>
      <c r="E15" s="120">
        <f>SUM(E16:E17)</f>
        <v>113464.76000000001</v>
      </c>
      <c r="F15" s="258">
        <f t="shared" si="3"/>
        <v>1.2384703646269202</v>
      </c>
      <c r="G15" s="262">
        <f>E15/E6*100</f>
        <v>61.107450406943144</v>
      </c>
      <c r="H15" s="121">
        <f>SUM(H16:H17)</f>
        <v>180700.57009999998</v>
      </c>
      <c r="I15" s="120">
        <f>SUM(I16:I17)</f>
        <v>183129.60010000004</v>
      </c>
      <c r="J15" s="258">
        <f t="shared" si="4"/>
        <v>1.3442292952677661</v>
      </c>
      <c r="K15" s="258">
        <f>I15/I6*100</f>
        <v>65.48742841943013</v>
      </c>
      <c r="S15" s="274"/>
      <c r="T15" s="274"/>
      <c r="U15" s="274"/>
      <c r="V15" s="276"/>
      <c r="W15" s="274"/>
      <c r="X15" s="274"/>
      <c r="Y15" s="276"/>
      <c r="AF15" s="248" t="s">
        <v>330</v>
      </c>
      <c r="AG15" s="14">
        <f>SUM(AH15:AM15)</f>
        <v>98849</v>
      </c>
      <c r="AH15" s="14">
        <v>44966</v>
      </c>
      <c r="AI15" s="14">
        <v>2862</v>
      </c>
      <c r="AJ15" s="14">
        <v>28963</v>
      </c>
      <c r="AK15" s="14">
        <v>21666</v>
      </c>
      <c r="AL15" s="14">
        <v>22</v>
      </c>
      <c r="AM15" s="14">
        <v>370</v>
      </c>
      <c r="AO15" s="248" t="s">
        <v>330</v>
      </c>
      <c r="AP15" s="249">
        <f t="shared" si="1"/>
        <v>7707</v>
      </c>
      <c r="AQ15" s="272">
        <v>2616</v>
      </c>
      <c r="AR15" s="272">
        <v>3226</v>
      </c>
      <c r="AS15" s="272">
        <v>13</v>
      </c>
      <c r="AT15" s="272">
        <v>1852</v>
      </c>
      <c r="AV15" s="248" t="s">
        <v>330</v>
      </c>
      <c r="AW15" s="249">
        <f t="shared" si="2"/>
        <v>14558</v>
      </c>
      <c r="AX15" s="249">
        <v>5013</v>
      </c>
      <c r="AY15" s="249">
        <v>8884</v>
      </c>
      <c r="AZ15" s="249">
        <v>71</v>
      </c>
      <c r="BA15" s="249">
        <v>590</v>
      </c>
    </row>
    <row r="16" spans="1:53" ht="19.5" customHeight="1">
      <c r="A16" s="351"/>
      <c r="B16" s="268"/>
      <c r="C16" s="264" t="s">
        <v>181</v>
      </c>
      <c r="D16" s="122">
        <v>105576.873</v>
      </c>
      <c r="E16" s="123">
        <v>106363.82400000001</v>
      </c>
      <c r="F16" s="265">
        <f t="shared" si="3"/>
        <v>0.7453819928915522</v>
      </c>
      <c r="G16" s="266">
        <f>E16/E6*100</f>
        <v>57.28317849676701</v>
      </c>
      <c r="H16" s="124">
        <v>169404.1598</v>
      </c>
      <c r="I16" s="123">
        <v>170681.58770000003</v>
      </c>
      <c r="J16" s="265">
        <f t="shared" si="4"/>
        <v>0.7540711523897414</v>
      </c>
      <c r="K16" s="265">
        <f>I16/I6*100</f>
        <v>61.03599991981</v>
      </c>
      <c r="S16" s="274"/>
      <c r="T16" s="14"/>
      <c r="U16" s="1"/>
      <c r="V16" s="277"/>
      <c r="W16" s="1"/>
      <c r="X16" s="1"/>
      <c r="Y16" s="274"/>
      <c r="AF16" s="248" t="s">
        <v>331</v>
      </c>
      <c r="AG16" s="14">
        <f aca="true" t="shared" si="5" ref="AG16:AM16">SUM(AG4:AG15)</f>
        <v>1193038</v>
      </c>
      <c r="AH16" s="14">
        <f t="shared" si="5"/>
        <v>541960</v>
      </c>
      <c r="AI16" s="14">
        <f t="shared" si="5"/>
        <v>40079</v>
      </c>
      <c r="AJ16" s="14">
        <f t="shared" si="5"/>
        <v>372097</v>
      </c>
      <c r="AK16" s="14">
        <f t="shared" si="5"/>
        <v>235279</v>
      </c>
      <c r="AL16" s="14">
        <f t="shared" si="5"/>
        <v>470</v>
      </c>
      <c r="AM16" s="14">
        <f t="shared" si="5"/>
        <v>3153</v>
      </c>
      <c r="AO16" s="248" t="s">
        <v>331</v>
      </c>
      <c r="AP16" s="249">
        <f>SUM(AP4:AP15)</f>
        <v>91327</v>
      </c>
      <c r="AQ16" s="249">
        <f>SUM(AQ4:AQ15)</f>
        <v>33942</v>
      </c>
      <c r="AR16" s="249">
        <f>SUM(AR4:AR15)</f>
        <v>34712</v>
      </c>
      <c r="AS16" s="249">
        <f>SUM(AS4:AS15)</f>
        <v>208</v>
      </c>
      <c r="AT16" s="249">
        <f>SUM(AT4:AT15)</f>
        <v>22465</v>
      </c>
      <c r="AV16" s="248" t="s">
        <v>331</v>
      </c>
      <c r="AW16" s="249">
        <f>SUM(AW4:AW15)</f>
        <v>159945</v>
      </c>
      <c r="AX16" s="249">
        <f>SUM(AX4:AX15)</f>
        <v>66129</v>
      </c>
      <c r="AY16" s="249">
        <f>SUM(AY4:AY15)</f>
        <v>85795</v>
      </c>
      <c r="AZ16" s="249">
        <f>SUM(AZ4:AZ15)</f>
        <v>493</v>
      </c>
      <c r="BA16" s="249">
        <f>SUM(BA4:BA15)</f>
        <v>7528</v>
      </c>
    </row>
    <row r="17" spans="1:25" ht="19.5" customHeight="1">
      <c r="A17" s="351"/>
      <c r="B17" s="256"/>
      <c r="C17" s="261" t="s">
        <v>182</v>
      </c>
      <c r="D17" s="119">
        <v>6499.85</v>
      </c>
      <c r="E17" s="120">
        <v>7100.936</v>
      </c>
      <c r="F17" s="258">
        <f t="shared" si="3"/>
        <v>9.247690331315312</v>
      </c>
      <c r="G17" s="262">
        <f>E17/E6*100</f>
        <v>3.8242719101761393</v>
      </c>
      <c r="H17" s="121">
        <v>11296.4103</v>
      </c>
      <c r="I17" s="120">
        <v>12448.012400000001</v>
      </c>
      <c r="J17" s="258">
        <f t="shared" si="4"/>
        <v>10.194407510145084</v>
      </c>
      <c r="K17" s="258">
        <f>I17/I6*100</f>
        <v>4.451428499620137</v>
      </c>
      <c r="S17" s="274"/>
      <c r="T17" s="14"/>
      <c r="U17" s="1"/>
      <c r="V17" s="277"/>
      <c r="W17" s="1"/>
      <c r="X17" s="1"/>
      <c r="Y17" s="274"/>
    </row>
    <row r="18" spans="1:48" ht="19.5" customHeight="1">
      <c r="A18" s="351"/>
      <c r="B18" s="275" t="s">
        <v>183</v>
      </c>
      <c r="C18" s="261" t="s">
        <v>184</v>
      </c>
      <c r="D18" s="119">
        <f>SUM(D19:D33)</f>
        <v>70697.28</v>
      </c>
      <c r="E18" s="120">
        <f>SUM(E19:E33)</f>
        <v>72215.97</v>
      </c>
      <c r="F18" s="258">
        <f t="shared" si="3"/>
        <v>2.1481590239398116</v>
      </c>
      <c r="G18" s="259">
        <f>E18/E6*100</f>
        <v>38.89254959305685</v>
      </c>
      <c r="H18" s="119">
        <f>SUM(H19:H33)</f>
        <v>93386.58780000001</v>
      </c>
      <c r="I18" s="120">
        <f>SUM(I19:I33)</f>
        <v>96511.2478</v>
      </c>
      <c r="J18" s="258">
        <f t="shared" si="4"/>
        <v>3.345940861113661</v>
      </c>
      <c r="K18" s="258">
        <f>I18/I6*100</f>
        <v>34.512571580569855</v>
      </c>
      <c r="S18" s="274"/>
      <c r="T18" s="14"/>
      <c r="U18" s="1"/>
      <c r="V18" s="277"/>
      <c r="W18" s="1"/>
      <c r="X18" s="1"/>
      <c r="Y18" s="274"/>
      <c r="AG18" s="239" t="s">
        <v>332</v>
      </c>
      <c r="AP18" s="241" t="s">
        <v>333</v>
      </c>
      <c r="AV18" s="239" t="s">
        <v>334</v>
      </c>
    </row>
    <row r="19" spans="1:52" ht="19.5" customHeight="1">
      <c r="A19" s="351"/>
      <c r="B19" s="273"/>
      <c r="C19" s="268" t="s">
        <v>265</v>
      </c>
      <c r="D19" s="122">
        <v>3623.157</v>
      </c>
      <c r="E19" s="123">
        <v>2824.401</v>
      </c>
      <c r="F19" s="265">
        <f t="shared" si="3"/>
        <v>-22.045856693485817</v>
      </c>
      <c r="G19" s="266">
        <f>E19/E6*100</f>
        <v>1.521106148171649</v>
      </c>
      <c r="H19" s="124">
        <v>2001.7716</v>
      </c>
      <c r="I19" s="123">
        <v>1669.1485000000002</v>
      </c>
      <c r="J19" s="265">
        <f t="shared" si="4"/>
        <v>-16.616436160848707</v>
      </c>
      <c r="K19" s="278">
        <f>I19/I6*100</f>
        <v>0.5968900868863372</v>
      </c>
      <c r="S19" s="274"/>
      <c r="T19" s="14"/>
      <c r="U19" s="1"/>
      <c r="V19" s="277"/>
      <c r="W19" s="1"/>
      <c r="X19" s="1"/>
      <c r="Y19" s="274"/>
      <c r="AG19" s="242" t="s">
        <v>335</v>
      </c>
      <c r="AH19" s="242" t="s">
        <v>308</v>
      </c>
      <c r="AI19" s="242" t="s">
        <v>309</v>
      </c>
      <c r="AJ19" s="242" t="s">
        <v>310</v>
      </c>
      <c r="AK19" s="242" t="s">
        <v>311</v>
      </c>
      <c r="AL19" s="242" t="s">
        <v>312</v>
      </c>
      <c r="AM19" s="242" t="s">
        <v>313</v>
      </c>
      <c r="AP19" s="242" t="s">
        <v>314</v>
      </c>
      <c r="AQ19" s="243" t="s">
        <v>5</v>
      </c>
      <c r="AR19" s="243" t="s">
        <v>6</v>
      </c>
      <c r="AS19" s="242" t="s">
        <v>7</v>
      </c>
      <c r="AT19" s="242" t="s">
        <v>8</v>
      </c>
      <c r="AW19" s="242" t="s">
        <v>314</v>
      </c>
      <c r="AX19" s="242" t="s">
        <v>336</v>
      </c>
      <c r="AY19" s="242" t="s">
        <v>338</v>
      </c>
      <c r="AZ19" s="242" t="s">
        <v>339</v>
      </c>
    </row>
    <row r="20" spans="1:52" ht="19.5" customHeight="1">
      <c r="A20" s="351"/>
      <c r="B20" s="273"/>
      <c r="C20" s="268" t="s">
        <v>266</v>
      </c>
      <c r="D20" s="122">
        <v>1184.691</v>
      </c>
      <c r="E20" s="123">
        <v>1203.6</v>
      </c>
      <c r="F20" s="265">
        <f t="shared" si="3"/>
        <v>1.5961124039939278</v>
      </c>
      <c r="G20" s="266">
        <f>E20/E6*100</f>
        <v>0.6482094291637047</v>
      </c>
      <c r="H20" s="124">
        <v>1057.4241</v>
      </c>
      <c r="I20" s="123">
        <v>1249.9717</v>
      </c>
      <c r="J20" s="265">
        <f t="shared" si="4"/>
        <v>18.20911779862027</v>
      </c>
      <c r="K20" s="279">
        <f>I20/I6*100</f>
        <v>0.4469918144601649</v>
      </c>
      <c r="S20" s="274"/>
      <c r="T20" s="1"/>
      <c r="U20" s="1"/>
      <c r="V20" s="280"/>
      <c r="W20" s="1"/>
      <c r="X20" s="1"/>
      <c r="Y20" s="274"/>
      <c r="AF20" s="248" t="s">
        <v>316</v>
      </c>
      <c r="AG20" s="281">
        <f aca="true" t="shared" si="6" ref="AG20:AG25">AH20+AI20+AJ20+AK20+AL20+AM20</f>
        <v>8108.599</v>
      </c>
      <c r="AH20" s="281">
        <v>3801.94</v>
      </c>
      <c r="AI20" s="281">
        <v>218.148</v>
      </c>
      <c r="AJ20" s="281">
        <v>2752.655</v>
      </c>
      <c r="AK20" s="281">
        <v>1321.685</v>
      </c>
      <c r="AL20" s="281">
        <v>3.639</v>
      </c>
      <c r="AM20" s="281">
        <v>10.532</v>
      </c>
      <c r="AO20" s="250" t="s">
        <v>316</v>
      </c>
      <c r="AP20" s="281">
        <f aca="true" t="shared" si="7" ref="AP20:AP25">SUM(AQ20:AT20)</f>
        <v>579.971</v>
      </c>
      <c r="AQ20" s="281">
        <v>259.101</v>
      </c>
      <c r="AR20" s="281">
        <v>126.191</v>
      </c>
      <c r="AS20" s="281">
        <v>1.987</v>
      </c>
      <c r="AT20" s="281">
        <v>192.692</v>
      </c>
      <c r="AV20" s="250" t="s">
        <v>316</v>
      </c>
      <c r="AW20" s="249">
        <f aca="true" t="shared" si="8" ref="AW20:AW25">SUM(AX20:BA20)</f>
        <v>13655</v>
      </c>
      <c r="AX20" s="249">
        <v>1820</v>
      </c>
      <c r="AY20" s="249">
        <v>195</v>
      </c>
      <c r="AZ20" s="249">
        <v>11640</v>
      </c>
    </row>
    <row r="21" spans="1:52" ht="19.5" customHeight="1">
      <c r="A21" s="351"/>
      <c r="B21" s="268"/>
      <c r="C21" s="268" t="s">
        <v>267</v>
      </c>
      <c r="D21" s="122">
        <v>13694.948</v>
      </c>
      <c r="E21" s="123">
        <v>15925.691000000003</v>
      </c>
      <c r="F21" s="265">
        <f t="shared" si="3"/>
        <v>16.28880226489362</v>
      </c>
      <c r="G21" s="266">
        <f>E21/E6*100</f>
        <v>8.576921794738745</v>
      </c>
      <c r="H21" s="124">
        <v>14574.0039</v>
      </c>
      <c r="I21" s="123">
        <v>18025.8534</v>
      </c>
      <c r="J21" s="265">
        <f t="shared" si="4"/>
        <v>23.68497719422183</v>
      </c>
      <c r="K21" s="279">
        <f>I21/I6*100</f>
        <v>6.4460730738615375</v>
      </c>
      <c r="X21" s="274"/>
      <c r="AF21" s="248" t="s">
        <v>319</v>
      </c>
      <c r="AG21" s="281">
        <f t="shared" si="6"/>
        <v>7332.115</v>
      </c>
      <c r="AH21" s="281">
        <v>3961.427</v>
      </c>
      <c r="AI21" s="281">
        <v>178.751</v>
      </c>
      <c r="AJ21" s="281">
        <v>1987.762</v>
      </c>
      <c r="AK21" s="281">
        <v>1193.274</v>
      </c>
      <c r="AL21" s="281">
        <v>1.788</v>
      </c>
      <c r="AM21" s="281">
        <v>9.113</v>
      </c>
      <c r="AO21" s="250" t="s">
        <v>319</v>
      </c>
      <c r="AP21" s="281">
        <f t="shared" si="7"/>
        <v>564.7439999999999</v>
      </c>
      <c r="AQ21" s="281">
        <v>258.787</v>
      </c>
      <c r="AR21" s="281">
        <v>121.762</v>
      </c>
      <c r="AS21" s="281">
        <v>0.792</v>
      </c>
      <c r="AT21" s="281">
        <v>183.403</v>
      </c>
      <c r="AV21" s="250" t="s">
        <v>319</v>
      </c>
      <c r="AW21" s="249">
        <f t="shared" si="8"/>
        <v>11819</v>
      </c>
      <c r="AX21" s="249">
        <v>1675</v>
      </c>
      <c r="AY21" s="249">
        <v>684</v>
      </c>
      <c r="AZ21" s="249">
        <v>9460</v>
      </c>
    </row>
    <row r="22" spans="1:52" ht="19.5" customHeight="1">
      <c r="A22" s="351"/>
      <c r="B22" s="268"/>
      <c r="C22" s="268" t="s">
        <v>185</v>
      </c>
      <c r="D22" s="122">
        <v>558.904</v>
      </c>
      <c r="E22" s="123">
        <v>695.939</v>
      </c>
      <c r="F22" s="265">
        <f t="shared" si="3"/>
        <v>24.518521964416067</v>
      </c>
      <c r="G22" s="266">
        <f>E22/E6*100</f>
        <v>0.3748041059511129</v>
      </c>
      <c r="H22" s="124">
        <v>980.1447</v>
      </c>
      <c r="I22" s="123">
        <v>1080.1279000000002</v>
      </c>
      <c r="J22" s="265">
        <f t="shared" si="4"/>
        <v>10.200861158561608</v>
      </c>
      <c r="K22" s="279">
        <f>I22/I6*100</f>
        <v>0.38625540871849146</v>
      </c>
      <c r="AF22" s="248" t="s">
        <v>321</v>
      </c>
      <c r="AG22" s="281">
        <f t="shared" si="6"/>
        <v>8163.526000000001</v>
      </c>
      <c r="AH22" s="281">
        <v>4423.872</v>
      </c>
      <c r="AI22" s="281">
        <v>253.863</v>
      </c>
      <c r="AJ22" s="281">
        <v>2340.688</v>
      </c>
      <c r="AK22" s="281">
        <v>1128.786</v>
      </c>
      <c r="AL22" s="281">
        <v>3.464</v>
      </c>
      <c r="AM22" s="281">
        <v>12.853</v>
      </c>
      <c r="AO22" s="250" t="s">
        <v>321</v>
      </c>
      <c r="AP22" s="281">
        <f t="shared" si="7"/>
        <v>641.516</v>
      </c>
      <c r="AQ22" s="281">
        <v>317.066</v>
      </c>
      <c r="AR22" s="281">
        <v>144.562</v>
      </c>
      <c r="AS22" s="281">
        <v>1.914</v>
      </c>
      <c r="AT22" s="281">
        <v>177.974</v>
      </c>
      <c r="AV22" s="250" t="s">
        <v>321</v>
      </c>
      <c r="AW22" s="249">
        <f t="shared" si="8"/>
        <v>9866</v>
      </c>
      <c r="AX22" s="249">
        <v>1356</v>
      </c>
      <c r="AY22" s="272">
        <v>335</v>
      </c>
      <c r="AZ22" s="249">
        <v>8175</v>
      </c>
    </row>
    <row r="23" spans="1:52" ht="19.5" customHeight="1">
      <c r="A23" s="351"/>
      <c r="B23" s="273"/>
      <c r="C23" s="268" t="s">
        <v>268</v>
      </c>
      <c r="D23" s="122">
        <v>583.477</v>
      </c>
      <c r="E23" s="123">
        <v>652.534</v>
      </c>
      <c r="F23" s="265">
        <f t="shared" si="3"/>
        <v>11.83542796031378</v>
      </c>
      <c r="G23" s="266">
        <f>E23/E6*100</f>
        <v>0.35142795916409847</v>
      </c>
      <c r="H23" s="124">
        <v>1028.4651</v>
      </c>
      <c r="I23" s="123">
        <v>1256.7449</v>
      </c>
      <c r="J23" s="265">
        <f t="shared" si="4"/>
        <v>22.19616397289515</v>
      </c>
      <c r="K23" s="279">
        <f>I23/I6*100</f>
        <v>0.4494139212628241</v>
      </c>
      <c r="AF23" s="248" t="s">
        <v>322</v>
      </c>
      <c r="AG23" s="281">
        <f t="shared" si="6"/>
        <v>8847.199999999999</v>
      </c>
      <c r="AH23" s="281">
        <v>5051.178</v>
      </c>
      <c r="AI23" s="281">
        <v>357.183</v>
      </c>
      <c r="AJ23" s="281">
        <v>2003.814</v>
      </c>
      <c r="AK23" s="281">
        <v>1417.851</v>
      </c>
      <c r="AL23" s="281">
        <v>4.711</v>
      </c>
      <c r="AM23" s="281">
        <v>12.463</v>
      </c>
      <c r="AO23" s="250" t="s">
        <v>322</v>
      </c>
      <c r="AP23" s="281">
        <f t="shared" si="7"/>
        <v>705.49</v>
      </c>
      <c r="AQ23" s="281">
        <v>383.271</v>
      </c>
      <c r="AR23" s="281">
        <v>131.164</v>
      </c>
      <c r="AS23" s="281">
        <v>2.315</v>
      </c>
      <c r="AT23" s="281">
        <v>188.74</v>
      </c>
      <c r="AV23" s="250" t="s">
        <v>322</v>
      </c>
      <c r="AW23" s="249">
        <f t="shared" si="8"/>
        <v>11711</v>
      </c>
      <c r="AX23" s="249">
        <v>1502</v>
      </c>
      <c r="AY23" s="249">
        <v>9960</v>
      </c>
      <c r="AZ23" s="249">
        <v>249</v>
      </c>
    </row>
    <row r="24" spans="1:52" ht="19.5" customHeight="1">
      <c r="A24" s="351"/>
      <c r="B24" s="268"/>
      <c r="C24" s="268" t="s">
        <v>269</v>
      </c>
      <c r="D24" s="122">
        <v>4115.563</v>
      </c>
      <c r="E24" s="123">
        <v>4820.959</v>
      </c>
      <c r="F24" s="265">
        <f t="shared" si="3"/>
        <v>17.13972061659608</v>
      </c>
      <c r="G24" s="266">
        <f>E24/E6*100</f>
        <v>2.596370124137276</v>
      </c>
      <c r="H24" s="124">
        <v>3596.6999</v>
      </c>
      <c r="I24" s="123">
        <v>4547.1728</v>
      </c>
      <c r="J24" s="265">
        <f t="shared" si="4"/>
        <v>26.426249796375842</v>
      </c>
      <c r="K24" s="279">
        <f>I24/I6*100</f>
        <v>1.626076030790064</v>
      </c>
      <c r="AF24" s="248" t="s">
        <v>323</v>
      </c>
      <c r="AG24" s="281">
        <f t="shared" si="6"/>
        <v>9010.346000000001</v>
      </c>
      <c r="AH24" s="281">
        <v>5009.193</v>
      </c>
      <c r="AI24" s="281">
        <v>268.307</v>
      </c>
      <c r="AJ24" s="281">
        <v>2206.706</v>
      </c>
      <c r="AK24" s="281">
        <v>1508.797</v>
      </c>
      <c r="AL24" s="281">
        <v>3.315</v>
      </c>
      <c r="AM24" s="281">
        <v>14.028</v>
      </c>
      <c r="AO24" s="250" t="s">
        <v>323</v>
      </c>
      <c r="AP24" s="281">
        <f t="shared" si="7"/>
        <v>683.097</v>
      </c>
      <c r="AQ24" s="281">
        <v>377.882</v>
      </c>
      <c r="AR24" s="281">
        <v>116.63</v>
      </c>
      <c r="AS24" s="281">
        <v>0.633</v>
      </c>
      <c r="AT24" s="281">
        <v>187.952</v>
      </c>
      <c r="AV24" s="250" t="s">
        <v>323</v>
      </c>
      <c r="AW24" s="249">
        <f t="shared" si="8"/>
        <v>13564</v>
      </c>
      <c r="AX24" s="249">
        <v>1891</v>
      </c>
      <c r="AY24" s="249">
        <v>11304</v>
      </c>
      <c r="AZ24" s="249">
        <v>369</v>
      </c>
    </row>
    <row r="25" spans="1:52" ht="19.5" customHeight="1">
      <c r="A25" s="351"/>
      <c r="B25" s="268"/>
      <c r="C25" s="268" t="s">
        <v>270</v>
      </c>
      <c r="D25" s="122">
        <v>13133.672</v>
      </c>
      <c r="E25" s="123">
        <v>14324.081999999999</v>
      </c>
      <c r="F25" s="265">
        <f t="shared" si="3"/>
        <v>9.063801806532084</v>
      </c>
      <c r="G25" s="266">
        <f>E25/E6*100</f>
        <v>7.7143610971370045</v>
      </c>
      <c r="H25" s="124">
        <v>12584.6742</v>
      </c>
      <c r="I25" s="123">
        <v>14259.958599999998</v>
      </c>
      <c r="J25" s="265">
        <f t="shared" si="4"/>
        <v>13.312099887337553</v>
      </c>
      <c r="K25" s="279">
        <f>I25/I6*100</f>
        <v>5.099383265029785</v>
      </c>
      <c r="AF25" s="248" t="s">
        <v>337</v>
      </c>
      <c r="AG25" s="281">
        <f t="shared" si="6"/>
        <v>9666.903</v>
      </c>
      <c r="AH25" s="281">
        <v>5496.568</v>
      </c>
      <c r="AI25" s="281">
        <v>444.552</v>
      </c>
      <c r="AJ25" s="281">
        <v>2053.871</v>
      </c>
      <c r="AK25" s="281">
        <v>1648.135</v>
      </c>
      <c r="AL25" s="281">
        <v>5.665</v>
      </c>
      <c r="AM25" s="281">
        <v>18.112</v>
      </c>
      <c r="AO25" s="250" t="s">
        <v>324</v>
      </c>
      <c r="AP25" s="281">
        <f t="shared" si="7"/>
        <v>791.119</v>
      </c>
      <c r="AQ25" s="281">
        <v>441.712</v>
      </c>
      <c r="AR25" s="281">
        <v>144.351</v>
      </c>
      <c r="AS25" s="281">
        <v>1.195</v>
      </c>
      <c r="AT25" s="281">
        <v>203.861</v>
      </c>
      <c r="AV25" s="250" t="s">
        <v>324</v>
      </c>
      <c r="AW25" s="249">
        <f t="shared" si="8"/>
        <v>14683</v>
      </c>
      <c r="AX25" s="249">
        <v>2150</v>
      </c>
      <c r="AY25" s="249">
        <v>477</v>
      </c>
      <c r="AZ25" s="249">
        <v>12056</v>
      </c>
    </row>
    <row r="26" spans="1:52" ht="19.5" customHeight="1">
      <c r="A26" s="351"/>
      <c r="B26" s="268"/>
      <c r="C26" s="268" t="s">
        <v>271</v>
      </c>
      <c r="D26" s="122">
        <v>405.316</v>
      </c>
      <c r="E26" s="123">
        <v>579.4089999999999</v>
      </c>
      <c r="F26" s="265">
        <f t="shared" si="3"/>
        <v>42.952412438689805</v>
      </c>
      <c r="G26" s="266">
        <f>E26/E6*100</f>
        <v>0.31204584342166247</v>
      </c>
      <c r="H26" s="124">
        <v>790.0111</v>
      </c>
      <c r="I26" s="123">
        <v>1324.7339000000002</v>
      </c>
      <c r="J26" s="265">
        <f t="shared" si="4"/>
        <v>67.68547935592301</v>
      </c>
      <c r="K26" s="279">
        <f>I26/I6*100</f>
        <v>0.4737268928871675</v>
      </c>
      <c r="AF26" s="248"/>
      <c r="AG26" s="281"/>
      <c r="AH26" s="281"/>
      <c r="AI26" s="281"/>
      <c r="AJ26" s="281"/>
      <c r="AK26" s="281"/>
      <c r="AL26" s="281"/>
      <c r="AM26" s="281"/>
      <c r="AO26" s="250"/>
      <c r="AP26" s="281"/>
      <c r="AQ26" s="281"/>
      <c r="AR26" s="281"/>
      <c r="AS26" s="281"/>
      <c r="AT26" s="281"/>
      <c r="AV26" s="250"/>
      <c r="AW26" s="249"/>
      <c r="AX26" s="249"/>
      <c r="AY26" s="249"/>
      <c r="AZ26" s="249"/>
    </row>
    <row r="27" spans="1:52" ht="19.5" customHeight="1">
      <c r="A27" s="351"/>
      <c r="B27" s="268"/>
      <c r="C27" s="268" t="s">
        <v>272</v>
      </c>
      <c r="D27" s="122">
        <v>3267.923</v>
      </c>
      <c r="E27" s="123">
        <v>2897.424</v>
      </c>
      <c r="F27" s="265">
        <f t="shared" si="3"/>
        <v>-11.337445833332055</v>
      </c>
      <c r="G27" s="266">
        <f>E27/E6*100</f>
        <v>1.5604333309116136</v>
      </c>
      <c r="H27" s="124">
        <v>6581.5241</v>
      </c>
      <c r="I27" s="123">
        <v>4950.070599999999</v>
      </c>
      <c r="J27" s="265">
        <f t="shared" si="4"/>
        <v>-24.788384502003126</v>
      </c>
      <c r="K27" s="279">
        <f>I27/I6*100</f>
        <v>1.7701529076217617</v>
      </c>
      <c r="AF27" s="248"/>
      <c r="AG27" s="281"/>
      <c r="AH27" s="281"/>
      <c r="AI27" s="281"/>
      <c r="AJ27" s="281"/>
      <c r="AK27" s="281"/>
      <c r="AL27" s="281"/>
      <c r="AM27" s="281"/>
      <c r="AO27" s="250"/>
      <c r="AP27" s="281"/>
      <c r="AQ27" s="281"/>
      <c r="AR27" s="281"/>
      <c r="AS27" s="281"/>
      <c r="AT27" s="281"/>
      <c r="AV27" s="250"/>
      <c r="AW27" s="249"/>
      <c r="AX27" s="249"/>
      <c r="AY27" s="249"/>
      <c r="AZ27" s="249"/>
    </row>
    <row r="28" spans="1:52" ht="19.5" customHeight="1">
      <c r="A28" s="351"/>
      <c r="B28" s="268"/>
      <c r="C28" s="268" t="s">
        <v>273</v>
      </c>
      <c r="D28" s="122">
        <v>2134.823</v>
      </c>
      <c r="E28" s="123">
        <v>2423.945</v>
      </c>
      <c r="F28" s="265">
        <f t="shared" si="3"/>
        <v>13.543136831484404</v>
      </c>
      <c r="G28" s="266">
        <f>E28/E6*100</f>
        <v>1.3054370262331476</v>
      </c>
      <c r="H28" s="124">
        <v>3558.1819</v>
      </c>
      <c r="I28" s="123">
        <v>4274.526199999998</v>
      </c>
      <c r="J28" s="265">
        <f t="shared" si="4"/>
        <v>20.132312516119484</v>
      </c>
      <c r="K28" s="279">
        <f>I28/I6*100</f>
        <v>1.5285771846638712</v>
      </c>
      <c r="AF28" s="248"/>
      <c r="AG28" s="281"/>
      <c r="AH28" s="281"/>
      <c r="AI28" s="281"/>
      <c r="AJ28" s="281"/>
      <c r="AK28" s="281"/>
      <c r="AL28" s="281"/>
      <c r="AM28" s="281"/>
      <c r="AO28" s="250"/>
      <c r="AP28" s="281"/>
      <c r="AQ28" s="281"/>
      <c r="AR28" s="281"/>
      <c r="AS28" s="281"/>
      <c r="AT28" s="281"/>
      <c r="AV28" s="250"/>
      <c r="AW28" s="249"/>
      <c r="AX28" s="249"/>
      <c r="AY28" s="249"/>
      <c r="AZ28" s="249"/>
    </row>
    <row r="29" spans="1:52" ht="19.5" customHeight="1">
      <c r="A29" s="351"/>
      <c r="B29" s="268"/>
      <c r="C29" s="268" t="s">
        <v>274</v>
      </c>
      <c r="D29" s="122">
        <v>9180.069</v>
      </c>
      <c r="E29" s="123">
        <v>8211.646</v>
      </c>
      <c r="F29" s="265">
        <f t="shared" si="3"/>
        <v>-10.54919086120158</v>
      </c>
      <c r="G29" s="266">
        <f>E29/E6*100</f>
        <v>4.422454607971436</v>
      </c>
      <c r="H29" s="124">
        <v>17074.8701</v>
      </c>
      <c r="I29" s="123">
        <v>16094.5324</v>
      </c>
      <c r="J29" s="265">
        <f t="shared" si="4"/>
        <v>-5.741406489528728</v>
      </c>
      <c r="K29" s="279">
        <f>I29/I6*100</f>
        <v>5.755429695219429</v>
      </c>
      <c r="AF29" s="248"/>
      <c r="AG29" s="281"/>
      <c r="AH29" s="281"/>
      <c r="AI29" s="281"/>
      <c r="AJ29" s="281"/>
      <c r="AK29" s="281"/>
      <c r="AL29" s="281"/>
      <c r="AM29" s="281"/>
      <c r="AO29" s="250"/>
      <c r="AP29" s="281"/>
      <c r="AQ29" s="281"/>
      <c r="AR29" s="281"/>
      <c r="AS29" s="281"/>
      <c r="AT29" s="281"/>
      <c r="AV29" s="250"/>
      <c r="AW29" s="249"/>
      <c r="AX29" s="249"/>
      <c r="AY29" s="249"/>
      <c r="AZ29" s="249"/>
    </row>
    <row r="30" spans="1:52" ht="19.5" customHeight="1">
      <c r="A30" s="351"/>
      <c r="B30" s="268"/>
      <c r="C30" s="282" t="s">
        <v>275</v>
      </c>
      <c r="D30" s="122">
        <v>5587.684</v>
      </c>
      <c r="E30" s="123">
        <v>5784.7919999999995</v>
      </c>
      <c r="F30" s="265">
        <f t="shared" si="3"/>
        <v>3.527543790951654</v>
      </c>
      <c r="G30" s="266">
        <f>E30/E6*100</f>
        <v>3.1154509140501543</v>
      </c>
      <c r="H30" s="124">
        <v>10246.5941</v>
      </c>
      <c r="I30" s="123">
        <v>10612.1234</v>
      </c>
      <c r="J30" s="265">
        <f t="shared" si="4"/>
        <v>3.5673248733449867</v>
      </c>
      <c r="K30" s="279">
        <f>I30/I6*100</f>
        <v>3.7949117518750013</v>
      </c>
      <c r="AF30" s="248"/>
      <c r="AG30" s="281"/>
      <c r="AH30" s="281"/>
      <c r="AI30" s="281"/>
      <c r="AJ30" s="281"/>
      <c r="AK30" s="281"/>
      <c r="AL30" s="281"/>
      <c r="AM30" s="281"/>
      <c r="AO30" s="250"/>
      <c r="AP30" s="281"/>
      <c r="AQ30" s="281"/>
      <c r="AR30" s="281"/>
      <c r="AS30" s="281"/>
      <c r="AT30" s="281"/>
      <c r="AV30" s="250"/>
      <c r="AW30" s="249"/>
      <c r="AX30" s="249"/>
      <c r="AY30" s="249"/>
      <c r="AZ30" s="249"/>
    </row>
    <row r="31" spans="1:52" ht="19.5" customHeight="1">
      <c r="A31" s="351"/>
      <c r="B31" s="268"/>
      <c r="C31" s="268" t="s">
        <v>276</v>
      </c>
      <c r="D31" s="122">
        <v>8682.723</v>
      </c>
      <c r="E31" s="123">
        <v>8089.725000000001</v>
      </c>
      <c r="F31" s="265">
        <f t="shared" si="3"/>
        <v>-6.829631671999664</v>
      </c>
      <c r="G31" s="266">
        <f>E31/E6*100</f>
        <v>4.356792974693713</v>
      </c>
      <c r="H31" s="124">
        <v>11130.0816</v>
      </c>
      <c r="I31" s="123">
        <v>10559.356099999999</v>
      </c>
      <c r="J31" s="265">
        <f t="shared" si="4"/>
        <v>-5.127774624761059</v>
      </c>
      <c r="K31" s="279">
        <f>I31/I6*100</f>
        <v>3.7760420837287834</v>
      </c>
      <c r="AF31" s="248"/>
      <c r="AG31" s="281"/>
      <c r="AH31" s="281"/>
      <c r="AI31" s="281"/>
      <c r="AJ31" s="281"/>
      <c r="AK31" s="281"/>
      <c r="AL31" s="281"/>
      <c r="AM31" s="281"/>
      <c r="AO31" s="250"/>
      <c r="AP31" s="281"/>
      <c r="AQ31" s="281"/>
      <c r="AR31" s="281"/>
      <c r="AS31" s="281"/>
      <c r="AT31" s="281"/>
      <c r="AV31" s="250"/>
      <c r="AW31" s="249"/>
      <c r="AX31" s="249"/>
      <c r="AY31" s="249"/>
      <c r="AZ31" s="249"/>
    </row>
    <row r="32" spans="1:52" ht="19.5" customHeight="1">
      <c r="A32" s="351"/>
      <c r="B32" s="268"/>
      <c r="C32" s="268" t="s">
        <v>277</v>
      </c>
      <c r="D32" s="122">
        <v>2624.196</v>
      </c>
      <c r="E32" s="123">
        <v>1984.017</v>
      </c>
      <c r="F32" s="265">
        <f t="shared" si="3"/>
        <v>-24.395243343103942</v>
      </c>
      <c r="G32" s="266">
        <f>E32/E6*100</f>
        <v>1.0685099094558708</v>
      </c>
      <c r="H32" s="124">
        <v>5755.953</v>
      </c>
      <c r="I32" s="123">
        <v>4237.527899999999</v>
      </c>
      <c r="J32" s="265">
        <f t="shared" si="4"/>
        <v>-26.380081630270453</v>
      </c>
      <c r="K32" s="279">
        <f>I32/I6*100</f>
        <v>1.515346535322817</v>
      </c>
      <c r="AF32" s="248"/>
      <c r="AG32" s="281"/>
      <c r="AH32" s="281"/>
      <c r="AI32" s="281"/>
      <c r="AJ32" s="281"/>
      <c r="AK32" s="281"/>
      <c r="AL32" s="281"/>
      <c r="AM32" s="281"/>
      <c r="AO32" s="250"/>
      <c r="AP32" s="281"/>
      <c r="AQ32" s="281"/>
      <c r="AR32" s="281"/>
      <c r="AS32" s="281"/>
      <c r="AT32" s="281"/>
      <c r="AV32" s="250"/>
      <c r="AW32" s="249"/>
      <c r="AX32" s="249"/>
      <c r="AY32" s="249"/>
      <c r="AZ32" s="249"/>
    </row>
    <row r="33" spans="1:52" ht="19.5" customHeight="1">
      <c r="A33" s="352"/>
      <c r="B33" s="268"/>
      <c r="C33" s="268" t="s">
        <v>278</v>
      </c>
      <c r="D33" s="122">
        <v>1920.134</v>
      </c>
      <c r="E33" s="123">
        <v>1797.806</v>
      </c>
      <c r="F33" s="265">
        <f t="shared" si="3"/>
        <v>-6.370805370875161</v>
      </c>
      <c r="G33" s="266">
        <f>E33/E6*100</f>
        <v>0.9682243278556691</v>
      </c>
      <c r="H33" s="124">
        <v>2426.1884</v>
      </c>
      <c r="I33" s="123">
        <v>2369.3995</v>
      </c>
      <c r="J33" s="265">
        <f t="shared" si="4"/>
        <v>-2.3406632395077054</v>
      </c>
      <c r="K33" s="283">
        <f>I33/I6*100</f>
        <v>0.8473009282418212</v>
      </c>
      <c r="AF33" s="248"/>
      <c r="AG33" s="281"/>
      <c r="AH33" s="281"/>
      <c r="AI33" s="281"/>
      <c r="AJ33" s="281"/>
      <c r="AK33" s="281"/>
      <c r="AL33" s="281"/>
      <c r="AM33" s="281"/>
      <c r="AO33" s="250"/>
      <c r="AP33" s="281"/>
      <c r="AQ33" s="281"/>
      <c r="AR33" s="281"/>
      <c r="AS33" s="281"/>
      <c r="AT33" s="281"/>
      <c r="AV33" s="250"/>
      <c r="AW33" s="249"/>
      <c r="AX33" s="249"/>
      <c r="AY33" s="249"/>
      <c r="AZ33" s="249"/>
    </row>
    <row r="34" spans="1:52" ht="19.5" customHeight="1">
      <c r="A34" s="284"/>
      <c r="B34" s="247" t="s">
        <v>279</v>
      </c>
      <c r="C34" s="285" t="s">
        <v>280</v>
      </c>
      <c r="D34" s="148">
        <v>64385.766</v>
      </c>
      <c r="E34" s="126">
        <v>63254.505</v>
      </c>
      <c r="F34" s="286">
        <f t="shared" si="3"/>
        <v>-1.7570048013407273</v>
      </c>
      <c r="G34" s="287">
        <f>E34/E6*100</f>
        <v>34.066273328417005</v>
      </c>
      <c r="H34" s="125">
        <v>97929.8423</v>
      </c>
      <c r="I34" s="126">
        <v>96169.69099999999</v>
      </c>
      <c r="J34" s="286">
        <f t="shared" si="4"/>
        <v>-1.7973594755804214</v>
      </c>
      <c r="K34" s="286">
        <f>I34/I6*100</f>
        <v>34.39043034027361</v>
      </c>
      <c r="AF34" s="248" t="s">
        <v>325</v>
      </c>
      <c r="AG34" s="281">
        <f>AH34+AI34+AJ34+AK34+AL34+AM34</f>
        <v>9734.390999999998</v>
      </c>
      <c r="AH34" s="281">
        <v>5419.342</v>
      </c>
      <c r="AI34" s="281">
        <v>236.264</v>
      </c>
      <c r="AJ34" s="281">
        <v>2402.102</v>
      </c>
      <c r="AK34" s="281">
        <v>1654.77</v>
      </c>
      <c r="AL34" s="281">
        <v>3.578</v>
      </c>
      <c r="AM34" s="281">
        <v>18.335</v>
      </c>
      <c r="AO34" s="248" t="s">
        <v>325</v>
      </c>
      <c r="AP34" s="281">
        <f aca="true" t="shared" si="9" ref="AP34:AP39">SUM(AQ34:AT34)</f>
        <v>826.79</v>
      </c>
      <c r="AQ34" s="281">
        <v>460.65</v>
      </c>
      <c r="AR34" s="281">
        <v>128.934</v>
      </c>
      <c r="AS34" s="281">
        <v>1.608</v>
      </c>
      <c r="AT34" s="281">
        <v>235.598</v>
      </c>
      <c r="AV34" s="250" t="s">
        <v>325</v>
      </c>
      <c r="AW34" s="249">
        <f>SUM(AX34:BA34)</f>
        <v>14233</v>
      </c>
      <c r="AX34" s="249">
        <v>2157</v>
      </c>
      <c r="AY34" s="249">
        <v>11800</v>
      </c>
      <c r="AZ34" s="249">
        <v>276</v>
      </c>
    </row>
    <row r="35" spans="1:52" ht="19.5" customHeight="1">
      <c r="A35" s="288" t="s">
        <v>187</v>
      </c>
      <c r="B35" s="260" t="s">
        <v>183</v>
      </c>
      <c r="C35" s="269" t="s">
        <v>188</v>
      </c>
      <c r="D35" s="119">
        <f>SUM(D36:D40)</f>
        <v>118388.23700000001</v>
      </c>
      <c r="E35" s="120">
        <f>SUM(E36:E40)</f>
        <v>122426.22500000002</v>
      </c>
      <c r="F35" s="258">
        <f t="shared" si="3"/>
        <v>3.410801699834437</v>
      </c>
      <c r="G35" s="262">
        <f>E35/E6*100</f>
        <v>65.93372667158299</v>
      </c>
      <c r="H35" s="121">
        <f>SUM(H36:H40)</f>
        <v>176157.3156</v>
      </c>
      <c r="I35" s="120">
        <f>SUM(I36:I40)</f>
        <v>183471.15689999997</v>
      </c>
      <c r="J35" s="258">
        <f t="shared" si="4"/>
        <v>4.151880536490182</v>
      </c>
      <c r="K35" s="258">
        <f>I35/I6*100</f>
        <v>65.60956965972636</v>
      </c>
      <c r="AF35" s="248" t="s">
        <v>326</v>
      </c>
      <c r="AG35" s="281">
        <f>AH35+AI35+AJ35+AK35+AL35+AM35</f>
        <v>9161.902999999998</v>
      </c>
      <c r="AH35" s="281">
        <v>5399.625</v>
      </c>
      <c r="AI35" s="281">
        <v>227.699</v>
      </c>
      <c r="AJ35" s="281">
        <v>1988.418</v>
      </c>
      <c r="AK35" s="281">
        <v>1524.804</v>
      </c>
      <c r="AL35" s="281">
        <v>4.595</v>
      </c>
      <c r="AM35" s="281">
        <v>16.762</v>
      </c>
      <c r="AO35" s="248" t="s">
        <v>326</v>
      </c>
      <c r="AP35" s="281">
        <f t="shared" si="9"/>
        <v>861.614</v>
      </c>
      <c r="AQ35" s="281">
        <v>470.922</v>
      </c>
      <c r="AR35" s="281">
        <v>159.192</v>
      </c>
      <c r="AS35" s="281">
        <v>1.498</v>
      </c>
      <c r="AT35" s="281">
        <v>230.002</v>
      </c>
      <c r="AV35" s="250" t="s">
        <v>326</v>
      </c>
      <c r="AW35" s="249">
        <f>SUM(AX35:BA35)</f>
        <v>13365</v>
      </c>
      <c r="AX35" s="249">
        <v>1980</v>
      </c>
      <c r="AY35" s="272">
        <v>11099</v>
      </c>
      <c r="AZ35" s="249">
        <v>286</v>
      </c>
    </row>
    <row r="36" spans="1:52" ht="19.5" customHeight="1">
      <c r="A36" s="284"/>
      <c r="B36" s="268"/>
      <c r="C36" s="268" t="s">
        <v>189</v>
      </c>
      <c r="D36" s="122">
        <v>6835.832</v>
      </c>
      <c r="E36" s="123">
        <v>5457.902</v>
      </c>
      <c r="F36" s="265">
        <f t="shared" si="3"/>
        <v>-20.15745852150843</v>
      </c>
      <c r="G36" s="266">
        <f>E36/E6*100</f>
        <v>2.939401412305951</v>
      </c>
      <c r="H36" s="124">
        <v>12189.9519</v>
      </c>
      <c r="I36" s="123">
        <v>9990.999699999998</v>
      </c>
      <c r="J36" s="265">
        <f t="shared" si="4"/>
        <v>-18.039055592992142</v>
      </c>
      <c r="K36" s="265">
        <f>I36/I6*100</f>
        <v>3.5727969554622407</v>
      </c>
      <c r="AF36" s="248" t="s">
        <v>327</v>
      </c>
      <c r="AG36" s="281">
        <f>AH36+AI36+AJ36+AK36+AL36+AM36</f>
        <v>9704.660999999998</v>
      </c>
      <c r="AH36" s="281">
        <v>5085.279</v>
      </c>
      <c r="AI36" s="281">
        <v>175.79</v>
      </c>
      <c r="AJ36" s="281">
        <v>2945.915</v>
      </c>
      <c r="AK36" s="281">
        <v>1476.37</v>
      </c>
      <c r="AL36" s="281">
        <v>3.577</v>
      </c>
      <c r="AM36" s="281">
        <v>17.73</v>
      </c>
      <c r="AO36" s="248" t="s">
        <v>327</v>
      </c>
      <c r="AP36" s="281">
        <f t="shared" si="9"/>
        <v>796.0110000000002</v>
      </c>
      <c r="AQ36" s="281">
        <v>428.598</v>
      </c>
      <c r="AR36" s="281">
        <v>168.043</v>
      </c>
      <c r="AS36" s="281">
        <v>0.82</v>
      </c>
      <c r="AT36" s="281">
        <v>198.55</v>
      </c>
      <c r="AV36" s="250" t="s">
        <v>327</v>
      </c>
      <c r="AW36" s="249">
        <f>SUM(AX36:BA36)</f>
        <v>13199</v>
      </c>
      <c r="AX36" s="249">
        <v>1808</v>
      </c>
      <c r="AY36" s="249">
        <v>10960</v>
      </c>
      <c r="AZ36" s="249">
        <v>431</v>
      </c>
    </row>
    <row r="37" spans="1:52" ht="19.5" customHeight="1">
      <c r="A37" s="288" t="s">
        <v>190</v>
      </c>
      <c r="B37" s="273"/>
      <c r="C37" s="268" t="s">
        <v>191</v>
      </c>
      <c r="D37" s="122">
        <v>41057.447</v>
      </c>
      <c r="E37" s="123">
        <v>46993.327000000005</v>
      </c>
      <c r="F37" s="265">
        <f t="shared" si="3"/>
        <v>14.457499025694418</v>
      </c>
      <c r="G37" s="266">
        <f>E37/E6*100</f>
        <v>25.308672041519877</v>
      </c>
      <c r="H37" s="124">
        <v>71569.2703</v>
      </c>
      <c r="I37" s="123">
        <v>80989.2446</v>
      </c>
      <c r="J37" s="265">
        <f t="shared" si="4"/>
        <v>13.162037646204695</v>
      </c>
      <c r="K37" s="265">
        <f>I37/I6*100</f>
        <v>28.96187921335508</v>
      </c>
      <c r="AF37" s="248" t="s">
        <v>328</v>
      </c>
      <c r="AG37" s="281">
        <f>SUM(AH37:AM37)</f>
        <v>9142.95</v>
      </c>
      <c r="AH37" s="281">
        <v>4785.104</v>
      </c>
      <c r="AI37" s="281">
        <v>204.805</v>
      </c>
      <c r="AJ37" s="281">
        <v>2663.134</v>
      </c>
      <c r="AK37" s="281">
        <v>1473.627</v>
      </c>
      <c r="AL37" s="281">
        <v>2.601</v>
      </c>
      <c r="AM37" s="281">
        <v>13.679</v>
      </c>
      <c r="AO37" s="248" t="s">
        <v>328</v>
      </c>
      <c r="AP37" s="281">
        <f t="shared" si="9"/>
        <v>766.572</v>
      </c>
      <c r="AQ37" s="289">
        <v>384.736</v>
      </c>
      <c r="AR37" s="289">
        <v>177.649</v>
      </c>
      <c r="AS37" s="289">
        <v>1.53</v>
      </c>
      <c r="AT37" s="289">
        <v>202.657</v>
      </c>
      <c r="AV37" s="248" t="s">
        <v>328</v>
      </c>
      <c r="AW37" s="249">
        <f>SUM(AX37:AZ37)</f>
        <v>13813</v>
      </c>
      <c r="AX37" s="249">
        <v>1846</v>
      </c>
      <c r="AY37" s="249">
        <v>11564</v>
      </c>
      <c r="AZ37" s="249">
        <v>403</v>
      </c>
    </row>
    <row r="38" spans="1:52" ht="19.5" customHeight="1">
      <c r="A38" s="284"/>
      <c r="B38" s="268"/>
      <c r="C38" s="268" t="s">
        <v>192</v>
      </c>
      <c r="D38" s="122">
        <v>69927.848</v>
      </c>
      <c r="E38" s="123">
        <v>69328.248</v>
      </c>
      <c r="F38" s="265">
        <f t="shared" si="3"/>
        <v>-0.8574552444399473</v>
      </c>
      <c r="G38" s="266">
        <f>E38/E6*100</f>
        <v>37.337341360086214</v>
      </c>
      <c r="H38" s="124">
        <v>91647.7271</v>
      </c>
      <c r="I38" s="123">
        <v>91498.535</v>
      </c>
      <c r="J38" s="265">
        <f t="shared" si="4"/>
        <v>-0.16278865250767183</v>
      </c>
      <c r="K38" s="265">
        <f>I38/I6*100</f>
        <v>32.72001772527882</v>
      </c>
      <c r="AF38" s="248" t="s">
        <v>329</v>
      </c>
      <c r="AG38" s="281">
        <f>SUM(AH38:AM38)</f>
        <v>8338.258999999998</v>
      </c>
      <c r="AH38" s="281">
        <v>4567.972</v>
      </c>
      <c r="AI38" s="281">
        <v>219.991</v>
      </c>
      <c r="AJ38" s="281">
        <v>2025.632</v>
      </c>
      <c r="AK38" s="281">
        <v>1513.791</v>
      </c>
      <c r="AL38" s="281">
        <v>2.089</v>
      </c>
      <c r="AM38" s="281">
        <v>8.784</v>
      </c>
      <c r="AO38" s="248" t="s">
        <v>329</v>
      </c>
      <c r="AP38" s="281">
        <f t="shared" si="9"/>
        <v>768.5550000000001</v>
      </c>
      <c r="AQ38" s="289">
        <v>361.451</v>
      </c>
      <c r="AR38" s="289">
        <v>179.937</v>
      </c>
      <c r="AS38" s="289">
        <v>0.49</v>
      </c>
      <c r="AT38" s="289">
        <v>226.677</v>
      </c>
      <c r="AV38" s="248" t="s">
        <v>329</v>
      </c>
      <c r="AW38" s="249">
        <f>SUM(AX38:AZ38)</f>
        <v>15479</v>
      </c>
      <c r="AX38" s="249">
        <v>1802</v>
      </c>
      <c r="AY38" s="249">
        <v>13448</v>
      </c>
      <c r="AZ38" s="249">
        <v>229</v>
      </c>
    </row>
    <row r="39" spans="1:52" ht="19.5" customHeight="1">
      <c r="A39" s="288" t="s">
        <v>176</v>
      </c>
      <c r="B39" s="273"/>
      <c r="C39" s="268" t="s">
        <v>193</v>
      </c>
      <c r="D39" s="122">
        <v>90.73</v>
      </c>
      <c r="E39" s="123">
        <v>103.357</v>
      </c>
      <c r="F39" s="265">
        <f t="shared" si="3"/>
        <v>13.917116719938278</v>
      </c>
      <c r="G39" s="266">
        <f>E39/E6*100</f>
        <v>0.05566382682791047</v>
      </c>
      <c r="H39" s="124">
        <v>120.3521</v>
      </c>
      <c r="I39" s="123">
        <v>120.65720000000002</v>
      </c>
      <c r="J39" s="265">
        <f t="shared" si="4"/>
        <v>0.2535061706443287</v>
      </c>
      <c r="K39" s="265">
        <f>I39/I6*100</f>
        <v>0.0431472014571874</v>
      </c>
      <c r="AF39" s="248" t="s">
        <v>330</v>
      </c>
      <c r="AG39" s="281">
        <f>SUM(AH39:AM39)</f>
        <v>8320.422999999999</v>
      </c>
      <c r="AH39" s="281">
        <v>4436.554</v>
      </c>
      <c r="AI39" s="281">
        <v>187.05</v>
      </c>
      <c r="AJ39" s="281">
        <v>2214.537</v>
      </c>
      <c r="AK39" s="281">
        <v>1464.911</v>
      </c>
      <c r="AL39" s="281">
        <v>2.295</v>
      </c>
      <c r="AM39" s="281">
        <v>15.076</v>
      </c>
      <c r="AO39" s="248" t="s">
        <v>330</v>
      </c>
      <c r="AP39" s="281">
        <f t="shared" si="9"/>
        <v>703.7650000000001</v>
      </c>
      <c r="AQ39" s="289">
        <v>342.201</v>
      </c>
      <c r="AR39" s="290">
        <v>164.103</v>
      </c>
      <c r="AS39" s="239">
        <v>1.759</v>
      </c>
      <c r="AT39" s="239">
        <v>195.702</v>
      </c>
      <c r="AV39" s="248" t="s">
        <v>330</v>
      </c>
      <c r="AW39" s="249">
        <f>SUM(AX39:AZ39)</f>
        <v>14558</v>
      </c>
      <c r="AX39" s="249">
        <v>1725</v>
      </c>
      <c r="AY39" s="272">
        <v>12634</v>
      </c>
      <c r="AZ39" s="249">
        <v>199</v>
      </c>
    </row>
    <row r="40" spans="1:52" ht="19.5" customHeight="1">
      <c r="A40" s="291"/>
      <c r="B40" s="269"/>
      <c r="C40" s="269" t="s">
        <v>194</v>
      </c>
      <c r="D40" s="119">
        <v>476.38</v>
      </c>
      <c r="E40" s="120">
        <v>543.391</v>
      </c>
      <c r="F40" s="258">
        <f t="shared" si="3"/>
        <v>14.06671144884335</v>
      </c>
      <c r="G40" s="262">
        <f>E40/E6*100</f>
        <v>0.29264803084304974</v>
      </c>
      <c r="H40" s="121">
        <v>630.0142</v>
      </c>
      <c r="I40" s="120">
        <v>871.7203999999999</v>
      </c>
      <c r="J40" s="258">
        <f t="shared" si="4"/>
        <v>38.36519875266305</v>
      </c>
      <c r="K40" s="258">
        <f>I40/I6*100</f>
        <v>0.3117285641730454</v>
      </c>
      <c r="AF40" s="248" t="s">
        <v>331</v>
      </c>
      <c r="AG40" s="281">
        <f aca="true" t="shared" si="10" ref="AG40:AM40">SUM(AG20:AG39)</f>
        <v>105531.276</v>
      </c>
      <c r="AH40" s="281">
        <f t="shared" si="10"/>
        <v>57438.054000000004</v>
      </c>
      <c r="AI40" s="281">
        <f t="shared" si="10"/>
        <v>2972.4030000000002</v>
      </c>
      <c r="AJ40" s="281">
        <f t="shared" si="10"/>
        <v>27585.234000000004</v>
      </c>
      <c r="AK40" s="281">
        <f t="shared" si="10"/>
        <v>17326.801</v>
      </c>
      <c r="AL40" s="281">
        <f t="shared" si="10"/>
        <v>41.317</v>
      </c>
      <c r="AM40" s="281">
        <f t="shared" si="10"/>
        <v>167.46699999999998</v>
      </c>
      <c r="AO40" s="248" t="s">
        <v>331</v>
      </c>
      <c r="AP40" s="281">
        <f>SUM(AP20:AP39)</f>
        <v>8689.243999999999</v>
      </c>
      <c r="AQ40" s="281">
        <f>SUM(AQ20:AQ39)</f>
        <v>4486.3769999999995</v>
      </c>
      <c r="AR40" s="281">
        <f>SUM(AR20:AR39)</f>
        <v>1762.518</v>
      </c>
      <c r="AS40" s="281">
        <f>SUM(AS20:AS39)</f>
        <v>16.540999999999997</v>
      </c>
      <c r="AT40" s="281">
        <f>SUM(AT20:AT39)</f>
        <v>2423.808</v>
      </c>
      <c r="AV40" s="248" t="s">
        <v>331</v>
      </c>
      <c r="AW40" s="249">
        <f>SUM(AW20:AW39)</f>
        <v>159945</v>
      </c>
      <c r="AX40" s="249">
        <f>SUM(AX20:AX39)</f>
        <v>21712</v>
      </c>
      <c r="AY40" s="249">
        <f>SUM(AY20:AY39)</f>
        <v>94460</v>
      </c>
      <c r="AZ40" s="249">
        <f>SUM(AZ20:AZ39)</f>
        <v>43773</v>
      </c>
    </row>
    <row r="41" spans="4:11" ht="19.5" customHeight="1">
      <c r="D41" s="292"/>
      <c r="E41" s="292"/>
      <c r="F41" s="292"/>
      <c r="G41" s="292"/>
      <c r="H41" s="292"/>
      <c r="I41" s="292"/>
      <c r="J41" s="292"/>
      <c r="K41" s="292"/>
    </row>
    <row r="42" spans="4:11" ht="19.5" customHeight="1">
      <c r="D42" s="292"/>
      <c r="E42" s="292"/>
      <c r="F42" s="292"/>
      <c r="G42" s="292"/>
      <c r="H42" s="292"/>
      <c r="I42" s="292"/>
      <c r="J42" s="292"/>
      <c r="K42" s="292"/>
    </row>
    <row r="43" spans="1:11" ht="19.5" customHeight="1">
      <c r="A43" s="239" t="s">
        <v>195</v>
      </c>
      <c r="D43" s="292"/>
      <c r="E43" s="292"/>
      <c r="F43" s="292"/>
      <c r="G43" s="292"/>
      <c r="H43" s="292"/>
      <c r="I43" s="292"/>
      <c r="J43" s="292"/>
      <c r="K43" s="292"/>
    </row>
    <row r="44" spans="1:11" ht="19.5" customHeight="1">
      <c r="A44" s="244"/>
      <c r="B44" s="245"/>
      <c r="C44" s="246"/>
      <c r="D44" s="339" t="s">
        <v>196</v>
      </c>
      <c r="E44" s="340"/>
      <c r="F44" s="340"/>
      <c r="G44" s="341"/>
      <c r="H44" s="339" t="s">
        <v>197</v>
      </c>
      <c r="I44" s="340"/>
      <c r="J44" s="340"/>
      <c r="K44" s="341"/>
    </row>
    <row r="45" spans="1:11" ht="19.5" customHeight="1">
      <c r="A45" s="251"/>
      <c r="B45" s="252"/>
      <c r="C45" s="253"/>
      <c r="D45" s="254" t="s">
        <v>260</v>
      </c>
      <c r="E45" s="254" t="s">
        <v>340</v>
      </c>
      <c r="F45" s="256" t="s">
        <v>261</v>
      </c>
      <c r="G45" s="293" t="s">
        <v>166</v>
      </c>
      <c r="H45" s="294" t="s">
        <v>341</v>
      </c>
      <c r="I45" s="294" t="s">
        <v>340</v>
      </c>
      <c r="J45" s="255" t="s">
        <v>261</v>
      </c>
      <c r="K45" s="256" t="s">
        <v>166</v>
      </c>
    </row>
    <row r="46" spans="1:12" ht="19.5" customHeight="1">
      <c r="A46" s="257" t="s">
        <v>198</v>
      </c>
      <c r="B46" s="252"/>
      <c r="C46" s="253"/>
      <c r="D46" s="127">
        <f>IF(D47+D48=SUM(D49:D52),D47+D48,"×")</f>
        <v>1193038</v>
      </c>
      <c r="E46" s="120">
        <f>IF(E47+E48=SUM(E49:E52),E47+E48,"×")</f>
        <v>1249366</v>
      </c>
      <c r="F46" s="258">
        <f aca="true" t="shared" si="11" ref="F46:F65">E46/D46*100-100</f>
        <v>4.721391942251628</v>
      </c>
      <c r="G46" s="262">
        <v>100</v>
      </c>
      <c r="H46" s="120">
        <f>IF(H47+H48=SUM(H49:H52),H47+H48,"×")</f>
        <v>105531.276</v>
      </c>
      <c r="I46" s="120">
        <f>IF(I47+I48=SUM(I49:I52),I47+I48,"×")</f>
        <v>106651.13</v>
      </c>
      <c r="J46" s="258">
        <f aca="true" t="shared" si="12" ref="J46:J65">I46/H46*100-100</f>
        <v>1.061158400093646</v>
      </c>
      <c r="K46" s="295">
        <v>100</v>
      </c>
      <c r="L46" s="296"/>
    </row>
    <row r="47" spans="1:12" ht="19.5" customHeight="1">
      <c r="A47" s="284" t="s">
        <v>199</v>
      </c>
      <c r="B47" s="260" t="s">
        <v>168</v>
      </c>
      <c r="C47" s="264" t="s">
        <v>200</v>
      </c>
      <c r="D47" s="122">
        <v>26170</v>
      </c>
      <c r="E47" s="123">
        <v>25717</v>
      </c>
      <c r="F47" s="265">
        <f t="shared" si="11"/>
        <v>-1.73098968284296</v>
      </c>
      <c r="G47" s="266">
        <f>E47/E46*100</f>
        <v>2.0584040225202225</v>
      </c>
      <c r="H47" s="124">
        <v>1909.439</v>
      </c>
      <c r="I47" s="123">
        <v>1798.9920000000002</v>
      </c>
      <c r="J47" s="265">
        <f t="shared" si="12"/>
        <v>-5.784264383413131</v>
      </c>
      <c r="K47" s="297">
        <f>I47/I46*100</f>
        <v>1.6868006930634492</v>
      </c>
      <c r="L47" s="296"/>
    </row>
    <row r="48" spans="1:12" ht="19.5" customHeight="1">
      <c r="A48" s="291" t="s">
        <v>201</v>
      </c>
      <c r="B48" s="298" t="s">
        <v>173</v>
      </c>
      <c r="C48" s="261" t="s">
        <v>202</v>
      </c>
      <c r="D48" s="119">
        <v>1166868</v>
      </c>
      <c r="E48" s="120">
        <v>1223649</v>
      </c>
      <c r="F48" s="258">
        <f t="shared" si="11"/>
        <v>4.866103106778155</v>
      </c>
      <c r="G48" s="262">
        <f>E48/E46*100</f>
        <v>97.94159597747978</v>
      </c>
      <c r="H48" s="121">
        <v>103621.837</v>
      </c>
      <c r="I48" s="120">
        <v>104852.138</v>
      </c>
      <c r="J48" s="258">
        <f t="shared" si="12"/>
        <v>1.1872989667226221</v>
      </c>
      <c r="K48" s="295">
        <f>I48/I46*100</f>
        <v>98.31319930693655</v>
      </c>
      <c r="L48" s="296"/>
    </row>
    <row r="49" spans="1:12" ht="19.5" customHeight="1">
      <c r="A49" s="350" t="s">
        <v>281</v>
      </c>
      <c r="B49" s="260" t="s">
        <v>203</v>
      </c>
      <c r="C49" s="299" t="s">
        <v>204</v>
      </c>
      <c r="D49" s="122">
        <v>367233</v>
      </c>
      <c r="E49" s="123">
        <v>352577</v>
      </c>
      <c r="F49" s="265">
        <f t="shared" si="11"/>
        <v>-3.990926741333155</v>
      </c>
      <c r="G49" s="266">
        <f>E49/E46*100</f>
        <v>28.220473424120712</v>
      </c>
      <c r="H49" s="124">
        <v>49279.746</v>
      </c>
      <c r="I49" s="123">
        <v>47161.75099999999</v>
      </c>
      <c r="J49" s="265">
        <f t="shared" si="12"/>
        <v>-4.297901616619555</v>
      </c>
      <c r="K49" s="297">
        <f>I49/I46*100</f>
        <v>44.22058256672947</v>
      </c>
      <c r="L49" s="296"/>
    </row>
    <row r="50" spans="1:12" ht="19.5" customHeight="1">
      <c r="A50" s="351"/>
      <c r="B50" s="260" t="s">
        <v>205</v>
      </c>
      <c r="C50" s="299" t="s">
        <v>204</v>
      </c>
      <c r="D50" s="122">
        <v>467348</v>
      </c>
      <c r="E50" s="123">
        <v>517999</v>
      </c>
      <c r="F50" s="265">
        <f t="shared" si="11"/>
        <v>10.837962289343281</v>
      </c>
      <c r="G50" s="266">
        <f>E50/E46*100</f>
        <v>41.46094899332942</v>
      </c>
      <c r="H50" s="124">
        <v>22144.26</v>
      </c>
      <c r="I50" s="123">
        <v>24176.402</v>
      </c>
      <c r="J50" s="265">
        <f t="shared" si="12"/>
        <v>9.176834087027515</v>
      </c>
      <c r="K50" s="297">
        <f>I50/I46*100</f>
        <v>22.66867870973331</v>
      </c>
      <c r="L50" s="296"/>
    </row>
    <row r="51" spans="1:12" ht="19.5" customHeight="1">
      <c r="A51" s="351"/>
      <c r="B51" s="260" t="s">
        <v>206</v>
      </c>
      <c r="C51" s="268" t="s">
        <v>207</v>
      </c>
      <c r="D51" s="122">
        <v>9413</v>
      </c>
      <c r="E51" s="123">
        <v>8515</v>
      </c>
      <c r="F51" s="265">
        <f t="shared" si="11"/>
        <v>-9.539997875278871</v>
      </c>
      <c r="G51" s="266">
        <f>E51/E46*100</f>
        <v>0.6815456799688803</v>
      </c>
      <c r="H51" s="124">
        <v>648.376</v>
      </c>
      <c r="I51" s="123">
        <v>573.697</v>
      </c>
      <c r="J51" s="265">
        <f t="shared" si="12"/>
        <v>-11.517853837896524</v>
      </c>
      <c r="K51" s="297">
        <f>I51/I46*100</f>
        <v>0.5379192888064102</v>
      </c>
      <c r="L51" s="296"/>
    </row>
    <row r="52" spans="1:12" ht="19.5" customHeight="1">
      <c r="A52" s="352"/>
      <c r="B52" s="298" t="s">
        <v>208</v>
      </c>
      <c r="C52" s="269" t="s">
        <v>209</v>
      </c>
      <c r="D52" s="119">
        <v>349044</v>
      </c>
      <c r="E52" s="120">
        <v>370275</v>
      </c>
      <c r="F52" s="258">
        <f t="shared" si="11"/>
        <v>6.082614226286665</v>
      </c>
      <c r="G52" s="262">
        <f>E52/E46*100</f>
        <v>29.63703190258099</v>
      </c>
      <c r="H52" s="121">
        <v>33458.894</v>
      </c>
      <c r="I52" s="120">
        <v>34739.28</v>
      </c>
      <c r="J52" s="258">
        <f t="shared" si="12"/>
        <v>3.8267433466270546</v>
      </c>
      <c r="K52" s="295">
        <f>I52/I46*100</f>
        <v>32.57281943473079</v>
      </c>
      <c r="L52" s="296"/>
    </row>
    <row r="53" spans="1:12" ht="19.5" customHeight="1">
      <c r="A53" s="350" t="s">
        <v>282</v>
      </c>
      <c r="B53" s="298" t="s">
        <v>173</v>
      </c>
      <c r="C53" s="269" t="s">
        <v>210</v>
      </c>
      <c r="D53" s="119">
        <v>965533</v>
      </c>
      <c r="E53" s="120">
        <v>1075457</v>
      </c>
      <c r="F53" s="258">
        <f t="shared" si="11"/>
        <v>11.38479989808738</v>
      </c>
      <c r="G53" s="262">
        <f>E53/E46*100</f>
        <v>86.08021988752695</v>
      </c>
      <c r="H53" s="121">
        <v>83817.735</v>
      </c>
      <c r="I53" s="120">
        <v>90237.573</v>
      </c>
      <c r="J53" s="258">
        <f t="shared" si="12"/>
        <v>7.659283563317487</v>
      </c>
      <c r="K53" s="295">
        <f>I53/I46*100</f>
        <v>84.61004866990157</v>
      </c>
      <c r="L53" s="270"/>
    </row>
    <row r="54" spans="1:12" ht="19.5" customHeight="1">
      <c r="A54" s="351"/>
      <c r="B54" s="260" t="s">
        <v>168</v>
      </c>
      <c r="C54" s="269" t="s">
        <v>211</v>
      </c>
      <c r="D54" s="127">
        <f>SUM(D55:D58)</f>
        <v>227505</v>
      </c>
      <c r="E54" s="120">
        <f>SUM(E55:E58)</f>
        <v>173909</v>
      </c>
      <c r="F54" s="258">
        <f t="shared" si="11"/>
        <v>-23.558163556844903</v>
      </c>
      <c r="G54" s="262">
        <f>E54/E46*100</f>
        <v>13.919780112473045</v>
      </c>
      <c r="H54" s="127">
        <f>SUM(H55:H58)</f>
        <v>21713.541</v>
      </c>
      <c r="I54" s="120">
        <f>SUM(I55:I58)</f>
        <v>16413.557</v>
      </c>
      <c r="J54" s="258">
        <f t="shared" si="12"/>
        <v>-24.408658173256953</v>
      </c>
      <c r="K54" s="295">
        <f>I54/I46*100</f>
        <v>15.389951330098425</v>
      </c>
      <c r="L54" s="270"/>
    </row>
    <row r="55" spans="1:11" ht="19.5" customHeight="1">
      <c r="A55" s="351"/>
      <c r="B55" s="273"/>
      <c r="C55" s="268" t="s">
        <v>212</v>
      </c>
      <c r="D55" s="122">
        <v>15777</v>
      </c>
      <c r="E55" s="123">
        <v>17402</v>
      </c>
      <c r="F55" s="265">
        <f t="shared" si="11"/>
        <v>10.299803511440714</v>
      </c>
      <c r="G55" s="266">
        <f>E55/E46*100</f>
        <v>1.3928664618694602</v>
      </c>
      <c r="H55" s="124">
        <v>1141.687</v>
      </c>
      <c r="I55" s="123">
        <v>1197.79</v>
      </c>
      <c r="J55" s="265">
        <f t="shared" si="12"/>
        <v>4.914043866663988</v>
      </c>
      <c r="K55" s="297">
        <f>I55/I46*100</f>
        <v>1.1230917103269322</v>
      </c>
    </row>
    <row r="56" spans="1:11" ht="19.5" customHeight="1">
      <c r="A56" s="351"/>
      <c r="B56" s="268"/>
      <c r="C56" s="268" t="s">
        <v>213</v>
      </c>
      <c r="D56" s="122">
        <v>153124</v>
      </c>
      <c r="E56" s="123">
        <v>101041</v>
      </c>
      <c r="F56" s="265">
        <f t="shared" si="11"/>
        <v>-34.01360988479925</v>
      </c>
      <c r="G56" s="266">
        <f>E56/E46*100</f>
        <v>8.08738192010988</v>
      </c>
      <c r="H56" s="124">
        <v>14875.351</v>
      </c>
      <c r="I56" s="123">
        <v>9932.96</v>
      </c>
      <c r="J56" s="265">
        <f t="shared" si="12"/>
        <v>-33.22537397604938</v>
      </c>
      <c r="K56" s="297">
        <f>I56/I46*100</f>
        <v>9.313506570441401</v>
      </c>
    </row>
    <row r="57" spans="1:11" ht="19.5" customHeight="1">
      <c r="A57" s="351"/>
      <c r="B57" s="273"/>
      <c r="C57" s="300" t="s">
        <v>214</v>
      </c>
      <c r="D57" s="122">
        <v>5717</v>
      </c>
      <c r="E57" s="123">
        <v>4736</v>
      </c>
      <c r="F57" s="265">
        <f t="shared" si="11"/>
        <v>-17.15934930907818</v>
      </c>
      <c r="G57" s="266">
        <f>E57/E46*100</f>
        <v>0.37907226545303774</v>
      </c>
      <c r="H57" s="124">
        <v>416.338</v>
      </c>
      <c r="I57" s="123">
        <v>346.33699999999993</v>
      </c>
      <c r="J57" s="265">
        <f t="shared" si="12"/>
        <v>-16.813502490764733</v>
      </c>
      <c r="K57" s="297">
        <f>I57/I46*100</f>
        <v>0.3247382376539282</v>
      </c>
    </row>
    <row r="58" spans="1:11" ht="19.5" customHeight="1">
      <c r="A58" s="352"/>
      <c r="B58" s="269"/>
      <c r="C58" s="269" t="s">
        <v>215</v>
      </c>
      <c r="D58" s="119">
        <v>52887</v>
      </c>
      <c r="E58" s="120">
        <v>50730</v>
      </c>
      <c r="F58" s="258">
        <f t="shared" si="11"/>
        <v>-4.078507005502303</v>
      </c>
      <c r="G58" s="262">
        <f>E58/E46*100</f>
        <v>4.060459465040669</v>
      </c>
      <c r="H58" s="121">
        <v>5280.165</v>
      </c>
      <c r="I58" s="120">
        <v>4936.47</v>
      </c>
      <c r="J58" s="258">
        <f t="shared" si="12"/>
        <v>-6.509171588387858</v>
      </c>
      <c r="K58" s="295">
        <f>I58/I46*100</f>
        <v>4.628614811676163</v>
      </c>
    </row>
    <row r="59" spans="1:11" ht="19.5" customHeight="1">
      <c r="A59" s="284"/>
      <c r="B59" s="298" t="s">
        <v>186</v>
      </c>
      <c r="C59" s="269" t="s">
        <v>216</v>
      </c>
      <c r="D59" s="119">
        <v>541960</v>
      </c>
      <c r="E59" s="120">
        <v>545370</v>
      </c>
      <c r="F59" s="258">
        <f t="shared" si="11"/>
        <v>0.6291977267695046</v>
      </c>
      <c r="G59" s="262">
        <f>E59/E46*100</f>
        <v>43.65174016261047</v>
      </c>
      <c r="H59" s="121">
        <v>57438.054000000004</v>
      </c>
      <c r="I59" s="128">
        <v>56595.608</v>
      </c>
      <c r="J59" s="258">
        <f t="shared" si="12"/>
        <v>-1.4667035899231564</v>
      </c>
      <c r="K59" s="295">
        <f>I59/I46*100</f>
        <v>53.066111910863015</v>
      </c>
    </row>
    <row r="60" spans="1:11" ht="19.5" customHeight="1">
      <c r="A60" s="288" t="s">
        <v>187</v>
      </c>
      <c r="B60" s="260" t="s">
        <v>183</v>
      </c>
      <c r="C60" s="301" t="s">
        <v>217</v>
      </c>
      <c r="D60" s="127">
        <f>SUM(D61:D65)</f>
        <v>651078</v>
      </c>
      <c r="E60" s="120">
        <f>SUM(E61:E65)</f>
        <v>703996</v>
      </c>
      <c r="F60" s="258">
        <f t="shared" si="11"/>
        <v>8.127751206460673</v>
      </c>
      <c r="G60" s="262">
        <f>E60/E46*100</f>
        <v>56.34825983738953</v>
      </c>
      <c r="H60" s="127">
        <f>SUM(H61:H65)</f>
        <v>48093.222</v>
      </c>
      <c r="I60" s="120">
        <f>SUM(I61:I65)</f>
        <v>50055.522</v>
      </c>
      <c r="J60" s="258">
        <f t="shared" si="12"/>
        <v>4.080200740137556</v>
      </c>
      <c r="K60" s="295">
        <f>I60/I46*100</f>
        <v>46.93388808913698</v>
      </c>
    </row>
    <row r="61" spans="1:12" ht="19.5" customHeight="1">
      <c r="A61" s="284"/>
      <c r="B61" s="268"/>
      <c r="C61" s="268" t="s">
        <v>189</v>
      </c>
      <c r="D61" s="122">
        <v>40079</v>
      </c>
      <c r="E61" s="123">
        <v>24637</v>
      </c>
      <c r="F61" s="265">
        <f t="shared" si="11"/>
        <v>-38.52890541181168</v>
      </c>
      <c r="G61" s="266">
        <f>E61/E46*100</f>
        <v>1.9719601782023841</v>
      </c>
      <c r="H61" s="124">
        <v>2972.4030000000002</v>
      </c>
      <c r="I61" s="123">
        <v>1744.3039999999999</v>
      </c>
      <c r="J61" s="265">
        <f t="shared" si="12"/>
        <v>-41.31670570915183</v>
      </c>
      <c r="K61" s="297">
        <f>I61/I46*100</f>
        <v>1.6355232241796216</v>
      </c>
      <c r="L61" s="270"/>
    </row>
    <row r="62" spans="1:12" ht="19.5" customHeight="1">
      <c r="A62" s="288" t="s">
        <v>190</v>
      </c>
      <c r="B62" s="273"/>
      <c r="C62" s="268" t="s">
        <v>191</v>
      </c>
      <c r="D62" s="122">
        <v>372097</v>
      </c>
      <c r="E62" s="123">
        <v>450046</v>
      </c>
      <c r="F62" s="265">
        <f t="shared" si="11"/>
        <v>20.9485698621596</v>
      </c>
      <c r="G62" s="266">
        <f>E62/E46*100</f>
        <v>36.021950333209</v>
      </c>
      <c r="H62" s="124">
        <v>27585.234000000004</v>
      </c>
      <c r="I62" s="123">
        <v>31867.222999999994</v>
      </c>
      <c r="J62" s="265">
        <f t="shared" si="12"/>
        <v>15.522757573852715</v>
      </c>
      <c r="K62" s="297">
        <f>I62/I46*100</f>
        <v>29.879873752861307</v>
      </c>
      <c r="L62" s="270"/>
    </row>
    <row r="63" spans="1:11" ht="19.5" customHeight="1">
      <c r="A63" s="284"/>
      <c r="B63" s="268"/>
      <c r="C63" s="268" t="s">
        <v>192</v>
      </c>
      <c r="D63" s="122">
        <v>235279</v>
      </c>
      <c r="E63" s="123">
        <v>226193</v>
      </c>
      <c r="F63" s="265">
        <f t="shared" si="11"/>
        <v>-3.8617981205292438</v>
      </c>
      <c r="G63" s="266">
        <f>E63/E46*100</f>
        <v>18.104622664615494</v>
      </c>
      <c r="H63" s="124">
        <v>17326.801</v>
      </c>
      <c r="I63" s="123">
        <v>16251.495</v>
      </c>
      <c r="J63" s="265">
        <f t="shared" si="12"/>
        <v>-6.2060272984032</v>
      </c>
      <c r="K63" s="297">
        <f>I63/I46*100</f>
        <v>15.237996071865343</v>
      </c>
    </row>
    <row r="64" spans="1:11" ht="19.5" customHeight="1">
      <c r="A64" s="288" t="s">
        <v>176</v>
      </c>
      <c r="B64" s="273"/>
      <c r="C64" s="268" t="s">
        <v>193</v>
      </c>
      <c r="D64" s="122">
        <v>470</v>
      </c>
      <c r="E64" s="123">
        <v>427</v>
      </c>
      <c r="F64" s="265">
        <f t="shared" si="11"/>
        <v>-9.148936170212764</v>
      </c>
      <c r="G64" s="266">
        <f>E64/E46*100</f>
        <v>0.034177334744182254</v>
      </c>
      <c r="H64" s="124">
        <v>41.317</v>
      </c>
      <c r="I64" s="123">
        <v>37.681</v>
      </c>
      <c r="J64" s="265">
        <f t="shared" si="12"/>
        <v>-8.800251712370226</v>
      </c>
      <c r="K64" s="297">
        <f>I64/I46*100</f>
        <v>0.035331083693159175</v>
      </c>
    </row>
    <row r="65" spans="1:11" ht="19.5" customHeight="1">
      <c r="A65" s="291"/>
      <c r="B65" s="269"/>
      <c r="C65" s="269" t="s">
        <v>194</v>
      </c>
      <c r="D65" s="119">
        <v>3153</v>
      </c>
      <c r="E65" s="120">
        <v>2693</v>
      </c>
      <c r="F65" s="258">
        <f t="shared" si="11"/>
        <v>-14.58928005074533</v>
      </c>
      <c r="G65" s="262">
        <f>E65/E46*100</f>
        <v>0.21554932661846088</v>
      </c>
      <c r="H65" s="121">
        <v>167.46699999999998</v>
      </c>
      <c r="I65" s="120">
        <v>154.819</v>
      </c>
      <c r="J65" s="258">
        <f t="shared" si="12"/>
        <v>-7.552532737793115</v>
      </c>
      <c r="K65" s="295">
        <f>I65/I46*100</f>
        <v>0.1451639565375444</v>
      </c>
    </row>
    <row r="66" spans="4:11" ht="19.5" customHeight="1">
      <c r="D66" s="292"/>
      <c r="E66" s="302"/>
      <c r="F66" s="292"/>
      <c r="G66" s="292"/>
      <c r="H66" s="292"/>
      <c r="I66" s="292"/>
      <c r="J66" s="292"/>
      <c r="K66" s="292"/>
    </row>
    <row r="67" spans="1:11" ht="19.5" customHeight="1">
      <c r="A67" s="239" t="s">
        <v>218</v>
      </c>
      <c r="D67" s="292"/>
      <c r="E67" s="292"/>
      <c r="F67" s="292"/>
      <c r="G67" s="292"/>
      <c r="H67" s="292"/>
      <c r="I67" s="292"/>
      <c r="J67" s="292"/>
      <c r="K67" s="292"/>
    </row>
    <row r="68" spans="1:11" ht="19.5" customHeight="1">
      <c r="A68" s="244"/>
      <c r="B68" s="245"/>
      <c r="C68" s="246"/>
      <c r="D68" s="339" t="s">
        <v>196</v>
      </c>
      <c r="E68" s="340"/>
      <c r="F68" s="340"/>
      <c r="G68" s="341"/>
      <c r="H68" s="339" t="s">
        <v>197</v>
      </c>
      <c r="I68" s="340"/>
      <c r="J68" s="340"/>
      <c r="K68" s="341"/>
    </row>
    <row r="69" spans="1:11" ht="19.5" customHeight="1">
      <c r="A69" s="251"/>
      <c r="B69" s="252"/>
      <c r="C69" s="253"/>
      <c r="D69" s="254" t="s">
        <v>260</v>
      </c>
      <c r="E69" s="303" t="s">
        <v>283</v>
      </c>
      <c r="F69" s="256" t="s">
        <v>261</v>
      </c>
      <c r="G69" s="293" t="s">
        <v>166</v>
      </c>
      <c r="H69" s="294" t="s">
        <v>260</v>
      </c>
      <c r="I69" s="254" t="s">
        <v>283</v>
      </c>
      <c r="J69" s="256" t="s">
        <v>261</v>
      </c>
      <c r="K69" s="256" t="s">
        <v>166</v>
      </c>
    </row>
    <row r="70" spans="1:11" ht="19.5" customHeight="1">
      <c r="A70" s="304" t="s">
        <v>219</v>
      </c>
      <c r="B70" s="305" t="s">
        <v>0</v>
      </c>
      <c r="C70" s="269" t="s">
        <v>220</v>
      </c>
      <c r="D70" s="119">
        <v>207442</v>
      </c>
      <c r="E70" s="120">
        <v>230674</v>
      </c>
      <c r="F70" s="258">
        <f>E70/D70*100-100</f>
        <v>11.199274978066171</v>
      </c>
      <c r="G70" s="262">
        <f>E70/E52*100</f>
        <v>62.29802174059821</v>
      </c>
      <c r="H70" s="121">
        <v>18710.52</v>
      </c>
      <c r="I70" s="120">
        <v>20101.999</v>
      </c>
      <c r="J70" s="295">
        <f>I70/H70*100-100</f>
        <v>7.436880428764141</v>
      </c>
      <c r="K70" s="295">
        <f>I70/I52*100</f>
        <v>57.86532996653931</v>
      </c>
    </row>
    <row r="71" ht="19.5" customHeight="1"/>
    <row r="72" ht="19.5" customHeight="1">
      <c r="A72" s="239" t="s">
        <v>221</v>
      </c>
    </row>
    <row r="73" spans="1:11" ht="19.5" customHeight="1">
      <c r="A73" s="244"/>
      <c r="B73" s="245"/>
      <c r="C73" s="245"/>
      <c r="D73" s="339" t="s">
        <v>196</v>
      </c>
      <c r="E73" s="340"/>
      <c r="F73" s="340"/>
      <c r="G73" s="341"/>
      <c r="H73" s="339" t="s">
        <v>196</v>
      </c>
      <c r="I73" s="340"/>
      <c r="J73" s="340"/>
      <c r="K73" s="341"/>
    </row>
    <row r="74" spans="1:11" ht="19.5" customHeight="1">
      <c r="A74" s="251"/>
      <c r="B74" s="252"/>
      <c r="C74" s="252"/>
      <c r="D74" s="254" t="s">
        <v>260</v>
      </c>
      <c r="E74" s="254" t="s">
        <v>283</v>
      </c>
      <c r="F74" s="255" t="s">
        <v>261</v>
      </c>
      <c r="G74" s="255" t="s">
        <v>166</v>
      </c>
      <c r="H74" s="255" t="s">
        <v>222</v>
      </c>
      <c r="I74" s="254" t="s">
        <v>260</v>
      </c>
      <c r="J74" s="306" t="s">
        <v>283</v>
      </c>
      <c r="K74" s="256" t="s">
        <v>261</v>
      </c>
    </row>
    <row r="75" spans="1:11" ht="19.5" customHeight="1">
      <c r="A75" s="257" t="s">
        <v>223</v>
      </c>
      <c r="C75" s="252"/>
      <c r="D75" s="127">
        <f>IF(SUM(D76:D78)=SUM(I75:I78),SUM(D76:D78),"×")</f>
        <v>159945</v>
      </c>
      <c r="E75" s="127">
        <f>IF(SUM(E76:E78)=SUM(J75:J78),SUM(E76:E78),"×")</f>
        <v>156581</v>
      </c>
      <c r="F75" s="295">
        <f>E75/D75*100-100</f>
        <v>-2.103222982900377</v>
      </c>
      <c r="G75" s="307">
        <f>E75/E46*100</f>
        <v>12.53283665475129</v>
      </c>
      <c r="H75" s="308" t="s">
        <v>284</v>
      </c>
      <c r="I75" s="129">
        <v>66129</v>
      </c>
      <c r="J75" s="130">
        <v>63586</v>
      </c>
      <c r="K75" s="297">
        <f>J75/I75*100-100</f>
        <v>-3.8455140709824747</v>
      </c>
    </row>
    <row r="76" spans="1:11" ht="19.5" customHeight="1">
      <c r="A76" s="342" t="s">
        <v>187</v>
      </c>
      <c r="B76" s="343"/>
      <c r="C76" s="309" t="s">
        <v>224</v>
      </c>
      <c r="D76" s="132">
        <v>21712</v>
      </c>
      <c r="E76" s="123">
        <v>20940</v>
      </c>
      <c r="F76" s="297">
        <f>E76/D76*100-100</f>
        <v>-3.555637435519529</v>
      </c>
      <c r="G76" s="310">
        <f>E76/E75*100</f>
        <v>13.37327006469495</v>
      </c>
      <c r="H76" s="308" t="s">
        <v>285</v>
      </c>
      <c r="I76" s="129">
        <v>85795</v>
      </c>
      <c r="J76" s="130">
        <v>85110</v>
      </c>
      <c r="K76" s="265">
        <f>J76/I76*100-100</f>
        <v>-0.7984148260388224</v>
      </c>
    </row>
    <row r="77" spans="1:11" ht="19.5" customHeight="1">
      <c r="A77" s="344" t="s">
        <v>190</v>
      </c>
      <c r="B77" s="345"/>
      <c r="C77" s="309" t="s">
        <v>225</v>
      </c>
      <c r="D77" s="132">
        <v>4133</v>
      </c>
      <c r="E77" s="123">
        <v>4618</v>
      </c>
      <c r="F77" s="297">
        <f>E77/D77*100-100</f>
        <v>11.734817323977737</v>
      </c>
      <c r="G77" s="310">
        <f>E77/E75*100</f>
        <v>2.9492722616409397</v>
      </c>
      <c r="H77" s="308" t="s">
        <v>286</v>
      </c>
      <c r="I77" s="129">
        <v>493</v>
      </c>
      <c r="J77" s="130">
        <v>485</v>
      </c>
      <c r="K77" s="297">
        <f>J77/I77*100-100</f>
        <v>-1.6227180527383354</v>
      </c>
    </row>
    <row r="78" spans="1:11" ht="19.5" customHeight="1">
      <c r="A78" s="346" t="s">
        <v>176</v>
      </c>
      <c r="B78" s="347"/>
      <c r="C78" s="293" t="s">
        <v>226</v>
      </c>
      <c r="D78" s="134">
        <v>134100</v>
      </c>
      <c r="E78" s="120">
        <v>131023</v>
      </c>
      <c r="F78" s="258">
        <f>E78/D78*100-100</f>
        <v>-2.2945563012677184</v>
      </c>
      <c r="G78" s="307">
        <f>E78/E75*100</f>
        <v>83.67745767366411</v>
      </c>
      <c r="H78" s="311" t="s">
        <v>287</v>
      </c>
      <c r="I78" s="127">
        <v>7528</v>
      </c>
      <c r="J78" s="131">
        <v>7400</v>
      </c>
      <c r="K78" s="258">
        <f>J78/I78*100-100</f>
        <v>-1.7003188097768316</v>
      </c>
    </row>
    <row r="79" ht="19.5" customHeight="1"/>
    <row r="80" ht="19.5" customHeight="1">
      <c r="C80" s="239" t="s">
        <v>227</v>
      </c>
    </row>
    <row r="81" spans="3:9" ht="19.5" customHeight="1">
      <c r="C81" s="312"/>
      <c r="D81" s="339" t="s">
        <v>228</v>
      </c>
      <c r="E81" s="340"/>
      <c r="F81" s="341"/>
      <c r="G81" s="339" t="s">
        <v>229</v>
      </c>
      <c r="H81" s="340"/>
      <c r="I81" s="341"/>
    </row>
    <row r="82" spans="3:9" ht="19.5" customHeight="1">
      <c r="C82" s="291"/>
      <c r="D82" s="254" t="s">
        <v>260</v>
      </c>
      <c r="E82" s="254" t="s">
        <v>283</v>
      </c>
      <c r="F82" s="255" t="s">
        <v>261</v>
      </c>
      <c r="G82" s="254" t="s">
        <v>260</v>
      </c>
      <c r="H82" s="254" t="s">
        <v>283</v>
      </c>
      <c r="I82" s="256" t="s">
        <v>261</v>
      </c>
    </row>
    <row r="83" spans="3:9" ht="19.5" customHeight="1">
      <c r="C83" s="313" t="s">
        <v>288</v>
      </c>
      <c r="D83" s="129">
        <f>SUM(D84:D87)</f>
        <v>91327</v>
      </c>
      <c r="E83" s="123">
        <f>SUM(E84:E87)</f>
        <v>97670</v>
      </c>
      <c r="F83" s="310">
        <f>E83/D83*100-100</f>
        <v>6.945372124344388</v>
      </c>
      <c r="G83" s="129">
        <f>SUM(G84:G87)</f>
        <v>8689.243999999999</v>
      </c>
      <c r="H83" s="123">
        <f>SUM(H84:H87)</f>
        <v>8780.748</v>
      </c>
      <c r="I83" s="297">
        <f>H83/G83*100-100</f>
        <v>1.0530720509172085</v>
      </c>
    </row>
    <row r="84" spans="3:12" ht="19.5" customHeight="1">
      <c r="C84" s="313" t="s">
        <v>289</v>
      </c>
      <c r="D84" s="122">
        <v>33942</v>
      </c>
      <c r="E84" s="123">
        <v>31898</v>
      </c>
      <c r="F84" s="310">
        <f>E84/D84*100-100</f>
        <v>-6.022037593541924</v>
      </c>
      <c r="G84" s="132">
        <v>4486.3769999999995</v>
      </c>
      <c r="H84" s="133">
        <v>4200.389</v>
      </c>
      <c r="I84" s="297">
        <f>H84/G84*100-100</f>
        <v>-6.374586888261945</v>
      </c>
      <c r="L84" s="270"/>
    </row>
    <row r="85" spans="3:12" ht="19.5" customHeight="1">
      <c r="C85" s="313" t="s">
        <v>290</v>
      </c>
      <c r="D85" s="122">
        <v>34712</v>
      </c>
      <c r="E85" s="123">
        <v>44134</v>
      </c>
      <c r="F85" s="266">
        <f>E85/D85*100-100</f>
        <v>27.143351002535155</v>
      </c>
      <c r="G85" s="132">
        <v>1762.518</v>
      </c>
      <c r="H85" s="133">
        <v>2229.399</v>
      </c>
      <c r="I85" s="297">
        <f>H85/G85*100-100</f>
        <v>26.489431597294313</v>
      </c>
      <c r="L85" s="270"/>
    </row>
    <row r="86" spans="3:12" ht="19.5" customHeight="1">
      <c r="C86" s="313" t="s">
        <v>291</v>
      </c>
      <c r="D86" s="122">
        <v>208</v>
      </c>
      <c r="E86" s="123">
        <v>187</v>
      </c>
      <c r="F86" s="310">
        <f>E86/D86*100-100</f>
        <v>-10.09615384615384</v>
      </c>
      <c r="G86" s="132">
        <v>16.540999999999997</v>
      </c>
      <c r="H86" s="133">
        <v>14.235</v>
      </c>
      <c r="I86" s="265">
        <f>H86/G86*100-100</f>
        <v>-13.941116014751202</v>
      </c>
      <c r="L86" s="270"/>
    </row>
    <row r="87" spans="3:12" ht="19.5" customHeight="1">
      <c r="C87" s="314" t="s">
        <v>292</v>
      </c>
      <c r="D87" s="119">
        <v>22465</v>
      </c>
      <c r="E87" s="120">
        <v>21451</v>
      </c>
      <c r="F87" s="307">
        <f>E87/D87*100-100</f>
        <v>-4.513687959047402</v>
      </c>
      <c r="G87" s="134">
        <v>2423.808</v>
      </c>
      <c r="H87" s="128">
        <v>2336.725</v>
      </c>
      <c r="I87" s="295">
        <f>H87/G87*100-100</f>
        <v>-3.592817582910854</v>
      </c>
      <c r="L87" s="270"/>
    </row>
    <row r="88" ht="19.5" customHeight="1"/>
    <row r="89" spans="1:3" ht="19.5" customHeight="1">
      <c r="A89" s="242" t="s">
        <v>230</v>
      </c>
      <c r="C89" s="239" t="s">
        <v>231</v>
      </c>
    </row>
    <row r="90" spans="2:3" ht="19.5" customHeight="1">
      <c r="B90" s="242"/>
      <c r="C90" s="239" t="s">
        <v>232</v>
      </c>
    </row>
    <row r="91" ht="19.5" customHeight="1">
      <c r="C91" s="239" t="s">
        <v>233</v>
      </c>
    </row>
    <row r="92" ht="19.5" customHeight="1"/>
  </sheetData>
  <mergeCells count="18">
    <mergeCell ref="A15:A33"/>
    <mergeCell ref="A7:A14"/>
    <mergeCell ref="A49:A52"/>
    <mergeCell ref="A53:A58"/>
    <mergeCell ref="A76:B76"/>
    <mergeCell ref="A77:B77"/>
    <mergeCell ref="A78:B78"/>
    <mergeCell ref="A1:K1"/>
    <mergeCell ref="D4:G4"/>
    <mergeCell ref="H4:K4"/>
    <mergeCell ref="D44:G44"/>
    <mergeCell ref="H44:K44"/>
    <mergeCell ref="D68:G68"/>
    <mergeCell ref="H68:K68"/>
    <mergeCell ref="D73:G73"/>
    <mergeCell ref="H73:K73"/>
    <mergeCell ref="D81:F81"/>
    <mergeCell ref="G81:I81"/>
  </mergeCells>
  <printOptions/>
  <pageMargins left="0.7874015748031497" right="0" top="0.3937007874015748" bottom="0" header="0.5118110236220472" footer="0.5118110236220472"/>
  <pageSetup horizontalDpi="400" verticalDpi="400" orientation="portrait" paperSize="9" scale="68" r:id="rId1"/>
  <rowBreaks count="1" manualBreakCount="1">
    <brk id="4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2006-01-30T02:02:23Z</cp:lastPrinted>
  <dcterms:created xsi:type="dcterms:W3CDTF">2006-01-27T09:16:29Z</dcterms:created>
  <dcterms:modified xsi:type="dcterms:W3CDTF">2006-05-23T10:13:30Z</dcterms:modified>
  <cp:category/>
  <cp:version/>
  <cp:contentType/>
  <cp:contentStatus/>
</cp:coreProperties>
</file>