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66" windowWidth="15480" windowHeight="11640" tabRatio="830" activeTab="0"/>
  </bookViews>
  <sheets>
    <sheet name="はじめに" sheetId="1" r:id="rId1"/>
    <sheet name="Ａ．指標等設定シート" sheetId="2" r:id="rId2"/>
    <sheet name="Ｂ．適用方（別紙②）" sheetId="3" r:id="rId3"/>
    <sheet name="Ｃ．運賃表（別紙①－１）" sheetId="4" r:id="rId4"/>
    <sheet name="Ｄ．運賃表（別紙①－２）" sheetId="5" r:id="rId5"/>
    <sheet name="Ｅ．届出について" sheetId="6" r:id="rId6"/>
  </sheets>
  <definedNames>
    <definedName name="_xlnm.Print_Area" localSheetId="1">'Ａ．指標等設定シート'!$A$1:$F$94</definedName>
    <definedName name="_xlnm.Print_Area" localSheetId="2">'Ｂ．適用方（別紙②）'!$A$1:$H$83</definedName>
    <definedName name="_xlnm.Print_Area" localSheetId="3">'Ｃ．運賃表（別紙①－１）'!$A$1:$P$75</definedName>
    <definedName name="_xlnm.Print_Area" localSheetId="4">'Ｄ．運賃表（別紙①－２）'!$A$1:$O$16</definedName>
    <definedName name="_xlnm.Print_Area" localSheetId="5">'Ｅ．届出について'!$A$5:$M$40</definedName>
    <definedName name="_xlnm.Print_Area" localSheetId="0">'はじめに'!$A$1:$AG$103</definedName>
  </definedNames>
  <calcPr fullCalcOnLoad="1"/>
</workbook>
</file>

<file path=xl/sharedStrings.xml><?xml version="1.0" encoding="utf-8"?>
<sst xmlns="http://schemas.openxmlformats.org/spreadsheetml/2006/main" count="383" uniqueCount="231">
  <si>
    <t>まで</t>
  </si>
  <si>
    <t>１トン車まで</t>
  </si>
  <si>
    <t>２トン車まで</t>
  </si>
  <si>
    <t>３トン車まで</t>
  </si>
  <si>
    <t>４トン車まで</t>
  </si>
  <si>
    <t>５トン車まで</t>
  </si>
  <si>
    <t>６トン車まで</t>
  </si>
  <si>
    <t>８トン車まで</t>
  </si>
  <si>
    <t>10トン車まで</t>
  </si>
  <si>
    <t>12トン車まで</t>
  </si>
  <si>
    <t>　　　　　　　　　　　　車種
　距離</t>
  </si>
  <si>
    <t>単位：円</t>
  </si>
  <si>
    <t>km</t>
  </si>
  <si>
    <t>　〃　　　</t>
  </si>
  <si>
    <t>年</t>
  </si>
  <si>
    <t>月</t>
  </si>
  <si>
    <t>日</t>
  </si>
  <si>
    <t>車種</t>
  </si>
  <si>
    <t>燃料価格の設定</t>
  </si>
  <si>
    <t>燃費（km/L）</t>
  </si>
  <si>
    <t>算出上の上昇額</t>
  </si>
  <si>
    <t>基準価格</t>
  </si>
  <si>
    <t>－</t>
  </si>
  <si>
    <t>廃止</t>
  </si>
  <si>
    <t>２トン車まで</t>
  </si>
  <si>
    <t>３トン車まで</t>
  </si>
  <si>
    <t>４トン車まで</t>
  </si>
  <si>
    <t>５トン車まで</t>
  </si>
  <si>
    <t>６トン車まで</t>
  </si>
  <si>
    <t>８トン車まで</t>
  </si>
  <si>
    <t>10トン車まで</t>
  </si>
  <si>
    <t>12トン車まで</t>
  </si>
  <si>
    <t>14トン車まで</t>
  </si>
  <si>
    <t>・　基準価格</t>
  </si>
  <si>
    <t>・　改定条件</t>
  </si>
  <si>
    <t>・　改定する刻み幅</t>
  </si>
  <si>
    <t>・　廃止条件</t>
  </si>
  <si>
    <t>調達している軽油価格</t>
  </si>
  <si>
    <t>２．燃料サーチャージの改定条件と算出上の上昇額テーブルは下表の通りである。</t>
  </si>
  <si>
    <t>①基準とする軽油価格</t>
  </si>
  <si>
    <t>燃料サーチャージを改定する刻み幅を記入します。</t>
  </si>
  <si>
    <t>円</t>
  </si>
  <si>
    <t>燃料サーチャージの算出</t>
  </si>
  <si>
    <t>計算上の距離</t>
  </si>
  <si>
    <t>燃費</t>
  </si>
  <si>
    <t>　　　　　　　　１．　円単位に少数を切り上げ</t>
  </si>
  <si>
    <t>　　　　　　　　２．　10円単位に端数を切り上げ</t>
  </si>
  <si>
    <t>　　　　　　　　３．　10円単位に端数を四捨五入</t>
  </si>
  <si>
    <t>上昇額</t>
  </si>
  <si>
    <t>→</t>
  </si>
  <si>
    <t>端数処理</t>
  </si>
  <si>
    <t>算出条件</t>
  </si>
  <si>
    <t>１．燃料サーチャージを以下の算出方法で設定した。</t>
  </si>
  <si>
    <t>３．燃料サーチャージ額を算出するために使用した自社の車両燃費は以下である。</t>
  </si>
  <si>
    <t>１トン車まで</t>
  </si>
  <si>
    <t>１２トン車まで</t>
  </si>
  <si>
    <t>１４トン車まで</t>
  </si>
  <si>
    <t>基準とした軽油価格</t>
  </si>
  <si>
    <t>算出上の軽油価格</t>
  </si>
  <si>
    <t>算出上の価格</t>
  </si>
  <si>
    <t>現在の価格</t>
  </si>
  <si>
    <t>注１</t>
  </si>
  <si>
    <t>円単位に少数を切り上げ</t>
  </si>
  <si>
    <t>10円単位に端数を切り上げ</t>
  </si>
  <si>
    <t>10円単位に端数を四捨五入</t>
  </si>
  <si>
    <t>算出に当たって前提とした燃費（km/L)</t>
  </si>
  <si>
    <t>番号</t>
  </si>
  <si>
    <t>14トン車まで</t>
  </si>
  <si>
    <t>燃料サーチャージ　＝　走行距離（km）÷燃費（km/L）×算出上の燃料価格上昇額（円/L）</t>
  </si>
  <si>
    <t>燃料サーチャージ　＝　平均走行距離（km）÷燃費（km/L）×算出上の燃料価格上昇額（円/L）</t>
  </si>
  <si>
    <t>使用車種別に、平均走行距離を記入します。</t>
  </si>
  <si>
    <t>　　　　　　　　　　　　　　　　　車種別
　種別</t>
  </si>
  <si>
    <t>２トン車まで</t>
  </si>
  <si>
    <t>３トン車まで</t>
  </si>
  <si>
    <t>４トン車まで</t>
  </si>
  <si>
    <t>５トン車まで</t>
  </si>
  <si>
    <t>６トン車まで</t>
  </si>
  <si>
    <t>８トン車まで</t>
  </si>
  <si>
    <t>10トン車まで</t>
  </si>
  <si>
    <t>12トン車まで</t>
  </si>
  <si>
    <t>８時間制</t>
  </si>
  <si>
    <t>４時間制</t>
  </si>
  <si>
    <t>8時間制</t>
  </si>
  <si>
    <t>4時間制</t>
  </si>
  <si>
    <t>注：　算出をしない車種については、無記入で結構です。</t>
  </si>
  <si>
    <t>４．時間制運賃を算出する上での条件（8時間制・4時間制、1日当たりの平均走行距離）</t>
  </si>
  <si>
    <t>1日当たり
基礎額</t>
  </si>
  <si>
    <t>月間当たり
基礎額</t>
  </si>
  <si>
    <t>走行距離</t>
  </si>
  <si>
    <t>月間運賃</t>
  </si>
  <si>
    <t>1日運賃</t>
  </si>
  <si>
    <t>算出に当たって前提とした燃費（km/L)</t>
  </si>
  <si>
    <t>中間計算エリア</t>
  </si>
  <si>
    <t>５．端数処理等</t>
  </si>
  <si>
    <t>算出作業年月日</t>
  </si>
  <si>
    <t>　燃料サーチャージが燃料価格の変動幅（上昇幅、下落幅）をもとに算出することから、変動幅を捉えるための基準となる価格を設定します。</t>
  </si>
  <si>
    <r>
      <rPr>
        <sz val="10"/>
        <rFont val="HGP創英角ﾎﾟｯﾌﾟ体"/>
        <family val="3"/>
      </rPr>
      <t>●刻み幅を設ける理由</t>
    </r>
    <r>
      <rPr>
        <sz val="10"/>
        <rFont val="ＭＳ Ｐゴシック"/>
        <family val="3"/>
      </rPr>
      <t xml:space="preserve">
　燃料価格は短期間に、極端に日々変動するため、燃料価格の変動に応じてその都度改定するのではなく、ある一定の価格帯を設定し、その価格帯における算出上の燃料価格上昇額を適宜決めておきます。</t>
    </r>
  </si>
  <si>
    <t>●燃費算出上のポイント</t>
  </si>
  <si>
    <t>・　燃費は、荷主別、車種別に把握しておくことが望ましいと考えられます。</t>
  </si>
  <si>
    <t>・　同じ車種、同様の運行ルートでも、貨物量やエコドライブのレベルによっても変化するため、自社のデータを正確に把握しておくことが重要です。</t>
  </si>
  <si>
    <t>・　基本的に自助努力の効果が大きく、エコドライブを前提にした燃費効率の良い値をベースにすることが重要です。</t>
  </si>
  <si>
    <t>自社の車両燃費</t>
  </si>
  <si>
    <t>燃料サーチャージ額を算出するための自社の車両の燃費を把握して記入します。</t>
  </si>
  <si>
    <t>燃費
（km/㍑)</t>
  </si>
  <si>
    <t>　　　　　　　　　　　　　　　１．　距離帯の中間値</t>
  </si>
  <si>
    <t>　　　　　　　　　　　　　　　２．　距離帯の上限値</t>
  </si>
  <si>
    <t>契約時間</t>
  </si>
  <si>
    <t>　次に、上記で設定した基準価格の前提・定義を下記の欄に記入します。</t>
  </si>
  <si>
    <t>円/㍑</t>
  </si>
  <si>
    <t>　算出上の代表距離の条件を下記の番号から選びます。</t>
  </si>
  <si>
    <t>ａ．1日当たり</t>
  </si>
  <si>
    <t>ｂ．月間当たり</t>
  </si>
  <si>
    <t>燃料サーチャージの算出の前提となる燃料価格</t>
  </si>
  <si>
    <t>円／㍑</t>
  </si>
  <si>
    <t>日／月</t>
  </si>
  <si>
    <t>現在の燃料価格を把握（想定）して記入します。</t>
  </si>
  <si>
    <t>燃料サーチャージ運賃の端数処理</t>
  </si>
  <si>
    <t>月間チャーターの場合には、月間稼働日数を乗じて１月当たりに換算します。</t>
  </si>
  <si>
    <t>なお、貸切（時間制）の燃料サーチャージは次式で示されます。</t>
  </si>
  <si>
    <t>追加の車種①　（車種名も記入）→</t>
  </si>
  <si>
    <t>追加の車種②　（車種名も記入）→</t>
  </si>
  <si>
    <t>追加の車種③　（車種名も記入）→</t>
  </si>
  <si>
    <t>③刻み幅の間の代表価格の設定</t>
  </si>
  <si>
    <t>代表価格の条件を下記の番号から選びます。</t>
  </si>
  <si>
    <t>　　　　　　　　　　　　　　　１．　刻み幅の中間値</t>
  </si>
  <si>
    <t>　　　　　　　　　　　　　　　２．　刻み幅の上限値</t>
  </si>
  <si>
    <t>燃料サーチャージ
算出上の代表価格</t>
  </si>
  <si>
    <t>計算のためのワークエリア（変更しないでください）</t>
  </si>
  <si>
    <t>注２　：燃料サーチャージの上昇額は、（算出上の代表価格　－　基準価格）とした。</t>
  </si>
  <si>
    <r>
      <rPr>
        <sz val="10"/>
        <rFont val="HGP創英角ﾎﾟｯﾌﾟ体"/>
        <family val="3"/>
      </rPr>
      <t>●荷主企業と運賃契約を交わした時点の軽油価格を基準にする方法</t>
    </r>
    <r>
      <rPr>
        <sz val="10"/>
        <rFont val="ＭＳ Ｐゴシック"/>
        <family val="3"/>
      </rPr>
      <t xml:space="preserve">
　契約時に荷主・事業者が運送原価について、双方理解があることを前提として、契約後の燃料価格の変動（上昇）については、想定外のコストと捉える考え方です。
　契約または更新時点の燃料価格を織り込んだ運行原価について当社と荷主の双方が了解していると見なし、契約更新後の燃料価格の変動（上昇）については、契約・更新時の想定外のコスト増分と捉える考え方です。
</t>
    </r>
  </si>
  <si>
    <t>このため、月間の車両の平均稼働日数を記入します。</t>
  </si>
  <si>
    <t>注２</t>
  </si>
  <si>
    <t>＜運賃料金設定（変更）届出書の提出＞</t>
  </si>
  <si>
    <t>運賃料金設定（変更）届出書</t>
  </si>
  <si>
    <t>記</t>
  </si>
  <si>
    <t>代表者名</t>
  </si>
  <si>
    <t>電話番号</t>
  </si>
  <si>
    <t>　燃料サーチャージは新たに設定する別建て制度のため、これを設定・変更した場合は、貨物自動車運送事業報告規則第２条の２の規定により、３０日以内に運賃料金設定（変更）届出書を国土交通省の地方運輸支局等の窓口に提出することが必要です。</t>
  </si>
  <si>
    <t>＜燃料サーチャージの設定に係る届出例＞</t>
  </si>
  <si>
    <t>氏名又は名称</t>
  </si>
  <si>
    <t>住所</t>
  </si>
  <si>
    <t>事業者名</t>
  </si>
  <si>
    <t>種類</t>
  </si>
  <si>
    <t>運賃及び料金の額</t>
  </si>
  <si>
    <t>適用方法</t>
  </si>
  <si>
    <t>一般貨物自動車運送事業（特別積合せ貨物運送を除く）</t>
  </si>
  <si>
    <t>全国</t>
  </si>
  <si>
    <t>燃料サーチャージ（燃料特別付加運賃）</t>
  </si>
  <si>
    <t>別 紙　②</t>
  </si>
  <si>
    <t>　燃料価格の高騰は、自社のコスト削減努力だけでは吸収できない水準になっていることから、軽油価格の変動に応じた燃料サーチャージを、荷主の理解をもとに収受することで、経営の健全化を図りたいため。</t>
  </si>
  <si>
    <t>平成○○年○月○日より実施</t>
  </si>
  <si>
    <t>１．　氏名又は名称及び住所並びに法人にあっては、その代表者の氏名</t>
  </si>
  <si>
    <t>２．　事業の種別</t>
  </si>
  <si>
    <t>３．　設定（変更）した運賃及び料金を適用する運行系統又は地域</t>
  </si>
  <si>
    <t>４．　設定（変更）した運賃及び料金の種類、額及び適用方法</t>
  </si>
  <si>
    <t>５．　実施年月日</t>
  </si>
  <si>
    <t>６．　変更を必要とした理由</t>
  </si>
  <si>
    <t>なお、5円、10円などの刻み幅が簡単で、算出も容易になります。</t>
  </si>
  <si>
    <t>②改定する刻み幅（価格帯）</t>
  </si>
  <si>
    <t>刻み幅を設けているため、サーチャージを算出する上での刻み幅の間の代表価格を決めます。</t>
  </si>
  <si>
    <t>無記入および1，2以外の番号が記入されている場合には、　「１．刻み幅の中間値」が設定されます。</t>
  </si>
  <si>
    <t>無記入および1，2以外の番号が記入されている場合には、　「１．距離帯の中間値」が設定されます。</t>
  </si>
  <si>
    <t>　貸切トラックの距離制運賃表は、200kmまでの場合には10km刻みで設定されているため、算出する上での距離（代表距離）について条件を決めておきます。</t>
  </si>
  <si>
    <t xml:space="preserve">●　時間制契約車両の平均走行距離を、車種別・１日当たりで把握します。荷主によって平均走行距離は異なるため、荷主別に設定すると合意が得られやすいと考えられます。
</t>
  </si>
  <si>
    <t>端数処理について、下記から番号を選びます。</t>
  </si>
  <si>
    <t>注：　無記入および１～３以外の番号の場合には、「１．円単位に少数を切り上げ」が設定されます。</t>
  </si>
  <si>
    <t xml:space="preserve">①で設定した「基準とする軽油価格」は、５、１０、あるいは今、記入した刻み幅 </t>
  </si>
  <si>
    <t>①で設定した「基準とする軽油価格」は、今、記入した刻み幅</t>
  </si>
  <si>
    <t xml:space="preserve"> の倍数である方が簡単になります。これでよいですか？（これでも特に問題は生じません。</t>
  </si>
  <si>
    <t>　貨物自動車運送事業報告規則第２条の２に基づき、運賃及び料金を設定（変更）したので、下記のとおり提出します。</t>
  </si>
  <si>
    <t>「燃料サーチャージ算出シート（貸切トラック、時間制・距離制）」について</t>
  </si>
  <si>
    <t>■はじめに</t>
  </si>
  <si>
    <t>■シートの構造</t>
  </si>
  <si>
    <t>「燃料サーチャージ算出シート」は以下のＡ～Ｅの５つのシートから構成されています。</t>
  </si>
  <si>
    <t>■各シートの内容</t>
  </si>
  <si>
    <t>■作業の流れ</t>
  </si>
  <si>
    <t>入力</t>
  </si>
  <si>
    <t>印刷</t>
  </si>
  <si>
    <t>提出資料</t>
  </si>
  <si>
    <t>　○○○円／㍑の場合</t>
  </si>
  <si>
    <t>　△△△円／㍑の場合</t>
  </si>
  <si>
    <t>※</t>
  </si>
  <si>
    <t>鑑</t>
  </si>
  <si>
    <t>■動作環境</t>
  </si>
  <si>
    <t>指標等設定シート</t>
  </si>
  <si>
    <t>（　別紙②　）</t>
  </si>
  <si>
    <t>←</t>
  </si>
  <si>
    <t>記載例</t>
  </si>
  <si>
    <r>
      <rPr>
        <sz val="10"/>
        <rFont val="HGP創英角ﾎﾟｯﾌﾟ体"/>
        <family val="3"/>
      </rPr>
      <t>●運賃届出時点の軽油価格を基準にする方法</t>
    </r>
    <r>
      <rPr>
        <sz val="10"/>
        <rFont val="ＭＳ Ｐゴシック"/>
        <family val="3"/>
      </rPr>
      <t xml:space="preserve">
　運賃を（事後）届出した時点の燃料価格を基準にする考え方です。
平成15年に事後届出制に改正されており、これ以降、運賃を届出していなければ、この時点を基準にします。</t>
    </r>
  </si>
  <si>
    <t>注：　車種ごとに平均稼働日数が異なる場合には、車種ごとに設定・出力印刷を繰り返してください。</t>
  </si>
  <si>
    <t>注：　軽油価格は変動するため、既に設定した刻み幅に応じて軽油価格を入力し、燃料サーチャージを算出しておきます。</t>
  </si>
  <si>
    <t>・　計算式</t>
  </si>
  <si>
    <t>距離制運賃：　走行距離（km）÷燃費（km/L）×算出上の燃料価格上昇額（円/L）</t>
  </si>
  <si>
    <t>時間制運賃：　平均走行距離（km）÷燃費（km/L）×算出上の燃料価格上昇額（円/L）</t>
  </si>
  <si>
    <t>（　別紙①－１　）</t>
  </si>
  <si>
    <t>燃料サーチャージ（貸切トラック距離制運賃）</t>
  </si>
  <si>
    <t>７．その他</t>
  </si>
  <si>
    <t>この運賃の適用に関して、この適用方に定めのない事項については、法令に反しない範囲で、当事者間の取り決め又は慣習によるものとします。</t>
  </si>
  <si>
    <t>（　別紙①－２　）</t>
  </si>
  <si>
    <t>燃料サーチャージ（貸切トラック時間制運賃）</t>
  </si>
  <si>
    <t>別 紙　①－１、①－２</t>
  </si>
  <si>
    <t>月</t>
  </si>
  <si>
    <t>本エクセルシートの計算式の「走行距離」は、運送距離（1車1回の運送ごとの実車キロ程）であり、返路の空車キロを含みませんので、空車（復路）距離を含めた燃料サーチャージ額は、貴社の実態に応じて対応してください。</t>
  </si>
  <si>
    <t>WindowsXP以上のOSを搭載したパソコンで、Microsoft Excel2002以上をインストール済みのもの（推奨）</t>
  </si>
  <si>
    <r>
      <t>　このシートは、「Ａ．指標等設定シート」に入力したデータをもとに自動計算された燃料サーチャージ適用方を出力（印刷）するためのものです。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</si>
  <si>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このシートは、「Ａ．指標等設定シート」に入力したデータをもとに自動計算された燃料サーチャージ（貸切トラック時間制運賃）の運賃表を出力（印刷）するためのものです。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</si>
  <si>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このシートは、「Ａ．指標等設定シート」に入力したデータをもとに自動計算された燃料サーチャージ（貸切トラック距離制運賃）の運賃表を出力（印刷）するためのものです。
※　空車（復路）距離は含みませんので、これを含めた燃料サーチャージを設定する場合は各社の実体に応じて対応して下さい。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</si>
  <si>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t>なお、貸切距離制運賃の燃料サーチャージは次式で示されます。</t>
  </si>
  <si>
    <t>①貸切距離制運賃　（貸切トラックの距離制運賃を算出する場合に設定します。）</t>
  </si>
  <si>
    <t>②貸切時間制運賃　（貸切トラックの時間制運賃を算出する場合に設定します。）</t>
  </si>
  <si>
    <t>注：　算出しない車種については、無記入で結構です。</t>
  </si>
  <si>
    <t>●　複数の車両を使用している場合にはその平均距離で、週や季節の変動がある場合には、１カ月、四半期、半期などの実績から平均距離を算出します。</t>
  </si>
  <si>
    <t xml:space="preserve">＊
</t>
  </si>
  <si>
    <t>例①　荷主と運送契約を締結した平成○年○月時点の軽油価格を基準とした。
例②　運賃料金設定（変更）届出書を提出した平成○年○月の軽油価格を基準とした。</t>
  </si>
  <si>
    <t>Ｅ．入出力表　届け出について（運賃料金設定（変更）届出書）</t>
  </si>
  <si>
    <t>Ａ．入力表　　指標等設定シート</t>
  </si>
  <si>
    <t>Ｂ．出力表　　適用方（別紙②）</t>
  </si>
  <si>
    <t>Ｃ．出力表　　距離制運賃表（別紙①－１）</t>
  </si>
  <si>
    <t>Ｄ．出力表　　時間制運賃表（別紙①－２）</t>
  </si>
  <si>
    <t>　軽油価格が刻み幅を超えて変動する度に、届出を頻繁に行うのでは煩雑となるため、たとえば１リットル120円の場合、130円の場合･･･等、複数のケースを想定して予め算出しておくことが考えられます。
　その際は、シート（Ａ）の５．燃料サーチャージの算出の前提となる燃料価格（セル　E86）に刻み幅に応じた価格を入力する毎に、出力表Ｂ，Ｃ，Ｄを印刷します。運輸支局には「○○○円の場合の別紙」「△△△円の場合の別紙」として一括して届出してください。</t>
  </si>
  <si>
    <t>Ｐ１</t>
  </si>
  <si>
    <t>Ｐ２</t>
  </si>
  <si>
    <t>200km を超え500kmまで20kmまでを増すごとに　(a)</t>
  </si>
  <si>
    <t>500km を超え3000kmまで
50kmまでを増すごとに　(b)</t>
  </si>
  <si>
    <t>運輸局長　殿</t>
  </si>
  <si>
    <t>住所</t>
  </si>
  <si>
    <t>㊞</t>
  </si>
  <si>
    <r>
      <t>　平成２０年３月、国土交通省では、軽油価格高騰に対処するためのトラック運送業に対する緊急措置に基づき、燃料サーチャージの具体的な算出方法や導入の具体例を内容とする緊急ガイドラインを発表しました。
　あわせて、本ガイドラインの普及に資することを目的に、</t>
    </r>
    <r>
      <rPr>
        <sz val="11"/>
        <rFont val="ＭＳ ゴシック"/>
        <family val="3"/>
      </rPr>
      <t>トラック運送事業者が燃料サーチャージを容易に算出できるよう計算式を盛り込んだ「燃料サーチャージ算出シート（貸切トラック、時間制運賃・距離制運賃）」を作成しましたので、ご活用下さい。</t>
    </r>
  </si>
  <si>
    <r>
      <rPr>
        <sz val="11"/>
        <rFont val="ＭＳ ゴシック"/>
        <family val="3"/>
      </rPr>
      <t>　このシートは、トラック運送事業者が貸切トラックの燃料サーチャージを算出する際の条件として、自社の輸送指標等を入力するためのものです。
　このシートの作成は、実状に合った燃料サーチャージを導入するための最も重要な作業となります。</t>
    </r>
    <r>
      <rPr>
        <sz val="11"/>
        <color indexed="10"/>
        <rFont val="ＭＳ ゴシック"/>
        <family val="3"/>
      </rPr>
      <t>ここに入力した指標が、適用方、運賃表、届出書（出力表Ｂ Ｃ Ｄ Ｅ）に反映されます。</t>
    </r>
  </si>
  <si>
    <t>燃料サーチャージ（貸切）の適用方</t>
  </si>
  <si>
    <r>
      <t xml:space="preserve">　燃料サーチャージは新たに設定する別建て運賃制度のため、これを設定・変更した場合は、貨物自動車運送事業報告規則第２条の２の規定により、３０日以内に運賃料金設定（変更）届出書を国土交通省の地方運輸支局に提出することが必要です。
　本出力表は、地方運輸局長宛ての届出書の鑑（かがみ）となります。
</t>
    </r>
    <r>
      <rPr>
        <sz val="11"/>
        <color indexed="10"/>
        <rFont val="ＭＳ ゴシック"/>
        <family val="3"/>
      </rPr>
      <t>必要事項を記載し、別紙①－１、別紙①－２、別紙②とあわせて、運輸支局窓口に提出して下さい（記入して印刷）。</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</si>
</sst>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円&quot;"/>
    <numFmt numFmtId="178" formatCode="#,###;&quot; 円&quot;"/>
    <numFmt numFmtId="179" formatCode="#,###&quot; 円&quot;"/>
    <numFmt numFmtId="180" formatCode="#,###.#&quot; 円&quot;"/>
    <numFmt numFmtId="181" formatCode="#,###.0&quot; 円&quot;"/>
    <numFmt numFmtId="182" formatCode="&quot;～#&quot;#,###.0&quot; 円&quot;"/>
    <numFmt numFmtId="183" formatCode="&quot;～ &quot;#,###.0&quot; 円&quot;"/>
    <numFmt numFmtId="184" formatCode="#,##0.0_ "/>
    <numFmt numFmtId="185" formatCode="0.0_ "/>
    <numFmt numFmtId="186" formatCode="####.####&quot;　km/L&quot;"/>
    <numFmt numFmtId="187" formatCode="####.####&quot;km/L&quot;"/>
    <numFmt numFmtId="188" formatCode="#,##0.0;[Red]\-#,##0.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0.0000_ "/>
    <numFmt numFmtId="195" formatCode="#,###.00&quot; 円&quot;"/>
    <numFmt numFmtId="196" formatCode="#,###.000&quot; 円&quot;"/>
    <numFmt numFmtId="197" formatCode="#,###.0000&quot; 円&quot;"/>
    <numFmt numFmtId="198" formatCode="#,###.00000&quot; 円&quot;"/>
    <numFmt numFmtId="199" formatCode="#,###.000000&quot; 円&quot;"/>
    <numFmt numFmtId="200" formatCode="#,###.0000000&quot; 円&quot;"/>
    <numFmt numFmtId="201" formatCode="#,###.00000000&quot; 円&quot;"/>
    <numFmt numFmtId="202" formatCode="#,###.000000000&quot; 円&quot;"/>
    <numFmt numFmtId="203" formatCode="#,###.0000000000&quot; 円&quot;"/>
    <numFmt numFmtId="204" formatCode="#####.#&quot;超&quot;"/>
    <numFmt numFmtId="205" formatCode="#####.0\ &quot;超&quot;"/>
    <numFmt numFmtId="206" formatCode="0.00_ "/>
    <numFmt numFmtId="207" formatCode="#,##0.00_ "/>
    <numFmt numFmtId="208" formatCode="0.000_ "/>
    <numFmt numFmtId="209" formatCode="0.0000_ "/>
    <numFmt numFmtId="210" formatCode="0.00000_ "/>
    <numFmt numFmtId="211" formatCode="0.000000_ "/>
    <numFmt numFmtId="212" formatCode="0.0000000_ "/>
    <numFmt numFmtId="213" formatCode="0.00000000_ "/>
    <numFmt numFmtId="214" formatCode="##,###.0&quot; 円&quot;"/>
    <numFmt numFmtId="215" formatCode="00,###.0&quot; 円&quot;"/>
    <numFmt numFmtId="216" formatCode="#0,###.0&quot; 円&quot;"/>
    <numFmt numFmtId="217" formatCode="##0.0&quot; 円&quot;"/>
    <numFmt numFmtId="218" formatCode="#,##0.0&quot; 円&quot;"/>
  </numFmts>
  <fonts count="62">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0"/>
      <name val="ＭＳ Ｐ明朝"/>
      <family val="1"/>
    </font>
    <font>
      <sz val="12"/>
      <name val="ＭＳ Ｐゴシック"/>
      <family val="3"/>
    </font>
    <font>
      <sz val="10"/>
      <name val="HGP創英角ﾎﾟｯﾌﾟ体"/>
      <family val="3"/>
    </font>
    <font>
      <sz val="14"/>
      <name val="ＭＳ Ｐゴシック"/>
      <family val="3"/>
    </font>
    <font>
      <b/>
      <sz val="11"/>
      <name val="ＭＳ Ｐゴシック"/>
      <family val="3"/>
    </font>
    <font>
      <b/>
      <sz val="11"/>
      <name val="HGP創英角ﾎﾟｯﾌﾟ体"/>
      <family val="3"/>
    </font>
    <font>
      <sz val="16"/>
      <name val="ＭＳ Ｐゴシック"/>
      <family val="3"/>
    </font>
    <font>
      <b/>
      <sz val="10"/>
      <name val="ＭＳ Ｐゴシック"/>
      <family val="3"/>
    </font>
    <font>
      <sz val="11"/>
      <name val="HGP創英角ﾎﾟｯﾌﾟ体"/>
      <family val="3"/>
    </font>
    <font>
      <sz val="10.5"/>
      <name val="ＭＳ Ｐゴシック"/>
      <family val="3"/>
    </font>
    <font>
      <u val="single"/>
      <sz val="9"/>
      <name val="ＭＳ Ｐゴシック"/>
      <family val="3"/>
    </font>
    <font>
      <u val="single"/>
      <sz val="11"/>
      <name val="ＭＳ Ｐゴシック"/>
      <family val="3"/>
    </font>
    <font>
      <u val="single"/>
      <sz val="10"/>
      <name val="ＭＳ Ｐゴシック"/>
      <family val="3"/>
    </font>
    <font>
      <sz val="11"/>
      <color indexed="8"/>
      <name val="ＭＳ ゴシック"/>
      <family val="3"/>
    </font>
    <font>
      <sz val="11"/>
      <name val="ＭＳ ゴシック"/>
      <family val="3"/>
    </font>
    <font>
      <sz val="14"/>
      <name val="HGP創英角ﾎﾟｯﾌﾟ体"/>
      <family val="3"/>
    </font>
    <font>
      <b/>
      <sz val="18"/>
      <name val="ＭＳ Ｐゴシック"/>
      <family val="3"/>
    </font>
    <font>
      <sz val="11"/>
      <color indexed="10"/>
      <name val="ＭＳ ゴシック"/>
      <family val="3"/>
    </font>
    <font>
      <b/>
      <sz val="10"/>
      <color indexed="18"/>
      <name val="ＭＳ Ｐゴシック"/>
      <family val="3"/>
    </font>
    <font>
      <sz val="9"/>
      <color indexed="44"/>
      <name val="ＭＳ Ｐゴシック"/>
      <family val="3"/>
    </font>
    <font>
      <sz val="10"/>
      <color indexed="44"/>
      <name val="ＭＳ Ｐゴシック"/>
      <family val="3"/>
    </font>
    <font>
      <b/>
      <sz val="10"/>
      <color indexed="56"/>
      <name val="ＭＳ Ｐゴシック"/>
      <family val="3"/>
    </font>
    <font>
      <b/>
      <sz val="9"/>
      <color indexed="56"/>
      <name val="ＭＳ Ｐゴシック"/>
      <family val="3"/>
    </font>
    <font>
      <b/>
      <sz val="28"/>
      <color indexed="10"/>
      <name val="ＤＦ特太ゴシック体"/>
      <family val="0"/>
    </font>
    <font>
      <b/>
      <sz val="11"/>
      <color indexed="9"/>
      <name val="ＭＳ Ｐゴシック"/>
      <family val="3"/>
    </font>
    <font>
      <sz val="10"/>
      <color indexed="9"/>
      <name val="ＭＳ Ｐゴシック"/>
      <family val="3"/>
    </font>
    <font>
      <b/>
      <sz val="11"/>
      <color indexed="56"/>
      <name val="ＭＳ ゴシック"/>
      <family val="3"/>
    </font>
    <font>
      <sz val="9"/>
      <color indexed="10"/>
      <name val="ＭＳ ゴシック"/>
      <family val="3"/>
    </font>
    <font>
      <sz val="9"/>
      <color indexed="8"/>
      <name val="ＭＳ ゴシック"/>
      <family val="3"/>
    </font>
    <font>
      <sz val="14"/>
      <color indexed="9"/>
      <name val="HGP創英角ﾎﾟｯﾌﾟ体"/>
      <family val="3"/>
    </font>
    <font>
      <sz val="11"/>
      <color indexed="9"/>
      <name val="HGP創英角ﾎﾟｯﾌﾟ体"/>
      <family val="3"/>
    </font>
    <font>
      <sz val="11"/>
      <color indexed="9"/>
      <name val="ＭＳ Ｐゴシック"/>
      <family val="3"/>
    </font>
    <font>
      <sz val="10"/>
      <color indexed="56"/>
      <name val="HGP創英角ﾎﾟｯﾌﾟ体"/>
      <family val="3"/>
    </font>
    <font>
      <sz val="11"/>
      <color indexed="56"/>
      <name val="HGP創英角ﾎﾟｯﾌﾟ体"/>
      <family val="3"/>
    </font>
    <font>
      <b/>
      <u val="single"/>
      <sz val="10"/>
      <color indexed="10"/>
      <name val="ＭＳ Ｐゴシック"/>
      <family val="3"/>
    </font>
    <font>
      <sz val="10.5"/>
      <color indexed="18"/>
      <name val="HG丸ｺﾞｼｯｸM-PRO"/>
      <family val="3"/>
    </font>
    <font>
      <sz val="11"/>
      <color indexed="18"/>
      <name val="HG丸ｺﾞｼｯｸM-PRO"/>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46"/>
      <name val="ＭＳ Ｐゴシック"/>
      <family val="3"/>
    </font>
    <font>
      <sz val="10"/>
      <color indexed="46"/>
      <name val="ＭＳ Ｐゴシック"/>
      <family val="3"/>
    </font>
    <font>
      <sz val="10"/>
      <color indexed="8"/>
      <name val="ＭＳ Ｐゴシック"/>
      <family val="3"/>
    </font>
    <font>
      <sz val="10"/>
      <color indexed="10"/>
      <name val="ＭＳ Ｐゴシック"/>
      <family val="3"/>
    </font>
    <font>
      <sz val="8"/>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medium"/>
      <right>
        <color indexed="63"/>
      </right>
      <top style="thin"/>
      <bottom style="medium"/>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medium"/>
      <right style="thin"/>
      <top style="medium"/>
      <bottom style="medium"/>
    </border>
    <border>
      <left style="medium"/>
      <right style="thin"/>
      <top>
        <color indexed="63"/>
      </top>
      <bottom style="thin"/>
    </border>
    <border>
      <left style="thin"/>
      <right style="medium"/>
      <top style="medium"/>
      <bottom style="medium"/>
    </border>
    <border>
      <left style="thin"/>
      <right>
        <color indexed="63"/>
      </right>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medium"/>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43" fillId="0" borderId="0" applyNumberFormat="0" applyFill="0" applyBorder="0" applyAlignment="0" applyProtection="0"/>
    <xf numFmtId="0" fontId="29" fillId="20" borderId="1" applyNumberFormat="0" applyAlignment="0" applyProtection="0"/>
    <xf numFmtId="0" fontId="4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5" fillId="0" borderId="3" applyNumberFormat="0" applyFill="0" applyAlignment="0" applyProtection="0"/>
    <xf numFmtId="0" fontId="46" fillId="3" borderId="0" applyNumberFormat="0" applyBorder="0" applyAlignment="0" applyProtection="0"/>
    <xf numFmtId="0" fontId="47" fillId="23"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3"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7" borderId="4" applyNumberFormat="0" applyAlignment="0" applyProtection="0"/>
    <xf numFmtId="0" fontId="42" fillId="0" borderId="0">
      <alignment vertical="center"/>
      <protection/>
    </xf>
    <xf numFmtId="0" fontId="56" fillId="4" borderId="0" applyNumberFormat="0" applyBorder="0" applyAlignment="0" applyProtection="0"/>
  </cellStyleXfs>
  <cellXfs count="246">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2" fillId="0" borderId="0" xfId="0" applyFont="1" applyFill="1" applyAlignment="1">
      <alignment vertical="center"/>
    </xf>
    <xf numFmtId="0" fontId="3" fillId="0" borderId="11" xfId="0" applyFont="1" applyBorder="1" applyAlignment="1">
      <alignment horizontal="center" vertical="center"/>
    </xf>
    <xf numFmtId="0" fontId="2" fillId="24" borderId="20"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2" xfId="0" applyFont="1" applyFill="1" applyBorder="1" applyAlignment="1">
      <alignment vertical="center" wrapText="1"/>
    </xf>
    <xf numFmtId="181" fontId="2" fillId="25" borderId="10" xfId="0" applyNumberFormat="1" applyFont="1" applyFill="1" applyBorder="1" applyAlignment="1">
      <alignment vertical="center" wrapText="1"/>
    </xf>
    <xf numFmtId="0" fontId="2" fillId="25" borderId="23" xfId="0" applyFont="1" applyFill="1" applyBorder="1" applyAlignment="1">
      <alignment vertical="center" wrapText="1"/>
    </xf>
    <xf numFmtId="181" fontId="2" fillId="25" borderId="24" xfId="0" applyNumberFormat="1" applyFont="1" applyFill="1" applyBorder="1" applyAlignment="1">
      <alignment vertical="center" wrapText="1"/>
    </xf>
    <xf numFmtId="183" fontId="2" fillId="24" borderId="13" xfId="0" applyNumberFormat="1" applyFont="1" applyFill="1" applyBorder="1" applyAlignment="1">
      <alignment horizontal="right" vertical="center" wrapText="1" indent="1"/>
    </xf>
    <xf numFmtId="183" fontId="2" fillId="24" borderId="25" xfId="0" applyNumberFormat="1" applyFont="1" applyFill="1" applyBorder="1" applyAlignment="1">
      <alignment horizontal="right" vertical="center" wrapText="1" inden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26"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3" fillId="0" borderId="0" xfId="0" applyFont="1" applyFill="1" applyAlignment="1">
      <alignment vertical="center"/>
    </xf>
    <xf numFmtId="205" fontId="2" fillId="24" borderId="22" xfId="0" applyNumberFormat="1" applyFont="1" applyFill="1" applyBorder="1" applyAlignment="1">
      <alignment vertical="center" wrapText="1"/>
    </xf>
    <xf numFmtId="205" fontId="2" fillId="24" borderId="27" xfId="0" applyNumberFormat="1" applyFont="1" applyFill="1" applyBorder="1" applyAlignment="1">
      <alignment vertical="center" wrapText="1"/>
    </xf>
    <xf numFmtId="0" fontId="3" fillId="0" borderId="10" xfId="0" applyFont="1" applyBorder="1" applyAlignment="1">
      <alignment horizontal="center" vertical="center" wrapText="1"/>
    </xf>
    <xf numFmtId="0" fontId="6" fillId="0" borderId="0" xfId="0" applyFont="1" applyAlignment="1">
      <alignment vertical="center"/>
    </xf>
    <xf numFmtId="185" fontId="23" fillId="0" borderId="0" xfId="0" applyNumberFormat="1" applyFont="1" applyBorder="1" applyAlignment="1">
      <alignment horizontal="right" vertical="center"/>
    </xf>
    <xf numFmtId="0" fontId="2" fillId="0" borderId="0" xfId="0" applyFont="1" applyAlignment="1">
      <alignment horizontal="right" vertical="center" indent="1"/>
    </xf>
    <xf numFmtId="0" fontId="8" fillId="0" borderId="0" xfId="0" applyFont="1" applyAlignment="1">
      <alignment vertical="center"/>
    </xf>
    <xf numFmtId="203" fontId="2" fillId="0" borderId="0" xfId="0" applyNumberFormat="1" applyFont="1" applyAlignment="1">
      <alignment vertical="center"/>
    </xf>
    <xf numFmtId="0" fontId="2" fillId="0" borderId="28" xfId="0" applyFont="1" applyBorder="1" applyAlignment="1">
      <alignment horizontal="right" vertical="center" indent="1"/>
    </xf>
    <xf numFmtId="0" fontId="2" fillId="0" borderId="29" xfId="0" applyFont="1" applyBorder="1" applyAlignment="1">
      <alignment horizontal="right" vertical="center" indent="1"/>
    </xf>
    <xf numFmtId="40" fontId="2" fillId="0" borderId="30" xfId="0" applyNumberFormat="1" applyFont="1" applyBorder="1" applyAlignment="1">
      <alignment horizontal="right" vertical="center" indent="1"/>
    </xf>
    <xf numFmtId="40" fontId="2" fillId="0" borderId="23" xfId="0" applyNumberFormat="1" applyFont="1" applyBorder="1" applyAlignment="1">
      <alignment horizontal="right" vertical="center" indent="1"/>
    </xf>
    <xf numFmtId="40" fontId="2" fillId="0" borderId="31" xfId="0" applyNumberFormat="1" applyFont="1" applyBorder="1" applyAlignment="1">
      <alignment horizontal="right" vertical="center" indent="1"/>
    </xf>
    <xf numFmtId="0" fontId="3" fillId="0" borderId="0" xfId="0" applyFont="1" applyAlignment="1">
      <alignment horizontal="center" vertical="center"/>
    </xf>
    <xf numFmtId="0" fontId="5" fillId="0" borderId="0" xfId="0" applyFont="1" applyBorder="1" applyAlignment="1">
      <alignment horizontal="right" vertical="center"/>
    </xf>
    <xf numFmtId="0" fontId="2"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center" vertical="center"/>
    </xf>
    <xf numFmtId="38" fontId="2" fillId="0" borderId="0" xfId="48" applyFont="1" applyAlignment="1">
      <alignment vertical="center"/>
    </xf>
    <xf numFmtId="0" fontId="3" fillId="0" borderId="18" xfId="0" applyFont="1" applyBorder="1" applyAlignment="1">
      <alignment horizontal="center" vertical="center"/>
    </xf>
    <xf numFmtId="0" fontId="2" fillId="6" borderId="32" xfId="0" applyFont="1" applyFill="1" applyBorder="1" applyAlignment="1">
      <alignment horizontal="center" vertical="center"/>
    </xf>
    <xf numFmtId="0" fontId="2" fillId="6" borderId="33" xfId="0" applyFont="1" applyFill="1" applyBorder="1" applyAlignment="1">
      <alignment horizontal="right" vertical="center" indent="1"/>
    </xf>
    <xf numFmtId="0" fontId="2" fillId="6" borderId="28" xfId="0" applyFont="1" applyFill="1" applyBorder="1" applyAlignment="1">
      <alignment horizontal="right" vertical="center" indent="1"/>
    </xf>
    <xf numFmtId="0" fontId="2" fillId="6" borderId="3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4"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vertical="center" wrapText="1"/>
    </xf>
    <xf numFmtId="176" fontId="3" fillId="0" borderId="10" xfId="0" applyNumberFormat="1" applyFont="1" applyBorder="1" applyAlignment="1">
      <alignment horizontal="right" vertical="center"/>
    </xf>
    <xf numFmtId="207" fontId="3" fillId="0" borderId="10" xfId="0" applyNumberFormat="1" applyFont="1" applyBorder="1" applyAlignment="1">
      <alignment horizontal="right" vertical="center"/>
    </xf>
    <xf numFmtId="0" fontId="24" fillId="26" borderId="0" xfId="0" applyFont="1" applyFill="1" applyAlignment="1">
      <alignment vertical="center"/>
    </xf>
    <xf numFmtId="0" fontId="25" fillId="26" borderId="0" xfId="0" applyFont="1" applyFill="1" applyAlignment="1">
      <alignment vertical="center"/>
    </xf>
    <xf numFmtId="38" fontId="25" fillId="26" borderId="0" xfId="0" applyNumberFormat="1" applyFont="1" applyFill="1" applyAlignment="1">
      <alignment vertical="center"/>
    </xf>
    <xf numFmtId="40" fontId="24" fillId="26" borderId="0" xfId="0" applyNumberFormat="1" applyFont="1" applyFill="1" applyAlignment="1">
      <alignment vertical="center"/>
    </xf>
    <xf numFmtId="38" fontId="24" fillId="26" borderId="0" xfId="48" applyFont="1" applyFill="1" applyAlignment="1">
      <alignment vertical="center"/>
    </xf>
    <xf numFmtId="0" fontId="9" fillId="0" borderId="0" xfId="0" applyFont="1" applyAlignment="1">
      <alignment vertical="center"/>
    </xf>
    <xf numFmtId="0" fontId="9" fillId="0" borderId="0" xfId="0" applyFont="1" applyAlignment="1">
      <alignment horizontal="right" vertical="center" indent="1"/>
    </xf>
    <xf numFmtId="0" fontId="26" fillId="6" borderId="32" xfId="0" applyFont="1" applyFill="1" applyBorder="1" applyAlignment="1" applyProtection="1">
      <alignment horizontal="center" vertical="center"/>
      <protection locked="0"/>
    </xf>
    <xf numFmtId="0" fontId="26" fillId="6" borderId="36" xfId="0" applyFont="1" applyFill="1" applyBorder="1" applyAlignment="1" applyProtection="1">
      <alignment horizontal="center" vertical="center"/>
      <protection locked="0"/>
    </xf>
    <xf numFmtId="0" fontId="26" fillId="6" borderId="34" xfId="0" applyFont="1" applyFill="1" applyBorder="1" applyAlignment="1" applyProtection="1">
      <alignment horizontal="center" vertical="center"/>
      <protection locked="0"/>
    </xf>
    <xf numFmtId="185" fontId="26" fillId="6" borderId="37" xfId="0" applyNumberFormat="1" applyFont="1" applyFill="1" applyBorder="1" applyAlignment="1" applyProtection="1">
      <alignment horizontal="right" vertical="center"/>
      <protection locked="0"/>
    </xf>
    <xf numFmtId="40" fontId="26" fillId="6" borderId="38" xfId="48" applyNumberFormat="1" applyFont="1" applyFill="1" applyBorder="1" applyAlignment="1" applyProtection="1">
      <alignment horizontal="right" vertical="center" indent="1"/>
      <protection locked="0"/>
    </xf>
    <xf numFmtId="40" fontId="26" fillId="6" borderId="39" xfId="48" applyNumberFormat="1" applyFont="1" applyFill="1" applyBorder="1" applyAlignment="1" applyProtection="1">
      <alignment horizontal="right" vertical="center" indent="1"/>
      <protection locked="0"/>
    </xf>
    <xf numFmtId="40" fontId="26" fillId="6" borderId="40" xfId="48" applyNumberFormat="1" applyFont="1" applyFill="1" applyBorder="1" applyAlignment="1" applyProtection="1">
      <alignment horizontal="right" vertical="center" indent="1"/>
      <protection locked="0"/>
    </xf>
    <xf numFmtId="0" fontId="27" fillId="6" borderId="38" xfId="0" applyFont="1" applyFill="1" applyBorder="1" applyAlignment="1" applyProtection="1">
      <alignment horizontal="center" vertical="center"/>
      <protection locked="0"/>
    </xf>
    <xf numFmtId="0" fontId="27" fillId="6" borderId="39" xfId="0" applyFont="1" applyFill="1" applyBorder="1" applyAlignment="1" applyProtection="1">
      <alignment horizontal="center" vertical="center"/>
      <protection locked="0"/>
    </xf>
    <xf numFmtId="0" fontId="27" fillId="6" borderId="40" xfId="0" applyFont="1" applyFill="1" applyBorder="1" applyAlignment="1" applyProtection="1">
      <alignment horizontal="center" vertical="center"/>
      <protection locked="0"/>
    </xf>
    <xf numFmtId="0" fontId="23" fillId="6" borderId="37" xfId="0" applyFont="1" applyFill="1" applyBorder="1" applyAlignment="1" applyProtection="1">
      <alignment horizontal="center" vertical="center"/>
      <protection locked="0"/>
    </xf>
    <xf numFmtId="185" fontId="23" fillId="6" borderId="37" xfId="0" applyNumberFormat="1" applyFont="1" applyFill="1" applyBorder="1" applyAlignment="1" applyProtection="1">
      <alignment horizontal="right" vertical="center"/>
      <protection locked="0"/>
    </xf>
    <xf numFmtId="0" fontId="0" fillId="0" borderId="0" xfId="0" applyAlignment="1">
      <alignment vertical="center" wrapText="1"/>
    </xf>
    <xf numFmtId="0" fontId="2" fillId="0" borderId="0" xfId="0" applyFont="1" applyFill="1" applyAlignment="1">
      <alignment horizontal="left" vertical="center"/>
    </xf>
    <xf numFmtId="0" fontId="7" fillId="0"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21" borderId="0" xfId="0" applyFont="1" applyFill="1" applyAlignment="1">
      <alignment vertical="center"/>
    </xf>
    <xf numFmtId="0" fontId="7" fillId="21" borderId="0" xfId="0" applyFont="1" applyFill="1" applyAlignment="1">
      <alignment horizontal="center" vertical="center"/>
    </xf>
    <xf numFmtId="0" fontId="2" fillId="0" borderId="24" xfId="0" applyFont="1" applyBorder="1" applyAlignment="1">
      <alignment horizontal="center" vertical="center"/>
    </xf>
    <xf numFmtId="188" fontId="26" fillId="6" borderId="38" xfId="48" applyNumberFormat="1" applyFont="1" applyFill="1" applyBorder="1" applyAlignment="1" applyProtection="1">
      <alignment horizontal="right" vertical="center" indent="1"/>
      <protection locked="0"/>
    </xf>
    <xf numFmtId="188" fontId="26" fillId="6" borderId="39" xfId="48" applyNumberFormat="1" applyFont="1" applyFill="1" applyBorder="1" applyAlignment="1" applyProtection="1">
      <alignment horizontal="right" vertical="center" indent="1"/>
      <protection locked="0"/>
    </xf>
    <xf numFmtId="188" fontId="26" fillId="6" borderId="40" xfId="48" applyNumberFormat="1" applyFont="1" applyFill="1" applyBorder="1" applyAlignment="1" applyProtection="1">
      <alignment horizontal="right" vertical="center" indent="1"/>
      <protection locked="0"/>
    </xf>
    <xf numFmtId="185" fontId="12" fillId="0" borderId="0" xfId="0" applyNumberFormat="1" applyFont="1" applyBorder="1" applyAlignment="1">
      <alignment horizontal="right" vertical="center"/>
    </xf>
    <xf numFmtId="0" fontId="9" fillId="0" borderId="0" xfId="0" applyFont="1" applyAlignment="1">
      <alignment horizontal="left" vertical="center"/>
    </xf>
    <xf numFmtId="0" fontId="3" fillId="0" borderId="0" xfId="0" applyFont="1" applyAlignment="1">
      <alignment horizontal="left" vertical="center"/>
    </xf>
    <xf numFmtId="188" fontId="2" fillId="0" borderId="14" xfId="48" applyNumberFormat="1" applyFont="1" applyBorder="1" applyAlignment="1">
      <alignment horizontal="right" vertical="center" indent="1"/>
    </xf>
    <xf numFmtId="188" fontId="2" fillId="0" borderId="30" xfId="48" applyNumberFormat="1" applyFont="1" applyBorder="1" applyAlignment="1">
      <alignment horizontal="right" vertical="center" indent="1"/>
    </xf>
    <xf numFmtId="188" fontId="2" fillId="0" borderId="11" xfId="48" applyNumberFormat="1" applyFont="1" applyBorder="1" applyAlignment="1">
      <alignment horizontal="right" vertical="center" indent="1"/>
    </xf>
    <xf numFmtId="188" fontId="2" fillId="0" borderId="23" xfId="48" applyNumberFormat="1" applyFont="1" applyBorder="1" applyAlignment="1">
      <alignment horizontal="right" vertical="center" indent="1"/>
    </xf>
    <xf numFmtId="188" fontId="2" fillId="0" borderId="41" xfId="48" applyNumberFormat="1" applyFont="1" applyBorder="1" applyAlignment="1">
      <alignment horizontal="right" vertical="center" indent="1"/>
    </xf>
    <xf numFmtId="188" fontId="2" fillId="0" borderId="31" xfId="48" applyNumberFormat="1" applyFont="1" applyBorder="1" applyAlignment="1">
      <alignment horizontal="right" vertical="center" indent="1"/>
    </xf>
    <xf numFmtId="0" fontId="4" fillId="0" borderId="0" xfId="0" applyFont="1" applyBorder="1" applyAlignment="1">
      <alignment vertical="center" wrapText="1"/>
    </xf>
    <xf numFmtId="0" fontId="0" fillId="0" borderId="0" xfId="0" applyBorder="1" applyAlignment="1">
      <alignment vertical="center" wrapText="1"/>
    </xf>
    <xf numFmtId="176" fontId="3" fillId="0" borderId="0" xfId="0" applyNumberFormat="1" applyFont="1" applyBorder="1" applyAlignment="1">
      <alignment horizontal="right" vertical="center"/>
    </xf>
    <xf numFmtId="0" fontId="0" fillId="0" borderId="0" xfId="0" applyFont="1" applyAlignment="1">
      <alignment vertical="center"/>
    </xf>
    <xf numFmtId="0" fontId="26" fillId="6" borderId="0" xfId="0" applyFont="1" applyFill="1" applyBorder="1" applyAlignment="1" applyProtection="1">
      <alignment horizontal="center" vertical="center"/>
      <protection locked="0"/>
    </xf>
    <xf numFmtId="0" fontId="28" fillId="0" borderId="0" xfId="0" applyFont="1" applyAlignment="1">
      <alignment horizontal="center" vertical="center"/>
    </xf>
    <xf numFmtId="0" fontId="15" fillId="0" borderId="0" xfId="0" applyFont="1" applyAlignment="1">
      <alignment horizontal="left" vertical="center"/>
    </xf>
    <xf numFmtId="0" fontId="0" fillId="0" borderId="42" xfId="0" applyBorder="1" applyAlignment="1">
      <alignment vertical="center" wrapText="1"/>
    </xf>
    <xf numFmtId="0" fontId="17" fillId="0" borderId="0" xfId="0" applyFont="1" applyAlignment="1">
      <alignment vertical="center"/>
    </xf>
    <xf numFmtId="0" fontId="15" fillId="0" borderId="0" xfId="0" applyFont="1" applyAlignment="1">
      <alignment vertical="center"/>
    </xf>
    <xf numFmtId="38" fontId="26" fillId="6" borderId="37" xfId="48" applyFont="1" applyFill="1" applyBorder="1" applyAlignment="1" applyProtection="1">
      <alignment horizontal="right" vertical="center"/>
      <protection locked="0"/>
    </xf>
    <xf numFmtId="0" fontId="29" fillId="8" borderId="18" xfId="0" applyFont="1" applyFill="1" applyBorder="1" applyAlignment="1" applyProtection="1">
      <alignment horizontal="left" vertical="center"/>
      <protection/>
    </xf>
    <xf numFmtId="0" fontId="30" fillId="8" borderId="19" xfId="0" applyFont="1" applyFill="1" applyBorder="1" applyAlignment="1" applyProtection="1">
      <alignment horizontal="left" vertical="center"/>
      <protection/>
    </xf>
    <xf numFmtId="0" fontId="30" fillId="8" borderId="17" xfId="0" applyFont="1" applyFill="1" applyBorder="1" applyAlignment="1" applyProtection="1">
      <alignment horizontal="left" vertical="center"/>
      <protection/>
    </xf>
    <xf numFmtId="0" fontId="29" fillId="8" borderId="43" xfId="0" applyFont="1" applyFill="1" applyBorder="1" applyAlignment="1" applyProtection="1">
      <alignment horizontal="left" vertical="center"/>
      <protection/>
    </xf>
    <xf numFmtId="0" fontId="30" fillId="8" borderId="0" xfId="0" applyFont="1" applyFill="1" applyBorder="1" applyAlignment="1" applyProtection="1">
      <alignment horizontal="left" vertical="center"/>
      <protection/>
    </xf>
    <xf numFmtId="0" fontId="30" fillId="8" borderId="42" xfId="0" applyFont="1" applyFill="1" applyBorder="1" applyAlignment="1" applyProtection="1">
      <alignment horizontal="left" vertical="center"/>
      <protection/>
    </xf>
    <xf numFmtId="0" fontId="29" fillId="8" borderId="14" xfId="0" applyFont="1" applyFill="1" applyBorder="1" applyAlignment="1" applyProtection="1">
      <alignment horizontal="left" vertical="center"/>
      <protection/>
    </xf>
    <xf numFmtId="0" fontId="30" fillId="8" borderId="15" xfId="0" applyFont="1" applyFill="1" applyBorder="1" applyAlignment="1" applyProtection="1">
      <alignment horizontal="left" vertical="center"/>
      <protection/>
    </xf>
    <xf numFmtId="0" fontId="30" fillId="8" borderId="16" xfId="0" applyFont="1" applyFill="1" applyBorder="1" applyAlignment="1" applyProtection="1">
      <alignment horizontal="left" vertical="center"/>
      <protection/>
    </xf>
    <xf numFmtId="0" fontId="0" fillId="0" borderId="0" xfId="0" applyFont="1" applyAlignment="1">
      <alignment horizontal="right" vertical="center" indent="1"/>
    </xf>
    <xf numFmtId="0" fontId="0" fillId="0" borderId="0" xfId="0" applyFont="1" applyAlignment="1">
      <alignment horizontal="right" vertical="center"/>
    </xf>
    <xf numFmtId="0" fontId="21" fillId="0" borderId="0" xfId="0" applyFont="1" applyAlignment="1">
      <alignment horizontal="center" vertical="center"/>
    </xf>
    <xf numFmtId="185" fontId="12" fillId="0" borderId="0" xfId="0" applyNumberFormat="1" applyFont="1" applyBorder="1" applyAlignment="1">
      <alignment horizontal="center" vertical="center"/>
    </xf>
    <xf numFmtId="185" fontId="23" fillId="0" borderId="0"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18" fillId="0" borderId="0" xfId="60" applyFont="1" applyProtection="1">
      <alignment vertical="center"/>
      <protection locked="0"/>
    </xf>
    <xf numFmtId="0" fontId="18" fillId="0" borderId="0" xfId="60" applyFont="1" applyProtection="1">
      <alignment vertical="center"/>
      <protection/>
    </xf>
    <xf numFmtId="0" fontId="31" fillId="0" borderId="0" xfId="60" applyFont="1" applyProtection="1">
      <alignment vertical="center"/>
      <protection/>
    </xf>
    <xf numFmtId="0" fontId="42" fillId="0" borderId="0" xfId="60" applyAlignment="1" applyProtection="1">
      <alignment vertical="center"/>
      <protection/>
    </xf>
    <xf numFmtId="0" fontId="32" fillId="0" borderId="0" xfId="60" applyFont="1" applyAlignment="1" applyProtection="1">
      <alignment vertical="top" wrapText="1"/>
      <protection/>
    </xf>
    <xf numFmtId="0" fontId="18" fillId="0" borderId="0" xfId="60" applyFont="1" applyAlignment="1" applyProtection="1">
      <alignment vertical="center" wrapText="1"/>
      <protection/>
    </xf>
    <xf numFmtId="0" fontId="33" fillId="0" borderId="0" xfId="60" applyFont="1" applyAlignment="1" applyProtection="1">
      <alignment vertical="top" wrapText="1"/>
      <protection/>
    </xf>
    <xf numFmtId="0" fontId="3" fillId="0" borderId="0" xfId="0" applyFont="1" applyAlignment="1">
      <alignment horizontal="right" vertical="center" wrapText="1"/>
    </xf>
    <xf numFmtId="0" fontId="0" fillId="0" borderId="0" xfId="0" applyFont="1" applyAlignment="1" applyProtection="1">
      <alignment vertical="center"/>
      <protection/>
    </xf>
    <xf numFmtId="0" fontId="0" fillId="0" borderId="0" xfId="0" applyFont="1" applyAlignment="1" applyProtection="1">
      <alignment horizontal="right" vertical="center" indent="1"/>
      <protection/>
    </xf>
    <xf numFmtId="0" fontId="0" fillId="0" borderId="0" xfId="0" applyFont="1" applyAlignment="1" applyProtection="1">
      <alignment horizontal="right" vertical="center"/>
      <protection/>
    </xf>
    <xf numFmtId="0" fontId="14"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right" vertical="center"/>
      <protection/>
    </xf>
    <xf numFmtId="0" fontId="14" fillId="0" borderId="0" xfId="0" applyFont="1" applyAlignment="1" applyProtection="1">
      <alignment horizontal="center" vertical="center"/>
      <protection/>
    </xf>
    <xf numFmtId="0" fontId="14" fillId="0" borderId="0" xfId="0" applyFont="1" applyAlignment="1" applyProtection="1">
      <alignment horizontal="distributed" vertical="center"/>
      <protection/>
    </xf>
    <xf numFmtId="0" fontId="14" fillId="0" borderId="0" xfId="0" applyFont="1" applyAlignment="1" applyProtection="1">
      <alignment horizontal="distributed" vertical="center" wrapText="1"/>
      <protection/>
    </xf>
    <xf numFmtId="0" fontId="0" fillId="0" borderId="0" xfId="0" applyAlignment="1" applyProtection="1">
      <alignment vertical="center"/>
      <protection/>
    </xf>
    <xf numFmtId="0" fontId="57" fillId="26" borderId="0" xfId="0" applyFont="1" applyFill="1" applyAlignment="1">
      <alignment vertical="center"/>
    </xf>
    <xf numFmtId="0" fontId="58" fillId="26" borderId="0" xfId="0" applyFont="1" applyFill="1" applyAlignment="1">
      <alignment horizontal="center" vertical="center"/>
    </xf>
    <xf numFmtId="40" fontId="58" fillId="26" borderId="0" xfId="0" applyNumberFormat="1" applyFont="1" applyFill="1" applyBorder="1" applyAlignment="1">
      <alignment vertical="center"/>
    </xf>
    <xf numFmtId="40" fontId="58" fillId="26" borderId="0" xfId="0" applyNumberFormat="1" applyFont="1" applyFill="1" applyAlignment="1">
      <alignment vertical="center"/>
    </xf>
    <xf numFmtId="40" fontId="57" fillId="26" borderId="0" xfId="48" applyNumberFormat="1" applyFont="1" applyFill="1" applyAlignment="1">
      <alignment horizontal="right" vertical="center"/>
    </xf>
    <xf numFmtId="38" fontId="57" fillId="26" borderId="0" xfId="0" applyNumberFormat="1" applyFont="1" applyFill="1" applyAlignment="1">
      <alignment vertical="center"/>
    </xf>
    <xf numFmtId="0" fontId="3" fillId="0" borderId="0" xfId="0" applyFont="1" applyAlignment="1">
      <alignment horizontal="right" vertical="center"/>
    </xf>
    <xf numFmtId="0" fontId="57" fillId="26" borderId="0" xfId="0" applyFont="1" applyFill="1" applyAlignment="1">
      <alignment vertical="center" shrinkToFit="1"/>
    </xf>
    <xf numFmtId="0" fontId="14" fillId="0" borderId="0" xfId="0" applyFont="1" applyAlignment="1" applyProtection="1">
      <alignment horizontal="distributed" vertical="center" wrapText="1"/>
      <protection locked="0"/>
    </xf>
    <xf numFmtId="218" fontId="2" fillId="25" borderId="23" xfId="0" applyNumberFormat="1" applyFont="1" applyFill="1" applyBorder="1" applyAlignment="1">
      <alignment vertical="center" wrapText="1"/>
    </xf>
    <xf numFmtId="218" fontId="2" fillId="25" borderId="31" xfId="0" applyNumberFormat="1" applyFont="1" applyFill="1" applyBorder="1" applyAlignment="1">
      <alignment vertical="center" wrapText="1"/>
    </xf>
    <xf numFmtId="0" fontId="33" fillId="0" borderId="0" xfId="60" applyFont="1" applyAlignment="1" applyProtection="1">
      <alignment horizontal="right" vertical="center"/>
      <protection/>
    </xf>
    <xf numFmtId="0" fontId="37" fillId="27" borderId="18" xfId="0" applyFont="1" applyFill="1" applyBorder="1" applyAlignment="1" applyProtection="1">
      <alignment vertical="center" wrapText="1"/>
      <protection locked="0"/>
    </xf>
    <xf numFmtId="0" fontId="38" fillId="27" borderId="19" xfId="0" applyFont="1" applyFill="1" applyBorder="1" applyAlignment="1" applyProtection="1">
      <alignment vertical="center" wrapText="1"/>
      <protection locked="0"/>
    </xf>
    <xf numFmtId="0" fontId="38" fillId="27" borderId="17" xfId="0" applyFont="1" applyFill="1" applyBorder="1" applyAlignment="1" applyProtection="1">
      <alignment vertical="center" wrapText="1"/>
      <protection locked="0"/>
    </xf>
    <xf numFmtId="0" fontId="38" fillId="27" borderId="43" xfId="0" applyFont="1" applyFill="1" applyBorder="1" applyAlignment="1" applyProtection="1">
      <alignment vertical="center" wrapText="1"/>
      <protection locked="0"/>
    </xf>
    <xf numFmtId="0" fontId="38" fillId="27" borderId="0" xfId="0" applyFont="1" applyFill="1" applyAlignment="1" applyProtection="1">
      <alignment vertical="center" wrapText="1"/>
      <protection locked="0"/>
    </xf>
    <xf numFmtId="0" fontId="38" fillId="27" borderId="42" xfId="0" applyFont="1" applyFill="1" applyBorder="1" applyAlignment="1" applyProtection="1">
      <alignment vertical="center" wrapText="1"/>
      <protection locked="0"/>
    </xf>
    <xf numFmtId="0" fontId="2" fillId="0" borderId="0" xfId="0" applyFont="1" applyFill="1" applyAlignment="1">
      <alignment vertical="center" wrapText="1"/>
    </xf>
    <xf numFmtId="0" fontId="18" fillId="0" borderId="0" xfId="60" applyFont="1" applyAlignment="1" applyProtection="1">
      <alignment vertical="top" wrapText="1"/>
      <protection/>
    </xf>
    <xf numFmtId="0" fontId="42" fillId="0" borderId="0" xfId="60" applyAlignment="1" applyProtection="1">
      <alignment vertical="top" wrapText="1"/>
      <protection/>
    </xf>
    <xf numFmtId="0" fontId="18" fillId="0" borderId="0" xfId="60" applyFont="1" applyAlignment="1" applyProtection="1">
      <alignment vertical="center"/>
      <protection/>
    </xf>
    <xf numFmtId="0" fontId="42" fillId="0" borderId="0" xfId="60" applyAlignment="1" applyProtection="1">
      <alignment vertical="center"/>
      <protection/>
    </xf>
    <xf numFmtId="0" fontId="34" fillId="28" borderId="0" xfId="0" applyFont="1" applyFill="1" applyAlignment="1" applyProtection="1">
      <alignment horizontal="center" vertical="center"/>
      <protection/>
    </xf>
    <xf numFmtId="0" fontId="35" fillId="28" borderId="0" xfId="0" applyFont="1" applyFill="1" applyAlignment="1" applyProtection="1">
      <alignment horizontal="center" vertical="center"/>
      <protection/>
    </xf>
    <xf numFmtId="0" fontId="36" fillId="0" borderId="0" xfId="0" applyFont="1" applyAlignment="1" applyProtection="1">
      <alignment horizontal="center" vertical="center"/>
      <protection/>
    </xf>
    <xf numFmtId="0" fontId="32" fillId="0" borderId="0" xfId="60" applyFont="1" applyAlignment="1" applyProtection="1">
      <alignment vertical="top" wrapText="1"/>
      <protection/>
    </xf>
    <xf numFmtId="0" fontId="42" fillId="0" borderId="0" xfId="60" applyAlignment="1" applyProtection="1">
      <alignment vertical="center" wrapText="1"/>
      <protection/>
    </xf>
    <xf numFmtId="0" fontId="0" fillId="0" borderId="0" xfId="0" applyAlignment="1" applyProtection="1">
      <alignment vertical="center" wrapText="1"/>
      <protection/>
    </xf>
    <xf numFmtId="0" fontId="34" fillId="28" borderId="0" xfId="0" applyFont="1" applyFill="1" applyAlignment="1">
      <alignment horizontal="center" vertical="center"/>
    </xf>
    <xf numFmtId="0" fontId="35" fillId="28" borderId="0" xfId="0" applyFont="1" applyFill="1" applyAlignment="1">
      <alignment horizontal="center" vertical="center"/>
    </xf>
    <xf numFmtId="0" fontId="2" fillId="0" borderId="26"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38" fillId="27" borderId="14" xfId="0" applyFont="1" applyFill="1" applyBorder="1" applyAlignment="1" applyProtection="1">
      <alignment vertical="center" wrapText="1"/>
      <protection locked="0"/>
    </xf>
    <xf numFmtId="0" fontId="38" fillId="27" borderId="15" xfId="0" applyFont="1" applyFill="1" applyBorder="1" applyAlignment="1" applyProtection="1">
      <alignment vertical="center" wrapText="1"/>
      <protection locked="0"/>
    </xf>
    <xf numFmtId="0" fontId="38" fillId="27" borderId="16" xfId="0" applyFont="1" applyFill="1" applyBorder="1" applyAlignment="1" applyProtection="1">
      <alignment vertical="center" wrapText="1"/>
      <protection locked="0"/>
    </xf>
    <xf numFmtId="0" fontId="37" fillId="6" borderId="46" xfId="0" applyFont="1" applyFill="1" applyBorder="1" applyAlignment="1" applyProtection="1">
      <alignment vertical="center" wrapText="1"/>
      <protection locked="0"/>
    </xf>
    <xf numFmtId="0" fontId="38" fillId="6" borderId="47" xfId="0" applyFont="1" applyFill="1" applyBorder="1" applyAlignment="1" applyProtection="1">
      <alignment vertical="center" wrapText="1"/>
      <protection locked="0"/>
    </xf>
    <xf numFmtId="0" fontId="38" fillId="6" borderId="48" xfId="0" applyFont="1" applyFill="1" applyBorder="1" applyAlignment="1" applyProtection="1">
      <alignment vertical="center" wrapText="1"/>
      <protection locked="0"/>
    </xf>
    <xf numFmtId="0" fontId="0" fillId="0" borderId="42" xfId="0"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181" fontId="39" fillId="0" borderId="0" xfId="0" applyNumberFormat="1" applyFont="1" applyAlignment="1">
      <alignment horizontal="left" vertical="center" wrapText="1"/>
    </xf>
    <xf numFmtId="0" fontId="16" fillId="0" borderId="0" xfId="0" applyFont="1" applyAlignment="1">
      <alignmen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Alignment="1">
      <alignment vertical="center" wrapText="1"/>
    </xf>
    <xf numFmtId="0" fontId="20" fillId="0" borderId="0" xfId="0" applyFont="1" applyAlignment="1">
      <alignment horizontal="center" vertical="center"/>
    </xf>
    <xf numFmtId="0" fontId="2" fillId="24" borderId="49"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4"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 fillId="0" borderId="10" xfId="0" applyFont="1" applyBorder="1" applyAlignment="1">
      <alignment horizontal="center" vertical="center" textRotation="255" wrapText="1"/>
    </xf>
    <xf numFmtId="0" fontId="0" fillId="0" borderId="10" xfId="0" applyBorder="1" applyAlignment="1">
      <alignment horizontal="center" vertical="center" textRotation="255"/>
    </xf>
    <xf numFmtId="0" fontId="3" fillId="0" borderId="11" xfId="0" applyFont="1" applyBorder="1" applyAlignment="1">
      <alignment horizontal="left" vertical="center" wrapText="1"/>
    </xf>
    <xf numFmtId="0" fontId="0" fillId="0" borderId="13" xfId="0" applyBorder="1" applyAlignment="1">
      <alignment horizontal="left" vertical="center" wrapText="1"/>
    </xf>
    <xf numFmtId="0" fontId="14"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14" fillId="0" borderId="0" xfId="0" applyFont="1" applyAlignment="1" applyProtection="1">
      <alignment horizontal="distributed" vertical="center" wrapText="1"/>
      <protection locked="0"/>
    </xf>
    <xf numFmtId="0" fontId="14" fillId="0" borderId="0" xfId="0" applyFont="1" applyAlignment="1" applyProtection="1">
      <alignment horizontal="center" vertical="center"/>
      <protection/>
    </xf>
    <xf numFmtId="0" fontId="40" fillId="0" borderId="0" xfId="0" applyFont="1" applyAlignment="1" applyProtection="1">
      <alignment vertical="center" wrapText="1"/>
      <protection locked="0"/>
    </xf>
    <xf numFmtId="0" fontId="41" fillId="0" borderId="0" xfId="0" applyFont="1" applyAlignment="1" applyProtection="1">
      <alignment vertical="center" wrapText="1"/>
      <protection locked="0"/>
    </xf>
    <xf numFmtId="0" fontId="12" fillId="21" borderId="0" xfId="0" applyFont="1" applyFill="1" applyAlignment="1" applyProtection="1">
      <alignment vertical="center" wrapText="1"/>
      <protection/>
    </xf>
    <xf numFmtId="0" fontId="0" fillId="0" borderId="0" xfId="0" applyFont="1" applyAlignment="1" applyProtection="1">
      <alignment horizontal="center" vertical="center"/>
      <protection/>
    </xf>
    <xf numFmtId="0" fontId="14" fillId="0" borderId="0" xfId="0" applyFont="1" applyAlignment="1" applyProtection="1">
      <alignment vertical="center" wrapText="1"/>
      <protection/>
    </xf>
    <xf numFmtId="0" fontId="14" fillId="0" borderId="0" xfId="0" applyFont="1" applyBorder="1" applyAlignment="1" applyProtection="1">
      <alignment vertical="center"/>
      <protection locked="0"/>
    </xf>
    <xf numFmtId="0" fontId="14" fillId="0" borderId="0" xfId="0" applyFont="1" applyAlignment="1" applyProtection="1">
      <alignment horizontal="left" vertical="center"/>
      <protection/>
    </xf>
    <xf numFmtId="0" fontId="0" fillId="0" borderId="0" xfId="0" applyAlignment="1">
      <alignment vertical="center"/>
    </xf>
    <xf numFmtId="0" fontId="14" fillId="0" borderId="0" xfId="0" applyFont="1" applyBorder="1" applyAlignment="1" applyProtection="1">
      <alignment horizontal="right" vertical="center"/>
      <protection locked="0"/>
    </xf>
    <xf numFmtId="0" fontId="14" fillId="0" borderId="0" xfId="0" applyFont="1" applyAlignment="1" applyProtection="1">
      <alignment horizontal="distributed"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65</xdr:row>
      <xdr:rowOff>19050</xdr:rowOff>
    </xdr:from>
    <xdr:to>
      <xdr:col>5</xdr:col>
      <xdr:colOff>200025</xdr:colOff>
      <xdr:row>69</xdr:row>
      <xdr:rowOff>114300</xdr:rowOff>
    </xdr:to>
    <xdr:sp>
      <xdr:nvSpPr>
        <xdr:cNvPr id="1" name="正方形/長方形 1"/>
        <xdr:cNvSpPr>
          <a:spLocks/>
        </xdr:cNvSpPr>
      </xdr:nvSpPr>
      <xdr:spPr>
        <a:xfrm>
          <a:off x="266700" y="11477625"/>
          <a:ext cx="933450" cy="800100"/>
        </a:xfrm>
        <a:prstGeom prst="rect">
          <a:avLst/>
        </a:prstGeom>
        <a:no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指標等設定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シート（Ａ）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への入力</a:t>
          </a:r>
          <a:r>
            <a:rPr lang="en-US" cap="none" sz="10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190500</xdr:colOff>
      <xdr:row>67</xdr:row>
      <xdr:rowOff>0</xdr:rowOff>
    </xdr:from>
    <xdr:to>
      <xdr:col>8</xdr:col>
      <xdr:colOff>190500</xdr:colOff>
      <xdr:row>77</xdr:row>
      <xdr:rowOff>19050</xdr:rowOff>
    </xdr:to>
    <xdr:grpSp>
      <xdr:nvGrpSpPr>
        <xdr:cNvPr id="2" name="グループ化 44"/>
        <xdr:cNvGrpSpPr>
          <a:grpSpLocks/>
        </xdr:cNvGrpSpPr>
      </xdr:nvGrpSpPr>
      <xdr:grpSpPr>
        <a:xfrm>
          <a:off x="1190625" y="11801475"/>
          <a:ext cx="600075" cy="1828800"/>
          <a:chOff x="1866900" y="11839575"/>
          <a:chExt cx="647700" cy="1733549"/>
        </a:xfrm>
        <a:solidFill>
          <a:srgbClr val="FFFFFF"/>
        </a:solidFill>
      </xdr:grpSpPr>
      <xdr:sp>
        <xdr:nvSpPr>
          <xdr:cNvPr id="3" name="直線矢印コネクタ 3"/>
          <xdr:cNvSpPr>
            <a:spLocks/>
          </xdr:cNvSpPr>
        </xdr:nvSpPr>
        <xdr:spPr>
          <a:xfrm flipV="1">
            <a:off x="1866900" y="11839575"/>
            <a:ext cx="63749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rot="16200000" flipH="1">
            <a:off x="2113674" y="11849110"/>
            <a:ext cx="10201" cy="172401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2123875" y="12668211"/>
            <a:ext cx="390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2113674" y="13554055"/>
            <a:ext cx="390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171450</xdr:colOff>
      <xdr:row>67</xdr:row>
      <xdr:rowOff>9525</xdr:rowOff>
    </xdr:from>
    <xdr:to>
      <xdr:col>15</xdr:col>
      <xdr:colOff>85725</xdr:colOff>
      <xdr:row>77</xdr:row>
      <xdr:rowOff>9525</xdr:rowOff>
    </xdr:to>
    <xdr:grpSp>
      <xdr:nvGrpSpPr>
        <xdr:cNvPr id="7" name="グループ化 46"/>
        <xdr:cNvGrpSpPr>
          <a:grpSpLocks/>
        </xdr:cNvGrpSpPr>
      </xdr:nvGrpSpPr>
      <xdr:grpSpPr>
        <a:xfrm>
          <a:off x="2771775" y="11811000"/>
          <a:ext cx="314325" cy="1809750"/>
          <a:chOff x="3019425" y="11849100"/>
          <a:chExt cx="638175" cy="1714500"/>
        </a:xfrm>
        <a:solidFill>
          <a:srgbClr val="FFFFFF"/>
        </a:solidFill>
      </xdr:grpSpPr>
      <xdr:sp>
        <xdr:nvSpPr>
          <xdr:cNvPr id="8" name="直線矢印コネクタ 8"/>
          <xdr:cNvSpPr>
            <a:spLocks/>
          </xdr:cNvSpPr>
        </xdr:nvSpPr>
        <xdr:spPr>
          <a:xfrm flipV="1">
            <a:off x="3019425" y="1184910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V="1">
            <a:off x="3019425" y="1269692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flipV="1">
            <a:off x="3019425" y="1356360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190500</xdr:colOff>
      <xdr:row>90</xdr:row>
      <xdr:rowOff>142875</xdr:rowOff>
    </xdr:from>
    <xdr:to>
      <xdr:col>25</xdr:col>
      <xdr:colOff>76200</xdr:colOff>
      <xdr:row>90</xdr:row>
      <xdr:rowOff>161925</xdr:rowOff>
    </xdr:to>
    <xdr:sp>
      <xdr:nvSpPr>
        <xdr:cNvPr id="11" name="直線矢印コネクタ 11"/>
        <xdr:cNvSpPr>
          <a:spLocks/>
        </xdr:cNvSpPr>
      </xdr:nvSpPr>
      <xdr:spPr>
        <a:xfrm>
          <a:off x="1390650" y="15992475"/>
          <a:ext cx="36861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89</xdr:row>
      <xdr:rowOff>0</xdr:rowOff>
    </xdr:from>
    <xdr:to>
      <xdr:col>6</xdr:col>
      <xdr:colOff>190500</xdr:colOff>
      <xdr:row>92</xdr:row>
      <xdr:rowOff>114300</xdr:rowOff>
    </xdr:to>
    <xdr:sp>
      <xdr:nvSpPr>
        <xdr:cNvPr id="12" name="正方形/長方形 12"/>
        <xdr:cNvSpPr>
          <a:spLocks/>
        </xdr:cNvSpPr>
      </xdr:nvSpPr>
      <xdr:spPr>
        <a:xfrm>
          <a:off x="209550" y="15678150"/>
          <a:ext cx="1181100" cy="628650"/>
        </a:xfrm>
        <a:prstGeom prst="rect">
          <a:avLst/>
        </a:prstGeom>
        <a:no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　届出について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（Ｅ）への入力</a:t>
          </a:r>
        </a:p>
      </xdr:txBody>
    </xdr:sp>
    <xdr:clientData/>
  </xdr:twoCellAnchor>
  <xdr:twoCellAnchor>
    <xdr:from>
      <xdr:col>15</xdr:col>
      <xdr:colOff>114300</xdr:colOff>
      <xdr:row>65</xdr:row>
      <xdr:rowOff>0</xdr:rowOff>
    </xdr:from>
    <xdr:to>
      <xdr:col>23</xdr:col>
      <xdr:colOff>38100</xdr:colOff>
      <xdr:row>68</xdr:row>
      <xdr:rowOff>123825</xdr:rowOff>
    </xdr:to>
    <xdr:sp>
      <xdr:nvSpPr>
        <xdr:cNvPr id="13" name="フローチャート : 書類 13"/>
        <xdr:cNvSpPr>
          <a:spLocks/>
        </xdr:cNvSpPr>
      </xdr:nvSpPr>
      <xdr:spPr>
        <a:xfrm>
          <a:off x="3114675" y="11458575"/>
          <a:ext cx="1524000" cy="647700"/>
        </a:xfrm>
        <a:prstGeom prst="flowChartDocument">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貸切運賃適用方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（別紙②）</a:t>
          </a:r>
        </a:p>
      </xdr:txBody>
    </xdr:sp>
    <xdr:clientData/>
  </xdr:twoCellAnchor>
  <xdr:twoCellAnchor>
    <xdr:from>
      <xdr:col>15</xdr:col>
      <xdr:colOff>114300</xdr:colOff>
      <xdr:row>70</xdr:row>
      <xdr:rowOff>19050</xdr:rowOff>
    </xdr:from>
    <xdr:to>
      <xdr:col>23</xdr:col>
      <xdr:colOff>38100</xdr:colOff>
      <xdr:row>73</xdr:row>
      <xdr:rowOff>142875</xdr:rowOff>
    </xdr:to>
    <xdr:sp>
      <xdr:nvSpPr>
        <xdr:cNvPr id="14" name="フローチャート : 書類 14"/>
        <xdr:cNvSpPr>
          <a:spLocks/>
        </xdr:cNvSpPr>
      </xdr:nvSpPr>
      <xdr:spPr>
        <a:xfrm>
          <a:off x="3114675" y="12363450"/>
          <a:ext cx="1524000" cy="666750"/>
        </a:xfrm>
        <a:prstGeom prst="flowChartDocument">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貸切距離制運賃表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（別紙①－１）</a:t>
          </a:r>
        </a:p>
      </xdr:txBody>
    </xdr:sp>
    <xdr:clientData/>
  </xdr:twoCellAnchor>
  <xdr:twoCellAnchor>
    <xdr:from>
      <xdr:col>15</xdr:col>
      <xdr:colOff>104775</xdr:colOff>
      <xdr:row>75</xdr:row>
      <xdr:rowOff>0</xdr:rowOff>
    </xdr:from>
    <xdr:to>
      <xdr:col>23</xdr:col>
      <xdr:colOff>28575</xdr:colOff>
      <xdr:row>78</xdr:row>
      <xdr:rowOff>114300</xdr:rowOff>
    </xdr:to>
    <xdr:sp>
      <xdr:nvSpPr>
        <xdr:cNvPr id="15" name="フローチャート : 書類 15"/>
        <xdr:cNvSpPr>
          <a:spLocks/>
        </xdr:cNvSpPr>
      </xdr:nvSpPr>
      <xdr:spPr>
        <a:xfrm>
          <a:off x="3105150" y="13249275"/>
          <a:ext cx="1524000" cy="657225"/>
        </a:xfrm>
        <a:prstGeom prst="flowChartDocument">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貸切時間制運賃表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（別紙①－２）</a:t>
          </a:r>
        </a:p>
      </xdr:txBody>
    </xdr:sp>
    <xdr:clientData/>
  </xdr:twoCellAnchor>
  <xdr:twoCellAnchor>
    <xdr:from>
      <xdr:col>25</xdr:col>
      <xdr:colOff>76200</xdr:colOff>
      <xdr:row>89</xdr:row>
      <xdr:rowOff>19050</xdr:rowOff>
    </xdr:from>
    <xdr:to>
      <xdr:col>31</xdr:col>
      <xdr:colOff>152400</xdr:colOff>
      <xdr:row>92</xdr:row>
      <xdr:rowOff>133350</xdr:rowOff>
    </xdr:to>
    <xdr:sp>
      <xdr:nvSpPr>
        <xdr:cNvPr id="16" name="フローチャート : 書類 16"/>
        <xdr:cNvSpPr>
          <a:spLocks/>
        </xdr:cNvSpPr>
      </xdr:nvSpPr>
      <xdr:spPr>
        <a:xfrm>
          <a:off x="5076825" y="15697200"/>
          <a:ext cx="1276350" cy="628650"/>
        </a:xfrm>
        <a:prstGeom prst="flowChartDocument">
          <a:avLst/>
        </a:prstGeom>
        <a:solidFill>
          <a:srgbClr val="FAC090"/>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届出書（押印）</a:t>
          </a:r>
        </a:p>
      </xdr:txBody>
    </xdr:sp>
    <xdr:clientData/>
  </xdr:twoCellAnchor>
  <xdr:twoCellAnchor>
    <xdr:from>
      <xdr:col>0</xdr:col>
      <xdr:colOff>171450</xdr:colOff>
      <xdr:row>64</xdr:row>
      <xdr:rowOff>19050</xdr:rowOff>
    </xdr:from>
    <xdr:to>
      <xdr:col>23</xdr:col>
      <xdr:colOff>133350</xdr:colOff>
      <xdr:row>80</xdr:row>
      <xdr:rowOff>104775</xdr:rowOff>
    </xdr:to>
    <xdr:sp>
      <xdr:nvSpPr>
        <xdr:cNvPr id="17" name="正方形/長方形 17"/>
        <xdr:cNvSpPr>
          <a:spLocks/>
        </xdr:cNvSpPr>
      </xdr:nvSpPr>
      <xdr:spPr>
        <a:xfrm>
          <a:off x="171450" y="11306175"/>
          <a:ext cx="4562475" cy="2933700"/>
        </a:xfrm>
        <a:prstGeom prst="rect">
          <a:avLst/>
        </a:prstGeom>
        <a:noFill/>
        <a:ln w="12700" cmpd="sng">
          <a:solidFill>
            <a:srgbClr val="385D8A"/>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65</xdr:row>
      <xdr:rowOff>0</xdr:rowOff>
    </xdr:from>
    <xdr:to>
      <xdr:col>13</xdr:col>
      <xdr:colOff>161925</xdr:colOff>
      <xdr:row>68</xdr:row>
      <xdr:rowOff>123825</xdr:rowOff>
    </xdr:to>
    <xdr:sp>
      <xdr:nvSpPr>
        <xdr:cNvPr id="18" name="フローチャート : 書類 18"/>
        <xdr:cNvSpPr>
          <a:spLocks/>
        </xdr:cNvSpPr>
      </xdr:nvSpPr>
      <xdr:spPr>
        <a:xfrm>
          <a:off x="1781175" y="11458575"/>
          <a:ext cx="981075" cy="647700"/>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出力表Ｂを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8</xdr:col>
      <xdr:colOff>180975</xdr:colOff>
      <xdr:row>70</xdr:row>
      <xdr:rowOff>0</xdr:rowOff>
    </xdr:from>
    <xdr:to>
      <xdr:col>13</xdr:col>
      <xdr:colOff>161925</xdr:colOff>
      <xdr:row>73</xdr:row>
      <xdr:rowOff>123825</xdr:rowOff>
    </xdr:to>
    <xdr:sp>
      <xdr:nvSpPr>
        <xdr:cNvPr id="19" name="フローチャート : 書類 19"/>
        <xdr:cNvSpPr>
          <a:spLocks/>
        </xdr:cNvSpPr>
      </xdr:nvSpPr>
      <xdr:spPr>
        <a:xfrm>
          <a:off x="1781175" y="12344400"/>
          <a:ext cx="981075" cy="666750"/>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出力表Ｃを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8</xdr:col>
      <xdr:colOff>190500</xdr:colOff>
      <xdr:row>75</xdr:row>
      <xdr:rowOff>9525</xdr:rowOff>
    </xdr:from>
    <xdr:to>
      <xdr:col>13</xdr:col>
      <xdr:colOff>171450</xdr:colOff>
      <xdr:row>78</xdr:row>
      <xdr:rowOff>123825</xdr:rowOff>
    </xdr:to>
    <xdr:sp>
      <xdr:nvSpPr>
        <xdr:cNvPr id="20" name="フローチャート : 書類 20"/>
        <xdr:cNvSpPr>
          <a:spLocks/>
        </xdr:cNvSpPr>
      </xdr:nvSpPr>
      <xdr:spPr>
        <a:xfrm>
          <a:off x="1790700" y="13258800"/>
          <a:ext cx="981075" cy="657225"/>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出力表Ｄを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25</xdr:col>
      <xdr:colOff>57150</xdr:colOff>
      <xdr:row>66</xdr:row>
      <xdr:rowOff>57150</xdr:rowOff>
    </xdr:from>
    <xdr:to>
      <xdr:col>31</xdr:col>
      <xdr:colOff>142875</xdr:colOff>
      <xdr:row>71</xdr:row>
      <xdr:rowOff>57150</xdr:rowOff>
    </xdr:to>
    <xdr:sp>
      <xdr:nvSpPr>
        <xdr:cNvPr id="21" name="フローチャート : 複数書類 21"/>
        <xdr:cNvSpPr>
          <a:spLocks/>
        </xdr:cNvSpPr>
      </xdr:nvSpPr>
      <xdr:spPr>
        <a:xfrm>
          <a:off x="5057775" y="11687175"/>
          <a:ext cx="1285875" cy="895350"/>
        </a:xfrm>
        <a:prstGeom prst="flowChartMultidocument">
          <a:avLst/>
        </a:prstGeom>
        <a:solidFill>
          <a:srgbClr val="FAC090"/>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別紙①②</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25</xdr:col>
      <xdr:colOff>57150</xdr:colOff>
      <xdr:row>74</xdr:row>
      <xdr:rowOff>57150</xdr:rowOff>
    </xdr:from>
    <xdr:to>
      <xdr:col>31</xdr:col>
      <xdr:colOff>142875</xdr:colOff>
      <xdr:row>79</xdr:row>
      <xdr:rowOff>57150</xdr:rowOff>
    </xdr:to>
    <xdr:sp>
      <xdr:nvSpPr>
        <xdr:cNvPr id="22" name="フローチャート : 複数書類 22"/>
        <xdr:cNvSpPr>
          <a:spLocks/>
        </xdr:cNvSpPr>
      </xdr:nvSpPr>
      <xdr:spPr>
        <a:xfrm>
          <a:off x="5057775" y="13125450"/>
          <a:ext cx="1285875" cy="895350"/>
        </a:xfrm>
        <a:prstGeom prst="flowChartMultidocument">
          <a:avLst/>
        </a:prstGeom>
        <a:solidFill>
          <a:srgbClr val="FAC090"/>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別紙①②</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190500</xdr:colOff>
      <xdr:row>89</xdr:row>
      <xdr:rowOff>19050</xdr:rowOff>
    </xdr:from>
    <xdr:to>
      <xdr:col>14</xdr:col>
      <xdr:colOff>171450</xdr:colOff>
      <xdr:row>92</xdr:row>
      <xdr:rowOff>133350</xdr:rowOff>
    </xdr:to>
    <xdr:sp>
      <xdr:nvSpPr>
        <xdr:cNvPr id="23" name="フローチャート : 書類 23"/>
        <xdr:cNvSpPr>
          <a:spLocks/>
        </xdr:cNvSpPr>
      </xdr:nvSpPr>
      <xdr:spPr>
        <a:xfrm>
          <a:off x="1790700" y="15697200"/>
          <a:ext cx="1181100" cy="628650"/>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入出力表Ｅを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23</xdr:col>
      <xdr:colOff>152400</xdr:colOff>
      <xdr:row>65</xdr:row>
      <xdr:rowOff>85725</xdr:rowOff>
    </xdr:from>
    <xdr:to>
      <xdr:col>25</xdr:col>
      <xdr:colOff>38100</xdr:colOff>
      <xdr:row>65</xdr:row>
      <xdr:rowOff>85725</xdr:rowOff>
    </xdr:to>
    <xdr:sp>
      <xdr:nvSpPr>
        <xdr:cNvPr id="24" name="直線矢印コネクタ 24"/>
        <xdr:cNvSpPr>
          <a:spLocks/>
        </xdr:cNvSpPr>
      </xdr:nvSpPr>
      <xdr:spPr>
        <a:xfrm>
          <a:off x="4752975" y="11544300"/>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73</xdr:row>
      <xdr:rowOff>114300</xdr:rowOff>
    </xdr:from>
    <xdr:to>
      <xdr:col>25</xdr:col>
      <xdr:colOff>28575</xdr:colOff>
      <xdr:row>73</xdr:row>
      <xdr:rowOff>114300</xdr:rowOff>
    </xdr:to>
    <xdr:sp>
      <xdr:nvSpPr>
        <xdr:cNvPr id="25" name="直線矢印コネクタ 25"/>
        <xdr:cNvSpPr>
          <a:spLocks/>
        </xdr:cNvSpPr>
      </xdr:nvSpPr>
      <xdr:spPr>
        <a:xfrm>
          <a:off x="4743450" y="13001625"/>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47</xdr:row>
      <xdr:rowOff>57150</xdr:rowOff>
    </xdr:from>
    <xdr:to>
      <xdr:col>3</xdr:col>
      <xdr:colOff>685800</xdr:colOff>
      <xdr:row>48</xdr:row>
      <xdr:rowOff>200025</xdr:rowOff>
    </xdr:to>
    <xdr:sp>
      <xdr:nvSpPr>
        <xdr:cNvPr id="1" name="右中かっこ 1"/>
        <xdr:cNvSpPr>
          <a:spLocks/>
        </xdr:cNvSpPr>
      </xdr:nvSpPr>
      <xdr:spPr>
        <a:xfrm>
          <a:off x="5114925" y="11953875"/>
          <a:ext cx="228600" cy="371475"/>
        </a:xfrm>
        <a:prstGeom prst="rightBrace">
          <a:avLst>
            <a:gd name="adj1" fmla="val -44115"/>
            <a:gd name="adj2" fmla="val -2379"/>
          </a:avLst>
        </a:prstGeom>
        <a:noFill/>
        <a:ln w="15875"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90</xdr:row>
      <xdr:rowOff>85725</xdr:rowOff>
    </xdr:from>
    <xdr:to>
      <xdr:col>3</xdr:col>
      <xdr:colOff>647700</xdr:colOff>
      <xdr:row>92</xdr:row>
      <xdr:rowOff>161925</xdr:rowOff>
    </xdr:to>
    <xdr:sp>
      <xdr:nvSpPr>
        <xdr:cNvPr id="2" name="右中かっこ 2"/>
        <xdr:cNvSpPr>
          <a:spLocks/>
        </xdr:cNvSpPr>
      </xdr:nvSpPr>
      <xdr:spPr>
        <a:xfrm>
          <a:off x="4991100" y="21412200"/>
          <a:ext cx="314325" cy="533400"/>
        </a:xfrm>
        <a:prstGeom prst="rightBrace">
          <a:avLst>
            <a:gd name="adj1" fmla="val -45087"/>
            <a:gd name="adj2" fmla="val -2379"/>
          </a:avLst>
        </a:prstGeom>
        <a:noFill/>
        <a:ln w="15875"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23</xdr:row>
      <xdr:rowOff>57150</xdr:rowOff>
    </xdr:from>
    <xdr:to>
      <xdr:col>3</xdr:col>
      <xdr:colOff>685800</xdr:colOff>
      <xdr:row>24</xdr:row>
      <xdr:rowOff>200025</xdr:rowOff>
    </xdr:to>
    <xdr:sp>
      <xdr:nvSpPr>
        <xdr:cNvPr id="3" name="右中かっこ 3"/>
        <xdr:cNvSpPr>
          <a:spLocks/>
        </xdr:cNvSpPr>
      </xdr:nvSpPr>
      <xdr:spPr>
        <a:xfrm>
          <a:off x="5114925" y="6962775"/>
          <a:ext cx="228600" cy="371475"/>
        </a:xfrm>
        <a:prstGeom prst="rightBrace">
          <a:avLst>
            <a:gd name="adj1" fmla="val -44115"/>
            <a:gd name="adj2" fmla="val -2379"/>
          </a:avLst>
        </a:prstGeom>
        <a:noFill/>
        <a:ln w="15875"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101"/>
  <sheetViews>
    <sheetView tabSelected="1" zoomScalePageLayoutView="0" workbookViewId="0" topLeftCell="A1">
      <selection activeCell="A1" sqref="A1:AG1"/>
    </sheetView>
  </sheetViews>
  <sheetFormatPr defaultColWidth="2.625" defaultRowHeight="13.5"/>
  <cols>
    <col min="1" max="16384" width="2.625" style="138" customWidth="1"/>
  </cols>
  <sheetData>
    <row r="1" spans="1:33" ht="27" customHeight="1">
      <c r="A1" s="182" t="s">
        <v>170</v>
      </c>
      <c r="B1" s="183"/>
      <c r="C1" s="183"/>
      <c r="D1" s="183"/>
      <c r="E1" s="183"/>
      <c r="F1" s="183"/>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row>
    <row r="2" spans="1:33" ht="13.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70"/>
    </row>
    <row r="3" spans="1:33" ht="13.5">
      <c r="A3" s="139"/>
      <c r="B3" s="140" t="s">
        <v>171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row>
    <row r="4" spans="1:33" ht="13.5">
      <c r="A4" s="139"/>
      <c r="B4" s="178" t="s">
        <v>227</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39"/>
    </row>
    <row r="5" spans="1:33" ht="13.5">
      <c r="A5" s="139"/>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39"/>
    </row>
    <row r="6" spans="1:33" ht="13.5">
      <c r="A6" s="139"/>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39"/>
    </row>
    <row r="7" spans="1:33" ht="13.5">
      <c r="A7" s="139"/>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39"/>
    </row>
    <row r="8" spans="1:33" ht="13.5">
      <c r="A8" s="139"/>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39"/>
    </row>
    <row r="9" spans="1:33" ht="13.5">
      <c r="A9" s="139"/>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39"/>
    </row>
    <row r="10" spans="1:33" ht="13.5">
      <c r="A10" s="13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39"/>
    </row>
    <row r="11" spans="1:33" ht="13.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row>
    <row r="12" spans="1:33" ht="13.5">
      <c r="A12" s="139"/>
      <c r="B12" s="140" t="s">
        <v>172</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row>
    <row r="13" spans="1:33" ht="13.5">
      <c r="A13" s="139"/>
      <c r="B13" s="139"/>
      <c r="C13" s="139" t="s">
        <v>173</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row>
    <row r="14" spans="1:33" ht="13.5">
      <c r="A14" s="139"/>
      <c r="B14" s="139"/>
      <c r="C14" s="139"/>
      <c r="D14" s="139" t="s">
        <v>215</v>
      </c>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row>
    <row r="15" spans="1:33" ht="13.5">
      <c r="A15" s="139"/>
      <c r="B15" s="139"/>
      <c r="C15" s="139"/>
      <c r="D15" s="139" t="s">
        <v>216</v>
      </c>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row>
    <row r="16" spans="1:33" ht="13.5">
      <c r="A16" s="139"/>
      <c r="B16" s="139"/>
      <c r="C16" s="139"/>
      <c r="D16" s="139" t="s">
        <v>217</v>
      </c>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row>
    <row r="17" spans="1:33" ht="13.5">
      <c r="A17" s="139"/>
      <c r="B17" s="139"/>
      <c r="C17" s="139"/>
      <c r="D17" s="139" t="s">
        <v>218</v>
      </c>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row>
    <row r="18" spans="1:33" ht="13.5">
      <c r="A18" s="139"/>
      <c r="B18" s="139"/>
      <c r="C18" s="139"/>
      <c r="D18" s="139" t="s">
        <v>214</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row>
    <row r="19" spans="1:33" ht="13.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row>
    <row r="20" spans="1:33" ht="13.5">
      <c r="A20" s="139"/>
      <c r="B20" s="140" t="s">
        <v>174</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row>
    <row r="21" spans="1:33" ht="13.5">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row>
    <row r="22" spans="1:33" ht="13.5">
      <c r="A22" s="139"/>
      <c r="B22" s="139"/>
      <c r="C22" s="139"/>
      <c r="D22" s="139" t="str">
        <f>D14</f>
        <v>Ａ．入力表　　指標等設定シート</v>
      </c>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row>
    <row r="23" spans="1:33" ht="13.5">
      <c r="A23" s="139"/>
      <c r="B23" s="139"/>
      <c r="C23" s="139"/>
      <c r="D23" s="139"/>
      <c r="E23" s="178" t="s">
        <v>228</v>
      </c>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39"/>
    </row>
    <row r="24" spans="1:33" ht="13.5">
      <c r="A24" s="139"/>
      <c r="B24" s="139"/>
      <c r="C24" s="139"/>
      <c r="D24" s="139"/>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39"/>
    </row>
    <row r="25" spans="1:33" ht="13.5">
      <c r="A25" s="139"/>
      <c r="B25" s="139"/>
      <c r="C25" s="139"/>
      <c r="D25" s="139"/>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39"/>
    </row>
    <row r="26" spans="1:33" ht="13.5">
      <c r="A26" s="139"/>
      <c r="B26" s="139"/>
      <c r="C26" s="139"/>
      <c r="D26" s="139"/>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39"/>
    </row>
    <row r="27" spans="1:33" ht="13.5">
      <c r="A27" s="139"/>
      <c r="B27" s="139"/>
      <c r="C27" s="139"/>
      <c r="D27" s="139"/>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39"/>
    </row>
    <row r="28" spans="1:33" ht="13.5">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row>
    <row r="29" spans="1:33" ht="13.5">
      <c r="A29" s="139"/>
      <c r="B29" s="139"/>
      <c r="C29" s="139"/>
      <c r="D29" s="139" t="str">
        <f>D15</f>
        <v>Ｂ．出力表　　適用方（別紙②）</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row>
    <row r="30" spans="1:33" ht="13.5">
      <c r="A30" s="139"/>
      <c r="B30" s="139"/>
      <c r="C30" s="139"/>
      <c r="D30" s="139"/>
      <c r="E30" s="178" t="s">
        <v>204</v>
      </c>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39"/>
    </row>
    <row r="31" spans="1:33" ht="13.5">
      <c r="A31" s="139"/>
      <c r="B31" s="139"/>
      <c r="C31" s="139"/>
      <c r="D31" s="139"/>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39"/>
    </row>
    <row r="32" spans="1:33" ht="13.5">
      <c r="A32" s="139"/>
      <c r="B32" s="139"/>
      <c r="C32" s="139"/>
      <c r="D32" s="139"/>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39"/>
    </row>
    <row r="33" spans="1:33" ht="13.5">
      <c r="A33" s="139"/>
      <c r="B33" s="139"/>
      <c r="C33" s="139"/>
      <c r="D33" s="139"/>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39"/>
    </row>
    <row r="34" spans="1:33" ht="13.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row>
    <row r="35" spans="1:33" ht="13.5">
      <c r="A35" s="139"/>
      <c r="B35" s="139"/>
      <c r="C35" s="139"/>
      <c r="D35" s="139" t="str">
        <f>D16</f>
        <v>Ｃ．出力表　　距離制運賃表（別紙①－１）</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row>
    <row r="36" spans="1:33" ht="13.5">
      <c r="A36" s="139"/>
      <c r="B36" s="139"/>
      <c r="C36" s="139"/>
      <c r="D36" s="139"/>
      <c r="E36" s="178" t="s">
        <v>206</v>
      </c>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39"/>
    </row>
    <row r="37" spans="1:33" ht="13.5">
      <c r="A37" s="139"/>
      <c r="B37" s="139"/>
      <c r="C37" s="139"/>
      <c r="D37" s="139"/>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39"/>
    </row>
    <row r="38" spans="1:33" ht="13.5">
      <c r="A38" s="139"/>
      <c r="B38" s="139"/>
      <c r="C38" s="139"/>
      <c r="D38" s="139"/>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39"/>
    </row>
    <row r="39" spans="1:33" ht="13.5">
      <c r="A39" s="139"/>
      <c r="B39" s="139"/>
      <c r="C39" s="139"/>
      <c r="D39" s="139"/>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39"/>
    </row>
    <row r="40" spans="1:33" ht="13.5">
      <c r="A40" s="139"/>
      <c r="B40" s="139"/>
      <c r="C40" s="139"/>
      <c r="D40" s="139"/>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39"/>
    </row>
    <row r="41" spans="1:33" ht="13.5">
      <c r="A41" s="139"/>
      <c r="B41" s="139"/>
      <c r="C41" s="139"/>
      <c r="D41" s="139"/>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39"/>
    </row>
    <row r="42" spans="1:33" ht="13.5">
      <c r="A42" s="139"/>
      <c r="B42" s="139"/>
      <c r="C42" s="139"/>
      <c r="D42" s="13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39"/>
    </row>
    <row r="43" spans="1:33" ht="13.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row>
    <row r="44" spans="1:33" ht="13.5">
      <c r="A44" s="139"/>
      <c r="B44" s="139"/>
      <c r="C44" s="139"/>
      <c r="D44" s="139" t="str">
        <f>D17</f>
        <v>Ｄ．出力表　　時間制運賃表（別紙①－２）</v>
      </c>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row>
    <row r="45" spans="1:33" ht="13.5">
      <c r="A45" s="139"/>
      <c r="B45" s="139"/>
      <c r="C45" s="139"/>
      <c r="D45" s="139"/>
      <c r="E45" s="178" t="s">
        <v>205</v>
      </c>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39"/>
    </row>
    <row r="46" spans="1:33" ht="13.5">
      <c r="A46" s="139"/>
      <c r="B46" s="139"/>
      <c r="C46" s="139"/>
      <c r="D46" s="139"/>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39"/>
    </row>
    <row r="47" spans="1:33" ht="13.5">
      <c r="A47" s="139"/>
      <c r="B47" s="139"/>
      <c r="C47" s="139"/>
      <c r="D47" s="139"/>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39"/>
    </row>
    <row r="48" spans="1:33" ht="13.5">
      <c r="A48" s="139"/>
      <c r="B48" s="139"/>
      <c r="C48" s="139"/>
      <c r="D48" s="139"/>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39"/>
    </row>
    <row r="49" spans="1:33" ht="13.5">
      <c r="A49" s="139"/>
      <c r="B49" s="139"/>
      <c r="C49" s="139"/>
      <c r="D49" s="13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39"/>
    </row>
    <row r="50" spans="1:33" ht="1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row>
    <row r="51" spans="1:33" ht="13.5">
      <c r="A51" s="139"/>
      <c r="B51" s="139"/>
      <c r="C51" s="139"/>
      <c r="D51" s="139" t="str">
        <f>D18</f>
        <v>Ｅ．入出力表　届け出について（運賃料金設定（変更）届出書）</v>
      </c>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row>
    <row r="52" spans="1:33" ht="13.5">
      <c r="A52" s="139"/>
      <c r="B52" s="139"/>
      <c r="C52" s="139"/>
      <c r="D52" s="139"/>
      <c r="E52" s="178" t="s">
        <v>230</v>
      </c>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39"/>
    </row>
    <row r="53" spans="1:33" ht="13.5">
      <c r="A53" s="139"/>
      <c r="B53" s="139"/>
      <c r="C53" s="139"/>
      <c r="D53" s="139"/>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39"/>
    </row>
    <row r="54" spans="1:33" ht="13.5">
      <c r="A54" s="139"/>
      <c r="B54" s="139"/>
      <c r="C54" s="139"/>
      <c r="D54" s="139"/>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39"/>
    </row>
    <row r="55" spans="1:33" ht="13.5">
      <c r="A55" s="139"/>
      <c r="B55" s="139"/>
      <c r="C55" s="139"/>
      <c r="D55" s="139"/>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39"/>
    </row>
    <row r="56" spans="1:33" ht="13.5">
      <c r="A56" s="139"/>
      <c r="B56" s="139"/>
      <c r="C56" s="139"/>
      <c r="D56" s="139"/>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39"/>
    </row>
    <row r="57" spans="1:33" ht="13.5">
      <c r="A57" s="139"/>
      <c r="B57" s="139"/>
      <c r="C57" s="139"/>
      <c r="D57" s="139"/>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39"/>
    </row>
    <row r="58" spans="1:33" ht="13.5">
      <c r="A58" s="139"/>
      <c r="B58" s="139"/>
      <c r="C58" s="139"/>
      <c r="D58" s="139"/>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39"/>
    </row>
    <row r="59" spans="1:33" ht="13.5">
      <c r="A59" s="139"/>
      <c r="B59" s="139"/>
      <c r="C59" s="139"/>
      <c r="D59" s="139"/>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39"/>
    </row>
    <row r="60" spans="1:33" ht="13.5">
      <c r="A60" s="139"/>
      <c r="B60" s="140" t="s">
        <v>175</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row>
    <row r="61" spans="1:33" ht="1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row>
    <row r="62" spans="1:33" ht="1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row>
    <row r="63" spans="1:33" ht="24.75" customHeight="1">
      <c r="A63" s="139"/>
      <c r="B63" s="182" t="s">
        <v>176</v>
      </c>
      <c r="C63" s="183"/>
      <c r="D63" s="183"/>
      <c r="E63" s="183"/>
      <c r="F63" s="183"/>
      <c r="G63" s="183"/>
      <c r="H63" s="141"/>
      <c r="I63" s="182" t="s">
        <v>177</v>
      </c>
      <c r="J63" s="183"/>
      <c r="K63" s="183"/>
      <c r="L63" s="183"/>
      <c r="M63" s="183"/>
      <c r="N63" s="183"/>
      <c r="O63" s="184"/>
      <c r="P63" s="184"/>
      <c r="Q63" s="184"/>
      <c r="R63" s="184"/>
      <c r="S63" s="184"/>
      <c r="T63" s="184"/>
      <c r="U63" s="184"/>
      <c r="V63" s="184"/>
      <c r="W63" s="184"/>
      <c r="X63" s="184"/>
      <c r="Y63" s="141"/>
      <c r="Z63" s="182" t="s">
        <v>178</v>
      </c>
      <c r="AA63" s="183"/>
      <c r="AB63" s="183"/>
      <c r="AC63" s="183"/>
      <c r="AD63" s="183"/>
      <c r="AE63" s="183"/>
      <c r="AF63" s="184"/>
      <c r="AG63" s="139"/>
    </row>
    <row r="64" spans="1:33" ht="1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row>
    <row r="65" spans="1:33" ht="13.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row>
    <row r="66" spans="1:33" ht="13.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t="s">
        <v>179</v>
      </c>
      <c r="AA66" s="139"/>
      <c r="AB66" s="139"/>
      <c r="AC66" s="139"/>
      <c r="AD66" s="139"/>
      <c r="AE66" s="139"/>
      <c r="AF66" s="139"/>
      <c r="AG66" s="139"/>
    </row>
    <row r="67" spans="1:33" ht="13.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row>
    <row r="68" spans="1:33" ht="14.2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row>
    <row r="69" spans="1:33" ht="14.2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row>
    <row r="70" spans="1:33" ht="14.2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row>
    <row r="71" spans="1:33" ht="14.2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row>
    <row r="72" spans="1:33" ht="14.2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row>
    <row r="73" spans="1:33" ht="14.2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row>
    <row r="74" spans="1:33" ht="14.2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t="s">
        <v>180</v>
      </c>
      <c r="AA74" s="139"/>
      <c r="AB74" s="139"/>
      <c r="AC74" s="139"/>
      <c r="AD74" s="139"/>
      <c r="AE74" s="139"/>
      <c r="AF74" s="139"/>
      <c r="AG74" s="139"/>
    </row>
    <row r="75" spans="1:33" ht="14.2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row>
    <row r="76" spans="1:33" ht="14.2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row>
    <row r="77" spans="1:33" ht="14.2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row>
    <row r="78" spans="1:33" ht="14.2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row>
    <row r="79" spans="1:33" ht="13.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row>
    <row r="80" spans="1:33" ht="13.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row>
    <row r="81" spans="1:33" ht="13.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row>
    <row r="82" spans="1:33" ht="13.5">
      <c r="A82" s="139"/>
      <c r="B82" s="139"/>
      <c r="C82" s="139"/>
      <c r="D82" s="142" t="s">
        <v>181</v>
      </c>
      <c r="E82" s="185" t="s">
        <v>219</v>
      </c>
      <c r="F82" s="186"/>
      <c r="G82" s="186"/>
      <c r="H82" s="186"/>
      <c r="I82" s="186"/>
      <c r="J82" s="186"/>
      <c r="K82" s="186"/>
      <c r="L82" s="186"/>
      <c r="M82" s="186"/>
      <c r="N82" s="186"/>
      <c r="O82" s="186"/>
      <c r="P82" s="186"/>
      <c r="Q82" s="186"/>
      <c r="R82" s="186"/>
      <c r="S82" s="186"/>
      <c r="T82" s="186"/>
      <c r="U82" s="186"/>
      <c r="V82" s="186"/>
      <c r="W82" s="186"/>
      <c r="X82" s="186"/>
      <c r="Y82" s="186"/>
      <c r="Z82" s="186"/>
      <c r="AA82" s="186"/>
      <c r="AB82" s="187"/>
      <c r="AC82" s="187"/>
      <c r="AD82" s="187"/>
      <c r="AE82" s="139"/>
      <c r="AF82" s="139"/>
      <c r="AG82" s="139"/>
    </row>
    <row r="83" spans="1:33" ht="13.5" customHeight="1">
      <c r="A83" s="139"/>
      <c r="B83" s="139"/>
      <c r="C83" s="139"/>
      <c r="D83" s="139"/>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7"/>
      <c r="AC83" s="187"/>
      <c r="AD83" s="187"/>
      <c r="AE83" s="139"/>
      <c r="AF83" s="139"/>
      <c r="AG83" s="139"/>
    </row>
    <row r="84" spans="1:33" ht="13.5">
      <c r="A84" s="139"/>
      <c r="B84" s="139"/>
      <c r="C84" s="143"/>
      <c r="D84" s="144"/>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7"/>
      <c r="AC84" s="187"/>
      <c r="AD84" s="187"/>
      <c r="AE84" s="139"/>
      <c r="AF84" s="139"/>
      <c r="AG84" s="139"/>
    </row>
    <row r="85" spans="1:33" ht="13.5">
      <c r="A85" s="139"/>
      <c r="B85" s="139"/>
      <c r="C85" s="143"/>
      <c r="D85" s="144"/>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7"/>
      <c r="AC85" s="187"/>
      <c r="AD85" s="187"/>
      <c r="AE85" s="139"/>
      <c r="AF85" s="139"/>
      <c r="AG85" s="139"/>
    </row>
    <row r="86" spans="1:33" ht="13.5">
      <c r="A86" s="139"/>
      <c r="B86" s="139"/>
      <c r="C86" s="143"/>
      <c r="D86" s="144"/>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7"/>
      <c r="AC86" s="187"/>
      <c r="AD86" s="187"/>
      <c r="AE86" s="139"/>
      <c r="AF86" s="139"/>
      <c r="AG86" s="139"/>
    </row>
    <row r="87" spans="1:33" ht="13.5">
      <c r="A87" s="139"/>
      <c r="B87" s="139"/>
      <c r="C87" s="143"/>
      <c r="D87" s="143"/>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7"/>
      <c r="AC87" s="187"/>
      <c r="AD87" s="187"/>
      <c r="AE87" s="139"/>
      <c r="AF87" s="139"/>
      <c r="AG87" s="139"/>
    </row>
    <row r="88" spans="1:33" ht="13.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row>
    <row r="89" spans="1:33" ht="13.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t="s">
        <v>182</v>
      </c>
      <c r="AB89" s="139"/>
      <c r="AC89" s="139"/>
      <c r="AD89" s="139"/>
      <c r="AE89" s="139"/>
      <c r="AF89" s="139"/>
      <c r="AG89" s="139"/>
    </row>
    <row r="90" spans="1:33" ht="13.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row>
    <row r="91" spans="1:33" ht="13.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row>
    <row r="92" spans="1:33" ht="13.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row>
    <row r="93" spans="1:33" ht="13.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row>
    <row r="94" spans="1:33" ht="13.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row>
    <row r="95" spans="1:33" ht="13.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row>
    <row r="96" spans="1:33" ht="13.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row>
    <row r="97" spans="1:33" ht="13.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row>
    <row r="98" spans="1:33" ht="13.5">
      <c r="A98" s="139"/>
      <c r="B98" s="140" t="s">
        <v>183</v>
      </c>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row>
    <row r="99" spans="1:33" ht="13.5">
      <c r="A99" s="139"/>
      <c r="B99" s="139"/>
      <c r="C99" s="139"/>
      <c r="D99" s="178" t="s">
        <v>203</v>
      </c>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39"/>
    </row>
    <row r="100" spans="1:33" ht="13.5">
      <c r="A100" s="139"/>
      <c r="B100" s="139"/>
      <c r="C100" s="139"/>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39"/>
    </row>
    <row r="101" spans="1:33" ht="13.5">
      <c r="A101" s="139"/>
      <c r="B101" s="139"/>
      <c r="C101" s="139"/>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39"/>
    </row>
  </sheetData>
  <sheetProtection sheet="1" objects="1" scenarios="1"/>
  <mergeCells count="12">
    <mergeCell ref="A1:AG1"/>
    <mergeCell ref="E82:AD87"/>
    <mergeCell ref="B63:G63"/>
    <mergeCell ref="I63:X63"/>
    <mergeCell ref="Z63:AF63"/>
    <mergeCell ref="D99:AF101"/>
    <mergeCell ref="B4:AF10"/>
    <mergeCell ref="E23:AF27"/>
    <mergeCell ref="E30:AF33"/>
    <mergeCell ref="E36:AF42"/>
    <mergeCell ref="E45:AF49"/>
    <mergeCell ref="E52:AF5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01"/>
  <sheetViews>
    <sheetView zoomScalePageLayoutView="0" workbookViewId="0" topLeftCell="A1">
      <selection activeCell="A1" sqref="A1:F1"/>
    </sheetView>
  </sheetViews>
  <sheetFormatPr defaultColWidth="9.00390625" defaultRowHeight="13.5"/>
  <cols>
    <col min="1" max="1" width="3.00390625" style="55" customWidth="1"/>
    <col min="2" max="2" width="6.25390625" style="11" customWidth="1"/>
    <col min="3" max="3" width="51.875" style="11" customWidth="1"/>
    <col min="4" max="4" width="11.75390625" style="28" customWidth="1"/>
    <col min="5" max="5" width="9.875" style="28" customWidth="1"/>
    <col min="6" max="6" width="8.875" style="28" customWidth="1"/>
    <col min="7" max="7" width="7.875" style="28" customWidth="1"/>
    <col min="8" max="16384" width="9.00390625" style="11" customWidth="1"/>
  </cols>
  <sheetData>
    <row r="1" spans="1:7" s="45" customFormat="1" ht="23.25" customHeight="1">
      <c r="A1" s="188" t="s">
        <v>184</v>
      </c>
      <c r="B1" s="189"/>
      <c r="C1" s="189"/>
      <c r="D1" s="189"/>
      <c r="E1" s="189"/>
      <c r="F1" s="189"/>
      <c r="G1" s="60"/>
    </row>
    <row r="3" spans="1:6" ht="18" customHeight="1" thickBot="1">
      <c r="A3" s="55">
        <v>1</v>
      </c>
      <c r="B3" s="95" t="s">
        <v>94</v>
      </c>
      <c r="D3" s="35" t="s">
        <v>14</v>
      </c>
      <c r="E3" s="35" t="s">
        <v>15</v>
      </c>
      <c r="F3" s="35" t="s">
        <v>16</v>
      </c>
    </row>
    <row r="4" spans="4:6" ht="18" customHeight="1" thickBot="1">
      <c r="D4" s="80"/>
      <c r="E4" s="81"/>
      <c r="F4" s="82"/>
    </row>
    <row r="5" spans="4:6" ht="6" customHeight="1">
      <c r="D5" s="116"/>
      <c r="E5" s="116"/>
      <c r="F5" s="116"/>
    </row>
    <row r="6" spans="1:5" ht="18" customHeight="1">
      <c r="A6" s="55">
        <v>2</v>
      </c>
      <c r="B6" s="95" t="s">
        <v>18</v>
      </c>
      <c r="E6" s="11"/>
    </row>
    <row r="7" ht="18" customHeight="1" thickBot="1">
      <c r="B7" s="95" t="s">
        <v>39</v>
      </c>
    </row>
    <row r="8" spans="3:7" ht="33" customHeight="1" thickBot="1">
      <c r="C8" s="177" t="s">
        <v>95</v>
      </c>
      <c r="D8" s="177"/>
      <c r="E8" s="83"/>
      <c r="F8" s="11" t="s">
        <v>108</v>
      </c>
      <c r="G8" s="117">
        <f>IF(E16=0,"",IF(MOD(E8,IF(E16=10,E16/2,E16))&lt;&gt;0,"←",""))</f>
      </c>
    </row>
    <row r="9" spans="3:9" ht="18" customHeight="1" thickBot="1">
      <c r="C9" s="12" t="s">
        <v>107</v>
      </c>
      <c r="D9" s="43"/>
      <c r="E9" s="43"/>
      <c r="F9" s="103"/>
      <c r="G9" s="103"/>
      <c r="H9" s="135" t="s">
        <v>187</v>
      </c>
      <c r="I9" s="103"/>
    </row>
    <row r="10" spans="3:15" ht="33" customHeight="1" thickBot="1">
      <c r="C10" s="196"/>
      <c r="D10" s="197"/>
      <c r="E10" s="197"/>
      <c r="F10" s="198"/>
      <c r="G10" s="134" t="s">
        <v>186</v>
      </c>
      <c r="H10" s="171" t="s">
        <v>213</v>
      </c>
      <c r="I10" s="172"/>
      <c r="J10" s="172"/>
      <c r="K10" s="172"/>
      <c r="L10" s="172"/>
      <c r="M10" s="172"/>
      <c r="N10" s="172"/>
      <c r="O10" s="173"/>
    </row>
    <row r="11" spans="8:15" ht="6" customHeight="1">
      <c r="H11" s="174"/>
      <c r="I11" s="175"/>
      <c r="J11" s="175"/>
      <c r="K11" s="175"/>
      <c r="L11" s="175"/>
      <c r="M11" s="175"/>
      <c r="N11" s="175"/>
      <c r="O11" s="176"/>
    </row>
    <row r="12" spans="3:15" ht="54.75" customHeight="1">
      <c r="C12" s="177" t="s">
        <v>188</v>
      </c>
      <c r="D12" s="177"/>
      <c r="E12" s="177"/>
      <c r="F12" s="177"/>
      <c r="H12" s="193"/>
      <c r="I12" s="194"/>
      <c r="J12" s="194"/>
      <c r="K12" s="194"/>
      <c r="L12" s="194"/>
      <c r="M12" s="194"/>
      <c r="N12" s="194"/>
      <c r="O12" s="195"/>
    </row>
    <row r="13" spans="3:6" ht="90" customHeight="1">
      <c r="C13" s="177" t="s">
        <v>129</v>
      </c>
      <c r="D13" s="177"/>
      <c r="E13" s="177"/>
      <c r="F13" s="177"/>
    </row>
    <row r="14" ht="6" customHeight="1"/>
    <row r="15" spans="1:7" s="30" customFormat="1" ht="18" customHeight="1" thickBot="1">
      <c r="A15" s="56"/>
      <c r="B15" s="96" t="s">
        <v>158</v>
      </c>
      <c r="G15" s="31"/>
    </row>
    <row r="16" spans="3:7" ht="18" customHeight="1" thickBot="1">
      <c r="C16" s="33" t="s">
        <v>40</v>
      </c>
      <c r="D16" s="33"/>
      <c r="E16" s="122"/>
      <c r="F16" s="30" t="s">
        <v>41</v>
      </c>
      <c r="G16" s="117">
        <f>IF(E16=0,"",IF(MOD(E8,IF(E16=10,E16/2,E16))&lt;&gt;0,"←",""))</f>
      </c>
    </row>
    <row r="17" spans="1:7" s="30" customFormat="1" ht="33" customHeight="1">
      <c r="A17" s="56"/>
      <c r="C17" s="202">
        <f>IF(E16=0,"",IF(MOD(E8,IF(E16=10,E16/2,E16))&lt;&gt;0,IF(MOD(E8,5)&lt;&gt;0,IF(MOD(E16,5)=0,CONCATENATE(C100,E16,C101),CONCATENATE(C99,E16,C101)),CONCATENATE(C100,E16,C101)),""))</f>
      </c>
      <c r="D17" s="203"/>
      <c r="E17" s="203"/>
      <c r="F17" s="203"/>
      <c r="G17" s="31"/>
    </row>
    <row r="18" spans="3:6" ht="41.25" customHeight="1">
      <c r="C18" s="177" t="s">
        <v>96</v>
      </c>
      <c r="D18" s="177"/>
      <c r="E18" s="177"/>
      <c r="F18" s="177"/>
    </row>
    <row r="19" spans="3:6" ht="18" customHeight="1">
      <c r="C19" s="93" t="s">
        <v>157</v>
      </c>
      <c r="D19" s="54"/>
      <c r="E19" s="54"/>
      <c r="F19" s="54"/>
    </row>
    <row r="20" ht="6" customHeight="1"/>
    <row r="21" spans="2:3" ht="18" customHeight="1">
      <c r="B21" s="95" t="s">
        <v>122</v>
      </c>
      <c r="C21" s="29"/>
    </row>
    <row r="22" ht="18" customHeight="1">
      <c r="C22" s="29" t="s">
        <v>159</v>
      </c>
    </row>
    <row r="23" ht="18" customHeight="1">
      <c r="C23" s="29" t="s">
        <v>123</v>
      </c>
    </row>
    <row r="24" ht="18" customHeight="1" thickBot="1">
      <c r="C24" s="29" t="s">
        <v>124</v>
      </c>
    </row>
    <row r="25" spans="3:6" ht="18" customHeight="1" thickBot="1">
      <c r="C25" s="29" t="s">
        <v>125</v>
      </c>
      <c r="D25" s="11"/>
      <c r="E25" s="90"/>
      <c r="F25" s="29" t="s">
        <v>66</v>
      </c>
    </row>
    <row r="26" ht="18" customHeight="1">
      <c r="C26" s="118" t="s">
        <v>160</v>
      </c>
    </row>
    <row r="27" ht="6" customHeight="1">
      <c r="C27" s="105"/>
    </row>
    <row r="28" spans="1:2" ht="18" customHeight="1">
      <c r="A28" s="55">
        <v>3</v>
      </c>
      <c r="B28" s="95" t="s">
        <v>101</v>
      </c>
    </row>
    <row r="29" spans="2:3" ht="18" customHeight="1">
      <c r="B29" s="95"/>
      <c r="C29" s="11" t="s">
        <v>102</v>
      </c>
    </row>
    <row r="30" spans="1:17" s="33" customFormat="1" ht="10.5" customHeight="1">
      <c r="A30" s="57"/>
      <c r="C30" s="18"/>
      <c r="D30" s="18"/>
      <c r="E30" s="190" t="s">
        <v>17</v>
      </c>
      <c r="F30" s="190" t="s">
        <v>103</v>
      </c>
      <c r="G30" s="34"/>
      <c r="H30" s="34"/>
      <c r="I30" s="34"/>
      <c r="J30" s="34"/>
      <c r="K30" s="34"/>
      <c r="L30" s="34"/>
      <c r="M30" s="34"/>
      <c r="N30" s="34"/>
      <c r="O30" s="34"/>
      <c r="P30" s="34"/>
      <c r="Q30" s="34"/>
    </row>
    <row r="31" spans="3:17" ht="18" customHeight="1" thickBot="1">
      <c r="C31" s="94" t="s">
        <v>97</v>
      </c>
      <c r="D31" s="31"/>
      <c r="E31" s="192"/>
      <c r="F31" s="191"/>
      <c r="G31" s="30"/>
      <c r="H31" s="30"/>
      <c r="I31" s="30"/>
      <c r="J31" s="30"/>
      <c r="K31" s="30"/>
      <c r="L31" s="30"/>
      <c r="M31" s="30"/>
      <c r="N31" s="30"/>
      <c r="O31" s="30"/>
      <c r="P31" s="30"/>
      <c r="Q31" s="30"/>
    </row>
    <row r="32" spans="3:17" ht="16.5" customHeight="1">
      <c r="C32" s="177" t="s">
        <v>98</v>
      </c>
      <c r="D32" s="199"/>
      <c r="E32" s="19" t="s">
        <v>1</v>
      </c>
      <c r="F32" s="84"/>
      <c r="G32" s="30"/>
      <c r="J32" s="30"/>
      <c r="K32" s="30"/>
      <c r="L32" s="30"/>
      <c r="M32" s="30"/>
      <c r="N32" s="30"/>
      <c r="O32" s="30"/>
      <c r="P32" s="30"/>
      <c r="Q32" s="30"/>
    </row>
    <row r="33" spans="3:17" ht="16.5" customHeight="1">
      <c r="C33" s="200"/>
      <c r="D33" s="199"/>
      <c r="E33" s="19" t="s">
        <v>72</v>
      </c>
      <c r="F33" s="85"/>
      <c r="G33" s="30"/>
      <c r="J33" s="30"/>
      <c r="K33" s="30"/>
      <c r="L33" s="30"/>
      <c r="M33" s="30"/>
      <c r="N33" s="30"/>
      <c r="O33" s="30"/>
      <c r="P33" s="30"/>
      <c r="Q33" s="30"/>
    </row>
    <row r="34" spans="3:17" ht="16.5" customHeight="1">
      <c r="C34" s="177" t="s">
        <v>99</v>
      </c>
      <c r="D34" s="199"/>
      <c r="E34" s="19" t="s">
        <v>73</v>
      </c>
      <c r="F34" s="85"/>
      <c r="G34" s="30"/>
      <c r="K34" s="30"/>
      <c r="L34" s="30"/>
      <c r="M34" s="30"/>
      <c r="N34" s="30"/>
      <c r="O34" s="30"/>
      <c r="P34" s="30"/>
      <c r="Q34" s="30"/>
    </row>
    <row r="35" spans="3:17" ht="16.5" customHeight="1">
      <c r="C35" s="200"/>
      <c r="D35" s="199"/>
      <c r="E35" s="19" t="s">
        <v>74</v>
      </c>
      <c r="F35" s="85"/>
      <c r="G35" s="30"/>
      <c r="K35" s="30"/>
      <c r="L35" s="30"/>
      <c r="M35" s="30"/>
      <c r="N35" s="30"/>
      <c r="O35" s="30"/>
      <c r="P35" s="30"/>
      <c r="Q35" s="30"/>
    </row>
    <row r="36" spans="3:17" ht="16.5" customHeight="1">
      <c r="C36" s="177" t="s">
        <v>100</v>
      </c>
      <c r="D36" s="199"/>
      <c r="E36" s="19" t="s">
        <v>75</v>
      </c>
      <c r="F36" s="85"/>
      <c r="G36" s="30"/>
      <c r="J36" s="30"/>
      <c r="K36" s="30"/>
      <c r="L36" s="30"/>
      <c r="M36" s="30"/>
      <c r="N36" s="30"/>
      <c r="O36" s="30"/>
      <c r="P36" s="30"/>
      <c r="Q36" s="30"/>
    </row>
    <row r="37" spans="3:17" ht="16.5" customHeight="1">
      <c r="C37" s="200"/>
      <c r="D37" s="199"/>
      <c r="E37" s="19" t="s">
        <v>76</v>
      </c>
      <c r="F37" s="85"/>
      <c r="G37" s="30"/>
      <c r="J37" s="30"/>
      <c r="K37" s="30"/>
      <c r="L37" s="30"/>
      <c r="M37" s="30"/>
      <c r="N37" s="30"/>
      <c r="O37" s="30"/>
      <c r="P37" s="30"/>
      <c r="Q37" s="30"/>
    </row>
    <row r="38" spans="3:17" ht="16.5" customHeight="1">
      <c r="C38" s="92"/>
      <c r="D38" s="119"/>
      <c r="E38" s="19" t="s">
        <v>77</v>
      </c>
      <c r="F38" s="85"/>
      <c r="G38" s="30"/>
      <c r="J38" s="30"/>
      <c r="K38" s="30"/>
      <c r="L38" s="30"/>
      <c r="M38" s="30"/>
      <c r="N38" s="30"/>
      <c r="O38" s="30"/>
      <c r="P38" s="30"/>
      <c r="Q38" s="30"/>
    </row>
    <row r="39" spans="4:17" ht="16.5" customHeight="1">
      <c r="D39" s="11"/>
      <c r="E39" s="19" t="s">
        <v>78</v>
      </c>
      <c r="F39" s="85"/>
      <c r="G39" s="30"/>
      <c r="J39" s="30"/>
      <c r="K39" s="30"/>
      <c r="L39" s="30"/>
      <c r="M39" s="30"/>
      <c r="N39" s="30"/>
      <c r="O39" s="30"/>
      <c r="P39" s="30"/>
      <c r="Q39" s="30"/>
    </row>
    <row r="40" spans="3:17" ht="16.5" customHeight="1">
      <c r="C40" s="120" t="s">
        <v>84</v>
      </c>
      <c r="D40" s="11"/>
      <c r="E40" s="19" t="s">
        <v>79</v>
      </c>
      <c r="F40" s="85"/>
      <c r="G40" s="30"/>
      <c r="J40" s="30"/>
      <c r="K40" s="30"/>
      <c r="L40" s="30"/>
      <c r="M40" s="30"/>
      <c r="N40" s="30"/>
      <c r="O40" s="30"/>
      <c r="P40" s="30"/>
      <c r="Q40" s="30"/>
    </row>
    <row r="41" spans="4:17" ht="16.5" customHeight="1" thickBot="1">
      <c r="D41" s="11"/>
      <c r="E41" s="62" t="s">
        <v>67</v>
      </c>
      <c r="F41" s="85"/>
      <c r="G41" s="30"/>
      <c r="J41" s="30"/>
      <c r="K41" s="30"/>
      <c r="L41" s="30"/>
      <c r="M41" s="30"/>
      <c r="N41" s="30"/>
      <c r="O41" s="30"/>
      <c r="P41" s="30"/>
      <c r="Q41" s="30"/>
    </row>
    <row r="42" spans="4:17" ht="16.5" customHeight="1">
      <c r="D42" s="32" t="s">
        <v>119</v>
      </c>
      <c r="E42" s="87"/>
      <c r="F42" s="85"/>
      <c r="G42" s="30"/>
      <c r="J42" s="30"/>
      <c r="K42" s="30"/>
      <c r="L42" s="30"/>
      <c r="M42" s="30"/>
      <c r="N42" s="30"/>
      <c r="O42" s="30"/>
      <c r="P42" s="30"/>
      <c r="Q42" s="30"/>
    </row>
    <row r="43" spans="4:17" ht="16.5" customHeight="1">
      <c r="D43" s="32" t="s">
        <v>120</v>
      </c>
      <c r="E43" s="88"/>
      <c r="F43" s="85"/>
      <c r="G43" s="30"/>
      <c r="J43" s="30"/>
      <c r="K43" s="30"/>
      <c r="L43" s="30"/>
      <c r="M43" s="30"/>
      <c r="N43" s="30"/>
      <c r="O43" s="30"/>
      <c r="P43" s="30"/>
      <c r="Q43" s="30"/>
    </row>
    <row r="44" spans="4:17" ht="16.5" customHeight="1" thickBot="1">
      <c r="D44" s="32" t="s">
        <v>121</v>
      </c>
      <c r="E44" s="89"/>
      <c r="F44" s="86"/>
      <c r="G44" s="30"/>
      <c r="J44" s="30"/>
      <c r="K44" s="30"/>
      <c r="L44" s="30"/>
      <c r="M44" s="30"/>
      <c r="N44" s="30"/>
      <c r="O44" s="30"/>
      <c r="P44" s="30"/>
      <c r="Q44" s="30"/>
    </row>
    <row r="45" spans="1:2" ht="18" customHeight="1">
      <c r="A45" s="55">
        <v>4</v>
      </c>
      <c r="B45" s="95" t="s">
        <v>42</v>
      </c>
    </row>
    <row r="46" ht="18" customHeight="1">
      <c r="B46" s="95" t="s">
        <v>208</v>
      </c>
    </row>
    <row r="47" ht="18" customHeight="1">
      <c r="C47" s="11" t="s">
        <v>109</v>
      </c>
    </row>
    <row r="48" ht="18" customHeight="1" thickBot="1">
      <c r="C48" s="29" t="s">
        <v>104</v>
      </c>
    </row>
    <row r="49" spans="3:6" ht="18" customHeight="1" thickBot="1">
      <c r="C49" s="29" t="s">
        <v>105</v>
      </c>
      <c r="D49" s="11"/>
      <c r="E49" s="90"/>
      <c r="F49" s="29" t="s">
        <v>66</v>
      </c>
    </row>
    <row r="50" ht="17.25" customHeight="1">
      <c r="C50" s="118" t="s">
        <v>161</v>
      </c>
    </row>
    <row r="51" spans="3:6" ht="33" customHeight="1">
      <c r="C51" s="177" t="s">
        <v>162</v>
      </c>
      <c r="D51" s="201"/>
      <c r="E51" s="201"/>
      <c r="F51" s="201"/>
    </row>
    <row r="52" ht="18" customHeight="1">
      <c r="C52" s="11" t="s">
        <v>207</v>
      </c>
    </row>
    <row r="53" spans="1:7" s="36" customFormat="1" ht="18" customHeight="1">
      <c r="A53" s="58"/>
      <c r="C53" s="97" t="s">
        <v>68</v>
      </c>
      <c r="D53" s="98"/>
      <c r="E53" s="98"/>
      <c r="F53" s="98"/>
      <c r="G53" s="37"/>
    </row>
    <row r="54" ht="6" customHeight="1"/>
    <row r="55" spans="2:6" ht="27.75" customHeight="1">
      <c r="B55" s="145" t="s">
        <v>212</v>
      </c>
      <c r="C55" s="206" t="s">
        <v>202</v>
      </c>
      <c r="D55" s="206"/>
      <c r="E55" s="206"/>
      <c r="F55" s="206"/>
    </row>
    <row r="56" ht="6" customHeight="1"/>
    <row r="57" ht="18" customHeight="1">
      <c r="B57" s="95" t="s">
        <v>209</v>
      </c>
    </row>
    <row r="58" spans="2:3" ht="18" customHeight="1">
      <c r="B58" s="95"/>
      <c r="C58" s="95" t="s">
        <v>110</v>
      </c>
    </row>
    <row r="59" spans="3:6" ht="16.5" customHeight="1">
      <c r="C59" s="11" t="s">
        <v>70</v>
      </c>
      <c r="D59" s="190" t="s">
        <v>17</v>
      </c>
      <c r="E59" s="204" t="s">
        <v>106</v>
      </c>
      <c r="F59" s="205"/>
    </row>
    <row r="60" spans="4:6" ht="15.75" customHeight="1" thickBot="1">
      <c r="D60" s="192"/>
      <c r="E60" s="99" t="s">
        <v>82</v>
      </c>
      <c r="F60" s="99" t="s">
        <v>83</v>
      </c>
    </row>
    <row r="61" spans="4:6" ht="16.5" customHeight="1">
      <c r="D61" s="19" t="s">
        <v>1</v>
      </c>
      <c r="E61" s="100"/>
      <c r="F61" s="100"/>
    </row>
    <row r="62" spans="4:6" ht="16.5" customHeight="1">
      <c r="D62" s="19" t="s">
        <v>72</v>
      </c>
      <c r="E62" s="101"/>
      <c r="F62" s="101"/>
    </row>
    <row r="63" spans="4:6" ht="16.5" customHeight="1">
      <c r="D63" s="19" t="s">
        <v>73</v>
      </c>
      <c r="E63" s="101"/>
      <c r="F63" s="101"/>
    </row>
    <row r="64" spans="4:6" ht="16.5" customHeight="1">
      <c r="D64" s="19" t="s">
        <v>74</v>
      </c>
      <c r="E64" s="101"/>
      <c r="F64" s="101"/>
    </row>
    <row r="65" spans="4:6" ht="16.5" customHeight="1">
      <c r="D65" s="19" t="s">
        <v>75</v>
      </c>
      <c r="E65" s="101"/>
      <c r="F65" s="101"/>
    </row>
    <row r="66" spans="3:6" ht="16.5" customHeight="1">
      <c r="C66" s="11" t="s">
        <v>210</v>
      </c>
      <c r="D66" s="19" t="s">
        <v>76</v>
      </c>
      <c r="E66" s="101"/>
      <c r="F66" s="101"/>
    </row>
    <row r="67" spans="4:6" ht="16.5" customHeight="1">
      <c r="D67" s="19" t="s">
        <v>77</v>
      </c>
      <c r="E67" s="101"/>
      <c r="F67" s="101"/>
    </row>
    <row r="68" spans="4:6" ht="16.5" customHeight="1">
      <c r="D68" s="19" t="s">
        <v>78</v>
      </c>
      <c r="E68" s="101"/>
      <c r="F68" s="101"/>
    </row>
    <row r="69" spans="4:6" ht="16.5" customHeight="1">
      <c r="D69" s="19" t="s">
        <v>79</v>
      </c>
      <c r="E69" s="101"/>
      <c r="F69" s="101"/>
    </row>
    <row r="70" spans="4:6" ht="16.5" customHeight="1" thickBot="1">
      <c r="D70" s="19" t="s">
        <v>67</v>
      </c>
      <c r="E70" s="101"/>
      <c r="F70" s="101"/>
    </row>
    <row r="71" spans="3:6" ht="16.5" customHeight="1">
      <c r="C71" s="32" t="s">
        <v>119</v>
      </c>
      <c r="D71" s="87"/>
      <c r="E71" s="101"/>
      <c r="F71" s="101"/>
    </row>
    <row r="72" spans="3:6" ht="16.5" customHeight="1">
      <c r="C72" s="32" t="s">
        <v>120</v>
      </c>
      <c r="D72" s="88"/>
      <c r="E72" s="101"/>
      <c r="F72" s="101"/>
    </row>
    <row r="73" spans="3:6" ht="16.5" customHeight="1" thickBot="1">
      <c r="C73" s="32" t="s">
        <v>121</v>
      </c>
      <c r="D73" s="89"/>
      <c r="E73" s="102"/>
      <c r="F73" s="102"/>
    </row>
    <row r="74" spans="4:6" ht="6.75" customHeight="1">
      <c r="D74" s="11"/>
      <c r="E74" s="11"/>
      <c r="F74" s="61"/>
    </row>
    <row r="75" spans="3:6" ht="34.5" customHeight="1">
      <c r="C75" s="177" t="s">
        <v>163</v>
      </c>
      <c r="D75" s="201"/>
      <c r="E75" s="201"/>
      <c r="F75" s="201"/>
    </row>
    <row r="76" spans="3:6" ht="28.5" customHeight="1">
      <c r="C76" s="177" t="s">
        <v>211</v>
      </c>
      <c r="D76" s="201"/>
      <c r="E76" s="201"/>
      <c r="F76" s="201"/>
    </row>
    <row r="77" ht="18" customHeight="1">
      <c r="C77" s="11" t="s">
        <v>118</v>
      </c>
    </row>
    <row r="78" spans="3:6" ht="18" customHeight="1">
      <c r="C78" s="97" t="s">
        <v>69</v>
      </c>
      <c r="D78" s="98"/>
      <c r="E78" s="98"/>
      <c r="F78" s="98"/>
    </row>
    <row r="79" spans="3:6" ht="6" customHeight="1">
      <c r="C79" s="69"/>
      <c r="D79" s="70"/>
      <c r="E79" s="70"/>
      <c r="F79" s="70"/>
    </row>
    <row r="80" ht="18" customHeight="1">
      <c r="C80" s="95" t="s">
        <v>111</v>
      </c>
    </row>
    <row r="81" spans="3:6" ht="18" customHeight="1" thickBot="1">
      <c r="C81" s="177" t="s">
        <v>117</v>
      </c>
      <c r="D81" s="201"/>
      <c r="E81" s="201"/>
      <c r="F81" s="201"/>
    </row>
    <row r="82" spans="1:7" s="33" customFormat="1" ht="18" customHeight="1" thickBot="1">
      <c r="A82" s="57"/>
      <c r="C82" s="69" t="s">
        <v>130</v>
      </c>
      <c r="D82" s="70"/>
      <c r="E82" s="91"/>
      <c r="F82" s="30" t="s">
        <v>114</v>
      </c>
      <c r="G82" s="54"/>
    </row>
    <row r="83" spans="1:7" s="33" customFormat="1" ht="18" customHeight="1">
      <c r="A83" s="57"/>
      <c r="C83" s="121" t="s">
        <v>189</v>
      </c>
      <c r="D83" s="70"/>
      <c r="E83" s="136"/>
      <c r="F83" s="30"/>
      <c r="G83" s="54"/>
    </row>
    <row r="84" ht="12" customHeight="1"/>
    <row r="85" spans="1:6" ht="18" customHeight="1" thickBot="1">
      <c r="A85" s="55">
        <v>5</v>
      </c>
      <c r="B85" s="95" t="s">
        <v>112</v>
      </c>
      <c r="D85" s="11"/>
      <c r="E85" s="11"/>
      <c r="F85" s="11"/>
    </row>
    <row r="86" spans="3:6" ht="18" customHeight="1" thickBot="1">
      <c r="C86" s="33" t="s">
        <v>115</v>
      </c>
      <c r="D86" s="54"/>
      <c r="E86" s="91"/>
      <c r="F86" s="30" t="s">
        <v>113</v>
      </c>
    </row>
    <row r="87" spans="3:6" ht="18" customHeight="1">
      <c r="C87" s="121" t="s">
        <v>190</v>
      </c>
      <c r="D87" s="54"/>
      <c r="E87" s="54"/>
      <c r="F87" s="54"/>
    </row>
    <row r="88" ht="12" customHeight="1"/>
    <row r="89" spans="1:2" ht="18" customHeight="1">
      <c r="A89" s="55">
        <v>6</v>
      </c>
      <c r="B89" s="95" t="s">
        <v>116</v>
      </c>
    </row>
    <row r="90" spans="2:3" ht="18" customHeight="1">
      <c r="B90" s="95"/>
      <c r="C90" s="11" t="s">
        <v>164</v>
      </c>
    </row>
    <row r="91" ht="18" customHeight="1" thickBot="1">
      <c r="C91" s="11" t="s">
        <v>45</v>
      </c>
    </row>
    <row r="92" spans="3:6" ht="18" customHeight="1" thickBot="1">
      <c r="C92" s="11" t="s">
        <v>46</v>
      </c>
      <c r="D92" s="11"/>
      <c r="E92" s="90"/>
      <c r="F92" s="29" t="s">
        <v>66</v>
      </c>
    </row>
    <row r="93" ht="18" customHeight="1">
      <c r="C93" s="11" t="s">
        <v>47</v>
      </c>
    </row>
    <row r="94" ht="18" customHeight="1">
      <c r="C94" s="121" t="s">
        <v>165</v>
      </c>
    </row>
    <row r="95" ht="18" customHeight="1"/>
    <row r="98" ht="13.5">
      <c r="A98" s="104" t="s">
        <v>127</v>
      </c>
    </row>
    <row r="99" spans="1:6" ht="13.5">
      <c r="A99" s="123"/>
      <c r="B99" s="124" t="str">
        <f>IF(E25=2,"刻み幅の上限値","刻み幅の中間値")</f>
        <v>刻み幅の中間値</v>
      </c>
      <c r="C99" s="124" t="s">
        <v>166</v>
      </c>
      <c r="D99" s="124"/>
      <c r="E99" s="124">
        <f>IF(E92=2,2,IF(E92=3,3,1))</f>
        <v>1</v>
      </c>
      <c r="F99" s="125"/>
    </row>
    <row r="100" spans="1:6" ht="13.5">
      <c r="A100" s="126"/>
      <c r="B100" s="127" t="str">
        <f>IF(B101=2,"距離帯の上限値","距離帯の中間値")</f>
        <v>距離帯の中間値</v>
      </c>
      <c r="C100" s="127" t="s">
        <v>167</v>
      </c>
      <c r="D100" s="127"/>
      <c r="E100" s="127"/>
      <c r="F100" s="128"/>
    </row>
    <row r="101" spans="1:6" ht="13.5">
      <c r="A101" s="129"/>
      <c r="B101" s="130">
        <f>IF(E49=2,2,1)</f>
        <v>1</v>
      </c>
      <c r="C101" s="130" t="s">
        <v>168</v>
      </c>
      <c r="D101" s="130"/>
      <c r="E101" s="130"/>
      <c r="F101" s="131"/>
    </row>
  </sheetData>
  <sheetProtection sheet="1" objects="1" scenarios="1"/>
  <mergeCells count="20">
    <mergeCell ref="C81:F81"/>
    <mergeCell ref="C17:F17"/>
    <mergeCell ref="E59:F59"/>
    <mergeCell ref="D59:D60"/>
    <mergeCell ref="C51:F51"/>
    <mergeCell ref="C36:D37"/>
    <mergeCell ref="C76:F76"/>
    <mergeCell ref="C55:F55"/>
    <mergeCell ref="C75:F75"/>
    <mergeCell ref="C18:F18"/>
    <mergeCell ref="H10:O12"/>
    <mergeCell ref="C10:F10"/>
    <mergeCell ref="C32:D33"/>
    <mergeCell ref="C34:D35"/>
    <mergeCell ref="A1:F1"/>
    <mergeCell ref="F30:F31"/>
    <mergeCell ref="E30:E31"/>
    <mergeCell ref="C8:D8"/>
    <mergeCell ref="C12:F12"/>
    <mergeCell ref="C13:F13"/>
  </mergeCells>
  <dataValidations count="3">
    <dataValidation type="whole" allowBlank="1" showInputMessage="1" showErrorMessage="1" sqref="E92">
      <formula1>1</formula1>
      <formula2>3</formula2>
    </dataValidation>
    <dataValidation type="whole" allowBlank="1" showInputMessage="1" showErrorMessage="1" sqref="E49 E25">
      <formula1>1</formula1>
      <formula2>2</formula2>
    </dataValidation>
    <dataValidation type="whole" allowBlank="1" showInputMessage="1" showErrorMessage="1" error="３以上の整数値" sqref="E16">
      <formula1>3</formula1>
      <formula2>20</formula2>
    </dataValidation>
  </dataValidations>
  <printOptions/>
  <pageMargins left="0.5118110236220472" right="0.4330708661417323" top="0.38" bottom="0.43" header="0.11811023622047245" footer="0.2"/>
  <pageSetup horizontalDpi="600" verticalDpi="600" orientation="portrait" paperSize="9" r:id="rId2"/>
  <headerFooter alignWithMargins="0">
    <oddFooter>&amp;C&amp;P ページ</oddFooter>
  </headerFooter>
  <rowBreaks count="2" manualBreakCount="2">
    <brk id="27" max="5" man="1"/>
    <brk id="56" max="5" man="1"/>
  </rowBreaks>
  <drawing r:id="rId1"/>
</worksheet>
</file>

<file path=xl/worksheets/sheet3.xml><?xml version="1.0" encoding="utf-8"?>
<worksheet xmlns="http://schemas.openxmlformats.org/spreadsheetml/2006/main" xmlns:r="http://schemas.openxmlformats.org/officeDocument/2006/relationships">
  <dimension ref="A1:I83"/>
  <sheetViews>
    <sheetView zoomScalePageLayoutView="0" workbookViewId="0" topLeftCell="A1">
      <selection activeCell="A1" sqref="A1"/>
    </sheetView>
  </sheetViews>
  <sheetFormatPr defaultColWidth="9.00390625" defaultRowHeight="13.5"/>
  <cols>
    <col min="1" max="1" width="5.125" style="11" customWidth="1"/>
    <col min="2" max="2" width="9.125" style="11" customWidth="1"/>
    <col min="3" max="3" width="13.50390625" style="44" customWidth="1"/>
    <col min="4" max="5" width="16.75390625" style="11" customWidth="1"/>
    <col min="6" max="6" width="9.00390625" style="11" customWidth="1"/>
    <col min="7" max="7" width="11.875" style="11" customWidth="1"/>
    <col min="8" max="8" width="11.00390625" style="11" customWidth="1"/>
    <col min="9" max="9" width="8.75390625" style="11" customWidth="1"/>
    <col min="10" max="16384" width="9.00390625" style="11" customWidth="1"/>
  </cols>
  <sheetData>
    <row r="1" spans="1:8" s="115" customFormat="1" ht="15.75" customHeight="1">
      <c r="A1" s="146"/>
      <c r="B1" s="146"/>
      <c r="C1" s="147"/>
      <c r="D1" s="146"/>
      <c r="E1" s="146"/>
      <c r="F1" s="146"/>
      <c r="G1" s="146"/>
      <c r="H1" s="148" t="s">
        <v>185</v>
      </c>
    </row>
    <row r="2" spans="1:8" s="115" customFormat="1" ht="13.5" customHeight="1">
      <c r="A2" s="146"/>
      <c r="B2" s="146"/>
      <c r="C2" s="147"/>
      <c r="D2" s="146"/>
      <c r="E2" s="146"/>
      <c r="F2" s="146"/>
      <c r="G2" s="146"/>
      <c r="H2" s="148"/>
    </row>
    <row r="3" spans="3:8" s="115" customFormat="1" ht="15.75" customHeight="1">
      <c r="C3" s="132"/>
      <c r="H3" s="133" t="str">
        <f>CONCATENATE("作成年月日：　",'Ａ．指標等設定シート'!D4,"年",'Ａ．指標等設定シート'!E4,"月",'Ａ．指標等設定シート'!F4,"日")</f>
        <v>作成年月日：　年月日</v>
      </c>
    </row>
    <row r="4" spans="1:8" s="59" customFormat="1" ht="21" customHeight="1">
      <c r="A4" s="207" t="s">
        <v>229</v>
      </c>
      <c r="B4" s="207"/>
      <c r="C4" s="207"/>
      <c r="D4" s="207"/>
      <c r="E4" s="207"/>
      <c r="F4" s="207"/>
      <c r="G4" s="207"/>
      <c r="H4" s="207"/>
    </row>
    <row r="5" ht="13.5" customHeight="1"/>
    <row r="6" spans="1:3" s="78" customFormat="1" ht="16.5" customHeight="1">
      <c r="A6" s="78" t="s">
        <v>52</v>
      </c>
      <c r="C6" s="79"/>
    </row>
    <row r="7" spans="2:4" ht="13.5" customHeight="1">
      <c r="B7" s="11" t="s">
        <v>33</v>
      </c>
      <c r="D7" s="11" t="str">
        <f>CONCATENATE('Ａ．指標等設定シート'!E8," 円/Ｌ とした。基準価格の考え方は、次の通りである。")</f>
        <v> 円/Ｌ とした。基準価格の考え方は、次の通りである。</v>
      </c>
    </row>
    <row r="8" spans="3:8" ht="30.75" customHeight="1">
      <c r="C8" s="214">
        <f>'Ａ．指標等設定シート'!C10</f>
        <v>0</v>
      </c>
      <c r="D8" s="214"/>
      <c r="E8" s="214"/>
      <c r="F8" s="214"/>
      <c r="G8" s="214"/>
      <c r="H8" s="215"/>
    </row>
    <row r="9" spans="2:4" ht="13.5" customHeight="1">
      <c r="B9" s="11" t="s">
        <v>35</v>
      </c>
      <c r="D9" s="11" t="str">
        <f>CONCATENATE('Ａ．指標等設定シート'!E16," 円/L")</f>
        <v> 円/L</v>
      </c>
    </row>
    <row r="10" spans="2:4" ht="13.5" customHeight="1">
      <c r="B10" s="11" t="s">
        <v>34</v>
      </c>
      <c r="D10" s="11" t="str">
        <f>CONCATENATE("改定の刻み幅 ",'Ａ．指標等設定シート'!E16," 円/Lの幅で軽油価格が変動した時点で、翌月から改定する。")</f>
        <v>改定の刻み幅  円/Lの幅で軽油価格が変動した時点で、翌月から改定する。</v>
      </c>
    </row>
    <row r="11" spans="2:4" ht="13.5" customHeight="1">
      <c r="B11" s="11" t="s">
        <v>36</v>
      </c>
      <c r="D11" s="11" t="str">
        <f>CONCATENATE("軽油価格が　",'Ａ．指標等設定シート'!E8," 円/Lを下回った時点で、翌月から廃止する。")</f>
        <v>軽油価格が　 円/Lを下回った時点で、翌月から廃止する。</v>
      </c>
    </row>
    <row r="12" spans="2:4" ht="13.5" customHeight="1">
      <c r="B12" s="11" t="s">
        <v>191</v>
      </c>
      <c r="D12" s="11" t="s">
        <v>192</v>
      </c>
    </row>
    <row r="13" ht="13.5" customHeight="1">
      <c r="D13" s="11" t="s">
        <v>193</v>
      </c>
    </row>
    <row r="14" ht="13.5" customHeight="1"/>
    <row r="15" ht="13.5" customHeight="1"/>
    <row r="16" spans="1:3" s="78" customFormat="1" ht="16.5" customHeight="1">
      <c r="A16" s="78" t="s">
        <v>38</v>
      </c>
      <c r="C16" s="79"/>
    </row>
    <row r="17" ht="13.5" customHeight="1" thickBot="1"/>
    <row r="18" spans="2:5" ht="29.25" customHeight="1">
      <c r="B18" s="208" t="s">
        <v>37</v>
      </c>
      <c r="C18" s="209"/>
      <c r="D18" s="20" t="s">
        <v>126</v>
      </c>
      <c r="E18" s="21" t="s">
        <v>48</v>
      </c>
    </row>
    <row r="19" spans="2:5" ht="13.5" customHeight="1">
      <c r="B19" s="210" t="s">
        <v>21</v>
      </c>
      <c r="C19" s="211"/>
      <c r="D19" s="23">
        <f>'Ａ．指標等設定シート'!E8</f>
        <v>0</v>
      </c>
      <c r="E19" s="24" t="s">
        <v>22</v>
      </c>
    </row>
    <row r="20" spans="2:5" ht="13.5" customHeight="1">
      <c r="B20" s="22"/>
      <c r="C20" s="26">
        <f>D19</f>
        <v>0</v>
      </c>
      <c r="D20" s="212" t="s">
        <v>23</v>
      </c>
      <c r="E20" s="213"/>
    </row>
    <row r="21" spans="2:9" ht="13.5" customHeight="1">
      <c r="B21" s="39">
        <f>C20+0.0001</f>
        <v>0.0001</v>
      </c>
      <c r="C21" s="26" t="e">
        <f>IF(MOD(B21-0.0001,'Ａ．指標等設定シート'!E$16)=0,B21-0.0001+'Ａ．指標等設定シート'!E$16,ROUNDUP('Ａ．指標等設定シート'!E$8/'Ａ．指標等設定シート'!E$16,0)*'Ａ．指標等設定シート'!E$16)</f>
        <v>#DIV/0!</v>
      </c>
      <c r="D21" s="23" t="e">
        <f>IF('Ａ．指標等設定シート'!$E$25=2,C21,(B21-0.0001+C21)/2)</f>
        <v>#DIV/0!</v>
      </c>
      <c r="E21" s="168" t="e">
        <f aca="true" t="shared" si="0" ref="E21:E37">D21-D$19</f>
        <v>#DIV/0!</v>
      </c>
      <c r="I21" s="46"/>
    </row>
    <row r="22" spans="2:9" ht="13.5" customHeight="1">
      <c r="B22" s="39" t="e">
        <f aca="true" t="shared" si="1" ref="B22:B37">C21+0.0001</f>
        <v>#DIV/0!</v>
      </c>
      <c r="C22" s="26" t="e">
        <f>IF(MOD(B22-0.0001,'Ａ．指標等設定シート'!E$16)=0,B22-0.0001+'Ａ．指標等設定シート'!E$16,ROUNDUP('Ａ．指標等設定シート'!E$8/'Ａ．指標等設定シート'!E$16,0)*'Ａ．指標等設定シート'!E$16)</f>
        <v>#DIV/0!</v>
      </c>
      <c r="D22" s="23" t="e">
        <f>IF('Ａ．指標等設定シート'!$E$25=2,C22,(B22-0.0001+C22)/2)</f>
        <v>#DIV/0!</v>
      </c>
      <c r="E22" s="168" t="e">
        <f>D22-D$19</f>
        <v>#DIV/0!</v>
      </c>
      <c r="I22" s="46"/>
    </row>
    <row r="23" spans="2:9" ht="13.5" customHeight="1">
      <c r="B23" s="39" t="e">
        <f t="shared" si="1"/>
        <v>#DIV/0!</v>
      </c>
      <c r="C23" s="26" t="e">
        <f>IF(MOD(B23-0.0001,'Ａ．指標等設定シート'!E$16)=0,B23-0.0001+'Ａ．指標等設定シート'!E$16,ROUNDUP('Ａ．指標等設定シート'!E$8/'Ａ．指標等設定シート'!E$16,0)*'Ａ．指標等設定シート'!E$16)</f>
        <v>#DIV/0!</v>
      </c>
      <c r="D23" s="23" t="e">
        <f>IF('Ａ．指標等設定シート'!$E$25=2,C23,(B23-0.0001+C23)/2)</f>
        <v>#DIV/0!</v>
      </c>
      <c r="E23" s="168" t="e">
        <f t="shared" si="0"/>
        <v>#DIV/0!</v>
      </c>
      <c r="I23" s="46"/>
    </row>
    <row r="24" spans="2:9" ht="13.5" customHeight="1">
      <c r="B24" s="39" t="e">
        <f t="shared" si="1"/>
        <v>#DIV/0!</v>
      </c>
      <c r="C24" s="26" t="e">
        <f>IF(MOD(B24-0.0001,'Ａ．指標等設定シート'!E$16)=0,B24-0.0001+'Ａ．指標等設定シート'!E$16,ROUNDUP('Ａ．指標等設定シート'!E$8/'Ａ．指標等設定シート'!E$16,0)*'Ａ．指標等設定シート'!E$16)</f>
        <v>#DIV/0!</v>
      </c>
      <c r="D24" s="23" t="e">
        <f>IF('Ａ．指標等設定シート'!$E$25=2,C24,(B24-0.0001+C24)/2)</f>
        <v>#DIV/0!</v>
      </c>
      <c r="E24" s="168" t="e">
        <f t="shared" si="0"/>
        <v>#DIV/0!</v>
      </c>
      <c r="I24" s="46"/>
    </row>
    <row r="25" spans="2:9" ht="13.5" customHeight="1">
      <c r="B25" s="39" t="e">
        <f t="shared" si="1"/>
        <v>#DIV/0!</v>
      </c>
      <c r="C25" s="26" t="e">
        <f>IF(MOD(B25-0.0001,'Ａ．指標等設定シート'!E$16)=0,B25-0.0001+'Ａ．指標等設定シート'!E$16,ROUNDUP('Ａ．指標等設定シート'!E$8/'Ａ．指標等設定シート'!E$16,0)*'Ａ．指標等設定シート'!E$16)</f>
        <v>#DIV/0!</v>
      </c>
      <c r="D25" s="23" t="e">
        <f>IF('Ａ．指標等設定シート'!$E$25=2,C25,(B25-0.0001+C25)/2)</f>
        <v>#DIV/0!</v>
      </c>
      <c r="E25" s="168" t="e">
        <f t="shared" si="0"/>
        <v>#DIV/0!</v>
      </c>
      <c r="I25" s="46"/>
    </row>
    <row r="26" spans="2:9" ht="13.5" customHeight="1">
      <c r="B26" s="39" t="e">
        <f t="shared" si="1"/>
        <v>#DIV/0!</v>
      </c>
      <c r="C26" s="26" t="e">
        <f>IF(MOD(B26-0.0001,'Ａ．指標等設定シート'!E$16)=0,B26-0.0001+'Ａ．指標等設定シート'!E$16,ROUNDUP('Ａ．指標等設定シート'!E$8/'Ａ．指標等設定シート'!E$16,0)*'Ａ．指標等設定シート'!E$16)</f>
        <v>#DIV/0!</v>
      </c>
      <c r="D26" s="23" t="e">
        <f>IF('Ａ．指標等設定シート'!$E$25=2,C26,(B26-0.0001+C26)/2)</f>
        <v>#DIV/0!</v>
      </c>
      <c r="E26" s="168" t="e">
        <f t="shared" si="0"/>
        <v>#DIV/0!</v>
      </c>
      <c r="I26" s="46"/>
    </row>
    <row r="27" spans="2:9" ht="13.5" customHeight="1">
      <c r="B27" s="39" t="e">
        <f t="shared" si="1"/>
        <v>#DIV/0!</v>
      </c>
      <c r="C27" s="26" t="e">
        <f>IF(MOD(B27-0.0001,'Ａ．指標等設定シート'!E$16)=0,B27-0.0001+'Ａ．指標等設定シート'!E$16,ROUNDUP('Ａ．指標等設定シート'!E$8/'Ａ．指標等設定シート'!E$16,0)*'Ａ．指標等設定シート'!E$16)</f>
        <v>#DIV/0!</v>
      </c>
      <c r="D27" s="23" t="e">
        <f>IF('Ａ．指標等設定シート'!$E$25=2,C27,(B27-0.0001+C27)/2)</f>
        <v>#DIV/0!</v>
      </c>
      <c r="E27" s="168" t="e">
        <f t="shared" si="0"/>
        <v>#DIV/0!</v>
      </c>
      <c r="I27" s="46"/>
    </row>
    <row r="28" spans="2:9" ht="13.5" customHeight="1">
      <c r="B28" s="39" t="e">
        <f t="shared" si="1"/>
        <v>#DIV/0!</v>
      </c>
      <c r="C28" s="26" t="e">
        <f>IF(MOD(B28-0.0001,'Ａ．指標等設定シート'!E$16)=0,B28-0.0001+'Ａ．指標等設定シート'!E$16,ROUNDUP('Ａ．指標等設定シート'!E$8/'Ａ．指標等設定シート'!E$16,0)*'Ａ．指標等設定シート'!E$16)</f>
        <v>#DIV/0!</v>
      </c>
      <c r="D28" s="23" t="e">
        <f>IF('Ａ．指標等設定シート'!$E$25=2,C28,(B28-0.0001+C28)/2)</f>
        <v>#DIV/0!</v>
      </c>
      <c r="E28" s="168" t="e">
        <f t="shared" si="0"/>
        <v>#DIV/0!</v>
      </c>
      <c r="I28" s="46"/>
    </row>
    <row r="29" spans="2:9" ht="13.5" customHeight="1">
      <c r="B29" s="39" t="e">
        <f t="shared" si="1"/>
        <v>#DIV/0!</v>
      </c>
      <c r="C29" s="26" t="e">
        <f>IF(MOD(B29-0.0001,'Ａ．指標等設定シート'!E$16)=0,B29-0.0001+'Ａ．指標等設定シート'!E$16,ROUNDUP('Ａ．指標等設定シート'!E$8/'Ａ．指標等設定シート'!E$16,0)*'Ａ．指標等設定シート'!E$16)</f>
        <v>#DIV/0!</v>
      </c>
      <c r="D29" s="23" t="e">
        <f>IF('Ａ．指標等設定シート'!$E$25=2,C29,(B29-0.0001+C29)/2)</f>
        <v>#DIV/0!</v>
      </c>
      <c r="E29" s="168" t="e">
        <f t="shared" si="0"/>
        <v>#DIV/0!</v>
      </c>
      <c r="I29" s="46"/>
    </row>
    <row r="30" spans="2:9" ht="13.5" customHeight="1">
      <c r="B30" s="39" t="e">
        <f t="shared" si="1"/>
        <v>#DIV/0!</v>
      </c>
      <c r="C30" s="26" t="e">
        <f>IF(MOD(B30-0.0001,'Ａ．指標等設定シート'!E$16)=0,B30-0.0001+'Ａ．指標等設定シート'!E$16,ROUNDUP('Ａ．指標等設定シート'!E$8/'Ａ．指標等設定シート'!E$16,0)*'Ａ．指標等設定シート'!E$16)</f>
        <v>#DIV/0!</v>
      </c>
      <c r="D30" s="23" t="e">
        <f>IF('Ａ．指標等設定シート'!$E$25=2,C30,(B30-0.0001+C30)/2)</f>
        <v>#DIV/0!</v>
      </c>
      <c r="E30" s="168" t="e">
        <f t="shared" si="0"/>
        <v>#DIV/0!</v>
      </c>
      <c r="I30" s="46"/>
    </row>
    <row r="31" spans="2:9" ht="13.5" customHeight="1">
      <c r="B31" s="39" t="e">
        <f t="shared" si="1"/>
        <v>#DIV/0!</v>
      </c>
      <c r="C31" s="26" t="e">
        <f>IF(MOD(B31-0.0001,'Ａ．指標等設定シート'!E$16)=0,B31-0.0001+'Ａ．指標等設定シート'!E$16,ROUNDUP('Ａ．指標等設定シート'!E$8/'Ａ．指標等設定シート'!E$16,0)*'Ａ．指標等設定シート'!E$16)</f>
        <v>#DIV/0!</v>
      </c>
      <c r="D31" s="23" t="e">
        <f>IF('Ａ．指標等設定シート'!$E$25=2,C31,(B31-0.0001+C31)/2)</f>
        <v>#DIV/0!</v>
      </c>
      <c r="E31" s="168" t="e">
        <f t="shared" si="0"/>
        <v>#DIV/0!</v>
      </c>
      <c r="I31" s="46"/>
    </row>
    <row r="32" spans="2:9" ht="13.5" customHeight="1">
      <c r="B32" s="39" t="e">
        <f t="shared" si="1"/>
        <v>#DIV/0!</v>
      </c>
      <c r="C32" s="26" t="e">
        <f>IF(MOD(B32-0.0001,'Ａ．指標等設定シート'!E$16)=0,B32-0.0001+'Ａ．指標等設定シート'!E$16,ROUNDUP('Ａ．指標等設定シート'!E$8/'Ａ．指標等設定シート'!E$16,0)*'Ａ．指標等設定シート'!E$16)</f>
        <v>#DIV/0!</v>
      </c>
      <c r="D32" s="23" t="e">
        <f>IF('Ａ．指標等設定シート'!$E$25=2,C32,(B32-0.0001+C32)/2)</f>
        <v>#DIV/0!</v>
      </c>
      <c r="E32" s="168" t="e">
        <f t="shared" si="0"/>
        <v>#DIV/0!</v>
      </c>
      <c r="I32" s="46"/>
    </row>
    <row r="33" spans="2:9" ht="13.5" customHeight="1">
      <c r="B33" s="39" t="e">
        <f t="shared" si="1"/>
        <v>#DIV/0!</v>
      </c>
      <c r="C33" s="26" t="e">
        <f>IF(MOD(B33-0.0001,'Ａ．指標等設定シート'!E$16)=0,B33-0.0001+'Ａ．指標等設定シート'!E$16,ROUNDUP('Ａ．指標等設定シート'!E$8/'Ａ．指標等設定シート'!E$16,0)*'Ａ．指標等設定シート'!E$16)</f>
        <v>#DIV/0!</v>
      </c>
      <c r="D33" s="23" t="e">
        <f>IF('Ａ．指標等設定シート'!$E$25=2,C33,(B33-0.0001+C33)/2)</f>
        <v>#DIV/0!</v>
      </c>
      <c r="E33" s="168" t="e">
        <f t="shared" si="0"/>
        <v>#DIV/0!</v>
      </c>
      <c r="I33" s="46"/>
    </row>
    <row r="34" spans="2:9" ht="13.5" customHeight="1">
      <c r="B34" s="39" t="e">
        <f t="shared" si="1"/>
        <v>#DIV/0!</v>
      </c>
      <c r="C34" s="26" t="e">
        <f>IF(MOD(B34-0.0001,'Ａ．指標等設定シート'!E$16)=0,B34-0.0001+'Ａ．指標等設定シート'!E$16,ROUNDUP('Ａ．指標等設定シート'!E$8/'Ａ．指標等設定シート'!E$16,0)*'Ａ．指標等設定シート'!E$16)</f>
        <v>#DIV/0!</v>
      </c>
      <c r="D34" s="23" t="e">
        <f>IF('Ａ．指標等設定シート'!$E$25=2,C34,(B34-0.0001+C34)/2)</f>
        <v>#DIV/0!</v>
      </c>
      <c r="E34" s="168" t="e">
        <f t="shared" si="0"/>
        <v>#DIV/0!</v>
      </c>
      <c r="I34" s="46"/>
    </row>
    <row r="35" spans="2:9" ht="13.5" customHeight="1">
      <c r="B35" s="39" t="e">
        <f t="shared" si="1"/>
        <v>#DIV/0!</v>
      </c>
      <c r="C35" s="26" t="e">
        <f>IF(MOD(B35-0.0001,'Ａ．指標等設定シート'!E$16)=0,B35-0.0001+'Ａ．指標等設定シート'!E$16,ROUNDUP('Ａ．指標等設定シート'!E$8/'Ａ．指標等設定シート'!E$16,0)*'Ａ．指標等設定シート'!E$16)</f>
        <v>#DIV/0!</v>
      </c>
      <c r="D35" s="23" t="e">
        <f>IF('Ａ．指標等設定シート'!$E$25=2,C35,(B35-0.0001+C35)/2)</f>
        <v>#DIV/0!</v>
      </c>
      <c r="E35" s="168" t="e">
        <f t="shared" si="0"/>
        <v>#DIV/0!</v>
      </c>
      <c r="I35" s="46"/>
    </row>
    <row r="36" spans="2:9" ht="13.5" customHeight="1">
      <c r="B36" s="39" t="e">
        <f t="shared" si="1"/>
        <v>#DIV/0!</v>
      </c>
      <c r="C36" s="26" t="e">
        <f>IF(MOD(B36-0.0001,'Ａ．指標等設定シート'!E$16)=0,B36-0.0001+'Ａ．指標等設定シート'!E$16,ROUNDUP('Ａ．指標等設定シート'!E$8/'Ａ．指標等設定シート'!E$16,0)*'Ａ．指標等設定シート'!E$16)</f>
        <v>#DIV/0!</v>
      </c>
      <c r="D36" s="23" t="e">
        <f>IF('Ａ．指標等設定シート'!$E$25=2,C36,(B36-0.0001+C36)/2)</f>
        <v>#DIV/0!</v>
      </c>
      <c r="E36" s="168" t="e">
        <f t="shared" si="0"/>
        <v>#DIV/0!</v>
      </c>
      <c r="I36" s="46"/>
    </row>
    <row r="37" spans="2:9" ht="13.5" customHeight="1" thickBot="1">
      <c r="B37" s="40" t="e">
        <f t="shared" si="1"/>
        <v>#DIV/0!</v>
      </c>
      <c r="C37" s="27" t="e">
        <f>IF(MOD(B37-0.0001,'Ａ．指標等設定シート'!E$16)=0,B37-0.0001+'Ａ．指標等設定シート'!E$16,ROUNDUP('Ａ．指標等設定シート'!E$8/'Ａ．指標等設定シート'!E$16,0)*'Ａ．指標等設定シート'!E$16)</f>
        <v>#DIV/0!</v>
      </c>
      <c r="D37" s="25" t="e">
        <f>IF('Ａ．指標等設定シート'!$E$25=2,C37,(B37-0.0001+C37)/2)</f>
        <v>#DIV/0!</v>
      </c>
      <c r="E37" s="169" t="e">
        <f t="shared" si="0"/>
        <v>#DIV/0!</v>
      </c>
      <c r="I37" s="46"/>
    </row>
    <row r="38" ht="6.75" customHeight="1">
      <c r="I38" s="46"/>
    </row>
    <row r="39" ht="13.5" customHeight="1">
      <c r="A39" s="11" t="str">
        <f>CONCATENATE("注1　：燃料サーチャージの算出上の代表価格は、",'Ａ．指標等設定シート'!B99," とした。")</f>
        <v>注1　：燃料サーチャージの算出上の代表価格は、刻み幅の中間値 とした。</v>
      </c>
    </row>
    <row r="40" ht="13.5" customHeight="1">
      <c r="A40" s="11" t="s">
        <v>128</v>
      </c>
    </row>
    <row r="41" ht="13.5" customHeight="1"/>
    <row r="42" spans="1:3" s="78" customFormat="1" ht="16.5" customHeight="1" thickBot="1">
      <c r="A42" s="78" t="s">
        <v>53</v>
      </c>
      <c r="C42" s="79"/>
    </row>
    <row r="43" spans="3:4" ht="13.5" customHeight="1" thickBot="1">
      <c r="C43" s="63" t="s">
        <v>17</v>
      </c>
      <c r="D43" s="66" t="s">
        <v>19</v>
      </c>
    </row>
    <row r="44" spans="3:4" ht="13.5" customHeight="1">
      <c r="C44" s="64" t="s">
        <v>54</v>
      </c>
      <c r="D44" s="49" t="str">
        <f>IF('Ａ．指標等設定シート'!F32&lt;&gt;0,'Ａ．指標等設定シート'!F32,"-　")</f>
        <v>-　</v>
      </c>
    </row>
    <row r="45" spans="3:4" ht="13.5" customHeight="1">
      <c r="C45" s="65" t="s">
        <v>24</v>
      </c>
      <c r="D45" s="50" t="str">
        <f>IF('Ａ．指標等設定シート'!F33&lt;&gt;0,'Ａ．指標等設定シート'!F33,"-　")</f>
        <v>-　</v>
      </c>
    </row>
    <row r="46" spans="3:4" ht="13.5" customHeight="1">
      <c r="C46" s="65" t="s">
        <v>25</v>
      </c>
      <c r="D46" s="50" t="str">
        <f>IF('Ａ．指標等設定シート'!F34&lt;&gt;0,'Ａ．指標等設定シート'!F34,"-　")</f>
        <v>-　</v>
      </c>
    </row>
    <row r="47" spans="3:4" ht="13.5" customHeight="1">
      <c r="C47" s="65" t="s">
        <v>26</v>
      </c>
      <c r="D47" s="50" t="str">
        <f>IF('Ａ．指標等設定シート'!F35&lt;&gt;0,'Ａ．指標等設定シート'!F35,"-　")</f>
        <v>-　</v>
      </c>
    </row>
    <row r="48" spans="3:4" ht="13.5" customHeight="1">
      <c r="C48" s="65" t="s">
        <v>27</v>
      </c>
      <c r="D48" s="50" t="str">
        <f>IF('Ａ．指標等設定シート'!F36&lt;&gt;0,'Ａ．指標等設定シート'!F36,"-　")</f>
        <v>-　</v>
      </c>
    </row>
    <row r="49" spans="3:4" ht="13.5" customHeight="1">
      <c r="C49" s="65" t="s">
        <v>28</v>
      </c>
      <c r="D49" s="50" t="str">
        <f>IF('Ａ．指標等設定シート'!F37&lt;&gt;0,'Ａ．指標等設定シート'!F37,"-　")</f>
        <v>-　</v>
      </c>
    </row>
    <row r="50" spans="3:4" ht="13.5" customHeight="1">
      <c r="C50" s="65" t="s">
        <v>7</v>
      </c>
      <c r="D50" s="50" t="str">
        <f>IF('Ａ．指標等設定シート'!F38&lt;&gt;0,'Ａ．指標等設定シート'!F38,"-　")</f>
        <v>-　</v>
      </c>
    </row>
    <row r="51" spans="3:4" ht="13.5" customHeight="1">
      <c r="C51" s="65" t="s">
        <v>8</v>
      </c>
      <c r="D51" s="50" t="str">
        <f>IF('Ａ．指標等設定シート'!F39&lt;&gt;0,'Ａ．指標等設定シート'!F39,"-　")</f>
        <v>-　</v>
      </c>
    </row>
    <row r="52" spans="3:4" ht="13.5" customHeight="1">
      <c r="C52" s="65" t="s">
        <v>55</v>
      </c>
      <c r="D52" s="50" t="str">
        <f>IF('Ａ．指標等設定シート'!F40&lt;&gt;0,'Ａ．指標等設定シート'!F40,"-　")</f>
        <v>-　</v>
      </c>
    </row>
    <row r="53" spans="3:4" ht="13.5" customHeight="1">
      <c r="C53" s="65" t="s">
        <v>56</v>
      </c>
      <c r="D53" s="50" t="str">
        <f>IF('Ａ．指標等設定シート'!F41&lt;&gt;0,'Ａ．指標等設定シート'!F41,"-　")</f>
        <v>-　</v>
      </c>
    </row>
    <row r="54" spans="3:4" ht="13.5" customHeight="1">
      <c r="C54" s="47">
        <f>IF('Ａ．指標等設定シート'!E42=0,"",'Ａ．指標等設定シート'!E42)</f>
      </c>
      <c r="D54" s="50" t="str">
        <f>IF('Ａ．指標等設定シート'!F42&lt;&gt;0,'Ａ．指標等設定シート'!F42,"-　")</f>
        <v>-　</v>
      </c>
    </row>
    <row r="55" spans="3:4" ht="13.5" customHeight="1">
      <c r="C55" s="47">
        <f>IF('Ａ．指標等設定シート'!E43=0,"",'Ａ．指標等設定シート'!E43)</f>
      </c>
      <c r="D55" s="50" t="str">
        <f>IF('Ａ．指標等設定シート'!F43&lt;&gt;0,'Ａ．指標等設定シート'!F43,"-　")</f>
        <v>-　</v>
      </c>
    </row>
    <row r="56" spans="3:4" ht="13.5" customHeight="1" thickBot="1">
      <c r="C56" s="48">
        <f>IF('Ａ．指標等設定シート'!E44=0,"",'Ａ．指標等設定シート'!E44)</f>
      </c>
      <c r="D56" s="51" t="str">
        <f>IF('Ａ．指標等設定シート'!F44&lt;&gt;0,'Ａ．指標等設定シート'!F44,"-　")</f>
        <v>-　</v>
      </c>
    </row>
    <row r="57" ht="13.5" customHeight="1"/>
    <row r="58" spans="1:3" s="78" customFormat="1" ht="16.5" customHeight="1" thickBot="1">
      <c r="A58" s="78" t="s">
        <v>85</v>
      </c>
      <c r="C58" s="79"/>
    </row>
    <row r="59" spans="3:5" ht="13.5" customHeight="1" thickBot="1">
      <c r="C59" s="63" t="s">
        <v>17</v>
      </c>
      <c r="D59" s="67" t="s">
        <v>82</v>
      </c>
      <c r="E59" s="68" t="s">
        <v>83</v>
      </c>
    </row>
    <row r="60" spans="3:5" ht="13.5" customHeight="1">
      <c r="C60" s="64" t="s">
        <v>54</v>
      </c>
      <c r="D60" s="106" t="str">
        <f>IF('Ａ．指標等設定シート'!E61&lt;&gt;0,'Ａ．指標等設定シート'!E61,"-　")</f>
        <v>-　</v>
      </c>
      <c r="E60" s="107" t="str">
        <f>IF('Ａ．指標等設定シート'!F61&lt;&gt;0,'Ａ．指標等設定シート'!F61,"-　")</f>
        <v>-　</v>
      </c>
    </row>
    <row r="61" spans="3:5" ht="13.5" customHeight="1">
      <c r="C61" s="65" t="s">
        <v>24</v>
      </c>
      <c r="D61" s="108" t="str">
        <f>IF('Ａ．指標等設定シート'!E62&lt;&gt;0,'Ａ．指標等設定シート'!E62,"-　")</f>
        <v>-　</v>
      </c>
      <c r="E61" s="109" t="str">
        <f>IF('Ａ．指標等設定シート'!F62&lt;&gt;0,'Ａ．指標等設定シート'!F62,"-　")</f>
        <v>-　</v>
      </c>
    </row>
    <row r="62" spans="3:5" ht="13.5" customHeight="1">
      <c r="C62" s="65" t="s">
        <v>25</v>
      </c>
      <c r="D62" s="108" t="str">
        <f>IF('Ａ．指標等設定シート'!E63&lt;&gt;0,'Ａ．指標等設定シート'!E63,"-　")</f>
        <v>-　</v>
      </c>
      <c r="E62" s="109" t="str">
        <f>IF('Ａ．指標等設定シート'!F63&lt;&gt;0,'Ａ．指標等設定シート'!F63,"-　")</f>
        <v>-　</v>
      </c>
    </row>
    <row r="63" spans="3:5" ht="13.5" customHeight="1">
      <c r="C63" s="65" t="s">
        <v>26</v>
      </c>
      <c r="D63" s="108" t="str">
        <f>IF('Ａ．指標等設定シート'!E64&lt;&gt;0,'Ａ．指標等設定シート'!E64,"-　")</f>
        <v>-　</v>
      </c>
      <c r="E63" s="109" t="str">
        <f>IF('Ａ．指標等設定シート'!F64&lt;&gt;0,'Ａ．指標等設定シート'!F64,"-　")</f>
        <v>-　</v>
      </c>
    </row>
    <row r="64" spans="3:5" ht="13.5" customHeight="1">
      <c r="C64" s="65" t="s">
        <v>27</v>
      </c>
      <c r="D64" s="108" t="str">
        <f>IF('Ａ．指標等設定シート'!E65&lt;&gt;0,'Ａ．指標等設定シート'!E65,"-　")</f>
        <v>-　</v>
      </c>
      <c r="E64" s="109" t="str">
        <f>IF('Ａ．指標等設定シート'!F65&lt;&gt;0,'Ａ．指標等設定シート'!F65,"-　")</f>
        <v>-　</v>
      </c>
    </row>
    <row r="65" spans="3:5" ht="13.5" customHeight="1">
      <c r="C65" s="65" t="s">
        <v>28</v>
      </c>
      <c r="D65" s="108" t="str">
        <f>IF('Ａ．指標等設定シート'!E66&lt;&gt;0,'Ａ．指標等設定シート'!E66,"-　")</f>
        <v>-　</v>
      </c>
      <c r="E65" s="109" t="str">
        <f>IF('Ａ．指標等設定シート'!F66&lt;&gt;0,'Ａ．指標等設定シート'!F66,"-　")</f>
        <v>-　</v>
      </c>
    </row>
    <row r="66" spans="3:5" ht="13.5" customHeight="1">
      <c r="C66" s="65" t="s">
        <v>7</v>
      </c>
      <c r="D66" s="108" t="str">
        <f>IF('Ａ．指標等設定シート'!E67&lt;&gt;0,'Ａ．指標等設定シート'!E67,"-　")</f>
        <v>-　</v>
      </c>
      <c r="E66" s="109" t="str">
        <f>IF('Ａ．指標等設定シート'!F67&lt;&gt;0,'Ａ．指標等設定シート'!F67,"-　")</f>
        <v>-　</v>
      </c>
    </row>
    <row r="67" spans="3:5" ht="13.5" customHeight="1">
      <c r="C67" s="65" t="s">
        <v>8</v>
      </c>
      <c r="D67" s="108" t="str">
        <f>IF('Ａ．指標等設定シート'!E68&lt;&gt;0,'Ａ．指標等設定シート'!E68,"-　")</f>
        <v>-　</v>
      </c>
      <c r="E67" s="109" t="str">
        <f>IF('Ａ．指標等設定シート'!F68&lt;&gt;0,'Ａ．指標等設定シート'!F68,"-　")</f>
        <v>-　</v>
      </c>
    </row>
    <row r="68" spans="3:5" ht="13.5" customHeight="1">
      <c r="C68" s="65" t="s">
        <v>55</v>
      </c>
      <c r="D68" s="108" t="str">
        <f>IF('Ａ．指標等設定シート'!E69&lt;&gt;0,'Ａ．指標等設定シート'!E69,"-　")</f>
        <v>-　</v>
      </c>
      <c r="E68" s="109" t="str">
        <f>IF('Ａ．指標等設定シート'!F69&lt;&gt;0,'Ａ．指標等設定シート'!F69,"-　")</f>
        <v>-　</v>
      </c>
    </row>
    <row r="69" spans="3:5" ht="13.5" customHeight="1">
      <c r="C69" s="65" t="s">
        <v>56</v>
      </c>
      <c r="D69" s="108" t="str">
        <f>IF('Ａ．指標等設定シート'!E70&lt;&gt;0,'Ａ．指標等設定シート'!E70,"-　")</f>
        <v>-　</v>
      </c>
      <c r="E69" s="109" t="str">
        <f>IF('Ａ．指標等設定シート'!F70&lt;&gt;0,'Ａ．指標等設定シート'!F70,"-　")</f>
        <v>-　</v>
      </c>
    </row>
    <row r="70" spans="3:5" ht="13.5" customHeight="1">
      <c r="C70" s="47">
        <f>IF('Ａ．指標等設定シート'!D71=0,"",'Ａ．指標等設定シート'!D71)</f>
      </c>
      <c r="D70" s="108" t="str">
        <f>IF('Ａ．指標等設定シート'!E71&lt;&gt;0,'Ａ．指標等設定シート'!E71,"-　")</f>
        <v>-　</v>
      </c>
      <c r="E70" s="109" t="str">
        <f>IF('Ａ．指標等設定シート'!F71&lt;&gt;0,'Ａ．指標等設定シート'!F71,"-　")</f>
        <v>-　</v>
      </c>
    </row>
    <row r="71" spans="3:5" ht="13.5" customHeight="1">
      <c r="C71" s="47">
        <f>IF('Ａ．指標等設定シート'!D72=0,"",'Ａ．指標等設定シート'!D72)</f>
      </c>
      <c r="D71" s="108" t="str">
        <f>IF('Ａ．指標等設定シート'!E72&lt;&gt;0,'Ａ．指標等設定シート'!E72,"-　")</f>
        <v>-　</v>
      </c>
      <c r="E71" s="109" t="str">
        <f>IF('Ａ．指標等設定シート'!F72&lt;&gt;0,'Ａ．指標等設定シート'!F72,"-　")</f>
        <v>-　</v>
      </c>
    </row>
    <row r="72" spans="3:5" ht="13.5" customHeight="1" thickBot="1">
      <c r="C72" s="48">
        <f>IF('Ａ．指標等設定シート'!D73=0,"",'Ａ．指標等設定シート'!D73)</f>
      </c>
      <c r="D72" s="110" t="str">
        <f>IF('Ａ．指標等設定シート'!E73&lt;&gt;0,'Ａ．指標等設定シート'!E73,"-　")</f>
        <v>-　</v>
      </c>
      <c r="E72" s="111" t="str">
        <f>IF('Ａ．指標等設定シート'!F73&lt;&gt;0,'Ａ．指標等設定シート'!F73,"-　")</f>
        <v>-　</v>
      </c>
    </row>
    <row r="73" ht="13.5" customHeight="1"/>
    <row r="74" ht="13.5" customHeight="1">
      <c r="B74" s="11" t="str">
        <f>CONCATENATE("なお、月間チャーターの場合の稼働日数は、 ",'Ａ．指標等設定シート'!E82,"　日として換算した。")</f>
        <v>なお、月間チャーターの場合の稼働日数は、 　日として換算した。</v>
      </c>
    </row>
    <row r="75" ht="13.5" customHeight="1"/>
    <row r="76" ht="13.5" customHeight="1"/>
    <row r="77" spans="1:3" s="78" customFormat="1" ht="16.5" customHeight="1">
      <c r="A77" s="78" t="s">
        <v>93</v>
      </c>
      <c r="C77" s="79"/>
    </row>
    <row r="78" ht="13.5" customHeight="1">
      <c r="B78" s="1" t="str">
        <f>CONCATENATE("端数処理としては、",VLOOKUP('Ａ．指標等設定シート'!$E$99,'Ｃ．運賃表（別紙①－１）'!$B$242:$C$245,2,FALSE),"した。")</f>
        <v>端数処理としては、円単位に少数を切り上げした。</v>
      </c>
    </row>
    <row r="79" ht="13.5" customHeight="1"/>
    <row r="80" spans="1:3" s="78" customFormat="1" ht="16.5" customHeight="1">
      <c r="A80" s="78" t="str">
        <f>CONCATENATE("６．算出に当たっての、現在の（前提とした）軽油価格は、 ",'Ａ．指標等設定シート'!E86," 円である。")</f>
        <v>６．算出に当たっての、現在の（前提とした）軽油価格は、  円である。</v>
      </c>
      <c r="C80" s="79"/>
    </row>
    <row r="81" ht="13.5" customHeight="1"/>
    <row r="82" spans="1:3" s="78" customFormat="1" ht="16.5" customHeight="1">
      <c r="A82" s="78" t="s">
        <v>196</v>
      </c>
      <c r="C82" s="79"/>
    </row>
    <row r="83" spans="2:8" ht="27" customHeight="1">
      <c r="B83" s="206" t="s">
        <v>197</v>
      </c>
      <c r="C83" s="200"/>
      <c r="D83" s="200"/>
      <c r="E83" s="200"/>
      <c r="F83" s="200"/>
      <c r="G83" s="200"/>
      <c r="H83" s="200"/>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sheetData>
  <sheetProtection sheet="1"/>
  <mergeCells count="6">
    <mergeCell ref="A4:H4"/>
    <mergeCell ref="B83:H83"/>
    <mergeCell ref="B18:C18"/>
    <mergeCell ref="B19:C19"/>
    <mergeCell ref="D20:E20"/>
    <mergeCell ref="C8:H8"/>
  </mergeCells>
  <printOptions/>
  <pageMargins left="0.4724409448818898" right="0.4724409448818898" top="0.5905511811023623"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45"/>
  <sheetViews>
    <sheetView zoomScalePageLayoutView="0" workbookViewId="0" topLeftCell="A1">
      <selection activeCell="A1" sqref="A1"/>
    </sheetView>
  </sheetViews>
  <sheetFormatPr defaultColWidth="9.00390625" defaultRowHeight="13.5"/>
  <cols>
    <col min="1" max="1" width="8.00390625" style="1" customWidth="1"/>
    <col min="2" max="2" width="3.25390625" style="1" customWidth="1"/>
    <col min="3" max="3" width="6.625" style="1" customWidth="1"/>
    <col min="4" max="16" width="8.75390625" style="1" customWidth="1"/>
    <col min="17" max="16384" width="9.00390625" style="1" customWidth="1"/>
  </cols>
  <sheetData>
    <row r="1" spans="3:16" s="115" customFormat="1" ht="15.75" customHeight="1">
      <c r="C1" s="132"/>
      <c r="P1" s="137" t="s">
        <v>194</v>
      </c>
    </row>
    <row r="2" spans="3:8" s="115" customFormat="1" ht="15.75" customHeight="1">
      <c r="C2" s="132"/>
      <c r="H2" s="133"/>
    </row>
    <row r="3" spans="1:16" s="11" customFormat="1" ht="23.25" customHeight="1">
      <c r="A3" s="18"/>
      <c r="B3" s="12"/>
      <c r="C3" s="12"/>
      <c r="D3" s="42" t="s">
        <v>195</v>
      </c>
      <c r="P3" s="53" t="str">
        <f>CONCATENATE("作成年月日：　",'Ａ．指標等設定シート'!D4,"年",'Ａ．指標等設定シート'!E4,"月",'Ａ．指標等設定シート'!F4,"日")</f>
        <v>作成年月日：　年月日</v>
      </c>
    </row>
    <row r="4" spans="1:7" s="11" customFormat="1" ht="16.5" customHeight="1">
      <c r="A4" s="18" t="s">
        <v>51</v>
      </c>
      <c r="B4" s="12"/>
      <c r="C4" s="12" t="s">
        <v>57</v>
      </c>
      <c r="D4" s="12"/>
      <c r="F4" s="11">
        <f>'Ａ．指標等設定シート'!E8</f>
        <v>0</v>
      </c>
      <c r="G4" s="11" t="s">
        <v>41</v>
      </c>
    </row>
    <row r="5" spans="1:8" s="11" customFormat="1" ht="16.5" customHeight="1">
      <c r="A5" s="18"/>
      <c r="B5" s="12"/>
      <c r="C5" s="12" t="s">
        <v>60</v>
      </c>
      <c r="D5" s="12"/>
      <c r="F5" s="11">
        <f>'Ａ．指標等設定シート'!E86</f>
        <v>0</v>
      </c>
      <c r="G5" s="11" t="s">
        <v>41</v>
      </c>
      <c r="H5" s="11" t="e">
        <f>CONCATENATE("(",INT(VLOOKUP('Ａ．指標等設定シート'!E86,'Ｂ．適用方（別紙②）'!B21:E37,1))," 円超 ～ ",INT(VLOOKUP('Ａ．指標等設定シート'!E86,'Ｂ．適用方（別紙②）'!B21:E37,2)),"円までの価格帯）")</f>
        <v>#N/A</v>
      </c>
    </row>
    <row r="6" spans="1:7" s="11" customFormat="1" ht="16.5" customHeight="1">
      <c r="A6" s="18"/>
      <c r="B6" s="12"/>
      <c r="C6" s="12" t="s">
        <v>58</v>
      </c>
      <c r="D6" s="12"/>
      <c r="F6" s="11" t="e">
        <f>'Ｃ．運賃表（別紙①－１）'!C115</f>
        <v>#N/A</v>
      </c>
      <c r="G6" s="11" t="s">
        <v>41</v>
      </c>
    </row>
    <row r="7" spans="1:7" s="11" customFormat="1" ht="16.5" customHeight="1">
      <c r="A7" s="18"/>
      <c r="B7" s="12"/>
      <c r="C7" s="12" t="s">
        <v>20</v>
      </c>
      <c r="D7" s="12"/>
      <c r="F7" s="11" t="e">
        <f>C116</f>
        <v>#N/A</v>
      </c>
      <c r="G7" s="11" t="s">
        <v>41</v>
      </c>
    </row>
    <row r="8" spans="1:16" s="11" customFormat="1" ht="16.5" customHeight="1">
      <c r="A8" s="17"/>
      <c r="B8" s="13"/>
      <c r="C8" s="13"/>
      <c r="P8" s="17" t="s">
        <v>11</v>
      </c>
    </row>
    <row r="9" spans="1:16" s="10" customFormat="1" ht="29.25" customHeight="1">
      <c r="A9" s="219" t="s">
        <v>10</v>
      </c>
      <c r="B9" s="220"/>
      <c r="C9" s="221"/>
      <c r="D9" s="41" t="s">
        <v>1</v>
      </c>
      <c r="E9" s="41" t="s">
        <v>2</v>
      </c>
      <c r="F9" s="41" t="s">
        <v>3</v>
      </c>
      <c r="G9" s="41" t="s">
        <v>4</v>
      </c>
      <c r="H9" s="41" t="s">
        <v>5</v>
      </c>
      <c r="I9" s="41" t="s">
        <v>6</v>
      </c>
      <c r="J9" s="41" t="s">
        <v>7</v>
      </c>
      <c r="K9" s="41" t="s">
        <v>8</v>
      </c>
      <c r="L9" s="41" t="s">
        <v>9</v>
      </c>
      <c r="M9" s="41" t="s">
        <v>32</v>
      </c>
      <c r="N9" s="41">
        <f>IF(N117&lt;&gt;0,N117,"")</f>
      </c>
      <c r="O9" s="41">
        <f>IF(O117&lt;&gt;0,O117,"")</f>
      </c>
      <c r="P9" s="41">
        <f>IF(P117&lt;&gt;0,P117,"")</f>
      </c>
    </row>
    <row r="10" spans="1:16" s="10" customFormat="1" ht="29.25" customHeight="1">
      <c r="A10" s="216" t="s">
        <v>65</v>
      </c>
      <c r="B10" s="217"/>
      <c r="C10" s="218"/>
      <c r="D10" s="72" t="str">
        <f>IF(D118&lt;&gt;0,D118,"－ ")</f>
        <v>－ </v>
      </c>
      <c r="E10" s="72" t="str">
        <f>IF(E118&lt;&gt;0,E118,"－ ")</f>
        <v>－ </v>
      </c>
      <c r="F10" s="72" t="str">
        <f>IF(F118&lt;&gt;0,F118,"－ ")</f>
        <v>－ </v>
      </c>
      <c r="G10" s="72" t="str">
        <f aca="true" t="shared" si="0" ref="G10:P10">IF(G118&lt;&gt;0,G118,"－ ")</f>
        <v>－ </v>
      </c>
      <c r="H10" s="72" t="str">
        <f t="shared" si="0"/>
        <v>－ </v>
      </c>
      <c r="I10" s="72" t="str">
        <f t="shared" si="0"/>
        <v>－ </v>
      </c>
      <c r="J10" s="72" t="str">
        <f t="shared" si="0"/>
        <v>－ </v>
      </c>
      <c r="K10" s="72" t="str">
        <f t="shared" si="0"/>
        <v>－ </v>
      </c>
      <c r="L10" s="72" t="str">
        <f t="shared" si="0"/>
        <v>－ </v>
      </c>
      <c r="M10" s="72" t="str">
        <f t="shared" si="0"/>
        <v>－ </v>
      </c>
      <c r="N10" s="72" t="str">
        <f t="shared" si="0"/>
        <v>－ </v>
      </c>
      <c r="O10" s="72" t="str">
        <f t="shared" si="0"/>
        <v>－ </v>
      </c>
      <c r="P10" s="72" t="str">
        <f t="shared" si="0"/>
        <v>－ </v>
      </c>
    </row>
    <row r="11" spans="1:16" ht="14.25" customHeight="1">
      <c r="A11" s="3">
        <v>10</v>
      </c>
      <c r="B11" s="4" t="s">
        <v>12</v>
      </c>
      <c r="C11" s="5" t="s">
        <v>0</v>
      </c>
      <c r="D11" s="71" t="str">
        <f>IF(D180&lt;&gt;0,D180,"－ ")</f>
        <v>－ </v>
      </c>
      <c r="E11" s="71" t="str">
        <f aca="true" t="shared" si="1" ref="E11:P11">IF(E180&lt;&gt;0,E180,"－ ")</f>
        <v>－ </v>
      </c>
      <c r="F11" s="71" t="str">
        <f t="shared" si="1"/>
        <v>－ </v>
      </c>
      <c r="G11" s="71" t="str">
        <f t="shared" si="1"/>
        <v>－ </v>
      </c>
      <c r="H11" s="71" t="str">
        <f t="shared" si="1"/>
        <v>－ </v>
      </c>
      <c r="I11" s="71" t="str">
        <f t="shared" si="1"/>
        <v>－ </v>
      </c>
      <c r="J11" s="71" t="str">
        <f t="shared" si="1"/>
        <v>－ </v>
      </c>
      <c r="K11" s="71" t="str">
        <f t="shared" si="1"/>
        <v>－ </v>
      </c>
      <c r="L11" s="71" t="str">
        <f t="shared" si="1"/>
        <v>－ </v>
      </c>
      <c r="M11" s="71" t="str">
        <f t="shared" si="1"/>
        <v>－ </v>
      </c>
      <c r="N11" s="71" t="str">
        <f t="shared" si="1"/>
        <v>－ </v>
      </c>
      <c r="O11" s="71" t="str">
        <f t="shared" si="1"/>
        <v>－ </v>
      </c>
      <c r="P11" s="71" t="str">
        <f t="shared" si="1"/>
        <v>－ </v>
      </c>
    </row>
    <row r="12" spans="1:16" ht="14.25" customHeight="1">
      <c r="A12" s="3">
        <v>20</v>
      </c>
      <c r="B12" s="4"/>
      <c r="C12" s="5" t="s">
        <v>13</v>
      </c>
      <c r="D12" s="71" t="str">
        <f aca="true" t="shared" si="2" ref="D12:P30">IF(D181&lt;&gt;0,D181,"－ ")</f>
        <v>－ </v>
      </c>
      <c r="E12" s="71" t="str">
        <f t="shared" si="2"/>
        <v>－ </v>
      </c>
      <c r="F12" s="71" t="str">
        <f t="shared" si="2"/>
        <v>－ </v>
      </c>
      <c r="G12" s="71" t="str">
        <f t="shared" si="2"/>
        <v>－ </v>
      </c>
      <c r="H12" s="71" t="str">
        <f t="shared" si="2"/>
        <v>－ </v>
      </c>
      <c r="I12" s="71" t="str">
        <f t="shared" si="2"/>
        <v>－ </v>
      </c>
      <c r="J12" s="71" t="str">
        <f t="shared" si="2"/>
        <v>－ </v>
      </c>
      <c r="K12" s="71" t="str">
        <f t="shared" si="2"/>
        <v>－ </v>
      </c>
      <c r="L12" s="71" t="str">
        <f t="shared" si="2"/>
        <v>－ </v>
      </c>
      <c r="M12" s="71" t="str">
        <f t="shared" si="2"/>
        <v>－ </v>
      </c>
      <c r="N12" s="71" t="str">
        <f t="shared" si="2"/>
        <v>－ </v>
      </c>
      <c r="O12" s="71" t="str">
        <f t="shared" si="2"/>
        <v>－ </v>
      </c>
      <c r="P12" s="71" t="str">
        <f t="shared" si="2"/>
        <v>－ </v>
      </c>
    </row>
    <row r="13" spans="1:16" ht="14.25" customHeight="1">
      <c r="A13" s="3">
        <v>30</v>
      </c>
      <c r="B13" s="4"/>
      <c r="C13" s="5" t="s">
        <v>13</v>
      </c>
      <c r="D13" s="71" t="str">
        <f t="shared" si="2"/>
        <v>－ </v>
      </c>
      <c r="E13" s="71" t="str">
        <f t="shared" si="2"/>
        <v>－ </v>
      </c>
      <c r="F13" s="71" t="str">
        <f t="shared" si="2"/>
        <v>－ </v>
      </c>
      <c r="G13" s="71" t="str">
        <f t="shared" si="2"/>
        <v>－ </v>
      </c>
      <c r="H13" s="71" t="str">
        <f t="shared" si="2"/>
        <v>－ </v>
      </c>
      <c r="I13" s="71" t="str">
        <f t="shared" si="2"/>
        <v>－ </v>
      </c>
      <c r="J13" s="71" t="str">
        <f t="shared" si="2"/>
        <v>－ </v>
      </c>
      <c r="K13" s="71" t="str">
        <f t="shared" si="2"/>
        <v>－ </v>
      </c>
      <c r="L13" s="71" t="str">
        <f t="shared" si="2"/>
        <v>－ </v>
      </c>
      <c r="M13" s="71" t="str">
        <f t="shared" si="2"/>
        <v>－ </v>
      </c>
      <c r="N13" s="71" t="str">
        <f t="shared" si="2"/>
        <v>－ </v>
      </c>
      <c r="O13" s="71" t="str">
        <f t="shared" si="2"/>
        <v>－ </v>
      </c>
      <c r="P13" s="71" t="str">
        <f t="shared" si="2"/>
        <v>－ </v>
      </c>
    </row>
    <row r="14" spans="1:16" ht="14.25" customHeight="1">
      <c r="A14" s="3">
        <v>40</v>
      </c>
      <c r="B14" s="4"/>
      <c r="C14" s="5" t="s">
        <v>13</v>
      </c>
      <c r="D14" s="71" t="str">
        <f t="shared" si="2"/>
        <v>－ </v>
      </c>
      <c r="E14" s="71" t="str">
        <f t="shared" si="2"/>
        <v>－ </v>
      </c>
      <c r="F14" s="71" t="str">
        <f t="shared" si="2"/>
        <v>－ </v>
      </c>
      <c r="G14" s="71" t="str">
        <f t="shared" si="2"/>
        <v>－ </v>
      </c>
      <c r="H14" s="71" t="str">
        <f t="shared" si="2"/>
        <v>－ </v>
      </c>
      <c r="I14" s="71" t="str">
        <f t="shared" si="2"/>
        <v>－ </v>
      </c>
      <c r="J14" s="71" t="str">
        <f t="shared" si="2"/>
        <v>－ </v>
      </c>
      <c r="K14" s="71" t="str">
        <f t="shared" si="2"/>
        <v>－ </v>
      </c>
      <c r="L14" s="71" t="str">
        <f t="shared" si="2"/>
        <v>－ </v>
      </c>
      <c r="M14" s="71" t="str">
        <f t="shared" si="2"/>
        <v>－ </v>
      </c>
      <c r="N14" s="71" t="str">
        <f t="shared" si="2"/>
        <v>－ </v>
      </c>
      <c r="O14" s="71" t="str">
        <f t="shared" si="2"/>
        <v>－ </v>
      </c>
      <c r="P14" s="71" t="str">
        <f t="shared" si="2"/>
        <v>－ </v>
      </c>
    </row>
    <row r="15" spans="1:16" ht="14.25" customHeight="1">
      <c r="A15" s="3">
        <v>50</v>
      </c>
      <c r="B15" s="4"/>
      <c r="C15" s="5" t="s">
        <v>13</v>
      </c>
      <c r="D15" s="71" t="str">
        <f t="shared" si="2"/>
        <v>－ </v>
      </c>
      <c r="E15" s="71" t="str">
        <f t="shared" si="2"/>
        <v>－ </v>
      </c>
      <c r="F15" s="71" t="str">
        <f t="shared" si="2"/>
        <v>－ </v>
      </c>
      <c r="G15" s="71" t="str">
        <f t="shared" si="2"/>
        <v>－ </v>
      </c>
      <c r="H15" s="71" t="str">
        <f t="shared" si="2"/>
        <v>－ </v>
      </c>
      <c r="I15" s="71" t="str">
        <f t="shared" si="2"/>
        <v>－ </v>
      </c>
      <c r="J15" s="71" t="str">
        <f t="shared" si="2"/>
        <v>－ </v>
      </c>
      <c r="K15" s="71" t="str">
        <f t="shared" si="2"/>
        <v>－ </v>
      </c>
      <c r="L15" s="71" t="str">
        <f t="shared" si="2"/>
        <v>－ </v>
      </c>
      <c r="M15" s="71" t="str">
        <f t="shared" si="2"/>
        <v>－ </v>
      </c>
      <c r="N15" s="71" t="str">
        <f t="shared" si="2"/>
        <v>－ </v>
      </c>
      <c r="O15" s="71" t="str">
        <f t="shared" si="2"/>
        <v>－ </v>
      </c>
      <c r="P15" s="71" t="str">
        <f t="shared" si="2"/>
        <v>－ </v>
      </c>
    </row>
    <row r="16" spans="1:16" ht="14.25" customHeight="1">
      <c r="A16" s="3">
        <v>60</v>
      </c>
      <c r="B16" s="4"/>
      <c r="C16" s="5" t="s">
        <v>13</v>
      </c>
      <c r="D16" s="71" t="str">
        <f t="shared" si="2"/>
        <v>－ </v>
      </c>
      <c r="E16" s="71" t="str">
        <f t="shared" si="2"/>
        <v>－ </v>
      </c>
      <c r="F16" s="71" t="str">
        <f t="shared" si="2"/>
        <v>－ </v>
      </c>
      <c r="G16" s="71" t="str">
        <f t="shared" si="2"/>
        <v>－ </v>
      </c>
      <c r="H16" s="71" t="str">
        <f t="shared" si="2"/>
        <v>－ </v>
      </c>
      <c r="I16" s="71" t="str">
        <f t="shared" si="2"/>
        <v>－ </v>
      </c>
      <c r="J16" s="71" t="str">
        <f t="shared" si="2"/>
        <v>－ </v>
      </c>
      <c r="K16" s="71" t="str">
        <f t="shared" si="2"/>
        <v>－ </v>
      </c>
      <c r="L16" s="71" t="str">
        <f t="shared" si="2"/>
        <v>－ </v>
      </c>
      <c r="M16" s="71" t="str">
        <f t="shared" si="2"/>
        <v>－ </v>
      </c>
      <c r="N16" s="71" t="str">
        <f t="shared" si="2"/>
        <v>－ </v>
      </c>
      <c r="O16" s="71" t="str">
        <f t="shared" si="2"/>
        <v>－ </v>
      </c>
      <c r="P16" s="71" t="str">
        <f t="shared" si="2"/>
        <v>－ </v>
      </c>
    </row>
    <row r="17" spans="1:16" ht="14.25" customHeight="1">
      <c r="A17" s="3">
        <v>70</v>
      </c>
      <c r="B17" s="4"/>
      <c r="C17" s="5" t="s">
        <v>13</v>
      </c>
      <c r="D17" s="71" t="str">
        <f t="shared" si="2"/>
        <v>－ </v>
      </c>
      <c r="E17" s="71" t="str">
        <f t="shared" si="2"/>
        <v>－ </v>
      </c>
      <c r="F17" s="71" t="str">
        <f t="shared" si="2"/>
        <v>－ </v>
      </c>
      <c r="G17" s="71" t="str">
        <f t="shared" si="2"/>
        <v>－ </v>
      </c>
      <c r="H17" s="71" t="str">
        <f t="shared" si="2"/>
        <v>－ </v>
      </c>
      <c r="I17" s="71" t="str">
        <f t="shared" si="2"/>
        <v>－ </v>
      </c>
      <c r="J17" s="71" t="str">
        <f t="shared" si="2"/>
        <v>－ </v>
      </c>
      <c r="K17" s="71" t="str">
        <f t="shared" si="2"/>
        <v>－ </v>
      </c>
      <c r="L17" s="71" t="str">
        <f t="shared" si="2"/>
        <v>－ </v>
      </c>
      <c r="M17" s="71" t="str">
        <f t="shared" si="2"/>
        <v>－ </v>
      </c>
      <c r="N17" s="71" t="str">
        <f t="shared" si="2"/>
        <v>－ </v>
      </c>
      <c r="O17" s="71" t="str">
        <f t="shared" si="2"/>
        <v>－ </v>
      </c>
      <c r="P17" s="71" t="str">
        <f t="shared" si="2"/>
        <v>－ </v>
      </c>
    </row>
    <row r="18" spans="1:16" ht="14.25" customHeight="1">
      <c r="A18" s="3">
        <v>80</v>
      </c>
      <c r="B18" s="4"/>
      <c r="C18" s="5" t="s">
        <v>13</v>
      </c>
      <c r="D18" s="71" t="str">
        <f t="shared" si="2"/>
        <v>－ </v>
      </c>
      <c r="E18" s="71" t="str">
        <f t="shared" si="2"/>
        <v>－ </v>
      </c>
      <c r="F18" s="71" t="str">
        <f t="shared" si="2"/>
        <v>－ </v>
      </c>
      <c r="G18" s="71" t="str">
        <f t="shared" si="2"/>
        <v>－ </v>
      </c>
      <c r="H18" s="71" t="str">
        <f t="shared" si="2"/>
        <v>－ </v>
      </c>
      <c r="I18" s="71" t="str">
        <f t="shared" si="2"/>
        <v>－ </v>
      </c>
      <c r="J18" s="71" t="str">
        <f t="shared" si="2"/>
        <v>－ </v>
      </c>
      <c r="K18" s="71" t="str">
        <f t="shared" si="2"/>
        <v>－ </v>
      </c>
      <c r="L18" s="71" t="str">
        <f t="shared" si="2"/>
        <v>－ </v>
      </c>
      <c r="M18" s="71" t="str">
        <f t="shared" si="2"/>
        <v>－ </v>
      </c>
      <c r="N18" s="71" t="str">
        <f t="shared" si="2"/>
        <v>－ </v>
      </c>
      <c r="O18" s="71" t="str">
        <f t="shared" si="2"/>
        <v>－ </v>
      </c>
      <c r="P18" s="71" t="str">
        <f t="shared" si="2"/>
        <v>－ </v>
      </c>
    </row>
    <row r="19" spans="1:16" ht="14.25" customHeight="1">
      <c r="A19" s="3">
        <v>90</v>
      </c>
      <c r="B19" s="4"/>
      <c r="C19" s="5" t="s">
        <v>13</v>
      </c>
      <c r="D19" s="71" t="str">
        <f t="shared" si="2"/>
        <v>－ </v>
      </c>
      <c r="E19" s="71" t="str">
        <f t="shared" si="2"/>
        <v>－ </v>
      </c>
      <c r="F19" s="71" t="str">
        <f t="shared" si="2"/>
        <v>－ </v>
      </c>
      <c r="G19" s="71" t="str">
        <f t="shared" si="2"/>
        <v>－ </v>
      </c>
      <c r="H19" s="71" t="str">
        <f t="shared" si="2"/>
        <v>－ </v>
      </c>
      <c r="I19" s="71" t="str">
        <f t="shared" si="2"/>
        <v>－ </v>
      </c>
      <c r="J19" s="71" t="str">
        <f t="shared" si="2"/>
        <v>－ </v>
      </c>
      <c r="K19" s="71" t="str">
        <f t="shared" si="2"/>
        <v>－ </v>
      </c>
      <c r="L19" s="71" t="str">
        <f t="shared" si="2"/>
        <v>－ </v>
      </c>
      <c r="M19" s="71" t="str">
        <f t="shared" si="2"/>
        <v>－ </v>
      </c>
      <c r="N19" s="71" t="str">
        <f t="shared" si="2"/>
        <v>－ </v>
      </c>
      <c r="O19" s="71" t="str">
        <f t="shared" si="2"/>
        <v>－ </v>
      </c>
      <c r="P19" s="71" t="str">
        <f t="shared" si="2"/>
        <v>－ </v>
      </c>
    </row>
    <row r="20" spans="1:16" ht="14.25" customHeight="1">
      <c r="A20" s="3">
        <v>100</v>
      </c>
      <c r="B20" s="4"/>
      <c r="C20" s="5" t="s">
        <v>13</v>
      </c>
      <c r="D20" s="71" t="str">
        <f t="shared" si="2"/>
        <v>－ </v>
      </c>
      <c r="E20" s="71" t="str">
        <f t="shared" si="2"/>
        <v>－ </v>
      </c>
      <c r="F20" s="71" t="str">
        <f t="shared" si="2"/>
        <v>－ </v>
      </c>
      <c r="G20" s="71" t="str">
        <f t="shared" si="2"/>
        <v>－ </v>
      </c>
      <c r="H20" s="71" t="str">
        <f t="shared" si="2"/>
        <v>－ </v>
      </c>
      <c r="I20" s="71" t="str">
        <f t="shared" si="2"/>
        <v>－ </v>
      </c>
      <c r="J20" s="71" t="str">
        <f t="shared" si="2"/>
        <v>－ </v>
      </c>
      <c r="K20" s="71" t="str">
        <f t="shared" si="2"/>
        <v>－ </v>
      </c>
      <c r="L20" s="71" t="str">
        <f t="shared" si="2"/>
        <v>－ </v>
      </c>
      <c r="M20" s="71" t="str">
        <f t="shared" si="2"/>
        <v>－ </v>
      </c>
      <c r="N20" s="71" t="str">
        <f t="shared" si="2"/>
        <v>－ </v>
      </c>
      <c r="O20" s="71" t="str">
        <f t="shared" si="2"/>
        <v>－ </v>
      </c>
      <c r="P20" s="71" t="str">
        <f t="shared" si="2"/>
        <v>－ </v>
      </c>
    </row>
    <row r="21" spans="1:16" ht="14.25" customHeight="1">
      <c r="A21" s="3">
        <v>110</v>
      </c>
      <c r="B21" s="4"/>
      <c r="C21" s="5" t="s">
        <v>13</v>
      </c>
      <c r="D21" s="71" t="str">
        <f t="shared" si="2"/>
        <v>－ </v>
      </c>
      <c r="E21" s="71" t="str">
        <f t="shared" si="2"/>
        <v>－ </v>
      </c>
      <c r="F21" s="71" t="str">
        <f t="shared" si="2"/>
        <v>－ </v>
      </c>
      <c r="G21" s="71" t="str">
        <f t="shared" si="2"/>
        <v>－ </v>
      </c>
      <c r="H21" s="71" t="str">
        <f t="shared" si="2"/>
        <v>－ </v>
      </c>
      <c r="I21" s="71" t="str">
        <f t="shared" si="2"/>
        <v>－ </v>
      </c>
      <c r="J21" s="71" t="str">
        <f t="shared" si="2"/>
        <v>－ </v>
      </c>
      <c r="K21" s="71" t="str">
        <f t="shared" si="2"/>
        <v>－ </v>
      </c>
      <c r="L21" s="71" t="str">
        <f t="shared" si="2"/>
        <v>－ </v>
      </c>
      <c r="M21" s="71" t="str">
        <f t="shared" si="2"/>
        <v>－ </v>
      </c>
      <c r="N21" s="71" t="str">
        <f t="shared" si="2"/>
        <v>－ </v>
      </c>
      <c r="O21" s="71" t="str">
        <f t="shared" si="2"/>
        <v>－ </v>
      </c>
      <c r="P21" s="71" t="str">
        <f t="shared" si="2"/>
        <v>－ </v>
      </c>
    </row>
    <row r="22" spans="1:16" ht="14.25" customHeight="1">
      <c r="A22" s="3">
        <v>120</v>
      </c>
      <c r="B22" s="4"/>
      <c r="C22" s="5" t="s">
        <v>13</v>
      </c>
      <c r="D22" s="71" t="str">
        <f t="shared" si="2"/>
        <v>－ </v>
      </c>
      <c r="E22" s="71" t="str">
        <f t="shared" si="2"/>
        <v>－ </v>
      </c>
      <c r="F22" s="71" t="str">
        <f t="shared" si="2"/>
        <v>－ </v>
      </c>
      <c r="G22" s="71" t="str">
        <f t="shared" si="2"/>
        <v>－ </v>
      </c>
      <c r="H22" s="71" t="str">
        <f t="shared" si="2"/>
        <v>－ </v>
      </c>
      <c r="I22" s="71" t="str">
        <f t="shared" si="2"/>
        <v>－ </v>
      </c>
      <c r="J22" s="71" t="str">
        <f t="shared" si="2"/>
        <v>－ </v>
      </c>
      <c r="K22" s="71" t="str">
        <f t="shared" si="2"/>
        <v>－ </v>
      </c>
      <c r="L22" s="71" t="str">
        <f t="shared" si="2"/>
        <v>－ </v>
      </c>
      <c r="M22" s="71" t="str">
        <f t="shared" si="2"/>
        <v>－ </v>
      </c>
      <c r="N22" s="71" t="str">
        <f t="shared" si="2"/>
        <v>－ </v>
      </c>
      <c r="O22" s="71" t="str">
        <f t="shared" si="2"/>
        <v>－ </v>
      </c>
      <c r="P22" s="71" t="str">
        <f t="shared" si="2"/>
        <v>－ </v>
      </c>
    </row>
    <row r="23" spans="1:16" ht="14.25" customHeight="1">
      <c r="A23" s="3">
        <v>130</v>
      </c>
      <c r="B23" s="4"/>
      <c r="C23" s="5" t="s">
        <v>13</v>
      </c>
      <c r="D23" s="71" t="str">
        <f t="shared" si="2"/>
        <v>－ </v>
      </c>
      <c r="E23" s="71" t="str">
        <f t="shared" si="2"/>
        <v>－ </v>
      </c>
      <c r="F23" s="71" t="str">
        <f t="shared" si="2"/>
        <v>－ </v>
      </c>
      <c r="G23" s="71" t="str">
        <f t="shared" si="2"/>
        <v>－ </v>
      </c>
      <c r="H23" s="71" t="str">
        <f t="shared" si="2"/>
        <v>－ </v>
      </c>
      <c r="I23" s="71" t="str">
        <f t="shared" si="2"/>
        <v>－ </v>
      </c>
      <c r="J23" s="71" t="str">
        <f t="shared" si="2"/>
        <v>－ </v>
      </c>
      <c r="K23" s="71" t="str">
        <f t="shared" si="2"/>
        <v>－ </v>
      </c>
      <c r="L23" s="71" t="str">
        <f t="shared" si="2"/>
        <v>－ </v>
      </c>
      <c r="M23" s="71" t="str">
        <f t="shared" si="2"/>
        <v>－ </v>
      </c>
      <c r="N23" s="71" t="str">
        <f t="shared" si="2"/>
        <v>－ </v>
      </c>
      <c r="O23" s="71" t="str">
        <f t="shared" si="2"/>
        <v>－ </v>
      </c>
      <c r="P23" s="71" t="str">
        <f t="shared" si="2"/>
        <v>－ </v>
      </c>
    </row>
    <row r="24" spans="1:16" ht="14.25" customHeight="1">
      <c r="A24" s="6">
        <v>140</v>
      </c>
      <c r="B24" s="7"/>
      <c r="C24" s="8" t="s">
        <v>13</v>
      </c>
      <c r="D24" s="71" t="str">
        <f t="shared" si="2"/>
        <v>－ </v>
      </c>
      <c r="E24" s="71" t="str">
        <f t="shared" si="2"/>
        <v>－ </v>
      </c>
      <c r="F24" s="71" t="str">
        <f t="shared" si="2"/>
        <v>－ </v>
      </c>
      <c r="G24" s="71" t="str">
        <f t="shared" si="2"/>
        <v>－ </v>
      </c>
      <c r="H24" s="71" t="str">
        <f t="shared" si="2"/>
        <v>－ </v>
      </c>
      <c r="I24" s="71" t="str">
        <f t="shared" si="2"/>
        <v>－ </v>
      </c>
      <c r="J24" s="71" t="str">
        <f t="shared" si="2"/>
        <v>－ </v>
      </c>
      <c r="K24" s="71" t="str">
        <f t="shared" si="2"/>
        <v>－ </v>
      </c>
      <c r="L24" s="71" t="str">
        <f t="shared" si="2"/>
        <v>－ </v>
      </c>
      <c r="M24" s="71" t="str">
        <f t="shared" si="2"/>
        <v>－ </v>
      </c>
      <c r="N24" s="71" t="str">
        <f t="shared" si="2"/>
        <v>－ </v>
      </c>
      <c r="O24" s="71" t="str">
        <f t="shared" si="2"/>
        <v>－ </v>
      </c>
      <c r="P24" s="71" t="str">
        <f t="shared" si="2"/>
        <v>－ </v>
      </c>
    </row>
    <row r="25" spans="1:16" ht="14.25" customHeight="1">
      <c r="A25" s="3">
        <v>150</v>
      </c>
      <c r="B25" s="4"/>
      <c r="C25" s="5" t="s">
        <v>13</v>
      </c>
      <c r="D25" s="71" t="str">
        <f t="shared" si="2"/>
        <v>－ </v>
      </c>
      <c r="E25" s="71" t="str">
        <f t="shared" si="2"/>
        <v>－ </v>
      </c>
      <c r="F25" s="71" t="str">
        <f t="shared" si="2"/>
        <v>－ </v>
      </c>
      <c r="G25" s="71" t="str">
        <f t="shared" si="2"/>
        <v>－ </v>
      </c>
      <c r="H25" s="71" t="str">
        <f t="shared" si="2"/>
        <v>－ </v>
      </c>
      <c r="I25" s="71" t="str">
        <f t="shared" si="2"/>
        <v>－ </v>
      </c>
      <c r="J25" s="71" t="str">
        <f t="shared" si="2"/>
        <v>－ </v>
      </c>
      <c r="K25" s="71" t="str">
        <f t="shared" si="2"/>
        <v>－ </v>
      </c>
      <c r="L25" s="71" t="str">
        <f t="shared" si="2"/>
        <v>－ </v>
      </c>
      <c r="M25" s="71" t="str">
        <f t="shared" si="2"/>
        <v>－ </v>
      </c>
      <c r="N25" s="71" t="str">
        <f t="shared" si="2"/>
        <v>－ </v>
      </c>
      <c r="O25" s="71" t="str">
        <f t="shared" si="2"/>
        <v>－ </v>
      </c>
      <c r="P25" s="71" t="str">
        <f t="shared" si="2"/>
        <v>－ </v>
      </c>
    </row>
    <row r="26" spans="1:16" ht="14.25" customHeight="1">
      <c r="A26" s="3">
        <v>160</v>
      </c>
      <c r="B26" s="4"/>
      <c r="C26" s="5" t="s">
        <v>13</v>
      </c>
      <c r="D26" s="71" t="str">
        <f t="shared" si="2"/>
        <v>－ </v>
      </c>
      <c r="E26" s="71" t="str">
        <f t="shared" si="2"/>
        <v>－ </v>
      </c>
      <c r="F26" s="71" t="str">
        <f t="shared" si="2"/>
        <v>－ </v>
      </c>
      <c r="G26" s="71" t="str">
        <f t="shared" si="2"/>
        <v>－ </v>
      </c>
      <c r="H26" s="71" t="str">
        <f t="shared" si="2"/>
        <v>－ </v>
      </c>
      <c r="I26" s="71" t="str">
        <f t="shared" si="2"/>
        <v>－ </v>
      </c>
      <c r="J26" s="71" t="str">
        <f t="shared" si="2"/>
        <v>－ </v>
      </c>
      <c r="K26" s="71" t="str">
        <f t="shared" si="2"/>
        <v>－ </v>
      </c>
      <c r="L26" s="71" t="str">
        <f t="shared" si="2"/>
        <v>－ </v>
      </c>
      <c r="M26" s="71" t="str">
        <f t="shared" si="2"/>
        <v>－ </v>
      </c>
      <c r="N26" s="71" t="str">
        <f t="shared" si="2"/>
        <v>－ </v>
      </c>
      <c r="O26" s="71" t="str">
        <f t="shared" si="2"/>
        <v>－ </v>
      </c>
      <c r="P26" s="71" t="str">
        <f t="shared" si="2"/>
        <v>－ </v>
      </c>
    </row>
    <row r="27" spans="1:16" ht="14.25" customHeight="1">
      <c r="A27" s="3">
        <v>170</v>
      </c>
      <c r="B27" s="4"/>
      <c r="C27" s="5" t="s">
        <v>13</v>
      </c>
      <c r="D27" s="71" t="str">
        <f t="shared" si="2"/>
        <v>－ </v>
      </c>
      <c r="E27" s="71" t="str">
        <f t="shared" si="2"/>
        <v>－ </v>
      </c>
      <c r="F27" s="71" t="str">
        <f t="shared" si="2"/>
        <v>－ </v>
      </c>
      <c r="G27" s="71" t="str">
        <f t="shared" si="2"/>
        <v>－ </v>
      </c>
      <c r="H27" s="71" t="str">
        <f t="shared" si="2"/>
        <v>－ </v>
      </c>
      <c r="I27" s="71" t="str">
        <f t="shared" si="2"/>
        <v>－ </v>
      </c>
      <c r="J27" s="71" t="str">
        <f t="shared" si="2"/>
        <v>－ </v>
      </c>
      <c r="K27" s="71" t="str">
        <f t="shared" si="2"/>
        <v>－ </v>
      </c>
      <c r="L27" s="71" t="str">
        <f t="shared" si="2"/>
        <v>－ </v>
      </c>
      <c r="M27" s="71" t="str">
        <f t="shared" si="2"/>
        <v>－ </v>
      </c>
      <c r="N27" s="71" t="str">
        <f aca="true" t="shared" si="3" ref="E27:P30">IF(N196&lt;&gt;0,N196,"－ ")</f>
        <v>－ </v>
      </c>
      <c r="O27" s="71" t="str">
        <f t="shared" si="3"/>
        <v>－ </v>
      </c>
      <c r="P27" s="71" t="str">
        <f t="shared" si="3"/>
        <v>－ </v>
      </c>
    </row>
    <row r="28" spans="1:16" ht="14.25" customHeight="1">
      <c r="A28" s="3">
        <v>180</v>
      </c>
      <c r="B28" s="4"/>
      <c r="C28" s="5" t="s">
        <v>13</v>
      </c>
      <c r="D28" s="71" t="str">
        <f t="shared" si="2"/>
        <v>－ </v>
      </c>
      <c r="E28" s="71" t="str">
        <f t="shared" si="3"/>
        <v>－ </v>
      </c>
      <c r="F28" s="71" t="str">
        <f t="shared" si="3"/>
        <v>－ </v>
      </c>
      <c r="G28" s="71" t="str">
        <f t="shared" si="3"/>
        <v>－ </v>
      </c>
      <c r="H28" s="71" t="str">
        <f t="shared" si="3"/>
        <v>－ </v>
      </c>
      <c r="I28" s="71" t="str">
        <f t="shared" si="3"/>
        <v>－ </v>
      </c>
      <c r="J28" s="71" t="str">
        <f t="shared" si="3"/>
        <v>－ </v>
      </c>
      <c r="K28" s="71" t="str">
        <f t="shared" si="3"/>
        <v>－ </v>
      </c>
      <c r="L28" s="71" t="str">
        <f t="shared" si="3"/>
        <v>－ </v>
      </c>
      <c r="M28" s="71" t="str">
        <f t="shared" si="3"/>
        <v>－ </v>
      </c>
      <c r="N28" s="71" t="str">
        <f t="shared" si="3"/>
        <v>－ </v>
      </c>
      <c r="O28" s="71" t="str">
        <f t="shared" si="3"/>
        <v>－ </v>
      </c>
      <c r="P28" s="71" t="str">
        <f t="shared" si="3"/>
        <v>－ </v>
      </c>
    </row>
    <row r="29" spans="1:16" ht="14.25" customHeight="1">
      <c r="A29" s="3">
        <v>190</v>
      </c>
      <c r="B29" s="4"/>
      <c r="C29" s="5" t="s">
        <v>13</v>
      </c>
      <c r="D29" s="71" t="str">
        <f t="shared" si="2"/>
        <v>－ </v>
      </c>
      <c r="E29" s="71" t="str">
        <f t="shared" si="3"/>
        <v>－ </v>
      </c>
      <c r="F29" s="71" t="str">
        <f t="shared" si="3"/>
        <v>－ </v>
      </c>
      <c r="G29" s="71" t="str">
        <f t="shared" si="3"/>
        <v>－ </v>
      </c>
      <c r="H29" s="71" t="str">
        <f t="shared" si="3"/>
        <v>－ </v>
      </c>
      <c r="I29" s="71" t="str">
        <f t="shared" si="3"/>
        <v>－ </v>
      </c>
      <c r="J29" s="71" t="str">
        <f t="shared" si="3"/>
        <v>－ </v>
      </c>
      <c r="K29" s="71" t="str">
        <f t="shared" si="3"/>
        <v>－ </v>
      </c>
      <c r="L29" s="71" t="str">
        <f t="shared" si="3"/>
        <v>－ </v>
      </c>
      <c r="M29" s="71" t="str">
        <f t="shared" si="3"/>
        <v>－ </v>
      </c>
      <c r="N29" s="71" t="str">
        <f t="shared" si="3"/>
        <v>－ </v>
      </c>
      <c r="O29" s="71" t="str">
        <f t="shared" si="3"/>
        <v>－ </v>
      </c>
      <c r="P29" s="71" t="str">
        <f t="shared" si="3"/>
        <v>－ </v>
      </c>
    </row>
    <row r="30" spans="1:16" ht="14.25" customHeight="1">
      <c r="A30" s="15">
        <v>200</v>
      </c>
      <c r="B30" s="16"/>
      <c r="C30" s="14" t="s">
        <v>13</v>
      </c>
      <c r="D30" s="71" t="str">
        <f t="shared" si="2"/>
        <v>－ </v>
      </c>
      <c r="E30" s="71" t="str">
        <f t="shared" si="3"/>
        <v>－ </v>
      </c>
      <c r="F30" s="71" t="str">
        <f t="shared" si="3"/>
        <v>－ </v>
      </c>
      <c r="G30" s="71" t="str">
        <f t="shared" si="3"/>
        <v>－ </v>
      </c>
      <c r="H30" s="71" t="str">
        <f t="shared" si="3"/>
        <v>－ </v>
      </c>
      <c r="I30" s="71" t="str">
        <f t="shared" si="3"/>
        <v>－ </v>
      </c>
      <c r="J30" s="71" t="str">
        <f t="shared" si="3"/>
        <v>－ </v>
      </c>
      <c r="K30" s="71" t="str">
        <f t="shared" si="3"/>
        <v>－ </v>
      </c>
      <c r="L30" s="71" t="str">
        <f t="shared" si="3"/>
        <v>－ </v>
      </c>
      <c r="M30" s="71" t="str">
        <f t="shared" si="3"/>
        <v>－ </v>
      </c>
      <c r="N30" s="71" t="str">
        <f t="shared" si="3"/>
        <v>－ </v>
      </c>
      <c r="O30" s="71" t="str">
        <f t="shared" si="3"/>
        <v>－ </v>
      </c>
      <c r="P30" s="71" t="str">
        <f t="shared" si="3"/>
        <v>－ </v>
      </c>
    </row>
    <row r="31" spans="1:16" s="9" customFormat="1" ht="24" customHeight="1">
      <c r="A31" s="222" t="s">
        <v>222</v>
      </c>
      <c r="B31" s="223"/>
      <c r="C31" s="224"/>
      <c r="D31" s="71" t="str">
        <f aca="true" t="shared" si="4" ref="D31:P31">IF(D237&lt;&gt;0,D237,"－ ")</f>
        <v>－ </v>
      </c>
      <c r="E31" s="71" t="str">
        <f t="shared" si="4"/>
        <v>－ </v>
      </c>
      <c r="F31" s="71" t="str">
        <f t="shared" si="4"/>
        <v>－ </v>
      </c>
      <c r="G31" s="71" t="str">
        <f t="shared" si="4"/>
        <v>－ </v>
      </c>
      <c r="H31" s="71" t="str">
        <f t="shared" si="4"/>
        <v>－ </v>
      </c>
      <c r="I31" s="71" t="str">
        <f t="shared" si="4"/>
        <v>－ </v>
      </c>
      <c r="J31" s="71" t="str">
        <f t="shared" si="4"/>
        <v>－ </v>
      </c>
      <c r="K31" s="71" t="str">
        <f t="shared" si="4"/>
        <v>－ </v>
      </c>
      <c r="L31" s="71" t="str">
        <f t="shared" si="4"/>
        <v>－ </v>
      </c>
      <c r="M31" s="71" t="str">
        <f t="shared" si="4"/>
        <v>－ </v>
      </c>
      <c r="N31" s="71" t="str">
        <f t="shared" si="4"/>
        <v>－ </v>
      </c>
      <c r="O31" s="71" t="str">
        <f t="shared" si="4"/>
        <v>－ </v>
      </c>
      <c r="P31" s="71" t="str">
        <f t="shared" si="4"/>
        <v>－ </v>
      </c>
    </row>
    <row r="32" spans="1:16" s="9" customFormat="1" ht="24" customHeight="1">
      <c r="A32" s="225" t="s">
        <v>223</v>
      </c>
      <c r="B32" s="226"/>
      <c r="C32" s="227"/>
      <c r="D32" s="71" t="str">
        <f aca="true" t="shared" si="5" ref="D32:P32">IF(D238&lt;&gt;0,D238,"－ ")</f>
        <v>－ </v>
      </c>
      <c r="E32" s="71" t="str">
        <f t="shared" si="5"/>
        <v>－ </v>
      </c>
      <c r="F32" s="71" t="str">
        <f t="shared" si="5"/>
        <v>－ </v>
      </c>
      <c r="G32" s="71" t="str">
        <f t="shared" si="5"/>
        <v>－ </v>
      </c>
      <c r="H32" s="71" t="str">
        <f t="shared" si="5"/>
        <v>－ </v>
      </c>
      <c r="I32" s="71" t="str">
        <f t="shared" si="5"/>
        <v>－ </v>
      </c>
      <c r="J32" s="71" t="str">
        <f t="shared" si="5"/>
        <v>－ </v>
      </c>
      <c r="K32" s="71" t="str">
        <f t="shared" si="5"/>
        <v>－ </v>
      </c>
      <c r="L32" s="71" t="str">
        <f t="shared" si="5"/>
        <v>－ </v>
      </c>
      <c r="M32" s="71" t="str">
        <f t="shared" si="5"/>
        <v>－ </v>
      </c>
      <c r="N32" s="71" t="str">
        <f t="shared" si="5"/>
        <v>－ </v>
      </c>
      <c r="O32" s="71" t="str">
        <f t="shared" si="5"/>
        <v>－ </v>
      </c>
      <c r="P32" s="71" t="str">
        <f t="shared" si="5"/>
        <v>－ </v>
      </c>
    </row>
    <row r="33" spans="1:16" s="9" customFormat="1" ht="12.75" customHeight="1">
      <c r="A33" s="112"/>
      <c r="B33" s="113"/>
      <c r="C33" s="113"/>
      <c r="D33" s="114"/>
      <c r="E33" s="114"/>
      <c r="F33" s="114"/>
      <c r="G33" s="114"/>
      <c r="H33" s="114"/>
      <c r="I33" s="114"/>
      <c r="J33" s="114"/>
      <c r="K33" s="114"/>
      <c r="L33" s="114"/>
      <c r="M33" s="114"/>
      <c r="N33" s="114"/>
      <c r="O33" s="114"/>
      <c r="P33" s="114"/>
    </row>
    <row r="34" spans="1:14" ht="12.75" customHeight="1">
      <c r="A34" s="52" t="s">
        <v>61</v>
      </c>
      <c r="B34" s="1" t="str">
        <f>CONCATENATE("算出上の代表距離は、",'Ａ．指標等設定シート'!B100,"とした。")</f>
        <v>算出上の代表距離は、距離帯の中間値とした。</v>
      </c>
      <c r="H34" s="206">
        <f>IF('Ａ．指標等設定シート'!E49=1,"注３　　距離帯の中間値で算出すると設定した場合、200kmを超える距離帯については(a)(b)の額を加算した運賃ではなく、2ページ目の運賃表の運賃を使用します。","")</f>
      </c>
      <c r="I34" s="206"/>
      <c r="J34" s="206"/>
      <c r="K34" s="206"/>
      <c r="L34" s="206"/>
      <c r="M34" s="206"/>
      <c r="N34" s="206"/>
    </row>
    <row r="35" spans="1:16" ht="12.75" customHeight="1">
      <c r="A35" s="52" t="s">
        <v>131</v>
      </c>
      <c r="B35" s="1" t="str">
        <f>CONCATENATE("端数処理としては、",VLOOKUP('Ａ．指標等設定シート'!$E$99,'Ｃ．運賃表（別紙①－１）'!$B$242:$C$245,2,FALSE),"した。")</f>
        <v>端数処理としては、円単位に少数を切り上げした。</v>
      </c>
      <c r="H35" s="206"/>
      <c r="I35" s="206"/>
      <c r="J35" s="206"/>
      <c r="K35" s="206"/>
      <c r="L35" s="206"/>
      <c r="M35" s="206"/>
      <c r="N35" s="206"/>
      <c r="P35" s="165" t="s">
        <v>220</v>
      </c>
    </row>
    <row r="38" spans="1:16" s="10" customFormat="1" ht="29.25" customHeight="1">
      <c r="A38" s="219" t="s">
        <v>10</v>
      </c>
      <c r="B38" s="220"/>
      <c r="C38" s="221"/>
      <c r="D38" s="41" t="s">
        <v>1</v>
      </c>
      <c r="E38" s="41" t="s">
        <v>2</v>
      </c>
      <c r="F38" s="41" t="s">
        <v>3</v>
      </c>
      <c r="G38" s="41" t="s">
        <v>4</v>
      </c>
      <c r="H38" s="41" t="s">
        <v>5</v>
      </c>
      <c r="I38" s="41" t="s">
        <v>6</v>
      </c>
      <c r="J38" s="41" t="s">
        <v>7</v>
      </c>
      <c r="K38" s="41" t="s">
        <v>8</v>
      </c>
      <c r="L38" s="41" t="s">
        <v>9</v>
      </c>
      <c r="M38" s="41" t="s">
        <v>32</v>
      </c>
      <c r="N38" s="41">
        <f>IF(N117&lt;&gt;0,N117,"")</f>
      </c>
      <c r="O38" s="41">
        <f>IF(O117&lt;&gt;0,O117,"")</f>
      </c>
      <c r="P38" s="41">
        <f>IF(P117&lt;&gt;0,P117,"")</f>
      </c>
    </row>
    <row r="39" spans="1:16" s="10" customFormat="1" ht="29.25" customHeight="1">
      <c r="A39" s="216" t="s">
        <v>65</v>
      </c>
      <c r="B39" s="217"/>
      <c r="C39" s="218"/>
      <c r="D39" s="72" t="str">
        <f>D10</f>
        <v>－ </v>
      </c>
      <c r="E39" s="72" t="str">
        <f aca="true" t="shared" si="6" ref="E39:P39">E10</f>
        <v>－ </v>
      </c>
      <c r="F39" s="72" t="str">
        <f t="shared" si="6"/>
        <v>－ </v>
      </c>
      <c r="G39" s="72" t="str">
        <f t="shared" si="6"/>
        <v>－ </v>
      </c>
      <c r="H39" s="72" t="str">
        <f t="shared" si="6"/>
        <v>－ </v>
      </c>
      <c r="I39" s="72" t="str">
        <f t="shared" si="6"/>
        <v>－ </v>
      </c>
      <c r="J39" s="72" t="str">
        <f t="shared" si="6"/>
        <v>－ </v>
      </c>
      <c r="K39" s="72" t="str">
        <f t="shared" si="6"/>
        <v>－ </v>
      </c>
      <c r="L39" s="72" t="str">
        <f t="shared" si="6"/>
        <v>－ </v>
      </c>
      <c r="M39" s="72" t="str">
        <f t="shared" si="6"/>
        <v>－ </v>
      </c>
      <c r="N39" s="72" t="str">
        <f t="shared" si="6"/>
        <v>－ </v>
      </c>
      <c r="O39" s="72" t="str">
        <f t="shared" si="6"/>
        <v>－ </v>
      </c>
      <c r="P39" s="72" t="str">
        <f t="shared" si="6"/>
        <v>－ </v>
      </c>
    </row>
    <row r="40" spans="1:16" ht="14.25" customHeight="1">
      <c r="A40" s="3">
        <v>220</v>
      </c>
      <c r="B40" s="4" t="s">
        <v>12</v>
      </c>
      <c r="C40" s="5" t="s">
        <v>0</v>
      </c>
      <c r="D40" s="71" t="str">
        <f>IF(D200&lt;&gt;0,D200,"－ ")</f>
        <v>－ </v>
      </c>
      <c r="E40" s="71" t="str">
        <f aca="true" t="shared" si="7" ref="E40:P40">IF(E200&lt;&gt;0,E200,"－ ")</f>
        <v>－ </v>
      </c>
      <c r="F40" s="71" t="str">
        <f t="shared" si="7"/>
        <v>－ </v>
      </c>
      <c r="G40" s="71" t="str">
        <f t="shared" si="7"/>
        <v>－ </v>
      </c>
      <c r="H40" s="71" t="str">
        <f t="shared" si="7"/>
        <v>－ </v>
      </c>
      <c r="I40" s="71" t="str">
        <f t="shared" si="7"/>
        <v>－ </v>
      </c>
      <c r="J40" s="71" t="str">
        <f t="shared" si="7"/>
        <v>－ </v>
      </c>
      <c r="K40" s="71" t="str">
        <f t="shared" si="7"/>
        <v>－ </v>
      </c>
      <c r="L40" s="71" t="str">
        <f t="shared" si="7"/>
        <v>－ </v>
      </c>
      <c r="M40" s="71" t="str">
        <f t="shared" si="7"/>
        <v>－ </v>
      </c>
      <c r="N40" s="71" t="str">
        <f t="shared" si="7"/>
        <v>－ </v>
      </c>
      <c r="O40" s="71" t="str">
        <f t="shared" si="7"/>
        <v>－ </v>
      </c>
      <c r="P40" s="71" t="str">
        <f t="shared" si="7"/>
        <v>－ </v>
      </c>
    </row>
    <row r="41" spans="1:16" ht="14.25" customHeight="1">
      <c r="A41" s="3">
        <v>240</v>
      </c>
      <c r="B41" s="4"/>
      <c r="C41" s="5" t="s">
        <v>13</v>
      </c>
      <c r="D41" s="71" t="str">
        <f aca="true" t="shared" si="8" ref="D41:P41">IF(D201&lt;&gt;0,D201,"－ ")</f>
        <v>－ </v>
      </c>
      <c r="E41" s="71" t="str">
        <f t="shared" si="8"/>
        <v>－ </v>
      </c>
      <c r="F41" s="71" t="str">
        <f t="shared" si="8"/>
        <v>－ </v>
      </c>
      <c r="G41" s="71" t="str">
        <f t="shared" si="8"/>
        <v>－ </v>
      </c>
      <c r="H41" s="71" t="str">
        <f t="shared" si="8"/>
        <v>－ </v>
      </c>
      <c r="I41" s="71" t="str">
        <f t="shared" si="8"/>
        <v>－ </v>
      </c>
      <c r="J41" s="71" t="str">
        <f t="shared" si="8"/>
        <v>－ </v>
      </c>
      <c r="K41" s="71" t="str">
        <f t="shared" si="8"/>
        <v>－ </v>
      </c>
      <c r="L41" s="71" t="str">
        <f t="shared" si="8"/>
        <v>－ </v>
      </c>
      <c r="M41" s="71" t="str">
        <f t="shared" si="8"/>
        <v>－ </v>
      </c>
      <c r="N41" s="71" t="str">
        <f t="shared" si="8"/>
        <v>－ </v>
      </c>
      <c r="O41" s="71" t="str">
        <f t="shared" si="8"/>
        <v>－ </v>
      </c>
      <c r="P41" s="71" t="str">
        <f t="shared" si="8"/>
        <v>－ </v>
      </c>
    </row>
    <row r="42" spans="1:16" ht="14.25" customHeight="1">
      <c r="A42" s="3">
        <v>260</v>
      </c>
      <c r="B42" s="4"/>
      <c r="C42" s="5" t="s">
        <v>13</v>
      </c>
      <c r="D42" s="71" t="str">
        <f aca="true" t="shared" si="9" ref="D42:P42">IF(D202&lt;&gt;0,D202,"－ ")</f>
        <v>－ </v>
      </c>
      <c r="E42" s="71" t="str">
        <f t="shared" si="9"/>
        <v>－ </v>
      </c>
      <c r="F42" s="71" t="str">
        <f t="shared" si="9"/>
        <v>－ </v>
      </c>
      <c r="G42" s="71" t="str">
        <f t="shared" si="9"/>
        <v>－ </v>
      </c>
      <c r="H42" s="71" t="str">
        <f t="shared" si="9"/>
        <v>－ </v>
      </c>
      <c r="I42" s="71" t="str">
        <f t="shared" si="9"/>
        <v>－ </v>
      </c>
      <c r="J42" s="71" t="str">
        <f t="shared" si="9"/>
        <v>－ </v>
      </c>
      <c r="K42" s="71" t="str">
        <f t="shared" si="9"/>
        <v>－ </v>
      </c>
      <c r="L42" s="71" t="str">
        <f t="shared" si="9"/>
        <v>－ </v>
      </c>
      <c r="M42" s="71" t="str">
        <f t="shared" si="9"/>
        <v>－ </v>
      </c>
      <c r="N42" s="71" t="str">
        <f t="shared" si="9"/>
        <v>－ </v>
      </c>
      <c r="O42" s="71" t="str">
        <f t="shared" si="9"/>
        <v>－ </v>
      </c>
      <c r="P42" s="71" t="str">
        <f t="shared" si="9"/>
        <v>－ </v>
      </c>
    </row>
    <row r="43" spans="1:16" ht="14.25" customHeight="1">
      <c r="A43" s="3">
        <v>280</v>
      </c>
      <c r="B43" s="4"/>
      <c r="C43" s="5" t="s">
        <v>13</v>
      </c>
      <c r="D43" s="71" t="str">
        <f aca="true" t="shared" si="10" ref="D43:P43">IF(D203&lt;&gt;0,D203,"－ ")</f>
        <v>－ </v>
      </c>
      <c r="E43" s="71" t="str">
        <f t="shared" si="10"/>
        <v>－ </v>
      </c>
      <c r="F43" s="71" t="str">
        <f t="shared" si="10"/>
        <v>－ </v>
      </c>
      <c r="G43" s="71" t="str">
        <f t="shared" si="10"/>
        <v>－ </v>
      </c>
      <c r="H43" s="71" t="str">
        <f t="shared" si="10"/>
        <v>－ </v>
      </c>
      <c r="I43" s="71" t="str">
        <f t="shared" si="10"/>
        <v>－ </v>
      </c>
      <c r="J43" s="71" t="str">
        <f t="shared" si="10"/>
        <v>－ </v>
      </c>
      <c r="K43" s="71" t="str">
        <f t="shared" si="10"/>
        <v>－ </v>
      </c>
      <c r="L43" s="71" t="str">
        <f t="shared" si="10"/>
        <v>－ </v>
      </c>
      <c r="M43" s="71" t="str">
        <f t="shared" si="10"/>
        <v>－ </v>
      </c>
      <c r="N43" s="71" t="str">
        <f t="shared" si="10"/>
        <v>－ </v>
      </c>
      <c r="O43" s="71" t="str">
        <f t="shared" si="10"/>
        <v>－ </v>
      </c>
      <c r="P43" s="71" t="str">
        <f t="shared" si="10"/>
        <v>－ </v>
      </c>
    </row>
    <row r="44" spans="1:16" ht="14.25" customHeight="1">
      <c r="A44" s="3">
        <v>300</v>
      </c>
      <c r="B44" s="4"/>
      <c r="C44" s="5" t="s">
        <v>13</v>
      </c>
      <c r="D44" s="71" t="str">
        <f aca="true" t="shared" si="11" ref="D44:P44">IF(D204&lt;&gt;0,D204,"－ ")</f>
        <v>－ </v>
      </c>
      <c r="E44" s="71" t="str">
        <f t="shared" si="11"/>
        <v>－ </v>
      </c>
      <c r="F44" s="71" t="str">
        <f t="shared" si="11"/>
        <v>－ </v>
      </c>
      <c r="G44" s="71" t="str">
        <f t="shared" si="11"/>
        <v>－ </v>
      </c>
      <c r="H44" s="71" t="str">
        <f t="shared" si="11"/>
        <v>－ </v>
      </c>
      <c r="I44" s="71" t="str">
        <f t="shared" si="11"/>
        <v>－ </v>
      </c>
      <c r="J44" s="71" t="str">
        <f t="shared" si="11"/>
        <v>－ </v>
      </c>
      <c r="K44" s="71" t="str">
        <f t="shared" si="11"/>
        <v>－ </v>
      </c>
      <c r="L44" s="71" t="str">
        <f t="shared" si="11"/>
        <v>－ </v>
      </c>
      <c r="M44" s="71" t="str">
        <f t="shared" si="11"/>
        <v>－ </v>
      </c>
      <c r="N44" s="71" t="str">
        <f t="shared" si="11"/>
        <v>－ </v>
      </c>
      <c r="O44" s="71" t="str">
        <f t="shared" si="11"/>
        <v>－ </v>
      </c>
      <c r="P44" s="71" t="str">
        <f t="shared" si="11"/>
        <v>－ </v>
      </c>
    </row>
    <row r="45" spans="1:16" ht="14.25" customHeight="1">
      <c r="A45" s="3">
        <v>320</v>
      </c>
      <c r="B45" s="4"/>
      <c r="C45" s="5" t="s">
        <v>13</v>
      </c>
      <c r="D45" s="71" t="str">
        <f aca="true" t="shared" si="12" ref="D45:P45">IF(D205&lt;&gt;0,D205,"－ ")</f>
        <v>－ </v>
      </c>
      <c r="E45" s="71" t="str">
        <f t="shared" si="12"/>
        <v>－ </v>
      </c>
      <c r="F45" s="71" t="str">
        <f t="shared" si="12"/>
        <v>－ </v>
      </c>
      <c r="G45" s="71" t="str">
        <f t="shared" si="12"/>
        <v>－ </v>
      </c>
      <c r="H45" s="71" t="str">
        <f t="shared" si="12"/>
        <v>－ </v>
      </c>
      <c r="I45" s="71" t="str">
        <f t="shared" si="12"/>
        <v>－ </v>
      </c>
      <c r="J45" s="71" t="str">
        <f t="shared" si="12"/>
        <v>－ </v>
      </c>
      <c r="K45" s="71" t="str">
        <f t="shared" si="12"/>
        <v>－ </v>
      </c>
      <c r="L45" s="71" t="str">
        <f t="shared" si="12"/>
        <v>－ </v>
      </c>
      <c r="M45" s="71" t="str">
        <f t="shared" si="12"/>
        <v>－ </v>
      </c>
      <c r="N45" s="71" t="str">
        <f t="shared" si="12"/>
        <v>－ </v>
      </c>
      <c r="O45" s="71" t="str">
        <f t="shared" si="12"/>
        <v>－ </v>
      </c>
      <c r="P45" s="71" t="str">
        <f t="shared" si="12"/>
        <v>－ </v>
      </c>
    </row>
    <row r="46" spans="1:16" ht="14.25" customHeight="1">
      <c r="A46" s="3">
        <v>340</v>
      </c>
      <c r="B46" s="4"/>
      <c r="C46" s="5" t="s">
        <v>13</v>
      </c>
      <c r="D46" s="71" t="str">
        <f aca="true" t="shared" si="13" ref="D46:P46">IF(D206&lt;&gt;0,D206,"－ ")</f>
        <v>－ </v>
      </c>
      <c r="E46" s="71" t="str">
        <f t="shared" si="13"/>
        <v>－ </v>
      </c>
      <c r="F46" s="71" t="str">
        <f t="shared" si="13"/>
        <v>－ </v>
      </c>
      <c r="G46" s="71" t="str">
        <f t="shared" si="13"/>
        <v>－ </v>
      </c>
      <c r="H46" s="71" t="str">
        <f t="shared" si="13"/>
        <v>－ </v>
      </c>
      <c r="I46" s="71" t="str">
        <f t="shared" si="13"/>
        <v>－ </v>
      </c>
      <c r="J46" s="71" t="str">
        <f t="shared" si="13"/>
        <v>－ </v>
      </c>
      <c r="K46" s="71" t="str">
        <f t="shared" si="13"/>
        <v>－ </v>
      </c>
      <c r="L46" s="71" t="str">
        <f t="shared" si="13"/>
        <v>－ </v>
      </c>
      <c r="M46" s="71" t="str">
        <f t="shared" si="13"/>
        <v>－ </v>
      </c>
      <c r="N46" s="71" t="str">
        <f t="shared" si="13"/>
        <v>－ </v>
      </c>
      <c r="O46" s="71" t="str">
        <f t="shared" si="13"/>
        <v>－ </v>
      </c>
      <c r="P46" s="71" t="str">
        <f t="shared" si="13"/>
        <v>－ </v>
      </c>
    </row>
    <row r="47" spans="1:16" ht="14.25" customHeight="1">
      <c r="A47" s="3">
        <v>360</v>
      </c>
      <c r="B47" s="4"/>
      <c r="C47" s="5" t="s">
        <v>13</v>
      </c>
      <c r="D47" s="71" t="str">
        <f aca="true" t="shared" si="14" ref="D47:P47">IF(D207&lt;&gt;0,D207,"－ ")</f>
        <v>－ </v>
      </c>
      <c r="E47" s="71" t="str">
        <f t="shared" si="14"/>
        <v>－ </v>
      </c>
      <c r="F47" s="71" t="str">
        <f t="shared" si="14"/>
        <v>－ </v>
      </c>
      <c r="G47" s="71" t="str">
        <f t="shared" si="14"/>
        <v>－ </v>
      </c>
      <c r="H47" s="71" t="str">
        <f t="shared" si="14"/>
        <v>－ </v>
      </c>
      <c r="I47" s="71" t="str">
        <f t="shared" si="14"/>
        <v>－ </v>
      </c>
      <c r="J47" s="71" t="str">
        <f t="shared" si="14"/>
        <v>－ </v>
      </c>
      <c r="K47" s="71" t="str">
        <f t="shared" si="14"/>
        <v>－ </v>
      </c>
      <c r="L47" s="71" t="str">
        <f t="shared" si="14"/>
        <v>－ </v>
      </c>
      <c r="M47" s="71" t="str">
        <f t="shared" si="14"/>
        <v>－ </v>
      </c>
      <c r="N47" s="71" t="str">
        <f t="shared" si="14"/>
        <v>－ </v>
      </c>
      <c r="O47" s="71" t="str">
        <f t="shared" si="14"/>
        <v>－ </v>
      </c>
      <c r="P47" s="71" t="str">
        <f t="shared" si="14"/>
        <v>－ </v>
      </c>
    </row>
    <row r="48" spans="1:16" ht="14.25" customHeight="1">
      <c r="A48" s="3">
        <v>380</v>
      </c>
      <c r="B48" s="4"/>
      <c r="C48" s="5" t="s">
        <v>13</v>
      </c>
      <c r="D48" s="71" t="str">
        <f aca="true" t="shared" si="15" ref="D48:P48">IF(D208&lt;&gt;0,D208,"－ ")</f>
        <v>－ </v>
      </c>
      <c r="E48" s="71" t="str">
        <f t="shared" si="15"/>
        <v>－ </v>
      </c>
      <c r="F48" s="71" t="str">
        <f t="shared" si="15"/>
        <v>－ </v>
      </c>
      <c r="G48" s="71" t="str">
        <f t="shared" si="15"/>
        <v>－ </v>
      </c>
      <c r="H48" s="71" t="str">
        <f t="shared" si="15"/>
        <v>－ </v>
      </c>
      <c r="I48" s="71" t="str">
        <f t="shared" si="15"/>
        <v>－ </v>
      </c>
      <c r="J48" s="71" t="str">
        <f t="shared" si="15"/>
        <v>－ </v>
      </c>
      <c r="K48" s="71" t="str">
        <f t="shared" si="15"/>
        <v>－ </v>
      </c>
      <c r="L48" s="71" t="str">
        <f t="shared" si="15"/>
        <v>－ </v>
      </c>
      <c r="M48" s="71" t="str">
        <f t="shared" si="15"/>
        <v>－ </v>
      </c>
      <c r="N48" s="71" t="str">
        <f t="shared" si="15"/>
        <v>－ </v>
      </c>
      <c r="O48" s="71" t="str">
        <f t="shared" si="15"/>
        <v>－ </v>
      </c>
      <c r="P48" s="71" t="str">
        <f t="shared" si="15"/>
        <v>－ </v>
      </c>
    </row>
    <row r="49" spans="1:16" ht="14.25" customHeight="1">
      <c r="A49" s="3">
        <v>400</v>
      </c>
      <c r="B49" s="4"/>
      <c r="C49" s="5" t="s">
        <v>13</v>
      </c>
      <c r="D49" s="71" t="str">
        <f aca="true" t="shared" si="16" ref="D49:P49">IF(D209&lt;&gt;0,D209,"－ ")</f>
        <v>－ </v>
      </c>
      <c r="E49" s="71" t="str">
        <f t="shared" si="16"/>
        <v>－ </v>
      </c>
      <c r="F49" s="71" t="str">
        <f t="shared" si="16"/>
        <v>－ </v>
      </c>
      <c r="G49" s="71" t="str">
        <f t="shared" si="16"/>
        <v>－ </v>
      </c>
      <c r="H49" s="71" t="str">
        <f t="shared" si="16"/>
        <v>－ </v>
      </c>
      <c r="I49" s="71" t="str">
        <f t="shared" si="16"/>
        <v>－ </v>
      </c>
      <c r="J49" s="71" t="str">
        <f t="shared" si="16"/>
        <v>－ </v>
      </c>
      <c r="K49" s="71" t="str">
        <f t="shared" si="16"/>
        <v>－ </v>
      </c>
      <c r="L49" s="71" t="str">
        <f t="shared" si="16"/>
        <v>－ </v>
      </c>
      <c r="M49" s="71" t="str">
        <f t="shared" si="16"/>
        <v>－ </v>
      </c>
      <c r="N49" s="71" t="str">
        <f t="shared" si="16"/>
        <v>－ </v>
      </c>
      <c r="O49" s="71" t="str">
        <f t="shared" si="16"/>
        <v>－ </v>
      </c>
      <c r="P49" s="71" t="str">
        <f t="shared" si="16"/>
        <v>－ </v>
      </c>
    </row>
    <row r="50" spans="1:16" ht="14.25" customHeight="1">
      <c r="A50" s="3">
        <v>420</v>
      </c>
      <c r="B50" s="4"/>
      <c r="C50" s="5" t="s">
        <v>13</v>
      </c>
      <c r="D50" s="71" t="str">
        <f aca="true" t="shared" si="17" ref="D50:P50">IF(D210&lt;&gt;0,D210,"－ ")</f>
        <v>－ </v>
      </c>
      <c r="E50" s="71" t="str">
        <f t="shared" si="17"/>
        <v>－ </v>
      </c>
      <c r="F50" s="71" t="str">
        <f t="shared" si="17"/>
        <v>－ </v>
      </c>
      <c r="G50" s="71" t="str">
        <f t="shared" si="17"/>
        <v>－ </v>
      </c>
      <c r="H50" s="71" t="str">
        <f t="shared" si="17"/>
        <v>－ </v>
      </c>
      <c r="I50" s="71" t="str">
        <f t="shared" si="17"/>
        <v>－ </v>
      </c>
      <c r="J50" s="71" t="str">
        <f t="shared" si="17"/>
        <v>－ </v>
      </c>
      <c r="K50" s="71" t="str">
        <f t="shared" si="17"/>
        <v>－ </v>
      </c>
      <c r="L50" s="71" t="str">
        <f t="shared" si="17"/>
        <v>－ </v>
      </c>
      <c r="M50" s="71" t="str">
        <f t="shared" si="17"/>
        <v>－ </v>
      </c>
      <c r="N50" s="71" t="str">
        <f t="shared" si="17"/>
        <v>－ </v>
      </c>
      <c r="O50" s="71" t="str">
        <f t="shared" si="17"/>
        <v>－ </v>
      </c>
      <c r="P50" s="71" t="str">
        <f t="shared" si="17"/>
        <v>－ </v>
      </c>
    </row>
    <row r="51" spans="1:16" ht="14.25" customHeight="1">
      <c r="A51" s="3">
        <v>440</v>
      </c>
      <c r="B51" s="4"/>
      <c r="C51" s="5" t="s">
        <v>13</v>
      </c>
      <c r="D51" s="71" t="str">
        <f aca="true" t="shared" si="18" ref="D51:P51">IF(D211&lt;&gt;0,D211,"－ ")</f>
        <v>－ </v>
      </c>
      <c r="E51" s="71" t="str">
        <f t="shared" si="18"/>
        <v>－ </v>
      </c>
      <c r="F51" s="71" t="str">
        <f t="shared" si="18"/>
        <v>－ </v>
      </c>
      <c r="G51" s="71" t="str">
        <f t="shared" si="18"/>
        <v>－ </v>
      </c>
      <c r="H51" s="71" t="str">
        <f t="shared" si="18"/>
        <v>－ </v>
      </c>
      <c r="I51" s="71" t="str">
        <f t="shared" si="18"/>
        <v>－ </v>
      </c>
      <c r="J51" s="71" t="str">
        <f t="shared" si="18"/>
        <v>－ </v>
      </c>
      <c r="K51" s="71" t="str">
        <f t="shared" si="18"/>
        <v>－ </v>
      </c>
      <c r="L51" s="71" t="str">
        <f t="shared" si="18"/>
        <v>－ </v>
      </c>
      <c r="M51" s="71" t="str">
        <f t="shared" si="18"/>
        <v>－ </v>
      </c>
      <c r="N51" s="71" t="str">
        <f t="shared" si="18"/>
        <v>－ </v>
      </c>
      <c r="O51" s="71" t="str">
        <f t="shared" si="18"/>
        <v>－ </v>
      </c>
      <c r="P51" s="71" t="str">
        <f t="shared" si="18"/>
        <v>－ </v>
      </c>
    </row>
    <row r="52" spans="1:16" ht="14.25" customHeight="1">
      <c r="A52" s="3">
        <v>460</v>
      </c>
      <c r="B52" s="4"/>
      <c r="C52" s="5" t="s">
        <v>13</v>
      </c>
      <c r="D52" s="71" t="str">
        <f aca="true" t="shared" si="19" ref="D52:P52">IF(D212&lt;&gt;0,D212,"－ ")</f>
        <v>－ </v>
      </c>
      <c r="E52" s="71" t="str">
        <f t="shared" si="19"/>
        <v>－ </v>
      </c>
      <c r="F52" s="71" t="str">
        <f t="shared" si="19"/>
        <v>－ </v>
      </c>
      <c r="G52" s="71" t="str">
        <f t="shared" si="19"/>
        <v>－ </v>
      </c>
      <c r="H52" s="71" t="str">
        <f t="shared" si="19"/>
        <v>－ </v>
      </c>
      <c r="I52" s="71" t="str">
        <f t="shared" si="19"/>
        <v>－ </v>
      </c>
      <c r="J52" s="71" t="str">
        <f t="shared" si="19"/>
        <v>－ </v>
      </c>
      <c r="K52" s="71" t="str">
        <f t="shared" si="19"/>
        <v>－ </v>
      </c>
      <c r="L52" s="71" t="str">
        <f t="shared" si="19"/>
        <v>－ </v>
      </c>
      <c r="M52" s="71" t="str">
        <f t="shared" si="19"/>
        <v>－ </v>
      </c>
      <c r="N52" s="71" t="str">
        <f t="shared" si="19"/>
        <v>－ </v>
      </c>
      <c r="O52" s="71" t="str">
        <f t="shared" si="19"/>
        <v>－ </v>
      </c>
      <c r="P52" s="71" t="str">
        <f t="shared" si="19"/>
        <v>－ </v>
      </c>
    </row>
    <row r="53" spans="1:16" ht="14.25" customHeight="1">
      <c r="A53" s="3">
        <v>480</v>
      </c>
      <c r="B53" s="7"/>
      <c r="C53" s="8" t="s">
        <v>13</v>
      </c>
      <c r="D53" s="71" t="str">
        <f aca="true" t="shared" si="20" ref="D53:P53">IF(D213&lt;&gt;0,D213,"－ ")</f>
        <v>－ </v>
      </c>
      <c r="E53" s="71" t="str">
        <f t="shared" si="20"/>
        <v>－ </v>
      </c>
      <c r="F53" s="71" t="str">
        <f t="shared" si="20"/>
        <v>－ </v>
      </c>
      <c r="G53" s="71" t="str">
        <f t="shared" si="20"/>
        <v>－ </v>
      </c>
      <c r="H53" s="71" t="str">
        <f t="shared" si="20"/>
        <v>－ </v>
      </c>
      <c r="I53" s="71" t="str">
        <f t="shared" si="20"/>
        <v>－ </v>
      </c>
      <c r="J53" s="71" t="str">
        <f t="shared" si="20"/>
        <v>－ </v>
      </c>
      <c r="K53" s="71" t="str">
        <f t="shared" si="20"/>
        <v>－ </v>
      </c>
      <c r="L53" s="71" t="str">
        <f t="shared" si="20"/>
        <v>－ </v>
      </c>
      <c r="M53" s="71" t="str">
        <f t="shared" si="20"/>
        <v>－ </v>
      </c>
      <c r="N53" s="71" t="str">
        <f t="shared" si="20"/>
        <v>－ </v>
      </c>
      <c r="O53" s="71" t="str">
        <f t="shared" si="20"/>
        <v>－ </v>
      </c>
      <c r="P53" s="71" t="str">
        <f t="shared" si="20"/>
        <v>－ </v>
      </c>
    </row>
    <row r="54" spans="1:16" ht="14.25" customHeight="1">
      <c r="A54" s="3">
        <v>500</v>
      </c>
      <c r="B54" s="4"/>
      <c r="C54" s="5" t="s">
        <v>13</v>
      </c>
      <c r="D54" s="71" t="str">
        <f aca="true" t="shared" si="21" ref="D54:P54">IF(D214&lt;&gt;0,D214,"－ ")</f>
        <v>－ </v>
      </c>
      <c r="E54" s="71" t="str">
        <f t="shared" si="21"/>
        <v>－ </v>
      </c>
      <c r="F54" s="71" t="str">
        <f t="shared" si="21"/>
        <v>－ </v>
      </c>
      <c r="G54" s="71" t="str">
        <f t="shared" si="21"/>
        <v>－ </v>
      </c>
      <c r="H54" s="71" t="str">
        <f t="shared" si="21"/>
        <v>－ </v>
      </c>
      <c r="I54" s="71" t="str">
        <f t="shared" si="21"/>
        <v>－ </v>
      </c>
      <c r="J54" s="71" t="str">
        <f t="shared" si="21"/>
        <v>－ </v>
      </c>
      <c r="K54" s="71" t="str">
        <f t="shared" si="21"/>
        <v>－ </v>
      </c>
      <c r="L54" s="71" t="str">
        <f t="shared" si="21"/>
        <v>－ </v>
      </c>
      <c r="M54" s="71" t="str">
        <f t="shared" si="21"/>
        <v>－ </v>
      </c>
      <c r="N54" s="71" t="str">
        <f t="shared" si="21"/>
        <v>－ </v>
      </c>
      <c r="O54" s="71" t="str">
        <f t="shared" si="21"/>
        <v>－ </v>
      </c>
      <c r="P54" s="71" t="str">
        <f t="shared" si="21"/>
        <v>－ </v>
      </c>
    </row>
    <row r="55" spans="1:16" ht="14.25" customHeight="1">
      <c r="A55" s="3">
        <v>550</v>
      </c>
      <c r="B55" s="4"/>
      <c r="C55" s="5" t="s">
        <v>13</v>
      </c>
      <c r="D55" s="71" t="str">
        <f aca="true" t="shared" si="22" ref="D55:P55">IF(D215&lt;&gt;0,D215,"－ ")</f>
        <v>－ </v>
      </c>
      <c r="E55" s="71" t="str">
        <f t="shared" si="22"/>
        <v>－ </v>
      </c>
      <c r="F55" s="71" t="str">
        <f t="shared" si="22"/>
        <v>－ </v>
      </c>
      <c r="G55" s="71" t="str">
        <f t="shared" si="22"/>
        <v>－ </v>
      </c>
      <c r="H55" s="71" t="str">
        <f t="shared" si="22"/>
        <v>－ </v>
      </c>
      <c r="I55" s="71" t="str">
        <f t="shared" si="22"/>
        <v>－ </v>
      </c>
      <c r="J55" s="71" t="str">
        <f t="shared" si="22"/>
        <v>－ </v>
      </c>
      <c r="K55" s="71" t="str">
        <f t="shared" si="22"/>
        <v>－ </v>
      </c>
      <c r="L55" s="71" t="str">
        <f t="shared" si="22"/>
        <v>－ </v>
      </c>
      <c r="M55" s="71" t="str">
        <f t="shared" si="22"/>
        <v>－ </v>
      </c>
      <c r="N55" s="71" t="str">
        <f t="shared" si="22"/>
        <v>－ </v>
      </c>
      <c r="O55" s="71" t="str">
        <f t="shared" si="22"/>
        <v>－ </v>
      </c>
      <c r="P55" s="71" t="str">
        <f t="shared" si="22"/>
        <v>－ </v>
      </c>
    </row>
    <row r="56" spans="1:16" ht="14.25" customHeight="1">
      <c r="A56" s="3">
        <v>600</v>
      </c>
      <c r="B56" s="4"/>
      <c r="C56" s="5" t="s">
        <v>13</v>
      </c>
      <c r="D56" s="71" t="str">
        <f aca="true" t="shared" si="23" ref="D56:P56">IF(D216&lt;&gt;0,D216,"－ ")</f>
        <v>－ </v>
      </c>
      <c r="E56" s="71" t="str">
        <f t="shared" si="23"/>
        <v>－ </v>
      </c>
      <c r="F56" s="71" t="str">
        <f t="shared" si="23"/>
        <v>－ </v>
      </c>
      <c r="G56" s="71" t="str">
        <f t="shared" si="23"/>
        <v>－ </v>
      </c>
      <c r="H56" s="71" t="str">
        <f t="shared" si="23"/>
        <v>－ </v>
      </c>
      <c r="I56" s="71" t="str">
        <f t="shared" si="23"/>
        <v>－ </v>
      </c>
      <c r="J56" s="71" t="str">
        <f t="shared" si="23"/>
        <v>－ </v>
      </c>
      <c r="K56" s="71" t="str">
        <f t="shared" si="23"/>
        <v>－ </v>
      </c>
      <c r="L56" s="71" t="str">
        <f t="shared" si="23"/>
        <v>－ </v>
      </c>
      <c r="M56" s="71" t="str">
        <f t="shared" si="23"/>
        <v>－ </v>
      </c>
      <c r="N56" s="71" t="str">
        <f t="shared" si="23"/>
        <v>－ </v>
      </c>
      <c r="O56" s="71" t="str">
        <f t="shared" si="23"/>
        <v>－ </v>
      </c>
      <c r="P56" s="71" t="str">
        <f t="shared" si="23"/>
        <v>－ </v>
      </c>
    </row>
    <row r="57" spans="1:16" ht="14.25" customHeight="1">
      <c r="A57" s="3">
        <v>650</v>
      </c>
      <c r="B57" s="4"/>
      <c r="C57" s="5" t="s">
        <v>13</v>
      </c>
      <c r="D57" s="71" t="str">
        <f aca="true" t="shared" si="24" ref="D57:P57">IF(D217&lt;&gt;0,D217,"－ ")</f>
        <v>－ </v>
      </c>
      <c r="E57" s="71" t="str">
        <f t="shared" si="24"/>
        <v>－ </v>
      </c>
      <c r="F57" s="71" t="str">
        <f t="shared" si="24"/>
        <v>－ </v>
      </c>
      <c r="G57" s="71" t="str">
        <f t="shared" si="24"/>
        <v>－ </v>
      </c>
      <c r="H57" s="71" t="str">
        <f t="shared" si="24"/>
        <v>－ </v>
      </c>
      <c r="I57" s="71" t="str">
        <f t="shared" si="24"/>
        <v>－ </v>
      </c>
      <c r="J57" s="71" t="str">
        <f t="shared" si="24"/>
        <v>－ </v>
      </c>
      <c r="K57" s="71" t="str">
        <f t="shared" si="24"/>
        <v>－ </v>
      </c>
      <c r="L57" s="71" t="str">
        <f t="shared" si="24"/>
        <v>－ </v>
      </c>
      <c r="M57" s="71" t="str">
        <f t="shared" si="24"/>
        <v>－ </v>
      </c>
      <c r="N57" s="71" t="str">
        <f t="shared" si="24"/>
        <v>－ </v>
      </c>
      <c r="O57" s="71" t="str">
        <f t="shared" si="24"/>
        <v>－ </v>
      </c>
      <c r="P57" s="71" t="str">
        <f t="shared" si="24"/>
        <v>－ </v>
      </c>
    </row>
    <row r="58" spans="1:16" ht="14.25" customHeight="1">
      <c r="A58" s="3">
        <v>700</v>
      </c>
      <c r="B58" s="4"/>
      <c r="C58" s="5" t="s">
        <v>13</v>
      </c>
      <c r="D58" s="71" t="str">
        <f aca="true" t="shared" si="25" ref="D58:P58">IF(D218&lt;&gt;0,D218,"－ ")</f>
        <v>－ </v>
      </c>
      <c r="E58" s="71" t="str">
        <f t="shared" si="25"/>
        <v>－ </v>
      </c>
      <c r="F58" s="71" t="str">
        <f t="shared" si="25"/>
        <v>－ </v>
      </c>
      <c r="G58" s="71" t="str">
        <f t="shared" si="25"/>
        <v>－ </v>
      </c>
      <c r="H58" s="71" t="str">
        <f t="shared" si="25"/>
        <v>－ </v>
      </c>
      <c r="I58" s="71" t="str">
        <f t="shared" si="25"/>
        <v>－ </v>
      </c>
      <c r="J58" s="71" t="str">
        <f t="shared" si="25"/>
        <v>－ </v>
      </c>
      <c r="K58" s="71" t="str">
        <f t="shared" si="25"/>
        <v>－ </v>
      </c>
      <c r="L58" s="71" t="str">
        <f t="shared" si="25"/>
        <v>－ </v>
      </c>
      <c r="M58" s="71" t="str">
        <f t="shared" si="25"/>
        <v>－ </v>
      </c>
      <c r="N58" s="71" t="str">
        <f t="shared" si="25"/>
        <v>－ </v>
      </c>
      <c r="O58" s="71" t="str">
        <f t="shared" si="25"/>
        <v>－ </v>
      </c>
      <c r="P58" s="71" t="str">
        <f t="shared" si="25"/>
        <v>－ </v>
      </c>
    </row>
    <row r="59" spans="1:16" ht="14.25" customHeight="1">
      <c r="A59" s="3">
        <v>750</v>
      </c>
      <c r="B59" s="16"/>
      <c r="C59" s="14" t="s">
        <v>13</v>
      </c>
      <c r="D59" s="71" t="str">
        <f aca="true" t="shared" si="26" ref="D59:P59">IF(D219&lt;&gt;0,D219,"－ ")</f>
        <v>－ </v>
      </c>
      <c r="E59" s="71" t="str">
        <f t="shared" si="26"/>
        <v>－ </v>
      </c>
      <c r="F59" s="71" t="str">
        <f t="shared" si="26"/>
        <v>－ </v>
      </c>
      <c r="G59" s="71" t="str">
        <f t="shared" si="26"/>
        <v>－ </v>
      </c>
      <c r="H59" s="71" t="str">
        <f t="shared" si="26"/>
        <v>－ </v>
      </c>
      <c r="I59" s="71" t="str">
        <f t="shared" si="26"/>
        <v>－ </v>
      </c>
      <c r="J59" s="71" t="str">
        <f t="shared" si="26"/>
        <v>－ </v>
      </c>
      <c r="K59" s="71" t="str">
        <f t="shared" si="26"/>
        <v>－ </v>
      </c>
      <c r="L59" s="71" t="str">
        <f t="shared" si="26"/>
        <v>－ </v>
      </c>
      <c r="M59" s="71" t="str">
        <f t="shared" si="26"/>
        <v>－ </v>
      </c>
      <c r="N59" s="71" t="str">
        <f t="shared" si="26"/>
        <v>－ </v>
      </c>
      <c r="O59" s="71" t="str">
        <f t="shared" si="26"/>
        <v>－ </v>
      </c>
      <c r="P59" s="71" t="str">
        <f t="shared" si="26"/>
        <v>－ </v>
      </c>
    </row>
    <row r="60" spans="1:16" ht="14.25" customHeight="1">
      <c r="A60" s="3">
        <v>800</v>
      </c>
      <c r="B60" s="4"/>
      <c r="C60" s="5" t="s">
        <v>13</v>
      </c>
      <c r="D60" s="71" t="str">
        <f aca="true" t="shared" si="27" ref="D60:P60">IF(D220&lt;&gt;0,D220,"－ ")</f>
        <v>－ </v>
      </c>
      <c r="E60" s="71" t="str">
        <f t="shared" si="27"/>
        <v>－ </v>
      </c>
      <c r="F60" s="71" t="str">
        <f t="shared" si="27"/>
        <v>－ </v>
      </c>
      <c r="G60" s="71" t="str">
        <f t="shared" si="27"/>
        <v>－ </v>
      </c>
      <c r="H60" s="71" t="str">
        <f t="shared" si="27"/>
        <v>－ </v>
      </c>
      <c r="I60" s="71" t="str">
        <f t="shared" si="27"/>
        <v>－ </v>
      </c>
      <c r="J60" s="71" t="str">
        <f t="shared" si="27"/>
        <v>－ </v>
      </c>
      <c r="K60" s="71" t="str">
        <f t="shared" si="27"/>
        <v>－ </v>
      </c>
      <c r="L60" s="71" t="str">
        <f t="shared" si="27"/>
        <v>－ </v>
      </c>
      <c r="M60" s="71" t="str">
        <f t="shared" si="27"/>
        <v>－ </v>
      </c>
      <c r="N60" s="71" t="str">
        <f t="shared" si="27"/>
        <v>－ </v>
      </c>
      <c r="O60" s="71" t="str">
        <f t="shared" si="27"/>
        <v>－ </v>
      </c>
      <c r="P60" s="71" t="str">
        <f t="shared" si="27"/>
        <v>－ </v>
      </c>
    </row>
    <row r="61" spans="1:16" ht="14.25" customHeight="1">
      <c r="A61" s="3">
        <v>850</v>
      </c>
      <c r="B61" s="4"/>
      <c r="C61" s="5" t="s">
        <v>13</v>
      </c>
      <c r="D61" s="71" t="str">
        <f aca="true" t="shared" si="28" ref="D61:P61">IF(D221&lt;&gt;0,D221,"－ ")</f>
        <v>－ </v>
      </c>
      <c r="E61" s="71" t="str">
        <f t="shared" si="28"/>
        <v>－ </v>
      </c>
      <c r="F61" s="71" t="str">
        <f t="shared" si="28"/>
        <v>－ </v>
      </c>
      <c r="G61" s="71" t="str">
        <f t="shared" si="28"/>
        <v>－ </v>
      </c>
      <c r="H61" s="71" t="str">
        <f t="shared" si="28"/>
        <v>－ </v>
      </c>
      <c r="I61" s="71" t="str">
        <f t="shared" si="28"/>
        <v>－ </v>
      </c>
      <c r="J61" s="71" t="str">
        <f t="shared" si="28"/>
        <v>－ </v>
      </c>
      <c r="K61" s="71" t="str">
        <f t="shared" si="28"/>
        <v>－ </v>
      </c>
      <c r="L61" s="71" t="str">
        <f t="shared" si="28"/>
        <v>－ </v>
      </c>
      <c r="M61" s="71" t="str">
        <f t="shared" si="28"/>
        <v>－ </v>
      </c>
      <c r="N61" s="71" t="str">
        <f t="shared" si="28"/>
        <v>－ </v>
      </c>
      <c r="O61" s="71" t="str">
        <f t="shared" si="28"/>
        <v>－ </v>
      </c>
      <c r="P61" s="71" t="str">
        <f t="shared" si="28"/>
        <v>－ </v>
      </c>
    </row>
    <row r="62" spans="1:16" ht="14.25" customHeight="1">
      <c r="A62" s="3">
        <v>900</v>
      </c>
      <c r="B62" s="4"/>
      <c r="C62" s="5" t="s">
        <v>13</v>
      </c>
      <c r="D62" s="71" t="str">
        <f aca="true" t="shared" si="29" ref="D62:P62">IF(D222&lt;&gt;0,D222,"－ ")</f>
        <v>－ </v>
      </c>
      <c r="E62" s="71" t="str">
        <f t="shared" si="29"/>
        <v>－ </v>
      </c>
      <c r="F62" s="71" t="str">
        <f t="shared" si="29"/>
        <v>－ </v>
      </c>
      <c r="G62" s="71" t="str">
        <f t="shared" si="29"/>
        <v>－ </v>
      </c>
      <c r="H62" s="71" t="str">
        <f t="shared" si="29"/>
        <v>－ </v>
      </c>
      <c r="I62" s="71" t="str">
        <f t="shared" si="29"/>
        <v>－ </v>
      </c>
      <c r="J62" s="71" t="str">
        <f t="shared" si="29"/>
        <v>－ </v>
      </c>
      <c r="K62" s="71" t="str">
        <f t="shared" si="29"/>
        <v>－ </v>
      </c>
      <c r="L62" s="71" t="str">
        <f t="shared" si="29"/>
        <v>－ </v>
      </c>
      <c r="M62" s="71" t="str">
        <f t="shared" si="29"/>
        <v>－ </v>
      </c>
      <c r="N62" s="71" t="str">
        <f t="shared" si="29"/>
        <v>－ </v>
      </c>
      <c r="O62" s="71" t="str">
        <f t="shared" si="29"/>
        <v>－ </v>
      </c>
      <c r="P62" s="71" t="str">
        <f t="shared" si="29"/>
        <v>－ </v>
      </c>
    </row>
    <row r="63" spans="1:16" ht="14.25" customHeight="1">
      <c r="A63" s="3">
        <v>950</v>
      </c>
      <c r="B63" s="4"/>
      <c r="C63" s="5" t="s">
        <v>13</v>
      </c>
      <c r="D63" s="71" t="str">
        <f aca="true" t="shared" si="30" ref="D63:P63">IF(D223&lt;&gt;0,D223,"－ ")</f>
        <v>－ </v>
      </c>
      <c r="E63" s="71" t="str">
        <f t="shared" si="30"/>
        <v>－ </v>
      </c>
      <c r="F63" s="71" t="str">
        <f t="shared" si="30"/>
        <v>－ </v>
      </c>
      <c r="G63" s="71" t="str">
        <f t="shared" si="30"/>
        <v>－ </v>
      </c>
      <c r="H63" s="71" t="str">
        <f t="shared" si="30"/>
        <v>－ </v>
      </c>
      <c r="I63" s="71" t="str">
        <f t="shared" si="30"/>
        <v>－ </v>
      </c>
      <c r="J63" s="71" t="str">
        <f t="shared" si="30"/>
        <v>－ </v>
      </c>
      <c r="K63" s="71" t="str">
        <f t="shared" si="30"/>
        <v>－ </v>
      </c>
      <c r="L63" s="71" t="str">
        <f t="shared" si="30"/>
        <v>－ </v>
      </c>
      <c r="M63" s="71" t="str">
        <f t="shared" si="30"/>
        <v>－ </v>
      </c>
      <c r="N63" s="71" t="str">
        <f t="shared" si="30"/>
        <v>－ </v>
      </c>
      <c r="O63" s="71" t="str">
        <f t="shared" si="30"/>
        <v>－ </v>
      </c>
      <c r="P63" s="71" t="str">
        <f t="shared" si="30"/>
        <v>－ </v>
      </c>
    </row>
    <row r="64" spans="1:16" ht="14.25" customHeight="1">
      <c r="A64" s="3">
        <v>1000</v>
      </c>
      <c r="B64" s="4"/>
      <c r="C64" s="5" t="s">
        <v>13</v>
      </c>
      <c r="D64" s="71" t="str">
        <f aca="true" t="shared" si="31" ref="D64:P64">IF(D224&lt;&gt;0,D224,"－ ")</f>
        <v>－ </v>
      </c>
      <c r="E64" s="71" t="str">
        <f t="shared" si="31"/>
        <v>－ </v>
      </c>
      <c r="F64" s="71" t="str">
        <f t="shared" si="31"/>
        <v>－ </v>
      </c>
      <c r="G64" s="71" t="str">
        <f t="shared" si="31"/>
        <v>－ </v>
      </c>
      <c r="H64" s="71" t="str">
        <f t="shared" si="31"/>
        <v>－ </v>
      </c>
      <c r="I64" s="71" t="str">
        <f t="shared" si="31"/>
        <v>－ </v>
      </c>
      <c r="J64" s="71" t="str">
        <f t="shared" si="31"/>
        <v>－ </v>
      </c>
      <c r="K64" s="71" t="str">
        <f t="shared" si="31"/>
        <v>－ </v>
      </c>
      <c r="L64" s="71" t="str">
        <f t="shared" si="31"/>
        <v>－ </v>
      </c>
      <c r="M64" s="71" t="str">
        <f t="shared" si="31"/>
        <v>－ </v>
      </c>
      <c r="N64" s="71" t="str">
        <f t="shared" si="31"/>
        <v>－ </v>
      </c>
      <c r="O64" s="71" t="str">
        <f t="shared" si="31"/>
        <v>－ </v>
      </c>
      <c r="P64" s="71" t="str">
        <f t="shared" si="31"/>
        <v>－ </v>
      </c>
    </row>
    <row r="65" spans="1:16" ht="14.25" customHeight="1">
      <c r="A65" s="3">
        <v>1050</v>
      </c>
      <c r="B65" s="4"/>
      <c r="C65" s="5" t="s">
        <v>13</v>
      </c>
      <c r="D65" s="71" t="str">
        <f aca="true" t="shared" si="32" ref="D65:P65">IF(D225&lt;&gt;0,D225,"－ ")</f>
        <v>－ </v>
      </c>
      <c r="E65" s="71" t="str">
        <f t="shared" si="32"/>
        <v>－ </v>
      </c>
      <c r="F65" s="71" t="str">
        <f t="shared" si="32"/>
        <v>－ </v>
      </c>
      <c r="G65" s="71" t="str">
        <f t="shared" si="32"/>
        <v>－ </v>
      </c>
      <c r="H65" s="71" t="str">
        <f t="shared" si="32"/>
        <v>－ </v>
      </c>
      <c r="I65" s="71" t="str">
        <f t="shared" si="32"/>
        <v>－ </v>
      </c>
      <c r="J65" s="71" t="str">
        <f t="shared" si="32"/>
        <v>－ </v>
      </c>
      <c r="K65" s="71" t="str">
        <f t="shared" si="32"/>
        <v>－ </v>
      </c>
      <c r="L65" s="71" t="str">
        <f t="shared" si="32"/>
        <v>－ </v>
      </c>
      <c r="M65" s="71" t="str">
        <f t="shared" si="32"/>
        <v>－ </v>
      </c>
      <c r="N65" s="71" t="str">
        <f t="shared" si="32"/>
        <v>－ </v>
      </c>
      <c r="O65" s="71" t="str">
        <f t="shared" si="32"/>
        <v>－ </v>
      </c>
      <c r="P65" s="71" t="str">
        <f t="shared" si="32"/>
        <v>－ </v>
      </c>
    </row>
    <row r="66" spans="1:16" ht="14.25" customHeight="1">
      <c r="A66" s="3">
        <v>1100</v>
      </c>
      <c r="B66" s="4"/>
      <c r="C66" s="5" t="s">
        <v>13</v>
      </c>
      <c r="D66" s="71" t="str">
        <f aca="true" t="shared" si="33" ref="D66:P66">IF(D226&lt;&gt;0,D226,"－ ")</f>
        <v>－ </v>
      </c>
      <c r="E66" s="71" t="str">
        <f t="shared" si="33"/>
        <v>－ </v>
      </c>
      <c r="F66" s="71" t="str">
        <f t="shared" si="33"/>
        <v>－ </v>
      </c>
      <c r="G66" s="71" t="str">
        <f t="shared" si="33"/>
        <v>－ </v>
      </c>
      <c r="H66" s="71" t="str">
        <f t="shared" si="33"/>
        <v>－ </v>
      </c>
      <c r="I66" s="71" t="str">
        <f t="shared" si="33"/>
        <v>－ </v>
      </c>
      <c r="J66" s="71" t="str">
        <f t="shared" si="33"/>
        <v>－ </v>
      </c>
      <c r="K66" s="71" t="str">
        <f t="shared" si="33"/>
        <v>－ </v>
      </c>
      <c r="L66" s="71" t="str">
        <f t="shared" si="33"/>
        <v>－ </v>
      </c>
      <c r="M66" s="71" t="str">
        <f t="shared" si="33"/>
        <v>－ </v>
      </c>
      <c r="N66" s="71" t="str">
        <f t="shared" si="33"/>
        <v>－ </v>
      </c>
      <c r="O66" s="71" t="str">
        <f t="shared" si="33"/>
        <v>－ </v>
      </c>
      <c r="P66" s="71" t="str">
        <f t="shared" si="33"/>
        <v>－ </v>
      </c>
    </row>
    <row r="67" spans="1:16" ht="14.25" customHeight="1">
      <c r="A67" s="3">
        <v>1150</v>
      </c>
      <c r="B67" s="4"/>
      <c r="C67" s="5" t="s">
        <v>13</v>
      </c>
      <c r="D67" s="71" t="str">
        <f aca="true" t="shared" si="34" ref="D67:P67">IF(D227&lt;&gt;0,D227,"－ ")</f>
        <v>－ </v>
      </c>
      <c r="E67" s="71" t="str">
        <f t="shared" si="34"/>
        <v>－ </v>
      </c>
      <c r="F67" s="71" t="str">
        <f t="shared" si="34"/>
        <v>－ </v>
      </c>
      <c r="G67" s="71" t="str">
        <f t="shared" si="34"/>
        <v>－ </v>
      </c>
      <c r="H67" s="71" t="str">
        <f t="shared" si="34"/>
        <v>－ </v>
      </c>
      <c r="I67" s="71" t="str">
        <f t="shared" si="34"/>
        <v>－ </v>
      </c>
      <c r="J67" s="71" t="str">
        <f t="shared" si="34"/>
        <v>－ </v>
      </c>
      <c r="K67" s="71" t="str">
        <f t="shared" si="34"/>
        <v>－ </v>
      </c>
      <c r="L67" s="71" t="str">
        <f t="shared" si="34"/>
        <v>－ </v>
      </c>
      <c r="M67" s="71" t="str">
        <f t="shared" si="34"/>
        <v>－ </v>
      </c>
      <c r="N67" s="71" t="str">
        <f t="shared" si="34"/>
        <v>－ </v>
      </c>
      <c r="O67" s="71" t="str">
        <f t="shared" si="34"/>
        <v>－ </v>
      </c>
      <c r="P67" s="71" t="str">
        <f t="shared" si="34"/>
        <v>－ </v>
      </c>
    </row>
    <row r="68" spans="1:16" ht="14.25" customHeight="1">
      <c r="A68" s="3">
        <v>1200</v>
      </c>
      <c r="B68" s="4"/>
      <c r="C68" s="5" t="s">
        <v>13</v>
      </c>
      <c r="D68" s="71" t="str">
        <f aca="true" t="shared" si="35" ref="D68:P68">IF(D228&lt;&gt;0,D228,"－ ")</f>
        <v>－ </v>
      </c>
      <c r="E68" s="71" t="str">
        <f t="shared" si="35"/>
        <v>－ </v>
      </c>
      <c r="F68" s="71" t="str">
        <f t="shared" si="35"/>
        <v>－ </v>
      </c>
      <c r="G68" s="71" t="str">
        <f t="shared" si="35"/>
        <v>－ </v>
      </c>
      <c r="H68" s="71" t="str">
        <f t="shared" si="35"/>
        <v>－ </v>
      </c>
      <c r="I68" s="71" t="str">
        <f t="shared" si="35"/>
        <v>－ </v>
      </c>
      <c r="J68" s="71" t="str">
        <f t="shared" si="35"/>
        <v>－ </v>
      </c>
      <c r="K68" s="71" t="str">
        <f t="shared" si="35"/>
        <v>－ </v>
      </c>
      <c r="L68" s="71" t="str">
        <f t="shared" si="35"/>
        <v>－ </v>
      </c>
      <c r="M68" s="71" t="str">
        <f t="shared" si="35"/>
        <v>－ </v>
      </c>
      <c r="N68" s="71" t="str">
        <f t="shared" si="35"/>
        <v>－ </v>
      </c>
      <c r="O68" s="71" t="str">
        <f t="shared" si="35"/>
        <v>－ </v>
      </c>
      <c r="P68" s="71" t="str">
        <f t="shared" si="35"/>
        <v>－ </v>
      </c>
    </row>
    <row r="69" spans="1:16" ht="14.25" customHeight="1">
      <c r="A69" s="3">
        <v>1250</v>
      </c>
      <c r="B69" s="4"/>
      <c r="C69" s="5" t="s">
        <v>13</v>
      </c>
      <c r="D69" s="71" t="str">
        <f aca="true" t="shared" si="36" ref="D69:P69">IF(D229&lt;&gt;0,D229,"－ ")</f>
        <v>－ </v>
      </c>
      <c r="E69" s="71" t="str">
        <f t="shared" si="36"/>
        <v>－ </v>
      </c>
      <c r="F69" s="71" t="str">
        <f t="shared" si="36"/>
        <v>－ </v>
      </c>
      <c r="G69" s="71" t="str">
        <f t="shared" si="36"/>
        <v>－ </v>
      </c>
      <c r="H69" s="71" t="str">
        <f t="shared" si="36"/>
        <v>－ </v>
      </c>
      <c r="I69" s="71" t="str">
        <f t="shared" si="36"/>
        <v>－ </v>
      </c>
      <c r="J69" s="71" t="str">
        <f t="shared" si="36"/>
        <v>－ </v>
      </c>
      <c r="K69" s="71" t="str">
        <f t="shared" si="36"/>
        <v>－ </v>
      </c>
      <c r="L69" s="71" t="str">
        <f t="shared" si="36"/>
        <v>－ </v>
      </c>
      <c r="M69" s="71" t="str">
        <f t="shared" si="36"/>
        <v>－ </v>
      </c>
      <c r="N69" s="71" t="str">
        <f t="shared" si="36"/>
        <v>－ </v>
      </c>
      <c r="O69" s="71" t="str">
        <f t="shared" si="36"/>
        <v>－ </v>
      </c>
      <c r="P69" s="71" t="str">
        <f t="shared" si="36"/>
        <v>－ </v>
      </c>
    </row>
    <row r="70" spans="1:16" ht="14.25" customHeight="1">
      <c r="A70" s="3">
        <v>1300</v>
      </c>
      <c r="B70" s="4"/>
      <c r="C70" s="5" t="s">
        <v>13</v>
      </c>
      <c r="D70" s="71" t="str">
        <f aca="true" t="shared" si="37" ref="D70:P70">IF(D230&lt;&gt;0,D230,"－ ")</f>
        <v>－ </v>
      </c>
      <c r="E70" s="71" t="str">
        <f t="shared" si="37"/>
        <v>－ </v>
      </c>
      <c r="F70" s="71" t="str">
        <f t="shared" si="37"/>
        <v>－ </v>
      </c>
      <c r="G70" s="71" t="str">
        <f t="shared" si="37"/>
        <v>－ </v>
      </c>
      <c r="H70" s="71" t="str">
        <f t="shared" si="37"/>
        <v>－ </v>
      </c>
      <c r="I70" s="71" t="str">
        <f t="shared" si="37"/>
        <v>－ </v>
      </c>
      <c r="J70" s="71" t="str">
        <f t="shared" si="37"/>
        <v>－ </v>
      </c>
      <c r="K70" s="71" t="str">
        <f t="shared" si="37"/>
        <v>－ </v>
      </c>
      <c r="L70" s="71" t="str">
        <f t="shared" si="37"/>
        <v>－ </v>
      </c>
      <c r="M70" s="71" t="str">
        <f t="shared" si="37"/>
        <v>－ </v>
      </c>
      <c r="N70" s="71" t="str">
        <f t="shared" si="37"/>
        <v>－ </v>
      </c>
      <c r="O70" s="71" t="str">
        <f t="shared" si="37"/>
        <v>－ </v>
      </c>
      <c r="P70" s="71" t="str">
        <f t="shared" si="37"/>
        <v>－ </v>
      </c>
    </row>
    <row r="71" spans="1:16" ht="14.25" customHeight="1">
      <c r="A71" s="3">
        <v>1350</v>
      </c>
      <c r="B71" s="4"/>
      <c r="C71" s="5" t="s">
        <v>13</v>
      </c>
      <c r="D71" s="71" t="str">
        <f aca="true" t="shared" si="38" ref="D71:P71">IF(D231&lt;&gt;0,D231,"－ ")</f>
        <v>－ </v>
      </c>
      <c r="E71" s="71" t="str">
        <f t="shared" si="38"/>
        <v>－ </v>
      </c>
      <c r="F71" s="71" t="str">
        <f t="shared" si="38"/>
        <v>－ </v>
      </c>
      <c r="G71" s="71" t="str">
        <f t="shared" si="38"/>
        <v>－ </v>
      </c>
      <c r="H71" s="71" t="str">
        <f t="shared" si="38"/>
        <v>－ </v>
      </c>
      <c r="I71" s="71" t="str">
        <f t="shared" si="38"/>
        <v>－ </v>
      </c>
      <c r="J71" s="71" t="str">
        <f t="shared" si="38"/>
        <v>－ </v>
      </c>
      <c r="K71" s="71" t="str">
        <f t="shared" si="38"/>
        <v>－ </v>
      </c>
      <c r="L71" s="71" t="str">
        <f t="shared" si="38"/>
        <v>－ </v>
      </c>
      <c r="M71" s="71" t="str">
        <f t="shared" si="38"/>
        <v>－ </v>
      </c>
      <c r="N71" s="71" t="str">
        <f t="shared" si="38"/>
        <v>－ </v>
      </c>
      <c r="O71" s="71" t="str">
        <f t="shared" si="38"/>
        <v>－ </v>
      </c>
      <c r="P71" s="71" t="str">
        <f t="shared" si="38"/>
        <v>－ </v>
      </c>
    </row>
    <row r="72" spans="1:16" ht="14.25" customHeight="1">
      <c r="A72" s="3">
        <v>1400</v>
      </c>
      <c r="B72" s="4"/>
      <c r="C72" s="5" t="s">
        <v>13</v>
      </c>
      <c r="D72" s="71" t="str">
        <f aca="true" t="shared" si="39" ref="D72:P72">IF(D232&lt;&gt;0,D232,"－ ")</f>
        <v>－ </v>
      </c>
      <c r="E72" s="71" t="str">
        <f t="shared" si="39"/>
        <v>－ </v>
      </c>
      <c r="F72" s="71" t="str">
        <f t="shared" si="39"/>
        <v>－ </v>
      </c>
      <c r="G72" s="71" t="str">
        <f t="shared" si="39"/>
        <v>－ </v>
      </c>
      <c r="H72" s="71" t="str">
        <f t="shared" si="39"/>
        <v>－ </v>
      </c>
      <c r="I72" s="71" t="str">
        <f t="shared" si="39"/>
        <v>－ </v>
      </c>
      <c r="J72" s="71" t="str">
        <f t="shared" si="39"/>
        <v>－ </v>
      </c>
      <c r="K72" s="71" t="str">
        <f t="shared" si="39"/>
        <v>－ </v>
      </c>
      <c r="L72" s="71" t="str">
        <f t="shared" si="39"/>
        <v>－ </v>
      </c>
      <c r="M72" s="71" t="str">
        <f t="shared" si="39"/>
        <v>－ </v>
      </c>
      <c r="N72" s="71" t="str">
        <f t="shared" si="39"/>
        <v>－ </v>
      </c>
      <c r="O72" s="71" t="str">
        <f t="shared" si="39"/>
        <v>－ </v>
      </c>
      <c r="P72" s="71" t="str">
        <f t="shared" si="39"/>
        <v>－ </v>
      </c>
    </row>
    <row r="73" spans="1:16" ht="14.25" customHeight="1">
      <c r="A73" s="3">
        <v>1450</v>
      </c>
      <c r="B73" s="4"/>
      <c r="C73" s="5" t="s">
        <v>13</v>
      </c>
      <c r="D73" s="71" t="str">
        <f aca="true" t="shared" si="40" ref="D73:P73">IF(D233&lt;&gt;0,D233,"－ ")</f>
        <v>－ </v>
      </c>
      <c r="E73" s="71" t="str">
        <f t="shared" si="40"/>
        <v>－ </v>
      </c>
      <c r="F73" s="71" t="str">
        <f t="shared" si="40"/>
        <v>－ </v>
      </c>
      <c r="G73" s="71" t="str">
        <f t="shared" si="40"/>
        <v>－ </v>
      </c>
      <c r="H73" s="71" t="str">
        <f t="shared" si="40"/>
        <v>－ </v>
      </c>
      <c r="I73" s="71" t="str">
        <f t="shared" si="40"/>
        <v>－ </v>
      </c>
      <c r="J73" s="71" t="str">
        <f t="shared" si="40"/>
        <v>－ </v>
      </c>
      <c r="K73" s="71" t="str">
        <f t="shared" si="40"/>
        <v>－ </v>
      </c>
      <c r="L73" s="71" t="str">
        <f t="shared" si="40"/>
        <v>－ </v>
      </c>
      <c r="M73" s="71" t="str">
        <f t="shared" si="40"/>
        <v>－ </v>
      </c>
      <c r="N73" s="71" t="str">
        <f t="shared" si="40"/>
        <v>－ </v>
      </c>
      <c r="O73" s="71" t="str">
        <f t="shared" si="40"/>
        <v>－ </v>
      </c>
      <c r="P73" s="71" t="str">
        <f t="shared" si="40"/>
        <v>－ </v>
      </c>
    </row>
    <row r="74" spans="1:16" ht="14.25" customHeight="1">
      <c r="A74" s="3">
        <v>1500</v>
      </c>
      <c r="B74" s="4"/>
      <c r="C74" s="5" t="s">
        <v>13</v>
      </c>
      <c r="D74" s="71" t="str">
        <f aca="true" t="shared" si="41" ref="D74:P74">IF(D234&lt;&gt;0,D234,"－ ")</f>
        <v>－ </v>
      </c>
      <c r="E74" s="71" t="str">
        <f t="shared" si="41"/>
        <v>－ </v>
      </c>
      <c r="F74" s="71" t="str">
        <f t="shared" si="41"/>
        <v>－ </v>
      </c>
      <c r="G74" s="71" t="str">
        <f t="shared" si="41"/>
        <v>－ </v>
      </c>
      <c r="H74" s="71" t="str">
        <f t="shared" si="41"/>
        <v>－ </v>
      </c>
      <c r="I74" s="71" t="str">
        <f t="shared" si="41"/>
        <v>－ </v>
      </c>
      <c r="J74" s="71" t="str">
        <f t="shared" si="41"/>
        <v>－ </v>
      </c>
      <c r="K74" s="71" t="str">
        <f t="shared" si="41"/>
        <v>－ </v>
      </c>
      <c r="L74" s="71" t="str">
        <f t="shared" si="41"/>
        <v>－ </v>
      </c>
      <c r="M74" s="71" t="str">
        <f t="shared" si="41"/>
        <v>－ </v>
      </c>
      <c r="N74" s="71" t="str">
        <f t="shared" si="41"/>
        <v>－ </v>
      </c>
      <c r="O74" s="71" t="str">
        <f t="shared" si="41"/>
        <v>－ </v>
      </c>
      <c r="P74" s="71" t="str">
        <f t="shared" si="41"/>
        <v>－ </v>
      </c>
    </row>
    <row r="75" ht="14.25" customHeight="1">
      <c r="P75" s="165" t="s">
        <v>221</v>
      </c>
    </row>
    <row r="114" spans="1:18" ht="11.25">
      <c r="A114" s="159" t="s">
        <v>92</v>
      </c>
      <c r="B114" s="159"/>
      <c r="C114" s="159"/>
      <c r="D114" s="159"/>
      <c r="E114" s="159"/>
      <c r="F114" s="159"/>
      <c r="G114" s="159"/>
      <c r="H114" s="159"/>
      <c r="I114" s="159"/>
      <c r="J114" s="159"/>
      <c r="K114" s="159"/>
      <c r="L114" s="159"/>
      <c r="M114" s="159"/>
      <c r="N114" s="159"/>
      <c r="O114" s="159"/>
      <c r="P114" s="159"/>
      <c r="Q114" s="159"/>
      <c r="R114" s="159"/>
    </row>
    <row r="115" spans="1:18" ht="11.25">
      <c r="A115" s="159" t="s">
        <v>59</v>
      </c>
      <c r="B115" s="159"/>
      <c r="C115" s="159" t="e">
        <f>VLOOKUP('Ａ．指標等設定シート'!E86,'Ｂ．適用方（別紙②）'!B21:E37,3)</f>
        <v>#N/A</v>
      </c>
      <c r="D115" s="159"/>
      <c r="E115" s="159"/>
      <c r="F115" s="159"/>
      <c r="G115" s="159"/>
      <c r="H115" s="159"/>
      <c r="I115" s="159"/>
      <c r="J115" s="159"/>
      <c r="K115" s="159"/>
      <c r="L115" s="159"/>
      <c r="M115" s="159"/>
      <c r="N115" s="159"/>
      <c r="O115" s="159"/>
      <c r="P115" s="159"/>
      <c r="Q115" s="159"/>
      <c r="R115" s="159"/>
    </row>
    <row r="116" spans="1:18" ht="12">
      <c r="A116" s="159" t="s">
        <v>48</v>
      </c>
      <c r="B116" s="159" t="s">
        <v>49</v>
      </c>
      <c r="C116" s="160" t="e">
        <f>VLOOKUP('Ａ．指標等設定シート'!E86,'Ｂ．適用方（別紙②）'!B21:E37,4)</f>
        <v>#N/A</v>
      </c>
      <c r="D116" s="159" t="s">
        <v>44</v>
      </c>
      <c r="E116" s="159"/>
      <c r="F116" s="159"/>
      <c r="G116" s="159"/>
      <c r="H116" s="159"/>
      <c r="I116" s="159"/>
      <c r="J116" s="159"/>
      <c r="K116" s="159"/>
      <c r="L116" s="159"/>
      <c r="M116" s="159"/>
      <c r="N116" s="159"/>
      <c r="O116" s="159"/>
      <c r="P116" s="159"/>
      <c r="Q116" s="159"/>
      <c r="R116" s="159"/>
    </row>
    <row r="117" spans="1:18" ht="11.25">
      <c r="A117" s="159"/>
      <c r="B117" s="159"/>
      <c r="C117" s="159"/>
      <c r="D117" s="159" t="s">
        <v>1</v>
      </c>
      <c r="E117" s="159" t="s">
        <v>24</v>
      </c>
      <c r="F117" s="159" t="s">
        <v>25</v>
      </c>
      <c r="G117" s="159" t="s">
        <v>26</v>
      </c>
      <c r="H117" s="159" t="s">
        <v>27</v>
      </c>
      <c r="I117" s="159" t="s">
        <v>28</v>
      </c>
      <c r="J117" s="159" t="s">
        <v>29</v>
      </c>
      <c r="K117" s="159" t="s">
        <v>30</v>
      </c>
      <c r="L117" s="159" t="s">
        <v>31</v>
      </c>
      <c r="M117" s="159" t="s">
        <v>32</v>
      </c>
      <c r="N117" s="159">
        <f>'Ａ．指標等設定シート'!E42</f>
        <v>0</v>
      </c>
      <c r="O117" s="159">
        <f>'Ａ．指標等設定シート'!E43</f>
        <v>0</v>
      </c>
      <c r="P117" s="159">
        <f>'Ａ．指標等設定シート'!E44</f>
        <v>0</v>
      </c>
      <c r="Q117" s="159"/>
      <c r="R117" s="159"/>
    </row>
    <row r="118" spans="1:18" s="38" customFormat="1" ht="12">
      <c r="A118" s="159" t="s">
        <v>43</v>
      </c>
      <c r="B118" s="159"/>
      <c r="C118" s="159" t="s">
        <v>12</v>
      </c>
      <c r="D118" s="161">
        <f>'Ａ．指標等設定シート'!F32</f>
        <v>0</v>
      </c>
      <c r="E118" s="161">
        <f>'Ａ．指標等設定シート'!F33</f>
        <v>0</v>
      </c>
      <c r="F118" s="161">
        <f>'Ａ．指標等設定シート'!F34</f>
        <v>0</v>
      </c>
      <c r="G118" s="161">
        <f>'Ａ．指標等設定シート'!F35</f>
        <v>0</v>
      </c>
      <c r="H118" s="161">
        <f>'Ａ．指標等設定シート'!F36</f>
        <v>0</v>
      </c>
      <c r="I118" s="161">
        <f>'Ａ．指標等設定シート'!F37</f>
        <v>0</v>
      </c>
      <c r="J118" s="161">
        <f>'Ａ．指標等設定シート'!F38</f>
        <v>0</v>
      </c>
      <c r="K118" s="161">
        <f>'Ａ．指標等設定シート'!F39</f>
        <v>0</v>
      </c>
      <c r="L118" s="161">
        <f>'Ａ．指標等設定シート'!F40</f>
        <v>0</v>
      </c>
      <c r="M118" s="161">
        <f>'Ａ．指標等設定シート'!F41</f>
        <v>0</v>
      </c>
      <c r="N118" s="162">
        <f>'Ａ．指標等設定シート'!F42</f>
        <v>0</v>
      </c>
      <c r="O118" s="162">
        <f>'Ａ．指標等設定シート'!F43</f>
        <v>0</v>
      </c>
      <c r="P118" s="162">
        <f>'Ａ．指標等設定シート'!F44</f>
        <v>0</v>
      </c>
      <c r="Q118" s="159"/>
      <c r="R118" s="159"/>
    </row>
    <row r="119" spans="1:18" s="38" customFormat="1" ht="11.25">
      <c r="A119" s="159">
        <v>1</v>
      </c>
      <c r="B119" s="159">
        <v>2</v>
      </c>
      <c r="C119" s="159">
        <v>3</v>
      </c>
      <c r="D119" s="159"/>
      <c r="E119" s="159"/>
      <c r="F119" s="159"/>
      <c r="G119" s="159"/>
      <c r="H119" s="159"/>
      <c r="I119" s="159"/>
      <c r="J119" s="159"/>
      <c r="K119" s="159"/>
      <c r="L119" s="159"/>
      <c r="M119" s="159"/>
      <c r="N119" s="159"/>
      <c r="O119" s="159"/>
      <c r="P119" s="159"/>
      <c r="Q119" s="159"/>
      <c r="R119" s="159"/>
    </row>
    <row r="120" spans="1:18" ht="11.25">
      <c r="A120" s="159">
        <v>5</v>
      </c>
      <c r="B120" s="159">
        <v>10</v>
      </c>
      <c r="C120" s="159"/>
      <c r="D120" s="163">
        <f>IF(D$118&lt;&gt;0,HLOOKUP('Ａ．指標等設定シート'!$B$101,$A$119:$C$178,$R120,FALSE)/D$118*'Ｃ．運賃表（別紙①－１）'!$C$116,0)</f>
        <v>0</v>
      </c>
      <c r="E120" s="163">
        <f>IF(E$118&lt;&gt;0,HLOOKUP('Ａ．指標等設定シート'!$B$101,$A$119:$C$178,$R120,FALSE)/E$118*'Ｃ．運賃表（別紙①－１）'!$C$116,0)</f>
        <v>0</v>
      </c>
      <c r="F120" s="163">
        <f>IF(F$118&lt;&gt;0,HLOOKUP('Ａ．指標等設定シート'!$B$101,$A$119:$C$178,$R120,FALSE)/F$118*'Ｃ．運賃表（別紙①－１）'!$C$116,0)</f>
        <v>0</v>
      </c>
      <c r="G120" s="163">
        <f>IF(G$118&lt;&gt;0,HLOOKUP('Ａ．指標等設定シート'!$B$101,$A$119:$C$178,$R120,FALSE)/G$118*'Ｃ．運賃表（別紙①－１）'!$C$116,0)</f>
        <v>0</v>
      </c>
      <c r="H120" s="163">
        <f>IF(H$118&lt;&gt;0,HLOOKUP('Ａ．指標等設定シート'!$B$101,$A$119:$C$178,$R120,FALSE)/H$118*'Ｃ．運賃表（別紙①－１）'!$C$116,0)</f>
        <v>0</v>
      </c>
      <c r="I120" s="163">
        <f>IF(I$118&lt;&gt;0,HLOOKUP('Ａ．指標等設定シート'!$B$101,$A$119:$C$178,$R120,FALSE)/I$118*'Ｃ．運賃表（別紙①－１）'!$C$116,0)</f>
        <v>0</v>
      </c>
      <c r="J120" s="163">
        <f>IF(J$118&lt;&gt;0,HLOOKUP('Ａ．指標等設定シート'!$B$101,$A$119:$C$178,$R120,FALSE)/J$118*'Ｃ．運賃表（別紙①－１）'!$C$116,0)</f>
        <v>0</v>
      </c>
      <c r="K120" s="163">
        <f>IF(K$118&lt;&gt;0,HLOOKUP('Ａ．指標等設定シート'!$B$101,$A$119:$C$178,$R120,FALSE)/K$118*'Ｃ．運賃表（別紙①－１）'!$C$116,0)</f>
        <v>0</v>
      </c>
      <c r="L120" s="163">
        <f>IF(L$118&lt;&gt;0,HLOOKUP('Ａ．指標等設定シート'!$B$101,$A$119:$C$178,$R120,FALSE)/L$118*'Ｃ．運賃表（別紙①－１）'!$C$116,0)</f>
        <v>0</v>
      </c>
      <c r="M120" s="163">
        <f>IF(M$118&lt;&gt;0,HLOOKUP('Ａ．指標等設定シート'!$B$101,$A$119:$C$178,$R120,FALSE)/M$118*'Ｃ．運賃表（別紙①－１）'!$C$116,0)</f>
        <v>0</v>
      </c>
      <c r="N120" s="163">
        <f>IF(N$118&lt;&gt;0,HLOOKUP('Ａ．指標等設定シート'!$B$101,$A$119:$C$178,$R120,FALSE)/N$118*'Ｃ．運賃表（別紙①－１）'!$C$116,0)</f>
        <v>0</v>
      </c>
      <c r="O120" s="163">
        <f>IF(O$118&lt;&gt;0,HLOOKUP('Ａ．指標等設定シート'!$B$101,$A$119:$C$178,$R120,FALSE)/O$118*'Ｃ．運賃表（別紙①－１）'!$C$116,0)</f>
        <v>0</v>
      </c>
      <c r="P120" s="163">
        <f>IF(P$118&lt;&gt;0,HLOOKUP('Ａ．指標等設定シート'!$B$101,$A$119:$C$178,$R120,FALSE)/P$118*'Ｃ．運賃表（別紙①－１）'!$C$116,0)</f>
        <v>0</v>
      </c>
      <c r="Q120" s="159"/>
      <c r="R120" s="159">
        <v>2</v>
      </c>
    </row>
    <row r="121" spans="1:18" ht="11.25">
      <c r="A121" s="159">
        <v>15</v>
      </c>
      <c r="B121" s="159">
        <v>20</v>
      </c>
      <c r="C121" s="159"/>
      <c r="D121" s="163">
        <f>IF(D$118&lt;&gt;0,HLOOKUP('Ａ．指標等設定シート'!$B$101,$A$119:$C$178,$R121,FALSE)/D$118*'Ｃ．運賃表（別紙①－１）'!$C$116,0)</f>
        <v>0</v>
      </c>
      <c r="E121" s="163">
        <f>IF(E$118&lt;&gt;0,HLOOKUP('Ａ．指標等設定シート'!$B$101,$A$119:$C$178,$R121,FALSE)/E$118*'Ｃ．運賃表（別紙①－１）'!$C$116,0)</f>
        <v>0</v>
      </c>
      <c r="F121" s="163">
        <f>IF(F$118&lt;&gt;0,HLOOKUP('Ａ．指標等設定シート'!$B$101,$A$119:$C$178,$R121,FALSE)/F$118*'Ｃ．運賃表（別紙①－１）'!$C$116,0)</f>
        <v>0</v>
      </c>
      <c r="G121" s="163">
        <f>IF(G$118&lt;&gt;0,HLOOKUP('Ａ．指標等設定シート'!$B$101,$A$119:$C$178,$R121,FALSE)/G$118*'Ｃ．運賃表（別紙①－１）'!$C$116,0)</f>
        <v>0</v>
      </c>
      <c r="H121" s="163">
        <f>IF(H$118&lt;&gt;0,HLOOKUP('Ａ．指標等設定シート'!$B$101,$A$119:$C$178,$R121,FALSE)/H$118*'Ｃ．運賃表（別紙①－１）'!$C$116,0)</f>
        <v>0</v>
      </c>
      <c r="I121" s="163">
        <f>IF(I$118&lt;&gt;0,HLOOKUP('Ａ．指標等設定シート'!$B$101,$A$119:$C$178,$R121,FALSE)/I$118*'Ｃ．運賃表（別紙①－１）'!$C$116,0)</f>
        <v>0</v>
      </c>
      <c r="J121" s="163">
        <f>IF(J$118&lt;&gt;0,HLOOKUP('Ａ．指標等設定シート'!$B$101,$A$119:$C$178,$R121,FALSE)/J$118*'Ｃ．運賃表（別紙①－１）'!$C$116,0)</f>
        <v>0</v>
      </c>
      <c r="K121" s="163">
        <f>IF(K$118&lt;&gt;0,HLOOKUP('Ａ．指標等設定シート'!$B$101,$A$119:$C$178,$R121,FALSE)/K$118*'Ｃ．運賃表（別紙①－１）'!$C$116,0)</f>
        <v>0</v>
      </c>
      <c r="L121" s="163">
        <f>IF(L$118&lt;&gt;0,HLOOKUP('Ａ．指標等設定シート'!$B$101,$A$119:$C$178,$R121,FALSE)/L$118*'Ｃ．運賃表（別紙①－１）'!$C$116,0)</f>
        <v>0</v>
      </c>
      <c r="M121" s="163">
        <f>IF(M$118&lt;&gt;0,HLOOKUP('Ａ．指標等設定シート'!$B$101,$A$119:$C$178,$R121,FALSE)/M$118*'Ｃ．運賃表（別紙①－１）'!$C$116,0)</f>
        <v>0</v>
      </c>
      <c r="N121" s="163">
        <f>IF(N$118&lt;&gt;0,HLOOKUP('Ａ．指標等設定シート'!$B$101,$A$119:$C$178,$R121,FALSE)/N$118*'Ｃ．運賃表（別紙①－１）'!$C$116,0)</f>
        <v>0</v>
      </c>
      <c r="O121" s="163">
        <f>IF(O$118&lt;&gt;0,HLOOKUP('Ａ．指標等設定シート'!$B$101,$A$119:$C$178,$R121,FALSE)/O$118*'Ｃ．運賃表（別紙①－１）'!$C$116,0)</f>
        <v>0</v>
      </c>
      <c r="P121" s="163">
        <f>IF(P$118&lt;&gt;0,HLOOKUP('Ａ．指標等設定シート'!$B$101,$A$119:$C$178,$R121,FALSE)/P$118*'Ｃ．運賃表（別紙①－１）'!$C$116,0)</f>
        <v>0</v>
      </c>
      <c r="Q121" s="159"/>
      <c r="R121" s="159">
        <v>3</v>
      </c>
    </row>
    <row r="122" spans="1:18" ht="11.25">
      <c r="A122" s="159">
        <v>25</v>
      </c>
      <c r="B122" s="159">
        <v>30</v>
      </c>
      <c r="C122" s="159"/>
      <c r="D122" s="163">
        <f>IF(D$118&lt;&gt;0,HLOOKUP('Ａ．指標等設定シート'!$B$101,$A$119:$C$178,$R122,FALSE)/D$118*'Ｃ．運賃表（別紙①－１）'!$C$116,0)</f>
        <v>0</v>
      </c>
      <c r="E122" s="163">
        <f>IF(E$118&lt;&gt;0,HLOOKUP('Ａ．指標等設定シート'!$B$101,$A$119:$C$178,$R122,FALSE)/E$118*'Ｃ．運賃表（別紙①－１）'!$C$116,0)</f>
        <v>0</v>
      </c>
      <c r="F122" s="163">
        <f>IF(F$118&lt;&gt;0,HLOOKUP('Ａ．指標等設定シート'!$B$101,$A$119:$C$178,$R122,FALSE)/F$118*'Ｃ．運賃表（別紙①－１）'!$C$116,0)</f>
        <v>0</v>
      </c>
      <c r="G122" s="163">
        <f>IF(G$118&lt;&gt;0,HLOOKUP('Ａ．指標等設定シート'!$B$101,$A$119:$C$178,$R122,FALSE)/G$118*'Ｃ．運賃表（別紙①－１）'!$C$116,0)</f>
        <v>0</v>
      </c>
      <c r="H122" s="163">
        <f>IF(H$118&lt;&gt;0,HLOOKUP('Ａ．指標等設定シート'!$B$101,$A$119:$C$178,$R122,FALSE)/H$118*'Ｃ．運賃表（別紙①－１）'!$C$116,0)</f>
        <v>0</v>
      </c>
      <c r="I122" s="163">
        <f>IF(I$118&lt;&gt;0,HLOOKUP('Ａ．指標等設定シート'!$B$101,$A$119:$C$178,$R122,FALSE)/I$118*'Ｃ．運賃表（別紙①－１）'!$C$116,0)</f>
        <v>0</v>
      </c>
      <c r="J122" s="163">
        <f>IF(J$118&lt;&gt;0,HLOOKUP('Ａ．指標等設定シート'!$B$101,$A$119:$C$178,$R122,FALSE)/J$118*'Ｃ．運賃表（別紙①－１）'!$C$116,0)</f>
        <v>0</v>
      </c>
      <c r="K122" s="163">
        <f>IF(K$118&lt;&gt;0,HLOOKUP('Ａ．指標等設定シート'!$B$101,$A$119:$C$178,$R122,FALSE)/K$118*'Ｃ．運賃表（別紙①－１）'!$C$116,0)</f>
        <v>0</v>
      </c>
      <c r="L122" s="163">
        <f>IF(L$118&lt;&gt;0,HLOOKUP('Ａ．指標等設定シート'!$B$101,$A$119:$C$178,$R122,FALSE)/L$118*'Ｃ．運賃表（別紙①－１）'!$C$116,0)</f>
        <v>0</v>
      </c>
      <c r="M122" s="163">
        <f>IF(M$118&lt;&gt;0,HLOOKUP('Ａ．指標等設定シート'!$B$101,$A$119:$C$178,$R122,FALSE)/M$118*'Ｃ．運賃表（別紙①－１）'!$C$116,0)</f>
        <v>0</v>
      </c>
      <c r="N122" s="163">
        <f>IF(N$118&lt;&gt;0,HLOOKUP('Ａ．指標等設定シート'!$B$101,$A$119:$C$178,$R122,FALSE)/N$118*'Ｃ．運賃表（別紙①－１）'!$C$116,0)</f>
        <v>0</v>
      </c>
      <c r="O122" s="163">
        <f>IF(O$118&lt;&gt;0,HLOOKUP('Ａ．指標等設定シート'!$B$101,$A$119:$C$178,$R122,FALSE)/O$118*'Ｃ．運賃表（別紙①－１）'!$C$116,0)</f>
        <v>0</v>
      </c>
      <c r="P122" s="163">
        <f>IF(P$118&lt;&gt;0,HLOOKUP('Ａ．指標等設定シート'!$B$101,$A$119:$C$178,$R122,FALSE)/P$118*'Ｃ．運賃表（別紙①－１）'!$C$116,0)</f>
        <v>0</v>
      </c>
      <c r="Q122" s="159"/>
      <c r="R122" s="159">
        <v>4</v>
      </c>
    </row>
    <row r="123" spans="1:18" ht="11.25">
      <c r="A123" s="159">
        <v>35</v>
      </c>
      <c r="B123" s="159">
        <v>40</v>
      </c>
      <c r="C123" s="159"/>
      <c r="D123" s="163">
        <f>IF(D$118&lt;&gt;0,HLOOKUP('Ａ．指標等設定シート'!$B$101,$A$119:$C$178,$R123,FALSE)/D$118*'Ｃ．運賃表（別紙①－１）'!$C$116,0)</f>
        <v>0</v>
      </c>
      <c r="E123" s="163">
        <f>IF(E$118&lt;&gt;0,HLOOKUP('Ａ．指標等設定シート'!$B$101,$A$119:$C$178,$R123,FALSE)/E$118*'Ｃ．運賃表（別紙①－１）'!$C$116,0)</f>
        <v>0</v>
      </c>
      <c r="F123" s="163">
        <f>IF(F$118&lt;&gt;0,HLOOKUP('Ａ．指標等設定シート'!$B$101,$A$119:$C$178,$R123,FALSE)/F$118*'Ｃ．運賃表（別紙①－１）'!$C$116,0)</f>
        <v>0</v>
      </c>
      <c r="G123" s="163">
        <f>IF(G$118&lt;&gt;0,HLOOKUP('Ａ．指標等設定シート'!$B$101,$A$119:$C$178,$R123,FALSE)/G$118*'Ｃ．運賃表（別紙①－１）'!$C$116,0)</f>
        <v>0</v>
      </c>
      <c r="H123" s="163">
        <f>IF(H$118&lt;&gt;0,HLOOKUP('Ａ．指標等設定シート'!$B$101,$A$119:$C$178,$R123,FALSE)/H$118*'Ｃ．運賃表（別紙①－１）'!$C$116,0)</f>
        <v>0</v>
      </c>
      <c r="I123" s="163">
        <f>IF(I$118&lt;&gt;0,HLOOKUP('Ａ．指標等設定シート'!$B$101,$A$119:$C$178,$R123,FALSE)/I$118*'Ｃ．運賃表（別紙①－１）'!$C$116,0)</f>
        <v>0</v>
      </c>
      <c r="J123" s="163">
        <f>IF(J$118&lt;&gt;0,HLOOKUP('Ａ．指標等設定シート'!$B$101,$A$119:$C$178,$R123,FALSE)/J$118*'Ｃ．運賃表（別紙①－１）'!$C$116,0)</f>
        <v>0</v>
      </c>
      <c r="K123" s="163">
        <f>IF(K$118&lt;&gt;0,HLOOKUP('Ａ．指標等設定シート'!$B$101,$A$119:$C$178,$R123,FALSE)/K$118*'Ｃ．運賃表（別紙①－１）'!$C$116,0)</f>
        <v>0</v>
      </c>
      <c r="L123" s="163">
        <f>IF(L$118&lt;&gt;0,HLOOKUP('Ａ．指標等設定シート'!$B$101,$A$119:$C$178,$R123,FALSE)/L$118*'Ｃ．運賃表（別紙①－１）'!$C$116,0)</f>
        <v>0</v>
      </c>
      <c r="M123" s="163">
        <f>IF(M$118&lt;&gt;0,HLOOKUP('Ａ．指標等設定シート'!$B$101,$A$119:$C$178,$R123,FALSE)/M$118*'Ｃ．運賃表（別紙①－１）'!$C$116,0)</f>
        <v>0</v>
      </c>
      <c r="N123" s="163">
        <f>IF(N$118&lt;&gt;0,HLOOKUP('Ａ．指標等設定シート'!$B$101,$A$119:$C$178,$R123,FALSE)/N$118*'Ｃ．運賃表（別紙①－１）'!$C$116,0)</f>
        <v>0</v>
      </c>
      <c r="O123" s="163">
        <f>IF(O$118&lt;&gt;0,HLOOKUP('Ａ．指標等設定シート'!$B$101,$A$119:$C$178,$R123,FALSE)/O$118*'Ｃ．運賃表（別紙①－１）'!$C$116,0)</f>
        <v>0</v>
      </c>
      <c r="P123" s="163">
        <f>IF(P$118&lt;&gt;0,HLOOKUP('Ａ．指標等設定シート'!$B$101,$A$119:$C$178,$R123,FALSE)/P$118*'Ｃ．運賃表（別紙①－１）'!$C$116,0)</f>
        <v>0</v>
      </c>
      <c r="Q123" s="159"/>
      <c r="R123" s="159">
        <v>5</v>
      </c>
    </row>
    <row r="124" spans="1:18" ht="11.25">
      <c r="A124" s="159">
        <v>45</v>
      </c>
      <c r="B124" s="159">
        <v>50</v>
      </c>
      <c r="C124" s="159"/>
      <c r="D124" s="163">
        <f>IF(D$118&lt;&gt;0,HLOOKUP('Ａ．指標等設定シート'!$B$101,$A$119:$C$178,$R124,FALSE)/D$118*'Ｃ．運賃表（別紙①－１）'!$C$116,0)</f>
        <v>0</v>
      </c>
      <c r="E124" s="163">
        <f>IF(E$118&lt;&gt;0,HLOOKUP('Ａ．指標等設定シート'!$B$101,$A$119:$C$178,$R124,FALSE)/E$118*'Ｃ．運賃表（別紙①－１）'!$C$116,0)</f>
        <v>0</v>
      </c>
      <c r="F124" s="163">
        <f>IF(F$118&lt;&gt;0,HLOOKUP('Ａ．指標等設定シート'!$B$101,$A$119:$C$178,$R124,FALSE)/F$118*'Ｃ．運賃表（別紙①－１）'!$C$116,0)</f>
        <v>0</v>
      </c>
      <c r="G124" s="163">
        <f>IF(G$118&lt;&gt;0,HLOOKUP('Ａ．指標等設定シート'!$B$101,$A$119:$C$178,$R124,FALSE)/G$118*'Ｃ．運賃表（別紙①－１）'!$C$116,0)</f>
        <v>0</v>
      </c>
      <c r="H124" s="163">
        <f>IF(H$118&lt;&gt;0,HLOOKUP('Ａ．指標等設定シート'!$B$101,$A$119:$C$178,$R124,FALSE)/H$118*'Ｃ．運賃表（別紙①－１）'!$C$116,0)</f>
        <v>0</v>
      </c>
      <c r="I124" s="163">
        <f>IF(I$118&lt;&gt;0,HLOOKUP('Ａ．指標等設定シート'!$B$101,$A$119:$C$178,$R124,FALSE)/I$118*'Ｃ．運賃表（別紙①－１）'!$C$116,0)</f>
        <v>0</v>
      </c>
      <c r="J124" s="163">
        <f>IF(J$118&lt;&gt;0,HLOOKUP('Ａ．指標等設定シート'!$B$101,$A$119:$C$178,$R124,FALSE)/J$118*'Ｃ．運賃表（別紙①－１）'!$C$116,0)</f>
        <v>0</v>
      </c>
      <c r="K124" s="163">
        <f>IF(K$118&lt;&gt;0,HLOOKUP('Ａ．指標等設定シート'!$B$101,$A$119:$C$178,$R124,FALSE)/K$118*'Ｃ．運賃表（別紙①－１）'!$C$116,0)</f>
        <v>0</v>
      </c>
      <c r="L124" s="163">
        <f>IF(L$118&lt;&gt;0,HLOOKUP('Ａ．指標等設定シート'!$B$101,$A$119:$C$178,$R124,FALSE)/L$118*'Ｃ．運賃表（別紙①－１）'!$C$116,0)</f>
        <v>0</v>
      </c>
      <c r="M124" s="163">
        <f>IF(M$118&lt;&gt;0,HLOOKUP('Ａ．指標等設定シート'!$B$101,$A$119:$C$178,$R124,FALSE)/M$118*'Ｃ．運賃表（別紙①－１）'!$C$116,0)</f>
        <v>0</v>
      </c>
      <c r="N124" s="163">
        <f>IF(N$118&lt;&gt;0,HLOOKUP('Ａ．指標等設定シート'!$B$101,$A$119:$C$178,$R124,FALSE)/N$118*'Ｃ．運賃表（別紙①－１）'!$C$116,0)</f>
        <v>0</v>
      </c>
      <c r="O124" s="163">
        <f>IF(O$118&lt;&gt;0,HLOOKUP('Ａ．指標等設定シート'!$B$101,$A$119:$C$178,$R124,FALSE)/O$118*'Ｃ．運賃表（別紙①－１）'!$C$116,0)</f>
        <v>0</v>
      </c>
      <c r="P124" s="163">
        <f>IF(P$118&lt;&gt;0,HLOOKUP('Ａ．指標等設定シート'!$B$101,$A$119:$C$178,$R124,FALSE)/P$118*'Ｃ．運賃表（別紙①－１）'!$C$116,0)</f>
        <v>0</v>
      </c>
      <c r="Q124" s="159"/>
      <c r="R124" s="159">
        <v>6</v>
      </c>
    </row>
    <row r="125" spans="1:18" ht="11.25">
      <c r="A125" s="159">
        <v>55</v>
      </c>
      <c r="B125" s="159">
        <v>60</v>
      </c>
      <c r="C125" s="159"/>
      <c r="D125" s="163">
        <f>IF(D$118&lt;&gt;0,HLOOKUP('Ａ．指標等設定シート'!$B$101,$A$119:$C$178,$R125,FALSE)/D$118*'Ｃ．運賃表（別紙①－１）'!$C$116,0)</f>
        <v>0</v>
      </c>
      <c r="E125" s="163">
        <f>IF(E$118&lt;&gt;0,HLOOKUP('Ａ．指標等設定シート'!$B$101,$A$119:$C$178,$R125,FALSE)/E$118*'Ｃ．運賃表（別紙①－１）'!$C$116,0)</f>
        <v>0</v>
      </c>
      <c r="F125" s="163">
        <f>IF(F$118&lt;&gt;0,HLOOKUP('Ａ．指標等設定シート'!$B$101,$A$119:$C$178,$R125,FALSE)/F$118*'Ｃ．運賃表（別紙①－１）'!$C$116,0)</f>
        <v>0</v>
      </c>
      <c r="G125" s="163">
        <f>IF(G$118&lt;&gt;0,HLOOKUP('Ａ．指標等設定シート'!$B$101,$A$119:$C$178,$R125,FALSE)/G$118*'Ｃ．運賃表（別紙①－１）'!$C$116,0)</f>
        <v>0</v>
      </c>
      <c r="H125" s="163">
        <f>IF(H$118&lt;&gt;0,HLOOKUP('Ａ．指標等設定シート'!$B$101,$A$119:$C$178,$R125,FALSE)/H$118*'Ｃ．運賃表（別紙①－１）'!$C$116,0)</f>
        <v>0</v>
      </c>
      <c r="I125" s="163">
        <f>IF(I$118&lt;&gt;0,HLOOKUP('Ａ．指標等設定シート'!$B$101,$A$119:$C$178,$R125,FALSE)/I$118*'Ｃ．運賃表（別紙①－１）'!$C$116,0)</f>
        <v>0</v>
      </c>
      <c r="J125" s="163">
        <f>IF(J$118&lt;&gt;0,HLOOKUP('Ａ．指標等設定シート'!$B$101,$A$119:$C$178,$R125,FALSE)/J$118*'Ｃ．運賃表（別紙①－１）'!$C$116,0)</f>
        <v>0</v>
      </c>
      <c r="K125" s="163">
        <f>IF(K$118&lt;&gt;0,HLOOKUP('Ａ．指標等設定シート'!$B$101,$A$119:$C$178,$R125,FALSE)/K$118*'Ｃ．運賃表（別紙①－１）'!$C$116,0)</f>
        <v>0</v>
      </c>
      <c r="L125" s="163">
        <f>IF(L$118&lt;&gt;0,HLOOKUP('Ａ．指標等設定シート'!$B$101,$A$119:$C$178,$R125,FALSE)/L$118*'Ｃ．運賃表（別紙①－１）'!$C$116,0)</f>
        <v>0</v>
      </c>
      <c r="M125" s="163">
        <f>IF(M$118&lt;&gt;0,HLOOKUP('Ａ．指標等設定シート'!$B$101,$A$119:$C$178,$R125,FALSE)/M$118*'Ｃ．運賃表（別紙①－１）'!$C$116,0)</f>
        <v>0</v>
      </c>
      <c r="N125" s="163">
        <f>IF(N$118&lt;&gt;0,HLOOKUP('Ａ．指標等設定シート'!$B$101,$A$119:$C$178,$R125,FALSE)/N$118*'Ｃ．運賃表（別紙①－１）'!$C$116,0)</f>
        <v>0</v>
      </c>
      <c r="O125" s="163">
        <f>IF(O$118&lt;&gt;0,HLOOKUP('Ａ．指標等設定シート'!$B$101,$A$119:$C$178,$R125,FALSE)/O$118*'Ｃ．運賃表（別紙①－１）'!$C$116,0)</f>
        <v>0</v>
      </c>
      <c r="P125" s="163">
        <f>IF(P$118&lt;&gt;0,HLOOKUP('Ａ．指標等設定シート'!$B$101,$A$119:$C$178,$R125,FALSE)/P$118*'Ｃ．運賃表（別紙①－１）'!$C$116,0)</f>
        <v>0</v>
      </c>
      <c r="Q125" s="159"/>
      <c r="R125" s="159">
        <v>7</v>
      </c>
    </row>
    <row r="126" spans="1:18" ht="11.25">
      <c r="A126" s="159">
        <v>65</v>
      </c>
      <c r="B126" s="159">
        <v>70</v>
      </c>
      <c r="C126" s="159"/>
      <c r="D126" s="163">
        <f>IF(D$118&lt;&gt;0,HLOOKUP('Ａ．指標等設定シート'!$B$101,$A$119:$C$178,$R126,FALSE)/D$118*'Ｃ．運賃表（別紙①－１）'!$C$116,0)</f>
        <v>0</v>
      </c>
      <c r="E126" s="163">
        <f>IF(E$118&lt;&gt;0,HLOOKUP('Ａ．指標等設定シート'!$B$101,$A$119:$C$178,$R126,FALSE)/E$118*'Ｃ．運賃表（別紙①－１）'!$C$116,0)</f>
        <v>0</v>
      </c>
      <c r="F126" s="163">
        <f>IF(F$118&lt;&gt;0,HLOOKUP('Ａ．指標等設定シート'!$B$101,$A$119:$C$178,$R126,FALSE)/F$118*'Ｃ．運賃表（別紙①－１）'!$C$116,0)</f>
        <v>0</v>
      </c>
      <c r="G126" s="163">
        <f>IF(G$118&lt;&gt;0,HLOOKUP('Ａ．指標等設定シート'!$B$101,$A$119:$C$178,$R126,FALSE)/G$118*'Ｃ．運賃表（別紙①－１）'!$C$116,0)</f>
        <v>0</v>
      </c>
      <c r="H126" s="163">
        <f>IF(H$118&lt;&gt;0,HLOOKUP('Ａ．指標等設定シート'!$B$101,$A$119:$C$178,$R126,FALSE)/H$118*'Ｃ．運賃表（別紙①－１）'!$C$116,0)</f>
        <v>0</v>
      </c>
      <c r="I126" s="163">
        <f>IF(I$118&lt;&gt;0,HLOOKUP('Ａ．指標等設定シート'!$B$101,$A$119:$C$178,$R126,FALSE)/I$118*'Ｃ．運賃表（別紙①－１）'!$C$116,0)</f>
        <v>0</v>
      </c>
      <c r="J126" s="163">
        <f>IF(J$118&lt;&gt;0,HLOOKUP('Ａ．指標等設定シート'!$B$101,$A$119:$C$178,$R126,FALSE)/J$118*'Ｃ．運賃表（別紙①－１）'!$C$116,0)</f>
        <v>0</v>
      </c>
      <c r="K126" s="163">
        <f>IF(K$118&lt;&gt;0,HLOOKUP('Ａ．指標等設定シート'!$B$101,$A$119:$C$178,$R126,FALSE)/K$118*'Ｃ．運賃表（別紙①－１）'!$C$116,0)</f>
        <v>0</v>
      </c>
      <c r="L126" s="163">
        <f>IF(L$118&lt;&gt;0,HLOOKUP('Ａ．指標等設定シート'!$B$101,$A$119:$C$178,$R126,FALSE)/L$118*'Ｃ．運賃表（別紙①－１）'!$C$116,0)</f>
        <v>0</v>
      </c>
      <c r="M126" s="163">
        <f>IF(M$118&lt;&gt;0,HLOOKUP('Ａ．指標等設定シート'!$B$101,$A$119:$C$178,$R126,FALSE)/M$118*'Ｃ．運賃表（別紙①－１）'!$C$116,0)</f>
        <v>0</v>
      </c>
      <c r="N126" s="163">
        <f>IF(N$118&lt;&gt;0,HLOOKUP('Ａ．指標等設定シート'!$B$101,$A$119:$C$178,$R126,FALSE)/N$118*'Ｃ．運賃表（別紙①－１）'!$C$116,0)</f>
        <v>0</v>
      </c>
      <c r="O126" s="163">
        <f>IF(O$118&lt;&gt;0,HLOOKUP('Ａ．指標等設定シート'!$B$101,$A$119:$C$178,$R126,FALSE)/O$118*'Ｃ．運賃表（別紙①－１）'!$C$116,0)</f>
        <v>0</v>
      </c>
      <c r="P126" s="163">
        <f>IF(P$118&lt;&gt;0,HLOOKUP('Ａ．指標等設定シート'!$B$101,$A$119:$C$178,$R126,FALSE)/P$118*'Ｃ．運賃表（別紙①－１）'!$C$116,0)</f>
        <v>0</v>
      </c>
      <c r="Q126" s="159"/>
      <c r="R126" s="159">
        <v>8</v>
      </c>
    </row>
    <row r="127" spans="1:18" ht="11.25">
      <c r="A127" s="159">
        <v>75</v>
      </c>
      <c r="B127" s="159">
        <v>80</v>
      </c>
      <c r="C127" s="159"/>
      <c r="D127" s="163">
        <f>IF(D$118&lt;&gt;0,HLOOKUP('Ａ．指標等設定シート'!$B$101,$A$119:$C$178,$R127,FALSE)/D$118*'Ｃ．運賃表（別紙①－１）'!$C$116,0)</f>
        <v>0</v>
      </c>
      <c r="E127" s="163">
        <f>IF(E$118&lt;&gt;0,HLOOKUP('Ａ．指標等設定シート'!$B$101,$A$119:$C$178,$R127,FALSE)/E$118*'Ｃ．運賃表（別紙①－１）'!$C$116,0)</f>
        <v>0</v>
      </c>
      <c r="F127" s="163">
        <f>IF(F$118&lt;&gt;0,HLOOKUP('Ａ．指標等設定シート'!$B$101,$A$119:$C$178,$R127,FALSE)/F$118*'Ｃ．運賃表（別紙①－１）'!$C$116,0)</f>
        <v>0</v>
      </c>
      <c r="G127" s="163">
        <f>IF(G$118&lt;&gt;0,HLOOKUP('Ａ．指標等設定シート'!$B$101,$A$119:$C$178,$R127,FALSE)/G$118*'Ｃ．運賃表（別紙①－１）'!$C$116,0)</f>
        <v>0</v>
      </c>
      <c r="H127" s="163">
        <f>IF(H$118&lt;&gt;0,HLOOKUP('Ａ．指標等設定シート'!$B$101,$A$119:$C$178,$R127,FALSE)/H$118*'Ｃ．運賃表（別紙①－１）'!$C$116,0)</f>
        <v>0</v>
      </c>
      <c r="I127" s="163">
        <f>IF(I$118&lt;&gt;0,HLOOKUP('Ａ．指標等設定シート'!$B$101,$A$119:$C$178,$R127,FALSE)/I$118*'Ｃ．運賃表（別紙①－１）'!$C$116,0)</f>
        <v>0</v>
      </c>
      <c r="J127" s="163">
        <f>IF(J$118&lt;&gt;0,HLOOKUP('Ａ．指標等設定シート'!$B$101,$A$119:$C$178,$R127,FALSE)/J$118*'Ｃ．運賃表（別紙①－１）'!$C$116,0)</f>
        <v>0</v>
      </c>
      <c r="K127" s="163">
        <f>IF(K$118&lt;&gt;0,HLOOKUP('Ａ．指標等設定シート'!$B$101,$A$119:$C$178,$R127,FALSE)/K$118*'Ｃ．運賃表（別紙①－１）'!$C$116,0)</f>
        <v>0</v>
      </c>
      <c r="L127" s="163">
        <f>IF(L$118&lt;&gt;0,HLOOKUP('Ａ．指標等設定シート'!$B$101,$A$119:$C$178,$R127,FALSE)/L$118*'Ｃ．運賃表（別紙①－１）'!$C$116,0)</f>
        <v>0</v>
      </c>
      <c r="M127" s="163">
        <f>IF(M$118&lt;&gt;0,HLOOKUP('Ａ．指標等設定シート'!$B$101,$A$119:$C$178,$R127,FALSE)/M$118*'Ｃ．運賃表（別紙①－１）'!$C$116,0)</f>
        <v>0</v>
      </c>
      <c r="N127" s="163">
        <f>IF(N$118&lt;&gt;0,HLOOKUP('Ａ．指標等設定シート'!$B$101,$A$119:$C$178,$R127,FALSE)/N$118*'Ｃ．運賃表（別紙①－１）'!$C$116,0)</f>
        <v>0</v>
      </c>
      <c r="O127" s="163">
        <f>IF(O$118&lt;&gt;0,HLOOKUP('Ａ．指標等設定シート'!$B$101,$A$119:$C$178,$R127,FALSE)/O$118*'Ｃ．運賃表（別紙①－１）'!$C$116,0)</f>
        <v>0</v>
      </c>
      <c r="P127" s="163">
        <f>IF(P$118&lt;&gt;0,HLOOKUP('Ａ．指標等設定シート'!$B$101,$A$119:$C$178,$R127,FALSE)/P$118*'Ｃ．運賃表（別紙①－１）'!$C$116,0)</f>
        <v>0</v>
      </c>
      <c r="Q127" s="159"/>
      <c r="R127" s="159">
        <v>9</v>
      </c>
    </row>
    <row r="128" spans="1:18" ht="11.25">
      <c r="A128" s="159">
        <v>85</v>
      </c>
      <c r="B128" s="159">
        <v>90</v>
      </c>
      <c r="C128" s="159"/>
      <c r="D128" s="163">
        <f>IF(D$118&lt;&gt;0,HLOOKUP('Ａ．指標等設定シート'!$B$101,$A$119:$C$178,$R128,FALSE)/D$118*'Ｃ．運賃表（別紙①－１）'!$C$116,0)</f>
        <v>0</v>
      </c>
      <c r="E128" s="163">
        <f>IF(E$118&lt;&gt;0,HLOOKUP('Ａ．指標等設定シート'!$B$101,$A$119:$C$178,$R128,FALSE)/E$118*'Ｃ．運賃表（別紙①－１）'!$C$116,0)</f>
        <v>0</v>
      </c>
      <c r="F128" s="163">
        <f>IF(F$118&lt;&gt;0,HLOOKUP('Ａ．指標等設定シート'!$B$101,$A$119:$C$178,$R128,FALSE)/F$118*'Ｃ．運賃表（別紙①－１）'!$C$116,0)</f>
        <v>0</v>
      </c>
      <c r="G128" s="163">
        <f>IF(G$118&lt;&gt;0,HLOOKUP('Ａ．指標等設定シート'!$B$101,$A$119:$C$178,$R128,FALSE)/G$118*'Ｃ．運賃表（別紙①－１）'!$C$116,0)</f>
        <v>0</v>
      </c>
      <c r="H128" s="163">
        <f>IF(H$118&lt;&gt;0,HLOOKUP('Ａ．指標等設定シート'!$B$101,$A$119:$C$178,$R128,FALSE)/H$118*'Ｃ．運賃表（別紙①－１）'!$C$116,0)</f>
        <v>0</v>
      </c>
      <c r="I128" s="163">
        <f>IF(I$118&lt;&gt;0,HLOOKUP('Ａ．指標等設定シート'!$B$101,$A$119:$C$178,$R128,FALSE)/I$118*'Ｃ．運賃表（別紙①－１）'!$C$116,0)</f>
        <v>0</v>
      </c>
      <c r="J128" s="163">
        <f>IF(J$118&lt;&gt;0,HLOOKUP('Ａ．指標等設定シート'!$B$101,$A$119:$C$178,$R128,FALSE)/J$118*'Ｃ．運賃表（別紙①－１）'!$C$116,0)</f>
        <v>0</v>
      </c>
      <c r="K128" s="163">
        <f>IF(K$118&lt;&gt;0,HLOOKUP('Ａ．指標等設定シート'!$B$101,$A$119:$C$178,$R128,FALSE)/K$118*'Ｃ．運賃表（別紙①－１）'!$C$116,0)</f>
        <v>0</v>
      </c>
      <c r="L128" s="163">
        <f>IF(L$118&lt;&gt;0,HLOOKUP('Ａ．指標等設定シート'!$B$101,$A$119:$C$178,$R128,FALSE)/L$118*'Ｃ．運賃表（別紙①－１）'!$C$116,0)</f>
        <v>0</v>
      </c>
      <c r="M128" s="163">
        <f>IF(M$118&lt;&gt;0,HLOOKUP('Ａ．指標等設定シート'!$B$101,$A$119:$C$178,$R128,FALSE)/M$118*'Ｃ．運賃表（別紙①－１）'!$C$116,0)</f>
        <v>0</v>
      </c>
      <c r="N128" s="163">
        <f>IF(N$118&lt;&gt;0,HLOOKUP('Ａ．指標等設定シート'!$B$101,$A$119:$C$178,$R128,FALSE)/N$118*'Ｃ．運賃表（別紙①－１）'!$C$116,0)</f>
        <v>0</v>
      </c>
      <c r="O128" s="163">
        <f>IF(O$118&lt;&gt;0,HLOOKUP('Ａ．指標等設定シート'!$B$101,$A$119:$C$178,$R128,FALSE)/O$118*'Ｃ．運賃表（別紙①－１）'!$C$116,0)</f>
        <v>0</v>
      </c>
      <c r="P128" s="163">
        <f>IF(P$118&lt;&gt;0,HLOOKUP('Ａ．指標等設定シート'!$B$101,$A$119:$C$178,$R128,FALSE)/P$118*'Ｃ．運賃表（別紙①－１）'!$C$116,0)</f>
        <v>0</v>
      </c>
      <c r="Q128" s="159"/>
      <c r="R128" s="159">
        <v>10</v>
      </c>
    </row>
    <row r="129" spans="1:18" ht="11.25">
      <c r="A129" s="159">
        <v>95</v>
      </c>
      <c r="B129" s="159">
        <v>100</v>
      </c>
      <c r="C129" s="159"/>
      <c r="D129" s="163">
        <f>IF(D$118&lt;&gt;0,HLOOKUP('Ａ．指標等設定シート'!$B$101,$A$119:$C$178,$R129,FALSE)/D$118*'Ｃ．運賃表（別紙①－１）'!$C$116,0)</f>
        <v>0</v>
      </c>
      <c r="E129" s="163">
        <f>IF(E$118&lt;&gt;0,HLOOKUP('Ａ．指標等設定シート'!$B$101,$A$119:$C$178,$R129,FALSE)/E$118*'Ｃ．運賃表（別紙①－１）'!$C$116,0)</f>
        <v>0</v>
      </c>
      <c r="F129" s="163">
        <f>IF(F$118&lt;&gt;0,HLOOKUP('Ａ．指標等設定シート'!$B$101,$A$119:$C$178,$R129,FALSE)/F$118*'Ｃ．運賃表（別紙①－１）'!$C$116,0)</f>
        <v>0</v>
      </c>
      <c r="G129" s="163">
        <f>IF(G$118&lt;&gt;0,HLOOKUP('Ａ．指標等設定シート'!$B$101,$A$119:$C$178,$R129,FALSE)/G$118*'Ｃ．運賃表（別紙①－１）'!$C$116,0)</f>
        <v>0</v>
      </c>
      <c r="H129" s="163">
        <f>IF(H$118&lt;&gt;0,HLOOKUP('Ａ．指標等設定シート'!$B$101,$A$119:$C$178,$R129,FALSE)/H$118*'Ｃ．運賃表（別紙①－１）'!$C$116,0)</f>
        <v>0</v>
      </c>
      <c r="I129" s="163">
        <f>IF(I$118&lt;&gt;0,HLOOKUP('Ａ．指標等設定シート'!$B$101,$A$119:$C$178,$R129,FALSE)/I$118*'Ｃ．運賃表（別紙①－１）'!$C$116,0)</f>
        <v>0</v>
      </c>
      <c r="J129" s="163">
        <f>IF(J$118&lt;&gt;0,HLOOKUP('Ａ．指標等設定シート'!$B$101,$A$119:$C$178,$R129,FALSE)/J$118*'Ｃ．運賃表（別紙①－１）'!$C$116,0)</f>
        <v>0</v>
      </c>
      <c r="K129" s="163">
        <f>IF(K$118&lt;&gt;0,HLOOKUP('Ａ．指標等設定シート'!$B$101,$A$119:$C$178,$R129,FALSE)/K$118*'Ｃ．運賃表（別紙①－１）'!$C$116,0)</f>
        <v>0</v>
      </c>
      <c r="L129" s="163">
        <f>IF(L$118&lt;&gt;0,HLOOKUP('Ａ．指標等設定シート'!$B$101,$A$119:$C$178,$R129,FALSE)/L$118*'Ｃ．運賃表（別紙①－１）'!$C$116,0)</f>
        <v>0</v>
      </c>
      <c r="M129" s="163">
        <f>IF(M$118&lt;&gt;0,HLOOKUP('Ａ．指標等設定シート'!$B$101,$A$119:$C$178,$R129,FALSE)/M$118*'Ｃ．運賃表（別紙①－１）'!$C$116,0)</f>
        <v>0</v>
      </c>
      <c r="N129" s="163">
        <f>IF(N$118&lt;&gt;0,HLOOKUP('Ａ．指標等設定シート'!$B$101,$A$119:$C$178,$R129,FALSE)/N$118*'Ｃ．運賃表（別紙①－１）'!$C$116,0)</f>
        <v>0</v>
      </c>
      <c r="O129" s="163">
        <f>IF(O$118&lt;&gt;0,HLOOKUP('Ａ．指標等設定シート'!$B$101,$A$119:$C$178,$R129,FALSE)/O$118*'Ｃ．運賃表（別紙①－１）'!$C$116,0)</f>
        <v>0</v>
      </c>
      <c r="P129" s="163">
        <f>IF(P$118&lt;&gt;0,HLOOKUP('Ａ．指標等設定シート'!$B$101,$A$119:$C$178,$R129,FALSE)/P$118*'Ｃ．運賃表（別紙①－１）'!$C$116,0)</f>
        <v>0</v>
      </c>
      <c r="Q129" s="159"/>
      <c r="R129" s="159">
        <v>11</v>
      </c>
    </row>
    <row r="130" spans="1:18" ht="11.25">
      <c r="A130" s="159">
        <v>105</v>
      </c>
      <c r="B130" s="159">
        <v>110</v>
      </c>
      <c r="C130" s="159"/>
      <c r="D130" s="163">
        <f>IF(D$118&lt;&gt;0,HLOOKUP('Ａ．指標等設定シート'!$B$101,$A$119:$C$178,$R130,FALSE)/D$118*'Ｃ．運賃表（別紙①－１）'!$C$116,0)</f>
        <v>0</v>
      </c>
      <c r="E130" s="163">
        <f>IF(E$118&lt;&gt;0,HLOOKUP('Ａ．指標等設定シート'!$B$101,$A$119:$C$178,$R130,FALSE)/E$118*'Ｃ．運賃表（別紙①－１）'!$C$116,0)</f>
        <v>0</v>
      </c>
      <c r="F130" s="163">
        <f>IF(F$118&lt;&gt;0,HLOOKUP('Ａ．指標等設定シート'!$B$101,$A$119:$C$178,$R130,FALSE)/F$118*'Ｃ．運賃表（別紙①－１）'!$C$116,0)</f>
        <v>0</v>
      </c>
      <c r="G130" s="163">
        <f>IF(G$118&lt;&gt;0,HLOOKUP('Ａ．指標等設定シート'!$B$101,$A$119:$C$178,$R130,FALSE)/G$118*'Ｃ．運賃表（別紙①－１）'!$C$116,0)</f>
        <v>0</v>
      </c>
      <c r="H130" s="163">
        <f>IF(H$118&lt;&gt;0,HLOOKUP('Ａ．指標等設定シート'!$B$101,$A$119:$C$178,$R130,FALSE)/H$118*'Ｃ．運賃表（別紙①－１）'!$C$116,0)</f>
        <v>0</v>
      </c>
      <c r="I130" s="163">
        <f>IF(I$118&lt;&gt;0,HLOOKUP('Ａ．指標等設定シート'!$B$101,$A$119:$C$178,$R130,FALSE)/I$118*'Ｃ．運賃表（別紙①－１）'!$C$116,0)</f>
        <v>0</v>
      </c>
      <c r="J130" s="163">
        <f>IF(J$118&lt;&gt;0,HLOOKUP('Ａ．指標等設定シート'!$B$101,$A$119:$C$178,$R130,FALSE)/J$118*'Ｃ．運賃表（別紙①－１）'!$C$116,0)</f>
        <v>0</v>
      </c>
      <c r="K130" s="163">
        <f>IF(K$118&lt;&gt;0,HLOOKUP('Ａ．指標等設定シート'!$B$101,$A$119:$C$178,$R130,FALSE)/K$118*'Ｃ．運賃表（別紙①－１）'!$C$116,0)</f>
        <v>0</v>
      </c>
      <c r="L130" s="163">
        <f>IF(L$118&lt;&gt;0,HLOOKUP('Ａ．指標等設定シート'!$B$101,$A$119:$C$178,$R130,FALSE)/L$118*'Ｃ．運賃表（別紙①－１）'!$C$116,0)</f>
        <v>0</v>
      </c>
      <c r="M130" s="163">
        <f>IF(M$118&lt;&gt;0,HLOOKUP('Ａ．指標等設定シート'!$B$101,$A$119:$C$178,$R130,FALSE)/M$118*'Ｃ．運賃表（別紙①－１）'!$C$116,0)</f>
        <v>0</v>
      </c>
      <c r="N130" s="163">
        <f>IF(N$118&lt;&gt;0,HLOOKUP('Ａ．指標等設定シート'!$B$101,$A$119:$C$178,$R130,FALSE)/N$118*'Ｃ．運賃表（別紙①－１）'!$C$116,0)</f>
        <v>0</v>
      </c>
      <c r="O130" s="163">
        <f>IF(O$118&lt;&gt;0,HLOOKUP('Ａ．指標等設定シート'!$B$101,$A$119:$C$178,$R130,FALSE)/O$118*'Ｃ．運賃表（別紙①－１）'!$C$116,0)</f>
        <v>0</v>
      </c>
      <c r="P130" s="163">
        <f>IF(P$118&lt;&gt;0,HLOOKUP('Ａ．指標等設定シート'!$B$101,$A$119:$C$178,$R130,FALSE)/P$118*'Ｃ．運賃表（別紙①－１）'!$C$116,0)</f>
        <v>0</v>
      </c>
      <c r="Q130" s="159"/>
      <c r="R130" s="159">
        <v>12</v>
      </c>
    </row>
    <row r="131" spans="1:18" ht="11.25">
      <c r="A131" s="159">
        <v>115</v>
      </c>
      <c r="B131" s="159">
        <v>120</v>
      </c>
      <c r="C131" s="159"/>
      <c r="D131" s="163">
        <f>IF(D$118&lt;&gt;0,HLOOKUP('Ａ．指標等設定シート'!$B$101,$A$119:$C$178,$R131,FALSE)/D$118*'Ｃ．運賃表（別紙①－１）'!$C$116,0)</f>
        <v>0</v>
      </c>
      <c r="E131" s="163">
        <f>IF(E$118&lt;&gt;0,HLOOKUP('Ａ．指標等設定シート'!$B$101,$A$119:$C$178,$R131,FALSE)/E$118*'Ｃ．運賃表（別紙①－１）'!$C$116,0)</f>
        <v>0</v>
      </c>
      <c r="F131" s="163">
        <f>IF(F$118&lt;&gt;0,HLOOKUP('Ａ．指標等設定シート'!$B$101,$A$119:$C$178,$R131,FALSE)/F$118*'Ｃ．運賃表（別紙①－１）'!$C$116,0)</f>
        <v>0</v>
      </c>
      <c r="G131" s="163">
        <f>IF(G$118&lt;&gt;0,HLOOKUP('Ａ．指標等設定シート'!$B$101,$A$119:$C$178,$R131,FALSE)/G$118*'Ｃ．運賃表（別紙①－１）'!$C$116,0)</f>
        <v>0</v>
      </c>
      <c r="H131" s="163">
        <f>IF(H$118&lt;&gt;0,HLOOKUP('Ａ．指標等設定シート'!$B$101,$A$119:$C$178,$R131,FALSE)/H$118*'Ｃ．運賃表（別紙①－１）'!$C$116,0)</f>
        <v>0</v>
      </c>
      <c r="I131" s="163">
        <f>IF(I$118&lt;&gt;0,HLOOKUP('Ａ．指標等設定シート'!$B$101,$A$119:$C$178,$R131,FALSE)/I$118*'Ｃ．運賃表（別紙①－１）'!$C$116,0)</f>
        <v>0</v>
      </c>
      <c r="J131" s="163">
        <f>IF(J$118&lt;&gt;0,HLOOKUP('Ａ．指標等設定シート'!$B$101,$A$119:$C$178,$R131,FALSE)/J$118*'Ｃ．運賃表（別紙①－１）'!$C$116,0)</f>
        <v>0</v>
      </c>
      <c r="K131" s="163">
        <f>IF(K$118&lt;&gt;0,HLOOKUP('Ａ．指標等設定シート'!$B$101,$A$119:$C$178,$R131,FALSE)/K$118*'Ｃ．運賃表（別紙①－１）'!$C$116,0)</f>
        <v>0</v>
      </c>
      <c r="L131" s="163">
        <f>IF(L$118&lt;&gt;0,HLOOKUP('Ａ．指標等設定シート'!$B$101,$A$119:$C$178,$R131,FALSE)/L$118*'Ｃ．運賃表（別紙①－１）'!$C$116,0)</f>
        <v>0</v>
      </c>
      <c r="M131" s="163">
        <f>IF(M$118&lt;&gt;0,HLOOKUP('Ａ．指標等設定シート'!$B$101,$A$119:$C$178,$R131,FALSE)/M$118*'Ｃ．運賃表（別紙①－１）'!$C$116,0)</f>
        <v>0</v>
      </c>
      <c r="N131" s="163">
        <f>IF(N$118&lt;&gt;0,HLOOKUP('Ａ．指標等設定シート'!$B$101,$A$119:$C$178,$R131,FALSE)/N$118*'Ｃ．運賃表（別紙①－１）'!$C$116,0)</f>
        <v>0</v>
      </c>
      <c r="O131" s="163">
        <f>IF(O$118&lt;&gt;0,HLOOKUP('Ａ．指標等設定シート'!$B$101,$A$119:$C$178,$R131,FALSE)/O$118*'Ｃ．運賃表（別紙①－１）'!$C$116,0)</f>
        <v>0</v>
      </c>
      <c r="P131" s="163">
        <f>IF(P$118&lt;&gt;0,HLOOKUP('Ａ．指標等設定シート'!$B$101,$A$119:$C$178,$R131,FALSE)/P$118*'Ｃ．運賃表（別紙①－１）'!$C$116,0)</f>
        <v>0</v>
      </c>
      <c r="Q131" s="159"/>
      <c r="R131" s="159">
        <v>13</v>
      </c>
    </row>
    <row r="132" spans="1:18" ht="11.25">
      <c r="A132" s="159">
        <v>125</v>
      </c>
      <c r="B132" s="159">
        <v>130</v>
      </c>
      <c r="C132" s="159"/>
      <c r="D132" s="163">
        <f>IF(D$118&lt;&gt;0,HLOOKUP('Ａ．指標等設定シート'!$B$101,$A$119:$C$178,$R132,FALSE)/D$118*'Ｃ．運賃表（別紙①－１）'!$C$116,0)</f>
        <v>0</v>
      </c>
      <c r="E132" s="163">
        <f>IF(E$118&lt;&gt;0,HLOOKUP('Ａ．指標等設定シート'!$B$101,$A$119:$C$178,$R132,FALSE)/E$118*'Ｃ．運賃表（別紙①－１）'!$C$116,0)</f>
        <v>0</v>
      </c>
      <c r="F132" s="163">
        <f>IF(F$118&lt;&gt;0,HLOOKUP('Ａ．指標等設定シート'!$B$101,$A$119:$C$178,$R132,FALSE)/F$118*'Ｃ．運賃表（別紙①－１）'!$C$116,0)</f>
        <v>0</v>
      </c>
      <c r="G132" s="163">
        <f>IF(G$118&lt;&gt;0,HLOOKUP('Ａ．指標等設定シート'!$B$101,$A$119:$C$178,$R132,FALSE)/G$118*'Ｃ．運賃表（別紙①－１）'!$C$116,0)</f>
        <v>0</v>
      </c>
      <c r="H132" s="163">
        <f>IF(H$118&lt;&gt;0,HLOOKUP('Ａ．指標等設定シート'!$B$101,$A$119:$C$178,$R132,FALSE)/H$118*'Ｃ．運賃表（別紙①－１）'!$C$116,0)</f>
        <v>0</v>
      </c>
      <c r="I132" s="163">
        <f>IF(I$118&lt;&gt;0,HLOOKUP('Ａ．指標等設定シート'!$B$101,$A$119:$C$178,$R132,FALSE)/I$118*'Ｃ．運賃表（別紙①－１）'!$C$116,0)</f>
        <v>0</v>
      </c>
      <c r="J132" s="163">
        <f>IF(J$118&lt;&gt;0,HLOOKUP('Ａ．指標等設定シート'!$B$101,$A$119:$C$178,$R132,FALSE)/J$118*'Ｃ．運賃表（別紙①－１）'!$C$116,0)</f>
        <v>0</v>
      </c>
      <c r="K132" s="163">
        <f>IF(K$118&lt;&gt;0,HLOOKUP('Ａ．指標等設定シート'!$B$101,$A$119:$C$178,$R132,FALSE)/K$118*'Ｃ．運賃表（別紙①－１）'!$C$116,0)</f>
        <v>0</v>
      </c>
      <c r="L132" s="163">
        <f>IF(L$118&lt;&gt;0,HLOOKUP('Ａ．指標等設定シート'!$B$101,$A$119:$C$178,$R132,FALSE)/L$118*'Ｃ．運賃表（別紙①－１）'!$C$116,0)</f>
        <v>0</v>
      </c>
      <c r="M132" s="163">
        <f>IF(M$118&lt;&gt;0,HLOOKUP('Ａ．指標等設定シート'!$B$101,$A$119:$C$178,$R132,FALSE)/M$118*'Ｃ．運賃表（別紙①－１）'!$C$116,0)</f>
        <v>0</v>
      </c>
      <c r="N132" s="163">
        <f>IF(N$118&lt;&gt;0,HLOOKUP('Ａ．指標等設定シート'!$B$101,$A$119:$C$178,$R132,FALSE)/N$118*'Ｃ．運賃表（別紙①－１）'!$C$116,0)</f>
        <v>0</v>
      </c>
      <c r="O132" s="163">
        <f>IF(O$118&lt;&gt;0,HLOOKUP('Ａ．指標等設定シート'!$B$101,$A$119:$C$178,$R132,FALSE)/O$118*'Ｃ．運賃表（別紙①－１）'!$C$116,0)</f>
        <v>0</v>
      </c>
      <c r="P132" s="163">
        <f>IF(P$118&lt;&gt;0,HLOOKUP('Ａ．指標等設定シート'!$B$101,$A$119:$C$178,$R132,FALSE)/P$118*'Ｃ．運賃表（別紙①－１）'!$C$116,0)</f>
        <v>0</v>
      </c>
      <c r="Q132" s="159"/>
      <c r="R132" s="159">
        <v>14</v>
      </c>
    </row>
    <row r="133" spans="1:18" ht="11.25">
      <c r="A133" s="159">
        <v>135</v>
      </c>
      <c r="B133" s="159">
        <v>140</v>
      </c>
      <c r="C133" s="159"/>
      <c r="D133" s="163">
        <f>IF(D$118&lt;&gt;0,HLOOKUP('Ａ．指標等設定シート'!$B$101,$A$119:$C$178,$R133,FALSE)/D$118*'Ｃ．運賃表（別紙①－１）'!$C$116,0)</f>
        <v>0</v>
      </c>
      <c r="E133" s="163">
        <f>IF(E$118&lt;&gt;0,HLOOKUP('Ａ．指標等設定シート'!$B$101,$A$119:$C$178,$R133,FALSE)/E$118*'Ｃ．運賃表（別紙①－１）'!$C$116,0)</f>
        <v>0</v>
      </c>
      <c r="F133" s="163">
        <f>IF(F$118&lt;&gt;0,HLOOKUP('Ａ．指標等設定シート'!$B$101,$A$119:$C$178,$R133,FALSE)/F$118*'Ｃ．運賃表（別紙①－１）'!$C$116,0)</f>
        <v>0</v>
      </c>
      <c r="G133" s="163">
        <f>IF(G$118&lt;&gt;0,HLOOKUP('Ａ．指標等設定シート'!$B$101,$A$119:$C$178,$R133,FALSE)/G$118*'Ｃ．運賃表（別紙①－１）'!$C$116,0)</f>
        <v>0</v>
      </c>
      <c r="H133" s="163">
        <f>IF(H$118&lt;&gt;0,HLOOKUP('Ａ．指標等設定シート'!$B$101,$A$119:$C$178,$R133,FALSE)/H$118*'Ｃ．運賃表（別紙①－１）'!$C$116,0)</f>
        <v>0</v>
      </c>
      <c r="I133" s="163">
        <f>IF(I$118&lt;&gt;0,HLOOKUP('Ａ．指標等設定シート'!$B$101,$A$119:$C$178,$R133,FALSE)/I$118*'Ｃ．運賃表（別紙①－１）'!$C$116,0)</f>
        <v>0</v>
      </c>
      <c r="J133" s="163">
        <f>IF(J$118&lt;&gt;0,HLOOKUP('Ａ．指標等設定シート'!$B$101,$A$119:$C$178,$R133,FALSE)/J$118*'Ｃ．運賃表（別紙①－１）'!$C$116,0)</f>
        <v>0</v>
      </c>
      <c r="K133" s="163">
        <f>IF(K$118&lt;&gt;0,HLOOKUP('Ａ．指標等設定シート'!$B$101,$A$119:$C$178,$R133,FALSE)/K$118*'Ｃ．運賃表（別紙①－１）'!$C$116,0)</f>
        <v>0</v>
      </c>
      <c r="L133" s="163">
        <f>IF(L$118&lt;&gt;0,HLOOKUP('Ａ．指標等設定シート'!$B$101,$A$119:$C$178,$R133,FALSE)/L$118*'Ｃ．運賃表（別紙①－１）'!$C$116,0)</f>
        <v>0</v>
      </c>
      <c r="M133" s="163">
        <f>IF(M$118&lt;&gt;0,HLOOKUP('Ａ．指標等設定シート'!$B$101,$A$119:$C$178,$R133,FALSE)/M$118*'Ｃ．運賃表（別紙①－１）'!$C$116,0)</f>
        <v>0</v>
      </c>
      <c r="N133" s="163">
        <f>IF(N$118&lt;&gt;0,HLOOKUP('Ａ．指標等設定シート'!$B$101,$A$119:$C$178,$R133,FALSE)/N$118*'Ｃ．運賃表（別紙①－１）'!$C$116,0)</f>
        <v>0</v>
      </c>
      <c r="O133" s="163">
        <f>IF(O$118&lt;&gt;0,HLOOKUP('Ａ．指標等設定シート'!$B$101,$A$119:$C$178,$R133,FALSE)/O$118*'Ｃ．運賃表（別紙①－１）'!$C$116,0)</f>
        <v>0</v>
      </c>
      <c r="P133" s="163">
        <f>IF(P$118&lt;&gt;0,HLOOKUP('Ａ．指標等設定シート'!$B$101,$A$119:$C$178,$R133,FALSE)/P$118*'Ｃ．運賃表（別紙①－１）'!$C$116,0)</f>
        <v>0</v>
      </c>
      <c r="Q133" s="159"/>
      <c r="R133" s="159">
        <v>15</v>
      </c>
    </row>
    <row r="134" spans="1:18" ht="11.25">
      <c r="A134" s="159">
        <v>145</v>
      </c>
      <c r="B134" s="159">
        <v>150</v>
      </c>
      <c r="C134" s="159"/>
      <c r="D134" s="163">
        <f>IF(D$118&lt;&gt;0,HLOOKUP('Ａ．指標等設定シート'!$B$101,$A$119:$C$178,$R134,FALSE)/D$118*'Ｃ．運賃表（別紙①－１）'!$C$116,0)</f>
        <v>0</v>
      </c>
      <c r="E134" s="163">
        <f>IF(E$118&lt;&gt;0,HLOOKUP('Ａ．指標等設定シート'!$B$101,$A$119:$C$178,$R134,FALSE)/E$118*'Ｃ．運賃表（別紙①－１）'!$C$116,0)</f>
        <v>0</v>
      </c>
      <c r="F134" s="163">
        <f>IF(F$118&lt;&gt;0,HLOOKUP('Ａ．指標等設定シート'!$B$101,$A$119:$C$178,$R134,FALSE)/F$118*'Ｃ．運賃表（別紙①－１）'!$C$116,0)</f>
        <v>0</v>
      </c>
      <c r="G134" s="163">
        <f>IF(G$118&lt;&gt;0,HLOOKUP('Ａ．指標等設定シート'!$B$101,$A$119:$C$178,$R134,FALSE)/G$118*'Ｃ．運賃表（別紙①－１）'!$C$116,0)</f>
        <v>0</v>
      </c>
      <c r="H134" s="163">
        <f>IF(H$118&lt;&gt;0,HLOOKUP('Ａ．指標等設定シート'!$B$101,$A$119:$C$178,$R134,FALSE)/H$118*'Ｃ．運賃表（別紙①－１）'!$C$116,0)</f>
        <v>0</v>
      </c>
      <c r="I134" s="163">
        <f>IF(I$118&lt;&gt;0,HLOOKUP('Ａ．指標等設定シート'!$B$101,$A$119:$C$178,$R134,FALSE)/I$118*'Ｃ．運賃表（別紙①－１）'!$C$116,0)</f>
        <v>0</v>
      </c>
      <c r="J134" s="163">
        <f>IF(J$118&lt;&gt;0,HLOOKUP('Ａ．指標等設定シート'!$B$101,$A$119:$C$178,$R134,FALSE)/J$118*'Ｃ．運賃表（別紙①－１）'!$C$116,0)</f>
        <v>0</v>
      </c>
      <c r="K134" s="163">
        <f>IF(K$118&lt;&gt;0,HLOOKUP('Ａ．指標等設定シート'!$B$101,$A$119:$C$178,$R134,FALSE)/K$118*'Ｃ．運賃表（別紙①－１）'!$C$116,0)</f>
        <v>0</v>
      </c>
      <c r="L134" s="163">
        <f>IF(L$118&lt;&gt;0,HLOOKUP('Ａ．指標等設定シート'!$B$101,$A$119:$C$178,$R134,FALSE)/L$118*'Ｃ．運賃表（別紙①－１）'!$C$116,0)</f>
        <v>0</v>
      </c>
      <c r="M134" s="163">
        <f>IF(M$118&lt;&gt;0,HLOOKUP('Ａ．指標等設定シート'!$B$101,$A$119:$C$178,$R134,FALSE)/M$118*'Ｃ．運賃表（別紙①－１）'!$C$116,0)</f>
        <v>0</v>
      </c>
      <c r="N134" s="163">
        <f>IF(N$118&lt;&gt;0,HLOOKUP('Ａ．指標等設定シート'!$B$101,$A$119:$C$178,$R134,FALSE)/N$118*'Ｃ．運賃表（別紙①－１）'!$C$116,0)</f>
        <v>0</v>
      </c>
      <c r="O134" s="163">
        <f>IF(O$118&lt;&gt;0,HLOOKUP('Ａ．指標等設定シート'!$B$101,$A$119:$C$178,$R134,FALSE)/O$118*'Ｃ．運賃表（別紙①－１）'!$C$116,0)</f>
        <v>0</v>
      </c>
      <c r="P134" s="163">
        <f>IF(P$118&lt;&gt;0,HLOOKUP('Ａ．指標等設定シート'!$B$101,$A$119:$C$178,$R134,FALSE)/P$118*'Ｃ．運賃表（別紙①－１）'!$C$116,0)</f>
        <v>0</v>
      </c>
      <c r="Q134" s="159"/>
      <c r="R134" s="159">
        <v>16</v>
      </c>
    </row>
    <row r="135" spans="1:18" ht="11.25">
      <c r="A135" s="159">
        <v>155</v>
      </c>
      <c r="B135" s="159">
        <v>160</v>
      </c>
      <c r="C135" s="159"/>
      <c r="D135" s="163">
        <f>IF(D$118&lt;&gt;0,HLOOKUP('Ａ．指標等設定シート'!$B$101,$A$119:$C$178,$R135,FALSE)/D$118*'Ｃ．運賃表（別紙①－１）'!$C$116,0)</f>
        <v>0</v>
      </c>
      <c r="E135" s="163">
        <f>IF(E$118&lt;&gt;0,HLOOKUP('Ａ．指標等設定シート'!$B$101,$A$119:$C$178,$R135,FALSE)/E$118*'Ｃ．運賃表（別紙①－１）'!$C$116,0)</f>
        <v>0</v>
      </c>
      <c r="F135" s="163">
        <f>IF(F$118&lt;&gt;0,HLOOKUP('Ａ．指標等設定シート'!$B$101,$A$119:$C$178,$R135,FALSE)/F$118*'Ｃ．運賃表（別紙①－１）'!$C$116,0)</f>
        <v>0</v>
      </c>
      <c r="G135" s="163">
        <f>IF(G$118&lt;&gt;0,HLOOKUP('Ａ．指標等設定シート'!$B$101,$A$119:$C$178,$R135,FALSE)/G$118*'Ｃ．運賃表（別紙①－１）'!$C$116,0)</f>
        <v>0</v>
      </c>
      <c r="H135" s="163">
        <f>IF(H$118&lt;&gt;0,HLOOKUP('Ａ．指標等設定シート'!$B$101,$A$119:$C$178,$R135,FALSE)/H$118*'Ｃ．運賃表（別紙①－１）'!$C$116,0)</f>
        <v>0</v>
      </c>
      <c r="I135" s="163">
        <f>IF(I$118&lt;&gt;0,HLOOKUP('Ａ．指標等設定シート'!$B$101,$A$119:$C$178,$R135,FALSE)/I$118*'Ｃ．運賃表（別紙①－１）'!$C$116,0)</f>
        <v>0</v>
      </c>
      <c r="J135" s="163">
        <f>IF(J$118&lt;&gt;0,HLOOKUP('Ａ．指標等設定シート'!$B$101,$A$119:$C$178,$R135,FALSE)/J$118*'Ｃ．運賃表（別紙①－１）'!$C$116,0)</f>
        <v>0</v>
      </c>
      <c r="K135" s="163">
        <f>IF(K$118&lt;&gt;0,HLOOKUP('Ａ．指標等設定シート'!$B$101,$A$119:$C$178,$R135,FALSE)/K$118*'Ｃ．運賃表（別紙①－１）'!$C$116,0)</f>
        <v>0</v>
      </c>
      <c r="L135" s="163">
        <f>IF(L$118&lt;&gt;0,HLOOKUP('Ａ．指標等設定シート'!$B$101,$A$119:$C$178,$R135,FALSE)/L$118*'Ｃ．運賃表（別紙①－１）'!$C$116,0)</f>
        <v>0</v>
      </c>
      <c r="M135" s="163">
        <f>IF(M$118&lt;&gt;0,HLOOKUP('Ａ．指標等設定シート'!$B$101,$A$119:$C$178,$R135,FALSE)/M$118*'Ｃ．運賃表（別紙①－１）'!$C$116,0)</f>
        <v>0</v>
      </c>
      <c r="N135" s="163">
        <f>IF(N$118&lt;&gt;0,HLOOKUP('Ａ．指標等設定シート'!$B$101,$A$119:$C$178,$R135,FALSE)/N$118*'Ｃ．運賃表（別紙①－１）'!$C$116,0)</f>
        <v>0</v>
      </c>
      <c r="O135" s="163">
        <f>IF(O$118&lt;&gt;0,HLOOKUP('Ａ．指標等設定シート'!$B$101,$A$119:$C$178,$R135,FALSE)/O$118*'Ｃ．運賃表（別紙①－１）'!$C$116,0)</f>
        <v>0</v>
      </c>
      <c r="P135" s="163">
        <f>IF(P$118&lt;&gt;0,HLOOKUP('Ａ．指標等設定シート'!$B$101,$A$119:$C$178,$R135,FALSE)/P$118*'Ｃ．運賃表（別紙①－１）'!$C$116,0)</f>
        <v>0</v>
      </c>
      <c r="Q135" s="159"/>
      <c r="R135" s="159">
        <v>17</v>
      </c>
    </row>
    <row r="136" spans="1:18" ht="11.25">
      <c r="A136" s="159">
        <v>165</v>
      </c>
      <c r="B136" s="159">
        <v>170</v>
      </c>
      <c r="C136" s="159"/>
      <c r="D136" s="163">
        <f>IF(D$118&lt;&gt;0,HLOOKUP('Ａ．指標等設定シート'!$B$101,$A$119:$C$178,$R136,FALSE)/D$118*'Ｃ．運賃表（別紙①－１）'!$C$116,0)</f>
        <v>0</v>
      </c>
      <c r="E136" s="163">
        <f>IF(E$118&lt;&gt;0,HLOOKUP('Ａ．指標等設定シート'!$B$101,$A$119:$C$178,$R136,FALSE)/E$118*'Ｃ．運賃表（別紙①－１）'!$C$116,0)</f>
        <v>0</v>
      </c>
      <c r="F136" s="163">
        <f>IF(F$118&lt;&gt;0,HLOOKUP('Ａ．指標等設定シート'!$B$101,$A$119:$C$178,$R136,FALSE)/F$118*'Ｃ．運賃表（別紙①－１）'!$C$116,0)</f>
        <v>0</v>
      </c>
      <c r="G136" s="163">
        <f>IF(G$118&lt;&gt;0,HLOOKUP('Ａ．指標等設定シート'!$B$101,$A$119:$C$178,$R136,FALSE)/G$118*'Ｃ．運賃表（別紙①－１）'!$C$116,0)</f>
        <v>0</v>
      </c>
      <c r="H136" s="163">
        <f>IF(H$118&lt;&gt;0,HLOOKUP('Ａ．指標等設定シート'!$B$101,$A$119:$C$178,$R136,FALSE)/H$118*'Ｃ．運賃表（別紙①－１）'!$C$116,0)</f>
        <v>0</v>
      </c>
      <c r="I136" s="163">
        <f>IF(I$118&lt;&gt;0,HLOOKUP('Ａ．指標等設定シート'!$B$101,$A$119:$C$178,$R136,FALSE)/I$118*'Ｃ．運賃表（別紙①－１）'!$C$116,0)</f>
        <v>0</v>
      </c>
      <c r="J136" s="163">
        <f>IF(J$118&lt;&gt;0,HLOOKUP('Ａ．指標等設定シート'!$B$101,$A$119:$C$178,$R136,FALSE)/J$118*'Ｃ．運賃表（別紙①－１）'!$C$116,0)</f>
        <v>0</v>
      </c>
      <c r="K136" s="163">
        <f>IF(K$118&lt;&gt;0,HLOOKUP('Ａ．指標等設定シート'!$B$101,$A$119:$C$178,$R136,FALSE)/K$118*'Ｃ．運賃表（別紙①－１）'!$C$116,0)</f>
        <v>0</v>
      </c>
      <c r="L136" s="163">
        <f>IF(L$118&lt;&gt;0,HLOOKUP('Ａ．指標等設定シート'!$B$101,$A$119:$C$178,$R136,FALSE)/L$118*'Ｃ．運賃表（別紙①－１）'!$C$116,0)</f>
        <v>0</v>
      </c>
      <c r="M136" s="163">
        <f>IF(M$118&lt;&gt;0,HLOOKUP('Ａ．指標等設定シート'!$B$101,$A$119:$C$178,$R136,FALSE)/M$118*'Ｃ．運賃表（別紙①－１）'!$C$116,0)</f>
        <v>0</v>
      </c>
      <c r="N136" s="163">
        <f>IF(N$118&lt;&gt;0,HLOOKUP('Ａ．指標等設定シート'!$B$101,$A$119:$C$178,$R136,FALSE)/N$118*'Ｃ．運賃表（別紙①－１）'!$C$116,0)</f>
        <v>0</v>
      </c>
      <c r="O136" s="163">
        <f>IF(O$118&lt;&gt;0,HLOOKUP('Ａ．指標等設定シート'!$B$101,$A$119:$C$178,$R136,FALSE)/O$118*'Ｃ．運賃表（別紙①－１）'!$C$116,0)</f>
        <v>0</v>
      </c>
      <c r="P136" s="163">
        <f>IF(P$118&lt;&gt;0,HLOOKUP('Ａ．指標等設定シート'!$B$101,$A$119:$C$178,$R136,FALSE)/P$118*'Ｃ．運賃表（別紙①－１）'!$C$116,0)</f>
        <v>0</v>
      </c>
      <c r="Q136" s="159"/>
      <c r="R136" s="159">
        <v>18</v>
      </c>
    </row>
    <row r="137" spans="1:18" ht="11.25">
      <c r="A137" s="159">
        <v>175</v>
      </c>
      <c r="B137" s="159">
        <v>180</v>
      </c>
      <c r="C137" s="159"/>
      <c r="D137" s="163">
        <f>IF(D$118&lt;&gt;0,HLOOKUP('Ａ．指標等設定シート'!$B$101,$A$119:$C$178,$R137,FALSE)/D$118*'Ｃ．運賃表（別紙①－１）'!$C$116,0)</f>
        <v>0</v>
      </c>
      <c r="E137" s="163">
        <f>IF(E$118&lt;&gt;0,HLOOKUP('Ａ．指標等設定シート'!$B$101,$A$119:$C$178,$R137,FALSE)/E$118*'Ｃ．運賃表（別紙①－１）'!$C$116,0)</f>
        <v>0</v>
      </c>
      <c r="F137" s="163">
        <f>IF(F$118&lt;&gt;0,HLOOKUP('Ａ．指標等設定シート'!$B$101,$A$119:$C$178,$R137,FALSE)/F$118*'Ｃ．運賃表（別紙①－１）'!$C$116,0)</f>
        <v>0</v>
      </c>
      <c r="G137" s="163">
        <f>IF(G$118&lt;&gt;0,HLOOKUP('Ａ．指標等設定シート'!$B$101,$A$119:$C$178,$R137,FALSE)/G$118*'Ｃ．運賃表（別紙①－１）'!$C$116,0)</f>
        <v>0</v>
      </c>
      <c r="H137" s="163">
        <f>IF(H$118&lt;&gt;0,HLOOKUP('Ａ．指標等設定シート'!$B$101,$A$119:$C$178,$R137,FALSE)/H$118*'Ｃ．運賃表（別紙①－１）'!$C$116,0)</f>
        <v>0</v>
      </c>
      <c r="I137" s="163">
        <f>IF(I$118&lt;&gt;0,HLOOKUP('Ａ．指標等設定シート'!$B$101,$A$119:$C$178,$R137,FALSE)/I$118*'Ｃ．運賃表（別紙①－１）'!$C$116,0)</f>
        <v>0</v>
      </c>
      <c r="J137" s="163">
        <f>IF(J$118&lt;&gt;0,HLOOKUP('Ａ．指標等設定シート'!$B$101,$A$119:$C$178,$R137,FALSE)/J$118*'Ｃ．運賃表（別紙①－１）'!$C$116,0)</f>
        <v>0</v>
      </c>
      <c r="K137" s="163">
        <f>IF(K$118&lt;&gt;0,HLOOKUP('Ａ．指標等設定シート'!$B$101,$A$119:$C$178,$R137,FALSE)/K$118*'Ｃ．運賃表（別紙①－１）'!$C$116,0)</f>
        <v>0</v>
      </c>
      <c r="L137" s="163">
        <f>IF(L$118&lt;&gt;0,HLOOKUP('Ａ．指標等設定シート'!$B$101,$A$119:$C$178,$R137,FALSE)/L$118*'Ｃ．運賃表（別紙①－１）'!$C$116,0)</f>
        <v>0</v>
      </c>
      <c r="M137" s="163">
        <f>IF(M$118&lt;&gt;0,HLOOKUP('Ａ．指標等設定シート'!$B$101,$A$119:$C$178,$R137,FALSE)/M$118*'Ｃ．運賃表（別紙①－１）'!$C$116,0)</f>
        <v>0</v>
      </c>
      <c r="N137" s="163">
        <f>IF(N$118&lt;&gt;0,HLOOKUP('Ａ．指標等設定シート'!$B$101,$A$119:$C$178,$R137,FALSE)/N$118*'Ｃ．運賃表（別紙①－１）'!$C$116,0)</f>
        <v>0</v>
      </c>
      <c r="O137" s="163">
        <f>IF(O$118&lt;&gt;0,HLOOKUP('Ａ．指標等設定シート'!$B$101,$A$119:$C$178,$R137,FALSE)/O$118*'Ｃ．運賃表（別紙①－１）'!$C$116,0)</f>
        <v>0</v>
      </c>
      <c r="P137" s="163">
        <f>IF(P$118&lt;&gt;0,HLOOKUP('Ａ．指標等設定シート'!$B$101,$A$119:$C$178,$R137,FALSE)/P$118*'Ｃ．運賃表（別紙①－１）'!$C$116,0)</f>
        <v>0</v>
      </c>
      <c r="Q137" s="159"/>
      <c r="R137" s="159">
        <v>19</v>
      </c>
    </row>
    <row r="138" spans="1:18" ht="11.25">
      <c r="A138" s="159">
        <v>185</v>
      </c>
      <c r="B138" s="159">
        <v>190</v>
      </c>
      <c r="C138" s="159"/>
      <c r="D138" s="163">
        <f>IF(D$118&lt;&gt;0,HLOOKUP('Ａ．指標等設定シート'!$B$101,$A$119:$C$178,$R138,FALSE)/D$118*'Ｃ．運賃表（別紙①－１）'!$C$116,0)</f>
        <v>0</v>
      </c>
      <c r="E138" s="163">
        <f>IF(E$118&lt;&gt;0,HLOOKUP('Ａ．指標等設定シート'!$B$101,$A$119:$C$178,$R138,FALSE)/E$118*'Ｃ．運賃表（別紙①－１）'!$C$116,0)</f>
        <v>0</v>
      </c>
      <c r="F138" s="163">
        <f>IF(F$118&lt;&gt;0,HLOOKUP('Ａ．指標等設定シート'!$B$101,$A$119:$C$178,$R138,FALSE)/F$118*'Ｃ．運賃表（別紙①－１）'!$C$116,0)</f>
        <v>0</v>
      </c>
      <c r="G138" s="163">
        <f>IF(G$118&lt;&gt;0,HLOOKUP('Ａ．指標等設定シート'!$B$101,$A$119:$C$178,$R138,FALSE)/G$118*'Ｃ．運賃表（別紙①－１）'!$C$116,0)</f>
        <v>0</v>
      </c>
      <c r="H138" s="163">
        <f>IF(H$118&lt;&gt;0,HLOOKUP('Ａ．指標等設定シート'!$B$101,$A$119:$C$178,$R138,FALSE)/H$118*'Ｃ．運賃表（別紙①－１）'!$C$116,0)</f>
        <v>0</v>
      </c>
      <c r="I138" s="163">
        <f>IF(I$118&lt;&gt;0,HLOOKUP('Ａ．指標等設定シート'!$B$101,$A$119:$C$178,$R138,FALSE)/I$118*'Ｃ．運賃表（別紙①－１）'!$C$116,0)</f>
        <v>0</v>
      </c>
      <c r="J138" s="163">
        <f>IF(J$118&lt;&gt;0,HLOOKUP('Ａ．指標等設定シート'!$B$101,$A$119:$C$178,$R138,FALSE)/J$118*'Ｃ．運賃表（別紙①－１）'!$C$116,0)</f>
        <v>0</v>
      </c>
      <c r="K138" s="163">
        <f>IF(K$118&lt;&gt;0,HLOOKUP('Ａ．指標等設定シート'!$B$101,$A$119:$C$178,$R138,FALSE)/K$118*'Ｃ．運賃表（別紙①－１）'!$C$116,0)</f>
        <v>0</v>
      </c>
      <c r="L138" s="163">
        <f>IF(L$118&lt;&gt;0,HLOOKUP('Ａ．指標等設定シート'!$B$101,$A$119:$C$178,$R138,FALSE)/L$118*'Ｃ．運賃表（別紙①－１）'!$C$116,0)</f>
        <v>0</v>
      </c>
      <c r="M138" s="163">
        <f>IF(M$118&lt;&gt;0,HLOOKUP('Ａ．指標等設定シート'!$B$101,$A$119:$C$178,$R138,FALSE)/M$118*'Ｃ．運賃表（別紙①－１）'!$C$116,0)</f>
        <v>0</v>
      </c>
      <c r="N138" s="163">
        <f>IF(N$118&lt;&gt;0,HLOOKUP('Ａ．指標等設定シート'!$B$101,$A$119:$C$178,$R138,FALSE)/N$118*'Ｃ．運賃表（別紙①－１）'!$C$116,0)</f>
        <v>0</v>
      </c>
      <c r="O138" s="163">
        <f>IF(O$118&lt;&gt;0,HLOOKUP('Ａ．指標等設定シート'!$B$101,$A$119:$C$178,$R138,FALSE)/O$118*'Ｃ．運賃表（別紙①－１）'!$C$116,0)</f>
        <v>0</v>
      </c>
      <c r="P138" s="163">
        <f>IF(P$118&lt;&gt;0,HLOOKUP('Ａ．指標等設定シート'!$B$101,$A$119:$C$178,$R138,FALSE)/P$118*'Ｃ．運賃表（別紙①－１）'!$C$116,0)</f>
        <v>0</v>
      </c>
      <c r="Q138" s="159"/>
      <c r="R138" s="159">
        <v>20</v>
      </c>
    </row>
    <row r="139" spans="1:18" ht="11.25">
      <c r="A139" s="159">
        <v>195</v>
      </c>
      <c r="B139" s="159">
        <v>200</v>
      </c>
      <c r="C139" s="159"/>
      <c r="D139" s="163">
        <f>IF(D$118&lt;&gt;0,HLOOKUP('Ａ．指標等設定シート'!$B$101,$A$119:$C$178,$R139,FALSE)/D$118*'Ｃ．運賃表（別紙①－１）'!$C$116,0)</f>
        <v>0</v>
      </c>
      <c r="E139" s="163">
        <f>IF(E$118&lt;&gt;0,HLOOKUP('Ａ．指標等設定シート'!$B$101,$A$119:$C$178,$R139,FALSE)/E$118*'Ｃ．運賃表（別紙①－１）'!$C$116,0)</f>
        <v>0</v>
      </c>
      <c r="F139" s="163">
        <f>IF(F$118&lt;&gt;0,HLOOKUP('Ａ．指標等設定シート'!$B$101,$A$119:$C$178,$R139,FALSE)/F$118*'Ｃ．運賃表（別紙①－１）'!$C$116,0)</f>
        <v>0</v>
      </c>
      <c r="G139" s="163">
        <f>IF(G$118&lt;&gt;0,HLOOKUP('Ａ．指標等設定シート'!$B$101,$A$119:$C$178,$R139,FALSE)/G$118*'Ｃ．運賃表（別紙①－１）'!$C$116,0)</f>
        <v>0</v>
      </c>
      <c r="H139" s="163">
        <f>IF(H$118&lt;&gt;0,HLOOKUP('Ａ．指標等設定シート'!$B$101,$A$119:$C$178,$R139,FALSE)/H$118*'Ｃ．運賃表（別紙①－１）'!$C$116,0)</f>
        <v>0</v>
      </c>
      <c r="I139" s="163">
        <f>IF(I$118&lt;&gt;0,HLOOKUP('Ａ．指標等設定シート'!$B$101,$A$119:$C$178,$R139,FALSE)/I$118*'Ｃ．運賃表（別紙①－１）'!$C$116,0)</f>
        <v>0</v>
      </c>
      <c r="J139" s="163">
        <f>IF(J$118&lt;&gt;0,HLOOKUP('Ａ．指標等設定シート'!$B$101,$A$119:$C$178,$R139,FALSE)/J$118*'Ｃ．運賃表（別紙①－１）'!$C$116,0)</f>
        <v>0</v>
      </c>
      <c r="K139" s="163">
        <f>IF(K$118&lt;&gt;0,HLOOKUP('Ａ．指標等設定シート'!$B$101,$A$119:$C$178,$R139,FALSE)/K$118*'Ｃ．運賃表（別紙①－１）'!$C$116,0)</f>
        <v>0</v>
      </c>
      <c r="L139" s="163">
        <f>IF(L$118&lt;&gt;0,HLOOKUP('Ａ．指標等設定シート'!$B$101,$A$119:$C$178,$R139,FALSE)/L$118*'Ｃ．運賃表（別紙①－１）'!$C$116,0)</f>
        <v>0</v>
      </c>
      <c r="M139" s="163">
        <f>IF(M$118&lt;&gt;0,HLOOKUP('Ａ．指標等設定シート'!$B$101,$A$119:$C$178,$R139,FALSE)/M$118*'Ｃ．運賃表（別紙①－１）'!$C$116,0)</f>
        <v>0</v>
      </c>
      <c r="N139" s="163">
        <f>IF(N$118&lt;&gt;0,HLOOKUP('Ａ．指標等設定シート'!$B$101,$A$119:$C$178,$R139,FALSE)/N$118*'Ｃ．運賃表（別紙①－１）'!$C$116,0)</f>
        <v>0</v>
      </c>
      <c r="O139" s="163">
        <f>IF(O$118&lt;&gt;0,HLOOKUP('Ａ．指標等設定シート'!$B$101,$A$119:$C$178,$R139,FALSE)/O$118*'Ｃ．運賃表（別紙①－１）'!$C$116,0)</f>
        <v>0</v>
      </c>
      <c r="P139" s="163">
        <f>IF(P$118&lt;&gt;0,HLOOKUP('Ａ．指標等設定シート'!$B$101,$A$119:$C$178,$R139,FALSE)/P$118*'Ｃ．運賃表（別紙①－１）'!$C$116,0)</f>
        <v>0</v>
      </c>
      <c r="Q139" s="159"/>
      <c r="R139" s="159">
        <v>21</v>
      </c>
    </row>
    <row r="140" spans="1:18" ht="11.25">
      <c r="A140" s="159">
        <v>210</v>
      </c>
      <c r="B140" s="159">
        <v>220</v>
      </c>
      <c r="C140" s="159"/>
      <c r="D140" s="163">
        <f>IF(D$118&lt;&gt;0,HLOOKUP('Ａ．指標等設定シート'!$B$101,$A$119:$C$178,$R140,FALSE)/D$118*'Ｃ．運賃表（別紙①－１）'!$C$116,0)</f>
        <v>0</v>
      </c>
      <c r="E140" s="163">
        <f>IF(E$118&lt;&gt;0,HLOOKUP('Ａ．指標等設定シート'!$B$101,$A$119:$C$178,$R140,FALSE)/E$118*'Ｃ．運賃表（別紙①－１）'!$C$116,0)</f>
        <v>0</v>
      </c>
      <c r="F140" s="163">
        <f>IF(F$118&lt;&gt;0,HLOOKUP('Ａ．指標等設定シート'!$B$101,$A$119:$C$178,$R140,FALSE)/F$118*'Ｃ．運賃表（別紙①－１）'!$C$116,0)</f>
        <v>0</v>
      </c>
      <c r="G140" s="163">
        <f>IF(G$118&lt;&gt;0,HLOOKUP('Ａ．指標等設定シート'!$B$101,$A$119:$C$178,$R140,FALSE)/G$118*'Ｃ．運賃表（別紙①－１）'!$C$116,0)</f>
        <v>0</v>
      </c>
      <c r="H140" s="163">
        <f>IF(H$118&lt;&gt;0,HLOOKUP('Ａ．指標等設定シート'!$B$101,$A$119:$C$178,$R140,FALSE)/H$118*'Ｃ．運賃表（別紙①－１）'!$C$116,0)</f>
        <v>0</v>
      </c>
      <c r="I140" s="163">
        <f>IF(I$118&lt;&gt;0,HLOOKUP('Ａ．指標等設定シート'!$B$101,$A$119:$C$178,$R140,FALSE)/I$118*'Ｃ．運賃表（別紙①－１）'!$C$116,0)</f>
        <v>0</v>
      </c>
      <c r="J140" s="163">
        <f>IF(J$118&lt;&gt;0,HLOOKUP('Ａ．指標等設定シート'!$B$101,$A$119:$C$178,$R140,FALSE)/J$118*'Ｃ．運賃表（別紙①－１）'!$C$116,0)</f>
        <v>0</v>
      </c>
      <c r="K140" s="163">
        <f>IF(K$118&lt;&gt;0,HLOOKUP('Ａ．指標等設定シート'!$B$101,$A$119:$C$178,$R140,FALSE)/K$118*'Ｃ．運賃表（別紙①－１）'!$C$116,0)</f>
        <v>0</v>
      </c>
      <c r="L140" s="163">
        <f>IF(L$118&lt;&gt;0,HLOOKUP('Ａ．指標等設定シート'!$B$101,$A$119:$C$178,$R140,FALSE)/L$118*'Ｃ．運賃表（別紙①－１）'!$C$116,0)</f>
        <v>0</v>
      </c>
      <c r="M140" s="163">
        <f>IF(M$118&lt;&gt;0,HLOOKUP('Ａ．指標等設定シート'!$B$101,$A$119:$C$178,$R140,FALSE)/M$118*'Ｃ．運賃表（別紙①－１）'!$C$116,0)</f>
        <v>0</v>
      </c>
      <c r="N140" s="163">
        <f>IF(N$118&lt;&gt;0,HLOOKUP('Ａ．指標等設定シート'!$B$101,$A$119:$C$178,$R140,FALSE)/N$118*'Ｃ．運賃表（別紙①－１）'!$C$116,0)</f>
        <v>0</v>
      </c>
      <c r="O140" s="163">
        <f>IF(O$118&lt;&gt;0,HLOOKUP('Ａ．指標等設定シート'!$B$101,$A$119:$C$178,$R140,FALSE)/O$118*'Ｃ．運賃表（別紙①－１）'!$C$116,0)</f>
        <v>0</v>
      </c>
      <c r="P140" s="163">
        <f>IF(P$118&lt;&gt;0,HLOOKUP('Ａ．指標等設定シート'!$B$101,$A$119:$C$178,$R140,FALSE)/P$118*'Ｃ．運賃表（別紙①－１）'!$C$116,0)</f>
        <v>0</v>
      </c>
      <c r="Q140" s="159"/>
      <c r="R140" s="159">
        <v>22</v>
      </c>
    </row>
    <row r="141" spans="1:18" ht="11.25">
      <c r="A141" s="159">
        <v>230</v>
      </c>
      <c r="B141" s="159">
        <v>240</v>
      </c>
      <c r="C141" s="159"/>
      <c r="D141" s="163">
        <f>IF(D$118&lt;&gt;0,HLOOKUP('Ａ．指標等設定シート'!$B$101,$A$119:$C$178,$R141,FALSE)/D$118*'Ｃ．運賃表（別紙①－１）'!$C$116,0)</f>
        <v>0</v>
      </c>
      <c r="E141" s="163">
        <f>IF(E$118&lt;&gt;0,HLOOKUP('Ａ．指標等設定シート'!$B$101,$A$119:$C$178,$R141,FALSE)/E$118*'Ｃ．運賃表（別紙①－１）'!$C$116,0)</f>
        <v>0</v>
      </c>
      <c r="F141" s="163">
        <f>IF(F$118&lt;&gt;0,HLOOKUP('Ａ．指標等設定シート'!$B$101,$A$119:$C$178,$R141,FALSE)/F$118*'Ｃ．運賃表（別紙①－１）'!$C$116,0)</f>
        <v>0</v>
      </c>
      <c r="G141" s="163">
        <f>IF(G$118&lt;&gt;0,HLOOKUP('Ａ．指標等設定シート'!$B$101,$A$119:$C$178,$R141,FALSE)/G$118*'Ｃ．運賃表（別紙①－１）'!$C$116,0)</f>
        <v>0</v>
      </c>
      <c r="H141" s="163">
        <f>IF(H$118&lt;&gt;0,HLOOKUP('Ａ．指標等設定シート'!$B$101,$A$119:$C$178,$R141,FALSE)/H$118*'Ｃ．運賃表（別紙①－１）'!$C$116,0)</f>
        <v>0</v>
      </c>
      <c r="I141" s="163">
        <f>IF(I$118&lt;&gt;0,HLOOKUP('Ａ．指標等設定シート'!$B$101,$A$119:$C$178,$R141,FALSE)/I$118*'Ｃ．運賃表（別紙①－１）'!$C$116,0)</f>
        <v>0</v>
      </c>
      <c r="J141" s="163">
        <f>IF(J$118&lt;&gt;0,HLOOKUP('Ａ．指標等設定シート'!$B$101,$A$119:$C$178,$R141,FALSE)/J$118*'Ｃ．運賃表（別紙①－１）'!$C$116,0)</f>
        <v>0</v>
      </c>
      <c r="K141" s="163">
        <f>IF(K$118&lt;&gt;0,HLOOKUP('Ａ．指標等設定シート'!$B$101,$A$119:$C$178,$R141,FALSE)/K$118*'Ｃ．運賃表（別紙①－１）'!$C$116,0)</f>
        <v>0</v>
      </c>
      <c r="L141" s="163">
        <f>IF(L$118&lt;&gt;0,HLOOKUP('Ａ．指標等設定シート'!$B$101,$A$119:$C$178,$R141,FALSE)/L$118*'Ｃ．運賃表（別紙①－１）'!$C$116,0)</f>
        <v>0</v>
      </c>
      <c r="M141" s="163">
        <f>IF(M$118&lt;&gt;0,HLOOKUP('Ａ．指標等設定シート'!$B$101,$A$119:$C$178,$R141,FALSE)/M$118*'Ｃ．運賃表（別紙①－１）'!$C$116,0)</f>
        <v>0</v>
      </c>
      <c r="N141" s="163">
        <f>IF(N$118&lt;&gt;0,HLOOKUP('Ａ．指標等設定シート'!$B$101,$A$119:$C$178,$R141,FALSE)/N$118*'Ｃ．運賃表（別紙①－１）'!$C$116,0)</f>
        <v>0</v>
      </c>
      <c r="O141" s="163">
        <f>IF(O$118&lt;&gt;0,HLOOKUP('Ａ．指標等設定シート'!$B$101,$A$119:$C$178,$R141,FALSE)/O$118*'Ｃ．運賃表（別紙①－１）'!$C$116,0)</f>
        <v>0</v>
      </c>
      <c r="P141" s="163">
        <f>IF(P$118&lt;&gt;0,HLOOKUP('Ａ．指標等設定シート'!$B$101,$A$119:$C$178,$R141,FALSE)/P$118*'Ｃ．運賃表（別紙①－１）'!$C$116,0)</f>
        <v>0</v>
      </c>
      <c r="Q141" s="159"/>
      <c r="R141" s="159">
        <v>23</v>
      </c>
    </row>
    <row r="142" spans="1:18" ht="11.25">
      <c r="A142" s="159">
        <v>250</v>
      </c>
      <c r="B142" s="159">
        <v>260</v>
      </c>
      <c r="C142" s="159"/>
      <c r="D142" s="163">
        <f>IF(D$118&lt;&gt;0,HLOOKUP('Ａ．指標等設定シート'!$B$101,$A$119:$C$178,$R142,FALSE)/D$118*'Ｃ．運賃表（別紙①－１）'!$C$116,0)</f>
        <v>0</v>
      </c>
      <c r="E142" s="163">
        <f>IF(E$118&lt;&gt;0,HLOOKUP('Ａ．指標等設定シート'!$B$101,$A$119:$C$178,$R142,FALSE)/E$118*'Ｃ．運賃表（別紙①－１）'!$C$116,0)</f>
        <v>0</v>
      </c>
      <c r="F142" s="163">
        <f>IF(F$118&lt;&gt;0,HLOOKUP('Ａ．指標等設定シート'!$B$101,$A$119:$C$178,$R142,FALSE)/F$118*'Ｃ．運賃表（別紙①－１）'!$C$116,0)</f>
        <v>0</v>
      </c>
      <c r="G142" s="163">
        <f>IF(G$118&lt;&gt;0,HLOOKUP('Ａ．指標等設定シート'!$B$101,$A$119:$C$178,$R142,FALSE)/G$118*'Ｃ．運賃表（別紙①－１）'!$C$116,0)</f>
        <v>0</v>
      </c>
      <c r="H142" s="163">
        <f>IF(H$118&lt;&gt;0,HLOOKUP('Ａ．指標等設定シート'!$B$101,$A$119:$C$178,$R142,FALSE)/H$118*'Ｃ．運賃表（別紙①－１）'!$C$116,0)</f>
        <v>0</v>
      </c>
      <c r="I142" s="163">
        <f>IF(I$118&lt;&gt;0,HLOOKUP('Ａ．指標等設定シート'!$B$101,$A$119:$C$178,$R142,FALSE)/I$118*'Ｃ．運賃表（別紙①－１）'!$C$116,0)</f>
        <v>0</v>
      </c>
      <c r="J142" s="163">
        <f>IF(J$118&lt;&gt;0,HLOOKUP('Ａ．指標等設定シート'!$B$101,$A$119:$C$178,$R142,FALSE)/J$118*'Ｃ．運賃表（別紙①－１）'!$C$116,0)</f>
        <v>0</v>
      </c>
      <c r="K142" s="163">
        <f>IF(K$118&lt;&gt;0,HLOOKUP('Ａ．指標等設定シート'!$B$101,$A$119:$C$178,$R142,FALSE)/K$118*'Ｃ．運賃表（別紙①－１）'!$C$116,0)</f>
        <v>0</v>
      </c>
      <c r="L142" s="163">
        <f>IF(L$118&lt;&gt;0,HLOOKUP('Ａ．指標等設定シート'!$B$101,$A$119:$C$178,$R142,FALSE)/L$118*'Ｃ．運賃表（別紙①－１）'!$C$116,0)</f>
        <v>0</v>
      </c>
      <c r="M142" s="163">
        <f>IF(M$118&lt;&gt;0,HLOOKUP('Ａ．指標等設定シート'!$B$101,$A$119:$C$178,$R142,FALSE)/M$118*'Ｃ．運賃表（別紙①－１）'!$C$116,0)</f>
        <v>0</v>
      </c>
      <c r="N142" s="163">
        <f>IF(N$118&lt;&gt;0,HLOOKUP('Ａ．指標等設定シート'!$B$101,$A$119:$C$178,$R142,FALSE)/N$118*'Ｃ．運賃表（別紙①－１）'!$C$116,0)</f>
        <v>0</v>
      </c>
      <c r="O142" s="163">
        <f>IF(O$118&lt;&gt;0,HLOOKUP('Ａ．指標等設定シート'!$B$101,$A$119:$C$178,$R142,FALSE)/O$118*'Ｃ．運賃表（別紙①－１）'!$C$116,0)</f>
        <v>0</v>
      </c>
      <c r="P142" s="163">
        <f>IF(P$118&lt;&gt;0,HLOOKUP('Ａ．指標等設定シート'!$B$101,$A$119:$C$178,$R142,FALSE)/P$118*'Ｃ．運賃表（別紙①－１）'!$C$116,0)</f>
        <v>0</v>
      </c>
      <c r="Q142" s="159"/>
      <c r="R142" s="159">
        <v>24</v>
      </c>
    </row>
    <row r="143" spans="1:18" ht="11.25">
      <c r="A143" s="159">
        <v>270</v>
      </c>
      <c r="B143" s="159">
        <v>280</v>
      </c>
      <c r="C143" s="159"/>
      <c r="D143" s="163">
        <f>IF(D$118&lt;&gt;0,HLOOKUP('Ａ．指標等設定シート'!$B$101,$A$119:$C$178,$R143,FALSE)/D$118*'Ｃ．運賃表（別紙①－１）'!$C$116,0)</f>
        <v>0</v>
      </c>
      <c r="E143" s="163">
        <f>IF(E$118&lt;&gt;0,HLOOKUP('Ａ．指標等設定シート'!$B$101,$A$119:$C$178,$R143,FALSE)/E$118*'Ｃ．運賃表（別紙①－１）'!$C$116,0)</f>
        <v>0</v>
      </c>
      <c r="F143" s="163">
        <f>IF(F$118&lt;&gt;0,HLOOKUP('Ａ．指標等設定シート'!$B$101,$A$119:$C$178,$R143,FALSE)/F$118*'Ｃ．運賃表（別紙①－１）'!$C$116,0)</f>
        <v>0</v>
      </c>
      <c r="G143" s="163">
        <f>IF(G$118&lt;&gt;0,HLOOKUP('Ａ．指標等設定シート'!$B$101,$A$119:$C$178,$R143,FALSE)/G$118*'Ｃ．運賃表（別紙①－１）'!$C$116,0)</f>
        <v>0</v>
      </c>
      <c r="H143" s="163">
        <f>IF(H$118&lt;&gt;0,HLOOKUP('Ａ．指標等設定シート'!$B$101,$A$119:$C$178,$R143,FALSE)/H$118*'Ｃ．運賃表（別紙①－１）'!$C$116,0)</f>
        <v>0</v>
      </c>
      <c r="I143" s="163">
        <f>IF(I$118&lt;&gt;0,HLOOKUP('Ａ．指標等設定シート'!$B$101,$A$119:$C$178,$R143,FALSE)/I$118*'Ｃ．運賃表（別紙①－１）'!$C$116,0)</f>
        <v>0</v>
      </c>
      <c r="J143" s="163">
        <f>IF(J$118&lt;&gt;0,HLOOKUP('Ａ．指標等設定シート'!$B$101,$A$119:$C$178,$R143,FALSE)/J$118*'Ｃ．運賃表（別紙①－１）'!$C$116,0)</f>
        <v>0</v>
      </c>
      <c r="K143" s="163">
        <f>IF(K$118&lt;&gt;0,HLOOKUP('Ａ．指標等設定シート'!$B$101,$A$119:$C$178,$R143,FALSE)/K$118*'Ｃ．運賃表（別紙①－１）'!$C$116,0)</f>
        <v>0</v>
      </c>
      <c r="L143" s="163">
        <f>IF(L$118&lt;&gt;0,HLOOKUP('Ａ．指標等設定シート'!$B$101,$A$119:$C$178,$R143,FALSE)/L$118*'Ｃ．運賃表（別紙①－１）'!$C$116,0)</f>
        <v>0</v>
      </c>
      <c r="M143" s="163">
        <f>IF(M$118&lt;&gt;0,HLOOKUP('Ａ．指標等設定シート'!$B$101,$A$119:$C$178,$R143,FALSE)/M$118*'Ｃ．運賃表（別紙①－１）'!$C$116,0)</f>
        <v>0</v>
      </c>
      <c r="N143" s="163">
        <f>IF(N$118&lt;&gt;0,HLOOKUP('Ａ．指標等設定シート'!$B$101,$A$119:$C$178,$R143,FALSE)/N$118*'Ｃ．運賃表（別紙①－１）'!$C$116,0)</f>
        <v>0</v>
      </c>
      <c r="O143" s="163">
        <f>IF(O$118&lt;&gt;0,HLOOKUP('Ａ．指標等設定シート'!$B$101,$A$119:$C$178,$R143,FALSE)/O$118*'Ｃ．運賃表（別紙①－１）'!$C$116,0)</f>
        <v>0</v>
      </c>
      <c r="P143" s="163">
        <f>IF(P$118&lt;&gt;0,HLOOKUP('Ａ．指標等設定シート'!$B$101,$A$119:$C$178,$R143,FALSE)/P$118*'Ｃ．運賃表（別紙①－１）'!$C$116,0)</f>
        <v>0</v>
      </c>
      <c r="Q143" s="159"/>
      <c r="R143" s="159">
        <v>25</v>
      </c>
    </row>
    <row r="144" spans="1:18" ht="11.25">
      <c r="A144" s="159">
        <v>290</v>
      </c>
      <c r="B144" s="159">
        <v>300</v>
      </c>
      <c r="C144" s="159"/>
      <c r="D144" s="163">
        <f>IF(D$118&lt;&gt;0,HLOOKUP('Ａ．指標等設定シート'!$B$101,$A$119:$C$178,$R144,FALSE)/D$118*'Ｃ．運賃表（別紙①－１）'!$C$116,0)</f>
        <v>0</v>
      </c>
      <c r="E144" s="163">
        <f>IF(E$118&lt;&gt;0,HLOOKUP('Ａ．指標等設定シート'!$B$101,$A$119:$C$178,$R144,FALSE)/E$118*'Ｃ．運賃表（別紙①－１）'!$C$116,0)</f>
        <v>0</v>
      </c>
      <c r="F144" s="163">
        <f>IF(F$118&lt;&gt;0,HLOOKUP('Ａ．指標等設定シート'!$B$101,$A$119:$C$178,$R144,FALSE)/F$118*'Ｃ．運賃表（別紙①－１）'!$C$116,0)</f>
        <v>0</v>
      </c>
      <c r="G144" s="163">
        <f>IF(G$118&lt;&gt;0,HLOOKUP('Ａ．指標等設定シート'!$B$101,$A$119:$C$178,$R144,FALSE)/G$118*'Ｃ．運賃表（別紙①－１）'!$C$116,0)</f>
        <v>0</v>
      </c>
      <c r="H144" s="163">
        <f>IF(H$118&lt;&gt;0,HLOOKUP('Ａ．指標等設定シート'!$B$101,$A$119:$C$178,$R144,FALSE)/H$118*'Ｃ．運賃表（別紙①－１）'!$C$116,0)</f>
        <v>0</v>
      </c>
      <c r="I144" s="163">
        <f>IF(I$118&lt;&gt;0,HLOOKUP('Ａ．指標等設定シート'!$B$101,$A$119:$C$178,$R144,FALSE)/I$118*'Ｃ．運賃表（別紙①－１）'!$C$116,0)</f>
        <v>0</v>
      </c>
      <c r="J144" s="163">
        <f>IF(J$118&lt;&gt;0,HLOOKUP('Ａ．指標等設定シート'!$B$101,$A$119:$C$178,$R144,FALSE)/J$118*'Ｃ．運賃表（別紙①－１）'!$C$116,0)</f>
        <v>0</v>
      </c>
      <c r="K144" s="163">
        <f>IF(K$118&lt;&gt;0,HLOOKUP('Ａ．指標等設定シート'!$B$101,$A$119:$C$178,$R144,FALSE)/K$118*'Ｃ．運賃表（別紙①－１）'!$C$116,0)</f>
        <v>0</v>
      </c>
      <c r="L144" s="163">
        <f>IF(L$118&lt;&gt;0,HLOOKUP('Ａ．指標等設定シート'!$B$101,$A$119:$C$178,$R144,FALSE)/L$118*'Ｃ．運賃表（別紙①－１）'!$C$116,0)</f>
        <v>0</v>
      </c>
      <c r="M144" s="163">
        <f>IF(M$118&lt;&gt;0,HLOOKUP('Ａ．指標等設定シート'!$B$101,$A$119:$C$178,$R144,FALSE)/M$118*'Ｃ．運賃表（別紙①－１）'!$C$116,0)</f>
        <v>0</v>
      </c>
      <c r="N144" s="163">
        <f>IF(N$118&lt;&gt;0,HLOOKUP('Ａ．指標等設定シート'!$B$101,$A$119:$C$178,$R144,FALSE)/N$118*'Ｃ．運賃表（別紙①－１）'!$C$116,0)</f>
        <v>0</v>
      </c>
      <c r="O144" s="163">
        <f>IF(O$118&lt;&gt;0,HLOOKUP('Ａ．指標等設定シート'!$B$101,$A$119:$C$178,$R144,FALSE)/O$118*'Ｃ．運賃表（別紙①－１）'!$C$116,0)</f>
        <v>0</v>
      </c>
      <c r="P144" s="163">
        <f>IF(P$118&lt;&gt;0,HLOOKUP('Ａ．指標等設定シート'!$B$101,$A$119:$C$178,$R144,FALSE)/P$118*'Ｃ．運賃表（別紙①－１）'!$C$116,0)</f>
        <v>0</v>
      </c>
      <c r="Q144" s="159"/>
      <c r="R144" s="159">
        <v>26</v>
      </c>
    </row>
    <row r="145" spans="1:18" ht="11.25">
      <c r="A145" s="159">
        <v>310</v>
      </c>
      <c r="B145" s="159">
        <v>320</v>
      </c>
      <c r="C145" s="159"/>
      <c r="D145" s="163">
        <f>IF(D$118&lt;&gt;0,HLOOKUP('Ａ．指標等設定シート'!$B$101,$A$119:$C$178,$R145,FALSE)/D$118*'Ｃ．運賃表（別紙①－１）'!$C$116,0)</f>
        <v>0</v>
      </c>
      <c r="E145" s="163">
        <f>IF(E$118&lt;&gt;0,HLOOKUP('Ａ．指標等設定シート'!$B$101,$A$119:$C$178,$R145,FALSE)/E$118*'Ｃ．運賃表（別紙①－１）'!$C$116,0)</f>
        <v>0</v>
      </c>
      <c r="F145" s="163">
        <f>IF(F$118&lt;&gt;0,HLOOKUP('Ａ．指標等設定シート'!$B$101,$A$119:$C$178,$R145,FALSE)/F$118*'Ｃ．運賃表（別紙①－１）'!$C$116,0)</f>
        <v>0</v>
      </c>
      <c r="G145" s="163">
        <f>IF(G$118&lt;&gt;0,HLOOKUP('Ａ．指標等設定シート'!$B$101,$A$119:$C$178,$R145,FALSE)/G$118*'Ｃ．運賃表（別紙①－１）'!$C$116,0)</f>
        <v>0</v>
      </c>
      <c r="H145" s="163">
        <f>IF(H$118&lt;&gt;0,HLOOKUP('Ａ．指標等設定シート'!$B$101,$A$119:$C$178,$R145,FALSE)/H$118*'Ｃ．運賃表（別紙①－１）'!$C$116,0)</f>
        <v>0</v>
      </c>
      <c r="I145" s="163">
        <f>IF(I$118&lt;&gt;0,HLOOKUP('Ａ．指標等設定シート'!$B$101,$A$119:$C$178,$R145,FALSE)/I$118*'Ｃ．運賃表（別紙①－１）'!$C$116,0)</f>
        <v>0</v>
      </c>
      <c r="J145" s="163">
        <f>IF(J$118&lt;&gt;0,HLOOKUP('Ａ．指標等設定シート'!$B$101,$A$119:$C$178,$R145,FALSE)/J$118*'Ｃ．運賃表（別紙①－１）'!$C$116,0)</f>
        <v>0</v>
      </c>
      <c r="K145" s="163">
        <f>IF(K$118&lt;&gt;0,HLOOKUP('Ａ．指標等設定シート'!$B$101,$A$119:$C$178,$R145,FALSE)/K$118*'Ｃ．運賃表（別紙①－１）'!$C$116,0)</f>
        <v>0</v>
      </c>
      <c r="L145" s="163">
        <f>IF(L$118&lt;&gt;0,HLOOKUP('Ａ．指標等設定シート'!$B$101,$A$119:$C$178,$R145,FALSE)/L$118*'Ｃ．運賃表（別紙①－１）'!$C$116,0)</f>
        <v>0</v>
      </c>
      <c r="M145" s="163">
        <f>IF(M$118&lt;&gt;0,HLOOKUP('Ａ．指標等設定シート'!$B$101,$A$119:$C$178,$R145,FALSE)/M$118*'Ｃ．運賃表（別紙①－１）'!$C$116,0)</f>
        <v>0</v>
      </c>
      <c r="N145" s="163">
        <f>IF(N$118&lt;&gt;0,HLOOKUP('Ａ．指標等設定シート'!$B$101,$A$119:$C$178,$R145,FALSE)/N$118*'Ｃ．運賃表（別紙①－１）'!$C$116,0)</f>
        <v>0</v>
      </c>
      <c r="O145" s="163">
        <f>IF(O$118&lt;&gt;0,HLOOKUP('Ａ．指標等設定シート'!$B$101,$A$119:$C$178,$R145,FALSE)/O$118*'Ｃ．運賃表（別紙①－１）'!$C$116,0)</f>
        <v>0</v>
      </c>
      <c r="P145" s="163">
        <f>IF(P$118&lt;&gt;0,HLOOKUP('Ａ．指標等設定シート'!$B$101,$A$119:$C$178,$R145,FALSE)/P$118*'Ｃ．運賃表（別紙①－１）'!$C$116,0)</f>
        <v>0</v>
      </c>
      <c r="Q145" s="159"/>
      <c r="R145" s="159">
        <v>27</v>
      </c>
    </row>
    <row r="146" spans="1:18" ht="11.25">
      <c r="A146" s="159">
        <v>330</v>
      </c>
      <c r="B146" s="159">
        <v>340</v>
      </c>
      <c r="C146" s="159"/>
      <c r="D146" s="163">
        <f>IF(D$118&lt;&gt;0,HLOOKUP('Ａ．指標等設定シート'!$B$101,$A$119:$C$178,$R146,FALSE)/D$118*'Ｃ．運賃表（別紙①－１）'!$C$116,0)</f>
        <v>0</v>
      </c>
      <c r="E146" s="163">
        <f>IF(E$118&lt;&gt;0,HLOOKUP('Ａ．指標等設定シート'!$B$101,$A$119:$C$178,$R146,FALSE)/E$118*'Ｃ．運賃表（別紙①－１）'!$C$116,0)</f>
        <v>0</v>
      </c>
      <c r="F146" s="163">
        <f>IF(F$118&lt;&gt;0,HLOOKUP('Ａ．指標等設定シート'!$B$101,$A$119:$C$178,$R146,FALSE)/F$118*'Ｃ．運賃表（別紙①－１）'!$C$116,0)</f>
        <v>0</v>
      </c>
      <c r="G146" s="163">
        <f>IF(G$118&lt;&gt;0,HLOOKUP('Ａ．指標等設定シート'!$B$101,$A$119:$C$178,$R146,FALSE)/G$118*'Ｃ．運賃表（別紙①－１）'!$C$116,0)</f>
        <v>0</v>
      </c>
      <c r="H146" s="163">
        <f>IF(H$118&lt;&gt;0,HLOOKUP('Ａ．指標等設定シート'!$B$101,$A$119:$C$178,$R146,FALSE)/H$118*'Ｃ．運賃表（別紙①－１）'!$C$116,0)</f>
        <v>0</v>
      </c>
      <c r="I146" s="163">
        <f>IF(I$118&lt;&gt;0,HLOOKUP('Ａ．指標等設定シート'!$B$101,$A$119:$C$178,$R146,FALSE)/I$118*'Ｃ．運賃表（別紙①－１）'!$C$116,0)</f>
        <v>0</v>
      </c>
      <c r="J146" s="163">
        <f>IF(J$118&lt;&gt;0,HLOOKUP('Ａ．指標等設定シート'!$B$101,$A$119:$C$178,$R146,FALSE)/J$118*'Ｃ．運賃表（別紙①－１）'!$C$116,0)</f>
        <v>0</v>
      </c>
      <c r="K146" s="163">
        <f>IF(K$118&lt;&gt;0,HLOOKUP('Ａ．指標等設定シート'!$B$101,$A$119:$C$178,$R146,FALSE)/K$118*'Ｃ．運賃表（別紙①－１）'!$C$116,0)</f>
        <v>0</v>
      </c>
      <c r="L146" s="163">
        <f>IF(L$118&lt;&gt;0,HLOOKUP('Ａ．指標等設定シート'!$B$101,$A$119:$C$178,$R146,FALSE)/L$118*'Ｃ．運賃表（別紙①－１）'!$C$116,0)</f>
        <v>0</v>
      </c>
      <c r="M146" s="163">
        <f>IF(M$118&lt;&gt;0,HLOOKUP('Ａ．指標等設定シート'!$B$101,$A$119:$C$178,$R146,FALSE)/M$118*'Ｃ．運賃表（別紙①－１）'!$C$116,0)</f>
        <v>0</v>
      </c>
      <c r="N146" s="163">
        <f>IF(N$118&lt;&gt;0,HLOOKUP('Ａ．指標等設定シート'!$B$101,$A$119:$C$178,$R146,FALSE)/N$118*'Ｃ．運賃表（別紙①－１）'!$C$116,0)</f>
        <v>0</v>
      </c>
      <c r="O146" s="163">
        <f>IF(O$118&lt;&gt;0,HLOOKUP('Ａ．指標等設定シート'!$B$101,$A$119:$C$178,$R146,FALSE)/O$118*'Ｃ．運賃表（別紙①－１）'!$C$116,0)</f>
        <v>0</v>
      </c>
      <c r="P146" s="163">
        <f>IF(P$118&lt;&gt;0,HLOOKUP('Ａ．指標等設定シート'!$B$101,$A$119:$C$178,$R146,FALSE)/P$118*'Ｃ．運賃表（別紙①－１）'!$C$116,0)</f>
        <v>0</v>
      </c>
      <c r="Q146" s="159"/>
      <c r="R146" s="159">
        <v>28</v>
      </c>
    </row>
    <row r="147" spans="1:18" ht="11.25">
      <c r="A147" s="159">
        <v>350</v>
      </c>
      <c r="B147" s="159">
        <v>360</v>
      </c>
      <c r="C147" s="159"/>
      <c r="D147" s="163">
        <f>IF(D$118&lt;&gt;0,HLOOKUP('Ａ．指標等設定シート'!$B$101,$A$119:$C$178,$R147,FALSE)/D$118*'Ｃ．運賃表（別紙①－１）'!$C$116,0)</f>
        <v>0</v>
      </c>
      <c r="E147" s="163">
        <f>IF(E$118&lt;&gt;0,HLOOKUP('Ａ．指標等設定シート'!$B$101,$A$119:$C$178,$R147,FALSE)/E$118*'Ｃ．運賃表（別紙①－１）'!$C$116,0)</f>
        <v>0</v>
      </c>
      <c r="F147" s="163">
        <f>IF(F$118&lt;&gt;0,HLOOKUP('Ａ．指標等設定シート'!$B$101,$A$119:$C$178,$R147,FALSE)/F$118*'Ｃ．運賃表（別紙①－１）'!$C$116,0)</f>
        <v>0</v>
      </c>
      <c r="G147" s="163">
        <f>IF(G$118&lt;&gt;0,HLOOKUP('Ａ．指標等設定シート'!$B$101,$A$119:$C$178,$R147,FALSE)/G$118*'Ｃ．運賃表（別紙①－１）'!$C$116,0)</f>
        <v>0</v>
      </c>
      <c r="H147" s="163">
        <f>IF(H$118&lt;&gt;0,HLOOKUP('Ａ．指標等設定シート'!$B$101,$A$119:$C$178,$R147,FALSE)/H$118*'Ｃ．運賃表（別紙①－１）'!$C$116,0)</f>
        <v>0</v>
      </c>
      <c r="I147" s="163">
        <f>IF(I$118&lt;&gt;0,HLOOKUP('Ａ．指標等設定シート'!$B$101,$A$119:$C$178,$R147,FALSE)/I$118*'Ｃ．運賃表（別紙①－１）'!$C$116,0)</f>
        <v>0</v>
      </c>
      <c r="J147" s="163">
        <f>IF(J$118&lt;&gt;0,HLOOKUP('Ａ．指標等設定シート'!$B$101,$A$119:$C$178,$R147,FALSE)/J$118*'Ｃ．運賃表（別紙①－１）'!$C$116,0)</f>
        <v>0</v>
      </c>
      <c r="K147" s="163">
        <f>IF(K$118&lt;&gt;0,HLOOKUP('Ａ．指標等設定シート'!$B$101,$A$119:$C$178,$R147,FALSE)/K$118*'Ｃ．運賃表（別紙①－１）'!$C$116,0)</f>
        <v>0</v>
      </c>
      <c r="L147" s="163">
        <f>IF(L$118&lt;&gt;0,HLOOKUP('Ａ．指標等設定シート'!$B$101,$A$119:$C$178,$R147,FALSE)/L$118*'Ｃ．運賃表（別紙①－１）'!$C$116,0)</f>
        <v>0</v>
      </c>
      <c r="M147" s="163">
        <f>IF(M$118&lt;&gt;0,HLOOKUP('Ａ．指標等設定シート'!$B$101,$A$119:$C$178,$R147,FALSE)/M$118*'Ｃ．運賃表（別紙①－１）'!$C$116,0)</f>
        <v>0</v>
      </c>
      <c r="N147" s="163">
        <f>IF(N$118&lt;&gt;0,HLOOKUP('Ａ．指標等設定シート'!$B$101,$A$119:$C$178,$R147,FALSE)/N$118*'Ｃ．運賃表（別紙①－１）'!$C$116,0)</f>
        <v>0</v>
      </c>
      <c r="O147" s="163">
        <f>IF(O$118&lt;&gt;0,HLOOKUP('Ａ．指標等設定シート'!$B$101,$A$119:$C$178,$R147,FALSE)/O$118*'Ｃ．運賃表（別紙①－１）'!$C$116,0)</f>
        <v>0</v>
      </c>
      <c r="P147" s="163">
        <f>IF(P$118&lt;&gt;0,HLOOKUP('Ａ．指標等設定シート'!$B$101,$A$119:$C$178,$R147,FALSE)/P$118*'Ｃ．運賃表（別紙①－１）'!$C$116,0)</f>
        <v>0</v>
      </c>
      <c r="Q147" s="159"/>
      <c r="R147" s="159">
        <v>29</v>
      </c>
    </row>
    <row r="148" spans="1:18" ht="11.25">
      <c r="A148" s="159">
        <v>370</v>
      </c>
      <c r="B148" s="159">
        <v>380</v>
      </c>
      <c r="C148" s="159"/>
      <c r="D148" s="163">
        <f>IF(D$118&lt;&gt;0,HLOOKUP('Ａ．指標等設定シート'!$B$101,$A$119:$C$178,$R148,FALSE)/D$118*'Ｃ．運賃表（別紙①－１）'!$C$116,0)</f>
        <v>0</v>
      </c>
      <c r="E148" s="163">
        <f>IF(E$118&lt;&gt;0,HLOOKUP('Ａ．指標等設定シート'!$B$101,$A$119:$C$178,$R148,FALSE)/E$118*'Ｃ．運賃表（別紙①－１）'!$C$116,0)</f>
        <v>0</v>
      </c>
      <c r="F148" s="163">
        <f>IF(F$118&lt;&gt;0,HLOOKUP('Ａ．指標等設定シート'!$B$101,$A$119:$C$178,$R148,FALSE)/F$118*'Ｃ．運賃表（別紙①－１）'!$C$116,0)</f>
        <v>0</v>
      </c>
      <c r="G148" s="163">
        <f>IF(G$118&lt;&gt;0,HLOOKUP('Ａ．指標等設定シート'!$B$101,$A$119:$C$178,$R148,FALSE)/G$118*'Ｃ．運賃表（別紙①－１）'!$C$116,0)</f>
        <v>0</v>
      </c>
      <c r="H148" s="163">
        <f>IF(H$118&lt;&gt;0,HLOOKUP('Ａ．指標等設定シート'!$B$101,$A$119:$C$178,$R148,FALSE)/H$118*'Ｃ．運賃表（別紙①－１）'!$C$116,0)</f>
        <v>0</v>
      </c>
      <c r="I148" s="163">
        <f>IF(I$118&lt;&gt;0,HLOOKUP('Ａ．指標等設定シート'!$B$101,$A$119:$C$178,$R148,FALSE)/I$118*'Ｃ．運賃表（別紙①－１）'!$C$116,0)</f>
        <v>0</v>
      </c>
      <c r="J148" s="163">
        <f>IF(J$118&lt;&gt;0,HLOOKUP('Ａ．指標等設定シート'!$B$101,$A$119:$C$178,$R148,FALSE)/J$118*'Ｃ．運賃表（別紙①－１）'!$C$116,0)</f>
        <v>0</v>
      </c>
      <c r="K148" s="163">
        <f>IF(K$118&lt;&gt;0,HLOOKUP('Ａ．指標等設定シート'!$B$101,$A$119:$C$178,$R148,FALSE)/K$118*'Ｃ．運賃表（別紙①－１）'!$C$116,0)</f>
        <v>0</v>
      </c>
      <c r="L148" s="163">
        <f>IF(L$118&lt;&gt;0,HLOOKUP('Ａ．指標等設定シート'!$B$101,$A$119:$C$178,$R148,FALSE)/L$118*'Ｃ．運賃表（別紙①－１）'!$C$116,0)</f>
        <v>0</v>
      </c>
      <c r="M148" s="163">
        <f>IF(M$118&lt;&gt;0,HLOOKUP('Ａ．指標等設定シート'!$B$101,$A$119:$C$178,$R148,FALSE)/M$118*'Ｃ．運賃表（別紙①－１）'!$C$116,0)</f>
        <v>0</v>
      </c>
      <c r="N148" s="163">
        <f>IF(N$118&lt;&gt;0,HLOOKUP('Ａ．指標等設定シート'!$B$101,$A$119:$C$178,$R148,FALSE)/N$118*'Ｃ．運賃表（別紙①－１）'!$C$116,0)</f>
        <v>0</v>
      </c>
      <c r="O148" s="163">
        <f>IF(O$118&lt;&gt;0,HLOOKUP('Ａ．指標等設定シート'!$B$101,$A$119:$C$178,$R148,FALSE)/O$118*'Ｃ．運賃表（別紙①－１）'!$C$116,0)</f>
        <v>0</v>
      </c>
      <c r="P148" s="163">
        <f>IF(P$118&lt;&gt;0,HLOOKUP('Ａ．指標等設定シート'!$B$101,$A$119:$C$178,$R148,FALSE)/P$118*'Ｃ．運賃表（別紙①－１）'!$C$116,0)</f>
        <v>0</v>
      </c>
      <c r="Q148" s="159"/>
      <c r="R148" s="159">
        <v>30</v>
      </c>
    </row>
    <row r="149" spans="1:18" ht="11.25">
      <c r="A149" s="159">
        <v>390</v>
      </c>
      <c r="B149" s="159">
        <v>400</v>
      </c>
      <c r="C149" s="159"/>
      <c r="D149" s="163">
        <f>IF(D$118&lt;&gt;0,HLOOKUP('Ａ．指標等設定シート'!$B$101,$A$119:$C$178,$R149,FALSE)/D$118*'Ｃ．運賃表（別紙①－１）'!$C$116,0)</f>
        <v>0</v>
      </c>
      <c r="E149" s="163">
        <f>IF(E$118&lt;&gt;0,HLOOKUP('Ａ．指標等設定シート'!$B$101,$A$119:$C$178,$R149,FALSE)/E$118*'Ｃ．運賃表（別紙①－１）'!$C$116,0)</f>
        <v>0</v>
      </c>
      <c r="F149" s="163">
        <f>IF(F$118&lt;&gt;0,HLOOKUP('Ａ．指標等設定シート'!$B$101,$A$119:$C$178,$R149,FALSE)/F$118*'Ｃ．運賃表（別紙①－１）'!$C$116,0)</f>
        <v>0</v>
      </c>
      <c r="G149" s="163">
        <f>IF(G$118&lt;&gt;0,HLOOKUP('Ａ．指標等設定シート'!$B$101,$A$119:$C$178,$R149,FALSE)/G$118*'Ｃ．運賃表（別紙①－１）'!$C$116,0)</f>
        <v>0</v>
      </c>
      <c r="H149" s="163">
        <f>IF(H$118&lt;&gt;0,HLOOKUP('Ａ．指標等設定シート'!$B$101,$A$119:$C$178,$R149,FALSE)/H$118*'Ｃ．運賃表（別紙①－１）'!$C$116,0)</f>
        <v>0</v>
      </c>
      <c r="I149" s="163">
        <f>IF(I$118&lt;&gt;0,HLOOKUP('Ａ．指標等設定シート'!$B$101,$A$119:$C$178,$R149,FALSE)/I$118*'Ｃ．運賃表（別紙①－１）'!$C$116,0)</f>
        <v>0</v>
      </c>
      <c r="J149" s="163">
        <f>IF(J$118&lt;&gt;0,HLOOKUP('Ａ．指標等設定シート'!$B$101,$A$119:$C$178,$R149,FALSE)/J$118*'Ｃ．運賃表（別紙①－１）'!$C$116,0)</f>
        <v>0</v>
      </c>
      <c r="K149" s="163">
        <f>IF(K$118&lt;&gt;0,HLOOKUP('Ａ．指標等設定シート'!$B$101,$A$119:$C$178,$R149,FALSE)/K$118*'Ｃ．運賃表（別紙①－１）'!$C$116,0)</f>
        <v>0</v>
      </c>
      <c r="L149" s="163">
        <f>IF(L$118&lt;&gt;0,HLOOKUP('Ａ．指標等設定シート'!$B$101,$A$119:$C$178,$R149,FALSE)/L$118*'Ｃ．運賃表（別紙①－１）'!$C$116,0)</f>
        <v>0</v>
      </c>
      <c r="M149" s="163">
        <f>IF(M$118&lt;&gt;0,HLOOKUP('Ａ．指標等設定シート'!$B$101,$A$119:$C$178,$R149,FALSE)/M$118*'Ｃ．運賃表（別紙①－１）'!$C$116,0)</f>
        <v>0</v>
      </c>
      <c r="N149" s="163">
        <f>IF(N$118&lt;&gt;0,HLOOKUP('Ａ．指標等設定シート'!$B$101,$A$119:$C$178,$R149,FALSE)/N$118*'Ｃ．運賃表（別紙①－１）'!$C$116,0)</f>
        <v>0</v>
      </c>
      <c r="O149" s="163">
        <f>IF(O$118&lt;&gt;0,HLOOKUP('Ａ．指標等設定シート'!$B$101,$A$119:$C$178,$R149,FALSE)/O$118*'Ｃ．運賃表（別紙①－１）'!$C$116,0)</f>
        <v>0</v>
      </c>
      <c r="P149" s="163">
        <f>IF(P$118&lt;&gt;0,HLOOKUP('Ａ．指標等設定シート'!$B$101,$A$119:$C$178,$R149,FALSE)/P$118*'Ｃ．運賃表（別紙①－１）'!$C$116,0)</f>
        <v>0</v>
      </c>
      <c r="Q149" s="159"/>
      <c r="R149" s="159">
        <v>31</v>
      </c>
    </row>
    <row r="150" spans="1:18" ht="11.25">
      <c r="A150" s="159">
        <v>410</v>
      </c>
      <c r="B150" s="159">
        <v>420</v>
      </c>
      <c r="C150" s="159"/>
      <c r="D150" s="163">
        <f>IF(D$118&lt;&gt;0,HLOOKUP('Ａ．指標等設定シート'!$B$101,$A$119:$C$178,$R150,FALSE)/D$118*'Ｃ．運賃表（別紙①－１）'!$C$116,0)</f>
        <v>0</v>
      </c>
      <c r="E150" s="163">
        <f>IF(E$118&lt;&gt;0,HLOOKUP('Ａ．指標等設定シート'!$B$101,$A$119:$C$178,$R150,FALSE)/E$118*'Ｃ．運賃表（別紙①－１）'!$C$116,0)</f>
        <v>0</v>
      </c>
      <c r="F150" s="163">
        <f>IF(F$118&lt;&gt;0,HLOOKUP('Ａ．指標等設定シート'!$B$101,$A$119:$C$178,$R150,FALSE)/F$118*'Ｃ．運賃表（別紙①－１）'!$C$116,0)</f>
        <v>0</v>
      </c>
      <c r="G150" s="163">
        <f>IF(G$118&lt;&gt;0,HLOOKUP('Ａ．指標等設定シート'!$B$101,$A$119:$C$178,$R150,FALSE)/G$118*'Ｃ．運賃表（別紙①－１）'!$C$116,0)</f>
        <v>0</v>
      </c>
      <c r="H150" s="163">
        <f>IF(H$118&lt;&gt;0,HLOOKUP('Ａ．指標等設定シート'!$B$101,$A$119:$C$178,$R150,FALSE)/H$118*'Ｃ．運賃表（別紙①－１）'!$C$116,0)</f>
        <v>0</v>
      </c>
      <c r="I150" s="163">
        <f>IF(I$118&lt;&gt;0,HLOOKUP('Ａ．指標等設定シート'!$B$101,$A$119:$C$178,$R150,FALSE)/I$118*'Ｃ．運賃表（別紙①－１）'!$C$116,0)</f>
        <v>0</v>
      </c>
      <c r="J150" s="163">
        <f>IF(J$118&lt;&gt;0,HLOOKUP('Ａ．指標等設定シート'!$B$101,$A$119:$C$178,$R150,FALSE)/J$118*'Ｃ．運賃表（別紙①－１）'!$C$116,0)</f>
        <v>0</v>
      </c>
      <c r="K150" s="163">
        <f>IF(K$118&lt;&gt;0,HLOOKUP('Ａ．指標等設定シート'!$B$101,$A$119:$C$178,$R150,FALSE)/K$118*'Ｃ．運賃表（別紙①－１）'!$C$116,0)</f>
        <v>0</v>
      </c>
      <c r="L150" s="163">
        <f>IF(L$118&lt;&gt;0,HLOOKUP('Ａ．指標等設定シート'!$B$101,$A$119:$C$178,$R150,FALSE)/L$118*'Ｃ．運賃表（別紙①－１）'!$C$116,0)</f>
        <v>0</v>
      </c>
      <c r="M150" s="163">
        <f>IF(M$118&lt;&gt;0,HLOOKUP('Ａ．指標等設定シート'!$B$101,$A$119:$C$178,$R150,FALSE)/M$118*'Ｃ．運賃表（別紙①－１）'!$C$116,0)</f>
        <v>0</v>
      </c>
      <c r="N150" s="163">
        <f>IF(N$118&lt;&gt;0,HLOOKUP('Ａ．指標等設定シート'!$B$101,$A$119:$C$178,$R150,FALSE)/N$118*'Ｃ．運賃表（別紙①－１）'!$C$116,0)</f>
        <v>0</v>
      </c>
      <c r="O150" s="163">
        <f>IF(O$118&lt;&gt;0,HLOOKUP('Ａ．指標等設定シート'!$B$101,$A$119:$C$178,$R150,FALSE)/O$118*'Ｃ．運賃表（別紙①－１）'!$C$116,0)</f>
        <v>0</v>
      </c>
      <c r="P150" s="163">
        <f>IF(P$118&lt;&gt;0,HLOOKUP('Ａ．指標等設定シート'!$B$101,$A$119:$C$178,$R150,FALSE)/P$118*'Ｃ．運賃表（別紙①－１）'!$C$116,0)</f>
        <v>0</v>
      </c>
      <c r="Q150" s="159"/>
      <c r="R150" s="159">
        <v>32</v>
      </c>
    </row>
    <row r="151" spans="1:18" ht="11.25">
      <c r="A151" s="159">
        <v>430</v>
      </c>
      <c r="B151" s="159">
        <v>440</v>
      </c>
      <c r="C151" s="159"/>
      <c r="D151" s="163">
        <f>IF(D$118&lt;&gt;0,HLOOKUP('Ａ．指標等設定シート'!$B$101,$A$119:$C$178,$R151,FALSE)/D$118*'Ｃ．運賃表（別紙①－１）'!$C$116,0)</f>
        <v>0</v>
      </c>
      <c r="E151" s="163">
        <f>IF(E$118&lt;&gt;0,HLOOKUP('Ａ．指標等設定シート'!$B$101,$A$119:$C$178,$R151,FALSE)/E$118*'Ｃ．運賃表（別紙①－１）'!$C$116,0)</f>
        <v>0</v>
      </c>
      <c r="F151" s="163">
        <f>IF(F$118&lt;&gt;0,HLOOKUP('Ａ．指標等設定シート'!$B$101,$A$119:$C$178,$R151,FALSE)/F$118*'Ｃ．運賃表（別紙①－１）'!$C$116,0)</f>
        <v>0</v>
      </c>
      <c r="G151" s="163">
        <f>IF(G$118&lt;&gt;0,HLOOKUP('Ａ．指標等設定シート'!$B$101,$A$119:$C$178,$R151,FALSE)/G$118*'Ｃ．運賃表（別紙①－１）'!$C$116,0)</f>
        <v>0</v>
      </c>
      <c r="H151" s="163">
        <f>IF(H$118&lt;&gt;0,HLOOKUP('Ａ．指標等設定シート'!$B$101,$A$119:$C$178,$R151,FALSE)/H$118*'Ｃ．運賃表（別紙①－１）'!$C$116,0)</f>
        <v>0</v>
      </c>
      <c r="I151" s="163">
        <f>IF(I$118&lt;&gt;0,HLOOKUP('Ａ．指標等設定シート'!$B$101,$A$119:$C$178,$R151,FALSE)/I$118*'Ｃ．運賃表（別紙①－１）'!$C$116,0)</f>
        <v>0</v>
      </c>
      <c r="J151" s="163">
        <f>IF(J$118&lt;&gt;0,HLOOKUP('Ａ．指標等設定シート'!$B$101,$A$119:$C$178,$R151,FALSE)/J$118*'Ｃ．運賃表（別紙①－１）'!$C$116,0)</f>
        <v>0</v>
      </c>
      <c r="K151" s="163">
        <f>IF(K$118&lt;&gt;0,HLOOKUP('Ａ．指標等設定シート'!$B$101,$A$119:$C$178,$R151,FALSE)/K$118*'Ｃ．運賃表（別紙①－１）'!$C$116,0)</f>
        <v>0</v>
      </c>
      <c r="L151" s="163">
        <f>IF(L$118&lt;&gt;0,HLOOKUP('Ａ．指標等設定シート'!$B$101,$A$119:$C$178,$R151,FALSE)/L$118*'Ｃ．運賃表（別紙①－１）'!$C$116,0)</f>
        <v>0</v>
      </c>
      <c r="M151" s="163">
        <f>IF(M$118&lt;&gt;0,HLOOKUP('Ａ．指標等設定シート'!$B$101,$A$119:$C$178,$R151,FALSE)/M$118*'Ｃ．運賃表（別紙①－１）'!$C$116,0)</f>
        <v>0</v>
      </c>
      <c r="N151" s="163">
        <f>IF(N$118&lt;&gt;0,HLOOKUP('Ａ．指標等設定シート'!$B$101,$A$119:$C$178,$R151,FALSE)/N$118*'Ｃ．運賃表（別紙①－１）'!$C$116,0)</f>
        <v>0</v>
      </c>
      <c r="O151" s="163">
        <f>IF(O$118&lt;&gt;0,HLOOKUP('Ａ．指標等設定シート'!$B$101,$A$119:$C$178,$R151,FALSE)/O$118*'Ｃ．運賃表（別紙①－１）'!$C$116,0)</f>
        <v>0</v>
      </c>
      <c r="P151" s="163">
        <f>IF(P$118&lt;&gt;0,HLOOKUP('Ａ．指標等設定シート'!$B$101,$A$119:$C$178,$R151,FALSE)/P$118*'Ｃ．運賃表（別紙①－１）'!$C$116,0)</f>
        <v>0</v>
      </c>
      <c r="Q151" s="159"/>
      <c r="R151" s="159">
        <v>33</v>
      </c>
    </row>
    <row r="152" spans="1:18" ht="11.25">
      <c r="A152" s="159">
        <v>450</v>
      </c>
      <c r="B152" s="159">
        <v>460</v>
      </c>
      <c r="C152" s="159"/>
      <c r="D152" s="163">
        <f>IF(D$118&lt;&gt;0,HLOOKUP('Ａ．指標等設定シート'!$B$101,$A$119:$C$178,$R152,FALSE)/D$118*'Ｃ．運賃表（別紙①－１）'!$C$116,0)</f>
        <v>0</v>
      </c>
      <c r="E152" s="163">
        <f>IF(E$118&lt;&gt;0,HLOOKUP('Ａ．指標等設定シート'!$B$101,$A$119:$C$178,$R152,FALSE)/E$118*'Ｃ．運賃表（別紙①－１）'!$C$116,0)</f>
        <v>0</v>
      </c>
      <c r="F152" s="163">
        <f>IF(F$118&lt;&gt;0,HLOOKUP('Ａ．指標等設定シート'!$B$101,$A$119:$C$178,$R152,FALSE)/F$118*'Ｃ．運賃表（別紙①－１）'!$C$116,0)</f>
        <v>0</v>
      </c>
      <c r="G152" s="163">
        <f>IF(G$118&lt;&gt;0,HLOOKUP('Ａ．指標等設定シート'!$B$101,$A$119:$C$178,$R152,FALSE)/G$118*'Ｃ．運賃表（別紙①－１）'!$C$116,0)</f>
        <v>0</v>
      </c>
      <c r="H152" s="163">
        <f>IF(H$118&lt;&gt;0,HLOOKUP('Ａ．指標等設定シート'!$B$101,$A$119:$C$178,$R152,FALSE)/H$118*'Ｃ．運賃表（別紙①－１）'!$C$116,0)</f>
        <v>0</v>
      </c>
      <c r="I152" s="163">
        <f>IF(I$118&lt;&gt;0,HLOOKUP('Ａ．指標等設定シート'!$B$101,$A$119:$C$178,$R152,FALSE)/I$118*'Ｃ．運賃表（別紙①－１）'!$C$116,0)</f>
        <v>0</v>
      </c>
      <c r="J152" s="163">
        <f>IF(J$118&lt;&gt;0,HLOOKUP('Ａ．指標等設定シート'!$B$101,$A$119:$C$178,$R152,FALSE)/J$118*'Ｃ．運賃表（別紙①－１）'!$C$116,0)</f>
        <v>0</v>
      </c>
      <c r="K152" s="163">
        <f>IF(K$118&lt;&gt;0,HLOOKUP('Ａ．指標等設定シート'!$B$101,$A$119:$C$178,$R152,FALSE)/K$118*'Ｃ．運賃表（別紙①－１）'!$C$116,0)</f>
        <v>0</v>
      </c>
      <c r="L152" s="163">
        <f>IF(L$118&lt;&gt;0,HLOOKUP('Ａ．指標等設定シート'!$B$101,$A$119:$C$178,$R152,FALSE)/L$118*'Ｃ．運賃表（別紙①－１）'!$C$116,0)</f>
        <v>0</v>
      </c>
      <c r="M152" s="163">
        <f>IF(M$118&lt;&gt;0,HLOOKUP('Ａ．指標等設定シート'!$B$101,$A$119:$C$178,$R152,FALSE)/M$118*'Ｃ．運賃表（別紙①－１）'!$C$116,0)</f>
        <v>0</v>
      </c>
      <c r="N152" s="163">
        <f>IF(N$118&lt;&gt;0,HLOOKUP('Ａ．指標等設定シート'!$B$101,$A$119:$C$178,$R152,FALSE)/N$118*'Ｃ．運賃表（別紙①－１）'!$C$116,0)</f>
        <v>0</v>
      </c>
      <c r="O152" s="163">
        <f>IF(O$118&lt;&gt;0,HLOOKUP('Ａ．指標等設定シート'!$B$101,$A$119:$C$178,$R152,FALSE)/O$118*'Ｃ．運賃表（別紙①－１）'!$C$116,0)</f>
        <v>0</v>
      </c>
      <c r="P152" s="163">
        <f>IF(P$118&lt;&gt;0,HLOOKUP('Ａ．指標等設定シート'!$B$101,$A$119:$C$178,$R152,FALSE)/P$118*'Ｃ．運賃表（別紙①－１）'!$C$116,0)</f>
        <v>0</v>
      </c>
      <c r="Q152" s="159"/>
      <c r="R152" s="159">
        <v>34</v>
      </c>
    </row>
    <row r="153" spans="1:18" ht="11.25">
      <c r="A153" s="159">
        <v>470</v>
      </c>
      <c r="B153" s="159">
        <v>480</v>
      </c>
      <c r="C153" s="159"/>
      <c r="D153" s="163">
        <f>IF(D$118&lt;&gt;0,HLOOKUP('Ａ．指標等設定シート'!$B$101,$A$119:$C$178,$R153,FALSE)/D$118*'Ｃ．運賃表（別紙①－１）'!$C$116,0)</f>
        <v>0</v>
      </c>
      <c r="E153" s="163">
        <f>IF(E$118&lt;&gt;0,HLOOKUP('Ａ．指標等設定シート'!$B$101,$A$119:$C$178,$R153,FALSE)/E$118*'Ｃ．運賃表（別紙①－１）'!$C$116,0)</f>
        <v>0</v>
      </c>
      <c r="F153" s="163">
        <f>IF(F$118&lt;&gt;0,HLOOKUP('Ａ．指標等設定シート'!$B$101,$A$119:$C$178,$R153,FALSE)/F$118*'Ｃ．運賃表（別紙①－１）'!$C$116,0)</f>
        <v>0</v>
      </c>
      <c r="G153" s="163">
        <f>IF(G$118&lt;&gt;0,HLOOKUP('Ａ．指標等設定シート'!$B$101,$A$119:$C$178,$R153,FALSE)/G$118*'Ｃ．運賃表（別紙①－１）'!$C$116,0)</f>
        <v>0</v>
      </c>
      <c r="H153" s="163">
        <f>IF(H$118&lt;&gt;0,HLOOKUP('Ａ．指標等設定シート'!$B$101,$A$119:$C$178,$R153,FALSE)/H$118*'Ｃ．運賃表（別紙①－１）'!$C$116,0)</f>
        <v>0</v>
      </c>
      <c r="I153" s="163">
        <f>IF(I$118&lt;&gt;0,HLOOKUP('Ａ．指標等設定シート'!$B$101,$A$119:$C$178,$R153,FALSE)/I$118*'Ｃ．運賃表（別紙①－１）'!$C$116,0)</f>
        <v>0</v>
      </c>
      <c r="J153" s="163">
        <f>IF(J$118&lt;&gt;0,HLOOKUP('Ａ．指標等設定シート'!$B$101,$A$119:$C$178,$R153,FALSE)/J$118*'Ｃ．運賃表（別紙①－１）'!$C$116,0)</f>
        <v>0</v>
      </c>
      <c r="K153" s="163">
        <f>IF(K$118&lt;&gt;0,HLOOKUP('Ａ．指標等設定シート'!$B$101,$A$119:$C$178,$R153,FALSE)/K$118*'Ｃ．運賃表（別紙①－１）'!$C$116,0)</f>
        <v>0</v>
      </c>
      <c r="L153" s="163">
        <f>IF(L$118&lt;&gt;0,HLOOKUP('Ａ．指標等設定シート'!$B$101,$A$119:$C$178,$R153,FALSE)/L$118*'Ｃ．運賃表（別紙①－１）'!$C$116,0)</f>
        <v>0</v>
      </c>
      <c r="M153" s="163">
        <f>IF(M$118&lt;&gt;0,HLOOKUP('Ａ．指標等設定シート'!$B$101,$A$119:$C$178,$R153,FALSE)/M$118*'Ｃ．運賃表（別紙①－１）'!$C$116,0)</f>
        <v>0</v>
      </c>
      <c r="N153" s="163">
        <f>IF(N$118&lt;&gt;0,HLOOKUP('Ａ．指標等設定シート'!$B$101,$A$119:$C$178,$R153,FALSE)/N$118*'Ｃ．運賃表（別紙①－１）'!$C$116,0)</f>
        <v>0</v>
      </c>
      <c r="O153" s="163">
        <f>IF(O$118&lt;&gt;0,HLOOKUP('Ａ．指標等設定シート'!$B$101,$A$119:$C$178,$R153,FALSE)/O$118*'Ｃ．運賃表（別紙①－１）'!$C$116,0)</f>
        <v>0</v>
      </c>
      <c r="P153" s="163">
        <f>IF(P$118&lt;&gt;0,HLOOKUP('Ａ．指標等設定シート'!$B$101,$A$119:$C$178,$R153,FALSE)/P$118*'Ｃ．運賃表（別紙①－１）'!$C$116,0)</f>
        <v>0</v>
      </c>
      <c r="Q153" s="159"/>
      <c r="R153" s="159">
        <v>35</v>
      </c>
    </row>
    <row r="154" spans="1:18" ht="11.25">
      <c r="A154" s="159">
        <v>490</v>
      </c>
      <c r="B154" s="159">
        <v>500</v>
      </c>
      <c r="C154" s="159"/>
      <c r="D154" s="163">
        <f>IF(D$118&lt;&gt;0,HLOOKUP('Ａ．指標等設定シート'!$B$101,$A$119:$C$178,$R154,FALSE)/D$118*'Ｃ．運賃表（別紙①－１）'!$C$116,0)</f>
        <v>0</v>
      </c>
      <c r="E154" s="163">
        <f>IF(E$118&lt;&gt;0,HLOOKUP('Ａ．指標等設定シート'!$B$101,$A$119:$C$178,$R154,FALSE)/E$118*'Ｃ．運賃表（別紙①－１）'!$C$116,0)</f>
        <v>0</v>
      </c>
      <c r="F154" s="163">
        <f>IF(F$118&lt;&gt;0,HLOOKUP('Ａ．指標等設定シート'!$B$101,$A$119:$C$178,$R154,FALSE)/F$118*'Ｃ．運賃表（別紙①－１）'!$C$116,0)</f>
        <v>0</v>
      </c>
      <c r="G154" s="163">
        <f>IF(G$118&lt;&gt;0,HLOOKUP('Ａ．指標等設定シート'!$B$101,$A$119:$C$178,$R154,FALSE)/G$118*'Ｃ．運賃表（別紙①－１）'!$C$116,0)</f>
        <v>0</v>
      </c>
      <c r="H154" s="163">
        <f>IF(H$118&lt;&gt;0,HLOOKUP('Ａ．指標等設定シート'!$B$101,$A$119:$C$178,$R154,FALSE)/H$118*'Ｃ．運賃表（別紙①－１）'!$C$116,0)</f>
        <v>0</v>
      </c>
      <c r="I154" s="163">
        <f>IF(I$118&lt;&gt;0,HLOOKUP('Ａ．指標等設定シート'!$B$101,$A$119:$C$178,$R154,FALSE)/I$118*'Ｃ．運賃表（別紙①－１）'!$C$116,0)</f>
        <v>0</v>
      </c>
      <c r="J154" s="163">
        <f>IF(J$118&lt;&gt;0,HLOOKUP('Ａ．指標等設定シート'!$B$101,$A$119:$C$178,$R154,FALSE)/J$118*'Ｃ．運賃表（別紙①－１）'!$C$116,0)</f>
        <v>0</v>
      </c>
      <c r="K154" s="163">
        <f>IF(K$118&lt;&gt;0,HLOOKUP('Ａ．指標等設定シート'!$B$101,$A$119:$C$178,$R154,FALSE)/K$118*'Ｃ．運賃表（別紙①－１）'!$C$116,0)</f>
        <v>0</v>
      </c>
      <c r="L154" s="163">
        <f>IF(L$118&lt;&gt;0,HLOOKUP('Ａ．指標等設定シート'!$B$101,$A$119:$C$178,$R154,FALSE)/L$118*'Ｃ．運賃表（別紙①－１）'!$C$116,0)</f>
        <v>0</v>
      </c>
      <c r="M154" s="163">
        <f>IF(M$118&lt;&gt;0,HLOOKUP('Ａ．指標等設定シート'!$B$101,$A$119:$C$178,$R154,FALSE)/M$118*'Ｃ．運賃表（別紙①－１）'!$C$116,0)</f>
        <v>0</v>
      </c>
      <c r="N154" s="163">
        <f>IF(N$118&lt;&gt;0,HLOOKUP('Ａ．指標等設定シート'!$B$101,$A$119:$C$178,$R154,FALSE)/N$118*'Ｃ．運賃表（別紙①－１）'!$C$116,0)</f>
        <v>0</v>
      </c>
      <c r="O154" s="163">
        <f>IF(O$118&lt;&gt;0,HLOOKUP('Ａ．指標等設定シート'!$B$101,$A$119:$C$178,$R154,FALSE)/O$118*'Ｃ．運賃表（別紙①－１）'!$C$116,0)</f>
        <v>0</v>
      </c>
      <c r="P154" s="163">
        <f>IF(P$118&lt;&gt;0,HLOOKUP('Ａ．指標等設定シート'!$B$101,$A$119:$C$178,$R154,FALSE)/P$118*'Ｃ．運賃表（別紙①－１）'!$C$116,0)</f>
        <v>0</v>
      </c>
      <c r="Q154" s="159"/>
      <c r="R154" s="159">
        <v>36</v>
      </c>
    </row>
    <row r="155" spans="1:18" ht="11.25">
      <c r="A155" s="159">
        <v>525</v>
      </c>
      <c r="B155" s="159">
        <v>550</v>
      </c>
      <c r="C155" s="159"/>
      <c r="D155" s="163">
        <f>IF(D$118&lt;&gt;0,HLOOKUP('Ａ．指標等設定シート'!$B$101,$A$119:$C$178,$R155,FALSE)/D$118*'Ｃ．運賃表（別紙①－１）'!$C$116,0)</f>
        <v>0</v>
      </c>
      <c r="E155" s="163">
        <f>IF(E$118&lt;&gt;0,HLOOKUP('Ａ．指標等設定シート'!$B$101,$A$119:$C$178,$R155,FALSE)/E$118*'Ｃ．運賃表（別紙①－１）'!$C$116,0)</f>
        <v>0</v>
      </c>
      <c r="F155" s="163">
        <f>IF(F$118&lt;&gt;0,HLOOKUP('Ａ．指標等設定シート'!$B$101,$A$119:$C$178,$R155,FALSE)/F$118*'Ｃ．運賃表（別紙①－１）'!$C$116,0)</f>
        <v>0</v>
      </c>
      <c r="G155" s="163">
        <f>IF(G$118&lt;&gt;0,HLOOKUP('Ａ．指標等設定シート'!$B$101,$A$119:$C$178,$R155,FALSE)/G$118*'Ｃ．運賃表（別紙①－１）'!$C$116,0)</f>
        <v>0</v>
      </c>
      <c r="H155" s="163">
        <f>IF(H$118&lt;&gt;0,HLOOKUP('Ａ．指標等設定シート'!$B$101,$A$119:$C$178,$R155,FALSE)/H$118*'Ｃ．運賃表（別紙①－１）'!$C$116,0)</f>
        <v>0</v>
      </c>
      <c r="I155" s="163">
        <f>IF(I$118&lt;&gt;0,HLOOKUP('Ａ．指標等設定シート'!$B$101,$A$119:$C$178,$R155,FALSE)/I$118*'Ｃ．運賃表（別紙①－１）'!$C$116,0)</f>
        <v>0</v>
      </c>
      <c r="J155" s="163">
        <f>IF(J$118&lt;&gt;0,HLOOKUP('Ａ．指標等設定シート'!$B$101,$A$119:$C$178,$R155,FALSE)/J$118*'Ｃ．運賃表（別紙①－１）'!$C$116,0)</f>
        <v>0</v>
      </c>
      <c r="K155" s="163">
        <f>IF(K$118&lt;&gt;0,HLOOKUP('Ａ．指標等設定シート'!$B$101,$A$119:$C$178,$R155,FALSE)/K$118*'Ｃ．運賃表（別紙①－１）'!$C$116,0)</f>
        <v>0</v>
      </c>
      <c r="L155" s="163">
        <f>IF(L$118&lt;&gt;0,HLOOKUP('Ａ．指標等設定シート'!$B$101,$A$119:$C$178,$R155,FALSE)/L$118*'Ｃ．運賃表（別紙①－１）'!$C$116,0)</f>
        <v>0</v>
      </c>
      <c r="M155" s="163">
        <f>IF(M$118&lt;&gt;0,HLOOKUP('Ａ．指標等設定シート'!$B$101,$A$119:$C$178,$R155,FALSE)/M$118*'Ｃ．運賃表（別紙①－１）'!$C$116,0)</f>
        <v>0</v>
      </c>
      <c r="N155" s="163">
        <f>IF(N$118&lt;&gt;0,HLOOKUP('Ａ．指標等設定シート'!$B$101,$A$119:$C$178,$R155,FALSE)/N$118*'Ｃ．運賃表（別紙①－１）'!$C$116,0)</f>
        <v>0</v>
      </c>
      <c r="O155" s="163">
        <f>IF(O$118&lt;&gt;0,HLOOKUP('Ａ．指標等設定シート'!$B$101,$A$119:$C$178,$R155,FALSE)/O$118*'Ｃ．運賃表（別紙①－１）'!$C$116,0)</f>
        <v>0</v>
      </c>
      <c r="P155" s="163">
        <f>IF(P$118&lt;&gt;0,HLOOKUP('Ａ．指標等設定シート'!$B$101,$A$119:$C$178,$R155,FALSE)/P$118*'Ｃ．運賃表（別紙①－１）'!$C$116,0)</f>
        <v>0</v>
      </c>
      <c r="Q155" s="159"/>
      <c r="R155" s="159">
        <v>37</v>
      </c>
    </row>
    <row r="156" spans="1:18" ht="11.25">
      <c r="A156" s="159">
        <v>575</v>
      </c>
      <c r="B156" s="159">
        <v>600</v>
      </c>
      <c r="C156" s="159"/>
      <c r="D156" s="163">
        <f>IF(D$118&lt;&gt;0,HLOOKUP('Ａ．指標等設定シート'!$B$101,$A$119:$C$178,$R156,FALSE)/D$118*'Ｃ．運賃表（別紙①－１）'!$C$116,0)</f>
        <v>0</v>
      </c>
      <c r="E156" s="163">
        <f>IF(E$118&lt;&gt;0,HLOOKUP('Ａ．指標等設定シート'!$B$101,$A$119:$C$178,$R156,FALSE)/E$118*'Ｃ．運賃表（別紙①－１）'!$C$116,0)</f>
        <v>0</v>
      </c>
      <c r="F156" s="163">
        <f>IF(F$118&lt;&gt;0,HLOOKUP('Ａ．指標等設定シート'!$B$101,$A$119:$C$178,$R156,FALSE)/F$118*'Ｃ．運賃表（別紙①－１）'!$C$116,0)</f>
        <v>0</v>
      </c>
      <c r="G156" s="163">
        <f>IF(G$118&lt;&gt;0,HLOOKUP('Ａ．指標等設定シート'!$B$101,$A$119:$C$178,$R156,FALSE)/G$118*'Ｃ．運賃表（別紙①－１）'!$C$116,0)</f>
        <v>0</v>
      </c>
      <c r="H156" s="163">
        <f>IF(H$118&lt;&gt;0,HLOOKUP('Ａ．指標等設定シート'!$B$101,$A$119:$C$178,$R156,FALSE)/H$118*'Ｃ．運賃表（別紙①－１）'!$C$116,0)</f>
        <v>0</v>
      </c>
      <c r="I156" s="163">
        <f>IF(I$118&lt;&gt;0,HLOOKUP('Ａ．指標等設定シート'!$B$101,$A$119:$C$178,$R156,FALSE)/I$118*'Ｃ．運賃表（別紙①－１）'!$C$116,0)</f>
        <v>0</v>
      </c>
      <c r="J156" s="163">
        <f>IF(J$118&lt;&gt;0,HLOOKUP('Ａ．指標等設定シート'!$B$101,$A$119:$C$178,$R156,FALSE)/J$118*'Ｃ．運賃表（別紙①－１）'!$C$116,0)</f>
        <v>0</v>
      </c>
      <c r="K156" s="163">
        <f>IF(K$118&lt;&gt;0,HLOOKUP('Ａ．指標等設定シート'!$B$101,$A$119:$C$178,$R156,FALSE)/K$118*'Ｃ．運賃表（別紙①－１）'!$C$116,0)</f>
        <v>0</v>
      </c>
      <c r="L156" s="163">
        <f>IF(L$118&lt;&gt;0,HLOOKUP('Ａ．指標等設定シート'!$B$101,$A$119:$C$178,$R156,FALSE)/L$118*'Ｃ．運賃表（別紙①－１）'!$C$116,0)</f>
        <v>0</v>
      </c>
      <c r="M156" s="163">
        <f>IF(M$118&lt;&gt;0,HLOOKUP('Ａ．指標等設定シート'!$B$101,$A$119:$C$178,$R156,FALSE)/M$118*'Ｃ．運賃表（別紙①－１）'!$C$116,0)</f>
        <v>0</v>
      </c>
      <c r="N156" s="163">
        <f>IF(N$118&lt;&gt;0,HLOOKUP('Ａ．指標等設定シート'!$B$101,$A$119:$C$178,$R156,FALSE)/N$118*'Ｃ．運賃表（別紙①－１）'!$C$116,0)</f>
        <v>0</v>
      </c>
      <c r="O156" s="163">
        <f>IF(O$118&lt;&gt;0,HLOOKUP('Ａ．指標等設定シート'!$B$101,$A$119:$C$178,$R156,FALSE)/O$118*'Ｃ．運賃表（別紙①－１）'!$C$116,0)</f>
        <v>0</v>
      </c>
      <c r="P156" s="163">
        <f>IF(P$118&lt;&gt;0,HLOOKUP('Ａ．指標等設定シート'!$B$101,$A$119:$C$178,$R156,FALSE)/P$118*'Ｃ．運賃表（別紙①－１）'!$C$116,0)</f>
        <v>0</v>
      </c>
      <c r="Q156" s="159"/>
      <c r="R156" s="159">
        <v>38</v>
      </c>
    </row>
    <row r="157" spans="1:18" ht="11.25">
      <c r="A157" s="159">
        <v>625</v>
      </c>
      <c r="B157" s="159">
        <v>650</v>
      </c>
      <c r="C157" s="159"/>
      <c r="D157" s="163">
        <f>IF(D$118&lt;&gt;0,HLOOKUP('Ａ．指標等設定シート'!$B$101,$A$119:$C$178,$R157,FALSE)/D$118*'Ｃ．運賃表（別紙①－１）'!$C$116,0)</f>
        <v>0</v>
      </c>
      <c r="E157" s="163">
        <f>IF(E$118&lt;&gt;0,HLOOKUP('Ａ．指標等設定シート'!$B$101,$A$119:$C$178,$R157,FALSE)/E$118*'Ｃ．運賃表（別紙①－１）'!$C$116,0)</f>
        <v>0</v>
      </c>
      <c r="F157" s="163">
        <f>IF(F$118&lt;&gt;0,HLOOKUP('Ａ．指標等設定シート'!$B$101,$A$119:$C$178,$R157,FALSE)/F$118*'Ｃ．運賃表（別紙①－１）'!$C$116,0)</f>
        <v>0</v>
      </c>
      <c r="G157" s="163">
        <f>IF(G$118&lt;&gt;0,HLOOKUP('Ａ．指標等設定シート'!$B$101,$A$119:$C$178,$R157,FALSE)/G$118*'Ｃ．運賃表（別紙①－１）'!$C$116,0)</f>
        <v>0</v>
      </c>
      <c r="H157" s="163">
        <f>IF(H$118&lt;&gt;0,HLOOKUP('Ａ．指標等設定シート'!$B$101,$A$119:$C$178,$R157,FALSE)/H$118*'Ｃ．運賃表（別紙①－１）'!$C$116,0)</f>
        <v>0</v>
      </c>
      <c r="I157" s="163">
        <f>IF(I$118&lt;&gt;0,HLOOKUP('Ａ．指標等設定シート'!$B$101,$A$119:$C$178,$R157,FALSE)/I$118*'Ｃ．運賃表（別紙①－１）'!$C$116,0)</f>
        <v>0</v>
      </c>
      <c r="J157" s="163">
        <f>IF(J$118&lt;&gt;0,HLOOKUP('Ａ．指標等設定シート'!$B$101,$A$119:$C$178,$R157,FALSE)/J$118*'Ｃ．運賃表（別紙①－１）'!$C$116,0)</f>
        <v>0</v>
      </c>
      <c r="K157" s="163">
        <f>IF(K$118&lt;&gt;0,HLOOKUP('Ａ．指標等設定シート'!$B$101,$A$119:$C$178,$R157,FALSE)/K$118*'Ｃ．運賃表（別紙①－１）'!$C$116,0)</f>
        <v>0</v>
      </c>
      <c r="L157" s="163">
        <f>IF(L$118&lt;&gt;0,HLOOKUP('Ａ．指標等設定シート'!$B$101,$A$119:$C$178,$R157,FALSE)/L$118*'Ｃ．運賃表（別紙①－１）'!$C$116,0)</f>
        <v>0</v>
      </c>
      <c r="M157" s="163">
        <f>IF(M$118&lt;&gt;0,HLOOKUP('Ａ．指標等設定シート'!$B$101,$A$119:$C$178,$R157,FALSE)/M$118*'Ｃ．運賃表（別紙①－１）'!$C$116,0)</f>
        <v>0</v>
      </c>
      <c r="N157" s="163">
        <f>IF(N$118&lt;&gt;0,HLOOKUP('Ａ．指標等設定シート'!$B$101,$A$119:$C$178,$R157,FALSE)/N$118*'Ｃ．運賃表（別紙①－１）'!$C$116,0)</f>
        <v>0</v>
      </c>
      <c r="O157" s="163">
        <f>IF(O$118&lt;&gt;0,HLOOKUP('Ａ．指標等設定シート'!$B$101,$A$119:$C$178,$R157,FALSE)/O$118*'Ｃ．運賃表（別紙①－１）'!$C$116,0)</f>
        <v>0</v>
      </c>
      <c r="P157" s="163">
        <f>IF(P$118&lt;&gt;0,HLOOKUP('Ａ．指標等設定シート'!$B$101,$A$119:$C$178,$R157,FALSE)/P$118*'Ｃ．運賃表（別紙①－１）'!$C$116,0)</f>
        <v>0</v>
      </c>
      <c r="Q157" s="159"/>
      <c r="R157" s="159">
        <v>39</v>
      </c>
    </row>
    <row r="158" spans="1:18" ht="11.25">
      <c r="A158" s="159">
        <v>675</v>
      </c>
      <c r="B158" s="159">
        <v>700</v>
      </c>
      <c r="C158" s="159"/>
      <c r="D158" s="163">
        <f>IF(D$118&lt;&gt;0,HLOOKUP('Ａ．指標等設定シート'!$B$101,$A$119:$C$178,$R158,FALSE)/D$118*'Ｃ．運賃表（別紙①－１）'!$C$116,0)</f>
        <v>0</v>
      </c>
      <c r="E158" s="163">
        <f>IF(E$118&lt;&gt;0,HLOOKUP('Ａ．指標等設定シート'!$B$101,$A$119:$C$178,$R158,FALSE)/E$118*'Ｃ．運賃表（別紙①－１）'!$C$116,0)</f>
        <v>0</v>
      </c>
      <c r="F158" s="163">
        <f>IF(F$118&lt;&gt;0,HLOOKUP('Ａ．指標等設定シート'!$B$101,$A$119:$C$178,$R158,FALSE)/F$118*'Ｃ．運賃表（別紙①－１）'!$C$116,0)</f>
        <v>0</v>
      </c>
      <c r="G158" s="163">
        <f>IF(G$118&lt;&gt;0,HLOOKUP('Ａ．指標等設定シート'!$B$101,$A$119:$C$178,$R158,FALSE)/G$118*'Ｃ．運賃表（別紙①－１）'!$C$116,0)</f>
        <v>0</v>
      </c>
      <c r="H158" s="163">
        <f>IF(H$118&lt;&gt;0,HLOOKUP('Ａ．指標等設定シート'!$B$101,$A$119:$C$178,$R158,FALSE)/H$118*'Ｃ．運賃表（別紙①－１）'!$C$116,0)</f>
        <v>0</v>
      </c>
      <c r="I158" s="163">
        <f>IF(I$118&lt;&gt;0,HLOOKUP('Ａ．指標等設定シート'!$B$101,$A$119:$C$178,$R158,FALSE)/I$118*'Ｃ．運賃表（別紙①－１）'!$C$116,0)</f>
        <v>0</v>
      </c>
      <c r="J158" s="163">
        <f>IF(J$118&lt;&gt;0,HLOOKUP('Ａ．指標等設定シート'!$B$101,$A$119:$C$178,$R158,FALSE)/J$118*'Ｃ．運賃表（別紙①－１）'!$C$116,0)</f>
        <v>0</v>
      </c>
      <c r="K158" s="163">
        <f>IF(K$118&lt;&gt;0,HLOOKUP('Ａ．指標等設定シート'!$B$101,$A$119:$C$178,$R158,FALSE)/K$118*'Ｃ．運賃表（別紙①－１）'!$C$116,0)</f>
        <v>0</v>
      </c>
      <c r="L158" s="163">
        <f>IF(L$118&lt;&gt;0,HLOOKUP('Ａ．指標等設定シート'!$B$101,$A$119:$C$178,$R158,FALSE)/L$118*'Ｃ．運賃表（別紙①－１）'!$C$116,0)</f>
        <v>0</v>
      </c>
      <c r="M158" s="163">
        <f>IF(M$118&lt;&gt;0,HLOOKUP('Ａ．指標等設定シート'!$B$101,$A$119:$C$178,$R158,FALSE)/M$118*'Ｃ．運賃表（別紙①－１）'!$C$116,0)</f>
        <v>0</v>
      </c>
      <c r="N158" s="163">
        <f>IF(N$118&lt;&gt;0,HLOOKUP('Ａ．指標等設定シート'!$B$101,$A$119:$C$178,$R158,FALSE)/N$118*'Ｃ．運賃表（別紙①－１）'!$C$116,0)</f>
        <v>0</v>
      </c>
      <c r="O158" s="163">
        <f>IF(O$118&lt;&gt;0,HLOOKUP('Ａ．指標等設定シート'!$B$101,$A$119:$C$178,$R158,FALSE)/O$118*'Ｃ．運賃表（別紙①－１）'!$C$116,0)</f>
        <v>0</v>
      </c>
      <c r="P158" s="163">
        <f>IF(P$118&lt;&gt;0,HLOOKUP('Ａ．指標等設定シート'!$B$101,$A$119:$C$178,$R158,FALSE)/P$118*'Ｃ．運賃表（別紙①－１）'!$C$116,0)</f>
        <v>0</v>
      </c>
      <c r="Q158" s="159"/>
      <c r="R158" s="159">
        <v>40</v>
      </c>
    </row>
    <row r="159" spans="1:18" ht="11.25">
      <c r="A159" s="159">
        <v>725</v>
      </c>
      <c r="B159" s="159">
        <v>750</v>
      </c>
      <c r="C159" s="159"/>
      <c r="D159" s="163">
        <f>IF(D$118&lt;&gt;0,HLOOKUP('Ａ．指標等設定シート'!$B$101,$A$119:$C$178,$R159,FALSE)/D$118*'Ｃ．運賃表（別紙①－１）'!$C$116,0)</f>
        <v>0</v>
      </c>
      <c r="E159" s="163">
        <f>IF(E$118&lt;&gt;0,HLOOKUP('Ａ．指標等設定シート'!$B$101,$A$119:$C$178,$R159,FALSE)/E$118*'Ｃ．運賃表（別紙①－１）'!$C$116,0)</f>
        <v>0</v>
      </c>
      <c r="F159" s="163">
        <f>IF(F$118&lt;&gt;0,HLOOKUP('Ａ．指標等設定シート'!$B$101,$A$119:$C$178,$R159,FALSE)/F$118*'Ｃ．運賃表（別紙①－１）'!$C$116,0)</f>
        <v>0</v>
      </c>
      <c r="G159" s="163">
        <f>IF(G$118&lt;&gt;0,HLOOKUP('Ａ．指標等設定シート'!$B$101,$A$119:$C$178,$R159,FALSE)/G$118*'Ｃ．運賃表（別紙①－１）'!$C$116,0)</f>
        <v>0</v>
      </c>
      <c r="H159" s="163">
        <f>IF(H$118&lt;&gt;0,HLOOKUP('Ａ．指標等設定シート'!$B$101,$A$119:$C$178,$R159,FALSE)/H$118*'Ｃ．運賃表（別紙①－１）'!$C$116,0)</f>
        <v>0</v>
      </c>
      <c r="I159" s="163">
        <f>IF(I$118&lt;&gt;0,HLOOKUP('Ａ．指標等設定シート'!$B$101,$A$119:$C$178,$R159,FALSE)/I$118*'Ｃ．運賃表（別紙①－１）'!$C$116,0)</f>
        <v>0</v>
      </c>
      <c r="J159" s="163">
        <f>IF(J$118&lt;&gt;0,HLOOKUP('Ａ．指標等設定シート'!$B$101,$A$119:$C$178,$R159,FALSE)/J$118*'Ｃ．運賃表（別紙①－１）'!$C$116,0)</f>
        <v>0</v>
      </c>
      <c r="K159" s="163">
        <f>IF(K$118&lt;&gt;0,HLOOKUP('Ａ．指標等設定シート'!$B$101,$A$119:$C$178,$R159,FALSE)/K$118*'Ｃ．運賃表（別紙①－１）'!$C$116,0)</f>
        <v>0</v>
      </c>
      <c r="L159" s="163">
        <f>IF(L$118&lt;&gt;0,HLOOKUP('Ａ．指標等設定シート'!$B$101,$A$119:$C$178,$R159,FALSE)/L$118*'Ｃ．運賃表（別紙①－１）'!$C$116,0)</f>
        <v>0</v>
      </c>
      <c r="M159" s="163">
        <f>IF(M$118&lt;&gt;0,HLOOKUP('Ａ．指標等設定シート'!$B$101,$A$119:$C$178,$R159,FALSE)/M$118*'Ｃ．運賃表（別紙①－１）'!$C$116,0)</f>
        <v>0</v>
      </c>
      <c r="N159" s="163">
        <f>IF(N$118&lt;&gt;0,HLOOKUP('Ａ．指標等設定シート'!$B$101,$A$119:$C$178,$R159,FALSE)/N$118*'Ｃ．運賃表（別紙①－１）'!$C$116,0)</f>
        <v>0</v>
      </c>
      <c r="O159" s="163">
        <f>IF(O$118&lt;&gt;0,HLOOKUP('Ａ．指標等設定シート'!$B$101,$A$119:$C$178,$R159,FALSE)/O$118*'Ｃ．運賃表（別紙①－１）'!$C$116,0)</f>
        <v>0</v>
      </c>
      <c r="P159" s="163">
        <f>IF(P$118&lt;&gt;0,HLOOKUP('Ａ．指標等設定シート'!$B$101,$A$119:$C$178,$R159,FALSE)/P$118*'Ｃ．運賃表（別紙①－１）'!$C$116,0)</f>
        <v>0</v>
      </c>
      <c r="Q159" s="159"/>
      <c r="R159" s="159">
        <v>41</v>
      </c>
    </row>
    <row r="160" spans="1:18" ht="11.25">
      <c r="A160" s="159">
        <v>775</v>
      </c>
      <c r="B160" s="159">
        <v>800</v>
      </c>
      <c r="C160" s="159"/>
      <c r="D160" s="163">
        <f>IF(D$118&lt;&gt;0,HLOOKUP('Ａ．指標等設定シート'!$B$101,$A$119:$C$178,$R160,FALSE)/D$118*'Ｃ．運賃表（別紙①－１）'!$C$116,0)</f>
        <v>0</v>
      </c>
      <c r="E160" s="163">
        <f>IF(E$118&lt;&gt;0,HLOOKUP('Ａ．指標等設定シート'!$B$101,$A$119:$C$178,$R160,FALSE)/E$118*'Ｃ．運賃表（別紙①－１）'!$C$116,0)</f>
        <v>0</v>
      </c>
      <c r="F160" s="163">
        <f>IF(F$118&lt;&gt;0,HLOOKUP('Ａ．指標等設定シート'!$B$101,$A$119:$C$178,$R160,FALSE)/F$118*'Ｃ．運賃表（別紙①－１）'!$C$116,0)</f>
        <v>0</v>
      </c>
      <c r="G160" s="163">
        <f>IF(G$118&lt;&gt;0,HLOOKUP('Ａ．指標等設定シート'!$B$101,$A$119:$C$178,$R160,FALSE)/G$118*'Ｃ．運賃表（別紙①－１）'!$C$116,0)</f>
        <v>0</v>
      </c>
      <c r="H160" s="163">
        <f>IF(H$118&lt;&gt;0,HLOOKUP('Ａ．指標等設定シート'!$B$101,$A$119:$C$178,$R160,FALSE)/H$118*'Ｃ．運賃表（別紙①－１）'!$C$116,0)</f>
        <v>0</v>
      </c>
      <c r="I160" s="163">
        <f>IF(I$118&lt;&gt;0,HLOOKUP('Ａ．指標等設定シート'!$B$101,$A$119:$C$178,$R160,FALSE)/I$118*'Ｃ．運賃表（別紙①－１）'!$C$116,0)</f>
        <v>0</v>
      </c>
      <c r="J160" s="163">
        <f>IF(J$118&lt;&gt;0,HLOOKUP('Ａ．指標等設定シート'!$B$101,$A$119:$C$178,$R160,FALSE)/J$118*'Ｃ．運賃表（別紙①－１）'!$C$116,0)</f>
        <v>0</v>
      </c>
      <c r="K160" s="163">
        <f>IF(K$118&lt;&gt;0,HLOOKUP('Ａ．指標等設定シート'!$B$101,$A$119:$C$178,$R160,FALSE)/K$118*'Ｃ．運賃表（別紙①－１）'!$C$116,0)</f>
        <v>0</v>
      </c>
      <c r="L160" s="163">
        <f>IF(L$118&lt;&gt;0,HLOOKUP('Ａ．指標等設定シート'!$B$101,$A$119:$C$178,$R160,FALSE)/L$118*'Ｃ．運賃表（別紙①－１）'!$C$116,0)</f>
        <v>0</v>
      </c>
      <c r="M160" s="163">
        <f>IF(M$118&lt;&gt;0,HLOOKUP('Ａ．指標等設定シート'!$B$101,$A$119:$C$178,$R160,FALSE)/M$118*'Ｃ．運賃表（別紙①－１）'!$C$116,0)</f>
        <v>0</v>
      </c>
      <c r="N160" s="163">
        <f>IF(N$118&lt;&gt;0,HLOOKUP('Ａ．指標等設定シート'!$B$101,$A$119:$C$178,$R160,FALSE)/N$118*'Ｃ．運賃表（別紙①－１）'!$C$116,0)</f>
        <v>0</v>
      </c>
      <c r="O160" s="163">
        <f>IF(O$118&lt;&gt;0,HLOOKUP('Ａ．指標等設定シート'!$B$101,$A$119:$C$178,$R160,FALSE)/O$118*'Ｃ．運賃表（別紙①－１）'!$C$116,0)</f>
        <v>0</v>
      </c>
      <c r="P160" s="163">
        <f>IF(P$118&lt;&gt;0,HLOOKUP('Ａ．指標等設定シート'!$B$101,$A$119:$C$178,$R160,FALSE)/P$118*'Ｃ．運賃表（別紙①－１）'!$C$116,0)</f>
        <v>0</v>
      </c>
      <c r="Q160" s="159"/>
      <c r="R160" s="159">
        <v>42</v>
      </c>
    </row>
    <row r="161" spans="1:18" ht="11.25">
      <c r="A161" s="159">
        <v>825</v>
      </c>
      <c r="B161" s="159">
        <v>850</v>
      </c>
      <c r="C161" s="159"/>
      <c r="D161" s="163">
        <f>IF(D$118&lt;&gt;0,HLOOKUP('Ａ．指標等設定シート'!$B$101,$A$119:$C$178,$R161,FALSE)/D$118*'Ｃ．運賃表（別紙①－１）'!$C$116,0)</f>
        <v>0</v>
      </c>
      <c r="E161" s="163">
        <f>IF(E$118&lt;&gt;0,HLOOKUP('Ａ．指標等設定シート'!$B$101,$A$119:$C$178,$R161,FALSE)/E$118*'Ｃ．運賃表（別紙①－１）'!$C$116,0)</f>
        <v>0</v>
      </c>
      <c r="F161" s="163">
        <f>IF(F$118&lt;&gt;0,HLOOKUP('Ａ．指標等設定シート'!$B$101,$A$119:$C$178,$R161,FALSE)/F$118*'Ｃ．運賃表（別紙①－１）'!$C$116,0)</f>
        <v>0</v>
      </c>
      <c r="G161" s="163">
        <f>IF(G$118&lt;&gt;0,HLOOKUP('Ａ．指標等設定シート'!$B$101,$A$119:$C$178,$R161,FALSE)/G$118*'Ｃ．運賃表（別紙①－１）'!$C$116,0)</f>
        <v>0</v>
      </c>
      <c r="H161" s="163">
        <f>IF(H$118&lt;&gt;0,HLOOKUP('Ａ．指標等設定シート'!$B$101,$A$119:$C$178,$R161,FALSE)/H$118*'Ｃ．運賃表（別紙①－１）'!$C$116,0)</f>
        <v>0</v>
      </c>
      <c r="I161" s="163">
        <f>IF(I$118&lt;&gt;0,HLOOKUP('Ａ．指標等設定シート'!$B$101,$A$119:$C$178,$R161,FALSE)/I$118*'Ｃ．運賃表（別紙①－１）'!$C$116,0)</f>
        <v>0</v>
      </c>
      <c r="J161" s="163">
        <f>IF(J$118&lt;&gt;0,HLOOKUP('Ａ．指標等設定シート'!$B$101,$A$119:$C$178,$R161,FALSE)/J$118*'Ｃ．運賃表（別紙①－１）'!$C$116,0)</f>
        <v>0</v>
      </c>
      <c r="K161" s="163">
        <f>IF(K$118&lt;&gt;0,HLOOKUP('Ａ．指標等設定シート'!$B$101,$A$119:$C$178,$R161,FALSE)/K$118*'Ｃ．運賃表（別紙①－１）'!$C$116,0)</f>
        <v>0</v>
      </c>
      <c r="L161" s="163">
        <f>IF(L$118&lt;&gt;0,HLOOKUP('Ａ．指標等設定シート'!$B$101,$A$119:$C$178,$R161,FALSE)/L$118*'Ｃ．運賃表（別紙①－１）'!$C$116,0)</f>
        <v>0</v>
      </c>
      <c r="M161" s="163">
        <f>IF(M$118&lt;&gt;0,HLOOKUP('Ａ．指標等設定シート'!$B$101,$A$119:$C$178,$R161,FALSE)/M$118*'Ｃ．運賃表（別紙①－１）'!$C$116,0)</f>
        <v>0</v>
      </c>
      <c r="N161" s="163">
        <f>IF(N$118&lt;&gt;0,HLOOKUP('Ａ．指標等設定シート'!$B$101,$A$119:$C$178,$R161,FALSE)/N$118*'Ｃ．運賃表（別紙①－１）'!$C$116,0)</f>
        <v>0</v>
      </c>
      <c r="O161" s="163">
        <f>IF(O$118&lt;&gt;0,HLOOKUP('Ａ．指標等設定シート'!$B$101,$A$119:$C$178,$R161,FALSE)/O$118*'Ｃ．運賃表（別紙①－１）'!$C$116,0)</f>
        <v>0</v>
      </c>
      <c r="P161" s="163">
        <f>IF(P$118&lt;&gt;0,HLOOKUP('Ａ．指標等設定シート'!$B$101,$A$119:$C$178,$R161,FALSE)/P$118*'Ｃ．運賃表（別紙①－１）'!$C$116,0)</f>
        <v>0</v>
      </c>
      <c r="Q161" s="159"/>
      <c r="R161" s="159">
        <v>43</v>
      </c>
    </row>
    <row r="162" spans="1:18" ht="11.25">
      <c r="A162" s="159">
        <v>875</v>
      </c>
      <c r="B162" s="159">
        <v>900</v>
      </c>
      <c r="C162" s="159"/>
      <c r="D162" s="163">
        <f>IF(D$118&lt;&gt;0,HLOOKUP('Ａ．指標等設定シート'!$B$101,$A$119:$C$178,$R162,FALSE)/D$118*'Ｃ．運賃表（別紙①－１）'!$C$116,0)</f>
        <v>0</v>
      </c>
      <c r="E162" s="163">
        <f>IF(E$118&lt;&gt;0,HLOOKUP('Ａ．指標等設定シート'!$B$101,$A$119:$C$178,$R162,FALSE)/E$118*'Ｃ．運賃表（別紙①－１）'!$C$116,0)</f>
        <v>0</v>
      </c>
      <c r="F162" s="163">
        <f>IF(F$118&lt;&gt;0,HLOOKUP('Ａ．指標等設定シート'!$B$101,$A$119:$C$178,$R162,FALSE)/F$118*'Ｃ．運賃表（別紙①－１）'!$C$116,0)</f>
        <v>0</v>
      </c>
      <c r="G162" s="163">
        <f>IF(G$118&lt;&gt;0,HLOOKUP('Ａ．指標等設定シート'!$B$101,$A$119:$C$178,$R162,FALSE)/G$118*'Ｃ．運賃表（別紙①－１）'!$C$116,0)</f>
        <v>0</v>
      </c>
      <c r="H162" s="163">
        <f>IF(H$118&lt;&gt;0,HLOOKUP('Ａ．指標等設定シート'!$B$101,$A$119:$C$178,$R162,FALSE)/H$118*'Ｃ．運賃表（別紙①－１）'!$C$116,0)</f>
        <v>0</v>
      </c>
      <c r="I162" s="163">
        <f>IF(I$118&lt;&gt;0,HLOOKUP('Ａ．指標等設定シート'!$B$101,$A$119:$C$178,$R162,FALSE)/I$118*'Ｃ．運賃表（別紙①－１）'!$C$116,0)</f>
        <v>0</v>
      </c>
      <c r="J162" s="163">
        <f>IF(J$118&lt;&gt;0,HLOOKUP('Ａ．指標等設定シート'!$B$101,$A$119:$C$178,$R162,FALSE)/J$118*'Ｃ．運賃表（別紙①－１）'!$C$116,0)</f>
        <v>0</v>
      </c>
      <c r="K162" s="163">
        <f>IF(K$118&lt;&gt;0,HLOOKUP('Ａ．指標等設定シート'!$B$101,$A$119:$C$178,$R162,FALSE)/K$118*'Ｃ．運賃表（別紙①－１）'!$C$116,0)</f>
        <v>0</v>
      </c>
      <c r="L162" s="163">
        <f>IF(L$118&lt;&gt;0,HLOOKUP('Ａ．指標等設定シート'!$B$101,$A$119:$C$178,$R162,FALSE)/L$118*'Ｃ．運賃表（別紙①－１）'!$C$116,0)</f>
        <v>0</v>
      </c>
      <c r="M162" s="163">
        <f>IF(M$118&lt;&gt;0,HLOOKUP('Ａ．指標等設定シート'!$B$101,$A$119:$C$178,$R162,FALSE)/M$118*'Ｃ．運賃表（別紙①－１）'!$C$116,0)</f>
        <v>0</v>
      </c>
      <c r="N162" s="163">
        <f>IF(N$118&lt;&gt;0,HLOOKUP('Ａ．指標等設定シート'!$B$101,$A$119:$C$178,$R162,FALSE)/N$118*'Ｃ．運賃表（別紙①－１）'!$C$116,0)</f>
        <v>0</v>
      </c>
      <c r="O162" s="163">
        <f>IF(O$118&lt;&gt;0,HLOOKUP('Ａ．指標等設定シート'!$B$101,$A$119:$C$178,$R162,FALSE)/O$118*'Ｃ．運賃表（別紙①－１）'!$C$116,0)</f>
        <v>0</v>
      </c>
      <c r="P162" s="163">
        <f>IF(P$118&lt;&gt;0,HLOOKUP('Ａ．指標等設定シート'!$B$101,$A$119:$C$178,$R162,FALSE)/P$118*'Ｃ．運賃表（別紙①－１）'!$C$116,0)</f>
        <v>0</v>
      </c>
      <c r="Q162" s="159"/>
      <c r="R162" s="159">
        <v>44</v>
      </c>
    </row>
    <row r="163" spans="1:18" ht="11.25">
      <c r="A163" s="159">
        <v>925</v>
      </c>
      <c r="B163" s="159">
        <v>950</v>
      </c>
      <c r="C163" s="159"/>
      <c r="D163" s="163">
        <f>IF(D$118&lt;&gt;0,HLOOKUP('Ａ．指標等設定シート'!$B$101,$A$119:$C$178,$R163,FALSE)/D$118*'Ｃ．運賃表（別紙①－１）'!$C$116,0)</f>
        <v>0</v>
      </c>
      <c r="E163" s="163">
        <f>IF(E$118&lt;&gt;0,HLOOKUP('Ａ．指標等設定シート'!$B$101,$A$119:$C$178,$R163,FALSE)/E$118*'Ｃ．運賃表（別紙①－１）'!$C$116,0)</f>
        <v>0</v>
      </c>
      <c r="F163" s="163">
        <f>IF(F$118&lt;&gt;0,HLOOKUP('Ａ．指標等設定シート'!$B$101,$A$119:$C$178,$R163,FALSE)/F$118*'Ｃ．運賃表（別紙①－１）'!$C$116,0)</f>
        <v>0</v>
      </c>
      <c r="G163" s="163">
        <f>IF(G$118&lt;&gt;0,HLOOKUP('Ａ．指標等設定シート'!$B$101,$A$119:$C$178,$R163,FALSE)/G$118*'Ｃ．運賃表（別紙①－１）'!$C$116,0)</f>
        <v>0</v>
      </c>
      <c r="H163" s="163">
        <f>IF(H$118&lt;&gt;0,HLOOKUP('Ａ．指標等設定シート'!$B$101,$A$119:$C$178,$R163,FALSE)/H$118*'Ｃ．運賃表（別紙①－１）'!$C$116,0)</f>
        <v>0</v>
      </c>
      <c r="I163" s="163">
        <f>IF(I$118&lt;&gt;0,HLOOKUP('Ａ．指標等設定シート'!$B$101,$A$119:$C$178,$R163,FALSE)/I$118*'Ｃ．運賃表（別紙①－１）'!$C$116,0)</f>
        <v>0</v>
      </c>
      <c r="J163" s="163">
        <f>IF(J$118&lt;&gt;0,HLOOKUP('Ａ．指標等設定シート'!$B$101,$A$119:$C$178,$R163,FALSE)/J$118*'Ｃ．運賃表（別紙①－１）'!$C$116,0)</f>
        <v>0</v>
      </c>
      <c r="K163" s="163">
        <f>IF(K$118&lt;&gt;0,HLOOKUP('Ａ．指標等設定シート'!$B$101,$A$119:$C$178,$R163,FALSE)/K$118*'Ｃ．運賃表（別紙①－１）'!$C$116,0)</f>
        <v>0</v>
      </c>
      <c r="L163" s="163">
        <f>IF(L$118&lt;&gt;0,HLOOKUP('Ａ．指標等設定シート'!$B$101,$A$119:$C$178,$R163,FALSE)/L$118*'Ｃ．運賃表（別紙①－１）'!$C$116,0)</f>
        <v>0</v>
      </c>
      <c r="M163" s="163">
        <f>IF(M$118&lt;&gt;0,HLOOKUP('Ａ．指標等設定シート'!$B$101,$A$119:$C$178,$R163,FALSE)/M$118*'Ｃ．運賃表（別紙①－１）'!$C$116,0)</f>
        <v>0</v>
      </c>
      <c r="N163" s="163">
        <f>IF(N$118&lt;&gt;0,HLOOKUP('Ａ．指標等設定シート'!$B$101,$A$119:$C$178,$R163,FALSE)/N$118*'Ｃ．運賃表（別紙①－１）'!$C$116,0)</f>
        <v>0</v>
      </c>
      <c r="O163" s="163">
        <f>IF(O$118&lt;&gt;0,HLOOKUP('Ａ．指標等設定シート'!$B$101,$A$119:$C$178,$R163,FALSE)/O$118*'Ｃ．運賃表（別紙①－１）'!$C$116,0)</f>
        <v>0</v>
      </c>
      <c r="P163" s="163">
        <f>IF(P$118&lt;&gt;0,HLOOKUP('Ａ．指標等設定シート'!$B$101,$A$119:$C$178,$R163,FALSE)/P$118*'Ｃ．運賃表（別紙①－１）'!$C$116,0)</f>
        <v>0</v>
      </c>
      <c r="Q163" s="159"/>
      <c r="R163" s="159">
        <v>45</v>
      </c>
    </row>
    <row r="164" spans="1:18" ht="11.25">
      <c r="A164" s="166">
        <v>975</v>
      </c>
      <c r="B164" s="166">
        <v>1000</v>
      </c>
      <c r="C164" s="159"/>
      <c r="D164" s="163">
        <f>IF(D$118&lt;&gt;0,HLOOKUP('Ａ．指標等設定シート'!$B$101,$A$119:$C$178,$R164,FALSE)/D$118*'Ｃ．運賃表（別紙①－１）'!$C$116,0)</f>
        <v>0</v>
      </c>
      <c r="E164" s="163">
        <f>IF(E$118&lt;&gt;0,HLOOKUP('Ａ．指標等設定シート'!$B$101,$A$119:$C$178,$R164,FALSE)/E$118*'Ｃ．運賃表（別紙①－１）'!$C$116,0)</f>
        <v>0</v>
      </c>
      <c r="F164" s="163">
        <f>IF(F$118&lt;&gt;0,HLOOKUP('Ａ．指標等設定シート'!$B$101,$A$119:$C$178,$R164,FALSE)/F$118*'Ｃ．運賃表（別紙①－１）'!$C$116,0)</f>
        <v>0</v>
      </c>
      <c r="G164" s="163">
        <f>IF(G$118&lt;&gt;0,HLOOKUP('Ａ．指標等設定シート'!$B$101,$A$119:$C$178,$R164,FALSE)/G$118*'Ｃ．運賃表（別紙①－１）'!$C$116,0)</f>
        <v>0</v>
      </c>
      <c r="H164" s="163">
        <f>IF(H$118&lt;&gt;0,HLOOKUP('Ａ．指標等設定シート'!$B$101,$A$119:$C$178,$R164,FALSE)/H$118*'Ｃ．運賃表（別紙①－１）'!$C$116,0)</f>
        <v>0</v>
      </c>
      <c r="I164" s="163">
        <f>IF(I$118&lt;&gt;0,HLOOKUP('Ａ．指標等設定シート'!$B$101,$A$119:$C$178,$R164,FALSE)/I$118*'Ｃ．運賃表（別紙①－１）'!$C$116,0)</f>
        <v>0</v>
      </c>
      <c r="J164" s="163">
        <f>IF(J$118&lt;&gt;0,HLOOKUP('Ａ．指標等設定シート'!$B$101,$A$119:$C$178,$R164,FALSE)/J$118*'Ｃ．運賃表（別紙①－１）'!$C$116,0)</f>
        <v>0</v>
      </c>
      <c r="K164" s="163">
        <f>IF(K$118&lt;&gt;0,HLOOKUP('Ａ．指標等設定シート'!$B$101,$A$119:$C$178,$R164,FALSE)/K$118*'Ｃ．運賃表（別紙①－１）'!$C$116,0)</f>
        <v>0</v>
      </c>
      <c r="L164" s="163">
        <f>IF(L$118&lt;&gt;0,HLOOKUP('Ａ．指標等設定シート'!$B$101,$A$119:$C$178,$R164,FALSE)/L$118*'Ｃ．運賃表（別紙①－１）'!$C$116,0)</f>
        <v>0</v>
      </c>
      <c r="M164" s="163">
        <f>IF(M$118&lt;&gt;0,HLOOKUP('Ａ．指標等設定シート'!$B$101,$A$119:$C$178,$R164,FALSE)/M$118*'Ｃ．運賃表（別紙①－１）'!$C$116,0)</f>
        <v>0</v>
      </c>
      <c r="N164" s="163">
        <f>IF(N$118&lt;&gt;0,HLOOKUP('Ａ．指標等設定シート'!$B$101,$A$119:$C$178,$R164,FALSE)/N$118*'Ｃ．運賃表（別紙①－１）'!$C$116,0)</f>
        <v>0</v>
      </c>
      <c r="O164" s="163">
        <f>IF(O$118&lt;&gt;0,HLOOKUP('Ａ．指標等設定シート'!$B$101,$A$119:$C$178,$R164,FALSE)/O$118*'Ｃ．運賃表（別紙①－１）'!$C$116,0)</f>
        <v>0</v>
      </c>
      <c r="P164" s="163">
        <f>IF(P$118&lt;&gt;0,HLOOKUP('Ａ．指標等設定シート'!$B$101,$A$119:$C$178,$R164,FALSE)/P$118*'Ｃ．運賃表（別紙①－１）'!$C$116,0)</f>
        <v>0</v>
      </c>
      <c r="Q164" s="159"/>
      <c r="R164" s="159">
        <v>46</v>
      </c>
    </row>
    <row r="165" spans="1:18" ht="11.25">
      <c r="A165" s="166">
        <v>1025</v>
      </c>
      <c r="B165" s="166">
        <v>1050</v>
      </c>
      <c r="C165" s="159"/>
      <c r="D165" s="163">
        <f>IF(D$118&lt;&gt;0,HLOOKUP('Ａ．指標等設定シート'!$B$101,$A$119:$C$178,$R165,FALSE)/D$118*'Ｃ．運賃表（別紙①－１）'!$C$116,0)</f>
        <v>0</v>
      </c>
      <c r="E165" s="163">
        <f>IF(E$118&lt;&gt;0,HLOOKUP('Ａ．指標等設定シート'!$B$101,$A$119:$C$178,$R165,FALSE)/E$118*'Ｃ．運賃表（別紙①－１）'!$C$116,0)</f>
        <v>0</v>
      </c>
      <c r="F165" s="163">
        <f>IF(F$118&lt;&gt;0,HLOOKUP('Ａ．指標等設定シート'!$B$101,$A$119:$C$178,$R165,FALSE)/F$118*'Ｃ．運賃表（別紙①－１）'!$C$116,0)</f>
        <v>0</v>
      </c>
      <c r="G165" s="163">
        <f>IF(G$118&lt;&gt;0,HLOOKUP('Ａ．指標等設定シート'!$B$101,$A$119:$C$178,$R165,FALSE)/G$118*'Ｃ．運賃表（別紙①－１）'!$C$116,0)</f>
        <v>0</v>
      </c>
      <c r="H165" s="163">
        <f>IF(H$118&lt;&gt;0,HLOOKUP('Ａ．指標等設定シート'!$B$101,$A$119:$C$178,$R165,FALSE)/H$118*'Ｃ．運賃表（別紙①－１）'!$C$116,0)</f>
        <v>0</v>
      </c>
      <c r="I165" s="163">
        <f>IF(I$118&lt;&gt;0,HLOOKUP('Ａ．指標等設定シート'!$B$101,$A$119:$C$178,$R165,FALSE)/I$118*'Ｃ．運賃表（別紙①－１）'!$C$116,0)</f>
        <v>0</v>
      </c>
      <c r="J165" s="163">
        <f>IF(J$118&lt;&gt;0,HLOOKUP('Ａ．指標等設定シート'!$B$101,$A$119:$C$178,$R165,FALSE)/J$118*'Ｃ．運賃表（別紙①－１）'!$C$116,0)</f>
        <v>0</v>
      </c>
      <c r="K165" s="163">
        <f>IF(K$118&lt;&gt;0,HLOOKUP('Ａ．指標等設定シート'!$B$101,$A$119:$C$178,$R165,FALSE)/K$118*'Ｃ．運賃表（別紙①－１）'!$C$116,0)</f>
        <v>0</v>
      </c>
      <c r="L165" s="163">
        <f>IF(L$118&lt;&gt;0,HLOOKUP('Ａ．指標等設定シート'!$B$101,$A$119:$C$178,$R165,FALSE)/L$118*'Ｃ．運賃表（別紙①－１）'!$C$116,0)</f>
        <v>0</v>
      </c>
      <c r="M165" s="163">
        <f>IF(M$118&lt;&gt;0,HLOOKUP('Ａ．指標等設定シート'!$B$101,$A$119:$C$178,$R165,FALSE)/M$118*'Ｃ．運賃表（別紙①－１）'!$C$116,0)</f>
        <v>0</v>
      </c>
      <c r="N165" s="163">
        <f>IF(N$118&lt;&gt;0,HLOOKUP('Ａ．指標等設定シート'!$B$101,$A$119:$C$178,$R165,FALSE)/N$118*'Ｃ．運賃表（別紙①－１）'!$C$116,0)</f>
        <v>0</v>
      </c>
      <c r="O165" s="163">
        <f>IF(O$118&lt;&gt;0,HLOOKUP('Ａ．指標等設定シート'!$B$101,$A$119:$C$178,$R165,FALSE)/O$118*'Ｃ．運賃表（別紙①－１）'!$C$116,0)</f>
        <v>0</v>
      </c>
      <c r="P165" s="163">
        <f>IF(P$118&lt;&gt;0,HLOOKUP('Ａ．指標等設定シート'!$B$101,$A$119:$C$178,$R165,FALSE)/P$118*'Ｃ．運賃表（別紙①－１）'!$C$116,0)</f>
        <v>0</v>
      </c>
      <c r="Q165" s="159"/>
      <c r="R165" s="159">
        <v>47</v>
      </c>
    </row>
    <row r="166" spans="1:18" ht="11.25">
      <c r="A166" s="166">
        <v>1075</v>
      </c>
      <c r="B166" s="166">
        <v>1100</v>
      </c>
      <c r="C166" s="159"/>
      <c r="D166" s="163">
        <f>IF(D$118&lt;&gt;0,HLOOKUP('Ａ．指標等設定シート'!$B$101,$A$119:$C$178,$R166,FALSE)/D$118*'Ｃ．運賃表（別紙①－１）'!$C$116,0)</f>
        <v>0</v>
      </c>
      <c r="E166" s="163">
        <f>IF(E$118&lt;&gt;0,HLOOKUP('Ａ．指標等設定シート'!$B$101,$A$119:$C$178,$R166,FALSE)/E$118*'Ｃ．運賃表（別紙①－１）'!$C$116,0)</f>
        <v>0</v>
      </c>
      <c r="F166" s="163">
        <f>IF(F$118&lt;&gt;0,HLOOKUP('Ａ．指標等設定シート'!$B$101,$A$119:$C$178,$R166,FALSE)/F$118*'Ｃ．運賃表（別紙①－１）'!$C$116,0)</f>
        <v>0</v>
      </c>
      <c r="G166" s="163">
        <f>IF(G$118&lt;&gt;0,HLOOKUP('Ａ．指標等設定シート'!$B$101,$A$119:$C$178,$R166,FALSE)/G$118*'Ｃ．運賃表（別紙①－１）'!$C$116,0)</f>
        <v>0</v>
      </c>
      <c r="H166" s="163">
        <f>IF(H$118&lt;&gt;0,HLOOKUP('Ａ．指標等設定シート'!$B$101,$A$119:$C$178,$R166,FALSE)/H$118*'Ｃ．運賃表（別紙①－１）'!$C$116,0)</f>
        <v>0</v>
      </c>
      <c r="I166" s="163">
        <f>IF(I$118&lt;&gt;0,HLOOKUP('Ａ．指標等設定シート'!$B$101,$A$119:$C$178,$R166,FALSE)/I$118*'Ｃ．運賃表（別紙①－１）'!$C$116,0)</f>
        <v>0</v>
      </c>
      <c r="J166" s="163">
        <f>IF(J$118&lt;&gt;0,HLOOKUP('Ａ．指標等設定シート'!$B$101,$A$119:$C$178,$R166,FALSE)/J$118*'Ｃ．運賃表（別紙①－１）'!$C$116,0)</f>
        <v>0</v>
      </c>
      <c r="K166" s="163">
        <f>IF(K$118&lt;&gt;0,HLOOKUP('Ａ．指標等設定シート'!$B$101,$A$119:$C$178,$R166,FALSE)/K$118*'Ｃ．運賃表（別紙①－１）'!$C$116,0)</f>
        <v>0</v>
      </c>
      <c r="L166" s="163">
        <f>IF(L$118&lt;&gt;0,HLOOKUP('Ａ．指標等設定シート'!$B$101,$A$119:$C$178,$R166,FALSE)/L$118*'Ｃ．運賃表（別紙①－１）'!$C$116,0)</f>
        <v>0</v>
      </c>
      <c r="M166" s="163">
        <f>IF(M$118&lt;&gt;0,HLOOKUP('Ａ．指標等設定シート'!$B$101,$A$119:$C$178,$R166,FALSE)/M$118*'Ｃ．運賃表（別紙①－１）'!$C$116,0)</f>
        <v>0</v>
      </c>
      <c r="N166" s="163">
        <f>IF(N$118&lt;&gt;0,HLOOKUP('Ａ．指標等設定シート'!$B$101,$A$119:$C$178,$R166,FALSE)/N$118*'Ｃ．運賃表（別紙①－１）'!$C$116,0)</f>
        <v>0</v>
      </c>
      <c r="O166" s="163">
        <f>IF(O$118&lt;&gt;0,HLOOKUP('Ａ．指標等設定シート'!$B$101,$A$119:$C$178,$R166,FALSE)/O$118*'Ｃ．運賃表（別紙①－１）'!$C$116,0)</f>
        <v>0</v>
      </c>
      <c r="P166" s="163">
        <f>IF(P$118&lt;&gt;0,HLOOKUP('Ａ．指標等設定シート'!$B$101,$A$119:$C$178,$R166,FALSE)/P$118*'Ｃ．運賃表（別紙①－１）'!$C$116,0)</f>
        <v>0</v>
      </c>
      <c r="Q166" s="159"/>
      <c r="R166" s="159">
        <v>48</v>
      </c>
    </row>
    <row r="167" spans="1:18" ht="11.25">
      <c r="A167" s="166">
        <v>1125</v>
      </c>
      <c r="B167" s="166">
        <v>1150</v>
      </c>
      <c r="C167" s="159"/>
      <c r="D167" s="163">
        <f>IF(D$118&lt;&gt;0,HLOOKUP('Ａ．指標等設定シート'!$B$101,$A$119:$C$178,$R167,FALSE)/D$118*'Ｃ．運賃表（別紙①－１）'!$C$116,0)</f>
        <v>0</v>
      </c>
      <c r="E167" s="163">
        <f>IF(E$118&lt;&gt;0,HLOOKUP('Ａ．指標等設定シート'!$B$101,$A$119:$C$178,$R167,FALSE)/E$118*'Ｃ．運賃表（別紙①－１）'!$C$116,0)</f>
        <v>0</v>
      </c>
      <c r="F167" s="163">
        <f>IF(F$118&lt;&gt;0,HLOOKUP('Ａ．指標等設定シート'!$B$101,$A$119:$C$178,$R167,FALSE)/F$118*'Ｃ．運賃表（別紙①－１）'!$C$116,0)</f>
        <v>0</v>
      </c>
      <c r="G167" s="163">
        <f>IF(G$118&lt;&gt;0,HLOOKUP('Ａ．指標等設定シート'!$B$101,$A$119:$C$178,$R167,FALSE)/G$118*'Ｃ．運賃表（別紙①－１）'!$C$116,0)</f>
        <v>0</v>
      </c>
      <c r="H167" s="163">
        <f>IF(H$118&lt;&gt;0,HLOOKUP('Ａ．指標等設定シート'!$B$101,$A$119:$C$178,$R167,FALSE)/H$118*'Ｃ．運賃表（別紙①－１）'!$C$116,0)</f>
        <v>0</v>
      </c>
      <c r="I167" s="163">
        <f>IF(I$118&lt;&gt;0,HLOOKUP('Ａ．指標等設定シート'!$B$101,$A$119:$C$178,$R167,FALSE)/I$118*'Ｃ．運賃表（別紙①－１）'!$C$116,0)</f>
        <v>0</v>
      </c>
      <c r="J167" s="163">
        <f>IF(J$118&lt;&gt;0,HLOOKUP('Ａ．指標等設定シート'!$B$101,$A$119:$C$178,$R167,FALSE)/J$118*'Ｃ．運賃表（別紙①－１）'!$C$116,0)</f>
        <v>0</v>
      </c>
      <c r="K167" s="163">
        <f>IF(K$118&lt;&gt;0,HLOOKUP('Ａ．指標等設定シート'!$B$101,$A$119:$C$178,$R167,FALSE)/K$118*'Ｃ．運賃表（別紙①－１）'!$C$116,0)</f>
        <v>0</v>
      </c>
      <c r="L167" s="163">
        <f>IF(L$118&lt;&gt;0,HLOOKUP('Ａ．指標等設定シート'!$B$101,$A$119:$C$178,$R167,FALSE)/L$118*'Ｃ．運賃表（別紙①－１）'!$C$116,0)</f>
        <v>0</v>
      </c>
      <c r="M167" s="163">
        <f>IF(M$118&lt;&gt;0,HLOOKUP('Ａ．指標等設定シート'!$B$101,$A$119:$C$178,$R167,FALSE)/M$118*'Ｃ．運賃表（別紙①－１）'!$C$116,0)</f>
        <v>0</v>
      </c>
      <c r="N167" s="163">
        <f>IF(N$118&lt;&gt;0,HLOOKUP('Ａ．指標等設定シート'!$B$101,$A$119:$C$178,$R167,FALSE)/N$118*'Ｃ．運賃表（別紙①－１）'!$C$116,0)</f>
        <v>0</v>
      </c>
      <c r="O167" s="163">
        <f>IF(O$118&lt;&gt;0,HLOOKUP('Ａ．指標等設定シート'!$B$101,$A$119:$C$178,$R167,FALSE)/O$118*'Ｃ．運賃表（別紙①－１）'!$C$116,0)</f>
        <v>0</v>
      </c>
      <c r="P167" s="163">
        <f>IF(P$118&lt;&gt;0,HLOOKUP('Ａ．指標等設定シート'!$B$101,$A$119:$C$178,$R167,FALSE)/P$118*'Ｃ．運賃表（別紙①－１）'!$C$116,0)</f>
        <v>0</v>
      </c>
      <c r="Q167" s="159"/>
      <c r="R167" s="159">
        <v>49</v>
      </c>
    </row>
    <row r="168" spans="1:18" ht="11.25">
      <c r="A168" s="166">
        <v>1175</v>
      </c>
      <c r="B168" s="166">
        <v>1200</v>
      </c>
      <c r="C168" s="159"/>
      <c r="D168" s="163">
        <f>IF(D$118&lt;&gt;0,HLOOKUP('Ａ．指標等設定シート'!$B$101,$A$119:$C$178,$R168,FALSE)/D$118*'Ｃ．運賃表（別紙①－１）'!$C$116,0)</f>
        <v>0</v>
      </c>
      <c r="E168" s="163">
        <f>IF(E$118&lt;&gt;0,HLOOKUP('Ａ．指標等設定シート'!$B$101,$A$119:$C$178,$R168,FALSE)/E$118*'Ｃ．運賃表（別紙①－１）'!$C$116,0)</f>
        <v>0</v>
      </c>
      <c r="F168" s="163">
        <f>IF(F$118&lt;&gt;0,HLOOKUP('Ａ．指標等設定シート'!$B$101,$A$119:$C$178,$R168,FALSE)/F$118*'Ｃ．運賃表（別紙①－１）'!$C$116,0)</f>
        <v>0</v>
      </c>
      <c r="G168" s="163">
        <f>IF(G$118&lt;&gt;0,HLOOKUP('Ａ．指標等設定シート'!$B$101,$A$119:$C$178,$R168,FALSE)/G$118*'Ｃ．運賃表（別紙①－１）'!$C$116,0)</f>
        <v>0</v>
      </c>
      <c r="H168" s="163">
        <f>IF(H$118&lt;&gt;0,HLOOKUP('Ａ．指標等設定シート'!$B$101,$A$119:$C$178,$R168,FALSE)/H$118*'Ｃ．運賃表（別紙①－１）'!$C$116,0)</f>
        <v>0</v>
      </c>
      <c r="I168" s="163">
        <f>IF(I$118&lt;&gt;0,HLOOKUP('Ａ．指標等設定シート'!$B$101,$A$119:$C$178,$R168,FALSE)/I$118*'Ｃ．運賃表（別紙①－１）'!$C$116,0)</f>
        <v>0</v>
      </c>
      <c r="J168" s="163">
        <f>IF(J$118&lt;&gt;0,HLOOKUP('Ａ．指標等設定シート'!$B$101,$A$119:$C$178,$R168,FALSE)/J$118*'Ｃ．運賃表（別紙①－１）'!$C$116,0)</f>
        <v>0</v>
      </c>
      <c r="K168" s="163">
        <f>IF(K$118&lt;&gt;0,HLOOKUP('Ａ．指標等設定シート'!$B$101,$A$119:$C$178,$R168,FALSE)/K$118*'Ｃ．運賃表（別紙①－１）'!$C$116,0)</f>
        <v>0</v>
      </c>
      <c r="L168" s="163">
        <f>IF(L$118&lt;&gt;0,HLOOKUP('Ａ．指標等設定シート'!$B$101,$A$119:$C$178,$R168,FALSE)/L$118*'Ｃ．運賃表（別紙①－１）'!$C$116,0)</f>
        <v>0</v>
      </c>
      <c r="M168" s="163">
        <f>IF(M$118&lt;&gt;0,HLOOKUP('Ａ．指標等設定シート'!$B$101,$A$119:$C$178,$R168,FALSE)/M$118*'Ｃ．運賃表（別紙①－１）'!$C$116,0)</f>
        <v>0</v>
      </c>
      <c r="N168" s="163">
        <f>IF(N$118&lt;&gt;0,HLOOKUP('Ａ．指標等設定シート'!$B$101,$A$119:$C$178,$R168,FALSE)/N$118*'Ｃ．運賃表（別紙①－１）'!$C$116,0)</f>
        <v>0</v>
      </c>
      <c r="O168" s="163">
        <f>IF(O$118&lt;&gt;0,HLOOKUP('Ａ．指標等設定シート'!$B$101,$A$119:$C$178,$R168,FALSE)/O$118*'Ｃ．運賃表（別紙①－１）'!$C$116,0)</f>
        <v>0</v>
      </c>
      <c r="P168" s="163">
        <f>IF(P$118&lt;&gt;0,HLOOKUP('Ａ．指標等設定シート'!$B$101,$A$119:$C$178,$R168,FALSE)/P$118*'Ｃ．運賃表（別紙①－１）'!$C$116,0)</f>
        <v>0</v>
      </c>
      <c r="Q168" s="159"/>
      <c r="R168" s="159">
        <v>50</v>
      </c>
    </row>
    <row r="169" spans="1:18" ht="11.25">
      <c r="A169" s="166">
        <v>1225</v>
      </c>
      <c r="B169" s="166">
        <v>1250</v>
      </c>
      <c r="C169" s="159"/>
      <c r="D169" s="163">
        <f>IF(D$118&lt;&gt;0,HLOOKUP('Ａ．指標等設定シート'!$B$101,$A$119:$C$178,$R169,FALSE)/D$118*'Ｃ．運賃表（別紙①－１）'!$C$116,0)</f>
        <v>0</v>
      </c>
      <c r="E169" s="163">
        <f>IF(E$118&lt;&gt;0,HLOOKUP('Ａ．指標等設定シート'!$B$101,$A$119:$C$178,$R169,FALSE)/E$118*'Ｃ．運賃表（別紙①－１）'!$C$116,0)</f>
        <v>0</v>
      </c>
      <c r="F169" s="163">
        <f>IF(F$118&lt;&gt;0,HLOOKUP('Ａ．指標等設定シート'!$B$101,$A$119:$C$178,$R169,FALSE)/F$118*'Ｃ．運賃表（別紙①－１）'!$C$116,0)</f>
        <v>0</v>
      </c>
      <c r="G169" s="163">
        <f>IF(G$118&lt;&gt;0,HLOOKUP('Ａ．指標等設定シート'!$B$101,$A$119:$C$178,$R169,FALSE)/G$118*'Ｃ．運賃表（別紙①－１）'!$C$116,0)</f>
        <v>0</v>
      </c>
      <c r="H169" s="163">
        <f>IF(H$118&lt;&gt;0,HLOOKUP('Ａ．指標等設定シート'!$B$101,$A$119:$C$178,$R169,FALSE)/H$118*'Ｃ．運賃表（別紙①－１）'!$C$116,0)</f>
        <v>0</v>
      </c>
      <c r="I169" s="163">
        <f>IF(I$118&lt;&gt;0,HLOOKUP('Ａ．指標等設定シート'!$B$101,$A$119:$C$178,$R169,FALSE)/I$118*'Ｃ．運賃表（別紙①－１）'!$C$116,0)</f>
        <v>0</v>
      </c>
      <c r="J169" s="163">
        <f>IF(J$118&lt;&gt;0,HLOOKUP('Ａ．指標等設定シート'!$B$101,$A$119:$C$178,$R169,FALSE)/J$118*'Ｃ．運賃表（別紙①－１）'!$C$116,0)</f>
        <v>0</v>
      </c>
      <c r="K169" s="163">
        <f>IF(K$118&lt;&gt;0,HLOOKUP('Ａ．指標等設定シート'!$B$101,$A$119:$C$178,$R169,FALSE)/K$118*'Ｃ．運賃表（別紙①－１）'!$C$116,0)</f>
        <v>0</v>
      </c>
      <c r="L169" s="163">
        <f>IF(L$118&lt;&gt;0,HLOOKUP('Ａ．指標等設定シート'!$B$101,$A$119:$C$178,$R169,FALSE)/L$118*'Ｃ．運賃表（別紙①－１）'!$C$116,0)</f>
        <v>0</v>
      </c>
      <c r="M169" s="163">
        <f>IF(M$118&lt;&gt;0,HLOOKUP('Ａ．指標等設定シート'!$B$101,$A$119:$C$178,$R169,FALSE)/M$118*'Ｃ．運賃表（別紙①－１）'!$C$116,0)</f>
        <v>0</v>
      </c>
      <c r="N169" s="163">
        <f>IF(N$118&lt;&gt;0,HLOOKUP('Ａ．指標等設定シート'!$B$101,$A$119:$C$178,$R169,FALSE)/N$118*'Ｃ．運賃表（別紙①－１）'!$C$116,0)</f>
        <v>0</v>
      </c>
      <c r="O169" s="163">
        <f>IF(O$118&lt;&gt;0,HLOOKUP('Ａ．指標等設定シート'!$B$101,$A$119:$C$178,$R169,FALSE)/O$118*'Ｃ．運賃表（別紙①－１）'!$C$116,0)</f>
        <v>0</v>
      </c>
      <c r="P169" s="163">
        <f>IF(P$118&lt;&gt;0,HLOOKUP('Ａ．指標等設定シート'!$B$101,$A$119:$C$178,$R169,FALSE)/P$118*'Ｃ．運賃表（別紙①－１）'!$C$116,0)</f>
        <v>0</v>
      </c>
      <c r="Q169" s="159"/>
      <c r="R169" s="159">
        <v>51</v>
      </c>
    </row>
    <row r="170" spans="1:18" ht="11.25">
      <c r="A170" s="166">
        <v>1275</v>
      </c>
      <c r="B170" s="166">
        <v>1300</v>
      </c>
      <c r="C170" s="159"/>
      <c r="D170" s="163">
        <f>IF(D$118&lt;&gt;0,HLOOKUP('Ａ．指標等設定シート'!$B$101,$A$119:$C$178,$R170,FALSE)/D$118*'Ｃ．運賃表（別紙①－１）'!$C$116,0)</f>
        <v>0</v>
      </c>
      <c r="E170" s="163">
        <f>IF(E$118&lt;&gt;0,HLOOKUP('Ａ．指標等設定シート'!$B$101,$A$119:$C$178,$R170,FALSE)/E$118*'Ｃ．運賃表（別紙①－１）'!$C$116,0)</f>
        <v>0</v>
      </c>
      <c r="F170" s="163">
        <f>IF(F$118&lt;&gt;0,HLOOKUP('Ａ．指標等設定シート'!$B$101,$A$119:$C$178,$R170,FALSE)/F$118*'Ｃ．運賃表（別紙①－１）'!$C$116,0)</f>
        <v>0</v>
      </c>
      <c r="G170" s="163">
        <f>IF(G$118&lt;&gt;0,HLOOKUP('Ａ．指標等設定シート'!$B$101,$A$119:$C$178,$R170,FALSE)/G$118*'Ｃ．運賃表（別紙①－１）'!$C$116,0)</f>
        <v>0</v>
      </c>
      <c r="H170" s="163">
        <f>IF(H$118&lt;&gt;0,HLOOKUP('Ａ．指標等設定シート'!$B$101,$A$119:$C$178,$R170,FALSE)/H$118*'Ｃ．運賃表（別紙①－１）'!$C$116,0)</f>
        <v>0</v>
      </c>
      <c r="I170" s="163">
        <f>IF(I$118&lt;&gt;0,HLOOKUP('Ａ．指標等設定シート'!$B$101,$A$119:$C$178,$R170,FALSE)/I$118*'Ｃ．運賃表（別紙①－１）'!$C$116,0)</f>
        <v>0</v>
      </c>
      <c r="J170" s="163">
        <f>IF(J$118&lt;&gt;0,HLOOKUP('Ａ．指標等設定シート'!$B$101,$A$119:$C$178,$R170,FALSE)/J$118*'Ｃ．運賃表（別紙①－１）'!$C$116,0)</f>
        <v>0</v>
      </c>
      <c r="K170" s="163">
        <f>IF(K$118&lt;&gt;0,HLOOKUP('Ａ．指標等設定シート'!$B$101,$A$119:$C$178,$R170,FALSE)/K$118*'Ｃ．運賃表（別紙①－１）'!$C$116,0)</f>
        <v>0</v>
      </c>
      <c r="L170" s="163">
        <f>IF(L$118&lt;&gt;0,HLOOKUP('Ａ．指標等設定シート'!$B$101,$A$119:$C$178,$R170,FALSE)/L$118*'Ｃ．運賃表（別紙①－１）'!$C$116,0)</f>
        <v>0</v>
      </c>
      <c r="M170" s="163">
        <f>IF(M$118&lt;&gt;0,HLOOKUP('Ａ．指標等設定シート'!$B$101,$A$119:$C$178,$R170,FALSE)/M$118*'Ｃ．運賃表（別紙①－１）'!$C$116,0)</f>
        <v>0</v>
      </c>
      <c r="N170" s="163">
        <f>IF(N$118&lt;&gt;0,HLOOKUP('Ａ．指標等設定シート'!$B$101,$A$119:$C$178,$R170,FALSE)/N$118*'Ｃ．運賃表（別紙①－１）'!$C$116,0)</f>
        <v>0</v>
      </c>
      <c r="O170" s="163">
        <f>IF(O$118&lt;&gt;0,HLOOKUP('Ａ．指標等設定シート'!$B$101,$A$119:$C$178,$R170,FALSE)/O$118*'Ｃ．運賃表（別紙①－１）'!$C$116,0)</f>
        <v>0</v>
      </c>
      <c r="P170" s="163">
        <f>IF(P$118&lt;&gt;0,HLOOKUP('Ａ．指標等設定シート'!$B$101,$A$119:$C$178,$R170,FALSE)/P$118*'Ｃ．運賃表（別紙①－１）'!$C$116,0)</f>
        <v>0</v>
      </c>
      <c r="Q170" s="159"/>
      <c r="R170" s="159">
        <v>52</v>
      </c>
    </row>
    <row r="171" spans="1:18" ht="11.25">
      <c r="A171" s="166">
        <v>1325</v>
      </c>
      <c r="B171" s="166">
        <v>1350</v>
      </c>
      <c r="C171" s="159"/>
      <c r="D171" s="163">
        <f>IF(D$118&lt;&gt;0,HLOOKUP('Ａ．指標等設定シート'!$B$101,$A$119:$C$178,$R171,FALSE)/D$118*'Ｃ．運賃表（別紙①－１）'!$C$116,0)</f>
        <v>0</v>
      </c>
      <c r="E171" s="163">
        <f>IF(E$118&lt;&gt;0,HLOOKUP('Ａ．指標等設定シート'!$B$101,$A$119:$C$178,$R171,FALSE)/E$118*'Ｃ．運賃表（別紙①－１）'!$C$116,0)</f>
        <v>0</v>
      </c>
      <c r="F171" s="163">
        <f>IF(F$118&lt;&gt;0,HLOOKUP('Ａ．指標等設定シート'!$B$101,$A$119:$C$178,$R171,FALSE)/F$118*'Ｃ．運賃表（別紙①－１）'!$C$116,0)</f>
        <v>0</v>
      </c>
      <c r="G171" s="163">
        <f>IF(G$118&lt;&gt;0,HLOOKUP('Ａ．指標等設定シート'!$B$101,$A$119:$C$178,$R171,FALSE)/G$118*'Ｃ．運賃表（別紙①－１）'!$C$116,0)</f>
        <v>0</v>
      </c>
      <c r="H171" s="163">
        <f>IF(H$118&lt;&gt;0,HLOOKUP('Ａ．指標等設定シート'!$B$101,$A$119:$C$178,$R171,FALSE)/H$118*'Ｃ．運賃表（別紙①－１）'!$C$116,0)</f>
        <v>0</v>
      </c>
      <c r="I171" s="163">
        <f>IF(I$118&lt;&gt;0,HLOOKUP('Ａ．指標等設定シート'!$B$101,$A$119:$C$178,$R171,FALSE)/I$118*'Ｃ．運賃表（別紙①－１）'!$C$116,0)</f>
        <v>0</v>
      </c>
      <c r="J171" s="163">
        <f>IF(J$118&lt;&gt;0,HLOOKUP('Ａ．指標等設定シート'!$B$101,$A$119:$C$178,$R171,FALSE)/J$118*'Ｃ．運賃表（別紙①－１）'!$C$116,0)</f>
        <v>0</v>
      </c>
      <c r="K171" s="163">
        <f>IF(K$118&lt;&gt;0,HLOOKUP('Ａ．指標等設定シート'!$B$101,$A$119:$C$178,$R171,FALSE)/K$118*'Ｃ．運賃表（別紙①－１）'!$C$116,0)</f>
        <v>0</v>
      </c>
      <c r="L171" s="163">
        <f>IF(L$118&lt;&gt;0,HLOOKUP('Ａ．指標等設定シート'!$B$101,$A$119:$C$178,$R171,FALSE)/L$118*'Ｃ．運賃表（別紙①－１）'!$C$116,0)</f>
        <v>0</v>
      </c>
      <c r="M171" s="163">
        <f>IF(M$118&lt;&gt;0,HLOOKUP('Ａ．指標等設定シート'!$B$101,$A$119:$C$178,$R171,FALSE)/M$118*'Ｃ．運賃表（別紙①－１）'!$C$116,0)</f>
        <v>0</v>
      </c>
      <c r="N171" s="163">
        <f>IF(N$118&lt;&gt;0,HLOOKUP('Ａ．指標等設定シート'!$B$101,$A$119:$C$178,$R171,FALSE)/N$118*'Ｃ．運賃表（別紙①－１）'!$C$116,0)</f>
        <v>0</v>
      </c>
      <c r="O171" s="163">
        <f>IF(O$118&lt;&gt;0,HLOOKUP('Ａ．指標等設定シート'!$B$101,$A$119:$C$178,$R171,FALSE)/O$118*'Ｃ．運賃表（別紙①－１）'!$C$116,0)</f>
        <v>0</v>
      </c>
      <c r="P171" s="163">
        <f>IF(P$118&lt;&gt;0,HLOOKUP('Ａ．指標等設定シート'!$B$101,$A$119:$C$178,$R171,FALSE)/P$118*'Ｃ．運賃表（別紙①－１）'!$C$116,0)</f>
        <v>0</v>
      </c>
      <c r="Q171" s="159"/>
      <c r="R171" s="159">
        <v>53</v>
      </c>
    </row>
    <row r="172" spans="1:18" ht="11.25">
      <c r="A172" s="166">
        <v>1375</v>
      </c>
      <c r="B172" s="166">
        <v>1400</v>
      </c>
      <c r="C172" s="159"/>
      <c r="D172" s="163">
        <f>IF(D$118&lt;&gt;0,HLOOKUP('Ａ．指標等設定シート'!$B$101,$A$119:$C$178,$R172,FALSE)/D$118*'Ｃ．運賃表（別紙①－１）'!$C$116,0)</f>
        <v>0</v>
      </c>
      <c r="E172" s="163">
        <f>IF(E$118&lt;&gt;0,HLOOKUP('Ａ．指標等設定シート'!$B$101,$A$119:$C$178,$R172,FALSE)/E$118*'Ｃ．運賃表（別紙①－１）'!$C$116,0)</f>
        <v>0</v>
      </c>
      <c r="F172" s="163">
        <f>IF(F$118&lt;&gt;0,HLOOKUP('Ａ．指標等設定シート'!$B$101,$A$119:$C$178,$R172,FALSE)/F$118*'Ｃ．運賃表（別紙①－１）'!$C$116,0)</f>
        <v>0</v>
      </c>
      <c r="G172" s="163">
        <f>IF(G$118&lt;&gt;0,HLOOKUP('Ａ．指標等設定シート'!$B$101,$A$119:$C$178,$R172,FALSE)/G$118*'Ｃ．運賃表（別紙①－１）'!$C$116,0)</f>
        <v>0</v>
      </c>
      <c r="H172" s="163">
        <f>IF(H$118&lt;&gt;0,HLOOKUP('Ａ．指標等設定シート'!$B$101,$A$119:$C$178,$R172,FALSE)/H$118*'Ｃ．運賃表（別紙①－１）'!$C$116,0)</f>
        <v>0</v>
      </c>
      <c r="I172" s="163">
        <f>IF(I$118&lt;&gt;0,HLOOKUP('Ａ．指標等設定シート'!$B$101,$A$119:$C$178,$R172,FALSE)/I$118*'Ｃ．運賃表（別紙①－１）'!$C$116,0)</f>
        <v>0</v>
      </c>
      <c r="J172" s="163">
        <f>IF(J$118&lt;&gt;0,HLOOKUP('Ａ．指標等設定シート'!$B$101,$A$119:$C$178,$R172,FALSE)/J$118*'Ｃ．運賃表（別紙①－１）'!$C$116,0)</f>
        <v>0</v>
      </c>
      <c r="K172" s="163">
        <f>IF(K$118&lt;&gt;0,HLOOKUP('Ａ．指標等設定シート'!$B$101,$A$119:$C$178,$R172,FALSE)/K$118*'Ｃ．運賃表（別紙①－１）'!$C$116,0)</f>
        <v>0</v>
      </c>
      <c r="L172" s="163">
        <f>IF(L$118&lt;&gt;0,HLOOKUP('Ａ．指標等設定シート'!$B$101,$A$119:$C$178,$R172,FALSE)/L$118*'Ｃ．運賃表（別紙①－１）'!$C$116,0)</f>
        <v>0</v>
      </c>
      <c r="M172" s="163">
        <f>IF(M$118&lt;&gt;0,HLOOKUP('Ａ．指標等設定シート'!$B$101,$A$119:$C$178,$R172,FALSE)/M$118*'Ｃ．運賃表（別紙①－１）'!$C$116,0)</f>
        <v>0</v>
      </c>
      <c r="N172" s="163">
        <f>IF(N$118&lt;&gt;0,HLOOKUP('Ａ．指標等設定シート'!$B$101,$A$119:$C$178,$R172,FALSE)/N$118*'Ｃ．運賃表（別紙①－１）'!$C$116,0)</f>
        <v>0</v>
      </c>
      <c r="O172" s="163">
        <f>IF(O$118&lt;&gt;0,HLOOKUP('Ａ．指標等設定シート'!$B$101,$A$119:$C$178,$R172,FALSE)/O$118*'Ｃ．運賃表（別紙①－１）'!$C$116,0)</f>
        <v>0</v>
      </c>
      <c r="P172" s="163">
        <f>IF(P$118&lt;&gt;0,HLOOKUP('Ａ．指標等設定シート'!$B$101,$A$119:$C$178,$R172,FALSE)/P$118*'Ｃ．運賃表（別紙①－１）'!$C$116,0)</f>
        <v>0</v>
      </c>
      <c r="Q172" s="159"/>
      <c r="R172" s="159">
        <v>54</v>
      </c>
    </row>
    <row r="173" spans="1:18" ht="11.25">
      <c r="A173" s="166">
        <v>1425</v>
      </c>
      <c r="B173" s="166">
        <v>1450</v>
      </c>
      <c r="C173" s="159"/>
      <c r="D173" s="163">
        <f>IF(D$118&lt;&gt;0,HLOOKUP('Ａ．指標等設定シート'!$B$101,$A$119:$C$178,$R173,FALSE)/D$118*'Ｃ．運賃表（別紙①－１）'!$C$116,0)</f>
        <v>0</v>
      </c>
      <c r="E173" s="163">
        <f>IF(E$118&lt;&gt;0,HLOOKUP('Ａ．指標等設定シート'!$B$101,$A$119:$C$178,$R173,FALSE)/E$118*'Ｃ．運賃表（別紙①－１）'!$C$116,0)</f>
        <v>0</v>
      </c>
      <c r="F173" s="163">
        <f>IF(F$118&lt;&gt;0,HLOOKUP('Ａ．指標等設定シート'!$B$101,$A$119:$C$178,$R173,FALSE)/F$118*'Ｃ．運賃表（別紙①－１）'!$C$116,0)</f>
        <v>0</v>
      </c>
      <c r="G173" s="163">
        <f>IF(G$118&lt;&gt;0,HLOOKUP('Ａ．指標等設定シート'!$B$101,$A$119:$C$178,$R173,FALSE)/G$118*'Ｃ．運賃表（別紙①－１）'!$C$116,0)</f>
        <v>0</v>
      </c>
      <c r="H173" s="163">
        <f>IF(H$118&lt;&gt;0,HLOOKUP('Ａ．指標等設定シート'!$B$101,$A$119:$C$178,$R173,FALSE)/H$118*'Ｃ．運賃表（別紙①－１）'!$C$116,0)</f>
        <v>0</v>
      </c>
      <c r="I173" s="163">
        <f>IF(I$118&lt;&gt;0,HLOOKUP('Ａ．指標等設定シート'!$B$101,$A$119:$C$178,$R173,FALSE)/I$118*'Ｃ．運賃表（別紙①－１）'!$C$116,0)</f>
        <v>0</v>
      </c>
      <c r="J173" s="163">
        <f>IF(J$118&lt;&gt;0,HLOOKUP('Ａ．指標等設定シート'!$B$101,$A$119:$C$178,$R173,FALSE)/J$118*'Ｃ．運賃表（別紙①－１）'!$C$116,0)</f>
        <v>0</v>
      </c>
      <c r="K173" s="163">
        <f>IF(K$118&lt;&gt;0,HLOOKUP('Ａ．指標等設定シート'!$B$101,$A$119:$C$178,$R173,FALSE)/K$118*'Ｃ．運賃表（別紙①－１）'!$C$116,0)</f>
        <v>0</v>
      </c>
      <c r="L173" s="163">
        <f>IF(L$118&lt;&gt;0,HLOOKUP('Ａ．指標等設定シート'!$B$101,$A$119:$C$178,$R173,FALSE)/L$118*'Ｃ．運賃表（別紙①－１）'!$C$116,0)</f>
        <v>0</v>
      </c>
      <c r="M173" s="163">
        <f>IF(M$118&lt;&gt;0,HLOOKUP('Ａ．指標等設定シート'!$B$101,$A$119:$C$178,$R173,FALSE)/M$118*'Ｃ．運賃表（別紙①－１）'!$C$116,0)</f>
        <v>0</v>
      </c>
      <c r="N173" s="163">
        <f>IF(N$118&lt;&gt;0,HLOOKUP('Ａ．指標等設定シート'!$B$101,$A$119:$C$178,$R173,FALSE)/N$118*'Ｃ．運賃表（別紙①－１）'!$C$116,0)</f>
        <v>0</v>
      </c>
      <c r="O173" s="163">
        <f>IF(O$118&lt;&gt;0,HLOOKUP('Ａ．指標等設定シート'!$B$101,$A$119:$C$178,$R173,FALSE)/O$118*'Ｃ．運賃表（別紙①－１）'!$C$116,0)</f>
        <v>0</v>
      </c>
      <c r="P173" s="163">
        <f>IF(P$118&lt;&gt;0,HLOOKUP('Ａ．指標等設定シート'!$B$101,$A$119:$C$178,$R173,FALSE)/P$118*'Ｃ．運賃表（別紙①－１）'!$C$116,0)</f>
        <v>0</v>
      </c>
      <c r="Q173" s="159"/>
      <c r="R173" s="159">
        <v>55</v>
      </c>
    </row>
    <row r="174" spans="1:18" ht="11.25">
      <c r="A174" s="166">
        <v>1475</v>
      </c>
      <c r="B174" s="166">
        <v>1500</v>
      </c>
      <c r="C174" s="159"/>
      <c r="D174" s="163">
        <f>IF(D$118&lt;&gt;0,HLOOKUP('Ａ．指標等設定シート'!$B$101,$A$119:$C$178,$R174,FALSE)/D$118*'Ｃ．運賃表（別紙①－１）'!$C$116,0)</f>
        <v>0</v>
      </c>
      <c r="E174" s="163">
        <f>IF(E$118&lt;&gt;0,HLOOKUP('Ａ．指標等設定シート'!$B$101,$A$119:$C$178,$R174,FALSE)/E$118*'Ｃ．運賃表（別紙①－１）'!$C$116,0)</f>
        <v>0</v>
      </c>
      <c r="F174" s="163">
        <f>IF(F$118&lt;&gt;0,HLOOKUP('Ａ．指標等設定シート'!$B$101,$A$119:$C$178,$R174,FALSE)/F$118*'Ｃ．運賃表（別紙①－１）'!$C$116,0)</f>
        <v>0</v>
      </c>
      <c r="G174" s="163">
        <f>IF(G$118&lt;&gt;0,HLOOKUP('Ａ．指標等設定シート'!$B$101,$A$119:$C$178,$R174,FALSE)/G$118*'Ｃ．運賃表（別紙①－１）'!$C$116,0)</f>
        <v>0</v>
      </c>
      <c r="H174" s="163">
        <f>IF(H$118&lt;&gt;0,HLOOKUP('Ａ．指標等設定シート'!$B$101,$A$119:$C$178,$R174,FALSE)/H$118*'Ｃ．運賃表（別紙①－１）'!$C$116,0)</f>
        <v>0</v>
      </c>
      <c r="I174" s="163">
        <f>IF(I$118&lt;&gt;0,HLOOKUP('Ａ．指標等設定シート'!$B$101,$A$119:$C$178,$R174,FALSE)/I$118*'Ｃ．運賃表（別紙①－１）'!$C$116,0)</f>
        <v>0</v>
      </c>
      <c r="J174" s="163">
        <f>IF(J$118&lt;&gt;0,HLOOKUP('Ａ．指標等設定シート'!$B$101,$A$119:$C$178,$R174,FALSE)/J$118*'Ｃ．運賃表（別紙①－１）'!$C$116,0)</f>
        <v>0</v>
      </c>
      <c r="K174" s="163">
        <f>IF(K$118&lt;&gt;0,HLOOKUP('Ａ．指標等設定シート'!$B$101,$A$119:$C$178,$R174,FALSE)/K$118*'Ｃ．運賃表（別紙①－１）'!$C$116,0)</f>
        <v>0</v>
      </c>
      <c r="L174" s="163">
        <f>IF(L$118&lt;&gt;0,HLOOKUP('Ａ．指標等設定シート'!$B$101,$A$119:$C$178,$R174,FALSE)/L$118*'Ｃ．運賃表（別紙①－１）'!$C$116,0)</f>
        <v>0</v>
      </c>
      <c r="M174" s="163">
        <f>IF(M$118&lt;&gt;0,HLOOKUP('Ａ．指標等設定シート'!$B$101,$A$119:$C$178,$R174,FALSE)/M$118*'Ｃ．運賃表（別紙①－１）'!$C$116,0)</f>
        <v>0</v>
      </c>
      <c r="N174" s="163">
        <f>IF(N$118&lt;&gt;0,HLOOKUP('Ａ．指標等設定シート'!$B$101,$A$119:$C$178,$R174,FALSE)/N$118*'Ｃ．運賃表（別紙①－１）'!$C$116,0)</f>
        <v>0</v>
      </c>
      <c r="O174" s="163">
        <f>IF(O$118&lt;&gt;0,HLOOKUP('Ａ．指標等設定シート'!$B$101,$A$119:$C$178,$R174,FALSE)/O$118*'Ｃ．運賃表（別紙①－１）'!$C$116,0)</f>
        <v>0</v>
      </c>
      <c r="P174" s="163">
        <f>IF(P$118&lt;&gt;0,HLOOKUP('Ａ．指標等設定シート'!$B$101,$A$119:$C$178,$R174,FALSE)/P$118*'Ｃ．運賃表（別紙①－１）'!$C$116,0)</f>
        <v>0</v>
      </c>
      <c r="Q174" s="159"/>
      <c r="R174" s="159">
        <v>56</v>
      </c>
    </row>
    <row r="175" spans="1:18" ht="11.25">
      <c r="A175" s="166"/>
      <c r="B175" s="166"/>
      <c r="C175" s="159"/>
      <c r="D175" s="163"/>
      <c r="E175" s="163"/>
      <c r="F175" s="163"/>
      <c r="G175" s="163"/>
      <c r="H175" s="163"/>
      <c r="I175" s="163"/>
      <c r="J175" s="163"/>
      <c r="K175" s="163"/>
      <c r="L175" s="163"/>
      <c r="M175" s="163"/>
      <c r="N175" s="163"/>
      <c r="O175" s="163"/>
      <c r="P175" s="163"/>
      <c r="Q175" s="159"/>
      <c r="R175" s="159"/>
    </row>
    <row r="176" spans="1:18" ht="11.25">
      <c r="A176" s="159"/>
      <c r="B176" s="159"/>
      <c r="C176" s="159"/>
      <c r="D176" s="163"/>
      <c r="E176" s="163"/>
      <c r="F176" s="163"/>
      <c r="G176" s="163"/>
      <c r="H176" s="163"/>
      <c r="I176" s="163"/>
      <c r="J176" s="163"/>
      <c r="K176" s="163"/>
      <c r="L176" s="163"/>
      <c r="M176" s="163"/>
      <c r="N176" s="163"/>
      <c r="O176" s="163"/>
      <c r="P176" s="163"/>
      <c r="Q176" s="159"/>
      <c r="R176" s="159"/>
    </row>
    <row r="177" spans="1:18" ht="11.25">
      <c r="A177" s="159">
        <v>20</v>
      </c>
      <c r="B177" s="159">
        <v>20</v>
      </c>
      <c r="C177" s="159"/>
      <c r="D177" s="163">
        <f>IF(D$118&lt;&gt;0,HLOOKUP('Ａ．指標等設定シート'!$B$101,$A$119:$C$178,$R177,FALSE)/D$118*'Ｃ．運賃表（別紙①－１）'!$C$116,0)</f>
        <v>0</v>
      </c>
      <c r="E177" s="163">
        <f>IF(E$118&lt;&gt;0,HLOOKUP('Ａ．指標等設定シート'!$B$101,$A$119:$C$178,$R177,FALSE)/E$118*'Ｃ．運賃表（別紙①－１）'!$C$116,0)</f>
        <v>0</v>
      </c>
      <c r="F177" s="163">
        <f>IF(F$118&lt;&gt;0,HLOOKUP('Ａ．指標等設定シート'!$B$101,$A$119:$C$178,$R177,FALSE)/F$118*'Ｃ．運賃表（別紙①－１）'!$C$116,0)</f>
        <v>0</v>
      </c>
      <c r="G177" s="163">
        <f>IF(G$118&lt;&gt;0,HLOOKUP('Ａ．指標等設定シート'!$B$101,$A$119:$C$178,$R177,FALSE)/G$118*'Ｃ．運賃表（別紙①－１）'!$C$116,0)</f>
        <v>0</v>
      </c>
      <c r="H177" s="163">
        <f>IF(H$118&lt;&gt;0,HLOOKUP('Ａ．指標等設定シート'!$B$101,$A$119:$C$178,$R177,FALSE)/H$118*'Ｃ．運賃表（別紙①－１）'!$C$116,0)</f>
        <v>0</v>
      </c>
      <c r="I177" s="163">
        <f>IF(I$118&lt;&gt;0,HLOOKUP('Ａ．指標等設定シート'!$B$101,$A$119:$C$178,$R177,FALSE)/I$118*'Ｃ．運賃表（別紙①－１）'!$C$116,0)</f>
        <v>0</v>
      </c>
      <c r="J177" s="163">
        <f>IF(J$118&lt;&gt;0,HLOOKUP('Ａ．指標等設定シート'!$B$101,$A$119:$C$178,$R177,FALSE)/J$118*'Ｃ．運賃表（別紙①－１）'!$C$116,0)</f>
        <v>0</v>
      </c>
      <c r="K177" s="163">
        <f>IF(K$118&lt;&gt;0,HLOOKUP('Ａ．指標等設定シート'!$B$101,$A$119:$C$178,$R177,FALSE)/K$118*'Ｃ．運賃表（別紙①－１）'!$C$116,0)</f>
        <v>0</v>
      </c>
      <c r="L177" s="163">
        <f>IF(L$118&lt;&gt;0,HLOOKUP('Ａ．指標等設定シート'!$B$101,$A$119:$C$178,$R177,FALSE)/L$118*'Ｃ．運賃表（別紙①－１）'!$C$116,0)</f>
        <v>0</v>
      </c>
      <c r="M177" s="163">
        <f>IF(M$118&lt;&gt;0,HLOOKUP('Ａ．指標等設定シート'!$B$101,$A$119:$C$178,$R177,FALSE)/M$118*'Ｃ．運賃表（別紙①－１）'!$C$116,0)</f>
        <v>0</v>
      </c>
      <c r="N177" s="163">
        <f>IF(N$118&lt;&gt;0,HLOOKUP('Ａ．指標等設定シート'!$B$101,$A$119:$C$178,$R177,FALSE)/N$118*'Ｃ．運賃表（別紙①－１）'!$C$116,0)</f>
        <v>0</v>
      </c>
      <c r="O177" s="163">
        <f>IF(O$118&lt;&gt;0,HLOOKUP('Ａ．指標等設定シート'!$B$101,$A$119:$C$178,$R177,FALSE)/O$118*'Ｃ．運賃表（別紙①－１）'!$C$116,0)</f>
        <v>0</v>
      </c>
      <c r="P177" s="163">
        <f>IF(P$118&lt;&gt;0,HLOOKUP('Ａ．指標等設定シート'!$B$101,$A$119:$C$178,$R177,FALSE)/P$118*'Ｃ．運賃表（別紙①－１）'!$C$116,0)</f>
        <v>0</v>
      </c>
      <c r="Q177" s="159"/>
      <c r="R177" s="159">
        <v>59</v>
      </c>
    </row>
    <row r="178" spans="1:18" ht="11.25">
      <c r="A178" s="159">
        <v>50</v>
      </c>
      <c r="B178" s="159">
        <v>50</v>
      </c>
      <c r="C178" s="159"/>
      <c r="D178" s="163">
        <f>IF(D$118&lt;&gt;0,HLOOKUP('Ａ．指標等設定シート'!$B$101,$A$119:$C$178,$R178,FALSE)/D$118*'Ｃ．運賃表（別紙①－１）'!$C$116,0)</f>
        <v>0</v>
      </c>
      <c r="E178" s="163">
        <f>IF(E$118&lt;&gt;0,HLOOKUP('Ａ．指標等設定シート'!$B$101,$A$119:$C$178,$R178,FALSE)/E$118*'Ｃ．運賃表（別紙①－１）'!$C$116,0)</f>
        <v>0</v>
      </c>
      <c r="F178" s="163">
        <f>IF(F$118&lt;&gt;0,HLOOKUP('Ａ．指標等設定シート'!$B$101,$A$119:$C$178,$R178,FALSE)/F$118*'Ｃ．運賃表（別紙①－１）'!$C$116,0)</f>
        <v>0</v>
      </c>
      <c r="G178" s="163">
        <f>IF(G$118&lt;&gt;0,HLOOKUP('Ａ．指標等設定シート'!$B$101,$A$119:$C$178,$R178,FALSE)/G$118*'Ｃ．運賃表（別紙①－１）'!$C$116,0)</f>
        <v>0</v>
      </c>
      <c r="H178" s="163">
        <f>IF(H$118&lt;&gt;0,HLOOKUP('Ａ．指標等設定シート'!$B$101,$A$119:$C$178,$R178,FALSE)/H$118*'Ｃ．運賃表（別紙①－１）'!$C$116,0)</f>
        <v>0</v>
      </c>
      <c r="I178" s="163">
        <f>IF(I$118&lt;&gt;0,HLOOKUP('Ａ．指標等設定シート'!$B$101,$A$119:$C$178,$R178,FALSE)/I$118*'Ｃ．運賃表（別紙①－１）'!$C$116,0)</f>
        <v>0</v>
      </c>
      <c r="J178" s="163">
        <f>IF(J$118&lt;&gt;0,HLOOKUP('Ａ．指標等設定シート'!$B$101,$A$119:$C$178,$R178,FALSE)/J$118*'Ｃ．運賃表（別紙①－１）'!$C$116,0)</f>
        <v>0</v>
      </c>
      <c r="K178" s="163">
        <f>IF(K$118&lt;&gt;0,HLOOKUP('Ａ．指標等設定シート'!$B$101,$A$119:$C$178,$R178,FALSE)/K$118*'Ｃ．運賃表（別紙①－１）'!$C$116,0)</f>
        <v>0</v>
      </c>
      <c r="L178" s="163">
        <f>IF(L$118&lt;&gt;0,HLOOKUP('Ａ．指標等設定シート'!$B$101,$A$119:$C$178,$R178,FALSE)/L$118*'Ｃ．運賃表（別紙①－１）'!$C$116,0)</f>
        <v>0</v>
      </c>
      <c r="M178" s="163">
        <f>IF(M$118&lt;&gt;0,HLOOKUP('Ａ．指標等設定シート'!$B$101,$A$119:$C$178,$R178,FALSE)/M$118*'Ｃ．運賃表（別紙①－１）'!$C$116,0)</f>
        <v>0</v>
      </c>
      <c r="N178" s="163">
        <f>IF(N$118&lt;&gt;0,HLOOKUP('Ａ．指標等設定シート'!$B$101,$A$119:$C$178,$R178,FALSE)/N$118*'Ｃ．運賃表（別紙①－１）'!$C$116,0)</f>
        <v>0</v>
      </c>
      <c r="O178" s="163">
        <f>IF(O$118&lt;&gt;0,HLOOKUP('Ａ．指標等設定シート'!$B$101,$A$119:$C$178,$R178,FALSE)/O$118*'Ｃ．運賃表（別紙①－１）'!$C$116,0)</f>
        <v>0</v>
      </c>
      <c r="P178" s="163">
        <f>IF(P$118&lt;&gt;0,HLOOKUP('Ａ．指標等設定シート'!$B$101,$A$119:$C$178,$R178,FALSE)/P$118*'Ｃ．運賃表（別紙①－１）'!$C$116,0)</f>
        <v>0</v>
      </c>
      <c r="Q178" s="159"/>
      <c r="R178" s="159">
        <v>60</v>
      </c>
    </row>
    <row r="179" spans="1:18" ht="11.25">
      <c r="A179" s="159"/>
      <c r="B179" s="159"/>
      <c r="C179" s="159"/>
      <c r="D179" s="159"/>
      <c r="E179" s="159"/>
      <c r="F179" s="159"/>
      <c r="G179" s="159"/>
      <c r="H179" s="159"/>
      <c r="I179" s="159"/>
      <c r="J179" s="159"/>
      <c r="K179" s="159"/>
      <c r="L179" s="159"/>
      <c r="M179" s="159"/>
      <c r="N179" s="159"/>
      <c r="O179" s="159"/>
      <c r="P179" s="159"/>
      <c r="Q179" s="159"/>
      <c r="R179" s="159"/>
    </row>
    <row r="180" spans="1:18" ht="11.25">
      <c r="A180" s="159" t="s">
        <v>50</v>
      </c>
      <c r="B180" s="159" t="s">
        <v>49</v>
      </c>
      <c r="C180" s="159">
        <f>'Ａ．指標等設定シート'!E99</f>
        <v>1</v>
      </c>
      <c r="D180" s="164">
        <f>IF('Ｃ．運賃表（別紙①－１）'!$C$180=1,ROUNDUP(D120,0),IF('Ｃ．運賃表（別紙①－１）'!$C$180=2,ROUNDUP(D120,-1),IF('Ｃ．運賃表（別紙①－１）'!$C$180=3,ROUND(D120,-1),ROUNDUP(D120,0))))</f>
        <v>0</v>
      </c>
      <c r="E180" s="164">
        <f>IF('Ｃ．運賃表（別紙①－１）'!$C$180=1,ROUNDUP(E120,0),IF('Ｃ．運賃表（別紙①－１）'!$C$180=2,ROUNDUP(E120,-1),IF('Ｃ．運賃表（別紙①－１）'!$C$180=3,ROUND(E120,-1),ROUNDUP(E120,0))))</f>
        <v>0</v>
      </c>
      <c r="F180" s="164">
        <f>IF('Ｃ．運賃表（別紙①－１）'!$C$180=1,ROUNDUP(F120,0),IF('Ｃ．運賃表（別紙①－１）'!$C$180=2,ROUNDUP(F120,-1),IF('Ｃ．運賃表（別紙①－１）'!$C$180=3,ROUND(F120,-1),ROUNDUP(F120,0))))</f>
        <v>0</v>
      </c>
      <c r="G180" s="164">
        <f>IF('Ｃ．運賃表（別紙①－１）'!$C$180=1,ROUNDUP(G120,0),IF('Ｃ．運賃表（別紙①－１）'!$C$180=2,ROUNDUP(G120,-1),IF('Ｃ．運賃表（別紙①－１）'!$C$180=3,ROUND(G120,-1),ROUNDUP(G120,0))))</f>
        <v>0</v>
      </c>
      <c r="H180" s="164">
        <f>IF('Ｃ．運賃表（別紙①－１）'!$C$180=1,ROUNDUP(H120,0),IF('Ｃ．運賃表（別紙①－１）'!$C$180=2,ROUNDUP(H120,-1),IF('Ｃ．運賃表（別紙①－１）'!$C$180=3,ROUND(H120,-1),ROUNDUP(H120,0))))</f>
        <v>0</v>
      </c>
      <c r="I180" s="164">
        <f>IF('Ｃ．運賃表（別紙①－１）'!$C$180=1,ROUNDUP(I120,0),IF('Ｃ．運賃表（別紙①－１）'!$C$180=2,ROUNDUP(I120,-1),IF('Ｃ．運賃表（別紙①－１）'!$C$180=3,ROUND(I120,-1),ROUNDUP(I120,0))))</f>
        <v>0</v>
      </c>
      <c r="J180" s="164">
        <f>IF('Ｃ．運賃表（別紙①－１）'!$C$180=1,ROUNDUP(J120,0),IF('Ｃ．運賃表（別紙①－１）'!$C$180=2,ROUNDUP(J120,-1),IF('Ｃ．運賃表（別紙①－１）'!$C$180=3,ROUND(J120,-1),ROUNDUP(J120,0))))</f>
        <v>0</v>
      </c>
      <c r="K180" s="164">
        <f>IF('Ｃ．運賃表（別紙①－１）'!$C$180=1,ROUNDUP(K120,0),IF('Ｃ．運賃表（別紙①－１）'!$C$180=2,ROUNDUP(K120,-1),IF('Ｃ．運賃表（別紙①－１）'!$C$180=3,ROUND(K120,-1),ROUNDUP(K120,0))))</f>
        <v>0</v>
      </c>
      <c r="L180" s="164">
        <f>IF('Ｃ．運賃表（別紙①－１）'!$C$180=1,ROUNDUP(L120,0),IF('Ｃ．運賃表（別紙①－１）'!$C$180=2,ROUNDUP(L120,-1),IF('Ｃ．運賃表（別紙①－１）'!$C$180=3,ROUND(L120,-1),ROUNDUP(L120,0))))</f>
        <v>0</v>
      </c>
      <c r="M180" s="164">
        <f>IF('Ｃ．運賃表（別紙①－１）'!$C$180=1,ROUNDUP(M120,0),IF('Ｃ．運賃表（別紙①－１）'!$C$180=2,ROUNDUP(M120,-1),IF('Ｃ．運賃表（別紙①－１）'!$C$180=3,ROUND(M120,-1),ROUNDUP(M120,0))))</f>
        <v>0</v>
      </c>
      <c r="N180" s="164">
        <f>IF('Ｃ．運賃表（別紙①－１）'!$C$180=1,ROUNDUP(N120,0),IF('Ｃ．運賃表（別紙①－１）'!$C$180=2,ROUNDUP(N120,-1),IF('Ｃ．運賃表（別紙①－１）'!$C$180=3,ROUND(N120,-1),ROUNDUP(N120,0))))</f>
        <v>0</v>
      </c>
      <c r="O180" s="164">
        <f>IF('Ｃ．運賃表（別紙①－１）'!$C$180=1,ROUNDUP(O120,0),IF('Ｃ．運賃表（別紙①－１）'!$C$180=2,ROUNDUP(O120,-1),IF('Ｃ．運賃表（別紙①－１）'!$C$180=3,ROUND(O120,-1),ROUNDUP(O120,0))))</f>
        <v>0</v>
      </c>
      <c r="P180" s="164">
        <f>IF('Ｃ．運賃表（別紙①－１）'!$C$180=1,ROUNDUP(P120,0),IF('Ｃ．運賃表（別紙①－１）'!$C$180=2,ROUNDUP(P120,-1),IF('Ｃ．運賃表（別紙①－１）'!$C$180=3,ROUND(P120,-1),ROUNDUP(P120,0))))</f>
        <v>0</v>
      </c>
      <c r="Q180" s="159"/>
      <c r="R180" s="159"/>
    </row>
    <row r="181" spans="1:18" ht="11.25">
      <c r="A181" s="159"/>
      <c r="B181" s="159"/>
      <c r="C181" s="159"/>
      <c r="D181" s="164">
        <f>IF('Ｃ．運賃表（別紙①－１）'!$C$180=1,ROUNDUP(D121,0),IF('Ｃ．運賃表（別紙①－１）'!$C$180=2,ROUNDUP(D121,-1),IF('Ｃ．運賃表（別紙①－１）'!$C$180=3,ROUND(D121,-1),ROUNDUP(D121,0))))</f>
        <v>0</v>
      </c>
      <c r="E181" s="164">
        <f>IF('Ｃ．運賃表（別紙①－１）'!$C$180=1,ROUNDUP(E121,0),IF('Ｃ．運賃表（別紙①－１）'!$C$180=2,ROUNDUP(E121,-1),IF('Ｃ．運賃表（別紙①－１）'!$C$180=3,ROUND(E121,-1),ROUNDUP(E121,0))))</f>
        <v>0</v>
      </c>
      <c r="F181" s="164">
        <f>IF('Ｃ．運賃表（別紙①－１）'!$C$180=1,ROUNDUP(F121,0),IF('Ｃ．運賃表（別紙①－１）'!$C$180=2,ROUNDUP(F121,-1),IF('Ｃ．運賃表（別紙①－１）'!$C$180=3,ROUND(F121,-1),ROUNDUP(F121,0))))</f>
        <v>0</v>
      </c>
      <c r="G181" s="164">
        <f>IF('Ｃ．運賃表（別紙①－１）'!$C$180=1,ROUNDUP(G121,0),IF('Ｃ．運賃表（別紙①－１）'!$C$180=2,ROUNDUP(G121,-1),IF('Ｃ．運賃表（別紙①－１）'!$C$180=3,ROUND(G121,-1),ROUNDUP(G121,0))))</f>
        <v>0</v>
      </c>
      <c r="H181" s="164">
        <f>IF('Ｃ．運賃表（別紙①－１）'!$C$180=1,ROUNDUP(H121,0),IF('Ｃ．運賃表（別紙①－１）'!$C$180=2,ROUNDUP(H121,-1),IF('Ｃ．運賃表（別紙①－１）'!$C$180=3,ROUND(H121,-1),ROUNDUP(H121,0))))</f>
        <v>0</v>
      </c>
      <c r="I181" s="164">
        <f>IF('Ｃ．運賃表（別紙①－１）'!$C$180=1,ROUNDUP(I121,0),IF('Ｃ．運賃表（別紙①－１）'!$C$180=2,ROUNDUP(I121,-1),IF('Ｃ．運賃表（別紙①－１）'!$C$180=3,ROUND(I121,-1),ROUNDUP(I121,0))))</f>
        <v>0</v>
      </c>
      <c r="J181" s="164">
        <f>IF('Ｃ．運賃表（別紙①－１）'!$C$180=1,ROUNDUP(J121,0),IF('Ｃ．運賃表（別紙①－１）'!$C$180=2,ROUNDUP(J121,-1),IF('Ｃ．運賃表（別紙①－１）'!$C$180=3,ROUND(J121,-1),ROUNDUP(J121,0))))</f>
        <v>0</v>
      </c>
      <c r="K181" s="164">
        <f>IF('Ｃ．運賃表（別紙①－１）'!$C$180=1,ROUNDUP(K121,0),IF('Ｃ．運賃表（別紙①－１）'!$C$180=2,ROUNDUP(K121,-1),IF('Ｃ．運賃表（別紙①－１）'!$C$180=3,ROUND(K121,-1),ROUNDUP(K121,0))))</f>
        <v>0</v>
      </c>
      <c r="L181" s="164">
        <f>IF('Ｃ．運賃表（別紙①－１）'!$C$180=1,ROUNDUP(L121,0),IF('Ｃ．運賃表（別紙①－１）'!$C$180=2,ROUNDUP(L121,-1),IF('Ｃ．運賃表（別紙①－１）'!$C$180=3,ROUND(L121,-1),ROUNDUP(L121,0))))</f>
        <v>0</v>
      </c>
      <c r="M181" s="164">
        <f>IF('Ｃ．運賃表（別紙①－１）'!$C$180=1,ROUNDUP(M121,0),IF('Ｃ．運賃表（別紙①－１）'!$C$180=2,ROUNDUP(M121,-1),IF('Ｃ．運賃表（別紙①－１）'!$C$180=3,ROUND(M121,-1),ROUNDUP(M121,0))))</f>
        <v>0</v>
      </c>
      <c r="N181" s="164">
        <f>IF('Ｃ．運賃表（別紙①－１）'!$C$180=1,ROUNDUP(N121,0),IF('Ｃ．運賃表（別紙①－１）'!$C$180=2,ROUNDUP(N121,-1),IF('Ｃ．運賃表（別紙①－１）'!$C$180=3,ROUND(N121,-1),ROUNDUP(N121,0))))</f>
        <v>0</v>
      </c>
      <c r="O181" s="164">
        <f>IF('Ｃ．運賃表（別紙①－１）'!$C$180=1,ROUNDUP(O121,0),IF('Ｃ．運賃表（別紙①－１）'!$C$180=2,ROUNDUP(O121,-1),IF('Ｃ．運賃表（別紙①－１）'!$C$180=3,ROUND(O121,-1),ROUNDUP(O121,0))))</f>
        <v>0</v>
      </c>
      <c r="P181" s="164">
        <f>IF('Ｃ．運賃表（別紙①－１）'!$C$180=1,ROUNDUP(P121,0),IF('Ｃ．運賃表（別紙①－１）'!$C$180=2,ROUNDUP(P121,-1),IF('Ｃ．運賃表（別紙①－１）'!$C$180=3,ROUND(P121,-1),ROUNDUP(P121,0))))</f>
        <v>0</v>
      </c>
      <c r="Q181" s="159"/>
      <c r="R181" s="159"/>
    </row>
    <row r="182" spans="1:18" ht="11.25">
      <c r="A182" s="159"/>
      <c r="B182" s="159"/>
      <c r="C182" s="159"/>
      <c r="D182" s="164">
        <f>IF('Ｃ．運賃表（別紙①－１）'!$C$180=1,ROUNDUP(D122,0),IF('Ｃ．運賃表（別紙①－１）'!$C$180=2,ROUNDUP(D122,-1),IF('Ｃ．運賃表（別紙①－１）'!$C$180=3,ROUND(D122,-1),ROUNDUP(D122,0))))</f>
        <v>0</v>
      </c>
      <c r="E182" s="164">
        <f>IF('Ｃ．運賃表（別紙①－１）'!$C$180=1,ROUNDUP(E122,0),IF('Ｃ．運賃表（別紙①－１）'!$C$180=2,ROUNDUP(E122,-1),IF('Ｃ．運賃表（別紙①－１）'!$C$180=3,ROUND(E122,-1),ROUNDUP(E122,0))))</f>
        <v>0</v>
      </c>
      <c r="F182" s="164">
        <f>IF('Ｃ．運賃表（別紙①－１）'!$C$180=1,ROUNDUP(F122,0),IF('Ｃ．運賃表（別紙①－１）'!$C$180=2,ROUNDUP(F122,-1),IF('Ｃ．運賃表（別紙①－１）'!$C$180=3,ROUND(F122,-1),ROUNDUP(F122,0))))</f>
        <v>0</v>
      </c>
      <c r="G182" s="164">
        <f>IF('Ｃ．運賃表（別紙①－１）'!$C$180=1,ROUNDUP(G122,0),IF('Ｃ．運賃表（別紙①－１）'!$C$180=2,ROUNDUP(G122,-1),IF('Ｃ．運賃表（別紙①－１）'!$C$180=3,ROUND(G122,-1),ROUNDUP(G122,0))))</f>
        <v>0</v>
      </c>
      <c r="H182" s="164">
        <f>IF('Ｃ．運賃表（別紙①－１）'!$C$180=1,ROUNDUP(H122,0),IF('Ｃ．運賃表（別紙①－１）'!$C$180=2,ROUNDUP(H122,-1),IF('Ｃ．運賃表（別紙①－１）'!$C$180=3,ROUND(H122,-1),ROUNDUP(H122,0))))</f>
        <v>0</v>
      </c>
      <c r="I182" s="164">
        <f>IF('Ｃ．運賃表（別紙①－１）'!$C$180=1,ROUNDUP(I122,0),IF('Ｃ．運賃表（別紙①－１）'!$C$180=2,ROUNDUP(I122,-1),IF('Ｃ．運賃表（別紙①－１）'!$C$180=3,ROUND(I122,-1),ROUNDUP(I122,0))))</f>
        <v>0</v>
      </c>
      <c r="J182" s="164">
        <f>IF('Ｃ．運賃表（別紙①－１）'!$C$180=1,ROUNDUP(J122,0),IF('Ｃ．運賃表（別紙①－１）'!$C$180=2,ROUNDUP(J122,-1),IF('Ｃ．運賃表（別紙①－１）'!$C$180=3,ROUND(J122,-1),ROUNDUP(J122,0))))</f>
        <v>0</v>
      </c>
      <c r="K182" s="164">
        <f>IF('Ｃ．運賃表（別紙①－１）'!$C$180=1,ROUNDUP(K122,0),IF('Ｃ．運賃表（別紙①－１）'!$C$180=2,ROUNDUP(K122,-1),IF('Ｃ．運賃表（別紙①－１）'!$C$180=3,ROUND(K122,-1),ROUNDUP(K122,0))))</f>
        <v>0</v>
      </c>
      <c r="L182" s="164">
        <f>IF('Ｃ．運賃表（別紙①－１）'!$C$180=1,ROUNDUP(L122,0),IF('Ｃ．運賃表（別紙①－１）'!$C$180=2,ROUNDUP(L122,-1),IF('Ｃ．運賃表（別紙①－１）'!$C$180=3,ROUND(L122,-1),ROUNDUP(L122,0))))</f>
        <v>0</v>
      </c>
      <c r="M182" s="164">
        <f>IF('Ｃ．運賃表（別紙①－１）'!$C$180=1,ROUNDUP(M122,0),IF('Ｃ．運賃表（別紙①－１）'!$C$180=2,ROUNDUP(M122,-1),IF('Ｃ．運賃表（別紙①－１）'!$C$180=3,ROUND(M122,-1),ROUNDUP(M122,0))))</f>
        <v>0</v>
      </c>
      <c r="N182" s="164">
        <f>IF('Ｃ．運賃表（別紙①－１）'!$C$180=1,ROUNDUP(N122,0),IF('Ｃ．運賃表（別紙①－１）'!$C$180=2,ROUNDUP(N122,-1),IF('Ｃ．運賃表（別紙①－１）'!$C$180=3,ROUND(N122,-1),ROUNDUP(N122,0))))</f>
        <v>0</v>
      </c>
      <c r="O182" s="164">
        <f>IF('Ｃ．運賃表（別紙①－１）'!$C$180=1,ROUNDUP(O122,0),IF('Ｃ．運賃表（別紙①－１）'!$C$180=2,ROUNDUP(O122,-1),IF('Ｃ．運賃表（別紙①－１）'!$C$180=3,ROUND(O122,-1),ROUNDUP(O122,0))))</f>
        <v>0</v>
      </c>
      <c r="P182" s="164">
        <f>IF('Ｃ．運賃表（別紙①－１）'!$C$180=1,ROUNDUP(P122,0),IF('Ｃ．運賃表（別紙①－１）'!$C$180=2,ROUNDUP(P122,-1),IF('Ｃ．運賃表（別紙①－１）'!$C$180=3,ROUND(P122,-1),ROUNDUP(P122,0))))</f>
        <v>0</v>
      </c>
      <c r="Q182" s="159"/>
      <c r="R182" s="159"/>
    </row>
    <row r="183" spans="1:18" ht="11.25">
      <c r="A183" s="159"/>
      <c r="B183" s="159"/>
      <c r="C183" s="159"/>
      <c r="D183" s="164">
        <f>IF('Ｃ．運賃表（別紙①－１）'!$C$180=1,ROUNDUP(D123,0),IF('Ｃ．運賃表（別紙①－１）'!$C$180=2,ROUNDUP(D123,-1),IF('Ｃ．運賃表（別紙①－１）'!$C$180=3,ROUND(D123,-1),ROUNDUP(D123,0))))</f>
        <v>0</v>
      </c>
      <c r="E183" s="164">
        <f>IF('Ｃ．運賃表（別紙①－１）'!$C$180=1,ROUNDUP(E123,0),IF('Ｃ．運賃表（別紙①－１）'!$C$180=2,ROUNDUP(E123,-1),IF('Ｃ．運賃表（別紙①－１）'!$C$180=3,ROUND(E123,-1),ROUNDUP(E123,0))))</f>
        <v>0</v>
      </c>
      <c r="F183" s="164">
        <f>IF('Ｃ．運賃表（別紙①－１）'!$C$180=1,ROUNDUP(F123,0),IF('Ｃ．運賃表（別紙①－１）'!$C$180=2,ROUNDUP(F123,-1),IF('Ｃ．運賃表（別紙①－１）'!$C$180=3,ROUND(F123,-1),ROUNDUP(F123,0))))</f>
        <v>0</v>
      </c>
      <c r="G183" s="164">
        <f>IF('Ｃ．運賃表（別紙①－１）'!$C$180=1,ROUNDUP(G123,0),IF('Ｃ．運賃表（別紙①－１）'!$C$180=2,ROUNDUP(G123,-1),IF('Ｃ．運賃表（別紙①－１）'!$C$180=3,ROUND(G123,-1),ROUNDUP(G123,0))))</f>
        <v>0</v>
      </c>
      <c r="H183" s="164">
        <f>IF('Ｃ．運賃表（別紙①－１）'!$C$180=1,ROUNDUP(H123,0),IF('Ｃ．運賃表（別紙①－１）'!$C$180=2,ROUNDUP(H123,-1),IF('Ｃ．運賃表（別紙①－１）'!$C$180=3,ROUND(H123,-1),ROUNDUP(H123,0))))</f>
        <v>0</v>
      </c>
      <c r="I183" s="164">
        <f>IF('Ｃ．運賃表（別紙①－１）'!$C$180=1,ROUNDUP(I123,0),IF('Ｃ．運賃表（別紙①－１）'!$C$180=2,ROUNDUP(I123,-1),IF('Ｃ．運賃表（別紙①－１）'!$C$180=3,ROUND(I123,-1),ROUNDUP(I123,0))))</f>
        <v>0</v>
      </c>
      <c r="J183" s="164">
        <f>IF('Ｃ．運賃表（別紙①－１）'!$C$180=1,ROUNDUP(J123,0),IF('Ｃ．運賃表（別紙①－１）'!$C$180=2,ROUNDUP(J123,-1),IF('Ｃ．運賃表（別紙①－１）'!$C$180=3,ROUND(J123,-1),ROUNDUP(J123,0))))</f>
        <v>0</v>
      </c>
      <c r="K183" s="164">
        <f>IF('Ｃ．運賃表（別紙①－１）'!$C$180=1,ROUNDUP(K123,0),IF('Ｃ．運賃表（別紙①－１）'!$C$180=2,ROUNDUP(K123,-1),IF('Ｃ．運賃表（別紙①－１）'!$C$180=3,ROUND(K123,-1),ROUNDUP(K123,0))))</f>
        <v>0</v>
      </c>
      <c r="L183" s="164">
        <f>IF('Ｃ．運賃表（別紙①－１）'!$C$180=1,ROUNDUP(L123,0),IF('Ｃ．運賃表（別紙①－１）'!$C$180=2,ROUNDUP(L123,-1),IF('Ｃ．運賃表（別紙①－１）'!$C$180=3,ROUND(L123,-1),ROUNDUP(L123,0))))</f>
        <v>0</v>
      </c>
      <c r="M183" s="164">
        <f>IF('Ｃ．運賃表（別紙①－１）'!$C$180=1,ROUNDUP(M123,0),IF('Ｃ．運賃表（別紙①－１）'!$C$180=2,ROUNDUP(M123,-1),IF('Ｃ．運賃表（別紙①－１）'!$C$180=3,ROUND(M123,-1),ROUNDUP(M123,0))))</f>
        <v>0</v>
      </c>
      <c r="N183" s="164">
        <f>IF('Ｃ．運賃表（別紙①－１）'!$C$180=1,ROUNDUP(N123,0),IF('Ｃ．運賃表（別紙①－１）'!$C$180=2,ROUNDUP(N123,-1),IF('Ｃ．運賃表（別紙①－１）'!$C$180=3,ROUND(N123,-1),ROUNDUP(N123,0))))</f>
        <v>0</v>
      </c>
      <c r="O183" s="164">
        <f>IF('Ｃ．運賃表（別紙①－１）'!$C$180=1,ROUNDUP(O123,0),IF('Ｃ．運賃表（別紙①－１）'!$C$180=2,ROUNDUP(O123,-1),IF('Ｃ．運賃表（別紙①－１）'!$C$180=3,ROUND(O123,-1),ROUNDUP(O123,0))))</f>
        <v>0</v>
      </c>
      <c r="P183" s="164">
        <f>IF('Ｃ．運賃表（別紙①－１）'!$C$180=1,ROUNDUP(P123,0),IF('Ｃ．運賃表（別紙①－１）'!$C$180=2,ROUNDUP(P123,-1),IF('Ｃ．運賃表（別紙①－１）'!$C$180=3,ROUND(P123,-1),ROUNDUP(P123,0))))</f>
        <v>0</v>
      </c>
      <c r="Q183" s="159"/>
      <c r="R183" s="159"/>
    </row>
    <row r="184" spans="1:18" ht="11.25">
      <c r="A184" s="159"/>
      <c r="B184" s="159"/>
      <c r="C184" s="159"/>
      <c r="D184" s="164">
        <f>IF('Ｃ．運賃表（別紙①－１）'!$C$180=1,ROUNDUP(D124,0),IF('Ｃ．運賃表（別紙①－１）'!$C$180=2,ROUNDUP(D124,-1),IF('Ｃ．運賃表（別紙①－１）'!$C$180=3,ROUND(D124,-1),ROUNDUP(D124,0))))</f>
        <v>0</v>
      </c>
      <c r="E184" s="164">
        <f>IF('Ｃ．運賃表（別紙①－１）'!$C$180=1,ROUNDUP(E124,0),IF('Ｃ．運賃表（別紙①－１）'!$C$180=2,ROUNDUP(E124,-1),IF('Ｃ．運賃表（別紙①－１）'!$C$180=3,ROUND(E124,-1),ROUNDUP(E124,0))))</f>
        <v>0</v>
      </c>
      <c r="F184" s="164">
        <f>IF('Ｃ．運賃表（別紙①－１）'!$C$180=1,ROUNDUP(F124,0),IF('Ｃ．運賃表（別紙①－１）'!$C$180=2,ROUNDUP(F124,-1),IF('Ｃ．運賃表（別紙①－１）'!$C$180=3,ROUND(F124,-1),ROUNDUP(F124,0))))</f>
        <v>0</v>
      </c>
      <c r="G184" s="164">
        <f>IF('Ｃ．運賃表（別紙①－１）'!$C$180=1,ROUNDUP(G124,0),IF('Ｃ．運賃表（別紙①－１）'!$C$180=2,ROUNDUP(G124,-1),IF('Ｃ．運賃表（別紙①－１）'!$C$180=3,ROUND(G124,-1),ROUNDUP(G124,0))))</f>
        <v>0</v>
      </c>
      <c r="H184" s="164">
        <f>IF('Ｃ．運賃表（別紙①－１）'!$C$180=1,ROUNDUP(H124,0),IF('Ｃ．運賃表（別紙①－１）'!$C$180=2,ROUNDUP(H124,-1),IF('Ｃ．運賃表（別紙①－１）'!$C$180=3,ROUND(H124,-1),ROUNDUP(H124,0))))</f>
        <v>0</v>
      </c>
      <c r="I184" s="164">
        <f>IF('Ｃ．運賃表（別紙①－１）'!$C$180=1,ROUNDUP(I124,0),IF('Ｃ．運賃表（別紙①－１）'!$C$180=2,ROUNDUP(I124,-1),IF('Ｃ．運賃表（別紙①－１）'!$C$180=3,ROUND(I124,-1),ROUNDUP(I124,0))))</f>
        <v>0</v>
      </c>
      <c r="J184" s="164">
        <f>IF('Ｃ．運賃表（別紙①－１）'!$C$180=1,ROUNDUP(J124,0),IF('Ｃ．運賃表（別紙①－１）'!$C$180=2,ROUNDUP(J124,-1),IF('Ｃ．運賃表（別紙①－１）'!$C$180=3,ROUND(J124,-1),ROUNDUP(J124,0))))</f>
        <v>0</v>
      </c>
      <c r="K184" s="164">
        <f>IF('Ｃ．運賃表（別紙①－１）'!$C$180=1,ROUNDUP(K124,0),IF('Ｃ．運賃表（別紙①－１）'!$C$180=2,ROUNDUP(K124,-1),IF('Ｃ．運賃表（別紙①－１）'!$C$180=3,ROUND(K124,-1),ROUNDUP(K124,0))))</f>
        <v>0</v>
      </c>
      <c r="L184" s="164">
        <f>IF('Ｃ．運賃表（別紙①－１）'!$C$180=1,ROUNDUP(L124,0),IF('Ｃ．運賃表（別紙①－１）'!$C$180=2,ROUNDUP(L124,-1),IF('Ｃ．運賃表（別紙①－１）'!$C$180=3,ROUND(L124,-1),ROUNDUP(L124,0))))</f>
        <v>0</v>
      </c>
      <c r="M184" s="164">
        <f>IF('Ｃ．運賃表（別紙①－１）'!$C$180=1,ROUNDUP(M124,0),IF('Ｃ．運賃表（別紙①－１）'!$C$180=2,ROUNDUP(M124,-1),IF('Ｃ．運賃表（別紙①－１）'!$C$180=3,ROUND(M124,-1),ROUNDUP(M124,0))))</f>
        <v>0</v>
      </c>
      <c r="N184" s="164">
        <f>IF('Ｃ．運賃表（別紙①－１）'!$C$180=1,ROUNDUP(N124,0),IF('Ｃ．運賃表（別紙①－１）'!$C$180=2,ROUNDUP(N124,-1),IF('Ｃ．運賃表（別紙①－１）'!$C$180=3,ROUND(N124,-1),ROUNDUP(N124,0))))</f>
        <v>0</v>
      </c>
      <c r="O184" s="164">
        <f>IF('Ｃ．運賃表（別紙①－１）'!$C$180=1,ROUNDUP(O124,0),IF('Ｃ．運賃表（別紙①－１）'!$C$180=2,ROUNDUP(O124,-1),IF('Ｃ．運賃表（別紙①－１）'!$C$180=3,ROUND(O124,-1),ROUNDUP(O124,0))))</f>
        <v>0</v>
      </c>
      <c r="P184" s="164">
        <f>IF('Ｃ．運賃表（別紙①－１）'!$C$180=1,ROUNDUP(P124,0),IF('Ｃ．運賃表（別紙①－１）'!$C$180=2,ROUNDUP(P124,-1),IF('Ｃ．運賃表（別紙①－１）'!$C$180=3,ROUND(P124,-1),ROUNDUP(P124,0))))</f>
        <v>0</v>
      </c>
      <c r="Q184" s="159"/>
      <c r="R184" s="159"/>
    </row>
    <row r="185" spans="1:18" ht="11.25">
      <c r="A185" s="159"/>
      <c r="B185" s="159"/>
      <c r="C185" s="159"/>
      <c r="D185" s="164">
        <f>IF('Ｃ．運賃表（別紙①－１）'!$C$180=1,ROUNDUP(D125,0),IF('Ｃ．運賃表（別紙①－１）'!$C$180=2,ROUNDUP(D125,-1),IF('Ｃ．運賃表（別紙①－１）'!$C$180=3,ROUND(D125,-1),ROUNDUP(D125,0))))</f>
        <v>0</v>
      </c>
      <c r="E185" s="164">
        <f>IF('Ｃ．運賃表（別紙①－１）'!$C$180=1,ROUNDUP(E125,0),IF('Ｃ．運賃表（別紙①－１）'!$C$180=2,ROUNDUP(E125,-1),IF('Ｃ．運賃表（別紙①－１）'!$C$180=3,ROUND(E125,-1),ROUNDUP(E125,0))))</f>
        <v>0</v>
      </c>
      <c r="F185" s="164">
        <f>IF('Ｃ．運賃表（別紙①－１）'!$C$180=1,ROUNDUP(F125,0),IF('Ｃ．運賃表（別紙①－１）'!$C$180=2,ROUNDUP(F125,-1),IF('Ｃ．運賃表（別紙①－１）'!$C$180=3,ROUND(F125,-1),ROUNDUP(F125,0))))</f>
        <v>0</v>
      </c>
      <c r="G185" s="164">
        <f>IF('Ｃ．運賃表（別紙①－１）'!$C$180=1,ROUNDUP(G125,0),IF('Ｃ．運賃表（別紙①－１）'!$C$180=2,ROUNDUP(G125,-1),IF('Ｃ．運賃表（別紙①－１）'!$C$180=3,ROUND(G125,-1),ROUNDUP(G125,0))))</f>
        <v>0</v>
      </c>
      <c r="H185" s="164">
        <f>IF('Ｃ．運賃表（別紙①－１）'!$C$180=1,ROUNDUP(H125,0),IF('Ｃ．運賃表（別紙①－１）'!$C$180=2,ROUNDUP(H125,-1),IF('Ｃ．運賃表（別紙①－１）'!$C$180=3,ROUND(H125,-1),ROUNDUP(H125,0))))</f>
        <v>0</v>
      </c>
      <c r="I185" s="164">
        <f>IF('Ｃ．運賃表（別紙①－１）'!$C$180=1,ROUNDUP(I125,0),IF('Ｃ．運賃表（別紙①－１）'!$C$180=2,ROUNDUP(I125,-1),IF('Ｃ．運賃表（別紙①－１）'!$C$180=3,ROUND(I125,-1),ROUNDUP(I125,0))))</f>
        <v>0</v>
      </c>
      <c r="J185" s="164">
        <f>IF('Ｃ．運賃表（別紙①－１）'!$C$180=1,ROUNDUP(J125,0),IF('Ｃ．運賃表（別紙①－１）'!$C$180=2,ROUNDUP(J125,-1),IF('Ｃ．運賃表（別紙①－１）'!$C$180=3,ROUND(J125,-1),ROUNDUP(J125,0))))</f>
        <v>0</v>
      </c>
      <c r="K185" s="164">
        <f>IF('Ｃ．運賃表（別紙①－１）'!$C$180=1,ROUNDUP(K125,0),IF('Ｃ．運賃表（別紙①－１）'!$C$180=2,ROUNDUP(K125,-1),IF('Ｃ．運賃表（別紙①－１）'!$C$180=3,ROUND(K125,-1),ROUNDUP(K125,0))))</f>
        <v>0</v>
      </c>
      <c r="L185" s="164">
        <f>IF('Ｃ．運賃表（別紙①－１）'!$C$180=1,ROUNDUP(L125,0),IF('Ｃ．運賃表（別紙①－１）'!$C$180=2,ROUNDUP(L125,-1),IF('Ｃ．運賃表（別紙①－１）'!$C$180=3,ROUND(L125,-1),ROUNDUP(L125,0))))</f>
        <v>0</v>
      </c>
      <c r="M185" s="164">
        <f>IF('Ｃ．運賃表（別紙①－１）'!$C$180=1,ROUNDUP(M125,0),IF('Ｃ．運賃表（別紙①－１）'!$C$180=2,ROUNDUP(M125,-1),IF('Ｃ．運賃表（別紙①－１）'!$C$180=3,ROUND(M125,-1),ROUNDUP(M125,0))))</f>
        <v>0</v>
      </c>
      <c r="N185" s="164">
        <f>IF('Ｃ．運賃表（別紙①－１）'!$C$180=1,ROUNDUP(N125,0),IF('Ｃ．運賃表（別紙①－１）'!$C$180=2,ROUNDUP(N125,-1),IF('Ｃ．運賃表（別紙①－１）'!$C$180=3,ROUND(N125,-1),ROUNDUP(N125,0))))</f>
        <v>0</v>
      </c>
      <c r="O185" s="164">
        <f>IF('Ｃ．運賃表（別紙①－１）'!$C$180=1,ROUNDUP(O125,0),IF('Ｃ．運賃表（別紙①－１）'!$C$180=2,ROUNDUP(O125,-1),IF('Ｃ．運賃表（別紙①－１）'!$C$180=3,ROUND(O125,-1),ROUNDUP(O125,0))))</f>
        <v>0</v>
      </c>
      <c r="P185" s="164">
        <f>IF('Ｃ．運賃表（別紙①－１）'!$C$180=1,ROUNDUP(P125,0),IF('Ｃ．運賃表（別紙①－１）'!$C$180=2,ROUNDUP(P125,-1),IF('Ｃ．運賃表（別紙①－１）'!$C$180=3,ROUND(P125,-1),ROUNDUP(P125,0))))</f>
        <v>0</v>
      </c>
      <c r="Q185" s="159"/>
      <c r="R185" s="159"/>
    </row>
    <row r="186" spans="1:18" ht="11.25">
      <c r="A186" s="159"/>
      <c r="B186" s="159"/>
      <c r="C186" s="159"/>
      <c r="D186" s="164">
        <f>IF('Ｃ．運賃表（別紙①－１）'!$C$180=1,ROUNDUP(D126,0),IF('Ｃ．運賃表（別紙①－１）'!$C$180=2,ROUNDUP(D126,-1),IF('Ｃ．運賃表（別紙①－１）'!$C$180=3,ROUND(D126,-1),ROUNDUP(D126,0))))</f>
        <v>0</v>
      </c>
      <c r="E186" s="164">
        <f>IF('Ｃ．運賃表（別紙①－１）'!$C$180=1,ROUNDUP(E126,0),IF('Ｃ．運賃表（別紙①－１）'!$C$180=2,ROUNDUP(E126,-1),IF('Ｃ．運賃表（別紙①－１）'!$C$180=3,ROUND(E126,-1),ROUNDUP(E126,0))))</f>
        <v>0</v>
      </c>
      <c r="F186" s="164">
        <f>IF('Ｃ．運賃表（別紙①－１）'!$C$180=1,ROUNDUP(F126,0),IF('Ｃ．運賃表（別紙①－１）'!$C$180=2,ROUNDUP(F126,-1),IF('Ｃ．運賃表（別紙①－１）'!$C$180=3,ROUND(F126,-1),ROUNDUP(F126,0))))</f>
        <v>0</v>
      </c>
      <c r="G186" s="164">
        <f>IF('Ｃ．運賃表（別紙①－１）'!$C$180=1,ROUNDUP(G126,0),IF('Ｃ．運賃表（別紙①－１）'!$C$180=2,ROUNDUP(G126,-1),IF('Ｃ．運賃表（別紙①－１）'!$C$180=3,ROUND(G126,-1),ROUNDUP(G126,0))))</f>
        <v>0</v>
      </c>
      <c r="H186" s="164">
        <f>IF('Ｃ．運賃表（別紙①－１）'!$C$180=1,ROUNDUP(H126,0),IF('Ｃ．運賃表（別紙①－１）'!$C$180=2,ROUNDUP(H126,-1),IF('Ｃ．運賃表（別紙①－１）'!$C$180=3,ROUND(H126,-1),ROUNDUP(H126,0))))</f>
        <v>0</v>
      </c>
      <c r="I186" s="164">
        <f>IF('Ｃ．運賃表（別紙①－１）'!$C$180=1,ROUNDUP(I126,0),IF('Ｃ．運賃表（別紙①－１）'!$C$180=2,ROUNDUP(I126,-1),IF('Ｃ．運賃表（別紙①－１）'!$C$180=3,ROUND(I126,-1),ROUNDUP(I126,0))))</f>
        <v>0</v>
      </c>
      <c r="J186" s="164">
        <f>IF('Ｃ．運賃表（別紙①－１）'!$C$180=1,ROUNDUP(J126,0),IF('Ｃ．運賃表（別紙①－１）'!$C$180=2,ROUNDUP(J126,-1),IF('Ｃ．運賃表（別紙①－１）'!$C$180=3,ROUND(J126,-1),ROUNDUP(J126,0))))</f>
        <v>0</v>
      </c>
      <c r="K186" s="164">
        <f>IF('Ｃ．運賃表（別紙①－１）'!$C$180=1,ROUNDUP(K126,0),IF('Ｃ．運賃表（別紙①－１）'!$C$180=2,ROUNDUP(K126,-1),IF('Ｃ．運賃表（別紙①－１）'!$C$180=3,ROUND(K126,-1),ROUNDUP(K126,0))))</f>
        <v>0</v>
      </c>
      <c r="L186" s="164">
        <f>IF('Ｃ．運賃表（別紙①－１）'!$C$180=1,ROUNDUP(L126,0),IF('Ｃ．運賃表（別紙①－１）'!$C$180=2,ROUNDUP(L126,-1),IF('Ｃ．運賃表（別紙①－１）'!$C$180=3,ROUND(L126,-1),ROUNDUP(L126,0))))</f>
        <v>0</v>
      </c>
      <c r="M186" s="164">
        <f>IF('Ｃ．運賃表（別紙①－１）'!$C$180=1,ROUNDUP(M126,0),IF('Ｃ．運賃表（別紙①－１）'!$C$180=2,ROUNDUP(M126,-1),IF('Ｃ．運賃表（別紙①－１）'!$C$180=3,ROUND(M126,-1),ROUNDUP(M126,0))))</f>
        <v>0</v>
      </c>
      <c r="N186" s="164">
        <f>IF('Ｃ．運賃表（別紙①－１）'!$C$180=1,ROUNDUP(N126,0),IF('Ｃ．運賃表（別紙①－１）'!$C$180=2,ROUNDUP(N126,-1),IF('Ｃ．運賃表（別紙①－１）'!$C$180=3,ROUND(N126,-1),ROUNDUP(N126,0))))</f>
        <v>0</v>
      </c>
      <c r="O186" s="164">
        <f>IF('Ｃ．運賃表（別紙①－１）'!$C$180=1,ROUNDUP(O126,0),IF('Ｃ．運賃表（別紙①－１）'!$C$180=2,ROUNDUP(O126,-1),IF('Ｃ．運賃表（別紙①－１）'!$C$180=3,ROUND(O126,-1),ROUNDUP(O126,0))))</f>
        <v>0</v>
      </c>
      <c r="P186" s="164">
        <f>IF('Ｃ．運賃表（別紙①－１）'!$C$180=1,ROUNDUP(P126,0),IF('Ｃ．運賃表（別紙①－１）'!$C$180=2,ROUNDUP(P126,-1),IF('Ｃ．運賃表（別紙①－１）'!$C$180=3,ROUND(P126,-1),ROUNDUP(P126,0))))</f>
        <v>0</v>
      </c>
      <c r="Q186" s="159"/>
      <c r="R186" s="159"/>
    </row>
    <row r="187" spans="1:18" ht="11.25">
      <c r="A187" s="159"/>
      <c r="B187" s="159"/>
      <c r="C187" s="159"/>
      <c r="D187" s="164">
        <f>IF('Ｃ．運賃表（別紙①－１）'!$C$180=1,ROUNDUP(D127,0),IF('Ｃ．運賃表（別紙①－１）'!$C$180=2,ROUNDUP(D127,-1),IF('Ｃ．運賃表（別紙①－１）'!$C$180=3,ROUND(D127,-1),ROUNDUP(D127,0))))</f>
        <v>0</v>
      </c>
      <c r="E187" s="164">
        <f>IF('Ｃ．運賃表（別紙①－１）'!$C$180=1,ROUNDUP(E127,0),IF('Ｃ．運賃表（別紙①－１）'!$C$180=2,ROUNDUP(E127,-1),IF('Ｃ．運賃表（別紙①－１）'!$C$180=3,ROUND(E127,-1),ROUNDUP(E127,0))))</f>
        <v>0</v>
      </c>
      <c r="F187" s="164">
        <f>IF('Ｃ．運賃表（別紙①－１）'!$C$180=1,ROUNDUP(F127,0),IF('Ｃ．運賃表（別紙①－１）'!$C$180=2,ROUNDUP(F127,-1),IF('Ｃ．運賃表（別紙①－１）'!$C$180=3,ROUND(F127,-1),ROUNDUP(F127,0))))</f>
        <v>0</v>
      </c>
      <c r="G187" s="164">
        <f>IF('Ｃ．運賃表（別紙①－１）'!$C$180=1,ROUNDUP(G127,0),IF('Ｃ．運賃表（別紙①－１）'!$C$180=2,ROUNDUP(G127,-1),IF('Ｃ．運賃表（別紙①－１）'!$C$180=3,ROUND(G127,-1),ROUNDUP(G127,0))))</f>
        <v>0</v>
      </c>
      <c r="H187" s="164">
        <f>IF('Ｃ．運賃表（別紙①－１）'!$C$180=1,ROUNDUP(H127,0),IF('Ｃ．運賃表（別紙①－１）'!$C$180=2,ROUNDUP(H127,-1),IF('Ｃ．運賃表（別紙①－１）'!$C$180=3,ROUND(H127,-1),ROUNDUP(H127,0))))</f>
        <v>0</v>
      </c>
      <c r="I187" s="164">
        <f>IF('Ｃ．運賃表（別紙①－１）'!$C$180=1,ROUNDUP(I127,0),IF('Ｃ．運賃表（別紙①－１）'!$C$180=2,ROUNDUP(I127,-1),IF('Ｃ．運賃表（別紙①－１）'!$C$180=3,ROUND(I127,-1),ROUNDUP(I127,0))))</f>
        <v>0</v>
      </c>
      <c r="J187" s="164">
        <f>IF('Ｃ．運賃表（別紙①－１）'!$C$180=1,ROUNDUP(J127,0),IF('Ｃ．運賃表（別紙①－１）'!$C$180=2,ROUNDUP(J127,-1),IF('Ｃ．運賃表（別紙①－１）'!$C$180=3,ROUND(J127,-1),ROUNDUP(J127,0))))</f>
        <v>0</v>
      </c>
      <c r="K187" s="164">
        <f>IF('Ｃ．運賃表（別紙①－１）'!$C$180=1,ROUNDUP(K127,0),IF('Ｃ．運賃表（別紙①－１）'!$C$180=2,ROUNDUP(K127,-1),IF('Ｃ．運賃表（別紙①－１）'!$C$180=3,ROUND(K127,-1),ROUNDUP(K127,0))))</f>
        <v>0</v>
      </c>
      <c r="L187" s="164">
        <f>IF('Ｃ．運賃表（別紙①－１）'!$C$180=1,ROUNDUP(L127,0),IF('Ｃ．運賃表（別紙①－１）'!$C$180=2,ROUNDUP(L127,-1),IF('Ｃ．運賃表（別紙①－１）'!$C$180=3,ROUND(L127,-1),ROUNDUP(L127,0))))</f>
        <v>0</v>
      </c>
      <c r="M187" s="164">
        <f>IF('Ｃ．運賃表（別紙①－１）'!$C$180=1,ROUNDUP(M127,0),IF('Ｃ．運賃表（別紙①－１）'!$C$180=2,ROUNDUP(M127,-1),IF('Ｃ．運賃表（別紙①－１）'!$C$180=3,ROUND(M127,-1),ROUNDUP(M127,0))))</f>
        <v>0</v>
      </c>
      <c r="N187" s="164">
        <f>IF('Ｃ．運賃表（別紙①－１）'!$C$180=1,ROUNDUP(N127,0),IF('Ｃ．運賃表（別紙①－１）'!$C$180=2,ROUNDUP(N127,-1),IF('Ｃ．運賃表（別紙①－１）'!$C$180=3,ROUND(N127,-1),ROUNDUP(N127,0))))</f>
        <v>0</v>
      </c>
      <c r="O187" s="164">
        <f>IF('Ｃ．運賃表（別紙①－１）'!$C$180=1,ROUNDUP(O127,0),IF('Ｃ．運賃表（別紙①－１）'!$C$180=2,ROUNDUP(O127,-1),IF('Ｃ．運賃表（別紙①－１）'!$C$180=3,ROUND(O127,-1),ROUNDUP(O127,0))))</f>
        <v>0</v>
      </c>
      <c r="P187" s="164">
        <f>IF('Ｃ．運賃表（別紙①－１）'!$C$180=1,ROUNDUP(P127,0),IF('Ｃ．運賃表（別紙①－１）'!$C$180=2,ROUNDUP(P127,-1),IF('Ｃ．運賃表（別紙①－１）'!$C$180=3,ROUND(P127,-1),ROUNDUP(P127,0))))</f>
        <v>0</v>
      </c>
      <c r="Q187" s="159"/>
      <c r="R187" s="159"/>
    </row>
    <row r="188" spans="1:18" ht="11.25">
      <c r="A188" s="159"/>
      <c r="B188" s="159"/>
      <c r="C188" s="159"/>
      <c r="D188" s="164">
        <f>IF('Ｃ．運賃表（別紙①－１）'!$C$180=1,ROUNDUP(D128,0),IF('Ｃ．運賃表（別紙①－１）'!$C$180=2,ROUNDUP(D128,-1),IF('Ｃ．運賃表（別紙①－１）'!$C$180=3,ROUND(D128,-1),ROUNDUP(D128,0))))</f>
        <v>0</v>
      </c>
      <c r="E188" s="164">
        <f>IF('Ｃ．運賃表（別紙①－１）'!$C$180=1,ROUNDUP(E128,0),IF('Ｃ．運賃表（別紙①－１）'!$C$180=2,ROUNDUP(E128,-1),IF('Ｃ．運賃表（別紙①－１）'!$C$180=3,ROUND(E128,-1),ROUNDUP(E128,0))))</f>
        <v>0</v>
      </c>
      <c r="F188" s="164">
        <f>IF('Ｃ．運賃表（別紙①－１）'!$C$180=1,ROUNDUP(F128,0),IF('Ｃ．運賃表（別紙①－１）'!$C$180=2,ROUNDUP(F128,-1),IF('Ｃ．運賃表（別紙①－１）'!$C$180=3,ROUND(F128,-1),ROUNDUP(F128,0))))</f>
        <v>0</v>
      </c>
      <c r="G188" s="164">
        <f>IF('Ｃ．運賃表（別紙①－１）'!$C$180=1,ROUNDUP(G128,0),IF('Ｃ．運賃表（別紙①－１）'!$C$180=2,ROUNDUP(G128,-1),IF('Ｃ．運賃表（別紙①－１）'!$C$180=3,ROUND(G128,-1),ROUNDUP(G128,0))))</f>
        <v>0</v>
      </c>
      <c r="H188" s="164">
        <f>IF('Ｃ．運賃表（別紙①－１）'!$C$180=1,ROUNDUP(H128,0),IF('Ｃ．運賃表（別紙①－１）'!$C$180=2,ROUNDUP(H128,-1),IF('Ｃ．運賃表（別紙①－１）'!$C$180=3,ROUND(H128,-1),ROUNDUP(H128,0))))</f>
        <v>0</v>
      </c>
      <c r="I188" s="164">
        <f>IF('Ｃ．運賃表（別紙①－１）'!$C$180=1,ROUNDUP(I128,0),IF('Ｃ．運賃表（別紙①－１）'!$C$180=2,ROUNDUP(I128,-1),IF('Ｃ．運賃表（別紙①－１）'!$C$180=3,ROUND(I128,-1),ROUNDUP(I128,0))))</f>
        <v>0</v>
      </c>
      <c r="J188" s="164">
        <f>IF('Ｃ．運賃表（別紙①－１）'!$C$180=1,ROUNDUP(J128,0),IF('Ｃ．運賃表（別紙①－１）'!$C$180=2,ROUNDUP(J128,-1),IF('Ｃ．運賃表（別紙①－１）'!$C$180=3,ROUND(J128,-1),ROUNDUP(J128,0))))</f>
        <v>0</v>
      </c>
      <c r="K188" s="164">
        <f>IF('Ｃ．運賃表（別紙①－１）'!$C$180=1,ROUNDUP(K128,0),IF('Ｃ．運賃表（別紙①－１）'!$C$180=2,ROUNDUP(K128,-1),IF('Ｃ．運賃表（別紙①－１）'!$C$180=3,ROUND(K128,-1),ROUNDUP(K128,0))))</f>
        <v>0</v>
      </c>
      <c r="L188" s="164">
        <f>IF('Ｃ．運賃表（別紙①－１）'!$C$180=1,ROUNDUP(L128,0),IF('Ｃ．運賃表（別紙①－１）'!$C$180=2,ROUNDUP(L128,-1),IF('Ｃ．運賃表（別紙①－１）'!$C$180=3,ROUND(L128,-1),ROUNDUP(L128,0))))</f>
        <v>0</v>
      </c>
      <c r="M188" s="164">
        <f>IF('Ｃ．運賃表（別紙①－１）'!$C$180=1,ROUNDUP(M128,0),IF('Ｃ．運賃表（別紙①－１）'!$C$180=2,ROUNDUP(M128,-1),IF('Ｃ．運賃表（別紙①－１）'!$C$180=3,ROUND(M128,-1),ROUNDUP(M128,0))))</f>
        <v>0</v>
      </c>
      <c r="N188" s="164">
        <f>IF('Ｃ．運賃表（別紙①－１）'!$C$180=1,ROUNDUP(N128,0),IF('Ｃ．運賃表（別紙①－１）'!$C$180=2,ROUNDUP(N128,-1),IF('Ｃ．運賃表（別紙①－１）'!$C$180=3,ROUND(N128,-1),ROUNDUP(N128,0))))</f>
        <v>0</v>
      </c>
      <c r="O188" s="164">
        <f>IF('Ｃ．運賃表（別紙①－１）'!$C$180=1,ROUNDUP(O128,0),IF('Ｃ．運賃表（別紙①－１）'!$C$180=2,ROUNDUP(O128,-1),IF('Ｃ．運賃表（別紙①－１）'!$C$180=3,ROUND(O128,-1),ROUNDUP(O128,0))))</f>
        <v>0</v>
      </c>
      <c r="P188" s="164">
        <f>IF('Ｃ．運賃表（別紙①－１）'!$C$180=1,ROUNDUP(P128,0),IF('Ｃ．運賃表（別紙①－１）'!$C$180=2,ROUNDUP(P128,-1),IF('Ｃ．運賃表（別紙①－１）'!$C$180=3,ROUND(P128,-1),ROUNDUP(P128,0))))</f>
        <v>0</v>
      </c>
      <c r="Q188" s="159"/>
      <c r="R188" s="159"/>
    </row>
    <row r="189" spans="1:18" ht="11.25">
      <c r="A189" s="159"/>
      <c r="B189" s="159"/>
      <c r="C189" s="159"/>
      <c r="D189" s="164">
        <f>IF('Ｃ．運賃表（別紙①－１）'!$C$180=1,ROUNDUP(D129,0),IF('Ｃ．運賃表（別紙①－１）'!$C$180=2,ROUNDUP(D129,-1),IF('Ｃ．運賃表（別紙①－１）'!$C$180=3,ROUND(D129,-1),ROUNDUP(D129,0))))</f>
        <v>0</v>
      </c>
      <c r="E189" s="164">
        <f>IF('Ｃ．運賃表（別紙①－１）'!$C$180=1,ROUNDUP(E129,0),IF('Ｃ．運賃表（別紙①－１）'!$C$180=2,ROUNDUP(E129,-1),IF('Ｃ．運賃表（別紙①－１）'!$C$180=3,ROUND(E129,-1),ROUNDUP(E129,0))))</f>
        <v>0</v>
      </c>
      <c r="F189" s="164">
        <f>IF('Ｃ．運賃表（別紙①－１）'!$C$180=1,ROUNDUP(F129,0),IF('Ｃ．運賃表（別紙①－１）'!$C$180=2,ROUNDUP(F129,-1),IF('Ｃ．運賃表（別紙①－１）'!$C$180=3,ROUND(F129,-1),ROUNDUP(F129,0))))</f>
        <v>0</v>
      </c>
      <c r="G189" s="164">
        <f>IF('Ｃ．運賃表（別紙①－１）'!$C$180=1,ROUNDUP(G129,0),IF('Ｃ．運賃表（別紙①－１）'!$C$180=2,ROUNDUP(G129,-1),IF('Ｃ．運賃表（別紙①－１）'!$C$180=3,ROUND(G129,-1),ROUNDUP(G129,0))))</f>
        <v>0</v>
      </c>
      <c r="H189" s="164">
        <f>IF('Ｃ．運賃表（別紙①－１）'!$C$180=1,ROUNDUP(H129,0),IF('Ｃ．運賃表（別紙①－１）'!$C$180=2,ROUNDUP(H129,-1),IF('Ｃ．運賃表（別紙①－１）'!$C$180=3,ROUND(H129,-1),ROUNDUP(H129,0))))</f>
        <v>0</v>
      </c>
      <c r="I189" s="164">
        <f>IF('Ｃ．運賃表（別紙①－１）'!$C$180=1,ROUNDUP(I129,0),IF('Ｃ．運賃表（別紙①－１）'!$C$180=2,ROUNDUP(I129,-1),IF('Ｃ．運賃表（別紙①－１）'!$C$180=3,ROUND(I129,-1),ROUNDUP(I129,0))))</f>
        <v>0</v>
      </c>
      <c r="J189" s="164">
        <f>IF('Ｃ．運賃表（別紙①－１）'!$C$180=1,ROUNDUP(J129,0),IF('Ｃ．運賃表（別紙①－１）'!$C$180=2,ROUNDUP(J129,-1),IF('Ｃ．運賃表（別紙①－１）'!$C$180=3,ROUND(J129,-1),ROUNDUP(J129,0))))</f>
        <v>0</v>
      </c>
      <c r="K189" s="164">
        <f>IF('Ｃ．運賃表（別紙①－１）'!$C$180=1,ROUNDUP(K129,0),IF('Ｃ．運賃表（別紙①－１）'!$C$180=2,ROUNDUP(K129,-1),IF('Ｃ．運賃表（別紙①－１）'!$C$180=3,ROUND(K129,-1),ROUNDUP(K129,0))))</f>
        <v>0</v>
      </c>
      <c r="L189" s="164">
        <f>IF('Ｃ．運賃表（別紙①－１）'!$C$180=1,ROUNDUP(L129,0),IF('Ｃ．運賃表（別紙①－１）'!$C$180=2,ROUNDUP(L129,-1),IF('Ｃ．運賃表（別紙①－１）'!$C$180=3,ROUND(L129,-1),ROUNDUP(L129,0))))</f>
        <v>0</v>
      </c>
      <c r="M189" s="164">
        <f>IF('Ｃ．運賃表（別紙①－１）'!$C$180=1,ROUNDUP(M129,0),IF('Ｃ．運賃表（別紙①－１）'!$C$180=2,ROUNDUP(M129,-1),IF('Ｃ．運賃表（別紙①－１）'!$C$180=3,ROUND(M129,-1),ROUNDUP(M129,0))))</f>
        <v>0</v>
      </c>
      <c r="N189" s="164">
        <f>IF('Ｃ．運賃表（別紙①－１）'!$C$180=1,ROUNDUP(N129,0),IF('Ｃ．運賃表（別紙①－１）'!$C$180=2,ROUNDUP(N129,-1),IF('Ｃ．運賃表（別紙①－１）'!$C$180=3,ROUND(N129,-1),ROUNDUP(N129,0))))</f>
        <v>0</v>
      </c>
      <c r="O189" s="164">
        <f>IF('Ｃ．運賃表（別紙①－１）'!$C$180=1,ROUNDUP(O129,0),IF('Ｃ．運賃表（別紙①－１）'!$C$180=2,ROUNDUP(O129,-1),IF('Ｃ．運賃表（別紙①－１）'!$C$180=3,ROUND(O129,-1),ROUNDUP(O129,0))))</f>
        <v>0</v>
      </c>
      <c r="P189" s="164">
        <f>IF('Ｃ．運賃表（別紙①－１）'!$C$180=1,ROUNDUP(P129,0),IF('Ｃ．運賃表（別紙①－１）'!$C$180=2,ROUNDUP(P129,-1),IF('Ｃ．運賃表（別紙①－１）'!$C$180=3,ROUND(P129,-1),ROUNDUP(P129,0))))</f>
        <v>0</v>
      </c>
      <c r="Q189" s="159"/>
      <c r="R189" s="159"/>
    </row>
    <row r="190" spans="1:18" ht="11.25">
      <c r="A190" s="159"/>
      <c r="B190" s="159"/>
      <c r="C190" s="159"/>
      <c r="D190" s="164">
        <f>IF('Ｃ．運賃表（別紙①－１）'!$C$180=1,ROUNDUP(D130,0),IF('Ｃ．運賃表（別紙①－１）'!$C$180=2,ROUNDUP(D130,-1),IF('Ｃ．運賃表（別紙①－１）'!$C$180=3,ROUND(D130,-1),ROUNDUP(D130,0))))</f>
        <v>0</v>
      </c>
      <c r="E190" s="164">
        <f>IF('Ｃ．運賃表（別紙①－１）'!$C$180=1,ROUNDUP(E130,0),IF('Ｃ．運賃表（別紙①－１）'!$C$180=2,ROUNDUP(E130,-1),IF('Ｃ．運賃表（別紙①－１）'!$C$180=3,ROUND(E130,-1),ROUNDUP(E130,0))))</f>
        <v>0</v>
      </c>
      <c r="F190" s="164">
        <f>IF('Ｃ．運賃表（別紙①－１）'!$C$180=1,ROUNDUP(F130,0),IF('Ｃ．運賃表（別紙①－１）'!$C$180=2,ROUNDUP(F130,-1),IF('Ｃ．運賃表（別紙①－１）'!$C$180=3,ROUND(F130,-1),ROUNDUP(F130,0))))</f>
        <v>0</v>
      </c>
      <c r="G190" s="164">
        <f>IF('Ｃ．運賃表（別紙①－１）'!$C$180=1,ROUNDUP(G130,0),IF('Ｃ．運賃表（別紙①－１）'!$C$180=2,ROUNDUP(G130,-1),IF('Ｃ．運賃表（別紙①－１）'!$C$180=3,ROUND(G130,-1),ROUNDUP(G130,0))))</f>
        <v>0</v>
      </c>
      <c r="H190" s="164">
        <f>IF('Ｃ．運賃表（別紙①－１）'!$C$180=1,ROUNDUP(H130,0),IF('Ｃ．運賃表（別紙①－１）'!$C$180=2,ROUNDUP(H130,-1),IF('Ｃ．運賃表（別紙①－１）'!$C$180=3,ROUND(H130,-1),ROUNDUP(H130,0))))</f>
        <v>0</v>
      </c>
      <c r="I190" s="164">
        <f>IF('Ｃ．運賃表（別紙①－１）'!$C$180=1,ROUNDUP(I130,0),IF('Ｃ．運賃表（別紙①－１）'!$C$180=2,ROUNDUP(I130,-1),IF('Ｃ．運賃表（別紙①－１）'!$C$180=3,ROUND(I130,-1),ROUNDUP(I130,0))))</f>
        <v>0</v>
      </c>
      <c r="J190" s="164">
        <f>IF('Ｃ．運賃表（別紙①－１）'!$C$180=1,ROUNDUP(J130,0),IF('Ｃ．運賃表（別紙①－１）'!$C$180=2,ROUNDUP(J130,-1),IF('Ｃ．運賃表（別紙①－１）'!$C$180=3,ROUND(J130,-1),ROUNDUP(J130,0))))</f>
        <v>0</v>
      </c>
      <c r="K190" s="164">
        <f>IF('Ｃ．運賃表（別紙①－１）'!$C$180=1,ROUNDUP(K130,0),IF('Ｃ．運賃表（別紙①－１）'!$C$180=2,ROUNDUP(K130,-1),IF('Ｃ．運賃表（別紙①－１）'!$C$180=3,ROUND(K130,-1),ROUNDUP(K130,0))))</f>
        <v>0</v>
      </c>
      <c r="L190" s="164">
        <f>IF('Ｃ．運賃表（別紙①－１）'!$C$180=1,ROUNDUP(L130,0),IF('Ｃ．運賃表（別紙①－１）'!$C$180=2,ROUNDUP(L130,-1),IF('Ｃ．運賃表（別紙①－１）'!$C$180=3,ROUND(L130,-1),ROUNDUP(L130,0))))</f>
        <v>0</v>
      </c>
      <c r="M190" s="164">
        <f>IF('Ｃ．運賃表（別紙①－１）'!$C$180=1,ROUNDUP(M130,0),IF('Ｃ．運賃表（別紙①－１）'!$C$180=2,ROUNDUP(M130,-1),IF('Ｃ．運賃表（別紙①－１）'!$C$180=3,ROUND(M130,-1),ROUNDUP(M130,0))))</f>
        <v>0</v>
      </c>
      <c r="N190" s="164">
        <f>IF('Ｃ．運賃表（別紙①－１）'!$C$180=1,ROUNDUP(N130,0),IF('Ｃ．運賃表（別紙①－１）'!$C$180=2,ROUNDUP(N130,-1),IF('Ｃ．運賃表（別紙①－１）'!$C$180=3,ROUND(N130,-1),ROUNDUP(N130,0))))</f>
        <v>0</v>
      </c>
      <c r="O190" s="164">
        <f>IF('Ｃ．運賃表（別紙①－１）'!$C$180=1,ROUNDUP(O130,0),IF('Ｃ．運賃表（別紙①－１）'!$C$180=2,ROUNDUP(O130,-1),IF('Ｃ．運賃表（別紙①－１）'!$C$180=3,ROUND(O130,-1),ROUNDUP(O130,0))))</f>
        <v>0</v>
      </c>
      <c r="P190" s="164">
        <f>IF('Ｃ．運賃表（別紙①－１）'!$C$180=1,ROUNDUP(P130,0),IF('Ｃ．運賃表（別紙①－１）'!$C$180=2,ROUNDUP(P130,-1),IF('Ｃ．運賃表（別紙①－１）'!$C$180=3,ROUND(P130,-1),ROUNDUP(P130,0))))</f>
        <v>0</v>
      </c>
      <c r="Q190" s="159"/>
      <c r="R190" s="159"/>
    </row>
    <row r="191" spans="1:18" ht="11.25">
      <c r="A191" s="159"/>
      <c r="B191" s="159"/>
      <c r="C191" s="159"/>
      <c r="D191" s="164">
        <f>IF('Ｃ．運賃表（別紙①－１）'!$C$180=1,ROUNDUP(D131,0),IF('Ｃ．運賃表（別紙①－１）'!$C$180=2,ROUNDUP(D131,-1),IF('Ｃ．運賃表（別紙①－１）'!$C$180=3,ROUND(D131,-1),ROUNDUP(D131,0))))</f>
        <v>0</v>
      </c>
      <c r="E191" s="164">
        <f>IF('Ｃ．運賃表（別紙①－１）'!$C$180=1,ROUNDUP(E131,0),IF('Ｃ．運賃表（別紙①－１）'!$C$180=2,ROUNDUP(E131,-1),IF('Ｃ．運賃表（別紙①－１）'!$C$180=3,ROUND(E131,-1),ROUNDUP(E131,0))))</f>
        <v>0</v>
      </c>
      <c r="F191" s="164">
        <f>IF('Ｃ．運賃表（別紙①－１）'!$C$180=1,ROUNDUP(F131,0),IF('Ｃ．運賃表（別紙①－１）'!$C$180=2,ROUNDUP(F131,-1),IF('Ｃ．運賃表（別紙①－１）'!$C$180=3,ROUND(F131,-1),ROUNDUP(F131,0))))</f>
        <v>0</v>
      </c>
      <c r="G191" s="164">
        <f>IF('Ｃ．運賃表（別紙①－１）'!$C$180=1,ROUNDUP(G131,0),IF('Ｃ．運賃表（別紙①－１）'!$C$180=2,ROUNDUP(G131,-1),IF('Ｃ．運賃表（別紙①－１）'!$C$180=3,ROUND(G131,-1),ROUNDUP(G131,0))))</f>
        <v>0</v>
      </c>
      <c r="H191" s="164">
        <f>IF('Ｃ．運賃表（別紙①－１）'!$C$180=1,ROUNDUP(H131,0),IF('Ｃ．運賃表（別紙①－１）'!$C$180=2,ROUNDUP(H131,-1),IF('Ｃ．運賃表（別紙①－１）'!$C$180=3,ROUND(H131,-1),ROUNDUP(H131,0))))</f>
        <v>0</v>
      </c>
      <c r="I191" s="164">
        <f>IF('Ｃ．運賃表（別紙①－１）'!$C$180=1,ROUNDUP(I131,0),IF('Ｃ．運賃表（別紙①－１）'!$C$180=2,ROUNDUP(I131,-1),IF('Ｃ．運賃表（別紙①－１）'!$C$180=3,ROUND(I131,-1),ROUNDUP(I131,0))))</f>
        <v>0</v>
      </c>
      <c r="J191" s="164">
        <f>IF('Ｃ．運賃表（別紙①－１）'!$C$180=1,ROUNDUP(J131,0),IF('Ｃ．運賃表（別紙①－１）'!$C$180=2,ROUNDUP(J131,-1),IF('Ｃ．運賃表（別紙①－１）'!$C$180=3,ROUND(J131,-1),ROUNDUP(J131,0))))</f>
        <v>0</v>
      </c>
      <c r="K191" s="164">
        <f>IF('Ｃ．運賃表（別紙①－１）'!$C$180=1,ROUNDUP(K131,0),IF('Ｃ．運賃表（別紙①－１）'!$C$180=2,ROUNDUP(K131,-1),IF('Ｃ．運賃表（別紙①－１）'!$C$180=3,ROUND(K131,-1),ROUNDUP(K131,0))))</f>
        <v>0</v>
      </c>
      <c r="L191" s="164">
        <f>IF('Ｃ．運賃表（別紙①－１）'!$C$180=1,ROUNDUP(L131,0),IF('Ｃ．運賃表（別紙①－１）'!$C$180=2,ROUNDUP(L131,-1),IF('Ｃ．運賃表（別紙①－１）'!$C$180=3,ROUND(L131,-1),ROUNDUP(L131,0))))</f>
        <v>0</v>
      </c>
      <c r="M191" s="164">
        <f>IF('Ｃ．運賃表（別紙①－１）'!$C$180=1,ROUNDUP(M131,0),IF('Ｃ．運賃表（別紙①－１）'!$C$180=2,ROUNDUP(M131,-1),IF('Ｃ．運賃表（別紙①－１）'!$C$180=3,ROUND(M131,-1),ROUNDUP(M131,0))))</f>
        <v>0</v>
      </c>
      <c r="N191" s="164">
        <f>IF('Ｃ．運賃表（別紙①－１）'!$C$180=1,ROUNDUP(N131,0),IF('Ｃ．運賃表（別紙①－１）'!$C$180=2,ROUNDUP(N131,-1),IF('Ｃ．運賃表（別紙①－１）'!$C$180=3,ROUND(N131,-1),ROUNDUP(N131,0))))</f>
        <v>0</v>
      </c>
      <c r="O191" s="164">
        <f>IF('Ｃ．運賃表（別紙①－１）'!$C$180=1,ROUNDUP(O131,0),IF('Ｃ．運賃表（別紙①－１）'!$C$180=2,ROUNDUP(O131,-1),IF('Ｃ．運賃表（別紙①－１）'!$C$180=3,ROUND(O131,-1),ROUNDUP(O131,0))))</f>
        <v>0</v>
      </c>
      <c r="P191" s="164">
        <f>IF('Ｃ．運賃表（別紙①－１）'!$C$180=1,ROUNDUP(P131,0),IF('Ｃ．運賃表（別紙①－１）'!$C$180=2,ROUNDUP(P131,-1),IF('Ｃ．運賃表（別紙①－１）'!$C$180=3,ROUND(P131,-1),ROUNDUP(P131,0))))</f>
        <v>0</v>
      </c>
      <c r="Q191" s="159"/>
      <c r="R191" s="159"/>
    </row>
    <row r="192" spans="1:18" ht="11.25">
      <c r="A192" s="159"/>
      <c r="B192" s="159"/>
      <c r="C192" s="159"/>
      <c r="D192" s="164">
        <f>IF('Ｃ．運賃表（別紙①－１）'!$C$180=1,ROUNDUP(D132,0),IF('Ｃ．運賃表（別紙①－１）'!$C$180=2,ROUNDUP(D132,-1),IF('Ｃ．運賃表（別紙①－１）'!$C$180=3,ROUND(D132,-1),ROUNDUP(D132,0))))</f>
        <v>0</v>
      </c>
      <c r="E192" s="164">
        <f>IF('Ｃ．運賃表（別紙①－１）'!$C$180=1,ROUNDUP(E132,0),IF('Ｃ．運賃表（別紙①－１）'!$C$180=2,ROUNDUP(E132,-1),IF('Ｃ．運賃表（別紙①－１）'!$C$180=3,ROUND(E132,-1),ROUNDUP(E132,0))))</f>
        <v>0</v>
      </c>
      <c r="F192" s="164">
        <f>IF('Ｃ．運賃表（別紙①－１）'!$C$180=1,ROUNDUP(F132,0),IF('Ｃ．運賃表（別紙①－１）'!$C$180=2,ROUNDUP(F132,-1),IF('Ｃ．運賃表（別紙①－１）'!$C$180=3,ROUND(F132,-1),ROUNDUP(F132,0))))</f>
        <v>0</v>
      </c>
      <c r="G192" s="164">
        <f>IF('Ｃ．運賃表（別紙①－１）'!$C$180=1,ROUNDUP(G132,0),IF('Ｃ．運賃表（別紙①－１）'!$C$180=2,ROUNDUP(G132,-1),IF('Ｃ．運賃表（別紙①－１）'!$C$180=3,ROUND(G132,-1),ROUNDUP(G132,0))))</f>
        <v>0</v>
      </c>
      <c r="H192" s="164">
        <f>IF('Ｃ．運賃表（別紙①－１）'!$C$180=1,ROUNDUP(H132,0),IF('Ｃ．運賃表（別紙①－１）'!$C$180=2,ROUNDUP(H132,-1),IF('Ｃ．運賃表（別紙①－１）'!$C$180=3,ROUND(H132,-1),ROUNDUP(H132,0))))</f>
        <v>0</v>
      </c>
      <c r="I192" s="164">
        <f>IF('Ｃ．運賃表（別紙①－１）'!$C$180=1,ROUNDUP(I132,0),IF('Ｃ．運賃表（別紙①－１）'!$C$180=2,ROUNDUP(I132,-1),IF('Ｃ．運賃表（別紙①－１）'!$C$180=3,ROUND(I132,-1),ROUNDUP(I132,0))))</f>
        <v>0</v>
      </c>
      <c r="J192" s="164">
        <f>IF('Ｃ．運賃表（別紙①－１）'!$C$180=1,ROUNDUP(J132,0),IF('Ｃ．運賃表（別紙①－１）'!$C$180=2,ROUNDUP(J132,-1),IF('Ｃ．運賃表（別紙①－１）'!$C$180=3,ROUND(J132,-1),ROUNDUP(J132,0))))</f>
        <v>0</v>
      </c>
      <c r="K192" s="164">
        <f>IF('Ｃ．運賃表（別紙①－１）'!$C$180=1,ROUNDUP(K132,0),IF('Ｃ．運賃表（別紙①－１）'!$C$180=2,ROUNDUP(K132,-1),IF('Ｃ．運賃表（別紙①－１）'!$C$180=3,ROUND(K132,-1),ROUNDUP(K132,0))))</f>
        <v>0</v>
      </c>
      <c r="L192" s="164">
        <f>IF('Ｃ．運賃表（別紙①－１）'!$C$180=1,ROUNDUP(L132,0),IF('Ｃ．運賃表（別紙①－１）'!$C$180=2,ROUNDUP(L132,-1),IF('Ｃ．運賃表（別紙①－１）'!$C$180=3,ROUND(L132,-1),ROUNDUP(L132,0))))</f>
        <v>0</v>
      </c>
      <c r="M192" s="164">
        <f>IF('Ｃ．運賃表（別紙①－１）'!$C$180=1,ROUNDUP(M132,0),IF('Ｃ．運賃表（別紙①－１）'!$C$180=2,ROUNDUP(M132,-1),IF('Ｃ．運賃表（別紙①－１）'!$C$180=3,ROUND(M132,-1),ROUNDUP(M132,0))))</f>
        <v>0</v>
      </c>
      <c r="N192" s="164">
        <f>IF('Ｃ．運賃表（別紙①－１）'!$C$180=1,ROUNDUP(N132,0),IF('Ｃ．運賃表（別紙①－１）'!$C$180=2,ROUNDUP(N132,-1),IF('Ｃ．運賃表（別紙①－１）'!$C$180=3,ROUND(N132,-1),ROUNDUP(N132,0))))</f>
        <v>0</v>
      </c>
      <c r="O192" s="164">
        <f>IF('Ｃ．運賃表（別紙①－１）'!$C$180=1,ROUNDUP(O132,0),IF('Ｃ．運賃表（別紙①－１）'!$C$180=2,ROUNDUP(O132,-1),IF('Ｃ．運賃表（別紙①－１）'!$C$180=3,ROUND(O132,-1),ROUNDUP(O132,0))))</f>
        <v>0</v>
      </c>
      <c r="P192" s="164">
        <f>IF('Ｃ．運賃表（別紙①－１）'!$C$180=1,ROUNDUP(P132,0),IF('Ｃ．運賃表（別紙①－１）'!$C$180=2,ROUNDUP(P132,-1),IF('Ｃ．運賃表（別紙①－１）'!$C$180=3,ROUND(P132,-1),ROUNDUP(P132,0))))</f>
        <v>0</v>
      </c>
      <c r="Q192" s="159"/>
      <c r="R192" s="159"/>
    </row>
    <row r="193" spans="1:18" ht="11.25">
      <c r="A193" s="159"/>
      <c r="B193" s="159"/>
      <c r="C193" s="159"/>
      <c r="D193" s="164">
        <f>IF('Ｃ．運賃表（別紙①－１）'!$C$180=1,ROUNDUP(D133,0),IF('Ｃ．運賃表（別紙①－１）'!$C$180=2,ROUNDUP(D133,-1),IF('Ｃ．運賃表（別紙①－１）'!$C$180=3,ROUND(D133,-1),ROUNDUP(D133,0))))</f>
        <v>0</v>
      </c>
      <c r="E193" s="164">
        <f>IF('Ｃ．運賃表（別紙①－１）'!$C$180=1,ROUNDUP(E133,0),IF('Ｃ．運賃表（別紙①－１）'!$C$180=2,ROUNDUP(E133,-1),IF('Ｃ．運賃表（別紙①－１）'!$C$180=3,ROUND(E133,-1),ROUNDUP(E133,0))))</f>
        <v>0</v>
      </c>
      <c r="F193" s="164">
        <f>IF('Ｃ．運賃表（別紙①－１）'!$C$180=1,ROUNDUP(F133,0),IF('Ｃ．運賃表（別紙①－１）'!$C$180=2,ROUNDUP(F133,-1),IF('Ｃ．運賃表（別紙①－１）'!$C$180=3,ROUND(F133,-1),ROUNDUP(F133,0))))</f>
        <v>0</v>
      </c>
      <c r="G193" s="164">
        <f>IF('Ｃ．運賃表（別紙①－１）'!$C$180=1,ROUNDUP(G133,0),IF('Ｃ．運賃表（別紙①－１）'!$C$180=2,ROUNDUP(G133,-1),IF('Ｃ．運賃表（別紙①－１）'!$C$180=3,ROUND(G133,-1),ROUNDUP(G133,0))))</f>
        <v>0</v>
      </c>
      <c r="H193" s="164">
        <f>IF('Ｃ．運賃表（別紙①－１）'!$C$180=1,ROUNDUP(H133,0),IF('Ｃ．運賃表（別紙①－１）'!$C$180=2,ROUNDUP(H133,-1),IF('Ｃ．運賃表（別紙①－１）'!$C$180=3,ROUND(H133,-1),ROUNDUP(H133,0))))</f>
        <v>0</v>
      </c>
      <c r="I193" s="164">
        <f>IF('Ｃ．運賃表（別紙①－１）'!$C$180=1,ROUNDUP(I133,0),IF('Ｃ．運賃表（別紙①－１）'!$C$180=2,ROUNDUP(I133,-1),IF('Ｃ．運賃表（別紙①－１）'!$C$180=3,ROUND(I133,-1),ROUNDUP(I133,0))))</f>
        <v>0</v>
      </c>
      <c r="J193" s="164">
        <f>IF('Ｃ．運賃表（別紙①－１）'!$C$180=1,ROUNDUP(J133,0),IF('Ｃ．運賃表（別紙①－１）'!$C$180=2,ROUNDUP(J133,-1),IF('Ｃ．運賃表（別紙①－１）'!$C$180=3,ROUND(J133,-1),ROUNDUP(J133,0))))</f>
        <v>0</v>
      </c>
      <c r="K193" s="164">
        <f>IF('Ｃ．運賃表（別紙①－１）'!$C$180=1,ROUNDUP(K133,0),IF('Ｃ．運賃表（別紙①－１）'!$C$180=2,ROUNDUP(K133,-1),IF('Ｃ．運賃表（別紙①－１）'!$C$180=3,ROUND(K133,-1),ROUNDUP(K133,0))))</f>
        <v>0</v>
      </c>
      <c r="L193" s="164">
        <f>IF('Ｃ．運賃表（別紙①－１）'!$C$180=1,ROUNDUP(L133,0),IF('Ｃ．運賃表（別紙①－１）'!$C$180=2,ROUNDUP(L133,-1),IF('Ｃ．運賃表（別紙①－１）'!$C$180=3,ROUND(L133,-1),ROUNDUP(L133,0))))</f>
        <v>0</v>
      </c>
      <c r="M193" s="164">
        <f>IF('Ｃ．運賃表（別紙①－１）'!$C$180=1,ROUNDUP(M133,0),IF('Ｃ．運賃表（別紙①－１）'!$C$180=2,ROUNDUP(M133,-1),IF('Ｃ．運賃表（別紙①－１）'!$C$180=3,ROUND(M133,-1),ROUNDUP(M133,0))))</f>
        <v>0</v>
      </c>
      <c r="N193" s="164">
        <f>IF('Ｃ．運賃表（別紙①－１）'!$C$180=1,ROUNDUP(N133,0),IF('Ｃ．運賃表（別紙①－１）'!$C$180=2,ROUNDUP(N133,-1),IF('Ｃ．運賃表（別紙①－１）'!$C$180=3,ROUND(N133,-1),ROUNDUP(N133,0))))</f>
        <v>0</v>
      </c>
      <c r="O193" s="164">
        <f>IF('Ｃ．運賃表（別紙①－１）'!$C$180=1,ROUNDUP(O133,0),IF('Ｃ．運賃表（別紙①－１）'!$C$180=2,ROUNDUP(O133,-1),IF('Ｃ．運賃表（別紙①－１）'!$C$180=3,ROUND(O133,-1),ROUNDUP(O133,0))))</f>
        <v>0</v>
      </c>
      <c r="P193" s="164">
        <f>IF('Ｃ．運賃表（別紙①－１）'!$C$180=1,ROUNDUP(P133,0),IF('Ｃ．運賃表（別紙①－１）'!$C$180=2,ROUNDUP(P133,-1),IF('Ｃ．運賃表（別紙①－１）'!$C$180=3,ROUND(P133,-1),ROUNDUP(P133,0))))</f>
        <v>0</v>
      </c>
      <c r="Q193" s="159"/>
      <c r="R193" s="159"/>
    </row>
    <row r="194" spans="1:18" ht="11.25">
      <c r="A194" s="159"/>
      <c r="B194" s="159"/>
      <c r="C194" s="159"/>
      <c r="D194" s="164">
        <f>IF('Ｃ．運賃表（別紙①－１）'!$C$180=1,ROUNDUP(D134,0),IF('Ｃ．運賃表（別紙①－１）'!$C$180=2,ROUNDUP(D134,-1),IF('Ｃ．運賃表（別紙①－１）'!$C$180=3,ROUND(D134,-1),ROUNDUP(D134,0))))</f>
        <v>0</v>
      </c>
      <c r="E194" s="164">
        <f>IF('Ｃ．運賃表（別紙①－１）'!$C$180=1,ROUNDUP(E134,0),IF('Ｃ．運賃表（別紙①－１）'!$C$180=2,ROUNDUP(E134,-1),IF('Ｃ．運賃表（別紙①－１）'!$C$180=3,ROUND(E134,-1),ROUNDUP(E134,0))))</f>
        <v>0</v>
      </c>
      <c r="F194" s="164">
        <f>IF('Ｃ．運賃表（別紙①－１）'!$C$180=1,ROUNDUP(F134,0),IF('Ｃ．運賃表（別紙①－１）'!$C$180=2,ROUNDUP(F134,-1),IF('Ｃ．運賃表（別紙①－１）'!$C$180=3,ROUND(F134,-1),ROUNDUP(F134,0))))</f>
        <v>0</v>
      </c>
      <c r="G194" s="164">
        <f>IF('Ｃ．運賃表（別紙①－１）'!$C$180=1,ROUNDUP(G134,0),IF('Ｃ．運賃表（別紙①－１）'!$C$180=2,ROUNDUP(G134,-1),IF('Ｃ．運賃表（別紙①－１）'!$C$180=3,ROUND(G134,-1),ROUNDUP(G134,0))))</f>
        <v>0</v>
      </c>
      <c r="H194" s="164">
        <f>IF('Ｃ．運賃表（別紙①－１）'!$C$180=1,ROUNDUP(H134,0),IF('Ｃ．運賃表（別紙①－１）'!$C$180=2,ROUNDUP(H134,-1),IF('Ｃ．運賃表（別紙①－１）'!$C$180=3,ROUND(H134,-1),ROUNDUP(H134,0))))</f>
        <v>0</v>
      </c>
      <c r="I194" s="164">
        <f>IF('Ｃ．運賃表（別紙①－１）'!$C$180=1,ROUNDUP(I134,0),IF('Ｃ．運賃表（別紙①－１）'!$C$180=2,ROUNDUP(I134,-1),IF('Ｃ．運賃表（別紙①－１）'!$C$180=3,ROUND(I134,-1),ROUNDUP(I134,0))))</f>
        <v>0</v>
      </c>
      <c r="J194" s="164">
        <f>IF('Ｃ．運賃表（別紙①－１）'!$C$180=1,ROUNDUP(J134,0),IF('Ｃ．運賃表（別紙①－１）'!$C$180=2,ROUNDUP(J134,-1),IF('Ｃ．運賃表（別紙①－１）'!$C$180=3,ROUND(J134,-1),ROUNDUP(J134,0))))</f>
        <v>0</v>
      </c>
      <c r="K194" s="164">
        <f>IF('Ｃ．運賃表（別紙①－１）'!$C$180=1,ROUNDUP(K134,0),IF('Ｃ．運賃表（別紙①－１）'!$C$180=2,ROUNDUP(K134,-1),IF('Ｃ．運賃表（別紙①－１）'!$C$180=3,ROUND(K134,-1),ROUNDUP(K134,0))))</f>
        <v>0</v>
      </c>
      <c r="L194" s="164">
        <f>IF('Ｃ．運賃表（別紙①－１）'!$C$180=1,ROUNDUP(L134,0),IF('Ｃ．運賃表（別紙①－１）'!$C$180=2,ROUNDUP(L134,-1),IF('Ｃ．運賃表（別紙①－１）'!$C$180=3,ROUND(L134,-1),ROUNDUP(L134,0))))</f>
        <v>0</v>
      </c>
      <c r="M194" s="164">
        <f>IF('Ｃ．運賃表（別紙①－１）'!$C$180=1,ROUNDUP(M134,0),IF('Ｃ．運賃表（別紙①－１）'!$C$180=2,ROUNDUP(M134,-1),IF('Ｃ．運賃表（別紙①－１）'!$C$180=3,ROUND(M134,-1),ROUNDUP(M134,0))))</f>
        <v>0</v>
      </c>
      <c r="N194" s="164">
        <f>IF('Ｃ．運賃表（別紙①－１）'!$C$180=1,ROUNDUP(N134,0),IF('Ｃ．運賃表（別紙①－１）'!$C$180=2,ROUNDUP(N134,-1),IF('Ｃ．運賃表（別紙①－１）'!$C$180=3,ROUND(N134,-1),ROUNDUP(N134,0))))</f>
        <v>0</v>
      </c>
      <c r="O194" s="164">
        <f>IF('Ｃ．運賃表（別紙①－１）'!$C$180=1,ROUNDUP(O134,0),IF('Ｃ．運賃表（別紙①－１）'!$C$180=2,ROUNDUP(O134,-1),IF('Ｃ．運賃表（別紙①－１）'!$C$180=3,ROUND(O134,-1),ROUNDUP(O134,0))))</f>
        <v>0</v>
      </c>
      <c r="P194" s="164">
        <f>IF('Ｃ．運賃表（別紙①－１）'!$C$180=1,ROUNDUP(P134,0),IF('Ｃ．運賃表（別紙①－１）'!$C$180=2,ROUNDUP(P134,-1),IF('Ｃ．運賃表（別紙①－１）'!$C$180=3,ROUND(P134,-1),ROUNDUP(P134,0))))</f>
        <v>0</v>
      </c>
      <c r="Q194" s="159"/>
      <c r="R194" s="159"/>
    </row>
    <row r="195" spans="1:18" ht="11.25">
      <c r="A195" s="159"/>
      <c r="B195" s="159"/>
      <c r="C195" s="159"/>
      <c r="D195" s="164">
        <f>IF('Ｃ．運賃表（別紙①－１）'!$C$180=1,ROUNDUP(D135,0),IF('Ｃ．運賃表（別紙①－１）'!$C$180=2,ROUNDUP(D135,-1),IF('Ｃ．運賃表（別紙①－１）'!$C$180=3,ROUND(D135,-1),ROUNDUP(D135,0))))</f>
        <v>0</v>
      </c>
      <c r="E195" s="164">
        <f>IF('Ｃ．運賃表（別紙①－１）'!$C$180=1,ROUNDUP(E135,0),IF('Ｃ．運賃表（別紙①－１）'!$C$180=2,ROUNDUP(E135,-1),IF('Ｃ．運賃表（別紙①－１）'!$C$180=3,ROUND(E135,-1),ROUNDUP(E135,0))))</f>
        <v>0</v>
      </c>
      <c r="F195" s="164">
        <f>IF('Ｃ．運賃表（別紙①－１）'!$C$180=1,ROUNDUP(F135,0),IF('Ｃ．運賃表（別紙①－１）'!$C$180=2,ROUNDUP(F135,-1),IF('Ｃ．運賃表（別紙①－１）'!$C$180=3,ROUND(F135,-1),ROUNDUP(F135,0))))</f>
        <v>0</v>
      </c>
      <c r="G195" s="164">
        <f>IF('Ｃ．運賃表（別紙①－１）'!$C$180=1,ROUNDUP(G135,0),IF('Ｃ．運賃表（別紙①－１）'!$C$180=2,ROUNDUP(G135,-1),IF('Ｃ．運賃表（別紙①－１）'!$C$180=3,ROUND(G135,-1),ROUNDUP(G135,0))))</f>
        <v>0</v>
      </c>
      <c r="H195" s="164">
        <f>IF('Ｃ．運賃表（別紙①－１）'!$C$180=1,ROUNDUP(H135,0),IF('Ｃ．運賃表（別紙①－１）'!$C$180=2,ROUNDUP(H135,-1),IF('Ｃ．運賃表（別紙①－１）'!$C$180=3,ROUND(H135,-1),ROUNDUP(H135,0))))</f>
        <v>0</v>
      </c>
      <c r="I195" s="164">
        <f>IF('Ｃ．運賃表（別紙①－１）'!$C$180=1,ROUNDUP(I135,0),IF('Ｃ．運賃表（別紙①－１）'!$C$180=2,ROUNDUP(I135,-1),IF('Ｃ．運賃表（別紙①－１）'!$C$180=3,ROUND(I135,-1),ROUNDUP(I135,0))))</f>
        <v>0</v>
      </c>
      <c r="J195" s="164">
        <f>IF('Ｃ．運賃表（別紙①－１）'!$C$180=1,ROUNDUP(J135,0),IF('Ｃ．運賃表（別紙①－１）'!$C$180=2,ROUNDUP(J135,-1),IF('Ｃ．運賃表（別紙①－１）'!$C$180=3,ROUND(J135,-1),ROUNDUP(J135,0))))</f>
        <v>0</v>
      </c>
      <c r="K195" s="164">
        <f>IF('Ｃ．運賃表（別紙①－１）'!$C$180=1,ROUNDUP(K135,0),IF('Ｃ．運賃表（別紙①－１）'!$C$180=2,ROUNDUP(K135,-1),IF('Ｃ．運賃表（別紙①－１）'!$C$180=3,ROUND(K135,-1),ROUNDUP(K135,0))))</f>
        <v>0</v>
      </c>
      <c r="L195" s="164">
        <f>IF('Ｃ．運賃表（別紙①－１）'!$C$180=1,ROUNDUP(L135,0),IF('Ｃ．運賃表（別紙①－１）'!$C$180=2,ROUNDUP(L135,-1),IF('Ｃ．運賃表（別紙①－１）'!$C$180=3,ROUND(L135,-1),ROUNDUP(L135,0))))</f>
        <v>0</v>
      </c>
      <c r="M195" s="164">
        <f>IF('Ｃ．運賃表（別紙①－１）'!$C$180=1,ROUNDUP(M135,0),IF('Ｃ．運賃表（別紙①－１）'!$C$180=2,ROUNDUP(M135,-1),IF('Ｃ．運賃表（別紙①－１）'!$C$180=3,ROUND(M135,-1),ROUNDUP(M135,0))))</f>
        <v>0</v>
      </c>
      <c r="N195" s="164">
        <f>IF('Ｃ．運賃表（別紙①－１）'!$C$180=1,ROUNDUP(N135,0),IF('Ｃ．運賃表（別紙①－１）'!$C$180=2,ROUNDUP(N135,-1),IF('Ｃ．運賃表（別紙①－１）'!$C$180=3,ROUND(N135,-1),ROUNDUP(N135,0))))</f>
        <v>0</v>
      </c>
      <c r="O195" s="164">
        <f>IF('Ｃ．運賃表（別紙①－１）'!$C$180=1,ROUNDUP(O135,0),IF('Ｃ．運賃表（別紙①－１）'!$C$180=2,ROUNDUP(O135,-1),IF('Ｃ．運賃表（別紙①－１）'!$C$180=3,ROUND(O135,-1),ROUNDUP(O135,0))))</f>
        <v>0</v>
      </c>
      <c r="P195" s="164">
        <f>IF('Ｃ．運賃表（別紙①－１）'!$C$180=1,ROUNDUP(P135,0),IF('Ｃ．運賃表（別紙①－１）'!$C$180=2,ROUNDUP(P135,-1),IF('Ｃ．運賃表（別紙①－１）'!$C$180=3,ROUND(P135,-1),ROUNDUP(P135,0))))</f>
        <v>0</v>
      </c>
      <c r="Q195" s="159"/>
      <c r="R195" s="159"/>
    </row>
    <row r="196" spans="1:18" ht="11.25">
      <c r="A196" s="159"/>
      <c r="B196" s="159"/>
      <c r="C196" s="159"/>
      <c r="D196" s="164">
        <f>IF('Ｃ．運賃表（別紙①－１）'!$C$180=1,ROUNDUP(D136,0),IF('Ｃ．運賃表（別紙①－１）'!$C$180=2,ROUNDUP(D136,-1),IF('Ｃ．運賃表（別紙①－１）'!$C$180=3,ROUND(D136,-1),ROUNDUP(D136,0))))</f>
        <v>0</v>
      </c>
      <c r="E196" s="164">
        <f>IF('Ｃ．運賃表（別紙①－１）'!$C$180=1,ROUNDUP(E136,0),IF('Ｃ．運賃表（別紙①－１）'!$C$180=2,ROUNDUP(E136,-1),IF('Ｃ．運賃表（別紙①－１）'!$C$180=3,ROUND(E136,-1),ROUNDUP(E136,0))))</f>
        <v>0</v>
      </c>
      <c r="F196" s="164">
        <f>IF('Ｃ．運賃表（別紙①－１）'!$C$180=1,ROUNDUP(F136,0),IF('Ｃ．運賃表（別紙①－１）'!$C$180=2,ROUNDUP(F136,-1),IF('Ｃ．運賃表（別紙①－１）'!$C$180=3,ROUND(F136,-1),ROUNDUP(F136,0))))</f>
        <v>0</v>
      </c>
      <c r="G196" s="164">
        <f>IF('Ｃ．運賃表（別紙①－１）'!$C$180=1,ROUNDUP(G136,0),IF('Ｃ．運賃表（別紙①－１）'!$C$180=2,ROUNDUP(G136,-1),IF('Ｃ．運賃表（別紙①－１）'!$C$180=3,ROUND(G136,-1),ROUNDUP(G136,0))))</f>
        <v>0</v>
      </c>
      <c r="H196" s="164">
        <f>IF('Ｃ．運賃表（別紙①－１）'!$C$180=1,ROUNDUP(H136,0),IF('Ｃ．運賃表（別紙①－１）'!$C$180=2,ROUNDUP(H136,-1),IF('Ｃ．運賃表（別紙①－１）'!$C$180=3,ROUND(H136,-1),ROUNDUP(H136,0))))</f>
        <v>0</v>
      </c>
      <c r="I196" s="164">
        <f>IF('Ｃ．運賃表（別紙①－１）'!$C$180=1,ROUNDUP(I136,0),IF('Ｃ．運賃表（別紙①－１）'!$C$180=2,ROUNDUP(I136,-1),IF('Ｃ．運賃表（別紙①－１）'!$C$180=3,ROUND(I136,-1),ROUNDUP(I136,0))))</f>
        <v>0</v>
      </c>
      <c r="J196" s="164">
        <f>IF('Ｃ．運賃表（別紙①－１）'!$C$180=1,ROUNDUP(J136,0),IF('Ｃ．運賃表（別紙①－１）'!$C$180=2,ROUNDUP(J136,-1),IF('Ｃ．運賃表（別紙①－１）'!$C$180=3,ROUND(J136,-1),ROUNDUP(J136,0))))</f>
        <v>0</v>
      </c>
      <c r="K196" s="164">
        <f>IF('Ｃ．運賃表（別紙①－１）'!$C$180=1,ROUNDUP(K136,0),IF('Ｃ．運賃表（別紙①－１）'!$C$180=2,ROUNDUP(K136,-1),IF('Ｃ．運賃表（別紙①－１）'!$C$180=3,ROUND(K136,-1),ROUNDUP(K136,0))))</f>
        <v>0</v>
      </c>
      <c r="L196" s="164">
        <f>IF('Ｃ．運賃表（別紙①－１）'!$C$180=1,ROUNDUP(L136,0),IF('Ｃ．運賃表（別紙①－１）'!$C$180=2,ROUNDUP(L136,-1),IF('Ｃ．運賃表（別紙①－１）'!$C$180=3,ROUND(L136,-1),ROUNDUP(L136,0))))</f>
        <v>0</v>
      </c>
      <c r="M196" s="164">
        <f>IF('Ｃ．運賃表（別紙①－１）'!$C$180=1,ROUNDUP(M136,0),IF('Ｃ．運賃表（別紙①－１）'!$C$180=2,ROUNDUP(M136,-1),IF('Ｃ．運賃表（別紙①－１）'!$C$180=3,ROUND(M136,-1),ROUNDUP(M136,0))))</f>
        <v>0</v>
      </c>
      <c r="N196" s="164">
        <f>IF('Ｃ．運賃表（別紙①－１）'!$C$180=1,ROUNDUP(N136,0),IF('Ｃ．運賃表（別紙①－１）'!$C$180=2,ROUNDUP(N136,-1),IF('Ｃ．運賃表（別紙①－１）'!$C$180=3,ROUND(N136,-1),ROUNDUP(N136,0))))</f>
        <v>0</v>
      </c>
      <c r="O196" s="164">
        <f>IF('Ｃ．運賃表（別紙①－１）'!$C$180=1,ROUNDUP(O136,0),IF('Ｃ．運賃表（別紙①－１）'!$C$180=2,ROUNDUP(O136,-1),IF('Ｃ．運賃表（別紙①－１）'!$C$180=3,ROUND(O136,-1),ROUNDUP(O136,0))))</f>
        <v>0</v>
      </c>
      <c r="P196" s="164">
        <f>IF('Ｃ．運賃表（別紙①－１）'!$C$180=1,ROUNDUP(P136,0),IF('Ｃ．運賃表（別紙①－１）'!$C$180=2,ROUNDUP(P136,-1),IF('Ｃ．運賃表（別紙①－１）'!$C$180=3,ROUND(P136,-1),ROUNDUP(P136,0))))</f>
        <v>0</v>
      </c>
      <c r="Q196" s="159"/>
      <c r="R196" s="159"/>
    </row>
    <row r="197" spans="1:18" ht="11.25">
      <c r="A197" s="159"/>
      <c r="B197" s="159"/>
      <c r="C197" s="159"/>
      <c r="D197" s="164">
        <f>IF('Ｃ．運賃表（別紙①－１）'!$C$180=1,ROUNDUP(D137,0),IF('Ｃ．運賃表（別紙①－１）'!$C$180=2,ROUNDUP(D137,-1),IF('Ｃ．運賃表（別紙①－１）'!$C$180=3,ROUND(D137,-1),ROUNDUP(D137,0))))</f>
        <v>0</v>
      </c>
      <c r="E197" s="164">
        <f>IF('Ｃ．運賃表（別紙①－１）'!$C$180=1,ROUNDUP(E137,0),IF('Ｃ．運賃表（別紙①－１）'!$C$180=2,ROUNDUP(E137,-1),IF('Ｃ．運賃表（別紙①－１）'!$C$180=3,ROUND(E137,-1),ROUNDUP(E137,0))))</f>
        <v>0</v>
      </c>
      <c r="F197" s="164">
        <f>IF('Ｃ．運賃表（別紙①－１）'!$C$180=1,ROUNDUP(F137,0),IF('Ｃ．運賃表（別紙①－１）'!$C$180=2,ROUNDUP(F137,-1),IF('Ｃ．運賃表（別紙①－１）'!$C$180=3,ROUND(F137,-1),ROUNDUP(F137,0))))</f>
        <v>0</v>
      </c>
      <c r="G197" s="164">
        <f>IF('Ｃ．運賃表（別紙①－１）'!$C$180=1,ROUNDUP(G137,0),IF('Ｃ．運賃表（別紙①－１）'!$C$180=2,ROUNDUP(G137,-1),IF('Ｃ．運賃表（別紙①－１）'!$C$180=3,ROUND(G137,-1),ROUNDUP(G137,0))))</f>
        <v>0</v>
      </c>
      <c r="H197" s="164">
        <f>IF('Ｃ．運賃表（別紙①－１）'!$C$180=1,ROUNDUP(H137,0),IF('Ｃ．運賃表（別紙①－１）'!$C$180=2,ROUNDUP(H137,-1),IF('Ｃ．運賃表（別紙①－１）'!$C$180=3,ROUND(H137,-1),ROUNDUP(H137,0))))</f>
        <v>0</v>
      </c>
      <c r="I197" s="164">
        <f>IF('Ｃ．運賃表（別紙①－１）'!$C$180=1,ROUNDUP(I137,0),IF('Ｃ．運賃表（別紙①－１）'!$C$180=2,ROUNDUP(I137,-1),IF('Ｃ．運賃表（別紙①－１）'!$C$180=3,ROUND(I137,-1),ROUNDUP(I137,0))))</f>
        <v>0</v>
      </c>
      <c r="J197" s="164">
        <f>IF('Ｃ．運賃表（別紙①－１）'!$C$180=1,ROUNDUP(J137,0),IF('Ｃ．運賃表（別紙①－１）'!$C$180=2,ROUNDUP(J137,-1),IF('Ｃ．運賃表（別紙①－１）'!$C$180=3,ROUND(J137,-1),ROUNDUP(J137,0))))</f>
        <v>0</v>
      </c>
      <c r="K197" s="164">
        <f>IF('Ｃ．運賃表（別紙①－１）'!$C$180=1,ROUNDUP(K137,0),IF('Ｃ．運賃表（別紙①－１）'!$C$180=2,ROUNDUP(K137,-1),IF('Ｃ．運賃表（別紙①－１）'!$C$180=3,ROUND(K137,-1),ROUNDUP(K137,0))))</f>
        <v>0</v>
      </c>
      <c r="L197" s="164">
        <f>IF('Ｃ．運賃表（別紙①－１）'!$C$180=1,ROUNDUP(L137,0),IF('Ｃ．運賃表（別紙①－１）'!$C$180=2,ROUNDUP(L137,-1),IF('Ｃ．運賃表（別紙①－１）'!$C$180=3,ROUND(L137,-1),ROUNDUP(L137,0))))</f>
        <v>0</v>
      </c>
      <c r="M197" s="164">
        <f>IF('Ｃ．運賃表（別紙①－１）'!$C$180=1,ROUNDUP(M137,0),IF('Ｃ．運賃表（別紙①－１）'!$C$180=2,ROUNDUP(M137,-1),IF('Ｃ．運賃表（別紙①－１）'!$C$180=3,ROUND(M137,-1),ROUNDUP(M137,0))))</f>
        <v>0</v>
      </c>
      <c r="N197" s="164">
        <f>IF('Ｃ．運賃表（別紙①－１）'!$C$180=1,ROUNDUP(N137,0),IF('Ｃ．運賃表（別紙①－１）'!$C$180=2,ROUNDUP(N137,-1),IF('Ｃ．運賃表（別紙①－１）'!$C$180=3,ROUND(N137,-1),ROUNDUP(N137,0))))</f>
        <v>0</v>
      </c>
      <c r="O197" s="164">
        <f>IF('Ｃ．運賃表（別紙①－１）'!$C$180=1,ROUNDUP(O137,0),IF('Ｃ．運賃表（別紙①－１）'!$C$180=2,ROUNDUP(O137,-1),IF('Ｃ．運賃表（別紙①－１）'!$C$180=3,ROUND(O137,-1),ROUNDUP(O137,0))))</f>
        <v>0</v>
      </c>
      <c r="P197" s="164">
        <f>IF('Ｃ．運賃表（別紙①－１）'!$C$180=1,ROUNDUP(P137,0),IF('Ｃ．運賃表（別紙①－１）'!$C$180=2,ROUNDUP(P137,-1),IF('Ｃ．運賃表（別紙①－１）'!$C$180=3,ROUND(P137,-1),ROUNDUP(P137,0))))</f>
        <v>0</v>
      </c>
      <c r="Q197" s="159"/>
      <c r="R197" s="159"/>
    </row>
    <row r="198" spans="1:18" ht="11.25">
      <c r="A198" s="159"/>
      <c r="B198" s="159"/>
      <c r="C198" s="159"/>
      <c r="D198" s="164">
        <f>IF('Ｃ．運賃表（別紙①－１）'!$C$180=1,ROUNDUP(D138,0),IF('Ｃ．運賃表（別紙①－１）'!$C$180=2,ROUNDUP(D138,-1),IF('Ｃ．運賃表（別紙①－１）'!$C$180=3,ROUND(D138,-1),ROUNDUP(D138,0))))</f>
        <v>0</v>
      </c>
      <c r="E198" s="164">
        <f>IF('Ｃ．運賃表（別紙①－１）'!$C$180=1,ROUNDUP(E138,0),IF('Ｃ．運賃表（別紙①－１）'!$C$180=2,ROUNDUP(E138,-1),IF('Ｃ．運賃表（別紙①－１）'!$C$180=3,ROUND(E138,-1),ROUNDUP(E138,0))))</f>
        <v>0</v>
      </c>
      <c r="F198" s="164">
        <f>IF('Ｃ．運賃表（別紙①－１）'!$C$180=1,ROUNDUP(F138,0),IF('Ｃ．運賃表（別紙①－１）'!$C$180=2,ROUNDUP(F138,-1),IF('Ｃ．運賃表（別紙①－１）'!$C$180=3,ROUND(F138,-1),ROUNDUP(F138,0))))</f>
        <v>0</v>
      </c>
      <c r="G198" s="164">
        <f>IF('Ｃ．運賃表（別紙①－１）'!$C$180=1,ROUNDUP(G138,0),IF('Ｃ．運賃表（別紙①－１）'!$C$180=2,ROUNDUP(G138,-1),IF('Ｃ．運賃表（別紙①－１）'!$C$180=3,ROUND(G138,-1),ROUNDUP(G138,0))))</f>
        <v>0</v>
      </c>
      <c r="H198" s="164">
        <f>IF('Ｃ．運賃表（別紙①－１）'!$C$180=1,ROUNDUP(H138,0),IF('Ｃ．運賃表（別紙①－１）'!$C$180=2,ROUNDUP(H138,-1),IF('Ｃ．運賃表（別紙①－１）'!$C$180=3,ROUND(H138,-1),ROUNDUP(H138,0))))</f>
        <v>0</v>
      </c>
      <c r="I198" s="164">
        <f>IF('Ｃ．運賃表（別紙①－１）'!$C$180=1,ROUNDUP(I138,0),IF('Ｃ．運賃表（別紙①－１）'!$C$180=2,ROUNDUP(I138,-1),IF('Ｃ．運賃表（別紙①－１）'!$C$180=3,ROUND(I138,-1),ROUNDUP(I138,0))))</f>
        <v>0</v>
      </c>
      <c r="J198" s="164">
        <f>IF('Ｃ．運賃表（別紙①－１）'!$C$180=1,ROUNDUP(J138,0),IF('Ｃ．運賃表（別紙①－１）'!$C$180=2,ROUNDUP(J138,-1),IF('Ｃ．運賃表（別紙①－１）'!$C$180=3,ROUND(J138,-1),ROUNDUP(J138,0))))</f>
        <v>0</v>
      </c>
      <c r="K198" s="164">
        <f>IF('Ｃ．運賃表（別紙①－１）'!$C$180=1,ROUNDUP(K138,0),IF('Ｃ．運賃表（別紙①－１）'!$C$180=2,ROUNDUP(K138,-1),IF('Ｃ．運賃表（別紙①－１）'!$C$180=3,ROUND(K138,-1),ROUNDUP(K138,0))))</f>
        <v>0</v>
      </c>
      <c r="L198" s="164">
        <f>IF('Ｃ．運賃表（別紙①－１）'!$C$180=1,ROUNDUP(L138,0),IF('Ｃ．運賃表（別紙①－１）'!$C$180=2,ROUNDUP(L138,-1),IF('Ｃ．運賃表（別紙①－１）'!$C$180=3,ROUND(L138,-1),ROUNDUP(L138,0))))</f>
        <v>0</v>
      </c>
      <c r="M198" s="164">
        <f>IF('Ｃ．運賃表（別紙①－１）'!$C$180=1,ROUNDUP(M138,0),IF('Ｃ．運賃表（別紙①－１）'!$C$180=2,ROUNDUP(M138,-1),IF('Ｃ．運賃表（別紙①－１）'!$C$180=3,ROUND(M138,-1),ROUNDUP(M138,0))))</f>
        <v>0</v>
      </c>
      <c r="N198" s="164">
        <f>IF('Ｃ．運賃表（別紙①－１）'!$C$180=1,ROUNDUP(N138,0),IF('Ｃ．運賃表（別紙①－１）'!$C$180=2,ROUNDUP(N138,-1),IF('Ｃ．運賃表（別紙①－１）'!$C$180=3,ROUND(N138,-1),ROUNDUP(N138,0))))</f>
        <v>0</v>
      </c>
      <c r="O198" s="164">
        <f>IF('Ｃ．運賃表（別紙①－１）'!$C$180=1,ROUNDUP(O138,0),IF('Ｃ．運賃表（別紙①－１）'!$C$180=2,ROUNDUP(O138,-1),IF('Ｃ．運賃表（別紙①－１）'!$C$180=3,ROUND(O138,-1),ROUNDUP(O138,0))))</f>
        <v>0</v>
      </c>
      <c r="P198" s="164">
        <f>IF('Ｃ．運賃表（別紙①－１）'!$C$180=1,ROUNDUP(P138,0),IF('Ｃ．運賃表（別紙①－１）'!$C$180=2,ROUNDUP(P138,-1),IF('Ｃ．運賃表（別紙①－１）'!$C$180=3,ROUND(P138,-1),ROUNDUP(P138,0))))</f>
        <v>0</v>
      </c>
      <c r="Q198" s="159"/>
      <c r="R198" s="159"/>
    </row>
    <row r="199" spans="1:18" ht="11.25">
      <c r="A199" s="159"/>
      <c r="B199" s="159"/>
      <c r="C199" s="159"/>
      <c r="D199" s="164">
        <f>IF('Ｃ．運賃表（別紙①－１）'!$C$180=1,ROUNDUP(D139,0),IF('Ｃ．運賃表（別紙①－１）'!$C$180=2,ROUNDUP(D139,-1),IF('Ｃ．運賃表（別紙①－１）'!$C$180=3,ROUND(D139,-1),ROUNDUP(D139,0))))</f>
        <v>0</v>
      </c>
      <c r="E199" s="164">
        <f>IF('Ｃ．運賃表（別紙①－１）'!$C$180=1,ROUNDUP(E139,0),IF('Ｃ．運賃表（別紙①－１）'!$C$180=2,ROUNDUP(E139,-1),IF('Ｃ．運賃表（別紙①－１）'!$C$180=3,ROUND(E139,-1),ROUNDUP(E139,0))))</f>
        <v>0</v>
      </c>
      <c r="F199" s="164">
        <f>IF('Ｃ．運賃表（別紙①－１）'!$C$180=1,ROUNDUP(F139,0),IF('Ｃ．運賃表（別紙①－１）'!$C$180=2,ROUNDUP(F139,-1),IF('Ｃ．運賃表（別紙①－１）'!$C$180=3,ROUND(F139,-1),ROUNDUP(F139,0))))</f>
        <v>0</v>
      </c>
      <c r="G199" s="164">
        <f>IF('Ｃ．運賃表（別紙①－１）'!$C$180=1,ROUNDUP(G139,0),IF('Ｃ．運賃表（別紙①－１）'!$C$180=2,ROUNDUP(G139,-1),IF('Ｃ．運賃表（別紙①－１）'!$C$180=3,ROUND(G139,-1),ROUNDUP(G139,0))))</f>
        <v>0</v>
      </c>
      <c r="H199" s="164">
        <f>IF('Ｃ．運賃表（別紙①－１）'!$C$180=1,ROUNDUP(H139,0),IF('Ｃ．運賃表（別紙①－１）'!$C$180=2,ROUNDUP(H139,-1),IF('Ｃ．運賃表（別紙①－１）'!$C$180=3,ROUND(H139,-1),ROUNDUP(H139,0))))</f>
        <v>0</v>
      </c>
      <c r="I199" s="164">
        <f>IF('Ｃ．運賃表（別紙①－１）'!$C$180=1,ROUNDUP(I139,0),IF('Ｃ．運賃表（別紙①－１）'!$C$180=2,ROUNDUP(I139,-1),IF('Ｃ．運賃表（別紙①－１）'!$C$180=3,ROUND(I139,-1),ROUNDUP(I139,0))))</f>
        <v>0</v>
      </c>
      <c r="J199" s="164">
        <f>IF('Ｃ．運賃表（別紙①－１）'!$C$180=1,ROUNDUP(J139,0),IF('Ｃ．運賃表（別紙①－１）'!$C$180=2,ROUNDUP(J139,-1),IF('Ｃ．運賃表（別紙①－１）'!$C$180=3,ROUND(J139,-1),ROUNDUP(J139,0))))</f>
        <v>0</v>
      </c>
      <c r="K199" s="164">
        <f>IF('Ｃ．運賃表（別紙①－１）'!$C$180=1,ROUNDUP(K139,0),IF('Ｃ．運賃表（別紙①－１）'!$C$180=2,ROUNDUP(K139,-1),IF('Ｃ．運賃表（別紙①－１）'!$C$180=3,ROUND(K139,-1),ROUNDUP(K139,0))))</f>
        <v>0</v>
      </c>
      <c r="L199" s="164">
        <f>IF('Ｃ．運賃表（別紙①－１）'!$C$180=1,ROUNDUP(L139,0),IF('Ｃ．運賃表（別紙①－１）'!$C$180=2,ROUNDUP(L139,-1),IF('Ｃ．運賃表（別紙①－１）'!$C$180=3,ROUND(L139,-1),ROUNDUP(L139,0))))</f>
        <v>0</v>
      </c>
      <c r="M199" s="164">
        <f>IF('Ｃ．運賃表（別紙①－１）'!$C$180=1,ROUNDUP(M139,0),IF('Ｃ．運賃表（別紙①－１）'!$C$180=2,ROUNDUP(M139,-1),IF('Ｃ．運賃表（別紙①－１）'!$C$180=3,ROUND(M139,-1),ROUNDUP(M139,0))))</f>
        <v>0</v>
      </c>
      <c r="N199" s="164">
        <f>IF('Ｃ．運賃表（別紙①－１）'!$C$180=1,ROUNDUP(N139,0),IF('Ｃ．運賃表（別紙①－１）'!$C$180=2,ROUNDUP(N139,-1),IF('Ｃ．運賃表（別紙①－１）'!$C$180=3,ROUND(N139,-1),ROUNDUP(N139,0))))</f>
        <v>0</v>
      </c>
      <c r="O199" s="164">
        <f>IF('Ｃ．運賃表（別紙①－１）'!$C$180=1,ROUNDUP(O139,0),IF('Ｃ．運賃表（別紙①－１）'!$C$180=2,ROUNDUP(O139,-1),IF('Ｃ．運賃表（別紙①－１）'!$C$180=3,ROUND(O139,-1),ROUNDUP(O139,0))))</f>
        <v>0</v>
      </c>
      <c r="P199" s="164">
        <f>IF('Ｃ．運賃表（別紙①－１）'!$C$180=1,ROUNDUP(P139,0),IF('Ｃ．運賃表（別紙①－１）'!$C$180=2,ROUNDUP(P139,-1),IF('Ｃ．運賃表（別紙①－１）'!$C$180=3,ROUND(P139,-1),ROUNDUP(P139,0))))</f>
        <v>0</v>
      </c>
      <c r="Q199" s="159"/>
      <c r="R199" s="159"/>
    </row>
    <row r="200" spans="1:18" ht="11.25">
      <c r="A200" s="159"/>
      <c r="B200" s="159"/>
      <c r="C200" s="159"/>
      <c r="D200" s="164">
        <f>IF('Ｃ．運賃表（別紙①－１）'!$C$180=1,ROUNDUP(D140,0),IF('Ｃ．運賃表（別紙①－１）'!$C$180=2,ROUNDUP(D140,-1),IF('Ｃ．運賃表（別紙①－１）'!$C$180=3,ROUND(D140,-1),ROUNDUP(D140,0))))</f>
        <v>0</v>
      </c>
      <c r="E200" s="164">
        <f>IF('Ｃ．運賃表（別紙①－１）'!$C$180=1,ROUNDUP(E140,0),IF('Ｃ．運賃表（別紙①－１）'!$C$180=2,ROUNDUP(E140,-1),IF('Ｃ．運賃表（別紙①－１）'!$C$180=3,ROUND(E140,-1),ROUNDUP(E140,0))))</f>
        <v>0</v>
      </c>
      <c r="F200" s="164">
        <f>IF('Ｃ．運賃表（別紙①－１）'!$C$180=1,ROUNDUP(F140,0),IF('Ｃ．運賃表（別紙①－１）'!$C$180=2,ROUNDUP(F140,-1),IF('Ｃ．運賃表（別紙①－１）'!$C$180=3,ROUND(F140,-1),ROUNDUP(F140,0))))</f>
        <v>0</v>
      </c>
      <c r="G200" s="164">
        <f>IF('Ｃ．運賃表（別紙①－１）'!$C$180=1,ROUNDUP(G140,0),IF('Ｃ．運賃表（別紙①－１）'!$C$180=2,ROUNDUP(G140,-1),IF('Ｃ．運賃表（別紙①－１）'!$C$180=3,ROUND(G140,-1),ROUNDUP(G140,0))))</f>
        <v>0</v>
      </c>
      <c r="H200" s="164">
        <f>IF('Ｃ．運賃表（別紙①－１）'!$C$180=1,ROUNDUP(H140,0),IF('Ｃ．運賃表（別紙①－１）'!$C$180=2,ROUNDUP(H140,-1),IF('Ｃ．運賃表（別紙①－１）'!$C$180=3,ROUND(H140,-1),ROUNDUP(H140,0))))</f>
        <v>0</v>
      </c>
      <c r="I200" s="164">
        <f>IF('Ｃ．運賃表（別紙①－１）'!$C$180=1,ROUNDUP(I140,0),IF('Ｃ．運賃表（別紙①－１）'!$C$180=2,ROUNDUP(I140,-1),IF('Ｃ．運賃表（別紙①－１）'!$C$180=3,ROUND(I140,-1),ROUNDUP(I140,0))))</f>
        <v>0</v>
      </c>
      <c r="J200" s="164">
        <f>IF('Ｃ．運賃表（別紙①－１）'!$C$180=1,ROUNDUP(J140,0),IF('Ｃ．運賃表（別紙①－１）'!$C$180=2,ROUNDUP(J140,-1),IF('Ｃ．運賃表（別紙①－１）'!$C$180=3,ROUND(J140,-1),ROUNDUP(J140,0))))</f>
        <v>0</v>
      </c>
      <c r="K200" s="164">
        <f>IF('Ｃ．運賃表（別紙①－１）'!$C$180=1,ROUNDUP(K140,0),IF('Ｃ．運賃表（別紙①－１）'!$C$180=2,ROUNDUP(K140,-1),IF('Ｃ．運賃表（別紙①－１）'!$C$180=3,ROUND(K140,-1),ROUNDUP(K140,0))))</f>
        <v>0</v>
      </c>
      <c r="L200" s="164">
        <f>IF('Ｃ．運賃表（別紙①－１）'!$C$180=1,ROUNDUP(L140,0),IF('Ｃ．運賃表（別紙①－１）'!$C$180=2,ROUNDUP(L140,-1),IF('Ｃ．運賃表（別紙①－１）'!$C$180=3,ROUND(L140,-1),ROUNDUP(L140,0))))</f>
        <v>0</v>
      </c>
      <c r="M200" s="164">
        <f>IF('Ｃ．運賃表（別紙①－１）'!$C$180=1,ROUNDUP(M140,0),IF('Ｃ．運賃表（別紙①－１）'!$C$180=2,ROUNDUP(M140,-1),IF('Ｃ．運賃表（別紙①－１）'!$C$180=3,ROUND(M140,-1),ROUNDUP(M140,0))))</f>
        <v>0</v>
      </c>
      <c r="N200" s="164">
        <f>IF('Ｃ．運賃表（別紙①－１）'!$C$180=1,ROUNDUP(N140,0),IF('Ｃ．運賃表（別紙①－１）'!$C$180=2,ROUNDUP(N140,-1),IF('Ｃ．運賃表（別紙①－１）'!$C$180=3,ROUND(N140,-1),ROUNDUP(N140,0))))</f>
        <v>0</v>
      </c>
      <c r="O200" s="164">
        <f>IF('Ｃ．運賃表（別紙①－１）'!$C$180=1,ROUNDUP(O140,0),IF('Ｃ．運賃表（別紙①－１）'!$C$180=2,ROUNDUP(O140,-1),IF('Ｃ．運賃表（別紙①－１）'!$C$180=3,ROUND(O140,-1),ROUNDUP(O140,0))))</f>
        <v>0</v>
      </c>
      <c r="P200" s="164">
        <f>IF('Ｃ．運賃表（別紙①－１）'!$C$180=1,ROUNDUP(P140,0),IF('Ｃ．運賃表（別紙①－１）'!$C$180=2,ROUNDUP(P140,-1),IF('Ｃ．運賃表（別紙①－１）'!$C$180=3,ROUND(P140,-1),ROUNDUP(P140,0))))</f>
        <v>0</v>
      </c>
      <c r="Q200" s="159"/>
      <c r="R200" s="159"/>
    </row>
    <row r="201" spans="1:18" ht="11.25">
      <c r="A201" s="159"/>
      <c r="B201" s="159"/>
      <c r="C201" s="159"/>
      <c r="D201" s="164">
        <f>IF('Ｃ．運賃表（別紙①－１）'!$C$180=1,ROUNDUP(D141,0),IF('Ｃ．運賃表（別紙①－１）'!$C$180=2,ROUNDUP(D141,-1),IF('Ｃ．運賃表（別紙①－１）'!$C$180=3,ROUND(D141,-1),ROUNDUP(D141,0))))</f>
        <v>0</v>
      </c>
      <c r="E201" s="164">
        <f>IF('Ｃ．運賃表（別紙①－１）'!$C$180=1,ROUNDUP(E141,0),IF('Ｃ．運賃表（別紙①－１）'!$C$180=2,ROUNDUP(E141,-1),IF('Ｃ．運賃表（別紙①－１）'!$C$180=3,ROUND(E141,-1),ROUNDUP(E141,0))))</f>
        <v>0</v>
      </c>
      <c r="F201" s="164">
        <f>IF('Ｃ．運賃表（別紙①－１）'!$C$180=1,ROUNDUP(F141,0),IF('Ｃ．運賃表（別紙①－１）'!$C$180=2,ROUNDUP(F141,-1),IF('Ｃ．運賃表（別紙①－１）'!$C$180=3,ROUND(F141,-1),ROUNDUP(F141,0))))</f>
        <v>0</v>
      </c>
      <c r="G201" s="164">
        <f>IF('Ｃ．運賃表（別紙①－１）'!$C$180=1,ROUNDUP(G141,0),IF('Ｃ．運賃表（別紙①－１）'!$C$180=2,ROUNDUP(G141,-1),IF('Ｃ．運賃表（別紙①－１）'!$C$180=3,ROUND(G141,-1),ROUNDUP(G141,0))))</f>
        <v>0</v>
      </c>
      <c r="H201" s="164">
        <f>IF('Ｃ．運賃表（別紙①－１）'!$C$180=1,ROUNDUP(H141,0),IF('Ｃ．運賃表（別紙①－１）'!$C$180=2,ROUNDUP(H141,-1),IF('Ｃ．運賃表（別紙①－１）'!$C$180=3,ROUND(H141,-1),ROUNDUP(H141,0))))</f>
        <v>0</v>
      </c>
      <c r="I201" s="164">
        <f>IF('Ｃ．運賃表（別紙①－１）'!$C$180=1,ROUNDUP(I141,0),IF('Ｃ．運賃表（別紙①－１）'!$C$180=2,ROUNDUP(I141,-1),IF('Ｃ．運賃表（別紙①－１）'!$C$180=3,ROUND(I141,-1),ROUNDUP(I141,0))))</f>
        <v>0</v>
      </c>
      <c r="J201" s="164">
        <f>IF('Ｃ．運賃表（別紙①－１）'!$C$180=1,ROUNDUP(J141,0),IF('Ｃ．運賃表（別紙①－１）'!$C$180=2,ROUNDUP(J141,-1),IF('Ｃ．運賃表（別紙①－１）'!$C$180=3,ROUND(J141,-1),ROUNDUP(J141,0))))</f>
        <v>0</v>
      </c>
      <c r="K201" s="164">
        <f>IF('Ｃ．運賃表（別紙①－１）'!$C$180=1,ROUNDUP(K141,0),IF('Ｃ．運賃表（別紙①－１）'!$C$180=2,ROUNDUP(K141,-1),IF('Ｃ．運賃表（別紙①－１）'!$C$180=3,ROUND(K141,-1),ROUNDUP(K141,0))))</f>
        <v>0</v>
      </c>
      <c r="L201" s="164">
        <f>IF('Ｃ．運賃表（別紙①－１）'!$C$180=1,ROUNDUP(L141,0),IF('Ｃ．運賃表（別紙①－１）'!$C$180=2,ROUNDUP(L141,-1),IF('Ｃ．運賃表（別紙①－１）'!$C$180=3,ROUND(L141,-1),ROUNDUP(L141,0))))</f>
        <v>0</v>
      </c>
      <c r="M201" s="164">
        <f>IF('Ｃ．運賃表（別紙①－１）'!$C$180=1,ROUNDUP(M141,0),IF('Ｃ．運賃表（別紙①－１）'!$C$180=2,ROUNDUP(M141,-1),IF('Ｃ．運賃表（別紙①－１）'!$C$180=3,ROUND(M141,-1),ROUNDUP(M141,0))))</f>
        <v>0</v>
      </c>
      <c r="N201" s="164">
        <f>IF('Ｃ．運賃表（別紙①－１）'!$C$180=1,ROUNDUP(N141,0),IF('Ｃ．運賃表（別紙①－１）'!$C$180=2,ROUNDUP(N141,-1),IF('Ｃ．運賃表（別紙①－１）'!$C$180=3,ROUND(N141,-1),ROUNDUP(N141,0))))</f>
        <v>0</v>
      </c>
      <c r="O201" s="164">
        <f>IF('Ｃ．運賃表（別紙①－１）'!$C$180=1,ROUNDUP(O141,0),IF('Ｃ．運賃表（別紙①－１）'!$C$180=2,ROUNDUP(O141,-1),IF('Ｃ．運賃表（別紙①－１）'!$C$180=3,ROUND(O141,-1),ROUNDUP(O141,0))))</f>
        <v>0</v>
      </c>
      <c r="P201" s="164">
        <f>IF('Ｃ．運賃表（別紙①－１）'!$C$180=1,ROUNDUP(P141,0),IF('Ｃ．運賃表（別紙①－１）'!$C$180=2,ROUNDUP(P141,-1),IF('Ｃ．運賃表（別紙①－１）'!$C$180=3,ROUND(P141,-1),ROUNDUP(P141,0))))</f>
        <v>0</v>
      </c>
      <c r="Q201" s="159"/>
      <c r="R201" s="159"/>
    </row>
    <row r="202" spans="1:18" ht="11.25">
      <c r="A202" s="159"/>
      <c r="B202" s="159"/>
      <c r="C202" s="159"/>
      <c r="D202" s="164">
        <f>IF('Ｃ．運賃表（別紙①－１）'!$C$180=1,ROUNDUP(D142,0),IF('Ｃ．運賃表（別紙①－１）'!$C$180=2,ROUNDUP(D142,-1),IF('Ｃ．運賃表（別紙①－１）'!$C$180=3,ROUND(D142,-1),ROUNDUP(D142,0))))</f>
        <v>0</v>
      </c>
      <c r="E202" s="164">
        <f>IF('Ｃ．運賃表（別紙①－１）'!$C$180=1,ROUNDUP(E142,0),IF('Ｃ．運賃表（別紙①－１）'!$C$180=2,ROUNDUP(E142,-1),IF('Ｃ．運賃表（別紙①－１）'!$C$180=3,ROUND(E142,-1),ROUNDUP(E142,0))))</f>
        <v>0</v>
      </c>
      <c r="F202" s="164">
        <f>IF('Ｃ．運賃表（別紙①－１）'!$C$180=1,ROUNDUP(F142,0),IF('Ｃ．運賃表（別紙①－１）'!$C$180=2,ROUNDUP(F142,-1),IF('Ｃ．運賃表（別紙①－１）'!$C$180=3,ROUND(F142,-1),ROUNDUP(F142,0))))</f>
        <v>0</v>
      </c>
      <c r="G202" s="164">
        <f>IF('Ｃ．運賃表（別紙①－１）'!$C$180=1,ROUNDUP(G142,0),IF('Ｃ．運賃表（別紙①－１）'!$C$180=2,ROUNDUP(G142,-1),IF('Ｃ．運賃表（別紙①－１）'!$C$180=3,ROUND(G142,-1),ROUNDUP(G142,0))))</f>
        <v>0</v>
      </c>
      <c r="H202" s="164">
        <f>IF('Ｃ．運賃表（別紙①－１）'!$C$180=1,ROUNDUP(H142,0),IF('Ｃ．運賃表（別紙①－１）'!$C$180=2,ROUNDUP(H142,-1),IF('Ｃ．運賃表（別紙①－１）'!$C$180=3,ROUND(H142,-1),ROUNDUP(H142,0))))</f>
        <v>0</v>
      </c>
      <c r="I202" s="164">
        <f>IF('Ｃ．運賃表（別紙①－１）'!$C$180=1,ROUNDUP(I142,0),IF('Ｃ．運賃表（別紙①－１）'!$C$180=2,ROUNDUP(I142,-1),IF('Ｃ．運賃表（別紙①－１）'!$C$180=3,ROUND(I142,-1),ROUNDUP(I142,0))))</f>
        <v>0</v>
      </c>
      <c r="J202" s="164">
        <f>IF('Ｃ．運賃表（別紙①－１）'!$C$180=1,ROUNDUP(J142,0),IF('Ｃ．運賃表（別紙①－１）'!$C$180=2,ROUNDUP(J142,-1),IF('Ｃ．運賃表（別紙①－１）'!$C$180=3,ROUND(J142,-1),ROUNDUP(J142,0))))</f>
        <v>0</v>
      </c>
      <c r="K202" s="164">
        <f>IF('Ｃ．運賃表（別紙①－１）'!$C$180=1,ROUNDUP(K142,0),IF('Ｃ．運賃表（別紙①－１）'!$C$180=2,ROUNDUP(K142,-1),IF('Ｃ．運賃表（別紙①－１）'!$C$180=3,ROUND(K142,-1),ROUNDUP(K142,0))))</f>
        <v>0</v>
      </c>
      <c r="L202" s="164">
        <f>IF('Ｃ．運賃表（別紙①－１）'!$C$180=1,ROUNDUP(L142,0),IF('Ｃ．運賃表（別紙①－１）'!$C$180=2,ROUNDUP(L142,-1),IF('Ｃ．運賃表（別紙①－１）'!$C$180=3,ROUND(L142,-1),ROUNDUP(L142,0))))</f>
        <v>0</v>
      </c>
      <c r="M202" s="164">
        <f>IF('Ｃ．運賃表（別紙①－１）'!$C$180=1,ROUNDUP(M142,0),IF('Ｃ．運賃表（別紙①－１）'!$C$180=2,ROUNDUP(M142,-1),IF('Ｃ．運賃表（別紙①－１）'!$C$180=3,ROUND(M142,-1),ROUNDUP(M142,0))))</f>
        <v>0</v>
      </c>
      <c r="N202" s="164">
        <f>IF('Ｃ．運賃表（別紙①－１）'!$C$180=1,ROUNDUP(N142,0),IF('Ｃ．運賃表（別紙①－１）'!$C$180=2,ROUNDUP(N142,-1),IF('Ｃ．運賃表（別紙①－１）'!$C$180=3,ROUND(N142,-1),ROUNDUP(N142,0))))</f>
        <v>0</v>
      </c>
      <c r="O202" s="164">
        <f>IF('Ｃ．運賃表（別紙①－１）'!$C$180=1,ROUNDUP(O142,0),IF('Ｃ．運賃表（別紙①－１）'!$C$180=2,ROUNDUP(O142,-1),IF('Ｃ．運賃表（別紙①－１）'!$C$180=3,ROUND(O142,-1),ROUNDUP(O142,0))))</f>
        <v>0</v>
      </c>
      <c r="P202" s="164">
        <f>IF('Ｃ．運賃表（別紙①－１）'!$C$180=1,ROUNDUP(P142,0),IF('Ｃ．運賃表（別紙①－１）'!$C$180=2,ROUNDUP(P142,-1),IF('Ｃ．運賃表（別紙①－１）'!$C$180=3,ROUND(P142,-1),ROUNDUP(P142,0))))</f>
        <v>0</v>
      </c>
      <c r="Q202" s="159"/>
      <c r="R202" s="159"/>
    </row>
    <row r="203" spans="1:18" ht="11.25">
      <c r="A203" s="159"/>
      <c r="B203" s="159"/>
      <c r="C203" s="159"/>
      <c r="D203" s="164">
        <f>IF('Ｃ．運賃表（別紙①－１）'!$C$180=1,ROUNDUP(D143,0),IF('Ｃ．運賃表（別紙①－１）'!$C$180=2,ROUNDUP(D143,-1),IF('Ｃ．運賃表（別紙①－１）'!$C$180=3,ROUND(D143,-1),ROUNDUP(D143,0))))</f>
        <v>0</v>
      </c>
      <c r="E203" s="164">
        <f>IF('Ｃ．運賃表（別紙①－１）'!$C$180=1,ROUNDUP(E143,0),IF('Ｃ．運賃表（別紙①－１）'!$C$180=2,ROUNDUP(E143,-1),IF('Ｃ．運賃表（別紙①－１）'!$C$180=3,ROUND(E143,-1),ROUNDUP(E143,0))))</f>
        <v>0</v>
      </c>
      <c r="F203" s="164">
        <f>IF('Ｃ．運賃表（別紙①－１）'!$C$180=1,ROUNDUP(F143,0),IF('Ｃ．運賃表（別紙①－１）'!$C$180=2,ROUNDUP(F143,-1),IF('Ｃ．運賃表（別紙①－１）'!$C$180=3,ROUND(F143,-1),ROUNDUP(F143,0))))</f>
        <v>0</v>
      </c>
      <c r="G203" s="164">
        <f>IF('Ｃ．運賃表（別紙①－１）'!$C$180=1,ROUNDUP(G143,0),IF('Ｃ．運賃表（別紙①－１）'!$C$180=2,ROUNDUP(G143,-1),IF('Ｃ．運賃表（別紙①－１）'!$C$180=3,ROUND(G143,-1),ROUNDUP(G143,0))))</f>
        <v>0</v>
      </c>
      <c r="H203" s="164">
        <f>IF('Ｃ．運賃表（別紙①－１）'!$C$180=1,ROUNDUP(H143,0),IF('Ｃ．運賃表（別紙①－１）'!$C$180=2,ROUNDUP(H143,-1),IF('Ｃ．運賃表（別紙①－１）'!$C$180=3,ROUND(H143,-1),ROUNDUP(H143,0))))</f>
        <v>0</v>
      </c>
      <c r="I203" s="164">
        <f>IF('Ｃ．運賃表（別紙①－１）'!$C$180=1,ROUNDUP(I143,0),IF('Ｃ．運賃表（別紙①－１）'!$C$180=2,ROUNDUP(I143,-1),IF('Ｃ．運賃表（別紙①－１）'!$C$180=3,ROUND(I143,-1),ROUNDUP(I143,0))))</f>
        <v>0</v>
      </c>
      <c r="J203" s="164">
        <f>IF('Ｃ．運賃表（別紙①－１）'!$C$180=1,ROUNDUP(J143,0),IF('Ｃ．運賃表（別紙①－１）'!$C$180=2,ROUNDUP(J143,-1),IF('Ｃ．運賃表（別紙①－１）'!$C$180=3,ROUND(J143,-1),ROUNDUP(J143,0))))</f>
        <v>0</v>
      </c>
      <c r="K203" s="164">
        <f>IF('Ｃ．運賃表（別紙①－１）'!$C$180=1,ROUNDUP(K143,0),IF('Ｃ．運賃表（別紙①－１）'!$C$180=2,ROUNDUP(K143,-1),IF('Ｃ．運賃表（別紙①－１）'!$C$180=3,ROUND(K143,-1),ROUNDUP(K143,0))))</f>
        <v>0</v>
      </c>
      <c r="L203" s="164">
        <f>IF('Ｃ．運賃表（別紙①－１）'!$C$180=1,ROUNDUP(L143,0),IF('Ｃ．運賃表（別紙①－１）'!$C$180=2,ROUNDUP(L143,-1),IF('Ｃ．運賃表（別紙①－１）'!$C$180=3,ROUND(L143,-1),ROUNDUP(L143,0))))</f>
        <v>0</v>
      </c>
      <c r="M203" s="164">
        <f>IF('Ｃ．運賃表（別紙①－１）'!$C$180=1,ROUNDUP(M143,0),IF('Ｃ．運賃表（別紙①－１）'!$C$180=2,ROUNDUP(M143,-1),IF('Ｃ．運賃表（別紙①－１）'!$C$180=3,ROUND(M143,-1),ROUNDUP(M143,0))))</f>
        <v>0</v>
      </c>
      <c r="N203" s="164">
        <f>IF('Ｃ．運賃表（別紙①－１）'!$C$180=1,ROUNDUP(N143,0),IF('Ｃ．運賃表（別紙①－１）'!$C$180=2,ROUNDUP(N143,-1),IF('Ｃ．運賃表（別紙①－１）'!$C$180=3,ROUND(N143,-1),ROUNDUP(N143,0))))</f>
        <v>0</v>
      </c>
      <c r="O203" s="164">
        <f>IF('Ｃ．運賃表（別紙①－１）'!$C$180=1,ROUNDUP(O143,0),IF('Ｃ．運賃表（別紙①－１）'!$C$180=2,ROUNDUP(O143,-1),IF('Ｃ．運賃表（別紙①－１）'!$C$180=3,ROUND(O143,-1),ROUNDUP(O143,0))))</f>
        <v>0</v>
      </c>
      <c r="P203" s="164">
        <f>IF('Ｃ．運賃表（別紙①－１）'!$C$180=1,ROUNDUP(P143,0),IF('Ｃ．運賃表（別紙①－１）'!$C$180=2,ROUNDUP(P143,-1),IF('Ｃ．運賃表（別紙①－１）'!$C$180=3,ROUND(P143,-1),ROUNDUP(P143,0))))</f>
        <v>0</v>
      </c>
      <c r="Q203" s="159"/>
      <c r="R203" s="159"/>
    </row>
    <row r="204" spans="1:18" ht="11.25">
      <c r="A204" s="159"/>
      <c r="B204" s="159"/>
      <c r="C204" s="159"/>
      <c r="D204" s="164">
        <f>IF('Ｃ．運賃表（別紙①－１）'!$C$180=1,ROUNDUP(D144,0),IF('Ｃ．運賃表（別紙①－１）'!$C$180=2,ROUNDUP(D144,-1),IF('Ｃ．運賃表（別紙①－１）'!$C$180=3,ROUND(D144,-1),ROUNDUP(D144,0))))</f>
        <v>0</v>
      </c>
      <c r="E204" s="164">
        <f>IF('Ｃ．運賃表（別紙①－１）'!$C$180=1,ROUNDUP(E144,0),IF('Ｃ．運賃表（別紙①－１）'!$C$180=2,ROUNDUP(E144,-1),IF('Ｃ．運賃表（別紙①－１）'!$C$180=3,ROUND(E144,-1),ROUNDUP(E144,0))))</f>
        <v>0</v>
      </c>
      <c r="F204" s="164">
        <f>IF('Ｃ．運賃表（別紙①－１）'!$C$180=1,ROUNDUP(F144,0),IF('Ｃ．運賃表（別紙①－１）'!$C$180=2,ROUNDUP(F144,-1),IF('Ｃ．運賃表（別紙①－１）'!$C$180=3,ROUND(F144,-1),ROUNDUP(F144,0))))</f>
        <v>0</v>
      </c>
      <c r="G204" s="164">
        <f>IF('Ｃ．運賃表（別紙①－１）'!$C$180=1,ROUNDUP(G144,0),IF('Ｃ．運賃表（別紙①－１）'!$C$180=2,ROUNDUP(G144,-1),IF('Ｃ．運賃表（別紙①－１）'!$C$180=3,ROUND(G144,-1),ROUNDUP(G144,0))))</f>
        <v>0</v>
      </c>
      <c r="H204" s="164">
        <f>IF('Ｃ．運賃表（別紙①－１）'!$C$180=1,ROUNDUP(H144,0),IF('Ｃ．運賃表（別紙①－１）'!$C$180=2,ROUNDUP(H144,-1),IF('Ｃ．運賃表（別紙①－１）'!$C$180=3,ROUND(H144,-1),ROUNDUP(H144,0))))</f>
        <v>0</v>
      </c>
      <c r="I204" s="164">
        <f>IF('Ｃ．運賃表（別紙①－１）'!$C$180=1,ROUNDUP(I144,0),IF('Ｃ．運賃表（別紙①－１）'!$C$180=2,ROUNDUP(I144,-1),IF('Ｃ．運賃表（別紙①－１）'!$C$180=3,ROUND(I144,-1),ROUNDUP(I144,0))))</f>
        <v>0</v>
      </c>
      <c r="J204" s="164">
        <f>IF('Ｃ．運賃表（別紙①－１）'!$C$180=1,ROUNDUP(J144,0),IF('Ｃ．運賃表（別紙①－１）'!$C$180=2,ROUNDUP(J144,-1),IF('Ｃ．運賃表（別紙①－１）'!$C$180=3,ROUND(J144,-1),ROUNDUP(J144,0))))</f>
        <v>0</v>
      </c>
      <c r="K204" s="164">
        <f>IF('Ｃ．運賃表（別紙①－１）'!$C$180=1,ROUNDUP(K144,0),IF('Ｃ．運賃表（別紙①－１）'!$C$180=2,ROUNDUP(K144,-1),IF('Ｃ．運賃表（別紙①－１）'!$C$180=3,ROUND(K144,-1),ROUNDUP(K144,0))))</f>
        <v>0</v>
      </c>
      <c r="L204" s="164">
        <f>IF('Ｃ．運賃表（別紙①－１）'!$C$180=1,ROUNDUP(L144,0),IF('Ｃ．運賃表（別紙①－１）'!$C$180=2,ROUNDUP(L144,-1),IF('Ｃ．運賃表（別紙①－１）'!$C$180=3,ROUND(L144,-1),ROUNDUP(L144,0))))</f>
        <v>0</v>
      </c>
      <c r="M204" s="164">
        <f>IF('Ｃ．運賃表（別紙①－１）'!$C$180=1,ROUNDUP(M144,0),IF('Ｃ．運賃表（別紙①－１）'!$C$180=2,ROUNDUP(M144,-1),IF('Ｃ．運賃表（別紙①－１）'!$C$180=3,ROUND(M144,-1),ROUNDUP(M144,0))))</f>
        <v>0</v>
      </c>
      <c r="N204" s="164">
        <f>IF('Ｃ．運賃表（別紙①－１）'!$C$180=1,ROUNDUP(N144,0),IF('Ｃ．運賃表（別紙①－１）'!$C$180=2,ROUNDUP(N144,-1),IF('Ｃ．運賃表（別紙①－１）'!$C$180=3,ROUND(N144,-1),ROUNDUP(N144,0))))</f>
        <v>0</v>
      </c>
      <c r="O204" s="164">
        <f>IF('Ｃ．運賃表（別紙①－１）'!$C$180=1,ROUNDUP(O144,0),IF('Ｃ．運賃表（別紙①－１）'!$C$180=2,ROUNDUP(O144,-1),IF('Ｃ．運賃表（別紙①－１）'!$C$180=3,ROUND(O144,-1),ROUNDUP(O144,0))))</f>
        <v>0</v>
      </c>
      <c r="P204" s="164">
        <f>IF('Ｃ．運賃表（別紙①－１）'!$C$180=1,ROUNDUP(P144,0),IF('Ｃ．運賃表（別紙①－１）'!$C$180=2,ROUNDUP(P144,-1),IF('Ｃ．運賃表（別紙①－１）'!$C$180=3,ROUND(P144,-1),ROUNDUP(P144,0))))</f>
        <v>0</v>
      </c>
      <c r="Q204" s="159"/>
      <c r="R204" s="159"/>
    </row>
    <row r="205" spans="1:18" ht="11.25">
      <c r="A205" s="159"/>
      <c r="B205" s="159"/>
      <c r="C205" s="159"/>
      <c r="D205" s="164">
        <f>IF('Ｃ．運賃表（別紙①－１）'!$C$180=1,ROUNDUP(D145,0),IF('Ｃ．運賃表（別紙①－１）'!$C$180=2,ROUNDUP(D145,-1),IF('Ｃ．運賃表（別紙①－１）'!$C$180=3,ROUND(D145,-1),ROUNDUP(D145,0))))</f>
        <v>0</v>
      </c>
      <c r="E205" s="164">
        <f>IF('Ｃ．運賃表（別紙①－１）'!$C$180=1,ROUNDUP(E145,0),IF('Ｃ．運賃表（別紙①－１）'!$C$180=2,ROUNDUP(E145,-1),IF('Ｃ．運賃表（別紙①－１）'!$C$180=3,ROUND(E145,-1),ROUNDUP(E145,0))))</f>
        <v>0</v>
      </c>
      <c r="F205" s="164">
        <f>IF('Ｃ．運賃表（別紙①－１）'!$C$180=1,ROUNDUP(F145,0),IF('Ｃ．運賃表（別紙①－１）'!$C$180=2,ROUNDUP(F145,-1),IF('Ｃ．運賃表（別紙①－１）'!$C$180=3,ROUND(F145,-1),ROUNDUP(F145,0))))</f>
        <v>0</v>
      </c>
      <c r="G205" s="164">
        <f>IF('Ｃ．運賃表（別紙①－１）'!$C$180=1,ROUNDUP(G145,0),IF('Ｃ．運賃表（別紙①－１）'!$C$180=2,ROUNDUP(G145,-1),IF('Ｃ．運賃表（別紙①－１）'!$C$180=3,ROUND(G145,-1),ROUNDUP(G145,0))))</f>
        <v>0</v>
      </c>
      <c r="H205" s="164">
        <f>IF('Ｃ．運賃表（別紙①－１）'!$C$180=1,ROUNDUP(H145,0),IF('Ｃ．運賃表（別紙①－１）'!$C$180=2,ROUNDUP(H145,-1),IF('Ｃ．運賃表（別紙①－１）'!$C$180=3,ROUND(H145,-1),ROUNDUP(H145,0))))</f>
        <v>0</v>
      </c>
      <c r="I205" s="164">
        <f>IF('Ｃ．運賃表（別紙①－１）'!$C$180=1,ROUNDUP(I145,0),IF('Ｃ．運賃表（別紙①－１）'!$C$180=2,ROUNDUP(I145,-1),IF('Ｃ．運賃表（別紙①－１）'!$C$180=3,ROUND(I145,-1),ROUNDUP(I145,0))))</f>
        <v>0</v>
      </c>
      <c r="J205" s="164">
        <f>IF('Ｃ．運賃表（別紙①－１）'!$C$180=1,ROUNDUP(J145,0),IF('Ｃ．運賃表（別紙①－１）'!$C$180=2,ROUNDUP(J145,-1),IF('Ｃ．運賃表（別紙①－１）'!$C$180=3,ROUND(J145,-1),ROUNDUP(J145,0))))</f>
        <v>0</v>
      </c>
      <c r="K205" s="164">
        <f>IF('Ｃ．運賃表（別紙①－１）'!$C$180=1,ROUNDUP(K145,0),IF('Ｃ．運賃表（別紙①－１）'!$C$180=2,ROUNDUP(K145,-1),IF('Ｃ．運賃表（別紙①－１）'!$C$180=3,ROUND(K145,-1),ROUNDUP(K145,0))))</f>
        <v>0</v>
      </c>
      <c r="L205" s="164">
        <f>IF('Ｃ．運賃表（別紙①－１）'!$C$180=1,ROUNDUP(L145,0),IF('Ｃ．運賃表（別紙①－１）'!$C$180=2,ROUNDUP(L145,-1),IF('Ｃ．運賃表（別紙①－１）'!$C$180=3,ROUND(L145,-1),ROUNDUP(L145,0))))</f>
        <v>0</v>
      </c>
      <c r="M205" s="164">
        <f>IF('Ｃ．運賃表（別紙①－１）'!$C$180=1,ROUNDUP(M145,0),IF('Ｃ．運賃表（別紙①－１）'!$C$180=2,ROUNDUP(M145,-1),IF('Ｃ．運賃表（別紙①－１）'!$C$180=3,ROUND(M145,-1),ROUNDUP(M145,0))))</f>
        <v>0</v>
      </c>
      <c r="N205" s="164">
        <f>IF('Ｃ．運賃表（別紙①－１）'!$C$180=1,ROUNDUP(N145,0),IF('Ｃ．運賃表（別紙①－１）'!$C$180=2,ROUNDUP(N145,-1),IF('Ｃ．運賃表（別紙①－１）'!$C$180=3,ROUND(N145,-1),ROUNDUP(N145,0))))</f>
        <v>0</v>
      </c>
      <c r="O205" s="164">
        <f>IF('Ｃ．運賃表（別紙①－１）'!$C$180=1,ROUNDUP(O145,0),IF('Ｃ．運賃表（別紙①－１）'!$C$180=2,ROUNDUP(O145,-1),IF('Ｃ．運賃表（別紙①－１）'!$C$180=3,ROUND(O145,-1),ROUNDUP(O145,0))))</f>
        <v>0</v>
      </c>
      <c r="P205" s="164">
        <f>IF('Ｃ．運賃表（別紙①－１）'!$C$180=1,ROUNDUP(P145,0),IF('Ｃ．運賃表（別紙①－１）'!$C$180=2,ROUNDUP(P145,-1),IF('Ｃ．運賃表（別紙①－１）'!$C$180=3,ROUND(P145,-1),ROUNDUP(P145,0))))</f>
        <v>0</v>
      </c>
      <c r="Q205" s="159"/>
      <c r="R205" s="159"/>
    </row>
    <row r="206" spans="1:18" ht="11.25">
      <c r="A206" s="159"/>
      <c r="B206" s="159"/>
      <c r="C206" s="159"/>
      <c r="D206" s="164">
        <f>IF('Ｃ．運賃表（別紙①－１）'!$C$180=1,ROUNDUP(D146,0),IF('Ｃ．運賃表（別紙①－１）'!$C$180=2,ROUNDUP(D146,-1),IF('Ｃ．運賃表（別紙①－１）'!$C$180=3,ROUND(D146,-1),ROUNDUP(D146,0))))</f>
        <v>0</v>
      </c>
      <c r="E206" s="164">
        <f>IF('Ｃ．運賃表（別紙①－１）'!$C$180=1,ROUNDUP(E146,0),IF('Ｃ．運賃表（別紙①－１）'!$C$180=2,ROUNDUP(E146,-1),IF('Ｃ．運賃表（別紙①－１）'!$C$180=3,ROUND(E146,-1),ROUNDUP(E146,0))))</f>
        <v>0</v>
      </c>
      <c r="F206" s="164">
        <f>IF('Ｃ．運賃表（別紙①－１）'!$C$180=1,ROUNDUP(F146,0),IF('Ｃ．運賃表（別紙①－１）'!$C$180=2,ROUNDUP(F146,-1),IF('Ｃ．運賃表（別紙①－１）'!$C$180=3,ROUND(F146,-1),ROUNDUP(F146,0))))</f>
        <v>0</v>
      </c>
      <c r="G206" s="164">
        <f>IF('Ｃ．運賃表（別紙①－１）'!$C$180=1,ROUNDUP(G146,0),IF('Ｃ．運賃表（別紙①－１）'!$C$180=2,ROUNDUP(G146,-1),IF('Ｃ．運賃表（別紙①－１）'!$C$180=3,ROUND(G146,-1),ROUNDUP(G146,0))))</f>
        <v>0</v>
      </c>
      <c r="H206" s="164">
        <f>IF('Ｃ．運賃表（別紙①－１）'!$C$180=1,ROUNDUP(H146,0),IF('Ｃ．運賃表（別紙①－１）'!$C$180=2,ROUNDUP(H146,-1),IF('Ｃ．運賃表（別紙①－１）'!$C$180=3,ROUND(H146,-1),ROUNDUP(H146,0))))</f>
        <v>0</v>
      </c>
      <c r="I206" s="164">
        <f>IF('Ｃ．運賃表（別紙①－１）'!$C$180=1,ROUNDUP(I146,0),IF('Ｃ．運賃表（別紙①－１）'!$C$180=2,ROUNDUP(I146,-1),IF('Ｃ．運賃表（別紙①－１）'!$C$180=3,ROUND(I146,-1),ROUNDUP(I146,0))))</f>
        <v>0</v>
      </c>
      <c r="J206" s="164">
        <f>IF('Ｃ．運賃表（別紙①－１）'!$C$180=1,ROUNDUP(J146,0),IF('Ｃ．運賃表（別紙①－１）'!$C$180=2,ROUNDUP(J146,-1),IF('Ｃ．運賃表（別紙①－１）'!$C$180=3,ROUND(J146,-1),ROUNDUP(J146,0))))</f>
        <v>0</v>
      </c>
      <c r="K206" s="164">
        <f>IF('Ｃ．運賃表（別紙①－１）'!$C$180=1,ROUNDUP(K146,0),IF('Ｃ．運賃表（別紙①－１）'!$C$180=2,ROUNDUP(K146,-1),IF('Ｃ．運賃表（別紙①－１）'!$C$180=3,ROUND(K146,-1),ROUNDUP(K146,0))))</f>
        <v>0</v>
      </c>
      <c r="L206" s="164">
        <f>IF('Ｃ．運賃表（別紙①－１）'!$C$180=1,ROUNDUP(L146,0),IF('Ｃ．運賃表（別紙①－１）'!$C$180=2,ROUNDUP(L146,-1),IF('Ｃ．運賃表（別紙①－１）'!$C$180=3,ROUND(L146,-1),ROUNDUP(L146,0))))</f>
        <v>0</v>
      </c>
      <c r="M206" s="164">
        <f>IF('Ｃ．運賃表（別紙①－１）'!$C$180=1,ROUNDUP(M146,0),IF('Ｃ．運賃表（別紙①－１）'!$C$180=2,ROUNDUP(M146,-1),IF('Ｃ．運賃表（別紙①－１）'!$C$180=3,ROUND(M146,-1),ROUNDUP(M146,0))))</f>
        <v>0</v>
      </c>
      <c r="N206" s="164">
        <f>IF('Ｃ．運賃表（別紙①－１）'!$C$180=1,ROUNDUP(N146,0),IF('Ｃ．運賃表（別紙①－１）'!$C$180=2,ROUNDUP(N146,-1),IF('Ｃ．運賃表（別紙①－１）'!$C$180=3,ROUND(N146,-1),ROUNDUP(N146,0))))</f>
        <v>0</v>
      </c>
      <c r="O206" s="164">
        <f>IF('Ｃ．運賃表（別紙①－１）'!$C$180=1,ROUNDUP(O146,0),IF('Ｃ．運賃表（別紙①－１）'!$C$180=2,ROUNDUP(O146,-1),IF('Ｃ．運賃表（別紙①－１）'!$C$180=3,ROUND(O146,-1),ROUNDUP(O146,0))))</f>
        <v>0</v>
      </c>
      <c r="P206" s="164">
        <f>IF('Ｃ．運賃表（別紙①－１）'!$C$180=1,ROUNDUP(P146,0),IF('Ｃ．運賃表（別紙①－１）'!$C$180=2,ROUNDUP(P146,-1),IF('Ｃ．運賃表（別紙①－１）'!$C$180=3,ROUND(P146,-1),ROUNDUP(P146,0))))</f>
        <v>0</v>
      </c>
      <c r="Q206" s="159"/>
      <c r="R206" s="159"/>
    </row>
    <row r="207" spans="1:18" ht="11.25">
      <c r="A207" s="159"/>
      <c r="B207" s="159"/>
      <c r="C207" s="159"/>
      <c r="D207" s="164">
        <f>IF('Ｃ．運賃表（別紙①－１）'!$C$180=1,ROUNDUP(D147,0),IF('Ｃ．運賃表（別紙①－１）'!$C$180=2,ROUNDUP(D147,-1),IF('Ｃ．運賃表（別紙①－１）'!$C$180=3,ROUND(D147,-1),ROUNDUP(D147,0))))</f>
        <v>0</v>
      </c>
      <c r="E207" s="164">
        <f>IF('Ｃ．運賃表（別紙①－１）'!$C$180=1,ROUNDUP(E147,0),IF('Ｃ．運賃表（別紙①－１）'!$C$180=2,ROUNDUP(E147,-1),IF('Ｃ．運賃表（別紙①－１）'!$C$180=3,ROUND(E147,-1),ROUNDUP(E147,0))))</f>
        <v>0</v>
      </c>
      <c r="F207" s="164">
        <f>IF('Ｃ．運賃表（別紙①－１）'!$C$180=1,ROUNDUP(F147,0),IF('Ｃ．運賃表（別紙①－１）'!$C$180=2,ROUNDUP(F147,-1),IF('Ｃ．運賃表（別紙①－１）'!$C$180=3,ROUND(F147,-1),ROUNDUP(F147,0))))</f>
        <v>0</v>
      </c>
      <c r="G207" s="164">
        <f>IF('Ｃ．運賃表（別紙①－１）'!$C$180=1,ROUNDUP(G147,0),IF('Ｃ．運賃表（別紙①－１）'!$C$180=2,ROUNDUP(G147,-1),IF('Ｃ．運賃表（別紙①－１）'!$C$180=3,ROUND(G147,-1),ROUNDUP(G147,0))))</f>
        <v>0</v>
      </c>
      <c r="H207" s="164">
        <f>IF('Ｃ．運賃表（別紙①－１）'!$C$180=1,ROUNDUP(H147,0),IF('Ｃ．運賃表（別紙①－１）'!$C$180=2,ROUNDUP(H147,-1),IF('Ｃ．運賃表（別紙①－１）'!$C$180=3,ROUND(H147,-1),ROUNDUP(H147,0))))</f>
        <v>0</v>
      </c>
      <c r="I207" s="164">
        <f>IF('Ｃ．運賃表（別紙①－１）'!$C$180=1,ROUNDUP(I147,0),IF('Ｃ．運賃表（別紙①－１）'!$C$180=2,ROUNDUP(I147,-1),IF('Ｃ．運賃表（別紙①－１）'!$C$180=3,ROUND(I147,-1),ROUNDUP(I147,0))))</f>
        <v>0</v>
      </c>
      <c r="J207" s="164">
        <f>IF('Ｃ．運賃表（別紙①－１）'!$C$180=1,ROUNDUP(J147,0),IF('Ｃ．運賃表（別紙①－１）'!$C$180=2,ROUNDUP(J147,-1),IF('Ｃ．運賃表（別紙①－１）'!$C$180=3,ROUND(J147,-1),ROUNDUP(J147,0))))</f>
        <v>0</v>
      </c>
      <c r="K207" s="164">
        <f>IF('Ｃ．運賃表（別紙①－１）'!$C$180=1,ROUNDUP(K147,0),IF('Ｃ．運賃表（別紙①－１）'!$C$180=2,ROUNDUP(K147,-1),IF('Ｃ．運賃表（別紙①－１）'!$C$180=3,ROUND(K147,-1),ROUNDUP(K147,0))))</f>
        <v>0</v>
      </c>
      <c r="L207" s="164">
        <f>IF('Ｃ．運賃表（別紙①－１）'!$C$180=1,ROUNDUP(L147,0),IF('Ｃ．運賃表（別紙①－１）'!$C$180=2,ROUNDUP(L147,-1),IF('Ｃ．運賃表（別紙①－１）'!$C$180=3,ROUND(L147,-1),ROUNDUP(L147,0))))</f>
        <v>0</v>
      </c>
      <c r="M207" s="164">
        <f>IF('Ｃ．運賃表（別紙①－１）'!$C$180=1,ROUNDUP(M147,0),IF('Ｃ．運賃表（別紙①－１）'!$C$180=2,ROUNDUP(M147,-1),IF('Ｃ．運賃表（別紙①－１）'!$C$180=3,ROUND(M147,-1),ROUNDUP(M147,0))))</f>
        <v>0</v>
      </c>
      <c r="N207" s="164">
        <f>IF('Ｃ．運賃表（別紙①－１）'!$C$180=1,ROUNDUP(N147,0),IF('Ｃ．運賃表（別紙①－１）'!$C$180=2,ROUNDUP(N147,-1),IF('Ｃ．運賃表（別紙①－１）'!$C$180=3,ROUND(N147,-1),ROUNDUP(N147,0))))</f>
        <v>0</v>
      </c>
      <c r="O207" s="164">
        <f>IF('Ｃ．運賃表（別紙①－１）'!$C$180=1,ROUNDUP(O147,0),IF('Ｃ．運賃表（別紙①－１）'!$C$180=2,ROUNDUP(O147,-1),IF('Ｃ．運賃表（別紙①－１）'!$C$180=3,ROUND(O147,-1),ROUNDUP(O147,0))))</f>
        <v>0</v>
      </c>
      <c r="P207" s="164">
        <f>IF('Ｃ．運賃表（別紙①－１）'!$C$180=1,ROUNDUP(P147,0),IF('Ｃ．運賃表（別紙①－１）'!$C$180=2,ROUNDUP(P147,-1),IF('Ｃ．運賃表（別紙①－１）'!$C$180=3,ROUND(P147,-1),ROUNDUP(P147,0))))</f>
        <v>0</v>
      </c>
      <c r="Q207" s="159"/>
      <c r="R207" s="159"/>
    </row>
    <row r="208" spans="1:18" ht="11.25">
      <c r="A208" s="159"/>
      <c r="B208" s="159"/>
      <c r="C208" s="159"/>
      <c r="D208" s="164">
        <f>IF('Ｃ．運賃表（別紙①－１）'!$C$180=1,ROUNDUP(D148,0),IF('Ｃ．運賃表（別紙①－１）'!$C$180=2,ROUNDUP(D148,-1),IF('Ｃ．運賃表（別紙①－１）'!$C$180=3,ROUND(D148,-1),ROUNDUP(D148,0))))</f>
        <v>0</v>
      </c>
      <c r="E208" s="164">
        <f>IF('Ｃ．運賃表（別紙①－１）'!$C$180=1,ROUNDUP(E148,0),IF('Ｃ．運賃表（別紙①－１）'!$C$180=2,ROUNDUP(E148,-1),IF('Ｃ．運賃表（別紙①－１）'!$C$180=3,ROUND(E148,-1),ROUNDUP(E148,0))))</f>
        <v>0</v>
      </c>
      <c r="F208" s="164">
        <f>IF('Ｃ．運賃表（別紙①－１）'!$C$180=1,ROUNDUP(F148,0),IF('Ｃ．運賃表（別紙①－１）'!$C$180=2,ROUNDUP(F148,-1),IF('Ｃ．運賃表（別紙①－１）'!$C$180=3,ROUND(F148,-1),ROUNDUP(F148,0))))</f>
        <v>0</v>
      </c>
      <c r="G208" s="164">
        <f>IF('Ｃ．運賃表（別紙①－１）'!$C$180=1,ROUNDUP(G148,0),IF('Ｃ．運賃表（別紙①－１）'!$C$180=2,ROUNDUP(G148,-1),IF('Ｃ．運賃表（別紙①－１）'!$C$180=3,ROUND(G148,-1),ROUNDUP(G148,0))))</f>
        <v>0</v>
      </c>
      <c r="H208" s="164">
        <f>IF('Ｃ．運賃表（別紙①－１）'!$C$180=1,ROUNDUP(H148,0),IF('Ｃ．運賃表（別紙①－１）'!$C$180=2,ROUNDUP(H148,-1),IF('Ｃ．運賃表（別紙①－１）'!$C$180=3,ROUND(H148,-1),ROUNDUP(H148,0))))</f>
        <v>0</v>
      </c>
      <c r="I208" s="164">
        <f>IF('Ｃ．運賃表（別紙①－１）'!$C$180=1,ROUNDUP(I148,0),IF('Ｃ．運賃表（別紙①－１）'!$C$180=2,ROUNDUP(I148,-1),IF('Ｃ．運賃表（別紙①－１）'!$C$180=3,ROUND(I148,-1),ROUNDUP(I148,0))))</f>
        <v>0</v>
      </c>
      <c r="J208" s="164">
        <f>IF('Ｃ．運賃表（別紙①－１）'!$C$180=1,ROUNDUP(J148,0),IF('Ｃ．運賃表（別紙①－１）'!$C$180=2,ROUNDUP(J148,-1),IF('Ｃ．運賃表（別紙①－１）'!$C$180=3,ROUND(J148,-1),ROUNDUP(J148,0))))</f>
        <v>0</v>
      </c>
      <c r="K208" s="164">
        <f>IF('Ｃ．運賃表（別紙①－１）'!$C$180=1,ROUNDUP(K148,0),IF('Ｃ．運賃表（別紙①－１）'!$C$180=2,ROUNDUP(K148,-1),IF('Ｃ．運賃表（別紙①－１）'!$C$180=3,ROUND(K148,-1),ROUNDUP(K148,0))))</f>
        <v>0</v>
      </c>
      <c r="L208" s="164">
        <f>IF('Ｃ．運賃表（別紙①－１）'!$C$180=1,ROUNDUP(L148,0),IF('Ｃ．運賃表（別紙①－１）'!$C$180=2,ROUNDUP(L148,-1),IF('Ｃ．運賃表（別紙①－１）'!$C$180=3,ROUND(L148,-1),ROUNDUP(L148,0))))</f>
        <v>0</v>
      </c>
      <c r="M208" s="164">
        <f>IF('Ｃ．運賃表（別紙①－１）'!$C$180=1,ROUNDUP(M148,0),IF('Ｃ．運賃表（別紙①－１）'!$C$180=2,ROUNDUP(M148,-1),IF('Ｃ．運賃表（別紙①－１）'!$C$180=3,ROUND(M148,-1),ROUNDUP(M148,0))))</f>
        <v>0</v>
      </c>
      <c r="N208" s="164">
        <f>IF('Ｃ．運賃表（別紙①－１）'!$C$180=1,ROUNDUP(N148,0),IF('Ｃ．運賃表（別紙①－１）'!$C$180=2,ROUNDUP(N148,-1),IF('Ｃ．運賃表（別紙①－１）'!$C$180=3,ROUND(N148,-1),ROUNDUP(N148,0))))</f>
        <v>0</v>
      </c>
      <c r="O208" s="164">
        <f>IF('Ｃ．運賃表（別紙①－１）'!$C$180=1,ROUNDUP(O148,0),IF('Ｃ．運賃表（別紙①－１）'!$C$180=2,ROUNDUP(O148,-1),IF('Ｃ．運賃表（別紙①－１）'!$C$180=3,ROUND(O148,-1),ROUNDUP(O148,0))))</f>
        <v>0</v>
      </c>
      <c r="P208" s="164">
        <f>IF('Ｃ．運賃表（別紙①－１）'!$C$180=1,ROUNDUP(P148,0),IF('Ｃ．運賃表（別紙①－１）'!$C$180=2,ROUNDUP(P148,-1),IF('Ｃ．運賃表（別紙①－１）'!$C$180=3,ROUND(P148,-1),ROUNDUP(P148,0))))</f>
        <v>0</v>
      </c>
      <c r="Q208" s="159"/>
      <c r="R208" s="159"/>
    </row>
    <row r="209" spans="1:18" ht="11.25">
      <c r="A209" s="159"/>
      <c r="B209" s="159"/>
      <c r="C209" s="159"/>
      <c r="D209" s="164">
        <f>IF('Ｃ．運賃表（別紙①－１）'!$C$180=1,ROUNDUP(D149,0),IF('Ｃ．運賃表（別紙①－１）'!$C$180=2,ROUNDUP(D149,-1),IF('Ｃ．運賃表（別紙①－１）'!$C$180=3,ROUND(D149,-1),ROUNDUP(D149,0))))</f>
        <v>0</v>
      </c>
      <c r="E209" s="164">
        <f>IF('Ｃ．運賃表（別紙①－１）'!$C$180=1,ROUNDUP(E149,0),IF('Ｃ．運賃表（別紙①－１）'!$C$180=2,ROUNDUP(E149,-1),IF('Ｃ．運賃表（別紙①－１）'!$C$180=3,ROUND(E149,-1),ROUNDUP(E149,0))))</f>
        <v>0</v>
      </c>
      <c r="F209" s="164">
        <f>IF('Ｃ．運賃表（別紙①－１）'!$C$180=1,ROUNDUP(F149,0),IF('Ｃ．運賃表（別紙①－１）'!$C$180=2,ROUNDUP(F149,-1),IF('Ｃ．運賃表（別紙①－１）'!$C$180=3,ROUND(F149,-1),ROUNDUP(F149,0))))</f>
        <v>0</v>
      </c>
      <c r="G209" s="164">
        <f>IF('Ｃ．運賃表（別紙①－１）'!$C$180=1,ROUNDUP(G149,0),IF('Ｃ．運賃表（別紙①－１）'!$C$180=2,ROUNDUP(G149,-1),IF('Ｃ．運賃表（別紙①－１）'!$C$180=3,ROUND(G149,-1),ROUNDUP(G149,0))))</f>
        <v>0</v>
      </c>
      <c r="H209" s="164">
        <f>IF('Ｃ．運賃表（別紙①－１）'!$C$180=1,ROUNDUP(H149,0),IF('Ｃ．運賃表（別紙①－１）'!$C$180=2,ROUNDUP(H149,-1),IF('Ｃ．運賃表（別紙①－１）'!$C$180=3,ROUND(H149,-1),ROUNDUP(H149,0))))</f>
        <v>0</v>
      </c>
      <c r="I209" s="164">
        <f>IF('Ｃ．運賃表（別紙①－１）'!$C$180=1,ROUNDUP(I149,0),IF('Ｃ．運賃表（別紙①－１）'!$C$180=2,ROUNDUP(I149,-1),IF('Ｃ．運賃表（別紙①－１）'!$C$180=3,ROUND(I149,-1),ROUNDUP(I149,0))))</f>
        <v>0</v>
      </c>
      <c r="J209" s="164">
        <f>IF('Ｃ．運賃表（別紙①－１）'!$C$180=1,ROUNDUP(J149,0),IF('Ｃ．運賃表（別紙①－１）'!$C$180=2,ROUNDUP(J149,-1),IF('Ｃ．運賃表（別紙①－１）'!$C$180=3,ROUND(J149,-1),ROUNDUP(J149,0))))</f>
        <v>0</v>
      </c>
      <c r="K209" s="164">
        <f>IF('Ｃ．運賃表（別紙①－１）'!$C$180=1,ROUNDUP(K149,0),IF('Ｃ．運賃表（別紙①－１）'!$C$180=2,ROUNDUP(K149,-1),IF('Ｃ．運賃表（別紙①－１）'!$C$180=3,ROUND(K149,-1),ROUNDUP(K149,0))))</f>
        <v>0</v>
      </c>
      <c r="L209" s="164">
        <f>IF('Ｃ．運賃表（別紙①－１）'!$C$180=1,ROUNDUP(L149,0),IF('Ｃ．運賃表（別紙①－１）'!$C$180=2,ROUNDUP(L149,-1),IF('Ｃ．運賃表（別紙①－１）'!$C$180=3,ROUND(L149,-1),ROUNDUP(L149,0))))</f>
        <v>0</v>
      </c>
      <c r="M209" s="164">
        <f>IF('Ｃ．運賃表（別紙①－１）'!$C$180=1,ROUNDUP(M149,0),IF('Ｃ．運賃表（別紙①－１）'!$C$180=2,ROUNDUP(M149,-1),IF('Ｃ．運賃表（別紙①－１）'!$C$180=3,ROUND(M149,-1),ROUNDUP(M149,0))))</f>
        <v>0</v>
      </c>
      <c r="N209" s="164">
        <f>IF('Ｃ．運賃表（別紙①－１）'!$C$180=1,ROUNDUP(N149,0),IF('Ｃ．運賃表（別紙①－１）'!$C$180=2,ROUNDUP(N149,-1),IF('Ｃ．運賃表（別紙①－１）'!$C$180=3,ROUND(N149,-1),ROUNDUP(N149,0))))</f>
        <v>0</v>
      </c>
      <c r="O209" s="164">
        <f>IF('Ｃ．運賃表（別紙①－１）'!$C$180=1,ROUNDUP(O149,0),IF('Ｃ．運賃表（別紙①－１）'!$C$180=2,ROUNDUP(O149,-1),IF('Ｃ．運賃表（別紙①－１）'!$C$180=3,ROUND(O149,-1),ROUNDUP(O149,0))))</f>
        <v>0</v>
      </c>
      <c r="P209" s="164">
        <f>IF('Ｃ．運賃表（別紙①－１）'!$C$180=1,ROUNDUP(P149,0),IF('Ｃ．運賃表（別紙①－１）'!$C$180=2,ROUNDUP(P149,-1),IF('Ｃ．運賃表（別紙①－１）'!$C$180=3,ROUND(P149,-1),ROUNDUP(P149,0))))</f>
        <v>0</v>
      </c>
      <c r="Q209" s="159"/>
      <c r="R209" s="159"/>
    </row>
    <row r="210" spans="1:18" ht="11.25">
      <c r="A210" s="159"/>
      <c r="B210" s="159"/>
      <c r="C210" s="159"/>
      <c r="D210" s="164">
        <f>IF('Ｃ．運賃表（別紙①－１）'!$C$180=1,ROUNDUP(D150,0),IF('Ｃ．運賃表（別紙①－１）'!$C$180=2,ROUNDUP(D150,-1),IF('Ｃ．運賃表（別紙①－１）'!$C$180=3,ROUND(D150,-1),ROUNDUP(D150,0))))</f>
        <v>0</v>
      </c>
      <c r="E210" s="164">
        <f>IF('Ｃ．運賃表（別紙①－１）'!$C$180=1,ROUNDUP(E150,0),IF('Ｃ．運賃表（別紙①－１）'!$C$180=2,ROUNDUP(E150,-1),IF('Ｃ．運賃表（別紙①－１）'!$C$180=3,ROUND(E150,-1),ROUNDUP(E150,0))))</f>
        <v>0</v>
      </c>
      <c r="F210" s="164">
        <f>IF('Ｃ．運賃表（別紙①－１）'!$C$180=1,ROUNDUP(F150,0),IF('Ｃ．運賃表（別紙①－１）'!$C$180=2,ROUNDUP(F150,-1),IF('Ｃ．運賃表（別紙①－１）'!$C$180=3,ROUND(F150,-1),ROUNDUP(F150,0))))</f>
        <v>0</v>
      </c>
      <c r="G210" s="164">
        <f>IF('Ｃ．運賃表（別紙①－１）'!$C$180=1,ROUNDUP(G150,0),IF('Ｃ．運賃表（別紙①－１）'!$C$180=2,ROUNDUP(G150,-1),IF('Ｃ．運賃表（別紙①－１）'!$C$180=3,ROUND(G150,-1),ROUNDUP(G150,0))))</f>
        <v>0</v>
      </c>
      <c r="H210" s="164">
        <f>IF('Ｃ．運賃表（別紙①－１）'!$C$180=1,ROUNDUP(H150,0),IF('Ｃ．運賃表（別紙①－１）'!$C$180=2,ROUNDUP(H150,-1),IF('Ｃ．運賃表（別紙①－１）'!$C$180=3,ROUND(H150,-1),ROUNDUP(H150,0))))</f>
        <v>0</v>
      </c>
      <c r="I210" s="164">
        <f>IF('Ｃ．運賃表（別紙①－１）'!$C$180=1,ROUNDUP(I150,0),IF('Ｃ．運賃表（別紙①－１）'!$C$180=2,ROUNDUP(I150,-1),IF('Ｃ．運賃表（別紙①－１）'!$C$180=3,ROUND(I150,-1),ROUNDUP(I150,0))))</f>
        <v>0</v>
      </c>
      <c r="J210" s="164">
        <f>IF('Ｃ．運賃表（別紙①－１）'!$C$180=1,ROUNDUP(J150,0),IF('Ｃ．運賃表（別紙①－１）'!$C$180=2,ROUNDUP(J150,-1),IF('Ｃ．運賃表（別紙①－１）'!$C$180=3,ROUND(J150,-1),ROUNDUP(J150,0))))</f>
        <v>0</v>
      </c>
      <c r="K210" s="164">
        <f>IF('Ｃ．運賃表（別紙①－１）'!$C$180=1,ROUNDUP(K150,0),IF('Ｃ．運賃表（別紙①－１）'!$C$180=2,ROUNDUP(K150,-1),IF('Ｃ．運賃表（別紙①－１）'!$C$180=3,ROUND(K150,-1),ROUNDUP(K150,0))))</f>
        <v>0</v>
      </c>
      <c r="L210" s="164">
        <f>IF('Ｃ．運賃表（別紙①－１）'!$C$180=1,ROUNDUP(L150,0),IF('Ｃ．運賃表（別紙①－１）'!$C$180=2,ROUNDUP(L150,-1),IF('Ｃ．運賃表（別紙①－１）'!$C$180=3,ROUND(L150,-1),ROUNDUP(L150,0))))</f>
        <v>0</v>
      </c>
      <c r="M210" s="164">
        <f>IF('Ｃ．運賃表（別紙①－１）'!$C$180=1,ROUNDUP(M150,0),IF('Ｃ．運賃表（別紙①－１）'!$C$180=2,ROUNDUP(M150,-1),IF('Ｃ．運賃表（別紙①－１）'!$C$180=3,ROUND(M150,-1),ROUNDUP(M150,0))))</f>
        <v>0</v>
      </c>
      <c r="N210" s="164">
        <f>IF('Ｃ．運賃表（別紙①－１）'!$C$180=1,ROUNDUP(N150,0),IF('Ｃ．運賃表（別紙①－１）'!$C$180=2,ROUNDUP(N150,-1),IF('Ｃ．運賃表（別紙①－１）'!$C$180=3,ROUND(N150,-1),ROUNDUP(N150,0))))</f>
        <v>0</v>
      </c>
      <c r="O210" s="164">
        <f>IF('Ｃ．運賃表（別紙①－１）'!$C$180=1,ROUNDUP(O150,0),IF('Ｃ．運賃表（別紙①－１）'!$C$180=2,ROUNDUP(O150,-1),IF('Ｃ．運賃表（別紙①－１）'!$C$180=3,ROUND(O150,-1),ROUNDUP(O150,0))))</f>
        <v>0</v>
      </c>
      <c r="P210" s="164">
        <f>IF('Ｃ．運賃表（別紙①－１）'!$C$180=1,ROUNDUP(P150,0),IF('Ｃ．運賃表（別紙①－１）'!$C$180=2,ROUNDUP(P150,-1),IF('Ｃ．運賃表（別紙①－１）'!$C$180=3,ROUND(P150,-1),ROUNDUP(P150,0))))</f>
        <v>0</v>
      </c>
      <c r="Q210" s="159"/>
      <c r="R210" s="159"/>
    </row>
    <row r="211" spans="1:18" ht="11.25">
      <c r="A211" s="159"/>
      <c r="B211" s="159"/>
      <c r="C211" s="159"/>
      <c r="D211" s="164">
        <f>IF('Ｃ．運賃表（別紙①－１）'!$C$180=1,ROUNDUP(D151,0),IF('Ｃ．運賃表（別紙①－１）'!$C$180=2,ROUNDUP(D151,-1),IF('Ｃ．運賃表（別紙①－１）'!$C$180=3,ROUND(D151,-1),ROUNDUP(D151,0))))</f>
        <v>0</v>
      </c>
      <c r="E211" s="164">
        <f>IF('Ｃ．運賃表（別紙①－１）'!$C$180=1,ROUNDUP(E151,0),IF('Ｃ．運賃表（別紙①－１）'!$C$180=2,ROUNDUP(E151,-1),IF('Ｃ．運賃表（別紙①－１）'!$C$180=3,ROUND(E151,-1),ROUNDUP(E151,0))))</f>
        <v>0</v>
      </c>
      <c r="F211" s="164">
        <f>IF('Ｃ．運賃表（別紙①－１）'!$C$180=1,ROUNDUP(F151,0),IF('Ｃ．運賃表（別紙①－１）'!$C$180=2,ROUNDUP(F151,-1),IF('Ｃ．運賃表（別紙①－１）'!$C$180=3,ROUND(F151,-1),ROUNDUP(F151,0))))</f>
        <v>0</v>
      </c>
      <c r="G211" s="164">
        <f>IF('Ｃ．運賃表（別紙①－１）'!$C$180=1,ROUNDUP(G151,0),IF('Ｃ．運賃表（別紙①－１）'!$C$180=2,ROUNDUP(G151,-1),IF('Ｃ．運賃表（別紙①－１）'!$C$180=3,ROUND(G151,-1),ROUNDUP(G151,0))))</f>
        <v>0</v>
      </c>
      <c r="H211" s="164">
        <f>IF('Ｃ．運賃表（別紙①－１）'!$C$180=1,ROUNDUP(H151,0),IF('Ｃ．運賃表（別紙①－１）'!$C$180=2,ROUNDUP(H151,-1),IF('Ｃ．運賃表（別紙①－１）'!$C$180=3,ROUND(H151,-1),ROUNDUP(H151,0))))</f>
        <v>0</v>
      </c>
      <c r="I211" s="164">
        <f>IF('Ｃ．運賃表（別紙①－１）'!$C$180=1,ROUNDUP(I151,0),IF('Ｃ．運賃表（別紙①－１）'!$C$180=2,ROUNDUP(I151,-1),IF('Ｃ．運賃表（別紙①－１）'!$C$180=3,ROUND(I151,-1),ROUNDUP(I151,0))))</f>
        <v>0</v>
      </c>
      <c r="J211" s="164">
        <f>IF('Ｃ．運賃表（別紙①－１）'!$C$180=1,ROUNDUP(J151,0),IF('Ｃ．運賃表（別紙①－１）'!$C$180=2,ROUNDUP(J151,-1),IF('Ｃ．運賃表（別紙①－１）'!$C$180=3,ROUND(J151,-1),ROUNDUP(J151,0))))</f>
        <v>0</v>
      </c>
      <c r="K211" s="164">
        <f>IF('Ｃ．運賃表（別紙①－１）'!$C$180=1,ROUNDUP(K151,0),IF('Ｃ．運賃表（別紙①－１）'!$C$180=2,ROUNDUP(K151,-1),IF('Ｃ．運賃表（別紙①－１）'!$C$180=3,ROUND(K151,-1),ROUNDUP(K151,0))))</f>
        <v>0</v>
      </c>
      <c r="L211" s="164">
        <f>IF('Ｃ．運賃表（別紙①－１）'!$C$180=1,ROUNDUP(L151,0),IF('Ｃ．運賃表（別紙①－１）'!$C$180=2,ROUNDUP(L151,-1),IF('Ｃ．運賃表（別紙①－１）'!$C$180=3,ROUND(L151,-1),ROUNDUP(L151,0))))</f>
        <v>0</v>
      </c>
      <c r="M211" s="164">
        <f>IF('Ｃ．運賃表（別紙①－１）'!$C$180=1,ROUNDUP(M151,0),IF('Ｃ．運賃表（別紙①－１）'!$C$180=2,ROUNDUP(M151,-1),IF('Ｃ．運賃表（別紙①－１）'!$C$180=3,ROUND(M151,-1),ROUNDUP(M151,0))))</f>
        <v>0</v>
      </c>
      <c r="N211" s="164">
        <f>IF('Ｃ．運賃表（別紙①－１）'!$C$180=1,ROUNDUP(N151,0),IF('Ｃ．運賃表（別紙①－１）'!$C$180=2,ROUNDUP(N151,-1),IF('Ｃ．運賃表（別紙①－１）'!$C$180=3,ROUND(N151,-1),ROUNDUP(N151,0))))</f>
        <v>0</v>
      </c>
      <c r="O211" s="164">
        <f>IF('Ｃ．運賃表（別紙①－１）'!$C$180=1,ROUNDUP(O151,0),IF('Ｃ．運賃表（別紙①－１）'!$C$180=2,ROUNDUP(O151,-1),IF('Ｃ．運賃表（別紙①－１）'!$C$180=3,ROUND(O151,-1),ROUNDUP(O151,0))))</f>
        <v>0</v>
      </c>
      <c r="P211" s="164">
        <f>IF('Ｃ．運賃表（別紙①－１）'!$C$180=1,ROUNDUP(P151,0),IF('Ｃ．運賃表（別紙①－１）'!$C$180=2,ROUNDUP(P151,-1),IF('Ｃ．運賃表（別紙①－１）'!$C$180=3,ROUND(P151,-1),ROUNDUP(P151,0))))</f>
        <v>0</v>
      </c>
      <c r="Q211" s="159"/>
      <c r="R211" s="159"/>
    </row>
    <row r="212" spans="1:18" ht="11.25">
      <c r="A212" s="159"/>
      <c r="B212" s="159"/>
      <c r="C212" s="159"/>
      <c r="D212" s="164">
        <f>IF('Ｃ．運賃表（別紙①－１）'!$C$180=1,ROUNDUP(D152,0),IF('Ｃ．運賃表（別紙①－１）'!$C$180=2,ROUNDUP(D152,-1),IF('Ｃ．運賃表（別紙①－１）'!$C$180=3,ROUND(D152,-1),ROUNDUP(D152,0))))</f>
        <v>0</v>
      </c>
      <c r="E212" s="164">
        <f>IF('Ｃ．運賃表（別紙①－１）'!$C$180=1,ROUNDUP(E152,0),IF('Ｃ．運賃表（別紙①－１）'!$C$180=2,ROUNDUP(E152,-1),IF('Ｃ．運賃表（別紙①－１）'!$C$180=3,ROUND(E152,-1),ROUNDUP(E152,0))))</f>
        <v>0</v>
      </c>
      <c r="F212" s="164">
        <f>IF('Ｃ．運賃表（別紙①－１）'!$C$180=1,ROUNDUP(F152,0),IF('Ｃ．運賃表（別紙①－１）'!$C$180=2,ROUNDUP(F152,-1),IF('Ｃ．運賃表（別紙①－１）'!$C$180=3,ROUND(F152,-1),ROUNDUP(F152,0))))</f>
        <v>0</v>
      </c>
      <c r="G212" s="164">
        <f>IF('Ｃ．運賃表（別紙①－１）'!$C$180=1,ROUNDUP(G152,0),IF('Ｃ．運賃表（別紙①－１）'!$C$180=2,ROUNDUP(G152,-1),IF('Ｃ．運賃表（別紙①－１）'!$C$180=3,ROUND(G152,-1),ROUNDUP(G152,0))))</f>
        <v>0</v>
      </c>
      <c r="H212" s="164">
        <f>IF('Ｃ．運賃表（別紙①－１）'!$C$180=1,ROUNDUP(H152,0),IF('Ｃ．運賃表（別紙①－１）'!$C$180=2,ROUNDUP(H152,-1),IF('Ｃ．運賃表（別紙①－１）'!$C$180=3,ROUND(H152,-1),ROUNDUP(H152,0))))</f>
        <v>0</v>
      </c>
      <c r="I212" s="164">
        <f>IF('Ｃ．運賃表（別紙①－１）'!$C$180=1,ROUNDUP(I152,0),IF('Ｃ．運賃表（別紙①－１）'!$C$180=2,ROUNDUP(I152,-1),IF('Ｃ．運賃表（別紙①－１）'!$C$180=3,ROUND(I152,-1),ROUNDUP(I152,0))))</f>
        <v>0</v>
      </c>
      <c r="J212" s="164">
        <f>IF('Ｃ．運賃表（別紙①－１）'!$C$180=1,ROUNDUP(J152,0),IF('Ｃ．運賃表（別紙①－１）'!$C$180=2,ROUNDUP(J152,-1),IF('Ｃ．運賃表（別紙①－１）'!$C$180=3,ROUND(J152,-1),ROUNDUP(J152,0))))</f>
        <v>0</v>
      </c>
      <c r="K212" s="164">
        <f>IF('Ｃ．運賃表（別紙①－１）'!$C$180=1,ROUNDUP(K152,0),IF('Ｃ．運賃表（別紙①－１）'!$C$180=2,ROUNDUP(K152,-1),IF('Ｃ．運賃表（別紙①－１）'!$C$180=3,ROUND(K152,-1),ROUNDUP(K152,0))))</f>
        <v>0</v>
      </c>
      <c r="L212" s="164">
        <f>IF('Ｃ．運賃表（別紙①－１）'!$C$180=1,ROUNDUP(L152,0),IF('Ｃ．運賃表（別紙①－１）'!$C$180=2,ROUNDUP(L152,-1),IF('Ｃ．運賃表（別紙①－１）'!$C$180=3,ROUND(L152,-1),ROUNDUP(L152,0))))</f>
        <v>0</v>
      </c>
      <c r="M212" s="164">
        <f>IF('Ｃ．運賃表（別紙①－１）'!$C$180=1,ROUNDUP(M152,0),IF('Ｃ．運賃表（別紙①－１）'!$C$180=2,ROUNDUP(M152,-1),IF('Ｃ．運賃表（別紙①－１）'!$C$180=3,ROUND(M152,-1),ROUNDUP(M152,0))))</f>
        <v>0</v>
      </c>
      <c r="N212" s="164">
        <f>IF('Ｃ．運賃表（別紙①－１）'!$C$180=1,ROUNDUP(N152,0),IF('Ｃ．運賃表（別紙①－１）'!$C$180=2,ROUNDUP(N152,-1),IF('Ｃ．運賃表（別紙①－１）'!$C$180=3,ROUND(N152,-1),ROUNDUP(N152,0))))</f>
        <v>0</v>
      </c>
      <c r="O212" s="164">
        <f>IF('Ｃ．運賃表（別紙①－１）'!$C$180=1,ROUNDUP(O152,0),IF('Ｃ．運賃表（別紙①－１）'!$C$180=2,ROUNDUP(O152,-1),IF('Ｃ．運賃表（別紙①－１）'!$C$180=3,ROUND(O152,-1),ROUNDUP(O152,0))))</f>
        <v>0</v>
      </c>
      <c r="P212" s="164">
        <f>IF('Ｃ．運賃表（別紙①－１）'!$C$180=1,ROUNDUP(P152,0),IF('Ｃ．運賃表（別紙①－１）'!$C$180=2,ROUNDUP(P152,-1),IF('Ｃ．運賃表（別紙①－１）'!$C$180=3,ROUND(P152,-1),ROUNDUP(P152,0))))</f>
        <v>0</v>
      </c>
      <c r="Q212" s="159"/>
      <c r="R212" s="159"/>
    </row>
    <row r="213" spans="1:18" ht="11.25">
      <c r="A213" s="159"/>
      <c r="B213" s="159"/>
      <c r="C213" s="159"/>
      <c r="D213" s="164">
        <f>IF('Ｃ．運賃表（別紙①－１）'!$C$180=1,ROUNDUP(D153,0),IF('Ｃ．運賃表（別紙①－１）'!$C$180=2,ROUNDUP(D153,-1),IF('Ｃ．運賃表（別紙①－１）'!$C$180=3,ROUND(D153,-1),ROUNDUP(D153,0))))</f>
        <v>0</v>
      </c>
      <c r="E213" s="164">
        <f>IF('Ｃ．運賃表（別紙①－１）'!$C$180=1,ROUNDUP(E153,0),IF('Ｃ．運賃表（別紙①－１）'!$C$180=2,ROUNDUP(E153,-1),IF('Ｃ．運賃表（別紙①－１）'!$C$180=3,ROUND(E153,-1),ROUNDUP(E153,0))))</f>
        <v>0</v>
      </c>
      <c r="F213" s="164">
        <f>IF('Ｃ．運賃表（別紙①－１）'!$C$180=1,ROUNDUP(F153,0),IF('Ｃ．運賃表（別紙①－１）'!$C$180=2,ROUNDUP(F153,-1),IF('Ｃ．運賃表（別紙①－１）'!$C$180=3,ROUND(F153,-1),ROUNDUP(F153,0))))</f>
        <v>0</v>
      </c>
      <c r="G213" s="164">
        <f>IF('Ｃ．運賃表（別紙①－１）'!$C$180=1,ROUNDUP(G153,0),IF('Ｃ．運賃表（別紙①－１）'!$C$180=2,ROUNDUP(G153,-1),IF('Ｃ．運賃表（別紙①－１）'!$C$180=3,ROUND(G153,-1),ROUNDUP(G153,0))))</f>
        <v>0</v>
      </c>
      <c r="H213" s="164">
        <f>IF('Ｃ．運賃表（別紙①－１）'!$C$180=1,ROUNDUP(H153,0),IF('Ｃ．運賃表（別紙①－１）'!$C$180=2,ROUNDUP(H153,-1),IF('Ｃ．運賃表（別紙①－１）'!$C$180=3,ROUND(H153,-1),ROUNDUP(H153,0))))</f>
        <v>0</v>
      </c>
      <c r="I213" s="164">
        <f>IF('Ｃ．運賃表（別紙①－１）'!$C$180=1,ROUNDUP(I153,0),IF('Ｃ．運賃表（別紙①－１）'!$C$180=2,ROUNDUP(I153,-1),IF('Ｃ．運賃表（別紙①－１）'!$C$180=3,ROUND(I153,-1),ROUNDUP(I153,0))))</f>
        <v>0</v>
      </c>
      <c r="J213" s="164">
        <f>IF('Ｃ．運賃表（別紙①－１）'!$C$180=1,ROUNDUP(J153,0),IF('Ｃ．運賃表（別紙①－１）'!$C$180=2,ROUNDUP(J153,-1),IF('Ｃ．運賃表（別紙①－１）'!$C$180=3,ROUND(J153,-1),ROUNDUP(J153,0))))</f>
        <v>0</v>
      </c>
      <c r="K213" s="164">
        <f>IF('Ｃ．運賃表（別紙①－１）'!$C$180=1,ROUNDUP(K153,0),IF('Ｃ．運賃表（別紙①－１）'!$C$180=2,ROUNDUP(K153,-1),IF('Ｃ．運賃表（別紙①－１）'!$C$180=3,ROUND(K153,-1),ROUNDUP(K153,0))))</f>
        <v>0</v>
      </c>
      <c r="L213" s="164">
        <f>IF('Ｃ．運賃表（別紙①－１）'!$C$180=1,ROUNDUP(L153,0),IF('Ｃ．運賃表（別紙①－１）'!$C$180=2,ROUNDUP(L153,-1),IF('Ｃ．運賃表（別紙①－１）'!$C$180=3,ROUND(L153,-1),ROUNDUP(L153,0))))</f>
        <v>0</v>
      </c>
      <c r="M213" s="164">
        <f>IF('Ｃ．運賃表（別紙①－１）'!$C$180=1,ROUNDUP(M153,0),IF('Ｃ．運賃表（別紙①－１）'!$C$180=2,ROUNDUP(M153,-1),IF('Ｃ．運賃表（別紙①－１）'!$C$180=3,ROUND(M153,-1),ROUNDUP(M153,0))))</f>
        <v>0</v>
      </c>
      <c r="N213" s="164">
        <f>IF('Ｃ．運賃表（別紙①－１）'!$C$180=1,ROUNDUP(N153,0),IF('Ｃ．運賃表（別紙①－１）'!$C$180=2,ROUNDUP(N153,-1),IF('Ｃ．運賃表（別紙①－１）'!$C$180=3,ROUND(N153,-1),ROUNDUP(N153,0))))</f>
        <v>0</v>
      </c>
      <c r="O213" s="164">
        <f>IF('Ｃ．運賃表（別紙①－１）'!$C$180=1,ROUNDUP(O153,0),IF('Ｃ．運賃表（別紙①－１）'!$C$180=2,ROUNDUP(O153,-1),IF('Ｃ．運賃表（別紙①－１）'!$C$180=3,ROUND(O153,-1),ROUNDUP(O153,0))))</f>
        <v>0</v>
      </c>
      <c r="P213" s="164">
        <f>IF('Ｃ．運賃表（別紙①－１）'!$C$180=1,ROUNDUP(P153,0),IF('Ｃ．運賃表（別紙①－１）'!$C$180=2,ROUNDUP(P153,-1),IF('Ｃ．運賃表（別紙①－１）'!$C$180=3,ROUND(P153,-1),ROUNDUP(P153,0))))</f>
        <v>0</v>
      </c>
      <c r="Q213" s="159"/>
      <c r="R213" s="159"/>
    </row>
    <row r="214" spans="1:18" ht="11.25">
      <c r="A214" s="159"/>
      <c r="B214" s="159"/>
      <c r="C214" s="159"/>
      <c r="D214" s="164">
        <f>IF('Ｃ．運賃表（別紙①－１）'!$C$180=1,ROUNDUP(D154,0),IF('Ｃ．運賃表（別紙①－１）'!$C$180=2,ROUNDUP(D154,-1),IF('Ｃ．運賃表（別紙①－１）'!$C$180=3,ROUND(D154,-1),ROUNDUP(D154,0))))</f>
        <v>0</v>
      </c>
      <c r="E214" s="164">
        <f>IF('Ｃ．運賃表（別紙①－１）'!$C$180=1,ROUNDUP(E154,0),IF('Ｃ．運賃表（別紙①－１）'!$C$180=2,ROUNDUP(E154,-1),IF('Ｃ．運賃表（別紙①－１）'!$C$180=3,ROUND(E154,-1),ROUNDUP(E154,0))))</f>
        <v>0</v>
      </c>
      <c r="F214" s="164">
        <f>IF('Ｃ．運賃表（別紙①－１）'!$C$180=1,ROUNDUP(F154,0),IF('Ｃ．運賃表（別紙①－１）'!$C$180=2,ROUNDUP(F154,-1),IF('Ｃ．運賃表（別紙①－１）'!$C$180=3,ROUND(F154,-1),ROUNDUP(F154,0))))</f>
        <v>0</v>
      </c>
      <c r="G214" s="164">
        <f>IF('Ｃ．運賃表（別紙①－１）'!$C$180=1,ROUNDUP(G154,0),IF('Ｃ．運賃表（別紙①－１）'!$C$180=2,ROUNDUP(G154,-1),IF('Ｃ．運賃表（別紙①－１）'!$C$180=3,ROUND(G154,-1),ROUNDUP(G154,0))))</f>
        <v>0</v>
      </c>
      <c r="H214" s="164">
        <f>IF('Ｃ．運賃表（別紙①－１）'!$C$180=1,ROUNDUP(H154,0),IF('Ｃ．運賃表（別紙①－１）'!$C$180=2,ROUNDUP(H154,-1),IF('Ｃ．運賃表（別紙①－１）'!$C$180=3,ROUND(H154,-1),ROUNDUP(H154,0))))</f>
        <v>0</v>
      </c>
      <c r="I214" s="164">
        <f>IF('Ｃ．運賃表（別紙①－１）'!$C$180=1,ROUNDUP(I154,0),IF('Ｃ．運賃表（別紙①－１）'!$C$180=2,ROUNDUP(I154,-1),IF('Ｃ．運賃表（別紙①－１）'!$C$180=3,ROUND(I154,-1),ROUNDUP(I154,0))))</f>
        <v>0</v>
      </c>
      <c r="J214" s="164">
        <f>IF('Ｃ．運賃表（別紙①－１）'!$C$180=1,ROUNDUP(J154,0),IF('Ｃ．運賃表（別紙①－１）'!$C$180=2,ROUNDUP(J154,-1),IF('Ｃ．運賃表（別紙①－１）'!$C$180=3,ROUND(J154,-1),ROUNDUP(J154,0))))</f>
        <v>0</v>
      </c>
      <c r="K214" s="164">
        <f>IF('Ｃ．運賃表（別紙①－１）'!$C$180=1,ROUNDUP(K154,0),IF('Ｃ．運賃表（別紙①－１）'!$C$180=2,ROUNDUP(K154,-1),IF('Ｃ．運賃表（別紙①－１）'!$C$180=3,ROUND(K154,-1),ROUNDUP(K154,0))))</f>
        <v>0</v>
      </c>
      <c r="L214" s="164">
        <f>IF('Ｃ．運賃表（別紙①－１）'!$C$180=1,ROUNDUP(L154,0),IF('Ｃ．運賃表（別紙①－１）'!$C$180=2,ROUNDUP(L154,-1),IF('Ｃ．運賃表（別紙①－１）'!$C$180=3,ROUND(L154,-1),ROUNDUP(L154,0))))</f>
        <v>0</v>
      </c>
      <c r="M214" s="164">
        <f>IF('Ｃ．運賃表（別紙①－１）'!$C$180=1,ROUNDUP(M154,0),IF('Ｃ．運賃表（別紙①－１）'!$C$180=2,ROUNDUP(M154,-1),IF('Ｃ．運賃表（別紙①－１）'!$C$180=3,ROUND(M154,-1),ROUNDUP(M154,0))))</f>
        <v>0</v>
      </c>
      <c r="N214" s="164">
        <f>IF('Ｃ．運賃表（別紙①－１）'!$C$180=1,ROUNDUP(N154,0),IF('Ｃ．運賃表（別紙①－１）'!$C$180=2,ROUNDUP(N154,-1),IF('Ｃ．運賃表（別紙①－１）'!$C$180=3,ROUND(N154,-1),ROUNDUP(N154,0))))</f>
        <v>0</v>
      </c>
      <c r="O214" s="164">
        <f>IF('Ｃ．運賃表（別紙①－１）'!$C$180=1,ROUNDUP(O154,0),IF('Ｃ．運賃表（別紙①－１）'!$C$180=2,ROUNDUP(O154,-1),IF('Ｃ．運賃表（別紙①－１）'!$C$180=3,ROUND(O154,-1),ROUNDUP(O154,0))))</f>
        <v>0</v>
      </c>
      <c r="P214" s="164">
        <f>IF('Ｃ．運賃表（別紙①－１）'!$C$180=1,ROUNDUP(P154,0),IF('Ｃ．運賃表（別紙①－１）'!$C$180=2,ROUNDUP(P154,-1),IF('Ｃ．運賃表（別紙①－１）'!$C$180=3,ROUND(P154,-1),ROUNDUP(P154,0))))</f>
        <v>0</v>
      </c>
      <c r="Q214" s="159"/>
      <c r="R214" s="159"/>
    </row>
    <row r="215" spans="1:18" ht="11.25">
      <c r="A215" s="159"/>
      <c r="B215" s="159"/>
      <c r="C215" s="159"/>
      <c r="D215" s="164">
        <f>IF('Ｃ．運賃表（別紙①－１）'!$C$180=1,ROUNDUP(D155,0),IF('Ｃ．運賃表（別紙①－１）'!$C$180=2,ROUNDUP(D155,-1),IF('Ｃ．運賃表（別紙①－１）'!$C$180=3,ROUND(D155,-1),ROUNDUP(D155,0))))</f>
        <v>0</v>
      </c>
      <c r="E215" s="164">
        <f>IF('Ｃ．運賃表（別紙①－１）'!$C$180=1,ROUNDUP(E155,0),IF('Ｃ．運賃表（別紙①－１）'!$C$180=2,ROUNDUP(E155,-1),IF('Ｃ．運賃表（別紙①－１）'!$C$180=3,ROUND(E155,-1),ROUNDUP(E155,0))))</f>
        <v>0</v>
      </c>
      <c r="F215" s="164">
        <f>IF('Ｃ．運賃表（別紙①－１）'!$C$180=1,ROUNDUP(F155,0),IF('Ｃ．運賃表（別紙①－１）'!$C$180=2,ROUNDUP(F155,-1),IF('Ｃ．運賃表（別紙①－１）'!$C$180=3,ROUND(F155,-1),ROUNDUP(F155,0))))</f>
        <v>0</v>
      </c>
      <c r="G215" s="164">
        <f>IF('Ｃ．運賃表（別紙①－１）'!$C$180=1,ROUNDUP(G155,0),IF('Ｃ．運賃表（別紙①－１）'!$C$180=2,ROUNDUP(G155,-1),IF('Ｃ．運賃表（別紙①－１）'!$C$180=3,ROUND(G155,-1),ROUNDUP(G155,0))))</f>
        <v>0</v>
      </c>
      <c r="H215" s="164">
        <f>IF('Ｃ．運賃表（別紙①－１）'!$C$180=1,ROUNDUP(H155,0),IF('Ｃ．運賃表（別紙①－１）'!$C$180=2,ROUNDUP(H155,-1),IF('Ｃ．運賃表（別紙①－１）'!$C$180=3,ROUND(H155,-1),ROUNDUP(H155,0))))</f>
        <v>0</v>
      </c>
      <c r="I215" s="164">
        <f>IF('Ｃ．運賃表（別紙①－１）'!$C$180=1,ROUNDUP(I155,0),IF('Ｃ．運賃表（別紙①－１）'!$C$180=2,ROUNDUP(I155,-1),IF('Ｃ．運賃表（別紙①－１）'!$C$180=3,ROUND(I155,-1),ROUNDUP(I155,0))))</f>
        <v>0</v>
      </c>
      <c r="J215" s="164">
        <f>IF('Ｃ．運賃表（別紙①－１）'!$C$180=1,ROUNDUP(J155,0),IF('Ｃ．運賃表（別紙①－１）'!$C$180=2,ROUNDUP(J155,-1),IF('Ｃ．運賃表（別紙①－１）'!$C$180=3,ROUND(J155,-1),ROUNDUP(J155,0))))</f>
        <v>0</v>
      </c>
      <c r="K215" s="164">
        <f>IF('Ｃ．運賃表（別紙①－１）'!$C$180=1,ROUNDUP(K155,0),IF('Ｃ．運賃表（別紙①－１）'!$C$180=2,ROUNDUP(K155,-1),IF('Ｃ．運賃表（別紙①－１）'!$C$180=3,ROUND(K155,-1),ROUNDUP(K155,0))))</f>
        <v>0</v>
      </c>
      <c r="L215" s="164">
        <f>IF('Ｃ．運賃表（別紙①－１）'!$C$180=1,ROUNDUP(L155,0),IF('Ｃ．運賃表（別紙①－１）'!$C$180=2,ROUNDUP(L155,-1),IF('Ｃ．運賃表（別紙①－１）'!$C$180=3,ROUND(L155,-1),ROUNDUP(L155,0))))</f>
        <v>0</v>
      </c>
      <c r="M215" s="164">
        <f>IF('Ｃ．運賃表（別紙①－１）'!$C$180=1,ROUNDUP(M155,0),IF('Ｃ．運賃表（別紙①－１）'!$C$180=2,ROUNDUP(M155,-1),IF('Ｃ．運賃表（別紙①－１）'!$C$180=3,ROUND(M155,-1),ROUNDUP(M155,0))))</f>
        <v>0</v>
      </c>
      <c r="N215" s="164">
        <f>IF('Ｃ．運賃表（別紙①－１）'!$C$180=1,ROUNDUP(N155,0),IF('Ｃ．運賃表（別紙①－１）'!$C$180=2,ROUNDUP(N155,-1),IF('Ｃ．運賃表（別紙①－１）'!$C$180=3,ROUND(N155,-1),ROUNDUP(N155,0))))</f>
        <v>0</v>
      </c>
      <c r="O215" s="164">
        <f>IF('Ｃ．運賃表（別紙①－１）'!$C$180=1,ROUNDUP(O155,0),IF('Ｃ．運賃表（別紙①－１）'!$C$180=2,ROUNDUP(O155,-1),IF('Ｃ．運賃表（別紙①－１）'!$C$180=3,ROUND(O155,-1),ROUNDUP(O155,0))))</f>
        <v>0</v>
      </c>
      <c r="P215" s="164">
        <f>IF('Ｃ．運賃表（別紙①－１）'!$C$180=1,ROUNDUP(P155,0),IF('Ｃ．運賃表（別紙①－１）'!$C$180=2,ROUNDUP(P155,-1),IF('Ｃ．運賃表（別紙①－１）'!$C$180=3,ROUND(P155,-1),ROUNDUP(P155,0))))</f>
        <v>0</v>
      </c>
      <c r="Q215" s="159"/>
      <c r="R215" s="159"/>
    </row>
    <row r="216" spans="1:18" ht="11.25">
      <c r="A216" s="159"/>
      <c r="B216" s="159"/>
      <c r="C216" s="159"/>
      <c r="D216" s="164">
        <f>IF('Ｃ．運賃表（別紙①－１）'!$C$180=1,ROUNDUP(D156,0),IF('Ｃ．運賃表（別紙①－１）'!$C$180=2,ROUNDUP(D156,-1),IF('Ｃ．運賃表（別紙①－１）'!$C$180=3,ROUND(D156,-1),ROUNDUP(D156,0))))</f>
        <v>0</v>
      </c>
      <c r="E216" s="164">
        <f>IF('Ｃ．運賃表（別紙①－１）'!$C$180=1,ROUNDUP(E156,0),IF('Ｃ．運賃表（別紙①－１）'!$C$180=2,ROUNDUP(E156,-1),IF('Ｃ．運賃表（別紙①－１）'!$C$180=3,ROUND(E156,-1),ROUNDUP(E156,0))))</f>
        <v>0</v>
      </c>
      <c r="F216" s="164">
        <f>IF('Ｃ．運賃表（別紙①－１）'!$C$180=1,ROUNDUP(F156,0),IF('Ｃ．運賃表（別紙①－１）'!$C$180=2,ROUNDUP(F156,-1),IF('Ｃ．運賃表（別紙①－１）'!$C$180=3,ROUND(F156,-1),ROUNDUP(F156,0))))</f>
        <v>0</v>
      </c>
      <c r="G216" s="164">
        <f>IF('Ｃ．運賃表（別紙①－１）'!$C$180=1,ROUNDUP(G156,0),IF('Ｃ．運賃表（別紙①－１）'!$C$180=2,ROUNDUP(G156,-1),IF('Ｃ．運賃表（別紙①－１）'!$C$180=3,ROUND(G156,-1),ROUNDUP(G156,0))))</f>
        <v>0</v>
      </c>
      <c r="H216" s="164">
        <f>IF('Ｃ．運賃表（別紙①－１）'!$C$180=1,ROUNDUP(H156,0),IF('Ｃ．運賃表（別紙①－１）'!$C$180=2,ROUNDUP(H156,-1),IF('Ｃ．運賃表（別紙①－１）'!$C$180=3,ROUND(H156,-1),ROUNDUP(H156,0))))</f>
        <v>0</v>
      </c>
      <c r="I216" s="164">
        <f>IF('Ｃ．運賃表（別紙①－１）'!$C$180=1,ROUNDUP(I156,0),IF('Ｃ．運賃表（別紙①－１）'!$C$180=2,ROUNDUP(I156,-1),IF('Ｃ．運賃表（別紙①－１）'!$C$180=3,ROUND(I156,-1),ROUNDUP(I156,0))))</f>
        <v>0</v>
      </c>
      <c r="J216" s="164">
        <f>IF('Ｃ．運賃表（別紙①－１）'!$C$180=1,ROUNDUP(J156,0),IF('Ｃ．運賃表（別紙①－１）'!$C$180=2,ROUNDUP(J156,-1),IF('Ｃ．運賃表（別紙①－１）'!$C$180=3,ROUND(J156,-1),ROUNDUP(J156,0))))</f>
        <v>0</v>
      </c>
      <c r="K216" s="164">
        <f>IF('Ｃ．運賃表（別紙①－１）'!$C$180=1,ROUNDUP(K156,0),IF('Ｃ．運賃表（別紙①－１）'!$C$180=2,ROUNDUP(K156,-1),IF('Ｃ．運賃表（別紙①－１）'!$C$180=3,ROUND(K156,-1),ROUNDUP(K156,0))))</f>
        <v>0</v>
      </c>
      <c r="L216" s="164">
        <f>IF('Ｃ．運賃表（別紙①－１）'!$C$180=1,ROUNDUP(L156,0),IF('Ｃ．運賃表（別紙①－１）'!$C$180=2,ROUNDUP(L156,-1),IF('Ｃ．運賃表（別紙①－１）'!$C$180=3,ROUND(L156,-1),ROUNDUP(L156,0))))</f>
        <v>0</v>
      </c>
      <c r="M216" s="164">
        <f>IF('Ｃ．運賃表（別紙①－１）'!$C$180=1,ROUNDUP(M156,0),IF('Ｃ．運賃表（別紙①－１）'!$C$180=2,ROUNDUP(M156,-1),IF('Ｃ．運賃表（別紙①－１）'!$C$180=3,ROUND(M156,-1),ROUNDUP(M156,0))))</f>
        <v>0</v>
      </c>
      <c r="N216" s="164">
        <f>IF('Ｃ．運賃表（別紙①－１）'!$C$180=1,ROUNDUP(N156,0),IF('Ｃ．運賃表（別紙①－１）'!$C$180=2,ROUNDUP(N156,-1),IF('Ｃ．運賃表（別紙①－１）'!$C$180=3,ROUND(N156,-1),ROUNDUP(N156,0))))</f>
        <v>0</v>
      </c>
      <c r="O216" s="164">
        <f>IF('Ｃ．運賃表（別紙①－１）'!$C$180=1,ROUNDUP(O156,0),IF('Ｃ．運賃表（別紙①－１）'!$C$180=2,ROUNDUP(O156,-1),IF('Ｃ．運賃表（別紙①－１）'!$C$180=3,ROUND(O156,-1),ROUNDUP(O156,0))))</f>
        <v>0</v>
      </c>
      <c r="P216" s="164">
        <f>IF('Ｃ．運賃表（別紙①－１）'!$C$180=1,ROUNDUP(P156,0),IF('Ｃ．運賃表（別紙①－１）'!$C$180=2,ROUNDUP(P156,-1),IF('Ｃ．運賃表（別紙①－１）'!$C$180=3,ROUND(P156,-1),ROUNDUP(P156,0))))</f>
        <v>0</v>
      </c>
      <c r="Q216" s="159"/>
      <c r="R216" s="159"/>
    </row>
    <row r="217" spans="1:18" ht="11.25">
      <c r="A217" s="159"/>
      <c r="B217" s="159"/>
      <c r="C217" s="159"/>
      <c r="D217" s="164">
        <f>IF('Ｃ．運賃表（別紙①－１）'!$C$180=1,ROUNDUP(D157,0),IF('Ｃ．運賃表（別紙①－１）'!$C$180=2,ROUNDUP(D157,-1),IF('Ｃ．運賃表（別紙①－１）'!$C$180=3,ROUND(D157,-1),ROUNDUP(D157,0))))</f>
        <v>0</v>
      </c>
      <c r="E217" s="164">
        <f>IF('Ｃ．運賃表（別紙①－１）'!$C$180=1,ROUNDUP(E157,0),IF('Ｃ．運賃表（別紙①－１）'!$C$180=2,ROUNDUP(E157,-1),IF('Ｃ．運賃表（別紙①－１）'!$C$180=3,ROUND(E157,-1),ROUNDUP(E157,0))))</f>
        <v>0</v>
      </c>
      <c r="F217" s="164">
        <f>IF('Ｃ．運賃表（別紙①－１）'!$C$180=1,ROUNDUP(F157,0),IF('Ｃ．運賃表（別紙①－１）'!$C$180=2,ROUNDUP(F157,-1),IF('Ｃ．運賃表（別紙①－１）'!$C$180=3,ROUND(F157,-1),ROUNDUP(F157,0))))</f>
        <v>0</v>
      </c>
      <c r="G217" s="164">
        <f>IF('Ｃ．運賃表（別紙①－１）'!$C$180=1,ROUNDUP(G157,0),IF('Ｃ．運賃表（別紙①－１）'!$C$180=2,ROUNDUP(G157,-1),IF('Ｃ．運賃表（別紙①－１）'!$C$180=3,ROUND(G157,-1),ROUNDUP(G157,0))))</f>
        <v>0</v>
      </c>
      <c r="H217" s="164">
        <f>IF('Ｃ．運賃表（別紙①－１）'!$C$180=1,ROUNDUP(H157,0),IF('Ｃ．運賃表（別紙①－１）'!$C$180=2,ROUNDUP(H157,-1),IF('Ｃ．運賃表（別紙①－１）'!$C$180=3,ROUND(H157,-1),ROUNDUP(H157,0))))</f>
        <v>0</v>
      </c>
      <c r="I217" s="164">
        <f>IF('Ｃ．運賃表（別紙①－１）'!$C$180=1,ROUNDUP(I157,0),IF('Ｃ．運賃表（別紙①－１）'!$C$180=2,ROUNDUP(I157,-1),IF('Ｃ．運賃表（別紙①－１）'!$C$180=3,ROUND(I157,-1),ROUNDUP(I157,0))))</f>
        <v>0</v>
      </c>
      <c r="J217" s="164">
        <f>IF('Ｃ．運賃表（別紙①－１）'!$C$180=1,ROUNDUP(J157,0),IF('Ｃ．運賃表（別紙①－１）'!$C$180=2,ROUNDUP(J157,-1),IF('Ｃ．運賃表（別紙①－１）'!$C$180=3,ROUND(J157,-1),ROUNDUP(J157,0))))</f>
        <v>0</v>
      </c>
      <c r="K217" s="164">
        <f>IF('Ｃ．運賃表（別紙①－１）'!$C$180=1,ROUNDUP(K157,0),IF('Ｃ．運賃表（別紙①－１）'!$C$180=2,ROUNDUP(K157,-1),IF('Ｃ．運賃表（別紙①－１）'!$C$180=3,ROUND(K157,-1),ROUNDUP(K157,0))))</f>
        <v>0</v>
      </c>
      <c r="L217" s="164">
        <f>IF('Ｃ．運賃表（別紙①－１）'!$C$180=1,ROUNDUP(L157,0),IF('Ｃ．運賃表（別紙①－１）'!$C$180=2,ROUNDUP(L157,-1),IF('Ｃ．運賃表（別紙①－１）'!$C$180=3,ROUND(L157,-1),ROUNDUP(L157,0))))</f>
        <v>0</v>
      </c>
      <c r="M217" s="164">
        <f>IF('Ｃ．運賃表（別紙①－１）'!$C$180=1,ROUNDUP(M157,0),IF('Ｃ．運賃表（別紙①－１）'!$C$180=2,ROUNDUP(M157,-1),IF('Ｃ．運賃表（別紙①－１）'!$C$180=3,ROUND(M157,-1),ROUNDUP(M157,0))))</f>
        <v>0</v>
      </c>
      <c r="N217" s="164">
        <f>IF('Ｃ．運賃表（別紙①－１）'!$C$180=1,ROUNDUP(N157,0),IF('Ｃ．運賃表（別紙①－１）'!$C$180=2,ROUNDUP(N157,-1),IF('Ｃ．運賃表（別紙①－１）'!$C$180=3,ROUND(N157,-1),ROUNDUP(N157,0))))</f>
        <v>0</v>
      </c>
      <c r="O217" s="164">
        <f>IF('Ｃ．運賃表（別紙①－１）'!$C$180=1,ROUNDUP(O157,0),IF('Ｃ．運賃表（別紙①－１）'!$C$180=2,ROUNDUP(O157,-1),IF('Ｃ．運賃表（別紙①－１）'!$C$180=3,ROUND(O157,-1),ROUNDUP(O157,0))))</f>
        <v>0</v>
      </c>
      <c r="P217" s="164">
        <f>IF('Ｃ．運賃表（別紙①－１）'!$C$180=1,ROUNDUP(P157,0),IF('Ｃ．運賃表（別紙①－１）'!$C$180=2,ROUNDUP(P157,-1),IF('Ｃ．運賃表（別紙①－１）'!$C$180=3,ROUND(P157,-1),ROUNDUP(P157,0))))</f>
        <v>0</v>
      </c>
      <c r="Q217" s="159"/>
      <c r="R217" s="159"/>
    </row>
    <row r="218" spans="1:18" ht="11.25">
      <c r="A218" s="159"/>
      <c r="B218" s="159"/>
      <c r="C218" s="159"/>
      <c r="D218" s="164">
        <f>IF('Ｃ．運賃表（別紙①－１）'!$C$180=1,ROUNDUP(D158,0),IF('Ｃ．運賃表（別紙①－１）'!$C$180=2,ROUNDUP(D158,-1),IF('Ｃ．運賃表（別紙①－１）'!$C$180=3,ROUND(D158,-1),ROUNDUP(D158,0))))</f>
        <v>0</v>
      </c>
      <c r="E218" s="164">
        <f>IF('Ｃ．運賃表（別紙①－１）'!$C$180=1,ROUNDUP(E158,0),IF('Ｃ．運賃表（別紙①－１）'!$C$180=2,ROUNDUP(E158,-1),IF('Ｃ．運賃表（別紙①－１）'!$C$180=3,ROUND(E158,-1),ROUNDUP(E158,0))))</f>
        <v>0</v>
      </c>
      <c r="F218" s="164">
        <f>IF('Ｃ．運賃表（別紙①－１）'!$C$180=1,ROUNDUP(F158,0),IF('Ｃ．運賃表（別紙①－１）'!$C$180=2,ROUNDUP(F158,-1),IF('Ｃ．運賃表（別紙①－１）'!$C$180=3,ROUND(F158,-1),ROUNDUP(F158,0))))</f>
        <v>0</v>
      </c>
      <c r="G218" s="164">
        <f>IF('Ｃ．運賃表（別紙①－１）'!$C$180=1,ROUNDUP(G158,0),IF('Ｃ．運賃表（別紙①－１）'!$C$180=2,ROUNDUP(G158,-1),IF('Ｃ．運賃表（別紙①－１）'!$C$180=3,ROUND(G158,-1),ROUNDUP(G158,0))))</f>
        <v>0</v>
      </c>
      <c r="H218" s="164">
        <f>IF('Ｃ．運賃表（別紙①－１）'!$C$180=1,ROUNDUP(H158,0),IF('Ｃ．運賃表（別紙①－１）'!$C$180=2,ROUNDUP(H158,-1),IF('Ｃ．運賃表（別紙①－１）'!$C$180=3,ROUND(H158,-1),ROUNDUP(H158,0))))</f>
        <v>0</v>
      </c>
      <c r="I218" s="164">
        <f>IF('Ｃ．運賃表（別紙①－１）'!$C$180=1,ROUNDUP(I158,0),IF('Ｃ．運賃表（別紙①－１）'!$C$180=2,ROUNDUP(I158,-1),IF('Ｃ．運賃表（別紙①－１）'!$C$180=3,ROUND(I158,-1),ROUNDUP(I158,0))))</f>
        <v>0</v>
      </c>
      <c r="J218" s="164">
        <f>IF('Ｃ．運賃表（別紙①－１）'!$C$180=1,ROUNDUP(J158,0),IF('Ｃ．運賃表（別紙①－１）'!$C$180=2,ROUNDUP(J158,-1),IF('Ｃ．運賃表（別紙①－１）'!$C$180=3,ROUND(J158,-1),ROUNDUP(J158,0))))</f>
        <v>0</v>
      </c>
      <c r="K218" s="164">
        <f>IF('Ｃ．運賃表（別紙①－１）'!$C$180=1,ROUNDUP(K158,0),IF('Ｃ．運賃表（別紙①－１）'!$C$180=2,ROUNDUP(K158,-1),IF('Ｃ．運賃表（別紙①－１）'!$C$180=3,ROUND(K158,-1),ROUNDUP(K158,0))))</f>
        <v>0</v>
      </c>
      <c r="L218" s="164">
        <f>IF('Ｃ．運賃表（別紙①－１）'!$C$180=1,ROUNDUP(L158,0),IF('Ｃ．運賃表（別紙①－１）'!$C$180=2,ROUNDUP(L158,-1),IF('Ｃ．運賃表（別紙①－１）'!$C$180=3,ROUND(L158,-1),ROUNDUP(L158,0))))</f>
        <v>0</v>
      </c>
      <c r="M218" s="164">
        <f>IF('Ｃ．運賃表（別紙①－１）'!$C$180=1,ROUNDUP(M158,0),IF('Ｃ．運賃表（別紙①－１）'!$C$180=2,ROUNDUP(M158,-1),IF('Ｃ．運賃表（別紙①－１）'!$C$180=3,ROUND(M158,-1),ROUNDUP(M158,0))))</f>
        <v>0</v>
      </c>
      <c r="N218" s="164">
        <f>IF('Ｃ．運賃表（別紙①－１）'!$C$180=1,ROUNDUP(N158,0),IF('Ｃ．運賃表（別紙①－１）'!$C$180=2,ROUNDUP(N158,-1),IF('Ｃ．運賃表（別紙①－１）'!$C$180=3,ROUND(N158,-1),ROUNDUP(N158,0))))</f>
        <v>0</v>
      </c>
      <c r="O218" s="164">
        <f>IF('Ｃ．運賃表（別紙①－１）'!$C$180=1,ROUNDUP(O158,0),IF('Ｃ．運賃表（別紙①－１）'!$C$180=2,ROUNDUP(O158,-1),IF('Ｃ．運賃表（別紙①－１）'!$C$180=3,ROUND(O158,-1),ROUNDUP(O158,0))))</f>
        <v>0</v>
      </c>
      <c r="P218" s="164">
        <f>IF('Ｃ．運賃表（別紙①－１）'!$C$180=1,ROUNDUP(P158,0),IF('Ｃ．運賃表（別紙①－１）'!$C$180=2,ROUNDUP(P158,-1),IF('Ｃ．運賃表（別紙①－１）'!$C$180=3,ROUND(P158,-1),ROUNDUP(P158,0))))</f>
        <v>0</v>
      </c>
      <c r="Q218" s="159"/>
      <c r="R218" s="159"/>
    </row>
    <row r="219" spans="1:18" ht="11.25">
      <c r="A219" s="159"/>
      <c r="B219" s="159"/>
      <c r="C219" s="159"/>
      <c r="D219" s="164">
        <f>IF('Ｃ．運賃表（別紙①－１）'!$C$180=1,ROUNDUP(D159,0),IF('Ｃ．運賃表（別紙①－１）'!$C$180=2,ROUNDUP(D159,-1),IF('Ｃ．運賃表（別紙①－１）'!$C$180=3,ROUND(D159,-1),ROUNDUP(D159,0))))</f>
        <v>0</v>
      </c>
      <c r="E219" s="164">
        <f>IF('Ｃ．運賃表（別紙①－１）'!$C$180=1,ROUNDUP(E159,0),IF('Ｃ．運賃表（別紙①－１）'!$C$180=2,ROUNDUP(E159,-1),IF('Ｃ．運賃表（別紙①－１）'!$C$180=3,ROUND(E159,-1),ROUNDUP(E159,0))))</f>
        <v>0</v>
      </c>
      <c r="F219" s="164">
        <f>IF('Ｃ．運賃表（別紙①－１）'!$C$180=1,ROUNDUP(F159,0),IF('Ｃ．運賃表（別紙①－１）'!$C$180=2,ROUNDUP(F159,-1),IF('Ｃ．運賃表（別紙①－１）'!$C$180=3,ROUND(F159,-1),ROUNDUP(F159,0))))</f>
        <v>0</v>
      </c>
      <c r="G219" s="164">
        <f>IF('Ｃ．運賃表（別紙①－１）'!$C$180=1,ROUNDUP(G159,0),IF('Ｃ．運賃表（別紙①－１）'!$C$180=2,ROUNDUP(G159,-1),IF('Ｃ．運賃表（別紙①－１）'!$C$180=3,ROUND(G159,-1),ROUNDUP(G159,0))))</f>
        <v>0</v>
      </c>
      <c r="H219" s="164">
        <f>IF('Ｃ．運賃表（別紙①－１）'!$C$180=1,ROUNDUP(H159,0),IF('Ｃ．運賃表（別紙①－１）'!$C$180=2,ROUNDUP(H159,-1),IF('Ｃ．運賃表（別紙①－１）'!$C$180=3,ROUND(H159,-1),ROUNDUP(H159,0))))</f>
        <v>0</v>
      </c>
      <c r="I219" s="164">
        <f>IF('Ｃ．運賃表（別紙①－１）'!$C$180=1,ROUNDUP(I159,0),IF('Ｃ．運賃表（別紙①－１）'!$C$180=2,ROUNDUP(I159,-1),IF('Ｃ．運賃表（別紙①－１）'!$C$180=3,ROUND(I159,-1),ROUNDUP(I159,0))))</f>
        <v>0</v>
      </c>
      <c r="J219" s="164">
        <f>IF('Ｃ．運賃表（別紙①－１）'!$C$180=1,ROUNDUP(J159,0),IF('Ｃ．運賃表（別紙①－１）'!$C$180=2,ROUNDUP(J159,-1),IF('Ｃ．運賃表（別紙①－１）'!$C$180=3,ROUND(J159,-1),ROUNDUP(J159,0))))</f>
        <v>0</v>
      </c>
      <c r="K219" s="164">
        <f>IF('Ｃ．運賃表（別紙①－１）'!$C$180=1,ROUNDUP(K159,0),IF('Ｃ．運賃表（別紙①－１）'!$C$180=2,ROUNDUP(K159,-1),IF('Ｃ．運賃表（別紙①－１）'!$C$180=3,ROUND(K159,-1),ROUNDUP(K159,0))))</f>
        <v>0</v>
      </c>
      <c r="L219" s="164">
        <f>IF('Ｃ．運賃表（別紙①－１）'!$C$180=1,ROUNDUP(L159,0),IF('Ｃ．運賃表（別紙①－１）'!$C$180=2,ROUNDUP(L159,-1),IF('Ｃ．運賃表（別紙①－１）'!$C$180=3,ROUND(L159,-1),ROUNDUP(L159,0))))</f>
        <v>0</v>
      </c>
      <c r="M219" s="164">
        <f>IF('Ｃ．運賃表（別紙①－１）'!$C$180=1,ROUNDUP(M159,0),IF('Ｃ．運賃表（別紙①－１）'!$C$180=2,ROUNDUP(M159,-1),IF('Ｃ．運賃表（別紙①－１）'!$C$180=3,ROUND(M159,-1),ROUNDUP(M159,0))))</f>
        <v>0</v>
      </c>
      <c r="N219" s="164">
        <f>IF('Ｃ．運賃表（別紙①－１）'!$C$180=1,ROUNDUP(N159,0),IF('Ｃ．運賃表（別紙①－１）'!$C$180=2,ROUNDUP(N159,-1),IF('Ｃ．運賃表（別紙①－１）'!$C$180=3,ROUND(N159,-1),ROUNDUP(N159,0))))</f>
        <v>0</v>
      </c>
      <c r="O219" s="164">
        <f>IF('Ｃ．運賃表（別紙①－１）'!$C$180=1,ROUNDUP(O159,0),IF('Ｃ．運賃表（別紙①－１）'!$C$180=2,ROUNDUP(O159,-1),IF('Ｃ．運賃表（別紙①－１）'!$C$180=3,ROUND(O159,-1),ROUNDUP(O159,0))))</f>
        <v>0</v>
      </c>
      <c r="P219" s="164">
        <f>IF('Ｃ．運賃表（別紙①－１）'!$C$180=1,ROUNDUP(P159,0),IF('Ｃ．運賃表（別紙①－１）'!$C$180=2,ROUNDUP(P159,-1),IF('Ｃ．運賃表（別紙①－１）'!$C$180=3,ROUND(P159,-1),ROUNDUP(P159,0))))</f>
        <v>0</v>
      </c>
      <c r="Q219" s="159"/>
      <c r="R219" s="159"/>
    </row>
    <row r="220" spans="1:18" ht="11.25">
      <c r="A220" s="159"/>
      <c r="B220" s="159"/>
      <c r="C220" s="159"/>
      <c r="D220" s="164">
        <f>IF('Ｃ．運賃表（別紙①－１）'!$C$180=1,ROUNDUP(D160,0),IF('Ｃ．運賃表（別紙①－１）'!$C$180=2,ROUNDUP(D160,-1),IF('Ｃ．運賃表（別紙①－１）'!$C$180=3,ROUND(D160,-1),ROUNDUP(D160,0))))</f>
        <v>0</v>
      </c>
      <c r="E220" s="164">
        <f>IF('Ｃ．運賃表（別紙①－１）'!$C$180=1,ROUNDUP(E160,0),IF('Ｃ．運賃表（別紙①－１）'!$C$180=2,ROUNDUP(E160,-1),IF('Ｃ．運賃表（別紙①－１）'!$C$180=3,ROUND(E160,-1),ROUNDUP(E160,0))))</f>
        <v>0</v>
      </c>
      <c r="F220" s="164">
        <f>IF('Ｃ．運賃表（別紙①－１）'!$C$180=1,ROUNDUP(F160,0),IF('Ｃ．運賃表（別紙①－１）'!$C$180=2,ROUNDUP(F160,-1),IF('Ｃ．運賃表（別紙①－１）'!$C$180=3,ROUND(F160,-1),ROUNDUP(F160,0))))</f>
        <v>0</v>
      </c>
      <c r="G220" s="164">
        <f>IF('Ｃ．運賃表（別紙①－１）'!$C$180=1,ROUNDUP(G160,0),IF('Ｃ．運賃表（別紙①－１）'!$C$180=2,ROUNDUP(G160,-1),IF('Ｃ．運賃表（別紙①－１）'!$C$180=3,ROUND(G160,-1),ROUNDUP(G160,0))))</f>
        <v>0</v>
      </c>
      <c r="H220" s="164">
        <f>IF('Ｃ．運賃表（別紙①－１）'!$C$180=1,ROUNDUP(H160,0),IF('Ｃ．運賃表（別紙①－１）'!$C$180=2,ROUNDUP(H160,-1),IF('Ｃ．運賃表（別紙①－１）'!$C$180=3,ROUND(H160,-1),ROUNDUP(H160,0))))</f>
        <v>0</v>
      </c>
      <c r="I220" s="164">
        <f>IF('Ｃ．運賃表（別紙①－１）'!$C$180=1,ROUNDUP(I160,0),IF('Ｃ．運賃表（別紙①－１）'!$C$180=2,ROUNDUP(I160,-1),IF('Ｃ．運賃表（別紙①－１）'!$C$180=3,ROUND(I160,-1),ROUNDUP(I160,0))))</f>
        <v>0</v>
      </c>
      <c r="J220" s="164">
        <f>IF('Ｃ．運賃表（別紙①－１）'!$C$180=1,ROUNDUP(J160,0),IF('Ｃ．運賃表（別紙①－１）'!$C$180=2,ROUNDUP(J160,-1),IF('Ｃ．運賃表（別紙①－１）'!$C$180=3,ROUND(J160,-1),ROUNDUP(J160,0))))</f>
        <v>0</v>
      </c>
      <c r="K220" s="164">
        <f>IF('Ｃ．運賃表（別紙①－１）'!$C$180=1,ROUNDUP(K160,0),IF('Ｃ．運賃表（別紙①－１）'!$C$180=2,ROUNDUP(K160,-1),IF('Ｃ．運賃表（別紙①－１）'!$C$180=3,ROUND(K160,-1),ROUNDUP(K160,0))))</f>
        <v>0</v>
      </c>
      <c r="L220" s="164">
        <f>IF('Ｃ．運賃表（別紙①－１）'!$C$180=1,ROUNDUP(L160,0),IF('Ｃ．運賃表（別紙①－１）'!$C$180=2,ROUNDUP(L160,-1),IF('Ｃ．運賃表（別紙①－１）'!$C$180=3,ROUND(L160,-1),ROUNDUP(L160,0))))</f>
        <v>0</v>
      </c>
      <c r="M220" s="164">
        <f>IF('Ｃ．運賃表（別紙①－１）'!$C$180=1,ROUNDUP(M160,0),IF('Ｃ．運賃表（別紙①－１）'!$C$180=2,ROUNDUP(M160,-1),IF('Ｃ．運賃表（別紙①－１）'!$C$180=3,ROUND(M160,-1),ROUNDUP(M160,0))))</f>
        <v>0</v>
      </c>
      <c r="N220" s="164">
        <f>IF('Ｃ．運賃表（別紙①－１）'!$C$180=1,ROUNDUP(N160,0),IF('Ｃ．運賃表（別紙①－１）'!$C$180=2,ROUNDUP(N160,-1),IF('Ｃ．運賃表（別紙①－１）'!$C$180=3,ROUND(N160,-1),ROUNDUP(N160,0))))</f>
        <v>0</v>
      </c>
      <c r="O220" s="164">
        <f>IF('Ｃ．運賃表（別紙①－１）'!$C$180=1,ROUNDUP(O160,0),IF('Ｃ．運賃表（別紙①－１）'!$C$180=2,ROUNDUP(O160,-1),IF('Ｃ．運賃表（別紙①－１）'!$C$180=3,ROUND(O160,-1),ROUNDUP(O160,0))))</f>
        <v>0</v>
      </c>
      <c r="P220" s="164">
        <f>IF('Ｃ．運賃表（別紙①－１）'!$C$180=1,ROUNDUP(P160,0),IF('Ｃ．運賃表（別紙①－１）'!$C$180=2,ROUNDUP(P160,-1),IF('Ｃ．運賃表（別紙①－１）'!$C$180=3,ROUND(P160,-1),ROUNDUP(P160,0))))</f>
        <v>0</v>
      </c>
      <c r="Q220" s="159"/>
      <c r="R220" s="159"/>
    </row>
    <row r="221" spans="1:18" ht="11.25">
      <c r="A221" s="159"/>
      <c r="B221" s="159"/>
      <c r="C221" s="159"/>
      <c r="D221" s="164">
        <f>IF('Ｃ．運賃表（別紙①－１）'!$C$180=1,ROUNDUP(D161,0),IF('Ｃ．運賃表（別紙①－１）'!$C$180=2,ROUNDUP(D161,-1),IF('Ｃ．運賃表（別紙①－１）'!$C$180=3,ROUND(D161,-1),ROUNDUP(D161,0))))</f>
        <v>0</v>
      </c>
      <c r="E221" s="164">
        <f>IF('Ｃ．運賃表（別紙①－１）'!$C$180=1,ROUNDUP(E161,0),IF('Ｃ．運賃表（別紙①－１）'!$C$180=2,ROUNDUP(E161,-1),IF('Ｃ．運賃表（別紙①－１）'!$C$180=3,ROUND(E161,-1),ROUNDUP(E161,0))))</f>
        <v>0</v>
      </c>
      <c r="F221" s="164">
        <f>IF('Ｃ．運賃表（別紙①－１）'!$C$180=1,ROUNDUP(F161,0),IF('Ｃ．運賃表（別紙①－１）'!$C$180=2,ROUNDUP(F161,-1),IF('Ｃ．運賃表（別紙①－１）'!$C$180=3,ROUND(F161,-1),ROUNDUP(F161,0))))</f>
        <v>0</v>
      </c>
      <c r="G221" s="164">
        <f>IF('Ｃ．運賃表（別紙①－１）'!$C$180=1,ROUNDUP(G161,0),IF('Ｃ．運賃表（別紙①－１）'!$C$180=2,ROUNDUP(G161,-1),IF('Ｃ．運賃表（別紙①－１）'!$C$180=3,ROUND(G161,-1),ROUNDUP(G161,0))))</f>
        <v>0</v>
      </c>
      <c r="H221" s="164">
        <f>IF('Ｃ．運賃表（別紙①－１）'!$C$180=1,ROUNDUP(H161,0),IF('Ｃ．運賃表（別紙①－１）'!$C$180=2,ROUNDUP(H161,-1),IF('Ｃ．運賃表（別紙①－１）'!$C$180=3,ROUND(H161,-1),ROUNDUP(H161,0))))</f>
        <v>0</v>
      </c>
      <c r="I221" s="164">
        <f>IF('Ｃ．運賃表（別紙①－１）'!$C$180=1,ROUNDUP(I161,0),IF('Ｃ．運賃表（別紙①－１）'!$C$180=2,ROUNDUP(I161,-1),IF('Ｃ．運賃表（別紙①－１）'!$C$180=3,ROUND(I161,-1),ROUNDUP(I161,0))))</f>
        <v>0</v>
      </c>
      <c r="J221" s="164">
        <f>IF('Ｃ．運賃表（別紙①－１）'!$C$180=1,ROUNDUP(J161,0),IF('Ｃ．運賃表（別紙①－１）'!$C$180=2,ROUNDUP(J161,-1),IF('Ｃ．運賃表（別紙①－１）'!$C$180=3,ROUND(J161,-1),ROUNDUP(J161,0))))</f>
        <v>0</v>
      </c>
      <c r="K221" s="164">
        <f>IF('Ｃ．運賃表（別紙①－１）'!$C$180=1,ROUNDUP(K161,0),IF('Ｃ．運賃表（別紙①－１）'!$C$180=2,ROUNDUP(K161,-1),IF('Ｃ．運賃表（別紙①－１）'!$C$180=3,ROUND(K161,-1),ROUNDUP(K161,0))))</f>
        <v>0</v>
      </c>
      <c r="L221" s="164">
        <f>IF('Ｃ．運賃表（別紙①－１）'!$C$180=1,ROUNDUP(L161,0),IF('Ｃ．運賃表（別紙①－１）'!$C$180=2,ROUNDUP(L161,-1),IF('Ｃ．運賃表（別紙①－１）'!$C$180=3,ROUND(L161,-1),ROUNDUP(L161,0))))</f>
        <v>0</v>
      </c>
      <c r="M221" s="164">
        <f>IF('Ｃ．運賃表（別紙①－１）'!$C$180=1,ROUNDUP(M161,0),IF('Ｃ．運賃表（別紙①－１）'!$C$180=2,ROUNDUP(M161,-1),IF('Ｃ．運賃表（別紙①－１）'!$C$180=3,ROUND(M161,-1),ROUNDUP(M161,0))))</f>
        <v>0</v>
      </c>
      <c r="N221" s="164">
        <f>IF('Ｃ．運賃表（別紙①－１）'!$C$180=1,ROUNDUP(N161,0),IF('Ｃ．運賃表（別紙①－１）'!$C$180=2,ROUNDUP(N161,-1),IF('Ｃ．運賃表（別紙①－１）'!$C$180=3,ROUND(N161,-1),ROUNDUP(N161,0))))</f>
        <v>0</v>
      </c>
      <c r="O221" s="164">
        <f>IF('Ｃ．運賃表（別紙①－１）'!$C$180=1,ROUNDUP(O161,0),IF('Ｃ．運賃表（別紙①－１）'!$C$180=2,ROUNDUP(O161,-1),IF('Ｃ．運賃表（別紙①－１）'!$C$180=3,ROUND(O161,-1),ROUNDUP(O161,0))))</f>
        <v>0</v>
      </c>
      <c r="P221" s="164">
        <f>IF('Ｃ．運賃表（別紙①－１）'!$C$180=1,ROUNDUP(P161,0),IF('Ｃ．運賃表（別紙①－１）'!$C$180=2,ROUNDUP(P161,-1),IF('Ｃ．運賃表（別紙①－１）'!$C$180=3,ROUND(P161,-1),ROUNDUP(P161,0))))</f>
        <v>0</v>
      </c>
      <c r="Q221" s="159"/>
      <c r="R221" s="159"/>
    </row>
    <row r="222" spans="1:18" ht="11.25">
      <c r="A222" s="159"/>
      <c r="B222" s="159"/>
      <c r="C222" s="159"/>
      <c r="D222" s="164">
        <f>IF('Ｃ．運賃表（別紙①－１）'!$C$180=1,ROUNDUP(D162,0),IF('Ｃ．運賃表（別紙①－１）'!$C$180=2,ROUNDUP(D162,-1),IF('Ｃ．運賃表（別紙①－１）'!$C$180=3,ROUND(D162,-1),ROUNDUP(D162,0))))</f>
        <v>0</v>
      </c>
      <c r="E222" s="164">
        <f>IF('Ｃ．運賃表（別紙①－１）'!$C$180=1,ROUNDUP(E162,0),IF('Ｃ．運賃表（別紙①－１）'!$C$180=2,ROUNDUP(E162,-1),IF('Ｃ．運賃表（別紙①－１）'!$C$180=3,ROUND(E162,-1),ROUNDUP(E162,0))))</f>
        <v>0</v>
      </c>
      <c r="F222" s="164">
        <f>IF('Ｃ．運賃表（別紙①－１）'!$C$180=1,ROUNDUP(F162,0),IF('Ｃ．運賃表（別紙①－１）'!$C$180=2,ROUNDUP(F162,-1),IF('Ｃ．運賃表（別紙①－１）'!$C$180=3,ROUND(F162,-1),ROUNDUP(F162,0))))</f>
        <v>0</v>
      </c>
      <c r="G222" s="164">
        <f>IF('Ｃ．運賃表（別紙①－１）'!$C$180=1,ROUNDUP(G162,0),IF('Ｃ．運賃表（別紙①－１）'!$C$180=2,ROUNDUP(G162,-1),IF('Ｃ．運賃表（別紙①－１）'!$C$180=3,ROUND(G162,-1),ROUNDUP(G162,0))))</f>
        <v>0</v>
      </c>
      <c r="H222" s="164">
        <f>IF('Ｃ．運賃表（別紙①－１）'!$C$180=1,ROUNDUP(H162,0),IF('Ｃ．運賃表（別紙①－１）'!$C$180=2,ROUNDUP(H162,-1),IF('Ｃ．運賃表（別紙①－１）'!$C$180=3,ROUND(H162,-1),ROUNDUP(H162,0))))</f>
        <v>0</v>
      </c>
      <c r="I222" s="164">
        <f>IF('Ｃ．運賃表（別紙①－１）'!$C$180=1,ROUNDUP(I162,0),IF('Ｃ．運賃表（別紙①－１）'!$C$180=2,ROUNDUP(I162,-1),IF('Ｃ．運賃表（別紙①－１）'!$C$180=3,ROUND(I162,-1),ROUNDUP(I162,0))))</f>
        <v>0</v>
      </c>
      <c r="J222" s="164">
        <f>IF('Ｃ．運賃表（別紙①－１）'!$C$180=1,ROUNDUP(J162,0),IF('Ｃ．運賃表（別紙①－１）'!$C$180=2,ROUNDUP(J162,-1),IF('Ｃ．運賃表（別紙①－１）'!$C$180=3,ROUND(J162,-1),ROUNDUP(J162,0))))</f>
        <v>0</v>
      </c>
      <c r="K222" s="164">
        <f>IF('Ｃ．運賃表（別紙①－１）'!$C$180=1,ROUNDUP(K162,0),IF('Ｃ．運賃表（別紙①－１）'!$C$180=2,ROUNDUP(K162,-1),IF('Ｃ．運賃表（別紙①－１）'!$C$180=3,ROUND(K162,-1),ROUNDUP(K162,0))))</f>
        <v>0</v>
      </c>
      <c r="L222" s="164">
        <f>IF('Ｃ．運賃表（別紙①－１）'!$C$180=1,ROUNDUP(L162,0),IF('Ｃ．運賃表（別紙①－１）'!$C$180=2,ROUNDUP(L162,-1),IF('Ｃ．運賃表（別紙①－１）'!$C$180=3,ROUND(L162,-1),ROUNDUP(L162,0))))</f>
        <v>0</v>
      </c>
      <c r="M222" s="164">
        <f>IF('Ｃ．運賃表（別紙①－１）'!$C$180=1,ROUNDUP(M162,0),IF('Ｃ．運賃表（別紙①－１）'!$C$180=2,ROUNDUP(M162,-1),IF('Ｃ．運賃表（別紙①－１）'!$C$180=3,ROUND(M162,-1),ROUNDUP(M162,0))))</f>
        <v>0</v>
      </c>
      <c r="N222" s="164">
        <f>IF('Ｃ．運賃表（別紙①－１）'!$C$180=1,ROUNDUP(N162,0),IF('Ｃ．運賃表（別紙①－１）'!$C$180=2,ROUNDUP(N162,-1),IF('Ｃ．運賃表（別紙①－１）'!$C$180=3,ROUND(N162,-1),ROUNDUP(N162,0))))</f>
        <v>0</v>
      </c>
      <c r="O222" s="164">
        <f>IF('Ｃ．運賃表（別紙①－１）'!$C$180=1,ROUNDUP(O162,0),IF('Ｃ．運賃表（別紙①－１）'!$C$180=2,ROUNDUP(O162,-1),IF('Ｃ．運賃表（別紙①－１）'!$C$180=3,ROUND(O162,-1),ROUNDUP(O162,0))))</f>
        <v>0</v>
      </c>
      <c r="P222" s="164">
        <f>IF('Ｃ．運賃表（別紙①－１）'!$C$180=1,ROUNDUP(P162,0),IF('Ｃ．運賃表（別紙①－１）'!$C$180=2,ROUNDUP(P162,-1),IF('Ｃ．運賃表（別紙①－１）'!$C$180=3,ROUND(P162,-1),ROUNDUP(P162,0))))</f>
        <v>0</v>
      </c>
      <c r="Q222" s="159"/>
      <c r="R222" s="159"/>
    </row>
    <row r="223" spans="1:18" ht="11.25">
      <c r="A223" s="159"/>
      <c r="B223" s="159"/>
      <c r="C223" s="159"/>
      <c r="D223" s="164">
        <f>IF('Ｃ．運賃表（別紙①－１）'!$C$180=1,ROUNDUP(D163,0),IF('Ｃ．運賃表（別紙①－１）'!$C$180=2,ROUNDUP(D163,-1),IF('Ｃ．運賃表（別紙①－１）'!$C$180=3,ROUND(D163,-1),ROUNDUP(D163,0))))</f>
        <v>0</v>
      </c>
      <c r="E223" s="164">
        <f>IF('Ｃ．運賃表（別紙①－１）'!$C$180=1,ROUNDUP(E163,0),IF('Ｃ．運賃表（別紙①－１）'!$C$180=2,ROUNDUP(E163,-1),IF('Ｃ．運賃表（別紙①－１）'!$C$180=3,ROUND(E163,-1),ROUNDUP(E163,0))))</f>
        <v>0</v>
      </c>
      <c r="F223" s="164">
        <f>IF('Ｃ．運賃表（別紙①－１）'!$C$180=1,ROUNDUP(F163,0),IF('Ｃ．運賃表（別紙①－１）'!$C$180=2,ROUNDUP(F163,-1),IF('Ｃ．運賃表（別紙①－１）'!$C$180=3,ROUND(F163,-1),ROUNDUP(F163,0))))</f>
        <v>0</v>
      </c>
      <c r="G223" s="164">
        <f>IF('Ｃ．運賃表（別紙①－１）'!$C$180=1,ROUNDUP(G163,0),IF('Ｃ．運賃表（別紙①－１）'!$C$180=2,ROUNDUP(G163,-1),IF('Ｃ．運賃表（別紙①－１）'!$C$180=3,ROUND(G163,-1),ROUNDUP(G163,0))))</f>
        <v>0</v>
      </c>
      <c r="H223" s="164">
        <f>IF('Ｃ．運賃表（別紙①－１）'!$C$180=1,ROUNDUP(H163,0),IF('Ｃ．運賃表（別紙①－１）'!$C$180=2,ROUNDUP(H163,-1),IF('Ｃ．運賃表（別紙①－１）'!$C$180=3,ROUND(H163,-1),ROUNDUP(H163,0))))</f>
        <v>0</v>
      </c>
      <c r="I223" s="164">
        <f>IF('Ｃ．運賃表（別紙①－１）'!$C$180=1,ROUNDUP(I163,0),IF('Ｃ．運賃表（別紙①－１）'!$C$180=2,ROUNDUP(I163,-1),IF('Ｃ．運賃表（別紙①－１）'!$C$180=3,ROUND(I163,-1),ROUNDUP(I163,0))))</f>
        <v>0</v>
      </c>
      <c r="J223" s="164">
        <f>IF('Ｃ．運賃表（別紙①－１）'!$C$180=1,ROUNDUP(J163,0),IF('Ｃ．運賃表（別紙①－１）'!$C$180=2,ROUNDUP(J163,-1),IF('Ｃ．運賃表（別紙①－１）'!$C$180=3,ROUND(J163,-1),ROUNDUP(J163,0))))</f>
        <v>0</v>
      </c>
      <c r="K223" s="164">
        <f>IF('Ｃ．運賃表（別紙①－１）'!$C$180=1,ROUNDUP(K163,0),IF('Ｃ．運賃表（別紙①－１）'!$C$180=2,ROUNDUP(K163,-1),IF('Ｃ．運賃表（別紙①－１）'!$C$180=3,ROUND(K163,-1),ROUNDUP(K163,0))))</f>
        <v>0</v>
      </c>
      <c r="L223" s="164">
        <f>IF('Ｃ．運賃表（別紙①－１）'!$C$180=1,ROUNDUP(L163,0),IF('Ｃ．運賃表（別紙①－１）'!$C$180=2,ROUNDUP(L163,-1),IF('Ｃ．運賃表（別紙①－１）'!$C$180=3,ROUND(L163,-1),ROUNDUP(L163,0))))</f>
        <v>0</v>
      </c>
      <c r="M223" s="164">
        <f>IF('Ｃ．運賃表（別紙①－１）'!$C$180=1,ROUNDUP(M163,0),IF('Ｃ．運賃表（別紙①－１）'!$C$180=2,ROUNDUP(M163,-1),IF('Ｃ．運賃表（別紙①－１）'!$C$180=3,ROUND(M163,-1),ROUNDUP(M163,0))))</f>
        <v>0</v>
      </c>
      <c r="N223" s="164">
        <f>IF('Ｃ．運賃表（別紙①－１）'!$C$180=1,ROUNDUP(N163,0),IF('Ｃ．運賃表（別紙①－１）'!$C$180=2,ROUNDUP(N163,-1),IF('Ｃ．運賃表（別紙①－１）'!$C$180=3,ROUND(N163,-1),ROUNDUP(N163,0))))</f>
        <v>0</v>
      </c>
      <c r="O223" s="164">
        <f>IF('Ｃ．運賃表（別紙①－１）'!$C$180=1,ROUNDUP(O163,0),IF('Ｃ．運賃表（別紙①－１）'!$C$180=2,ROUNDUP(O163,-1),IF('Ｃ．運賃表（別紙①－１）'!$C$180=3,ROUND(O163,-1),ROUNDUP(O163,0))))</f>
        <v>0</v>
      </c>
      <c r="P223" s="164">
        <f>IF('Ｃ．運賃表（別紙①－１）'!$C$180=1,ROUNDUP(P163,0),IF('Ｃ．運賃表（別紙①－１）'!$C$180=2,ROUNDUP(P163,-1),IF('Ｃ．運賃表（別紙①－１）'!$C$180=3,ROUND(P163,-1),ROUNDUP(P163,0))))</f>
        <v>0</v>
      </c>
      <c r="Q223" s="159"/>
      <c r="R223" s="159"/>
    </row>
    <row r="224" spans="1:18" ht="11.25">
      <c r="A224" s="159"/>
      <c r="B224" s="159"/>
      <c r="C224" s="159"/>
      <c r="D224" s="164">
        <f>IF('Ｃ．運賃表（別紙①－１）'!$C$180=1,ROUNDUP(D164,0),IF('Ｃ．運賃表（別紙①－１）'!$C$180=2,ROUNDUP(D164,-1),IF('Ｃ．運賃表（別紙①－１）'!$C$180=3,ROUND(D164,-1),ROUNDUP(D164,0))))</f>
        <v>0</v>
      </c>
      <c r="E224" s="164">
        <f>IF('Ｃ．運賃表（別紙①－１）'!$C$180=1,ROUNDUP(E164,0),IF('Ｃ．運賃表（別紙①－１）'!$C$180=2,ROUNDUP(E164,-1),IF('Ｃ．運賃表（別紙①－１）'!$C$180=3,ROUND(E164,-1),ROUNDUP(E164,0))))</f>
        <v>0</v>
      </c>
      <c r="F224" s="164">
        <f>IF('Ｃ．運賃表（別紙①－１）'!$C$180=1,ROUNDUP(F164,0),IF('Ｃ．運賃表（別紙①－１）'!$C$180=2,ROUNDUP(F164,-1),IF('Ｃ．運賃表（別紙①－１）'!$C$180=3,ROUND(F164,-1),ROUNDUP(F164,0))))</f>
        <v>0</v>
      </c>
      <c r="G224" s="164">
        <f>IF('Ｃ．運賃表（別紙①－１）'!$C$180=1,ROUNDUP(G164,0),IF('Ｃ．運賃表（別紙①－１）'!$C$180=2,ROUNDUP(G164,-1),IF('Ｃ．運賃表（別紙①－１）'!$C$180=3,ROUND(G164,-1),ROUNDUP(G164,0))))</f>
        <v>0</v>
      </c>
      <c r="H224" s="164">
        <f>IF('Ｃ．運賃表（別紙①－１）'!$C$180=1,ROUNDUP(H164,0),IF('Ｃ．運賃表（別紙①－１）'!$C$180=2,ROUNDUP(H164,-1),IF('Ｃ．運賃表（別紙①－１）'!$C$180=3,ROUND(H164,-1),ROUNDUP(H164,0))))</f>
        <v>0</v>
      </c>
      <c r="I224" s="164">
        <f>IF('Ｃ．運賃表（別紙①－１）'!$C$180=1,ROUNDUP(I164,0),IF('Ｃ．運賃表（別紙①－１）'!$C$180=2,ROUNDUP(I164,-1),IF('Ｃ．運賃表（別紙①－１）'!$C$180=3,ROUND(I164,-1),ROUNDUP(I164,0))))</f>
        <v>0</v>
      </c>
      <c r="J224" s="164">
        <f>IF('Ｃ．運賃表（別紙①－１）'!$C$180=1,ROUNDUP(J164,0),IF('Ｃ．運賃表（別紙①－１）'!$C$180=2,ROUNDUP(J164,-1),IF('Ｃ．運賃表（別紙①－１）'!$C$180=3,ROUND(J164,-1),ROUNDUP(J164,0))))</f>
        <v>0</v>
      </c>
      <c r="K224" s="164">
        <f>IF('Ｃ．運賃表（別紙①－１）'!$C$180=1,ROUNDUP(K164,0),IF('Ｃ．運賃表（別紙①－１）'!$C$180=2,ROUNDUP(K164,-1),IF('Ｃ．運賃表（別紙①－１）'!$C$180=3,ROUND(K164,-1),ROUNDUP(K164,0))))</f>
        <v>0</v>
      </c>
      <c r="L224" s="164">
        <f>IF('Ｃ．運賃表（別紙①－１）'!$C$180=1,ROUNDUP(L164,0),IF('Ｃ．運賃表（別紙①－１）'!$C$180=2,ROUNDUP(L164,-1),IF('Ｃ．運賃表（別紙①－１）'!$C$180=3,ROUND(L164,-1),ROUNDUP(L164,0))))</f>
        <v>0</v>
      </c>
      <c r="M224" s="164">
        <f>IF('Ｃ．運賃表（別紙①－１）'!$C$180=1,ROUNDUP(M164,0),IF('Ｃ．運賃表（別紙①－１）'!$C$180=2,ROUNDUP(M164,-1),IF('Ｃ．運賃表（別紙①－１）'!$C$180=3,ROUND(M164,-1),ROUNDUP(M164,0))))</f>
        <v>0</v>
      </c>
      <c r="N224" s="164">
        <f>IF('Ｃ．運賃表（別紙①－１）'!$C$180=1,ROUNDUP(N164,0),IF('Ｃ．運賃表（別紙①－１）'!$C$180=2,ROUNDUP(N164,-1),IF('Ｃ．運賃表（別紙①－１）'!$C$180=3,ROUND(N164,-1),ROUNDUP(N164,0))))</f>
        <v>0</v>
      </c>
      <c r="O224" s="164">
        <f>IF('Ｃ．運賃表（別紙①－１）'!$C$180=1,ROUNDUP(O164,0),IF('Ｃ．運賃表（別紙①－１）'!$C$180=2,ROUNDUP(O164,-1),IF('Ｃ．運賃表（別紙①－１）'!$C$180=3,ROUND(O164,-1),ROUNDUP(O164,0))))</f>
        <v>0</v>
      </c>
      <c r="P224" s="164">
        <f>IF('Ｃ．運賃表（別紙①－１）'!$C$180=1,ROUNDUP(P164,0),IF('Ｃ．運賃表（別紙①－１）'!$C$180=2,ROUNDUP(P164,-1),IF('Ｃ．運賃表（別紙①－１）'!$C$180=3,ROUND(P164,-1),ROUNDUP(P164,0))))</f>
        <v>0</v>
      </c>
      <c r="Q224" s="159"/>
      <c r="R224" s="159"/>
    </row>
    <row r="225" spans="1:18" ht="11.25">
      <c r="A225" s="159"/>
      <c r="B225" s="159"/>
      <c r="C225" s="159"/>
      <c r="D225" s="164">
        <f>IF('Ｃ．運賃表（別紙①－１）'!$C$180=1,ROUNDUP(D165,0),IF('Ｃ．運賃表（別紙①－１）'!$C$180=2,ROUNDUP(D165,-1),IF('Ｃ．運賃表（別紙①－１）'!$C$180=3,ROUND(D165,-1),ROUNDUP(D165,0))))</f>
        <v>0</v>
      </c>
      <c r="E225" s="164">
        <f>IF('Ｃ．運賃表（別紙①－１）'!$C$180=1,ROUNDUP(E165,0),IF('Ｃ．運賃表（別紙①－１）'!$C$180=2,ROUNDUP(E165,-1),IF('Ｃ．運賃表（別紙①－１）'!$C$180=3,ROUND(E165,-1),ROUNDUP(E165,0))))</f>
        <v>0</v>
      </c>
      <c r="F225" s="164">
        <f>IF('Ｃ．運賃表（別紙①－１）'!$C$180=1,ROUNDUP(F165,0),IF('Ｃ．運賃表（別紙①－１）'!$C$180=2,ROUNDUP(F165,-1),IF('Ｃ．運賃表（別紙①－１）'!$C$180=3,ROUND(F165,-1),ROUNDUP(F165,0))))</f>
        <v>0</v>
      </c>
      <c r="G225" s="164">
        <f>IF('Ｃ．運賃表（別紙①－１）'!$C$180=1,ROUNDUP(G165,0),IF('Ｃ．運賃表（別紙①－１）'!$C$180=2,ROUNDUP(G165,-1),IF('Ｃ．運賃表（別紙①－１）'!$C$180=3,ROUND(G165,-1),ROUNDUP(G165,0))))</f>
        <v>0</v>
      </c>
      <c r="H225" s="164">
        <f>IF('Ｃ．運賃表（別紙①－１）'!$C$180=1,ROUNDUP(H165,0),IF('Ｃ．運賃表（別紙①－１）'!$C$180=2,ROUNDUP(H165,-1),IF('Ｃ．運賃表（別紙①－１）'!$C$180=3,ROUND(H165,-1),ROUNDUP(H165,0))))</f>
        <v>0</v>
      </c>
      <c r="I225" s="164">
        <f>IF('Ｃ．運賃表（別紙①－１）'!$C$180=1,ROUNDUP(I165,0),IF('Ｃ．運賃表（別紙①－１）'!$C$180=2,ROUNDUP(I165,-1),IF('Ｃ．運賃表（別紙①－１）'!$C$180=3,ROUND(I165,-1),ROUNDUP(I165,0))))</f>
        <v>0</v>
      </c>
      <c r="J225" s="164">
        <f>IF('Ｃ．運賃表（別紙①－１）'!$C$180=1,ROUNDUP(J165,0),IF('Ｃ．運賃表（別紙①－１）'!$C$180=2,ROUNDUP(J165,-1),IF('Ｃ．運賃表（別紙①－１）'!$C$180=3,ROUND(J165,-1),ROUNDUP(J165,0))))</f>
        <v>0</v>
      </c>
      <c r="K225" s="164">
        <f>IF('Ｃ．運賃表（別紙①－１）'!$C$180=1,ROUNDUP(K165,0),IF('Ｃ．運賃表（別紙①－１）'!$C$180=2,ROUNDUP(K165,-1),IF('Ｃ．運賃表（別紙①－１）'!$C$180=3,ROUND(K165,-1),ROUNDUP(K165,0))))</f>
        <v>0</v>
      </c>
      <c r="L225" s="164">
        <f>IF('Ｃ．運賃表（別紙①－１）'!$C$180=1,ROUNDUP(L165,0),IF('Ｃ．運賃表（別紙①－１）'!$C$180=2,ROUNDUP(L165,-1),IF('Ｃ．運賃表（別紙①－１）'!$C$180=3,ROUND(L165,-1),ROUNDUP(L165,0))))</f>
        <v>0</v>
      </c>
      <c r="M225" s="164">
        <f>IF('Ｃ．運賃表（別紙①－１）'!$C$180=1,ROUNDUP(M165,0),IF('Ｃ．運賃表（別紙①－１）'!$C$180=2,ROUNDUP(M165,-1),IF('Ｃ．運賃表（別紙①－１）'!$C$180=3,ROUND(M165,-1),ROUNDUP(M165,0))))</f>
        <v>0</v>
      </c>
      <c r="N225" s="164">
        <f>IF('Ｃ．運賃表（別紙①－１）'!$C$180=1,ROUNDUP(N165,0),IF('Ｃ．運賃表（別紙①－１）'!$C$180=2,ROUNDUP(N165,-1),IF('Ｃ．運賃表（別紙①－１）'!$C$180=3,ROUND(N165,-1),ROUNDUP(N165,0))))</f>
        <v>0</v>
      </c>
      <c r="O225" s="164">
        <f>IF('Ｃ．運賃表（別紙①－１）'!$C$180=1,ROUNDUP(O165,0),IF('Ｃ．運賃表（別紙①－１）'!$C$180=2,ROUNDUP(O165,-1),IF('Ｃ．運賃表（別紙①－１）'!$C$180=3,ROUND(O165,-1),ROUNDUP(O165,0))))</f>
        <v>0</v>
      </c>
      <c r="P225" s="164">
        <f>IF('Ｃ．運賃表（別紙①－１）'!$C$180=1,ROUNDUP(P165,0),IF('Ｃ．運賃表（別紙①－１）'!$C$180=2,ROUNDUP(P165,-1),IF('Ｃ．運賃表（別紙①－１）'!$C$180=3,ROUND(P165,-1),ROUNDUP(P165,0))))</f>
        <v>0</v>
      </c>
      <c r="Q225" s="159"/>
      <c r="R225" s="159"/>
    </row>
    <row r="226" spans="1:18" ht="11.25">
      <c r="A226" s="159"/>
      <c r="B226" s="159"/>
      <c r="C226" s="159"/>
      <c r="D226" s="164">
        <f>IF('Ｃ．運賃表（別紙①－１）'!$C$180=1,ROUNDUP(D166,0),IF('Ｃ．運賃表（別紙①－１）'!$C$180=2,ROUNDUP(D166,-1),IF('Ｃ．運賃表（別紙①－１）'!$C$180=3,ROUND(D166,-1),ROUNDUP(D166,0))))</f>
        <v>0</v>
      </c>
      <c r="E226" s="164">
        <f>IF('Ｃ．運賃表（別紙①－１）'!$C$180=1,ROUNDUP(E166,0),IF('Ｃ．運賃表（別紙①－１）'!$C$180=2,ROUNDUP(E166,-1),IF('Ｃ．運賃表（別紙①－１）'!$C$180=3,ROUND(E166,-1),ROUNDUP(E166,0))))</f>
        <v>0</v>
      </c>
      <c r="F226" s="164">
        <f>IF('Ｃ．運賃表（別紙①－１）'!$C$180=1,ROUNDUP(F166,0),IF('Ｃ．運賃表（別紙①－１）'!$C$180=2,ROUNDUP(F166,-1),IF('Ｃ．運賃表（別紙①－１）'!$C$180=3,ROUND(F166,-1),ROUNDUP(F166,0))))</f>
        <v>0</v>
      </c>
      <c r="G226" s="164">
        <f>IF('Ｃ．運賃表（別紙①－１）'!$C$180=1,ROUNDUP(G166,0),IF('Ｃ．運賃表（別紙①－１）'!$C$180=2,ROUNDUP(G166,-1),IF('Ｃ．運賃表（別紙①－１）'!$C$180=3,ROUND(G166,-1),ROUNDUP(G166,0))))</f>
        <v>0</v>
      </c>
      <c r="H226" s="164">
        <f>IF('Ｃ．運賃表（別紙①－１）'!$C$180=1,ROUNDUP(H166,0),IF('Ｃ．運賃表（別紙①－１）'!$C$180=2,ROUNDUP(H166,-1),IF('Ｃ．運賃表（別紙①－１）'!$C$180=3,ROUND(H166,-1),ROUNDUP(H166,0))))</f>
        <v>0</v>
      </c>
      <c r="I226" s="164">
        <f>IF('Ｃ．運賃表（別紙①－１）'!$C$180=1,ROUNDUP(I166,0),IF('Ｃ．運賃表（別紙①－１）'!$C$180=2,ROUNDUP(I166,-1),IF('Ｃ．運賃表（別紙①－１）'!$C$180=3,ROUND(I166,-1),ROUNDUP(I166,0))))</f>
        <v>0</v>
      </c>
      <c r="J226" s="164">
        <f>IF('Ｃ．運賃表（別紙①－１）'!$C$180=1,ROUNDUP(J166,0),IF('Ｃ．運賃表（別紙①－１）'!$C$180=2,ROUNDUP(J166,-1),IF('Ｃ．運賃表（別紙①－１）'!$C$180=3,ROUND(J166,-1),ROUNDUP(J166,0))))</f>
        <v>0</v>
      </c>
      <c r="K226" s="164">
        <f>IF('Ｃ．運賃表（別紙①－１）'!$C$180=1,ROUNDUP(K166,0),IF('Ｃ．運賃表（別紙①－１）'!$C$180=2,ROUNDUP(K166,-1),IF('Ｃ．運賃表（別紙①－１）'!$C$180=3,ROUND(K166,-1),ROUNDUP(K166,0))))</f>
        <v>0</v>
      </c>
      <c r="L226" s="164">
        <f>IF('Ｃ．運賃表（別紙①－１）'!$C$180=1,ROUNDUP(L166,0),IF('Ｃ．運賃表（別紙①－１）'!$C$180=2,ROUNDUP(L166,-1),IF('Ｃ．運賃表（別紙①－１）'!$C$180=3,ROUND(L166,-1),ROUNDUP(L166,0))))</f>
        <v>0</v>
      </c>
      <c r="M226" s="164">
        <f>IF('Ｃ．運賃表（別紙①－１）'!$C$180=1,ROUNDUP(M166,0),IF('Ｃ．運賃表（別紙①－１）'!$C$180=2,ROUNDUP(M166,-1),IF('Ｃ．運賃表（別紙①－１）'!$C$180=3,ROUND(M166,-1),ROUNDUP(M166,0))))</f>
        <v>0</v>
      </c>
      <c r="N226" s="164">
        <f>IF('Ｃ．運賃表（別紙①－１）'!$C$180=1,ROUNDUP(N166,0),IF('Ｃ．運賃表（別紙①－１）'!$C$180=2,ROUNDUP(N166,-1),IF('Ｃ．運賃表（別紙①－１）'!$C$180=3,ROUND(N166,-1),ROUNDUP(N166,0))))</f>
        <v>0</v>
      </c>
      <c r="O226" s="164">
        <f>IF('Ｃ．運賃表（別紙①－１）'!$C$180=1,ROUNDUP(O166,0),IF('Ｃ．運賃表（別紙①－１）'!$C$180=2,ROUNDUP(O166,-1),IF('Ｃ．運賃表（別紙①－１）'!$C$180=3,ROUND(O166,-1),ROUNDUP(O166,0))))</f>
        <v>0</v>
      </c>
      <c r="P226" s="164">
        <f>IF('Ｃ．運賃表（別紙①－１）'!$C$180=1,ROUNDUP(P166,0),IF('Ｃ．運賃表（別紙①－１）'!$C$180=2,ROUNDUP(P166,-1),IF('Ｃ．運賃表（別紙①－１）'!$C$180=3,ROUND(P166,-1),ROUNDUP(P166,0))))</f>
        <v>0</v>
      </c>
      <c r="Q226" s="159"/>
      <c r="R226" s="159"/>
    </row>
    <row r="227" spans="1:18" ht="11.25">
      <c r="A227" s="159"/>
      <c r="B227" s="159"/>
      <c r="C227" s="159"/>
      <c r="D227" s="164">
        <f>IF('Ｃ．運賃表（別紙①－１）'!$C$180=1,ROUNDUP(D167,0),IF('Ｃ．運賃表（別紙①－１）'!$C$180=2,ROUNDUP(D167,-1),IF('Ｃ．運賃表（別紙①－１）'!$C$180=3,ROUND(D167,-1),ROUNDUP(D167,0))))</f>
        <v>0</v>
      </c>
      <c r="E227" s="164">
        <f>IF('Ｃ．運賃表（別紙①－１）'!$C$180=1,ROUNDUP(E167,0),IF('Ｃ．運賃表（別紙①－１）'!$C$180=2,ROUNDUP(E167,-1),IF('Ｃ．運賃表（別紙①－１）'!$C$180=3,ROUND(E167,-1),ROUNDUP(E167,0))))</f>
        <v>0</v>
      </c>
      <c r="F227" s="164">
        <f>IF('Ｃ．運賃表（別紙①－１）'!$C$180=1,ROUNDUP(F167,0),IF('Ｃ．運賃表（別紙①－１）'!$C$180=2,ROUNDUP(F167,-1),IF('Ｃ．運賃表（別紙①－１）'!$C$180=3,ROUND(F167,-1),ROUNDUP(F167,0))))</f>
        <v>0</v>
      </c>
      <c r="G227" s="164">
        <f>IF('Ｃ．運賃表（別紙①－１）'!$C$180=1,ROUNDUP(G167,0),IF('Ｃ．運賃表（別紙①－１）'!$C$180=2,ROUNDUP(G167,-1),IF('Ｃ．運賃表（別紙①－１）'!$C$180=3,ROUND(G167,-1),ROUNDUP(G167,0))))</f>
        <v>0</v>
      </c>
      <c r="H227" s="164">
        <f>IF('Ｃ．運賃表（別紙①－１）'!$C$180=1,ROUNDUP(H167,0),IF('Ｃ．運賃表（別紙①－１）'!$C$180=2,ROUNDUP(H167,-1),IF('Ｃ．運賃表（別紙①－１）'!$C$180=3,ROUND(H167,-1),ROUNDUP(H167,0))))</f>
        <v>0</v>
      </c>
      <c r="I227" s="164">
        <f>IF('Ｃ．運賃表（別紙①－１）'!$C$180=1,ROUNDUP(I167,0),IF('Ｃ．運賃表（別紙①－１）'!$C$180=2,ROUNDUP(I167,-1),IF('Ｃ．運賃表（別紙①－１）'!$C$180=3,ROUND(I167,-1),ROUNDUP(I167,0))))</f>
        <v>0</v>
      </c>
      <c r="J227" s="164">
        <f>IF('Ｃ．運賃表（別紙①－１）'!$C$180=1,ROUNDUP(J167,0),IF('Ｃ．運賃表（別紙①－１）'!$C$180=2,ROUNDUP(J167,-1),IF('Ｃ．運賃表（別紙①－１）'!$C$180=3,ROUND(J167,-1),ROUNDUP(J167,0))))</f>
        <v>0</v>
      </c>
      <c r="K227" s="164">
        <f>IF('Ｃ．運賃表（別紙①－１）'!$C$180=1,ROUNDUP(K167,0),IF('Ｃ．運賃表（別紙①－１）'!$C$180=2,ROUNDUP(K167,-1),IF('Ｃ．運賃表（別紙①－１）'!$C$180=3,ROUND(K167,-1),ROUNDUP(K167,0))))</f>
        <v>0</v>
      </c>
      <c r="L227" s="164">
        <f>IF('Ｃ．運賃表（別紙①－１）'!$C$180=1,ROUNDUP(L167,0),IF('Ｃ．運賃表（別紙①－１）'!$C$180=2,ROUNDUP(L167,-1),IF('Ｃ．運賃表（別紙①－１）'!$C$180=3,ROUND(L167,-1),ROUNDUP(L167,0))))</f>
        <v>0</v>
      </c>
      <c r="M227" s="164">
        <f>IF('Ｃ．運賃表（別紙①－１）'!$C$180=1,ROUNDUP(M167,0),IF('Ｃ．運賃表（別紙①－１）'!$C$180=2,ROUNDUP(M167,-1),IF('Ｃ．運賃表（別紙①－１）'!$C$180=3,ROUND(M167,-1),ROUNDUP(M167,0))))</f>
        <v>0</v>
      </c>
      <c r="N227" s="164">
        <f>IF('Ｃ．運賃表（別紙①－１）'!$C$180=1,ROUNDUP(N167,0),IF('Ｃ．運賃表（別紙①－１）'!$C$180=2,ROUNDUP(N167,-1),IF('Ｃ．運賃表（別紙①－１）'!$C$180=3,ROUND(N167,-1),ROUNDUP(N167,0))))</f>
        <v>0</v>
      </c>
      <c r="O227" s="164">
        <f>IF('Ｃ．運賃表（別紙①－１）'!$C$180=1,ROUNDUP(O167,0),IF('Ｃ．運賃表（別紙①－１）'!$C$180=2,ROUNDUP(O167,-1),IF('Ｃ．運賃表（別紙①－１）'!$C$180=3,ROUND(O167,-1),ROUNDUP(O167,0))))</f>
        <v>0</v>
      </c>
      <c r="P227" s="164">
        <f>IF('Ｃ．運賃表（別紙①－１）'!$C$180=1,ROUNDUP(P167,0),IF('Ｃ．運賃表（別紙①－１）'!$C$180=2,ROUNDUP(P167,-1),IF('Ｃ．運賃表（別紙①－１）'!$C$180=3,ROUND(P167,-1),ROUNDUP(P167,0))))</f>
        <v>0</v>
      </c>
      <c r="Q227" s="159"/>
      <c r="R227" s="159"/>
    </row>
    <row r="228" spans="1:18" ht="11.25">
      <c r="A228" s="159"/>
      <c r="B228" s="159"/>
      <c r="C228" s="159"/>
      <c r="D228" s="164">
        <f>IF('Ｃ．運賃表（別紙①－１）'!$C$180=1,ROUNDUP(D168,0),IF('Ｃ．運賃表（別紙①－１）'!$C$180=2,ROUNDUP(D168,-1),IF('Ｃ．運賃表（別紙①－１）'!$C$180=3,ROUND(D168,-1),ROUNDUP(D168,0))))</f>
        <v>0</v>
      </c>
      <c r="E228" s="164">
        <f>IF('Ｃ．運賃表（別紙①－１）'!$C$180=1,ROUNDUP(E168,0),IF('Ｃ．運賃表（別紙①－１）'!$C$180=2,ROUNDUP(E168,-1),IF('Ｃ．運賃表（別紙①－１）'!$C$180=3,ROUND(E168,-1),ROUNDUP(E168,0))))</f>
        <v>0</v>
      </c>
      <c r="F228" s="164">
        <f>IF('Ｃ．運賃表（別紙①－１）'!$C$180=1,ROUNDUP(F168,0),IF('Ｃ．運賃表（別紙①－１）'!$C$180=2,ROUNDUP(F168,-1),IF('Ｃ．運賃表（別紙①－１）'!$C$180=3,ROUND(F168,-1),ROUNDUP(F168,0))))</f>
        <v>0</v>
      </c>
      <c r="G228" s="164">
        <f>IF('Ｃ．運賃表（別紙①－１）'!$C$180=1,ROUNDUP(G168,0),IF('Ｃ．運賃表（別紙①－１）'!$C$180=2,ROUNDUP(G168,-1),IF('Ｃ．運賃表（別紙①－１）'!$C$180=3,ROUND(G168,-1),ROUNDUP(G168,0))))</f>
        <v>0</v>
      </c>
      <c r="H228" s="164">
        <f>IF('Ｃ．運賃表（別紙①－１）'!$C$180=1,ROUNDUP(H168,0),IF('Ｃ．運賃表（別紙①－１）'!$C$180=2,ROUNDUP(H168,-1),IF('Ｃ．運賃表（別紙①－１）'!$C$180=3,ROUND(H168,-1),ROUNDUP(H168,0))))</f>
        <v>0</v>
      </c>
      <c r="I228" s="164">
        <f>IF('Ｃ．運賃表（別紙①－１）'!$C$180=1,ROUNDUP(I168,0),IF('Ｃ．運賃表（別紙①－１）'!$C$180=2,ROUNDUP(I168,-1),IF('Ｃ．運賃表（別紙①－１）'!$C$180=3,ROUND(I168,-1),ROUNDUP(I168,0))))</f>
        <v>0</v>
      </c>
      <c r="J228" s="164">
        <f>IF('Ｃ．運賃表（別紙①－１）'!$C$180=1,ROUNDUP(J168,0),IF('Ｃ．運賃表（別紙①－１）'!$C$180=2,ROUNDUP(J168,-1),IF('Ｃ．運賃表（別紙①－１）'!$C$180=3,ROUND(J168,-1),ROUNDUP(J168,0))))</f>
        <v>0</v>
      </c>
      <c r="K228" s="164">
        <f>IF('Ｃ．運賃表（別紙①－１）'!$C$180=1,ROUNDUP(K168,0),IF('Ｃ．運賃表（別紙①－１）'!$C$180=2,ROUNDUP(K168,-1),IF('Ｃ．運賃表（別紙①－１）'!$C$180=3,ROUND(K168,-1),ROUNDUP(K168,0))))</f>
        <v>0</v>
      </c>
      <c r="L228" s="164">
        <f>IF('Ｃ．運賃表（別紙①－１）'!$C$180=1,ROUNDUP(L168,0),IF('Ｃ．運賃表（別紙①－１）'!$C$180=2,ROUNDUP(L168,-1),IF('Ｃ．運賃表（別紙①－１）'!$C$180=3,ROUND(L168,-1),ROUNDUP(L168,0))))</f>
        <v>0</v>
      </c>
      <c r="M228" s="164">
        <f>IF('Ｃ．運賃表（別紙①－１）'!$C$180=1,ROUNDUP(M168,0),IF('Ｃ．運賃表（別紙①－１）'!$C$180=2,ROUNDUP(M168,-1),IF('Ｃ．運賃表（別紙①－１）'!$C$180=3,ROUND(M168,-1),ROUNDUP(M168,0))))</f>
        <v>0</v>
      </c>
      <c r="N228" s="164">
        <f>IF('Ｃ．運賃表（別紙①－１）'!$C$180=1,ROUNDUP(N168,0),IF('Ｃ．運賃表（別紙①－１）'!$C$180=2,ROUNDUP(N168,-1),IF('Ｃ．運賃表（別紙①－１）'!$C$180=3,ROUND(N168,-1),ROUNDUP(N168,0))))</f>
        <v>0</v>
      </c>
      <c r="O228" s="164">
        <f>IF('Ｃ．運賃表（別紙①－１）'!$C$180=1,ROUNDUP(O168,0),IF('Ｃ．運賃表（別紙①－１）'!$C$180=2,ROUNDUP(O168,-1),IF('Ｃ．運賃表（別紙①－１）'!$C$180=3,ROUND(O168,-1),ROUNDUP(O168,0))))</f>
        <v>0</v>
      </c>
      <c r="P228" s="164">
        <f>IF('Ｃ．運賃表（別紙①－１）'!$C$180=1,ROUNDUP(P168,0),IF('Ｃ．運賃表（別紙①－１）'!$C$180=2,ROUNDUP(P168,-1),IF('Ｃ．運賃表（別紙①－１）'!$C$180=3,ROUND(P168,-1),ROUNDUP(P168,0))))</f>
        <v>0</v>
      </c>
      <c r="Q228" s="159"/>
      <c r="R228" s="159"/>
    </row>
    <row r="229" spans="1:18" ht="11.25">
      <c r="A229" s="159"/>
      <c r="B229" s="159"/>
      <c r="C229" s="159"/>
      <c r="D229" s="164">
        <f>IF('Ｃ．運賃表（別紙①－１）'!$C$180=1,ROUNDUP(D169,0),IF('Ｃ．運賃表（別紙①－１）'!$C$180=2,ROUNDUP(D169,-1),IF('Ｃ．運賃表（別紙①－１）'!$C$180=3,ROUND(D169,-1),ROUNDUP(D169,0))))</f>
        <v>0</v>
      </c>
      <c r="E229" s="164">
        <f>IF('Ｃ．運賃表（別紙①－１）'!$C$180=1,ROUNDUP(E169,0),IF('Ｃ．運賃表（別紙①－１）'!$C$180=2,ROUNDUP(E169,-1),IF('Ｃ．運賃表（別紙①－１）'!$C$180=3,ROUND(E169,-1),ROUNDUP(E169,0))))</f>
        <v>0</v>
      </c>
      <c r="F229" s="164">
        <f>IF('Ｃ．運賃表（別紙①－１）'!$C$180=1,ROUNDUP(F169,0),IF('Ｃ．運賃表（別紙①－１）'!$C$180=2,ROUNDUP(F169,-1),IF('Ｃ．運賃表（別紙①－１）'!$C$180=3,ROUND(F169,-1),ROUNDUP(F169,0))))</f>
        <v>0</v>
      </c>
      <c r="G229" s="164">
        <f>IF('Ｃ．運賃表（別紙①－１）'!$C$180=1,ROUNDUP(G169,0),IF('Ｃ．運賃表（別紙①－１）'!$C$180=2,ROUNDUP(G169,-1),IF('Ｃ．運賃表（別紙①－１）'!$C$180=3,ROUND(G169,-1),ROUNDUP(G169,0))))</f>
        <v>0</v>
      </c>
      <c r="H229" s="164">
        <f>IF('Ｃ．運賃表（別紙①－１）'!$C$180=1,ROUNDUP(H169,0),IF('Ｃ．運賃表（別紙①－１）'!$C$180=2,ROUNDUP(H169,-1),IF('Ｃ．運賃表（別紙①－１）'!$C$180=3,ROUND(H169,-1),ROUNDUP(H169,0))))</f>
        <v>0</v>
      </c>
      <c r="I229" s="164">
        <f>IF('Ｃ．運賃表（別紙①－１）'!$C$180=1,ROUNDUP(I169,0),IF('Ｃ．運賃表（別紙①－１）'!$C$180=2,ROUNDUP(I169,-1),IF('Ｃ．運賃表（別紙①－１）'!$C$180=3,ROUND(I169,-1),ROUNDUP(I169,0))))</f>
        <v>0</v>
      </c>
      <c r="J229" s="164">
        <f>IF('Ｃ．運賃表（別紙①－１）'!$C$180=1,ROUNDUP(J169,0),IF('Ｃ．運賃表（別紙①－１）'!$C$180=2,ROUNDUP(J169,-1),IF('Ｃ．運賃表（別紙①－１）'!$C$180=3,ROUND(J169,-1),ROUNDUP(J169,0))))</f>
        <v>0</v>
      </c>
      <c r="K229" s="164">
        <f>IF('Ｃ．運賃表（別紙①－１）'!$C$180=1,ROUNDUP(K169,0),IF('Ｃ．運賃表（別紙①－１）'!$C$180=2,ROUNDUP(K169,-1),IF('Ｃ．運賃表（別紙①－１）'!$C$180=3,ROUND(K169,-1),ROUNDUP(K169,0))))</f>
        <v>0</v>
      </c>
      <c r="L229" s="164">
        <f>IF('Ｃ．運賃表（別紙①－１）'!$C$180=1,ROUNDUP(L169,0),IF('Ｃ．運賃表（別紙①－１）'!$C$180=2,ROUNDUP(L169,-1),IF('Ｃ．運賃表（別紙①－１）'!$C$180=3,ROUND(L169,-1),ROUNDUP(L169,0))))</f>
        <v>0</v>
      </c>
      <c r="M229" s="164">
        <f>IF('Ｃ．運賃表（別紙①－１）'!$C$180=1,ROUNDUP(M169,0),IF('Ｃ．運賃表（別紙①－１）'!$C$180=2,ROUNDUP(M169,-1),IF('Ｃ．運賃表（別紙①－１）'!$C$180=3,ROUND(M169,-1),ROUNDUP(M169,0))))</f>
        <v>0</v>
      </c>
      <c r="N229" s="164">
        <f>IF('Ｃ．運賃表（別紙①－１）'!$C$180=1,ROUNDUP(N169,0),IF('Ｃ．運賃表（別紙①－１）'!$C$180=2,ROUNDUP(N169,-1),IF('Ｃ．運賃表（別紙①－１）'!$C$180=3,ROUND(N169,-1),ROUNDUP(N169,0))))</f>
        <v>0</v>
      </c>
      <c r="O229" s="164">
        <f>IF('Ｃ．運賃表（別紙①－１）'!$C$180=1,ROUNDUP(O169,0),IF('Ｃ．運賃表（別紙①－１）'!$C$180=2,ROUNDUP(O169,-1),IF('Ｃ．運賃表（別紙①－１）'!$C$180=3,ROUND(O169,-1),ROUNDUP(O169,0))))</f>
        <v>0</v>
      </c>
      <c r="P229" s="164">
        <f>IF('Ｃ．運賃表（別紙①－１）'!$C$180=1,ROUNDUP(P169,0),IF('Ｃ．運賃表（別紙①－１）'!$C$180=2,ROUNDUP(P169,-1),IF('Ｃ．運賃表（別紙①－１）'!$C$180=3,ROUND(P169,-1),ROUNDUP(P169,0))))</f>
        <v>0</v>
      </c>
      <c r="Q229" s="159"/>
      <c r="R229" s="159"/>
    </row>
    <row r="230" spans="1:18" ht="11.25">
      <c r="A230" s="159"/>
      <c r="B230" s="159"/>
      <c r="C230" s="159"/>
      <c r="D230" s="164">
        <f>IF('Ｃ．運賃表（別紙①－１）'!$C$180=1,ROUNDUP(D170,0),IF('Ｃ．運賃表（別紙①－１）'!$C$180=2,ROUNDUP(D170,-1),IF('Ｃ．運賃表（別紙①－１）'!$C$180=3,ROUND(D170,-1),ROUNDUP(D170,0))))</f>
        <v>0</v>
      </c>
      <c r="E230" s="164">
        <f>IF('Ｃ．運賃表（別紙①－１）'!$C$180=1,ROUNDUP(E170,0),IF('Ｃ．運賃表（別紙①－１）'!$C$180=2,ROUNDUP(E170,-1),IF('Ｃ．運賃表（別紙①－１）'!$C$180=3,ROUND(E170,-1),ROUNDUP(E170,0))))</f>
        <v>0</v>
      </c>
      <c r="F230" s="164">
        <f>IF('Ｃ．運賃表（別紙①－１）'!$C$180=1,ROUNDUP(F170,0),IF('Ｃ．運賃表（別紙①－１）'!$C$180=2,ROUNDUP(F170,-1),IF('Ｃ．運賃表（別紙①－１）'!$C$180=3,ROUND(F170,-1),ROUNDUP(F170,0))))</f>
        <v>0</v>
      </c>
      <c r="G230" s="164">
        <f>IF('Ｃ．運賃表（別紙①－１）'!$C$180=1,ROUNDUP(G170,0),IF('Ｃ．運賃表（別紙①－１）'!$C$180=2,ROUNDUP(G170,-1),IF('Ｃ．運賃表（別紙①－１）'!$C$180=3,ROUND(G170,-1),ROUNDUP(G170,0))))</f>
        <v>0</v>
      </c>
      <c r="H230" s="164">
        <f>IF('Ｃ．運賃表（別紙①－１）'!$C$180=1,ROUNDUP(H170,0),IF('Ｃ．運賃表（別紙①－１）'!$C$180=2,ROUNDUP(H170,-1),IF('Ｃ．運賃表（別紙①－１）'!$C$180=3,ROUND(H170,-1),ROUNDUP(H170,0))))</f>
        <v>0</v>
      </c>
      <c r="I230" s="164">
        <f>IF('Ｃ．運賃表（別紙①－１）'!$C$180=1,ROUNDUP(I170,0),IF('Ｃ．運賃表（別紙①－１）'!$C$180=2,ROUNDUP(I170,-1),IF('Ｃ．運賃表（別紙①－１）'!$C$180=3,ROUND(I170,-1),ROUNDUP(I170,0))))</f>
        <v>0</v>
      </c>
      <c r="J230" s="164">
        <f>IF('Ｃ．運賃表（別紙①－１）'!$C$180=1,ROUNDUP(J170,0),IF('Ｃ．運賃表（別紙①－１）'!$C$180=2,ROUNDUP(J170,-1),IF('Ｃ．運賃表（別紙①－１）'!$C$180=3,ROUND(J170,-1),ROUNDUP(J170,0))))</f>
        <v>0</v>
      </c>
      <c r="K230" s="164">
        <f>IF('Ｃ．運賃表（別紙①－１）'!$C$180=1,ROUNDUP(K170,0),IF('Ｃ．運賃表（別紙①－１）'!$C$180=2,ROUNDUP(K170,-1),IF('Ｃ．運賃表（別紙①－１）'!$C$180=3,ROUND(K170,-1),ROUNDUP(K170,0))))</f>
        <v>0</v>
      </c>
      <c r="L230" s="164">
        <f>IF('Ｃ．運賃表（別紙①－１）'!$C$180=1,ROUNDUP(L170,0),IF('Ｃ．運賃表（別紙①－１）'!$C$180=2,ROUNDUP(L170,-1),IF('Ｃ．運賃表（別紙①－１）'!$C$180=3,ROUND(L170,-1),ROUNDUP(L170,0))))</f>
        <v>0</v>
      </c>
      <c r="M230" s="164">
        <f>IF('Ｃ．運賃表（別紙①－１）'!$C$180=1,ROUNDUP(M170,0),IF('Ｃ．運賃表（別紙①－１）'!$C$180=2,ROUNDUP(M170,-1),IF('Ｃ．運賃表（別紙①－１）'!$C$180=3,ROUND(M170,-1),ROUNDUP(M170,0))))</f>
        <v>0</v>
      </c>
      <c r="N230" s="164">
        <f>IF('Ｃ．運賃表（別紙①－１）'!$C$180=1,ROUNDUP(N170,0),IF('Ｃ．運賃表（別紙①－１）'!$C$180=2,ROUNDUP(N170,-1),IF('Ｃ．運賃表（別紙①－１）'!$C$180=3,ROUND(N170,-1),ROUNDUP(N170,0))))</f>
        <v>0</v>
      </c>
      <c r="O230" s="164">
        <f>IF('Ｃ．運賃表（別紙①－１）'!$C$180=1,ROUNDUP(O170,0),IF('Ｃ．運賃表（別紙①－１）'!$C$180=2,ROUNDUP(O170,-1),IF('Ｃ．運賃表（別紙①－１）'!$C$180=3,ROUND(O170,-1),ROUNDUP(O170,0))))</f>
        <v>0</v>
      </c>
      <c r="P230" s="164">
        <f>IF('Ｃ．運賃表（別紙①－１）'!$C$180=1,ROUNDUP(P170,0),IF('Ｃ．運賃表（別紙①－１）'!$C$180=2,ROUNDUP(P170,-1),IF('Ｃ．運賃表（別紙①－１）'!$C$180=3,ROUND(P170,-1),ROUNDUP(P170,0))))</f>
        <v>0</v>
      </c>
      <c r="Q230" s="159"/>
      <c r="R230" s="159"/>
    </row>
    <row r="231" spans="1:18" ht="11.25">
      <c r="A231" s="159"/>
      <c r="B231" s="159"/>
      <c r="C231" s="159"/>
      <c r="D231" s="164">
        <f>IF('Ｃ．運賃表（別紙①－１）'!$C$180=1,ROUNDUP(D171,0),IF('Ｃ．運賃表（別紙①－１）'!$C$180=2,ROUNDUP(D171,-1),IF('Ｃ．運賃表（別紙①－１）'!$C$180=3,ROUND(D171,-1),ROUNDUP(D171,0))))</f>
        <v>0</v>
      </c>
      <c r="E231" s="164">
        <f>IF('Ｃ．運賃表（別紙①－１）'!$C$180=1,ROUNDUP(E171,0),IF('Ｃ．運賃表（別紙①－１）'!$C$180=2,ROUNDUP(E171,-1),IF('Ｃ．運賃表（別紙①－１）'!$C$180=3,ROUND(E171,-1),ROUNDUP(E171,0))))</f>
        <v>0</v>
      </c>
      <c r="F231" s="164">
        <f>IF('Ｃ．運賃表（別紙①－１）'!$C$180=1,ROUNDUP(F171,0),IF('Ｃ．運賃表（別紙①－１）'!$C$180=2,ROUNDUP(F171,-1),IF('Ｃ．運賃表（別紙①－１）'!$C$180=3,ROUND(F171,-1),ROUNDUP(F171,0))))</f>
        <v>0</v>
      </c>
      <c r="G231" s="164">
        <f>IF('Ｃ．運賃表（別紙①－１）'!$C$180=1,ROUNDUP(G171,0),IF('Ｃ．運賃表（別紙①－１）'!$C$180=2,ROUNDUP(G171,-1),IF('Ｃ．運賃表（別紙①－１）'!$C$180=3,ROUND(G171,-1),ROUNDUP(G171,0))))</f>
        <v>0</v>
      </c>
      <c r="H231" s="164">
        <f>IF('Ｃ．運賃表（別紙①－１）'!$C$180=1,ROUNDUP(H171,0),IF('Ｃ．運賃表（別紙①－１）'!$C$180=2,ROUNDUP(H171,-1),IF('Ｃ．運賃表（別紙①－１）'!$C$180=3,ROUND(H171,-1),ROUNDUP(H171,0))))</f>
        <v>0</v>
      </c>
      <c r="I231" s="164">
        <f>IF('Ｃ．運賃表（別紙①－１）'!$C$180=1,ROUNDUP(I171,0),IF('Ｃ．運賃表（別紙①－１）'!$C$180=2,ROUNDUP(I171,-1),IF('Ｃ．運賃表（別紙①－１）'!$C$180=3,ROUND(I171,-1),ROUNDUP(I171,0))))</f>
        <v>0</v>
      </c>
      <c r="J231" s="164">
        <f>IF('Ｃ．運賃表（別紙①－１）'!$C$180=1,ROUNDUP(J171,0),IF('Ｃ．運賃表（別紙①－１）'!$C$180=2,ROUNDUP(J171,-1),IF('Ｃ．運賃表（別紙①－１）'!$C$180=3,ROUND(J171,-1),ROUNDUP(J171,0))))</f>
        <v>0</v>
      </c>
      <c r="K231" s="164">
        <f>IF('Ｃ．運賃表（別紙①－１）'!$C$180=1,ROUNDUP(K171,0),IF('Ｃ．運賃表（別紙①－１）'!$C$180=2,ROUNDUP(K171,-1),IF('Ｃ．運賃表（別紙①－１）'!$C$180=3,ROUND(K171,-1),ROUNDUP(K171,0))))</f>
        <v>0</v>
      </c>
      <c r="L231" s="164">
        <f>IF('Ｃ．運賃表（別紙①－１）'!$C$180=1,ROUNDUP(L171,0),IF('Ｃ．運賃表（別紙①－１）'!$C$180=2,ROUNDUP(L171,-1),IF('Ｃ．運賃表（別紙①－１）'!$C$180=3,ROUND(L171,-1),ROUNDUP(L171,0))))</f>
        <v>0</v>
      </c>
      <c r="M231" s="164">
        <f>IF('Ｃ．運賃表（別紙①－１）'!$C$180=1,ROUNDUP(M171,0),IF('Ｃ．運賃表（別紙①－１）'!$C$180=2,ROUNDUP(M171,-1),IF('Ｃ．運賃表（別紙①－１）'!$C$180=3,ROUND(M171,-1),ROUNDUP(M171,0))))</f>
        <v>0</v>
      </c>
      <c r="N231" s="164">
        <f>IF('Ｃ．運賃表（別紙①－１）'!$C$180=1,ROUNDUP(N171,0),IF('Ｃ．運賃表（別紙①－１）'!$C$180=2,ROUNDUP(N171,-1),IF('Ｃ．運賃表（別紙①－１）'!$C$180=3,ROUND(N171,-1),ROUNDUP(N171,0))))</f>
        <v>0</v>
      </c>
      <c r="O231" s="164">
        <f>IF('Ｃ．運賃表（別紙①－１）'!$C$180=1,ROUNDUP(O171,0),IF('Ｃ．運賃表（別紙①－１）'!$C$180=2,ROUNDUP(O171,-1),IF('Ｃ．運賃表（別紙①－１）'!$C$180=3,ROUND(O171,-1),ROUNDUP(O171,0))))</f>
        <v>0</v>
      </c>
      <c r="P231" s="164">
        <f>IF('Ｃ．運賃表（別紙①－１）'!$C$180=1,ROUNDUP(P171,0),IF('Ｃ．運賃表（別紙①－１）'!$C$180=2,ROUNDUP(P171,-1),IF('Ｃ．運賃表（別紙①－１）'!$C$180=3,ROUND(P171,-1),ROUNDUP(P171,0))))</f>
        <v>0</v>
      </c>
      <c r="Q231" s="159"/>
      <c r="R231" s="159"/>
    </row>
    <row r="232" spans="1:18" ht="11.25">
      <c r="A232" s="159"/>
      <c r="B232" s="159"/>
      <c r="C232" s="159"/>
      <c r="D232" s="164">
        <f>IF('Ｃ．運賃表（別紙①－１）'!$C$180=1,ROUNDUP(D172,0),IF('Ｃ．運賃表（別紙①－１）'!$C$180=2,ROUNDUP(D172,-1),IF('Ｃ．運賃表（別紙①－１）'!$C$180=3,ROUND(D172,-1),ROUNDUP(D172,0))))</f>
        <v>0</v>
      </c>
      <c r="E232" s="164">
        <f>IF('Ｃ．運賃表（別紙①－１）'!$C$180=1,ROUNDUP(E172,0),IF('Ｃ．運賃表（別紙①－１）'!$C$180=2,ROUNDUP(E172,-1),IF('Ｃ．運賃表（別紙①－１）'!$C$180=3,ROUND(E172,-1),ROUNDUP(E172,0))))</f>
        <v>0</v>
      </c>
      <c r="F232" s="164">
        <f>IF('Ｃ．運賃表（別紙①－１）'!$C$180=1,ROUNDUP(F172,0),IF('Ｃ．運賃表（別紙①－１）'!$C$180=2,ROUNDUP(F172,-1),IF('Ｃ．運賃表（別紙①－１）'!$C$180=3,ROUND(F172,-1),ROUNDUP(F172,0))))</f>
        <v>0</v>
      </c>
      <c r="G232" s="164">
        <f>IF('Ｃ．運賃表（別紙①－１）'!$C$180=1,ROUNDUP(G172,0),IF('Ｃ．運賃表（別紙①－１）'!$C$180=2,ROUNDUP(G172,-1),IF('Ｃ．運賃表（別紙①－１）'!$C$180=3,ROUND(G172,-1),ROUNDUP(G172,0))))</f>
        <v>0</v>
      </c>
      <c r="H232" s="164">
        <f>IF('Ｃ．運賃表（別紙①－１）'!$C$180=1,ROUNDUP(H172,0),IF('Ｃ．運賃表（別紙①－１）'!$C$180=2,ROUNDUP(H172,-1),IF('Ｃ．運賃表（別紙①－１）'!$C$180=3,ROUND(H172,-1),ROUNDUP(H172,0))))</f>
        <v>0</v>
      </c>
      <c r="I232" s="164">
        <f>IF('Ｃ．運賃表（別紙①－１）'!$C$180=1,ROUNDUP(I172,0),IF('Ｃ．運賃表（別紙①－１）'!$C$180=2,ROUNDUP(I172,-1),IF('Ｃ．運賃表（別紙①－１）'!$C$180=3,ROUND(I172,-1),ROUNDUP(I172,0))))</f>
        <v>0</v>
      </c>
      <c r="J232" s="164">
        <f>IF('Ｃ．運賃表（別紙①－１）'!$C$180=1,ROUNDUP(J172,0),IF('Ｃ．運賃表（別紙①－１）'!$C$180=2,ROUNDUP(J172,-1),IF('Ｃ．運賃表（別紙①－１）'!$C$180=3,ROUND(J172,-1),ROUNDUP(J172,0))))</f>
        <v>0</v>
      </c>
      <c r="K232" s="164">
        <f>IF('Ｃ．運賃表（別紙①－１）'!$C$180=1,ROUNDUP(K172,0),IF('Ｃ．運賃表（別紙①－１）'!$C$180=2,ROUNDUP(K172,-1),IF('Ｃ．運賃表（別紙①－１）'!$C$180=3,ROUND(K172,-1),ROUNDUP(K172,0))))</f>
        <v>0</v>
      </c>
      <c r="L232" s="164">
        <f>IF('Ｃ．運賃表（別紙①－１）'!$C$180=1,ROUNDUP(L172,0),IF('Ｃ．運賃表（別紙①－１）'!$C$180=2,ROUNDUP(L172,-1),IF('Ｃ．運賃表（別紙①－１）'!$C$180=3,ROUND(L172,-1),ROUNDUP(L172,0))))</f>
        <v>0</v>
      </c>
      <c r="M232" s="164">
        <f>IF('Ｃ．運賃表（別紙①－１）'!$C$180=1,ROUNDUP(M172,0),IF('Ｃ．運賃表（別紙①－１）'!$C$180=2,ROUNDUP(M172,-1),IF('Ｃ．運賃表（別紙①－１）'!$C$180=3,ROUND(M172,-1),ROUNDUP(M172,0))))</f>
        <v>0</v>
      </c>
      <c r="N232" s="164">
        <f>IF('Ｃ．運賃表（別紙①－１）'!$C$180=1,ROUNDUP(N172,0),IF('Ｃ．運賃表（別紙①－１）'!$C$180=2,ROUNDUP(N172,-1),IF('Ｃ．運賃表（別紙①－１）'!$C$180=3,ROUND(N172,-1),ROUNDUP(N172,0))))</f>
        <v>0</v>
      </c>
      <c r="O232" s="164">
        <f>IF('Ｃ．運賃表（別紙①－１）'!$C$180=1,ROUNDUP(O172,0),IF('Ｃ．運賃表（別紙①－１）'!$C$180=2,ROUNDUP(O172,-1),IF('Ｃ．運賃表（別紙①－１）'!$C$180=3,ROUND(O172,-1),ROUNDUP(O172,0))))</f>
        <v>0</v>
      </c>
      <c r="P232" s="164">
        <f>IF('Ｃ．運賃表（別紙①－１）'!$C$180=1,ROUNDUP(P172,0),IF('Ｃ．運賃表（別紙①－１）'!$C$180=2,ROUNDUP(P172,-1),IF('Ｃ．運賃表（別紙①－１）'!$C$180=3,ROUND(P172,-1),ROUNDUP(P172,0))))</f>
        <v>0</v>
      </c>
      <c r="Q232" s="159"/>
      <c r="R232" s="159"/>
    </row>
    <row r="233" spans="1:18" ht="11.25">
      <c r="A233" s="159"/>
      <c r="B233" s="159"/>
      <c r="C233" s="159"/>
      <c r="D233" s="164">
        <f>IF('Ｃ．運賃表（別紙①－１）'!$C$180=1,ROUNDUP(D173,0),IF('Ｃ．運賃表（別紙①－１）'!$C$180=2,ROUNDUP(D173,-1),IF('Ｃ．運賃表（別紙①－１）'!$C$180=3,ROUND(D173,-1),ROUNDUP(D173,0))))</f>
        <v>0</v>
      </c>
      <c r="E233" s="164">
        <f>IF('Ｃ．運賃表（別紙①－１）'!$C$180=1,ROUNDUP(E173,0),IF('Ｃ．運賃表（別紙①－１）'!$C$180=2,ROUNDUP(E173,-1),IF('Ｃ．運賃表（別紙①－１）'!$C$180=3,ROUND(E173,-1),ROUNDUP(E173,0))))</f>
        <v>0</v>
      </c>
      <c r="F233" s="164">
        <f>IF('Ｃ．運賃表（別紙①－１）'!$C$180=1,ROUNDUP(F173,0),IF('Ｃ．運賃表（別紙①－１）'!$C$180=2,ROUNDUP(F173,-1),IF('Ｃ．運賃表（別紙①－１）'!$C$180=3,ROUND(F173,-1),ROUNDUP(F173,0))))</f>
        <v>0</v>
      </c>
      <c r="G233" s="164">
        <f>IF('Ｃ．運賃表（別紙①－１）'!$C$180=1,ROUNDUP(G173,0),IF('Ｃ．運賃表（別紙①－１）'!$C$180=2,ROUNDUP(G173,-1),IF('Ｃ．運賃表（別紙①－１）'!$C$180=3,ROUND(G173,-1),ROUNDUP(G173,0))))</f>
        <v>0</v>
      </c>
      <c r="H233" s="164">
        <f>IF('Ｃ．運賃表（別紙①－１）'!$C$180=1,ROUNDUP(H173,0),IF('Ｃ．運賃表（別紙①－１）'!$C$180=2,ROUNDUP(H173,-1),IF('Ｃ．運賃表（別紙①－１）'!$C$180=3,ROUND(H173,-1),ROUNDUP(H173,0))))</f>
        <v>0</v>
      </c>
      <c r="I233" s="164">
        <f>IF('Ｃ．運賃表（別紙①－１）'!$C$180=1,ROUNDUP(I173,0),IF('Ｃ．運賃表（別紙①－１）'!$C$180=2,ROUNDUP(I173,-1),IF('Ｃ．運賃表（別紙①－１）'!$C$180=3,ROUND(I173,-1),ROUNDUP(I173,0))))</f>
        <v>0</v>
      </c>
      <c r="J233" s="164">
        <f>IF('Ｃ．運賃表（別紙①－１）'!$C$180=1,ROUNDUP(J173,0),IF('Ｃ．運賃表（別紙①－１）'!$C$180=2,ROUNDUP(J173,-1),IF('Ｃ．運賃表（別紙①－１）'!$C$180=3,ROUND(J173,-1),ROUNDUP(J173,0))))</f>
        <v>0</v>
      </c>
      <c r="K233" s="164">
        <f>IF('Ｃ．運賃表（別紙①－１）'!$C$180=1,ROUNDUP(K173,0),IF('Ｃ．運賃表（別紙①－１）'!$C$180=2,ROUNDUP(K173,-1),IF('Ｃ．運賃表（別紙①－１）'!$C$180=3,ROUND(K173,-1),ROUNDUP(K173,0))))</f>
        <v>0</v>
      </c>
      <c r="L233" s="164">
        <f>IF('Ｃ．運賃表（別紙①－１）'!$C$180=1,ROUNDUP(L173,0),IF('Ｃ．運賃表（別紙①－１）'!$C$180=2,ROUNDUP(L173,-1),IF('Ｃ．運賃表（別紙①－１）'!$C$180=3,ROUND(L173,-1),ROUNDUP(L173,0))))</f>
        <v>0</v>
      </c>
      <c r="M233" s="164">
        <f>IF('Ｃ．運賃表（別紙①－１）'!$C$180=1,ROUNDUP(M173,0),IF('Ｃ．運賃表（別紙①－１）'!$C$180=2,ROUNDUP(M173,-1),IF('Ｃ．運賃表（別紙①－１）'!$C$180=3,ROUND(M173,-1),ROUNDUP(M173,0))))</f>
        <v>0</v>
      </c>
      <c r="N233" s="164">
        <f>IF('Ｃ．運賃表（別紙①－１）'!$C$180=1,ROUNDUP(N173,0),IF('Ｃ．運賃表（別紙①－１）'!$C$180=2,ROUNDUP(N173,-1),IF('Ｃ．運賃表（別紙①－１）'!$C$180=3,ROUND(N173,-1),ROUNDUP(N173,0))))</f>
        <v>0</v>
      </c>
      <c r="O233" s="164">
        <f>IF('Ｃ．運賃表（別紙①－１）'!$C$180=1,ROUNDUP(O173,0),IF('Ｃ．運賃表（別紙①－１）'!$C$180=2,ROUNDUP(O173,-1),IF('Ｃ．運賃表（別紙①－１）'!$C$180=3,ROUND(O173,-1),ROUNDUP(O173,0))))</f>
        <v>0</v>
      </c>
      <c r="P233" s="164">
        <f>IF('Ｃ．運賃表（別紙①－１）'!$C$180=1,ROUNDUP(P173,0),IF('Ｃ．運賃表（別紙①－１）'!$C$180=2,ROUNDUP(P173,-1),IF('Ｃ．運賃表（別紙①－１）'!$C$180=3,ROUND(P173,-1),ROUNDUP(P173,0))))</f>
        <v>0</v>
      </c>
      <c r="Q233" s="159"/>
      <c r="R233" s="159"/>
    </row>
    <row r="234" spans="1:18" ht="11.25">
      <c r="A234" s="159"/>
      <c r="B234" s="159"/>
      <c r="C234" s="159"/>
      <c r="D234" s="164">
        <f>IF('Ｃ．運賃表（別紙①－１）'!$C$180=1,ROUNDUP(D174,0),IF('Ｃ．運賃表（別紙①－１）'!$C$180=2,ROUNDUP(D174,-1),IF('Ｃ．運賃表（別紙①－１）'!$C$180=3,ROUND(D174,-1),ROUNDUP(D174,0))))</f>
        <v>0</v>
      </c>
      <c r="E234" s="164">
        <f>IF('Ｃ．運賃表（別紙①－１）'!$C$180=1,ROUNDUP(E174,0),IF('Ｃ．運賃表（別紙①－１）'!$C$180=2,ROUNDUP(E174,-1),IF('Ｃ．運賃表（別紙①－１）'!$C$180=3,ROUND(E174,-1),ROUNDUP(E174,0))))</f>
        <v>0</v>
      </c>
      <c r="F234" s="164">
        <f>IF('Ｃ．運賃表（別紙①－１）'!$C$180=1,ROUNDUP(F174,0),IF('Ｃ．運賃表（別紙①－１）'!$C$180=2,ROUNDUP(F174,-1),IF('Ｃ．運賃表（別紙①－１）'!$C$180=3,ROUND(F174,-1),ROUNDUP(F174,0))))</f>
        <v>0</v>
      </c>
      <c r="G234" s="164">
        <f>IF('Ｃ．運賃表（別紙①－１）'!$C$180=1,ROUNDUP(G174,0),IF('Ｃ．運賃表（別紙①－１）'!$C$180=2,ROUNDUP(G174,-1),IF('Ｃ．運賃表（別紙①－１）'!$C$180=3,ROUND(G174,-1),ROUNDUP(G174,0))))</f>
        <v>0</v>
      </c>
      <c r="H234" s="164">
        <f>IF('Ｃ．運賃表（別紙①－１）'!$C$180=1,ROUNDUP(H174,0),IF('Ｃ．運賃表（別紙①－１）'!$C$180=2,ROUNDUP(H174,-1),IF('Ｃ．運賃表（別紙①－１）'!$C$180=3,ROUND(H174,-1),ROUNDUP(H174,0))))</f>
        <v>0</v>
      </c>
      <c r="I234" s="164">
        <f>IF('Ｃ．運賃表（別紙①－１）'!$C$180=1,ROUNDUP(I174,0),IF('Ｃ．運賃表（別紙①－１）'!$C$180=2,ROUNDUP(I174,-1),IF('Ｃ．運賃表（別紙①－１）'!$C$180=3,ROUND(I174,-1),ROUNDUP(I174,0))))</f>
        <v>0</v>
      </c>
      <c r="J234" s="164">
        <f>IF('Ｃ．運賃表（別紙①－１）'!$C$180=1,ROUNDUP(J174,0),IF('Ｃ．運賃表（別紙①－１）'!$C$180=2,ROUNDUP(J174,-1),IF('Ｃ．運賃表（別紙①－１）'!$C$180=3,ROUND(J174,-1),ROUNDUP(J174,0))))</f>
        <v>0</v>
      </c>
      <c r="K234" s="164">
        <f>IF('Ｃ．運賃表（別紙①－１）'!$C$180=1,ROUNDUP(K174,0),IF('Ｃ．運賃表（別紙①－１）'!$C$180=2,ROUNDUP(K174,-1),IF('Ｃ．運賃表（別紙①－１）'!$C$180=3,ROUND(K174,-1),ROUNDUP(K174,0))))</f>
        <v>0</v>
      </c>
      <c r="L234" s="164">
        <f>IF('Ｃ．運賃表（別紙①－１）'!$C$180=1,ROUNDUP(L174,0),IF('Ｃ．運賃表（別紙①－１）'!$C$180=2,ROUNDUP(L174,-1),IF('Ｃ．運賃表（別紙①－１）'!$C$180=3,ROUND(L174,-1),ROUNDUP(L174,0))))</f>
        <v>0</v>
      </c>
      <c r="M234" s="164">
        <f>IF('Ｃ．運賃表（別紙①－１）'!$C$180=1,ROUNDUP(M174,0),IF('Ｃ．運賃表（別紙①－１）'!$C$180=2,ROUNDUP(M174,-1),IF('Ｃ．運賃表（別紙①－１）'!$C$180=3,ROUND(M174,-1),ROUNDUP(M174,0))))</f>
        <v>0</v>
      </c>
      <c r="N234" s="164">
        <f>IF('Ｃ．運賃表（別紙①－１）'!$C$180=1,ROUNDUP(N174,0),IF('Ｃ．運賃表（別紙①－１）'!$C$180=2,ROUNDUP(N174,-1),IF('Ｃ．運賃表（別紙①－１）'!$C$180=3,ROUND(N174,-1),ROUNDUP(N174,0))))</f>
        <v>0</v>
      </c>
      <c r="O234" s="164">
        <f>IF('Ｃ．運賃表（別紙①－１）'!$C$180=1,ROUNDUP(O174,0),IF('Ｃ．運賃表（別紙①－１）'!$C$180=2,ROUNDUP(O174,-1),IF('Ｃ．運賃表（別紙①－１）'!$C$180=3,ROUND(O174,-1),ROUNDUP(O174,0))))</f>
        <v>0</v>
      </c>
      <c r="P234" s="164">
        <f>IF('Ｃ．運賃表（別紙①－１）'!$C$180=1,ROUNDUP(P174,0),IF('Ｃ．運賃表（別紙①－１）'!$C$180=2,ROUNDUP(P174,-1),IF('Ｃ．運賃表（別紙①－１）'!$C$180=3,ROUND(P174,-1),ROUNDUP(P174,0))))</f>
        <v>0</v>
      </c>
      <c r="Q234" s="159"/>
      <c r="R234" s="159"/>
    </row>
    <row r="235" spans="1:18" ht="11.25">
      <c r="A235" s="159"/>
      <c r="B235" s="159"/>
      <c r="C235" s="159"/>
      <c r="D235" s="164"/>
      <c r="E235" s="164"/>
      <c r="F235" s="164"/>
      <c r="G235" s="164"/>
      <c r="H235" s="164"/>
      <c r="I235" s="164"/>
      <c r="J235" s="164"/>
      <c r="K235" s="164"/>
      <c r="L235" s="164"/>
      <c r="M235" s="164"/>
      <c r="N235" s="164"/>
      <c r="O235" s="164"/>
      <c r="P235" s="164"/>
      <c r="Q235" s="159"/>
      <c r="R235" s="159"/>
    </row>
    <row r="236" spans="1:18" ht="11.25">
      <c r="A236" s="159"/>
      <c r="B236" s="159"/>
      <c r="C236" s="159"/>
      <c r="D236" s="164"/>
      <c r="E236" s="164"/>
      <c r="F236" s="164"/>
      <c r="G236" s="164"/>
      <c r="H236" s="164"/>
      <c r="I236" s="164"/>
      <c r="J236" s="164"/>
      <c r="K236" s="164"/>
      <c r="L236" s="164"/>
      <c r="M236" s="164"/>
      <c r="N236" s="164"/>
      <c r="O236" s="164"/>
      <c r="P236" s="164"/>
      <c r="Q236" s="159"/>
      <c r="R236" s="159"/>
    </row>
    <row r="237" spans="1:18" ht="11.25">
      <c r="A237" s="159"/>
      <c r="B237" s="159"/>
      <c r="C237" s="159"/>
      <c r="D237" s="164">
        <f>IF('Ｃ．運賃表（別紙①－１）'!$C$180=1,ROUNDUP(D177,0),IF('Ｃ．運賃表（別紙①－１）'!$C$180=2,ROUNDUP(D177,-1),IF('Ｃ．運賃表（別紙①－１）'!$C$180=3,ROUND(D177,-1),ROUNDUP(D177,0))))</f>
        <v>0</v>
      </c>
      <c r="E237" s="164">
        <f>IF('Ｃ．運賃表（別紙①－１）'!$C$180=1,ROUNDUP(E177,0),IF('Ｃ．運賃表（別紙①－１）'!$C$180=2,ROUNDUP(E177,-1),IF('Ｃ．運賃表（別紙①－１）'!$C$180=3,ROUND(E177,-1),ROUNDUP(E177,0))))</f>
        <v>0</v>
      </c>
      <c r="F237" s="164">
        <f>IF('Ｃ．運賃表（別紙①－１）'!$C$180=1,ROUNDUP(F177,0),IF('Ｃ．運賃表（別紙①－１）'!$C$180=2,ROUNDUP(F177,-1),IF('Ｃ．運賃表（別紙①－１）'!$C$180=3,ROUND(F177,-1),ROUNDUP(F177,0))))</f>
        <v>0</v>
      </c>
      <c r="G237" s="164">
        <f>IF('Ｃ．運賃表（別紙①－１）'!$C$180=1,ROUNDUP(G177,0),IF('Ｃ．運賃表（別紙①－１）'!$C$180=2,ROUNDUP(G177,-1),IF('Ｃ．運賃表（別紙①－１）'!$C$180=3,ROUND(G177,-1),ROUNDUP(G177,0))))</f>
        <v>0</v>
      </c>
      <c r="H237" s="164">
        <f>IF('Ｃ．運賃表（別紙①－１）'!$C$180=1,ROUNDUP(H177,0),IF('Ｃ．運賃表（別紙①－１）'!$C$180=2,ROUNDUP(H177,-1),IF('Ｃ．運賃表（別紙①－１）'!$C$180=3,ROUND(H177,-1),ROUNDUP(H177,0))))</f>
        <v>0</v>
      </c>
      <c r="I237" s="164">
        <f>IF('Ｃ．運賃表（別紙①－１）'!$C$180=1,ROUNDUP(I177,0),IF('Ｃ．運賃表（別紙①－１）'!$C$180=2,ROUNDUP(I177,-1),IF('Ｃ．運賃表（別紙①－１）'!$C$180=3,ROUND(I177,-1),ROUNDUP(I177,0))))</f>
        <v>0</v>
      </c>
      <c r="J237" s="164">
        <f>IF('Ｃ．運賃表（別紙①－１）'!$C$180=1,ROUNDUP(J177,0),IF('Ｃ．運賃表（別紙①－１）'!$C$180=2,ROUNDUP(J177,-1),IF('Ｃ．運賃表（別紙①－１）'!$C$180=3,ROUND(J177,-1),ROUNDUP(J177,0))))</f>
        <v>0</v>
      </c>
      <c r="K237" s="164">
        <f>IF('Ｃ．運賃表（別紙①－１）'!$C$180=1,ROUNDUP(K177,0),IF('Ｃ．運賃表（別紙①－１）'!$C$180=2,ROUNDUP(K177,-1),IF('Ｃ．運賃表（別紙①－１）'!$C$180=3,ROUND(K177,-1),ROUNDUP(K177,0))))</f>
        <v>0</v>
      </c>
      <c r="L237" s="164">
        <f>IF('Ｃ．運賃表（別紙①－１）'!$C$180=1,ROUNDUP(L177,0),IF('Ｃ．運賃表（別紙①－１）'!$C$180=2,ROUNDUP(L177,-1),IF('Ｃ．運賃表（別紙①－１）'!$C$180=3,ROUND(L177,-1),ROUNDUP(L177,0))))</f>
        <v>0</v>
      </c>
      <c r="M237" s="164">
        <f>IF('Ｃ．運賃表（別紙①－１）'!$C$180=1,ROUNDUP(M177,0),IF('Ｃ．運賃表（別紙①－１）'!$C$180=2,ROUNDUP(M177,-1),IF('Ｃ．運賃表（別紙①－１）'!$C$180=3,ROUND(M177,-1),ROUNDUP(M177,0))))</f>
        <v>0</v>
      </c>
      <c r="N237" s="164">
        <f>IF('Ｃ．運賃表（別紙①－１）'!$C$180=1,ROUNDUP(N177,0),IF('Ｃ．運賃表（別紙①－１）'!$C$180=2,ROUNDUP(N177,-1),IF('Ｃ．運賃表（別紙①－１）'!$C$180=3,ROUND(N177,-1),ROUNDUP(N177,0))))</f>
        <v>0</v>
      </c>
      <c r="O237" s="164">
        <f>IF('Ｃ．運賃表（別紙①－１）'!$C$180=1,ROUNDUP(O177,0),IF('Ｃ．運賃表（別紙①－１）'!$C$180=2,ROUNDUP(O177,-1),IF('Ｃ．運賃表（別紙①－１）'!$C$180=3,ROUND(O177,-1),ROUNDUP(O177,0))))</f>
        <v>0</v>
      </c>
      <c r="P237" s="164">
        <f>IF('Ｃ．運賃表（別紙①－１）'!$C$180=1,ROUNDUP(P177,0),IF('Ｃ．運賃表（別紙①－１）'!$C$180=2,ROUNDUP(P177,-1),IF('Ｃ．運賃表（別紙①－１）'!$C$180=3,ROUND(P177,-1),ROUNDUP(P177,0))))</f>
        <v>0</v>
      </c>
      <c r="Q237" s="159"/>
      <c r="R237" s="159"/>
    </row>
    <row r="238" spans="1:18" ht="11.25">
      <c r="A238" s="159"/>
      <c r="B238" s="159"/>
      <c r="C238" s="159"/>
      <c r="D238" s="164">
        <f>IF('Ｃ．運賃表（別紙①－１）'!$C$180=1,ROUNDUP(D178,0),IF('Ｃ．運賃表（別紙①－１）'!$C$180=2,ROUNDUP(D178,-1),IF('Ｃ．運賃表（別紙①－１）'!$C$180=3,ROUND(D178,-1),ROUNDUP(D178,0))))</f>
        <v>0</v>
      </c>
      <c r="E238" s="164">
        <f>IF('Ｃ．運賃表（別紙①－１）'!$C$180=1,ROUNDUP(E178,0),IF('Ｃ．運賃表（別紙①－１）'!$C$180=2,ROUNDUP(E178,-1),IF('Ｃ．運賃表（別紙①－１）'!$C$180=3,ROUND(E178,-1),ROUNDUP(E178,0))))</f>
        <v>0</v>
      </c>
      <c r="F238" s="164">
        <f>IF('Ｃ．運賃表（別紙①－１）'!$C$180=1,ROUNDUP(F178,0),IF('Ｃ．運賃表（別紙①－１）'!$C$180=2,ROUNDUP(F178,-1),IF('Ｃ．運賃表（別紙①－１）'!$C$180=3,ROUND(F178,-1),ROUNDUP(F178,0))))</f>
        <v>0</v>
      </c>
      <c r="G238" s="164">
        <f>IF('Ｃ．運賃表（別紙①－１）'!$C$180=1,ROUNDUP(G178,0),IF('Ｃ．運賃表（別紙①－１）'!$C$180=2,ROUNDUP(G178,-1),IF('Ｃ．運賃表（別紙①－１）'!$C$180=3,ROUND(G178,-1),ROUNDUP(G178,0))))</f>
        <v>0</v>
      </c>
      <c r="H238" s="164">
        <f>IF('Ｃ．運賃表（別紙①－１）'!$C$180=1,ROUNDUP(H178,0),IF('Ｃ．運賃表（別紙①－１）'!$C$180=2,ROUNDUP(H178,-1),IF('Ｃ．運賃表（別紙①－１）'!$C$180=3,ROUND(H178,-1),ROUNDUP(H178,0))))</f>
        <v>0</v>
      </c>
      <c r="I238" s="164">
        <f>IF('Ｃ．運賃表（別紙①－１）'!$C$180=1,ROUNDUP(I178,0),IF('Ｃ．運賃表（別紙①－１）'!$C$180=2,ROUNDUP(I178,-1),IF('Ｃ．運賃表（別紙①－１）'!$C$180=3,ROUND(I178,-1),ROUNDUP(I178,0))))</f>
        <v>0</v>
      </c>
      <c r="J238" s="164">
        <f>IF('Ｃ．運賃表（別紙①－１）'!$C$180=1,ROUNDUP(J178,0),IF('Ｃ．運賃表（別紙①－１）'!$C$180=2,ROUNDUP(J178,-1),IF('Ｃ．運賃表（別紙①－１）'!$C$180=3,ROUND(J178,-1),ROUNDUP(J178,0))))</f>
        <v>0</v>
      </c>
      <c r="K238" s="164">
        <f>IF('Ｃ．運賃表（別紙①－１）'!$C$180=1,ROUNDUP(K178,0),IF('Ｃ．運賃表（別紙①－１）'!$C$180=2,ROUNDUP(K178,-1),IF('Ｃ．運賃表（別紙①－１）'!$C$180=3,ROUND(K178,-1),ROUNDUP(K178,0))))</f>
        <v>0</v>
      </c>
      <c r="L238" s="164">
        <f>IF('Ｃ．運賃表（別紙①－１）'!$C$180=1,ROUNDUP(L178,0),IF('Ｃ．運賃表（別紙①－１）'!$C$180=2,ROUNDUP(L178,-1),IF('Ｃ．運賃表（別紙①－１）'!$C$180=3,ROUND(L178,-1),ROUNDUP(L178,0))))</f>
        <v>0</v>
      </c>
      <c r="M238" s="164">
        <f>IF('Ｃ．運賃表（別紙①－１）'!$C$180=1,ROUNDUP(M178,0),IF('Ｃ．運賃表（別紙①－１）'!$C$180=2,ROUNDUP(M178,-1),IF('Ｃ．運賃表（別紙①－１）'!$C$180=3,ROUND(M178,-1),ROUNDUP(M178,0))))</f>
        <v>0</v>
      </c>
      <c r="N238" s="164">
        <f>IF('Ｃ．運賃表（別紙①－１）'!$C$180=1,ROUNDUP(N178,0),IF('Ｃ．運賃表（別紙①－１）'!$C$180=2,ROUNDUP(N178,-1),IF('Ｃ．運賃表（別紙①－１）'!$C$180=3,ROUND(N178,-1),ROUNDUP(N178,0))))</f>
        <v>0</v>
      </c>
      <c r="O238" s="164">
        <f>IF('Ｃ．運賃表（別紙①－１）'!$C$180=1,ROUNDUP(O178,0),IF('Ｃ．運賃表（別紙①－１）'!$C$180=2,ROUNDUP(O178,-1),IF('Ｃ．運賃表（別紙①－１）'!$C$180=3,ROUND(O178,-1),ROUNDUP(O178,0))))</f>
        <v>0</v>
      </c>
      <c r="P238" s="164">
        <f>IF('Ｃ．運賃表（別紙①－１）'!$C$180=1,ROUNDUP(P178,0),IF('Ｃ．運賃表（別紙①－１）'!$C$180=2,ROUNDUP(P178,-1),IF('Ｃ．運賃表（別紙①－１）'!$C$180=3,ROUND(P178,-1),ROUNDUP(P178,0))))</f>
        <v>0</v>
      </c>
      <c r="Q238" s="159"/>
      <c r="R238" s="159"/>
    </row>
    <row r="239" spans="1:18" ht="11.25">
      <c r="A239" s="159"/>
      <c r="B239" s="159"/>
      <c r="C239" s="159"/>
      <c r="D239" s="164"/>
      <c r="E239" s="164"/>
      <c r="F239" s="164"/>
      <c r="G239" s="164"/>
      <c r="H239" s="164"/>
      <c r="I239" s="164"/>
      <c r="J239" s="164"/>
      <c r="K239" s="164"/>
      <c r="L239" s="164"/>
      <c r="M239" s="164"/>
      <c r="N239" s="164"/>
      <c r="O239" s="164"/>
      <c r="P239" s="164"/>
      <c r="Q239" s="159"/>
      <c r="R239" s="159"/>
    </row>
    <row r="240" spans="1:18" ht="11.25">
      <c r="A240" s="159"/>
      <c r="B240" s="159"/>
      <c r="C240" s="159"/>
      <c r="D240" s="164"/>
      <c r="E240" s="164"/>
      <c r="F240" s="164"/>
      <c r="G240" s="164"/>
      <c r="H240" s="164"/>
      <c r="I240" s="164"/>
      <c r="J240" s="164"/>
      <c r="K240" s="164"/>
      <c r="L240" s="164"/>
      <c r="M240" s="164"/>
      <c r="N240" s="164"/>
      <c r="O240" s="164"/>
      <c r="P240" s="164"/>
      <c r="Q240" s="159"/>
      <c r="R240" s="159"/>
    </row>
    <row r="241" spans="1:18" ht="11.25">
      <c r="A241" s="159"/>
      <c r="B241" s="159"/>
      <c r="C241" s="159"/>
      <c r="D241" s="159"/>
      <c r="E241" s="159"/>
      <c r="F241" s="159"/>
      <c r="G241" s="159"/>
      <c r="H241" s="159"/>
      <c r="I241" s="159"/>
      <c r="J241" s="159"/>
      <c r="K241" s="159"/>
      <c r="L241" s="159"/>
      <c r="M241" s="159"/>
      <c r="N241" s="159"/>
      <c r="O241" s="159"/>
      <c r="P241" s="159"/>
      <c r="Q241" s="159"/>
      <c r="R241" s="159"/>
    </row>
    <row r="242" spans="1:18" ht="11.25">
      <c r="A242" s="159"/>
      <c r="B242" s="159">
        <v>0</v>
      </c>
      <c r="C242" s="159" t="s">
        <v>62</v>
      </c>
      <c r="D242" s="159"/>
      <c r="E242" s="159"/>
      <c r="F242" s="159"/>
      <c r="G242" s="159"/>
      <c r="H242" s="159"/>
      <c r="I242" s="159"/>
      <c r="J242" s="159"/>
      <c r="K242" s="159"/>
      <c r="L242" s="159"/>
      <c r="M242" s="159"/>
      <c r="N242" s="159"/>
      <c r="O242" s="159"/>
      <c r="P242" s="159"/>
      <c r="Q242" s="159"/>
      <c r="R242" s="159"/>
    </row>
    <row r="243" spans="1:18" ht="11.25">
      <c r="A243" s="159"/>
      <c r="B243" s="159">
        <v>1</v>
      </c>
      <c r="C243" s="159" t="s">
        <v>62</v>
      </c>
      <c r="D243" s="159"/>
      <c r="E243" s="159"/>
      <c r="F243" s="159"/>
      <c r="G243" s="159"/>
      <c r="H243" s="159"/>
      <c r="I243" s="159"/>
      <c r="J243" s="159"/>
      <c r="K243" s="159"/>
      <c r="L243" s="159"/>
      <c r="M243" s="159"/>
      <c r="N243" s="159"/>
      <c r="O243" s="159"/>
      <c r="P243" s="159"/>
      <c r="Q243" s="159"/>
      <c r="R243" s="159"/>
    </row>
    <row r="244" spans="1:18" ht="11.25">
      <c r="A244" s="159"/>
      <c r="B244" s="159">
        <v>2</v>
      </c>
      <c r="C244" s="159" t="s">
        <v>63</v>
      </c>
      <c r="D244" s="159"/>
      <c r="E244" s="159"/>
      <c r="F244" s="159"/>
      <c r="G244" s="159"/>
      <c r="H244" s="159"/>
      <c r="I244" s="159"/>
      <c r="J244" s="159"/>
      <c r="K244" s="159"/>
      <c r="L244" s="159"/>
      <c r="M244" s="159"/>
      <c r="N244" s="159"/>
      <c r="O244" s="159"/>
      <c r="P244" s="159"/>
      <c r="Q244" s="159"/>
      <c r="R244" s="159"/>
    </row>
    <row r="245" spans="1:18" ht="11.25">
      <c r="A245" s="159"/>
      <c r="B245" s="159">
        <v>3</v>
      </c>
      <c r="C245" s="159" t="s">
        <v>64</v>
      </c>
      <c r="D245" s="159"/>
      <c r="E245" s="159"/>
      <c r="F245" s="159"/>
      <c r="G245" s="159"/>
      <c r="H245" s="159"/>
      <c r="I245" s="159"/>
      <c r="J245" s="159"/>
      <c r="K245" s="159"/>
      <c r="L245" s="159"/>
      <c r="M245" s="159"/>
      <c r="N245" s="159"/>
      <c r="O245" s="159"/>
      <c r="P245" s="159"/>
      <c r="Q245" s="159"/>
      <c r="R245" s="159"/>
    </row>
  </sheetData>
  <sheetProtection sheet="1"/>
  <mergeCells count="7">
    <mergeCell ref="A39:C39"/>
    <mergeCell ref="H34:N35"/>
    <mergeCell ref="A9:C9"/>
    <mergeCell ref="A31:C31"/>
    <mergeCell ref="A32:C32"/>
    <mergeCell ref="A10:C10"/>
    <mergeCell ref="A38:C38"/>
  </mergeCells>
  <printOptions/>
  <pageMargins left="0.7086614173228347" right="0.7086614173228347" top="0.5905511811023623" bottom="0.34" header="0.31496062992125984" footer="0.2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
    </sheetView>
  </sheetViews>
  <sheetFormatPr defaultColWidth="9.00390625" defaultRowHeight="13.5"/>
  <cols>
    <col min="1" max="1" width="8.00390625" style="1" customWidth="1"/>
    <col min="2" max="2" width="13.875" style="1" customWidth="1"/>
    <col min="3" max="15" width="8.875" style="1" customWidth="1"/>
    <col min="16" max="16384" width="9.00390625" style="1" customWidth="1"/>
  </cols>
  <sheetData>
    <row r="1" spans="3:15" s="115" customFormat="1" ht="15.75" customHeight="1">
      <c r="C1" s="132"/>
      <c r="O1" s="137" t="s">
        <v>198</v>
      </c>
    </row>
    <row r="2" spans="3:8" s="115" customFormat="1" ht="15.75" customHeight="1">
      <c r="C2" s="132"/>
      <c r="H2" s="133"/>
    </row>
    <row r="3" spans="1:15" s="11" customFormat="1" ht="23.25" customHeight="1">
      <c r="A3" s="18"/>
      <c r="B3" s="12"/>
      <c r="C3" s="42" t="s">
        <v>199</v>
      </c>
      <c r="O3" s="53" t="str">
        <f>CONCATENATE("作成年月日：　",'Ａ．指標等設定シート'!D4,"年",'Ａ．指標等設定シート'!E4,"月",'Ａ．指標等設定シート'!F4,"日")</f>
        <v>作成年月日：　年月日</v>
      </c>
    </row>
    <row r="4" spans="1:4" s="11" customFormat="1" ht="16.5" customHeight="1">
      <c r="A4" s="18" t="s">
        <v>51</v>
      </c>
      <c r="B4" s="12" t="s">
        <v>57</v>
      </c>
      <c r="C4" s="11">
        <f>'Ａ．指標等設定シート'!E8</f>
        <v>0</v>
      </c>
      <c r="D4" s="11" t="s">
        <v>41</v>
      </c>
    </row>
    <row r="5" spans="1:5" s="11" customFormat="1" ht="16.5" customHeight="1">
      <c r="A5" s="18"/>
      <c r="B5" s="12" t="s">
        <v>60</v>
      </c>
      <c r="C5" s="11">
        <f>'Ａ．指標等設定シート'!E86</f>
        <v>0</v>
      </c>
      <c r="D5" s="11" t="s">
        <v>41</v>
      </c>
      <c r="E5" s="11" t="e">
        <f>'Ｃ．運賃表（別紙①－１）'!H5</f>
        <v>#N/A</v>
      </c>
    </row>
    <row r="6" spans="1:4" s="11" customFormat="1" ht="16.5" customHeight="1">
      <c r="A6" s="18"/>
      <c r="B6" s="12" t="s">
        <v>58</v>
      </c>
      <c r="C6" s="11" t="e">
        <f>'Ｃ．運賃表（別紙①－１）'!C115</f>
        <v>#N/A</v>
      </c>
      <c r="D6" s="11" t="s">
        <v>41</v>
      </c>
    </row>
    <row r="7" spans="1:4" s="11" customFormat="1" ht="16.5" customHeight="1">
      <c r="A7" s="18"/>
      <c r="B7" s="12" t="s">
        <v>20</v>
      </c>
      <c r="C7" s="11" t="e">
        <f>'Ｃ．運賃表（別紙①－１）'!C116</f>
        <v>#N/A</v>
      </c>
      <c r="D7" s="11" t="s">
        <v>41</v>
      </c>
    </row>
    <row r="8" spans="1:3" s="11" customFormat="1" ht="16.5" customHeight="1">
      <c r="A8" s="17"/>
      <c r="B8" s="13"/>
      <c r="C8" s="13"/>
    </row>
    <row r="9" spans="1:15" s="10" customFormat="1" ht="39.75" customHeight="1">
      <c r="A9" s="219" t="s">
        <v>71</v>
      </c>
      <c r="B9" s="221"/>
      <c r="C9" s="41" t="s">
        <v>1</v>
      </c>
      <c r="D9" s="41" t="s">
        <v>2</v>
      </c>
      <c r="E9" s="41" t="s">
        <v>3</v>
      </c>
      <c r="F9" s="41" t="s">
        <v>4</v>
      </c>
      <c r="G9" s="41" t="s">
        <v>5</v>
      </c>
      <c r="H9" s="41" t="s">
        <v>6</v>
      </c>
      <c r="I9" s="41" t="s">
        <v>77</v>
      </c>
      <c r="J9" s="41" t="s">
        <v>78</v>
      </c>
      <c r="K9" s="41" t="s">
        <v>79</v>
      </c>
      <c r="L9" s="41" t="s">
        <v>32</v>
      </c>
      <c r="M9" s="41">
        <f>IF(M54&lt;&gt;0,M54,"")</f>
      </c>
      <c r="N9" s="41">
        <f>IF(N54&lt;&gt;0,N54,"")</f>
      </c>
      <c r="O9" s="41">
        <f>IF(O54&lt;&gt;0,O54,"")</f>
      </c>
    </row>
    <row r="10" spans="1:15" s="10" customFormat="1" ht="33" customHeight="1">
      <c r="A10" s="230" t="s">
        <v>91</v>
      </c>
      <c r="B10" s="231"/>
      <c r="C10" s="72" t="str">
        <f>IF(C58&lt;&gt;0,C58,"－ ")</f>
        <v>－ </v>
      </c>
      <c r="D10" s="72" t="str">
        <f aca="true" t="shared" si="0" ref="D10:O10">IF(D58&lt;&gt;0,D58,"－ ")</f>
        <v>－ </v>
      </c>
      <c r="E10" s="72" t="str">
        <f t="shared" si="0"/>
        <v>－ </v>
      </c>
      <c r="F10" s="72" t="str">
        <f t="shared" si="0"/>
        <v>－ </v>
      </c>
      <c r="G10" s="72" t="str">
        <f t="shared" si="0"/>
        <v>－ </v>
      </c>
      <c r="H10" s="72" t="str">
        <f t="shared" si="0"/>
        <v>－ </v>
      </c>
      <c r="I10" s="72" t="str">
        <f t="shared" si="0"/>
        <v>－ </v>
      </c>
      <c r="J10" s="72" t="str">
        <f t="shared" si="0"/>
        <v>－ </v>
      </c>
      <c r="K10" s="72" t="str">
        <f t="shared" si="0"/>
        <v>－ </v>
      </c>
      <c r="L10" s="72" t="str">
        <f t="shared" si="0"/>
        <v>－ </v>
      </c>
      <c r="M10" s="72" t="str">
        <f t="shared" si="0"/>
        <v>－ </v>
      </c>
      <c r="N10" s="72" t="str">
        <f t="shared" si="0"/>
        <v>－ </v>
      </c>
      <c r="O10" s="72" t="str">
        <f t="shared" si="0"/>
        <v>－ </v>
      </c>
    </row>
    <row r="11" spans="1:15" ht="33" customHeight="1">
      <c r="A11" s="228" t="s">
        <v>86</v>
      </c>
      <c r="B11" s="2" t="s">
        <v>80</v>
      </c>
      <c r="C11" s="71" t="str">
        <f>IF(C66&lt;&gt;0,C66,"－ ")</f>
        <v>－ </v>
      </c>
      <c r="D11" s="71" t="str">
        <f aca="true" t="shared" si="1" ref="D11:O11">IF(D66&lt;&gt;0,D66,"－ ")</f>
        <v>－ </v>
      </c>
      <c r="E11" s="71" t="str">
        <f t="shared" si="1"/>
        <v>－ </v>
      </c>
      <c r="F11" s="71" t="str">
        <f t="shared" si="1"/>
        <v>－ </v>
      </c>
      <c r="G11" s="71" t="str">
        <f t="shared" si="1"/>
        <v>－ </v>
      </c>
      <c r="H11" s="71" t="str">
        <f t="shared" si="1"/>
        <v>－ </v>
      </c>
      <c r="I11" s="71" t="str">
        <f t="shared" si="1"/>
        <v>－ </v>
      </c>
      <c r="J11" s="71" t="str">
        <f t="shared" si="1"/>
        <v>－ </v>
      </c>
      <c r="K11" s="71" t="str">
        <f t="shared" si="1"/>
        <v>－ </v>
      </c>
      <c r="L11" s="71" t="str">
        <f t="shared" si="1"/>
        <v>－ </v>
      </c>
      <c r="M11" s="71" t="str">
        <f t="shared" si="1"/>
        <v>－ </v>
      </c>
      <c r="N11" s="71" t="str">
        <f t="shared" si="1"/>
        <v>－ </v>
      </c>
      <c r="O11" s="71" t="str">
        <f t="shared" si="1"/>
        <v>－ </v>
      </c>
    </row>
    <row r="12" spans="1:15" ht="33" customHeight="1">
      <c r="A12" s="229"/>
      <c r="B12" s="2" t="s">
        <v>81</v>
      </c>
      <c r="C12" s="71" t="str">
        <f aca="true" t="shared" si="2" ref="C12:O14">IF(C67&lt;&gt;0,C67,"－ ")</f>
        <v>－ </v>
      </c>
      <c r="D12" s="71" t="str">
        <f t="shared" si="2"/>
        <v>－ </v>
      </c>
      <c r="E12" s="71" t="str">
        <f t="shared" si="2"/>
        <v>－ </v>
      </c>
      <c r="F12" s="71" t="str">
        <f t="shared" si="2"/>
        <v>－ </v>
      </c>
      <c r="G12" s="71" t="str">
        <f t="shared" si="2"/>
        <v>－ </v>
      </c>
      <c r="H12" s="71" t="str">
        <f t="shared" si="2"/>
        <v>－ </v>
      </c>
      <c r="I12" s="71" t="str">
        <f t="shared" si="2"/>
        <v>－ </v>
      </c>
      <c r="J12" s="71" t="str">
        <f t="shared" si="2"/>
        <v>－ </v>
      </c>
      <c r="K12" s="71" t="str">
        <f t="shared" si="2"/>
        <v>－ </v>
      </c>
      <c r="L12" s="71" t="str">
        <f t="shared" si="2"/>
        <v>－ </v>
      </c>
      <c r="M12" s="71" t="str">
        <f t="shared" si="2"/>
        <v>－ </v>
      </c>
      <c r="N12" s="71" t="str">
        <f t="shared" si="2"/>
        <v>－ </v>
      </c>
      <c r="O12" s="71" t="str">
        <f t="shared" si="2"/>
        <v>－ </v>
      </c>
    </row>
    <row r="13" spans="1:15" ht="33" customHeight="1">
      <c r="A13" s="228" t="s">
        <v>87</v>
      </c>
      <c r="B13" s="2" t="s">
        <v>80</v>
      </c>
      <c r="C13" s="71" t="str">
        <f t="shared" si="2"/>
        <v>－ </v>
      </c>
      <c r="D13" s="71" t="str">
        <f t="shared" si="2"/>
        <v>－ </v>
      </c>
      <c r="E13" s="71" t="str">
        <f t="shared" si="2"/>
        <v>－ </v>
      </c>
      <c r="F13" s="71" t="str">
        <f t="shared" si="2"/>
        <v>－ </v>
      </c>
      <c r="G13" s="71" t="str">
        <f t="shared" si="2"/>
        <v>－ </v>
      </c>
      <c r="H13" s="71" t="str">
        <f t="shared" si="2"/>
        <v>－ </v>
      </c>
      <c r="I13" s="71" t="str">
        <f t="shared" si="2"/>
        <v>－ </v>
      </c>
      <c r="J13" s="71" t="str">
        <f t="shared" si="2"/>
        <v>－ </v>
      </c>
      <c r="K13" s="71" t="str">
        <f t="shared" si="2"/>
        <v>－ </v>
      </c>
      <c r="L13" s="71" t="str">
        <f t="shared" si="2"/>
        <v>－ </v>
      </c>
      <c r="M13" s="71" t="str">
        <f t="shared" si="2"/>
        <v>－ </v>
      </c>
      <c r="N13" s="71" t="str">
        <f t="shared" si="2"/>
        <v>－ </v>
      </c>
      <c r="O13" s="71" t="str">
        <f t="shared" si="2"/>
        <v>－ </v>
      </c>
    </row>
    <row r="14" spans="1:15" ht="33" customHeight="1">
      <c r="A14" s="229"/>
      <c r="B14" s="2" t="s">
        <v>81</v>
      </c>
      <c r="C14" s="71" t="str">
        <f t="shared" si="2"/>
        <v>－ </v>
      </c>
      <c r="D14" s="71" t="str">
        <f t="shared" si="2"/>
        <v>－ </v>
      </c>
      <c r="E14" s="71" t="str">
        <f t="shared" si="2"/>
        <v>－ </v>
      </c>
      <c r="F14" s="71" t="str">
        <f t="shared" si="2"/>
        <v>－ </v>
      </c>
      <c r="G14" s="71" t="str">
        <f t="shared" si="2"/>
        <v>－ </v>
      </c>
      <c r="H14" s="71" t="str">
        <f t="shared" si="2"/>
        <v>－ </v>
      </c>
      <c r="I14" s="71" t="str">
        <f t="shared" si="2"/>
        <v>－ </v>
      </c>
      <c r="J14" s="71" t="str">
        <f t="shared" si="2"/>
        <v>－ </v>
      </c>
      <c r="K14" s="71" t="str">
        <f t="shared" si="2"/>
        <v>－ </v>
      </c>
      <c r="L14" s="71" t="str">
        <f t="shared" si="2"/>
        <v>－ </v>
      </c>
      <c r="M14" s="71" t="str">
        <f t="shared" si="2"/>
        <v>－ </v>
      </c>
      <c r="N14" s="71" t="str">
        <f t="shared" si="2"/>
        <v>－ </v>
      </c>
      <c r="O14" s="71" t="str">
        <f t="shared" si="2"/>
        <v>－ </v>
      </c>
    </row>
    <row r="15" ht="12.75" customHeight="1"/>
    <row r="16" spans="1:2" ht="12.75" customHeight="1">
      <c r="A16" s="52" t="s">
        <v>61</v>
      </c>
      <c r="B16" s="1" t="str">
        <f>CONCATENATE("端数処理としては、",VLOOKUP('Ａ．指標等設定シート'!$E$99,'Ｃ．運賃表（別紙①－１）'!$B$242:$C$245,2,FALSE),"した。")</f>
        <v>端数処理としては、円単位に少数を切り上げした。</v>
      </c>
    </row>
    <row r="53" spans="1:15" ht="11.25">
      <c r="A53" s="73" t="s">
        <v>92</v>
      </c>
      <c r="B53" s="73"/>
      <c r="C53" s="73"/>
      <c r="D53" s="73"/>
      <c r="E53" s="73"/>
      <c r="F53" s="73"/>
      <c r="G53" s="73"/>
      <c r="H53" s="73"/>
      <c r="I53" s="73"/>
      <c r="J53" s="73"/>
      <c r="K53" s="73"/>
      <c r="L53" s="73"/>
      <c r="M53" s="73"/>
      <c r="N53" s="73"/>
      <c r="O53" s="73"/>
    </row>
    <row r="54" spans="1:15" ht="12">
      <c r="A54" s="73"/>
      <c r="B54" s="73" t="s">
        <v>88</v>
      </c>
      <c r="C54" s="74" t="s">
        <v>1</v>
      </c>
      <c r="D54" s="74" t="s">
        <v>24</v>
      </c>
      <c r="E54" s="74" t="s">
        <v>25</v>
      </c>
      <c r="F54" s="74" t="s">
        <v>26</v>
      </c>
      <c r="G54" s="74" t="s">
        <v>27</v>
      </c>
      <c r="H54" s="74" t="s">
        <v>28</v>
      </c>
      <c r="I54" s="74" t="s">
        <v>29</v>
      </c>
      <c r="J54" s="74" t="s">
        <v>30</v>
      </c>
      <c r="K54" s="74" t="s">
        <v>31</v>
      </c>
      <c r="L54" s="74" t="s">
        <v>32</v>
      </c>
      <c r="M54" s="74">
        <f>'Ａ．指標等設定シート'!D71</f>
        <v>0</v>
      </c>
      <c r="N54" s="74">
        <f>'Ａ．指標等設定シート'!D72</f>
        <v>0</v>
      </c>
      <c r="O54" s="74">
        <f>'Ａ．指標等設定シート'!D73</f>
        <v>0</v>
      </c>
    </row>
    <row r="55" spans="1:15" ht="12">
      <c r="A55" s="73"/>
      <c r="B55" s="73"/>
      <c r="C55" s="75">
        <f>'Ａ．指標等設定シート'!E61</f>
        <v>0</v>
      </c>
      <c r="D55" s="75">
        <f>'Ａ．指標等設定シート'!E62</f>
        <v>0</v>
      </c>
      <c r="E55" s="75">
        <f>'Ａ．指標等設定シート'!E63</f>
        <v>0</v>
      </c>
      <c r="F55" s="75">
        <f>'Ａ．指標等設定シート'!E64</f>
        <v>0</v>
      </c>
      <c r="G55" s="75">
        <f>'Ａ．指標等設定シート'!E65</f>
        <v>0</v>
      </c>
      <c r="H55" s="75">
        <f>'Ａ．指標等設定シート'!E66</f>
        <v>0</v>
      </c>
      <c r="I55" s="75">
        <f>'Ａ．指標等設定シート'!E67</f>
        <v>0</v>
      </c>
      <c r="J55" s="75">
        <f>'Ａ．指標等設定シート'!E68</f>
        <v>0</v>
      </c>
      <c r="K55" s="75">
        <f>'Ａ．指標等設定シート'!E69</f>
        <v>0</v>
      </c>
      <c r="L55" s="75">
        <f>'Ａ．指標等設定シート'!E70</f>
        <v>0</v>
      </c>
      <c r="M55" s="75">
        <f>'Ａ．指標等設定シート'!E71</f>
        <v>0</v>
      </c>
      <c r="N55" s="75">
        <f>'Ａ．指標等設定シート'!E72</f>
        <v>0</v>
      </c>
      <c r="O55" s="75">
        <f>'Ａ．指標等設定シート'!E73</f>
        <v>0</v>
      </c>
    </row>
    <row r="56" spans="1:15" ht="12">
      <c r="A56" s="73"/>
      <c r="B56" s="73"/>
      <c r="C56" s="75">
        <f>'Ａ．指標等設定シート'!F61</f>
        <v>0</v>
      </c>
      <c r="D56" s="75">
        <f>'Ａ．指標等設定シート'!F62</f>
        <v>0</v>
      </c>
      <c r="E56" s="75">
        <f>'Ａ．指標等設定シート'!F63</f>
        <v>0</v>
      </c>
      <c r="F56" s="75">
        <f>'Ａ．指標等設定シート'!F64</f>
        <v>0</v>
      </c>
      <c r="G56" s="75">
        <f>'Ａ．指標等設定シート'!F65</f>
        <v>0</v>
      </c>
      <c r="H56" s="75">
        <f>'Ａ．指標等設定シート'!F66</f>
        <v>0</v>
      </c>
      <c r="I56" s="75">
        <f>'Ａ．指標等設定シート'!F67</f>
        <v>0</v>
      </c>
      <c r="J56" s="75">
        <f>'Ａ．指標等設定シート'!F68</f>
        <v>0</v>
      </c>
      <c r="K56" s="75">
        <f>'Ａ．指標等設定シート'!F69</f>
        <v>0</v>
      </c>
      <c r="L56" s="75">
        <f>'Ａ．指標等設定シート'!F70</f>
        <v>0</v>
      </c>
      <c r="M56" s="75">
        <f>'Ａ．指標等設定シート'!F71</f>
        <v>0</v>
      </c>
      <c r="N56" s="75">
        <f>'Ａ．指標等設定シート'!F72</f>
        <v>0</v>
      </c>
      <c r="O56" s="75">
        <f>'Ａ．指標等設定シート'!F73</f>
        <v>0</v>
      </c>
    </row>
    <row r="57" spans="1:15" ht="11.25">
      <c r="A57" s="73"/>
      <c r="B57" s="73"/>
      <c r="C57" s="73"/>
      <c r="D57" s="73"/>
      <c r="E57" s="73"/>
      <c r="F57" s="73"/>
      <c r="G57" s="73"/>
      <c r="H57" s="73"/>
      <c r="I57" s="73"/>
      <c r="J57" s="73"/>
      <c r="K57" s="73"/>
      <c r="L57" s="73"/>
      <c r="M57" s="73"/>
      <c r="N57" s="73"/>
      <c r="O57" s="73"/>
    </row>
    <row r="58" spans="1:15" ht="11.25">
      <c r="A58" s="73"/>
      <c r="B58" s="73" t="s">
        <v>44</v>
      </c>
      <c r="C58" s="76">
        <f>'Ｃ．運賃表（別紙①－１）'!D118</f>
        <v>0</v>
      </c>
      <c r="D58" s="76">
        <f>'Ｃ．運賃表（別紙①－１）'!E118</f>
        <v>0</v>
      </c>
      <c r="E58" s="76">
        <f>'Ｃ．運賃表（別紙①－１）'!F118</f>
        <v>0</v>
      </c>
      <c r="F58" s="76">
        <f>'Ｃ．運賃表（別紙①－１）'!G118</f>
        <v>0</v>
      </c>
      <c r="G58" s="76">
        <f>'Ｃ．運賃表（別紙①－１）'!H118</f>
        <v>0</v>
      </c>
      <c r="H58" s="76">
        <f>'Ｃ．運賃表（別紙①－１）'!I118</f>
        <v>0</v>
      </c>
      <c r="I58" s="76">
        <f>'Ｃ．運賃表（別紙①－１）'!J118</f>
        <v>0</v>
      </c>
      <c r="J58" s="76">
        <f>'Ｃ．運賃表（別紙①－１）'!K118</f>
        <v>0</v>
      </c>
      <c r="K58" s="76">
        <f>'Ｃ．運賃表（別紙①－１）'!L118</f>
        <v>0</v>
      </c>
      <c r="L58" s="76">
        <f>'Ｃ．運賃表（別紙①－１）'!M118</f>
        <v>0</v>
      </c>
      <c r="M58" s="76">
        <f>'Ｃ．運賃表（別紙①－１）'!N118</f>
        <v>0</v>
      </c>
      <c r="N58" s="76">
        <f>'Ｃ．運賃表（別紙①－１）'!O118</f>
        <v>0</v>
      </c>
      <c r="O58" s="76">
        <f>'Ｃ．運賃表（別紙①－１）'!P118</f>
        <v>0</v>
      </c>
    </row>
    <row r="59" spans="1:15" ht="11.25">
      <c r="A59" s="73"/>
      <c r="B59" s="73"/>
      <c r="C59" s="73"/>
      <c r="D59" s="73"/>
      <c r="E59" s="73"/>
      <c r="F59" s="73"/>
      <c r="G59" s="73"/>
      <c r="H59" s="73"/>
      <c r="I59" s="73"/>
      <c r="J59" s="73"/>
      <c r="K59" s="73"/>
      <c r="L59" s="73"/>
      <c r="M59" s="73"/>
      <c r="N59" s="73"/>
      <c r="O59" s="73"/>
    </row>
    <row r="60" spans="1:15" ht="11.25">
      <c r="A60" s="73"/>
      <c r="B60" s="73" t="s">
        <v>90</v>
      </c>
      <c r="C60" s="77">
        <f aca="true" t="shared" si="3" ref="C60:O60">IF(C$58&lt;&gt;0,C55/C$58*$C$7,0)</f>
        <v>0</v>
      </c>
      <c r="D60" s="77">
        <f t="shared" si="3"/>
        <v>0</v>
      </c>
      <c r="E60" s="77">
        <f t="shared" si="3"/>
        <v>0</v>
      </c>
      <c r="F60" s="77">
        <f t="shared" si="3"/>
        <v>0</v>
      </c>
      <c r="G60" s="77">
        <f t="shared" si="3"/>
        <v>0</v>
      </c>
      <c r="H60" s="77">
        <f t="shared" si="3"/>
        <v>0</v>
      </c>
      <c r="I60" s="77">
        <f t="shared" si="3"/>
        <v>0</v>
      </c>
      <c r="J60" s="77">
        <f t="shared" si="3"/>
        <v>0</v>
      </c>
      <c r="K60" s="77">
        <f t="shared" si="3"/>
        <v>0</v>
      </c>
      <c r="L60" s="77">
        <f t="shared" si="3"/>
        <v>0</v>
      </c>
      <c r="M60" s="77">
        <f t="shared" si="3"/>
        <v>0</v>
      </c>
      <c r="N60" s="77">
        <f t="shared" si="3"/>
        <v>0</v>
      </c>
      <c r="O60" s="77">
        <f t="shared" si="3"/>
        <v>0</v>
      </c>
    </row>
    <row r="61" spans="1:15" ht="11.25">
      <c r="A61" s="73"/>
      <c r="B61" s="73"/>
      <c r="C61" s="77">
        <f aca="true" t="shared" si="4" ref="C61:O61">IF(C$58&lt;&gt;0,C56/C$58*$C$7,0)</f>
        <v>0</v>
      </c>
      <c r="D61" s="77">
        <f t="shared" si="4"/>
        <v>0</v>
      </c>
      <c r="E61" s="77">
        <f t="shared" si="4"/>
        <v>0</v>
      </c>
      <c r="F61" s="77">
        <f t="shared" si="4"/>
        <v>0</v>
      </c>
      <c r="G61" s="77">
        <f t="shared" si="4"/>
        <v>0</v>
      </c>
      <c r="H61" s="77">
        <f t="shared" si="4"/>
        <v>0</v>
      </c>
      <c r="I61" s="77">
        <f t="shared" si="4"/>
        <v>0</v>
      </c>
      <c r="J61" s="77">
        <f t="shared" si="4"/>
        <v>0</v>
      </c>
      <c r="K61" s="77">
        <f t="shared" si="4"/>
        <v>0</v>
      </c>
      <c r="L61" s="77">
        <f t="shared" si="4"/>
        <v>0</v>
      </c>
      <c r="M61" s="77">
        <f t="shared" si="4"/>
        <v>0</v>
      </c>
      <c r="N61" s="77">
        <f t="shared" si="4"/>
        <v>0</v>
      </c>
      <c r="O61" s="77">
        <f t="shared" si="4"/>
        <v>0</v>
      </c>
    </row>
    <row r="62" spans="1:15" ht="11.25">
      <c r="A62" s="73"/>
      <c r="B62" s="73" t="s">
        <v>89</v>
      </c>
      <c r="C62" s="77">
        <f>C60*'Ａ．指標等設定シート'!$E$82</f>
        <v>0</v>
      </c>
      <c r="D62" s="77">
        <f>D60*'Ａ．指標等設定シート'!$E$82</f>
        <v>0</v>
      </c>
      <c r="E62" s="77">
        <f>E60*'Ａ．指標等設定シート'!$E$82</f>
        <v>0</v>
      </c>
      <c r="F62" s="77">
        <f>F60*'Ａ．指標等設定シート'!$E$82</f>
        <v>0</v>
      </c>
      <c r="G62" s="77">
        <f>G60*'Ａ．指標等設定シート'!$E$82</f>
        <v>0</v>
      </c>
      <c r="H62" s="77">
        <f>H60*'Ａ．指標等設定シート'!$E$82</f>
        <v>0</v>
      </c>
      <c r="I62" s="77">
        <f>I60*'Ａ．指標等設定シート'!$E$82</f>
        <v>0</v>
      </c>
      <c r="J62" s="77">
        <f>J60*'Ａ．指標等設定シート'!$E$82</f>
        <v>0</v>
      </c>
      <c r="K62" s="77">
        <f>K60*'Ａ．指標等設定シート'!$E$82</f>
        <v>0</v>
      </c>
      <c r="L62" s="77">
        <f>L60*'Ａ．指標等設定シート'!$E$82</f>
        <v>0</v>
      </c>
      <c r="M62" s="77">
        <f>M60*'Ａ．指標等設定シート'!$E$82</f>
        <v>0</v>
      </c>
      <c r="N62" s="77">
        <f>N60*'Ａ．指標等設定シート'!$E$82</f>
        <v>0</v>
      </c>
      <c r="O62" s="77">
        <f>O60*'Ａ．指標等設定シート'!$E$82</f>
        <v>0</v>
      </c>
    </row>
    <row r="63" spans="1:15" ht="11.25">
      <c r="A63" s="73"/>
      <c r="B63" s="73"/>
      <c r="C63" s="77">
        <f>C61*'Ａ．指標等設定シート'!$E$82</f>
        <v>0</v>
      </c>
      <c r="D63" s="77">
        <f>D61*'Ａ．指標等設定シート'!$E$82</f>
        <v>0</v>
      </c>
      <c r="E63" s="77">
        <f>E61*'Ａ．指標等設定シート'!$E$82</f>
        <v>0</v>
      </c>
      <c r="F63" s="77">
        <f>F61*'Ａ．指標等設定シート'!$E$82</f>
        <v>0</v>
      </c>
      <c r="G63" s="77">
        <f>G61*'Ａ．指標等設定シート'!$E$82</f>
        <v>0</v>
      </c>
      <c r="H63" s="77">
        <f>H61*'Ａ．指標等設定シート'!$E$82</f>
        <v>0</v>
      </c>
      <c r="I63" s="77">
        <f>I61*'Ａ．指標等設定シート'!$E$82</f>
        <v>0</v>
      </c>
      <c r="J63" s="77">
        <f>J61*'Ａ．指標等設定シート'!$E$82</f>
        <v>0</v>
      </c>
      <c r="K63" s="77">
        <f>K61*'Ａ．指標等設定シート'!$E$82</f>
        <v>0</v>
      </c>
      <c r="L63" s="77">
        <f>L61*'Ａ．指標等設定シート'!$E$82</f>
        <v>0</v>
      </c>
      <c r="M63" s="77">
        <f>M61*'Ａ．指標等設定シート'!$E$82</f>
        <v>0</v>
      </c>
      <c r="N63" s="77">
        <f>N61*'Ａ．指標等設定シート'!$E$82</f>
        <v>0</v>
      </c>
      <c r="O63" s="77">
        <f>O61*'Ａ．指標等設定シート'!$E$82</f>
        <v>0</v>
      </c>
    </row>
    <row r="64" spans="1:15" ht="11.25">
      <c r="A64" s="73"/>
      <c r="B64" s="73"/>
      <c r="C64" s="73"/>
      <c r="D64" s="73"/>
      <c r="E64" s="73"/>
      <c r="F64" s="73"/>
      <c r="G64" s="73"/>
      <c r="H64" s="73"/>
      <c r="I64" s="73"/>
      <c r="J64" s="73"/>
      <c r="K64" s="73"/>
      <c r="L64" s="73"/>
      <c r="M64" s="73"/>
      <c r="N64" s="73"/>
      <c r="O64" s="73"/>
    </row>
    <row r="65" spans="1:15" ht="11.25">
      <c r="A65" s="73"/>
      <c r="B65" s="73" t="s">
        <v>50</v>
      </c>
      <c r="C65" s="73"/>
      <c r="D65" s="73"/>
      <c r="E65" s="73"/>
      <c r="F65" s="73"/>
      <c r="G65" s="73"/>
      <c r="H65" s="73"/>
      <c r="I65" s="73"/>
      <c r="J65" s="73"/>
      <c r="K65" s="73"/>
      <c r="L65" s="73"/>
      <c r="M65" s="73"/>
      <c r="N65" s="73"/>
      <c r="O65" s="73"/>
    </row>
    <row r="66" spans="1:15" ht="11.25">
      <c r="A66" s="73"/>
      <c r="B66" s="73">
        <f>'Ａ．指標等設定シート'!E99</f>
        <v>1</v>
      </c>
      <c r="C66" s="73">
        <f>IF('Ｄ．運賃表（別紙①－２）'!$B$66=1,ROUNDUP(C60,0),IF('Ｄ．運賃表（別紙①－２）'!$B$66=2,ROUNDUP(C60,-1),IF('Ｄ．運賃表（別紙①－２）'!$B$66=3,ROUND(C60,-1),ROUNDUP(C60,0))))</f>
        <v>0</v>
      </c>
      <c r="D66" s="73">
        <f>IF('Ｄ．運賃表（別紙①－２）'!$B$66=1,ROUNDUP(D60,0),IF('Ｄ．運賃表（別紙①－２）'!$B$66=2,ROUNDUP(D60,-1),IF('Ｄ．運賃表（別紙①－２）'!$B$66=3,ROUND(D60,-1),ROUNDUP(D60,0))))</f>
        <v>0</v>
      </c>
      <c r="E66" s="73">
        <f>IF('Ｄ．運賃表（別紙①－２）'!$B$66=1,ROUNDUP(E60,0),IF('Ｄ．運賃表（別紙①－２）'!$B$66=2,ROUNDUP(E60,-1),IF('Ｄ．運賃表（別紙①－２）'!$B$66=3,ROUND(E60,-1),ROUNDUP(E60,0))))</f>
        <v>0</v>
      </c>
      <c r="F66" s="73">
        <f>IF('Ｄ．運賃表（別紙①－２）'!$B$66=1,ROUNDUP(F60,0),IF('Ｄ．運賃表（別紙①－２）'!$B$66=2,ROUNDUP(F60,-1),IF('Ｄ．運賃表（別紙①－２）'!$B$66=3,ROUND(F60,-1),ROUNDUP(F60,0))))</f>
        <v>0</v>
      </c>
      <c r="G66" s="73">
        <f>IF('Ｄ．運賃表（別紙①－２）'!$B$66=1,ROUNDUP(G60,0),IF('Ｄ．運賃表（別紙①－２）'!$B$66=2,ROUNDUP(G60,-1),IF('Ｄ．運賃表（別紙①－２）'!$B$66=3,ROUND(G60,-1),ROUNDUP(G60,0))))</f>
        <v>0</v>
      </c>
      <c r="H66" s="73">
        <f>IF('Ｄ．運賃表（別紙①－２）'!$B$66=1,ROUNDUP(H60,0),IF('Ｄ．運賃表（別紙①－２）'!$B$66=2,ROUNDUP(H60,-1),IF('Ｄ．運賃表（別紙①－２）'!$B$66=3,ROUND(H60,-1),ROUNDUP(H60,0))))</f>
        <v>0</v>
      </c>
      <c r="I66" s="73">
        <f>IF('Ｄ．運賃表（別紙①－２）'!$B$66=1,ROUNDUP(I60,0),IF('Ｄ．運賃表（別紙①－２）'!$B$66=2,ROUNDUP(I60,-1),IF('Ｄ．運賃表（別紙①－２）'!$B$66=3,ROUND(I60,-1),ROUNDUP(I60,0))))</f>
        <v>0</v>
      </c>
      <c r="J66" s="73">
        <f>IF('Ｄ．運賃表（別紙①－２）'!$B$66=1,ROUNDUP(J60,0),IF('Ｄ．運賃表（別紙①－２）'!$B$66=2,ROUNDUP(J60,-1),IF('Ｄ．運賃表（別紙①－２）'!$B$66=3,ROUND(J60,-1),ROUNDUP(J60,0))))</f>
        <v>0</v>
      </c>
      <c r="K66" s="73">
        <f>IF('Ｄ．運賃表（別紙①－２）'!$B$66=1,ROUNDUP(K60,0),IF('Ｄ．運賃表（別紙①－２）'!$B$66=2,ROUNDUP(K60,-1),IF('Ｄ．運賃表（別紙①－２）'!$B$66=3,ROUND(K60,-1),ROUNDUP(K60,0))))</f>
        <v>0</v>
      </c>
      <c r="L66" s="73">
        <f>IF('Ｄ．運賃表（別紙①－２）'!$B$66=1,ROUNDUP(L60,0),IF('Ｄ．運賃表（別紙①－２）'!$B$66=2,ROUNDUP(L60,-1),IF('Ｄ．運賃表（別紙①－２）'!$B$66=3,ROUND(L60,-1),ROUNDUP(L60,0))))</f>
        <v>0</v>
      </c>
      <c r="M66" s="73">
        <f>IF('Ｄ．運賃表（別紙①－２）'!$B$66=1,ROUNDUP(M60,0),IF('Ｄ．運賃表（別紙①－２）'!$B$66=2,ROUNDUP(M60,-1),IF('Ｄ．運賃表（別紙①－２）'!$B$66=3,ROUND(M60,-1),ROUNDUP(M60,0))))</f>
        <v>0</v>
      </c>
      <c r="N66" s="73">
        <f>IF('Ｄ．運賃表（別紙①－２）'!$B$66=1,ROUNDUP(N60,0),IF('Ｄ．運賃表（別紙①－２）'!$B$66=2,ROUNDUP(N60,-1),IF('Ｄ．運賃表（別紙①－２）'!$B$66=3,ROUND(N60,-1),ROUNDUP(N60,0))))</f>
        <v>0</v>
      </c>
      <c r="O66" s="73">
        <f>IF('Ｄ．運賃表（別紙①－２）'!$B$66=1,ROUNDUP(O60,0),IF('Ｄ．運賃表（別紙①－２）'!$B$66=2,ROUNDUP(O60,-1),IF('Ｄ．運賃表（別紙①－２）'!$B$66=3,ROUND(O60,-1),ROUNDUP(O60,0))))</f>
        <v>0</v>
      </c>
    </row>
    <row r="67" spans="1:15" ht="11.25">
      <c r="A67" s="73"/>
      <c r="B67" s="73"/>
      <c r="C67" s="73">
        <f>IF('Ｄ．運賃表（別紙①－２）'!$B$66=1,ROUNDUP(C61,0),IF('Ｄ．運賃表（別紙①－２）'!$B$66=2,ROUNDUP(C61,-1),IF('Ｄ．運賃表（別紙①－２）'!$B$66=3,ROUND(C61,-1),ROUNDUP(C61,0))))</f>
        <v>0</v>
      </c>
      <c r="D67" s="73">
        <f>IF('Ｄ．運賃表（別紙①－２）'!$B$66=1,ROUNDUP(D61,0),IF('Ｄ．運賃表（別紙①－２）'!$B$66=2,ROUNDUP(D61,-1),IF('Ｄ．運賃表（別紙①－２）'!$B$66=3,ROUND(D61,-1),ROUNDUP(D61,0))))</f>
        <v>0</v>
      </c>
      <c r="E67" s="73">
        <f>IF('Ｄ．運賃表（別紙①－２）'!$B$66=1,ROUNDUP(E61,0),IF('Ｄ．運賃表（別紙①－２）'!$B$66=2,ROUNDUP(E61,-1),IF('Ｄ．運賃表（別紙①－２）'!$B$66=3,ROUND(E61,-1),ROUNDUP(E61,0))))</f>
        <v>0</v>
      </c>
      <c r="F67" s="73">
        <f>IF('Ｄ．運賃表（別紙①－２）'!$B$66=1,ROUNDUP(F61,0),IF('Ｄ．運賃表（別紙①－２）'!$B$66=2,ROUNDUP(F61,-1),IF('Ｄ．運賃表（別紙①－２）'!$B$66=3,ROUND(F61,-1),ROUNDUP(F61,0))))</f>
        <v>0</v>
      </c>
      <c r="G67" s="73">
        <f>IF('Ｄ．運賃表（別紙①－２）'!$B$66=1,ROUNDUP(G61,0),IF('Ｄ．運賃表（別紙①－２）'!$B$66=2,ROUNDUP(G61,-1),IF('Ｄ．運賃表（別紙①－２）'!$B$66=3,ROUND(G61,-1),ROUNDUP(G61,0))))</f>
        <v>0</v>
      </c>
      <c r="H67" s="73">
        <f>IF('Ｄ．運賃表（別紙①－２）'!$B$66=1,ROUNDUP(H61,0),IF('Ｄ．運賃表（別紙①－２）'!$B$66=2,ROUNDUP(H61,-1),IF('Ｄ．運賃表（別紙①－２）'!$B$66=3,ROUND(H61,-1),ROUNDUP(H61,0))))</f>
        <v>0</v>
      </c>
      <c r="I67" s="73">
        <f>IF('Ｄ．運賃表（別紙①－２）'!$B$66=1,ROUNDUP(I61,0),IF('Ｄ．運賃表（別紙①－２）'!$B$66=2,ROUNDUP(I61,-1),IF('Ｄ．運賃表（別紙①－２）'!$B$66=3,ROUND(I61,-1),ROUNDUP(I61,0))))</f>
        <v>0</v>
      </c>
      <c r="J67" s="73">
        <f>IF('Ｄ．運賃表（別紙①－２）'!$B$66=1,ROUNDUP(J61,0),IF('Ｄ．運賃表（別紙①－２）'!$B$66=2,ROUNDUP(J61,-1),IF('Ｄ．運賃表（別紙①－２）'!$B$66=3,ROUND(J61,-1),ROUNDUP(J61,0))))</f>
        <v>0</v>
      </c>
      <c r="K67" s="73">
        <f>IF('Ｄ．運賃表（別紙①－２）'!$B$66=1,ROUNDUP(K61,0),IF('Ｄ．運賃表（別紙①－２）'!$B$66=2,ROUNDUP(K61,-1),IF('Ｄ．運賃表（別紙①－２）'!$B$66=3,ROUND(K61,-1),ROUNDUP(K61,0))))</f>
        <v>0</v>
      </c>
      <c r="L67" s="73">
        <f>IF('Ｄ．運賃表（別紙①－２）'!$B$66=1,ROUNDUP(L61,0),IF('Ｄ．運賃表（別紙①－２）'!$B$66=2,ROUNDUP(L61,-1),IF('Ｄ．運賃表（別紙①－２）'!$B$66=3,ROUND(L61,-1),ROUNDUP(L61,0))))</f>
        <v>0</v>
      </c>
      <c r="M67" s="73">
        <f>IF('Ｄ．運賃表（別紙①－２）'!$B$66=1,ROUNDUP(M61,0),IF('Ｄ．運賃表（別紙①－２）'!$B$66=2,ROUNDUP(M61,-1),IF('Ｄ．運賃表（別紙①－２）'!$B$66=3,ROUND(M61,-1),ROUNDUP(M61,0))))</f>
        <v>0</v>
      </c>
      <c r="N67" s="73">
        <f>IF('Ｄ．運賃表（別紙①－２）'!$B$66=1,ROUNDUP(N61,0),IF('Ｄ．運賃表（別紙①－２）'!$B$66=2,ROUNDUP(N61,-1),IF('Ｄ．運賃表（別紙①－２）'!$B$66=3,ROUND(N61,-1),ROUNDUP(N61,0))))</f>
        <v>0</v>
      </c>
      <c r="O67" s="73">
        <f>IF('Ｄ．運賃表（別紙①－２）'!$B$66=1,ROUNDUP(O61,0),IF('Ｄ．運賃表（別紙①－２）'!$B$66=2,ROUNDUP(O61,-1),IF('Ｄ．運賃表（別紙①－２）'!$B$66=3,ROUND(O61,-1),ROUNDUP(O61,0))))</f>
        <v>0</v>
      </c>
    </row>
    <row r="68" spans="1:15" ht="11.25">
      <c r="A68" s="73"/>
      <c r="B68" s="73"/>
      <c r="C68" s="73">
        <f>IF('Ｄ．運賃表（別紙①－２）'!$B$66=1,ROUNDUP(C62,0),IF('Ｄ．運賃表（別紙①－２）'!$B$66=2,ROUNDUP(C62,-1),IF('Ｄ．運賃表（別紙①－２）'!$B$66=3,ROUND(C62,-1),ROUNDUP(C62,0))))</f>
        <v>0</v>
      </c>
      <c r="D68" s="73">
        <f>IF('Ｄ．運賃表（別紙①－２）'!$B$66=1,ROUNDUP(D62,0),IF('Ｄ．運賃表（別紙①－２）'!$B$66=2,ROUNDUP(D62,-1),IF('Ｄ．運賃表（別紙①－２）'!$B$66=3,ROUND(D62,-1),ROUNDUP(D62,0))))</f>
        <v>0</v>
      </c>
      <c r="E68" s="73">
        <f>IF('Ｄ．運賃表（別紙①－２）'!$B$66=1,ROUNDUP(E62,0),IF('Ｄ．運賃表（別紙①－２）'!$B$66=2,ROUNDUP(E62,-1),IF('Ｄ．運賃表（別紙①－２）'!$B$66=3,ROUND(E62,-1),ROUNDUP(E62,0))))</f>
        <v>0</v>
      </c>
      <c r="F68" s="73">
        <f>IF('Ｄ．運賃表（別紙①－２）'!$B$66=1,ROUNDUP(F62,0),IF('Ｄ．運賃表（別紙①－２）'!$B$66=2,ROUNDUP(F62,-1),IF('Ｄ．運賃表（別紙①－２）'!$B$66=3,ROUND(F62,-1),ROUNDUP(F62,0))))</f>
        <v>0</v>
      </c>
      <c r="G68" s="73">
        <f>IF('Ｄ．運賃表（別紙①－２）'!$B$66=1,ROUNDUP(G62,0),IF('Ｄ．運賃表（別紙①－２）'!$B$66=2,ROUNDUP(G62,-1),IF('Ｄ．運賃表（別紙①－２）'!$B$66=3,ROUND(G62,-1),ROUNDUP(G62,0))))</f>
        <v>0</v>
      </c>
      <c r="H68" s="73">
        <f>IF('Ｄ．運賃表（別紙①－２）'!$B$66=1,ROUNDUP(H62,0),IF('Ｄ．運賃表（別紙①－２）'!$B$66=2,ROUNDUP(H62,-1),IF('Ｄ．運賃表（別紙①－２）'!$B$66=3,ROUND(H62,-1),ROUNDUP(H62,0))))</f>
        <v>0</v>
      </c>
      <c r="I68" s="73">
        <f>IF('Ｄ．運賃表（別紙①－２）'!$B$66=1,ROUNDUP(I62,0),IF('Ｄ．運賃表（別紙①－２）'!$B$66=2,ROUNDUP(I62,-1),IF('Ｄ．運賃表（別紙①－２）'!$B$66=3,ROUND(I62,-1),ROUNDUP(I62,0))))</f>
        <v>0</v>
      </c>
      <c r="J68" s="73">
        <f>IF('Ｄ．運賃表（別紙①－２）'!$B$66=1,ROUNDUP(J62,0),IF('Ｄ．運賃表（別紙①－２）'!$B$66=2,ROUNDUP(J62,-1),IF('Ｄ．運賃表（別紙①－２）'!$B$66=3,ROUND(J62,-1),ROUNDUP(J62,0))))</f>
        <v>0</v>
      </c>
      <c r="K68" s="73">
        <f>IF('Ｄ．運賃表（別紙①－２）'!$B$66=1,ROUNDUP(K62,0),IF('Ｄ．運賃表（別紙①－２）'!$B$66=2,ROUNDUP(K62,-1),IF('Ｄ．運賃表（別紙①－２）'!$B$66=3,ROUND(K62,-1),ROUNDUP(K62,0))))</f>
        <v>0</v>
      </c>
      <c r="L68" s="73">
        <f>IF('Ｄ．運賃表（別紙①－２）'!$B$66=1,ROUNDUP(L62,0),IF('Ｄ．運賃表（別紙①－２）'!$B$66=2,ROUNDUP(L62,-1),IF('Ｄ．運賃表（別紙①－２）'!$B$66=3,ROUND(L62,-1),ROUNDUP(L62,0))))</f>
        <v>0</v>
      </c>
      <c r="M68" s="73">
        <f>IF('Ｄ．運賃表（別紙①－２）'!$B$66=1,ROUNDUP(M62,0),IF('Ｄ．運賃表（別紙①－２）'!$B$66=2,ROUNDUP(M62,-1),IF('Ｄ．運賃表（別紙①－２）'!$B$66=3,ROUND(M62,-1),ROUNDUP(M62,0))))</f>
        <v>0</v>
      </c>
      <c r="N68" s="73">
        <f>IF('Ｄ．運賃表（別紙①－２）'!$B$66=1,ROUNDUP(N62,0),IF('Ｄ．運賃表（別紙①－２）'!$B$66=2,ROUNDUP(N62,-1),IF('Ｄ．運賃表（別紙①－２）'!$B$66=3,ROUND(N62,-1),ROUNDUP(N62,0))))</f>
        <v>0</v>
      </c>
      <c r="O68" s="73">
        <f>IF('Ｄ．運賃表（別紙①－２）'!$B$66=1,ROUNDUP(O62,0),IF('Ｄ．運賃表（別紙①－２）'!$B$66=2,ROUNDUP(O62,-1),IF('Ｄ．運賃表（別紙①－２）'!$B$66=3,ROUND(O62,-1),ROUNDUP(O62,0))))</f>
        <v>0</v>
      </c>
    </row>
    <row r="69" spans="1:15" ht="11.25">
      <c r="A69" s="73"/>
      <c r="B69" s="73"/>
      <c r="C69" s="73">
        <f>IF('Ｄ．運賃表（別紙①－２）'!$B$66=1,ROUNDUP(C63,0),IF('Ｄ．運賃表（別紙①－２）'!$B$66=2,ROUNDUP(C63,-1),IF('Ｄ．運賃表（別紙①－２）'!$B$66=3,ROUND(C63,-1),ROUNDUP(C63,0))))</f>
        <v>0</v>
      </c>
      <c r="D69" s="73">
        <f>IF('Ｄ．運賃表（別紙①－２）'!$B$66=1,ROUNDUP(D63,0),IF('Ｄ．運賃表（別紙①－２）'!$B$66=2,ROUNDUP(D63,-1),IF('Ｄ．運賃表（別紙①－２）'!$B$66=3,ROUND(D63,-1),ROUNDUP(D63,0))))</f>
        <v>0</v>
      </c>
      <c r="E69" s="73">
        <f>IF('Ｄ．運賃表（別紙①－２）'!$B$66=1,ROUNDUP(E63,0),IF('Ｄ．運賃表（別紙①－２）'!$B$66=2,ROUNDUP(E63,-1),IF('Ｄ．運賃表（別紙①－２）'!$B$66=3,ROUND(E63,-1),ROUNDUP(E63,0))))</f>
        <v>0</v>
      </c>
      <c r="F69" s="73">
        <f>IF('Ｄ．運賃表（別紙①－２）'!$B$66=1,ROUNDUP(F63,0),IF('Ｄ．運賃表（別紙①－２）'!$B$66=2,ROUNDUP(F63,-1),IF('Ｄ．運賃表（別紙①－２）'!$B$66=3,ROUND(F63,-1),ROUNDUP(F63,0))))</f>
        <v>0</v>
      </c>
      <c r="G69" s="73">
        <f>IF('Ｄ．運賃表（別紙①－２）'!$B$66=1,ROUNDUP(G63,0),IF('Ｄ．運賃表（別紙①－２）'!$B$66=2,ROUNDUP(G63,-1),IF('Ｄ．運賃表（別紙①－２）'!$B$66=3,ROUND(G63,-1),ROUNDUP(G63,0))))</f>
        <v>0</v>
      </c>
      <c r="H69" s="73">
        <f>IF('Ｄ．運賃表（別紙①－２）'!$B$66=1,ROUNDUP(H63,0),IF('Ｄ．運賃表（別紙①－２）'!$B$66=2,ROUNDUP(H63,-1),IF('Ｄ．運賃表（別紙①－２）'!$B$66=3,ROUND(H63,-1),ROUNDUP(H63,0))))</f>
        <v>0</v>
      </c>
      <c r="I69" s="73">
        <f>IF('Ｄ．運賃表（別紙①－２）'!$B$66=1,ROUNDUP(I63,0),IF('Ｄ．運賃表（別紙①－２）'!$B$66=2,ROUNDUP(I63,-1),IF('Ｄ．運賃表（別紙①－２）'!$B$66=3,ROUND(I63,-1),ROUNDUP(I63,0))))</f>
        <v>0</v>
      </c>
      <c r="J69" s="73">
        <f>IF('Ｄ．運賃表（別紙①－２）'!$B$66=1,ROUNDUP(J63,0),IF('Ｄ．運賃表（別紙①－２）'!$B$66=2,ROUNDUP(J63,-1),IF('Ｄ．運賃表（別紙①－２）'!$B$66=3,ROUND(J63,-1),ROUNDUP(J63,0))))</f>
        <v>0</v>
      </c>
      <c r="K69" s="73">
        <f>IF('Ｄ．運賃表（別紙①－２）'!$B$66=1,ROUNDUP(K63,0),IF('Ｄ．運賃表（別紙①－２）'!$B$66=2,ROUNDUP(K63,-1),IF('Ｄ．運賃表（別紙①－２）'!$B$66=3,ROUND(K63,-1),ROUNDUP(K63,0))))</f>
        <v>0</v>
      </c>
      <c r="L69" s="73">
        <f>IF('Ｄ．運賃表（別紙①－２）'!$B$66=1,ROUNDUP(L63,0),IF('Ｄ．運賃表（別紙①－２）'!$B$66=2,ROUNDUP(L63,-1),IF('Ｄ．運賃表（別紙①－２）'!$B$66=3,ROUND(L63,-1),ROUNDUP(L63,0))))</f>
        <v>0</v>
      </c>
      <c r="M69" s="73">
        <f>IF('Ｄ．運賃表（別紙①－２）'!$B$66=1,ROUNDUP(M63,0),IF('Ｄ．運賃表（別紙①－２）'!$B$66=2,ROUNDUP(M63,-1),IF('Ｄ．運賃表（別紙①－２）'!$B$66=3,ROUND(M63,-1),ROUNDUP(M63,0))))</f>
        <v>0</v>
      </c>
      <c r="N69" s="73">
        <f>IF('Ｄ．運賃表（別紙①－２）'!$B$66=1,ROUNDUP(N63,0),IF('Ｄ．運賃表（別紙①－２）'!$B$66=2,ROUNDUP(N63,-1),IF('Ｄ．運賃表（別紙①－２）'!$B$66=3,ROUND(N63,-1),ROUNDUP(N63,0))))</f>
        <v>0</v>
      </c>
      <c r="O69" s="73">
        <f>IF('Ｄ．運賃表（別紙①－２）'!$B$66=1,ROUNDUP(O63,0),IF('Ｄ．運賃表（別紙①－２）'!$B$66=2,ROUNDUP(O63,-1),IF('Ｄ．運賃表（別紙①－２）'!$B$66=3,ROUND(O63,-1),ROUNDUP(O63,0))))</f>
        <v>0</v>
      </c>
    </row>
    <row r="70" spans="1:15" ht="11.25">
      <c r="A70" s="73"/>
      <c r="B70" s="73"/>
      <c r="C70" s="73"/>
      <c r="D70" s="73"/>
      <c r="E70" s="73"/>
      <c r="F70" s="73"/>
      <c r="G70" s="73"/>
      <c r="H70" s="73"/>
      <c r="I70" s="73"/>
      <c r="J70" s="73"/>
      <c r="K70" s="73"/>
      <c r="L70" s="73"/>
      <c r="M70" s="73"/>
      <c r="N70" s="73"/>
      <c r="O70" s="73"/>
    </row>
  </sheetData>
  <sheetProtection sheet="1" objects="1" scenarios="1"/>
  <mergeCells count="4">
    <mergeCell ref="A9:B9"/>
    <mergeCell ref="A11:A12"/>
    <mergeCell ref="A13:A14"/>
    <mergeCell ref="A10:B10"/>
  </mergeCells>
  <printOptions/>
  <pageMargins left="0.61" right="0.35" top="0.61" bottom="0.55"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A1">
      <selection activeCell="A3" sqref="A3"/>
    </sheetView>
  </sheetViews>
  <sheetFormatPr defaultColWidth="9.00390625" defaultRowHeight="18" customHeight="1"/>
  <cols>
    <col min="1" max="1" width="3.375" style="158" customWidth="1"/>
    <col min="2" max="2" width="15.875" style="158" customWidth="1"/>
    <col min="3" max="3" width="1.75390625" style="158" customWidth="1"/>
    <col min="4" max="5" width="11.25390625" style="158" customWidth="1"/>
    <col min="6" max="6" width="11.875" style="158" customWidth="1"/>
    <col min="7" max="7" width="1.75390625" style="158" customWidth="1"/>
    <col min="8" max="8" width="7.625" style="158" customWidth="1"/>
    <col min="9" max="9" width="3.625" style="158" customWidth="1"/>
    <col min="10" max="10" width="5.00390625" style="158" customWidth="1"/>
    <col min="11" max="11" width="3.625" style="158" customWidth="1"/>
    <col min="12" max="12" width="5.00390625" style="158" customWidth="1"/>
    <col min="13" max="13" width="3.625" style="158" customWidth="1"/>
    <col min="14" max="16384" width="9.00390625" style="158" customWidth="1"/>
  </cols>
  <sheetData>
    <row r="1" s="151" customFormat="1" ht="18" customHeight="1">
      <c r="A1" s="151" t="s">
        <v>132</v>
      </c>
    </row>
    <row r="2" spans="1:14" s="153" customFormat="1" ht="72" customHeight="1">
      <c r="A2" s="238" t="s">
        <v>137</v>
      </c>
      <c r="B2" s="238"/>
      <c r="C2" s="238"/>
      <c r="D2" s="238"/>
      <c r="E2" s="238"/>
      <c r="F2" s="238"/>
      <c r="G2" s="238"/>
      <c r="H2" s="238"/>
      <c r="I2" s="238"/>
      <c r="J2" s="238"/>
      <c r="K2" s="238"/>
      <c r="L2" s="238"/>
      <c r="M2" s="238"/>
      <c r="N2" s="152"/>
    </row>
    <row r="4" s="151" customFormat="1" ht="18" customHeight="1">
      <c r="A4" s="151" t="s">
        <v>138</v>
      </c>
    </row>
    <row r="5" s="153" customFormat="1" ht="18" customHeight="1"/>
    <row r="6" spans="1:13" s="153" customFormat="1" ht="18" customHeight="1">
      <c r="A6" s="241"/>
      <c r="B6" s="241"/>
      <c r="C6" s="241"/>
      <c r="D6" s="242"/>
      <c r="E6" s="243"/>
      <c r="G6" s="154"/>
      <c r="H6" s="150"/>
      <c r="I6" s="155" t="s">
        <v>14</v>
      </c>
      <c r="J6" s="149"/>
      <c r="K6" s="155" t="s">
        <v>201</v>
      </c>
      <c r="L6" s="149"/>
      <c r="M6" s="155" t="s">
        <v>16</v>
      </c>
    </row>
    <row r="7" spans="1:5" s="153" customFormat="1" ht="18" customHeight="1">
      <c r="A7" s="244"/>
      <c r="B7" s="244"/>
      <c r="C7" s="244"/>
      <c r="D7" s="242" t="s">
        <v>224</v>
      </c>
      <c r="E7" s="243"/>
    </row>
    <row r="8" spans="6:13" s="153" customFormat="1" ht="22.5" customHeight="1">
      <c r="F8" s="156" t="s">
        <v>225</v>
      </c>
      <c r="H8" s="245"/>
      <c r="I8" s="245"/>
      <c r="J8" s="245"/>
      <c r="K8" s="245"/>
      <c r="L8" s="245"/>
      <c r="M8" s="245"/>
    </row>
    <row r="9" spans="6:13" s="153" customFormat="1" ht="22.5" customHeight="1">
      <c r="F9" s="156" t="s">
        <v>141</v>
      </c>
      <c r="G9" s="156"/>
      <c r="H9" s="234"/>
      <c r="I9" s="234"/>
      <c r="J9" s="234"/>
      <c r="K9" s="234"/>
      <c r="L9" s="234"/>
      <c r="M9" s="234"/>
    </row>
    <row r="10" spans="6:13" s="153" customFormat="1" ht="22.5" customHeight="1">
      <c r="F10" s="156" t="s">
        <v>135</v>
      </c>
      <c r="G10" s="156"/>
      <c r="H10" s="234"/>
      <c r="I10" s="234"/>
      <c r="J10" s="234"/>
      <c r="K10" s="234"/>
      <c r="L10" s="234"/>
      <c r="M10" s="157" t="s">
        <v>226</v>
      </c>
    </row>
    <row r="11" spans="6:13" s="153" customFormat="1" ht="18" customHeight="1">
      <c r="F11" s="156" t="s">
        <v>136</v>
      </c>
      <c r="G11" s="156"/>
      <c r="H11" s="234"/>
      <c r="I11" s="234"/>
      <c r="J11" s="234"/>
      <c r="K11" s="234"/>
      <c r="L11" s="234"/>
      <c r="M11" s="234"/>
    </row>
    <row r="12" spans="6:13" s="153" customFormat="1" ht="18" customHeight="1">
      <c r="F12" s="156"/>
      <c r="G12" s="156"/>
      <c r="H12" s="167"/>
      <c r="I12" s="167"/>
      <c r="J12" s="167"/>
      <c r="K12" s="167"/>
      <c r="L12" s="167"/>
      <c r="M12" s="167"/>
    </row>
    <row r="13" spans="1:13" s="146" customFormat="1" ht="23.25" customHeight="1">
      <c r="A13" s="239" t="s">
        <v>133</v>
      </c>
      <c r="B13" s="239"/>
      <c r="C13" s="239"/>
      <c r="D13" s="239"/>
      <c r="E13" s="239"/>
      <c r="F13" s="239"/>
      <c r="G13" s="239"/>
      <c r="H13" s="239"/>
      <c r="I13" s="239"/>
      <c r="J13" s="239"/>
      <c r="K13" s="239"/>
      <c r="L13" s="239"/>
      <c r="M13" s="239"/>
    </row>
    <row r="14" s="153" customFormat="1" ht="18" customHeight="1"/>
    <row r="15" spans="1:13" s="153" customFormat="1" ht="36.75" customHeight="1">
      <c r="A15" s="240" t="s">
        <v>169</v>
      </c>
      <c r="B15" s="240"/>
      <c r="C15" s="240"/>
      <c r="D15" s="240"/>
      <c r="E15" s="240"/>
      <c r="F15" s="240"/>
      <c r="G15" s="240"/>
      <c r="H15" s="240"/>
      <c r="I15" s="240"/>
      <c r="J15" s="240"/>
      <c r="K15" s="240"/>
      <c r="L15" s="240"/>
      <c r="M15" s="240"/>
    </row>
    <row r="16" s="153" customFormat="1" ht="18" customHeight="1"/>
    <row r="17" spans="1:13" s="153" customFormat="1" ht="18" customHeight="1">
      <c r="A17" s="235" t="s">
        <v>134</v>
      </c>
      <c r="B17" s="235"/>
      <c r="C17" s="235"/>
      <c r="D17" s="235"/>
      <c r="E17" s="235"/>
      <c r="F17" s="235"/>
      <c r="G17" s="235"/>
      <c r="H17" s="235"/>
      <c r="I17" s="235"/>
      <c r="J17" s="235"/>
      <c r="K17" s="235"/>
      <c r="L17" s="235"/>
      <c r="M17" s="235"/>
    </row>
    <row r="18" s="153" customFormat="1" ht="18" customHeight="1"/>
    <row r="19" s="153" customFormat="1" ht="18" customHeight="1">
      <c r="A19" s="153" t="s">
        <v>151</v>
      </c>
    </row>
    <row r="20" spans="2:13" s="153" customFormat="1" ht="22.5" customHeight="1">
      <c r="B20" s="156" t="s">
        <v>139</v>
      </c>
      <c r="C20" s="156"/>
      <c r="D20" s="232"/>
      <c r="E20" s="233"/>
      <c r="F20" s="233"/>
      <c r="G20" s="233"/>
      <c r="H20" s="233"/>
      <c r="I20" s="233"/>
      <c r="J20" s="233"/>
      <c r="K20" s="233"/>
      <c r="L20" s="233"/>
      <c r="M20" s="233"/>
    </row>
    <row r="21" spans="2:13" s="153" customFormat="1" ht="22.5" customHeight="1">
      <c r="B21" s="156" t="s">
        <v>140</v>
      </c>
      <c r="C21" s="156"/>
      <c r="D21" s="232"/>
      <c r="E21" s="233"/>
      <c r="F21" s="233"/>
      <c r="G21" s="233"/>
      <c r="H21" s="233"/>
      <c r="I21" s="233"/>
      <c r="J21" s="233"/>
      <c r="K21" s="233"/>
      <c r="L21" s="233"/>
      <c r="M21" s="233"/>
    </row>
    <row r="22" spans="2:13" s="153" customFormat="1" ht="22.5" customHeight="1">
      <c r="B22" s="156" t="s">
        <v>135</v>
      </c>
      <c r="C22" s="156"/>
      <c r="D22" s="232"/>
      <c r="E22" s="233"/>
      <c r="F22" s="233"/>
      <c r="G22" s="233"/>
      <c r="H22" s="233"/>
      <c r="I22" s="233"/>
      <c r="J22" s="233"/>
      <c r="K22" s="233"/>
      <c r="L22" s="233"/>
      <c r="M22" s="233"/>
    </row>
    <row r="23" spans="2:3" s="153" customFormat="1" ht="18" customHeight="1">
      <c r="B23" s="156"/>
      <c r="C23" s="156"/>
    </row>
    <row r="24" s="153" customFormat="1" ht="15.75" customHeight="1">
      <c r="A24" s="153" t="s">
        <v>152</v>
      </c>
    </row>
    <row r="25" spans="2:13" s="153" customFormat="1" ht="31.5" customHeight="1">
      <c r="B25" s="236" t="s">
        <v>145</v>
      </c>
      <c r="C25" s="237"/>
      <c r="D25" s="237"/>
      <c r="E25" s="237"/>
      <c r="F25" s="237"/>
      <c r="G25" s="237"/>
      <c r="H25" s="237"/>
      <c r="I25" s="237"/>
      <c r="J25" s="237"/>
      <c r="K25" s="237"/>
      <c r="L25" s="237"/>
      <c r="M25" s="237"/>
    </row>
    <row r="26" s="153" customFormat="1" ht="18" customHeight="1"/>
    <row r="27" s="153" customFormat="1" ht="18" customHeight="1">
      <c r="A27" s="153" t="s">
        <v>153</v>
      </c>
    </row>
    <row r="28" spans="2:13" s="153" customFormat="1" ht="31.5" customHeight="1">
      <c r="B28" s="236" t="s">
        <v>146</v>
      </c>
      <c r="C28" s="237"/>
      <c r="D28" s="237"/>
      <c r="E28" s="237"/>
      <c r="F28" s="237"/>
      <c r="G28" s="237"/>
      <c r="H28" s="237"/>
      <c r="I28" s="237"/>
      <c r="J28" s="237"/>
      <c r="K28" s="237"/>
      <c r="L28" s="237"/>
      <c r="M28" s="237"/>
    </row>
    <row r="29" s="153" customFormat="1" ht="18" customHeight="1"/>
    <row r="30" s="153" customFormat="1" ht="18" customHeight="1">
      <c r="A30" s="153" t="s">
        <v>154</v>
      </c>
    </row>
    <row r="31" spans="2:13" s="153" customFormat="1" ht="22.5" customHeight="1">
      <c r="B31" s="156" t="s">
        <v>142</v>
      </c>
      <c r="C31" s="156"/>
      <c r="D31" s="236" t="s">
        <v>147</v>
      </c>
      <c r="E31" s="237"/>
      <c r="F31" s="237"/>
      <c r="G31" s="237"/>
      <c r="H31" s="237"/>
      <c r="I31" s="237"/>
      <c r="J31" s="237"/>
      <c r="K31" s="237"/>
      <c r="L31" s="237"/>
      <c r="M31" s="237"/>
    </row>
    <row r="32" spans="2:13" s="153" customFormat="1" ht="22.5" customHeight="1">
      <c r="B32" s="156" t="s">
        <v>143</v>
      </c>
      <c r="C32" s="156"/>
      <c r="D32" s="236" t="s">
        <v>200</v>
      </c>
      <c r="E32" s="237"/>
      <c r="F32" s="237"/>
      <c r="G32" s="237"/>
      <c r="H32" s="237"/>
      <c r="I32" s="237"/>
      <c r="J32" s="237"/>
      <c r="K32" s="237"/>
      <c r="L32" s="237"/>
      <c r="M32" s="237"/>
    </row>
    <row r="33" spans="2:13" s="153" customFormat="1" ht="22.5" customHeight="1">
      <c r="B33" s="156" t="s">
        <v>144</v>
      </c>
      <c r="C33" s="156"/>
      <c r="D33" s="236" t="s">
        <v>148</v>
      </c>
      <c r="E33" s="237"/>
      <c r="F33" s="237"/>
      <c r="G33" s="237"/>
      <c r="H33" s="237"/>
      <c r="I33" s="237"/>
      <c r="J33" s="237"/>
      <c r="K33" s="237"/>
      <c r="L33" s="237"/>
      <c r="M33" s="237"/>
    </row>
    <row r="34" spans="2:3" s="153" customFormat="1" ht="18" customHeight="1">
      <c r="B34" s="156"/>
      <c r="C34" s="156"/>
    </row>
    <row r="35" s="153" customFormat="1" ht="18" customHeight="1">
      <c r="A35" s="153" t="s">
        <v>155</v>
      </c>
    </row>
    <row r="36" spans="2:13" s="153" customFormat="1" ht="22.5" customHeight="1">
      <c r="B36" s="236" t="s">
        <v>150</v>
      </c>
      <c r="C36" s="237"/>
      <c r="D36" s="237"/>
      <c r="E36" s="237"/>
      <c r="F36" s="237"/>
      <c r="G36" s="237"/>
      <c r="H36" s="237"/>
      <c r="I36" s="237"/>
      <c r="J36" s="237"/>
      <c r="K36" s="237"/>
      <c r="L36" s="237"/>
      <c r="M36" s="237"/>
    </row>
    <row r="37" s="153" customFormat="1" ht="18" customHeight="1"/>
    <row r="38" s="153" customFormat="1" ht="18" customHeight="1">
      <c r="A38" s="153" t="s">
        <v>156</v>
      </c>
    </row>
    <row r="39" spans="2:13" s="153" customFormat="1" ht="61.5" customHeight="1">
      <c r="B39" s="236" t="s">
        <v>149</v>
      </c>
      <c r="C39" s="237"/>
      <c r="D39" s="237"/>
      <c r="E39" s="237"/>
      <c r="F39" s="237"/>
      <c r="G39" s="237"/>
      <c r="H39" s="237"/>
      <c r="I39" s="237"/>
      <c r="J39" s="237"/>
      <c r="K39" s="237"/>
      <c r="L39" s="237"/>
      <c r="M39" s="237"/>
    </row>
    <row r="40" s="153" customFormat="1" ht="9.75" customHeight="1"/>
    <row r="41" s="153" customFormat="1" ht="18" customHeight="1"/>
  </sheetData>
  <sheetProtection sheet="1"/>
  <mergeCells count="22">
    <mergeCell ref="A2:M2"/>
    <mergeCell ref="A13:M13"/>
    <mergeCell ref="A15:M15"/>
    <mergeCell ref="A6:C6"/>
    <mergeCell ref="D6:E6"/>
    <mergeCell ref="D7:E7"/>
    <mergeCell ref="H10:L10"/>
    <mergeCell ref="A7:C7"/>
    <mergeCell ref="H8:M8"/>
    <mergeCell ref="H9:M9"/>
    <mergeCell ref="B39:M39"/>
    <mergeCell ref="B25:M25"/>
    <mergeCell ref="B28:M28"/>
    <mergeCell ref="D31:M31"/>
    <mergeCell ref="D32:M32"/>
    <mergeCell ref="D33:M33"/>
    <mergeCell ref="B36:M36"/>
    <mergeCell ref="D20:M20"/>
    <mergeCell ref="H11:M11"/>
    <mergeCell ref="D21:M21"/>
    <mergeCell ref="D22:M22"/>
    <mergeCell ref="A17:M17"/>
  </mergeCells>
  <printOptions/>
  <pageMargins left="0.81" right="0.67" top="0.9448818897637796" bottom="0.944881889763779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2008-09-03T09:17:38Z</cp:lastPrinted>
  <dcterms:created xsi:type="dcterms:W3CDTF">2007-02-13T04:37:54Z</dcterms:created>
  <dcterms:modified xsi:type="dcterms:W3CDTF">2008-09-03T10:08:44Z</dcterms:modified>
  <cp:category/>
  <cp:version/>
  <cp:contentType/>
  <cp:contentStatus/>
</cp:coreProperties>
</file>