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59A21DA9-940A-46E5-8007-5D4E153DE059}" xr6:coauthVersionLast="47" xr6:coauthVersionMax="47" xr10:uidLastSave="{00000000-0000-0000-0000-000000000000}"/>
  <bookViews>
    <workbookView xWindow="-120" yWindow="-120" windowWidth="29040" windowHeight="15720" xr2:uid="{EF46A2C7-1F82-450A-9620-CAA72BD1FF5D}"/>
  </bookViews>
  <sheets>
    <sheet name="2-３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'2-３(軽)'!$A$8:$U$9</definedName>
    <definedName name="Module1.社内配布用印刷">[1]!Module1.社内配布用印刷</definedName>
    <definedName name="Module1.提出用印刷">[1]!Module1.提出用印刷</definedName>
    <definedName name="_xlnm.Print_Area" localSheetId="0">'2-３(軽)'!$A$1:$V$32</definedName>
    <definedName name="_xlnm.Print_Titles" localSheetId="0">'2-３(軽)'!$3:$8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  <c r="M21" i="1"/>
  <c r="U21" i="1"/>
  <c r="X21" i="1"/>
  <c r="V21" i="1" s="1"/>
  <c r="M22" i="1"/>
  <c r="U22" i="1"/>
  <c r="X22" i="1"/>
  <c r="V22" i="1" s="1"/>
  <c r="M23" i="1"/>
  <c r="U23" i="1"/>
  <c r="X23" i="1"/>
  <c r="V23" i="1" s="1"/>
  <c r="M24" i="1"/>
  <c r="U24" i="1"/>
  <c r="X24" i="1"/>
  <c r="V24" i="1" s="1"/>
  <c r="M25" i="1"/>
  <c r="U25" i="1"/>
  <c r="X25" i="1"/>
  <c r="V25" i="1" s="1"/>
  <c r="M26" i="1"/>
  <c r="U26" i="1"/>
  <c r="X26" i="1"/>
  <c r="V26" i="1" s="1"/>
  <c r="M27" i="1"/>
  <c r="U27" i="1"/>
  <c r="X27" i="1"/>
  <c r="V27" i="1" s="1"/>
  <c r="M28" i="1"/>
  <c r="U28" i="1"/>
  <c r="X28" i="1"/>
  <c r="V28" i="1" s="1"/>
  <c r="M29" i="1"/>
  <c r="U29" i="1"/>
  <c r="X29" i="1"/>
  <c r="V29" i="1" s="1"/>
  <c r="M30" i="1"/>
  <c r="U30" i="1"/>
  <c r="X30" i="1"/>
  <c r="V30" i="1" s="1"/>
  <c r="M31" i="1"/>
  <c r="U31" i="1"/>
  <c r="X31" i="1"/>
  <c r="V31" i="1" s="1"/>
</calcChain>
</file>

<file path=xl/sharedStrings.xml><?xml version="1.0" encoding="utf-8"?>
<sst xmlns="http://schemas.openxmlformats.org/spreadsheetml/2006/main" count="238" uniqueCount="91">
  <si>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</si>
  <si>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6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</si>
  <si>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6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</si>
  <si>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</si>
  <si>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</si>
  <si>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6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</si>
  <si>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</si>
  <si>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6"/>
  </si>
  <si>
    <t>ﾀｰﾎﾞﾁｬｰｼﾞｬ付</t>
  </si>
  <si>
    <t>A</t>
  </si>
  <si>
    <t>3W</t>
  </si>
  <si>
    <t>I,V,FI,EP,C</t>
  </si>
  <si>
    <t>構造B</t>
  </si>
  <si>
    <t>1420~1460</t>
  </si>
  <si>
    <t>990～1000</t>
  </si>
  <si>
    <t>CVT</t>
  </si>
  <si>
    <t>R06A</t>
  </si>
  <si>
    <t>3BD-DA17V</t>
  </si>
  <si>
    <t>R</t>
  </si>
  <si>
    <t>1400～1420</t>
  </si>
  <si>
    <t>940～950</t>
  </si>
  <si>
    <t>V,FI,EP</t>
  </si>
  <si>
    <t>1370～1400</t>
  </si>
  <si>
    <t>910～930</t>
  </si>
  <si>
    <t>5MT</t>
  </si>
  <si>
    <t>1330～1360</t>
  </si>
  <si>
    <t>870～890</t>
  </si>
  <si>
    <r>
      <rPr>
        <u/>
        <sz val="8"/>
        <rFont val="ＭＳ Ｐゴシック"/>
        <family val="3"/>
        <charset val="128"/>
      </rPr>
      <t>☆☆☆☆</t>
    </r>
  </si>
  <si>
    <t>1440～1450</t>
  </si>
  <si>
    <t>5BD-DA17V</t>
  </si>
  <si>
    <t>1420～1430</t>
  </si>
  <si>
    <t>I,V,FI,EP</t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</si>
  <si>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6"/>
  </si>
  <si>
    <t>4AT
(E)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</si>
  <si>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</si>
  <si>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6"/>
  </si>
  <si>
    <t>エブリイ</t>
  </si>
  <si>
    <t>I,V,FI</t>
  </si>
  <si>
    <t>3BD-DA16T</t>
  </si>
  <si>
    <t>3W</t>
    <phoneticPr fontId="6"/>
  </si>
  <si>
    <t>5MT×2</t>
  </si>
  <si>
    <t>1230~1290</t>
    <phoneticPr fontId="6"/>
  </si>
  <si>
    <t>1220~1230</t>
    <phoneticPr fontId="6"/>
  </si>
  <si>
    <t>760~770</t>
    <phoneticPr fontId="6"/>
  </si>
  <si>
    <t>5MT</t>
    <phoneticPr fontId="6"/>
  </si>
  <si>
    <t>1180~1190</t>
    <phoneticPr fontId="6"/>
  </si>
  <si>
    <t>720~730</t>
    <phoneticPr fontId="6"/>
  </si>
  <si>
    <t>V,FI</t>
  </si>
  <si>
    <t>1230～1240</t>
  </si>
  <si>
    <t>770～780</t>
  </si>
  <si>
    <t>キャリイ</t>
    <phoneticPr fontId="6"/>
  </si>
  <si>
    <t>3W,EGR</t>
    <phoneticPr fontId="6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</si>
  <si>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A</t>
    </r>
    <rPh sb="0" eb="2">
      <t>コウゾウ</t>
    </rPh>
    <phoneticPr fontId="1"/>
  </si>
  <si>
    <t>1220～1230</t>
  </si>
  <si>
    <t>910～920</t>
  </si>
  <si>
    <t>5BD-MK33V</t>
  </si>
  <si>
    <t>F</t>
  </si>
  <si>
    <t>1170～1180</t>
  </si>
  <si>
    <t>860～870</t>
  </si>
  <si>
    <t>スペーシア</t>
  </si>
  <si>
    <r>
      <rPr>
        <sz val="8"/>
        <rFont val="Yu Gothic"/>
        <family val="2"/>
        <charset val="128"/>
      </rPr>
      <t>スズキ</t>
    </r>
    <phoneticPr fontId="6"/>
  </si>
  <si>
    <t>R4</t>
    <phoneticPr fontId="6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</si>
  <si>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</si>
  <si>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</si>
  <si>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6"/>
  </si>
  <si>
    <r>
      <rPr>
        <sz val="8"/>
        <rFont val="ＭＳ Ｐゴシック"/>
        <family val="3"/>
        <charset val="128"/>
      </rPr>
      <t>主要排出
ガス対策</t>
    </r>
    <phoneticPr fontId="6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</si>
  <si>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</si>
  <si>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</si>
  <si>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</si>
  <si>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</si>
  <si>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</si>
  <si>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6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</si>
  <si>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</si>
  <si>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</si>
  <si>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</si>
  <si>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</si>
  <si>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</si>
  <si>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JC08</t>
    </r>
    <r>
      <rPr>
        <sz val="8"/>
        <rFont val="ＭＳ Ｐゴシック"/>
        <family val="3"/>
        <charset val="128"/>
      </rPr>
      <t>モード</t>
    </r>
    <phoneticPr fontId="6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</si>
  <si>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6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</si>
  <si>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6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</si>
  <si>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</si>
  <si>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</si>
  <si>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</si>
  <si>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</si>
  <si>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</si>
  <si>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</si>
  <si>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6"/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</si>
  <si>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6"/>
  </si>
  <si>
    <r>
      <rPr>
        <sz val="8"/>
        <rFont val="游ゴシック"/>
        <family val="2"/>
        <charset val="128"/>
      </rPr>
      <t>スズキ株式会社</t>
    </r>
    <phoneticPr fontId="6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</si>
  <si>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</si>
  <si>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t>770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</si>
</sst>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"/>
    <numFmt numFmtId="178" formatCode="0_);[Red]\(0\)"/>
    <numFmt numFmtId="179" formatCode="0.000"/>
  </numFmts>
  <fonts count="20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Arial"/>
      <family val="2"/>
    </font>
    <font>
      <sz val="8"/>
      <name val="Yu Gothic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游ゴシック"/>
      <family val="2"/>
      <charset val="128"/>
    </font>
    <font>
      <sz val="12"/>
      <name val="Arial"/>
      <family val="2"/>
    </font>
    <font>
      <b/>
      <u/>
      <sz val="12"/>
      <name val="Arial"/>
      <family val="2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3" fillId="0" borderId="0" xfId="1" applyFont="1"/>
    <xf numFmtId="176" fontId="3" fillId="0" borderId="0" xfId="1" applyNumberFormat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176" fontId="8" fillId="0" borderId="4" xfId="1" applyNumberFormat="1" applyFont="1" applyBorder="1" applyAlignment="1">
      <alignment horizontal="center" vertical="center" wrapText="1"/>
    </xf>
    <xf numFmtId="178" fontId="9" fillId="0" borderId="5" xfId="1" applyNumberFormat="1" applyFont="1" applyBorder="1" applyAlignment="1">
      <alignment horizontal="center" vertical="center" wrapText="1"/>
    </xf>
    <xf numFmtId="177" fontId="9" fillId="0" borderId="6" xfId="1" applyNumberFormat="1" applyFont="1" applyBorder="1" applyAlignment="1" applyProtection="1">
      <alignment horizontal="center" vertical="center" wrapText="1"/>
      <protection locked="0"/>
    </xf>
    <xf numFmtId="17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178" fontId="9" fillId="0" borderId="11" xfId="1" applyNumberFormat="1" applyFont="1" applyBorder="1" applyAlignment="1">
      <alignment horizontal="center" vertical="center" wrapText="1"/>
    </xf>
    <xf numFmtId="177" fontId="9" fillId="0" borderId="12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15" xfId="1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horizontal="center" vertical="center"/>
    </xf>
    <xf numFmtId="0" fontId="3" fillId="0" borderId="16" xfId="1" applyFont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vertical="center"/>
      <protection locked="0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3" fillId="0" borderId="13" xfId="1" applyFont="1" applyBorder="1"/>
    <xf numFmtId="0" fontId="11" fillId="0" borderId="16" xfId="1" applyFont="1" applyBorder="1" applyAlignment="1" applyProtection="1">
      <alignment vertical="center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176" fontId="3" fillId="2" borderId="25" xfId="1" applyNumberFormat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/>
    </xf>
    <xf numFmtId="0" fontId="3" fillId="0" borderId="8" xfId="1" applyFont="1" applyBorder="1" applyAlignment="1">
      <alignment horizontal="center" shrinkToFit="1"/>
    </xf>
    <xf numFmtId="0" fontId="3" fillId="0" borderId="30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176" fontId="3" fillId="2" borderId="31" xfId="1" applyNumberFormat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/>
    </xf>
    <xf numFmtId="0" fontId="3" fillId="0" borderId="16" xfId="1" applyFont="1" applyBorder="1" applyAlignment="1">
      <alignment horizontal="center" shrinkToFit="1"/>
    </xf>
    <xf numFmtId="0" fontId="3" fillId="0" borderId="35" xfId="1" applyFont="1" applyBorder="1" applyAlignment="1">
      <alignment horizontal="center" shrinkToFit="1"/>
    </xf>
    <xf numFmtId="0" fontId="3" fillId="0" borderId="17" xfId="1" applyFont="1" applyBorder="1" applyAlignment="1">
      <alignment horizontal="center" shrinkToFit="1"/>
    </xf>
    <xf numFmtId="0" fontId="3" fillId="3" borderId="16" xfId="1" applyFont="1" applyFill="1" applyBorder="1" applyAlignment="1">
      <alignment horizontal="center"/>
    </xf>
    <xf numFmtId="0" fontId="3" fillId="3" borderId="35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right"/>
    </xf>
    <xf numFmtId="0" fontId="3" fillId="2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30" xfId="1" applyFont="1" applyBorder="1"/>
    <xf numFmtId="0" fontId="14" fillId="0" borderId="30" xfId="1" applyFont="1" applyBorder="1"/>
    <xf numFmtId="0" fontId="14" fillId="0" borderId="0" xfId="1" applyFont="1"/>
    <xf numFmtId="0" fontId="3" fillId="0" borderId="30" xfId="1" applyFont="1" applyBorder="1" applyProtection="1">
      <protection locked="0"/>
    </xf>
    <xf numFmtId="176" fontId="3" fillId="0" borderId="30" xfId="1" applyNumberFormat="1" applyFont="1" applyBorder="1"/>
    <xf numFmtId="0" fontId="17" fillId="0" borderId="0" xfId="1" applyFont="1"/>
    <xf numFmtId="0" fontId="17" fillId="0" borderId="0" xfId="1" applyFont="1" applyAlignment="1">
      <alignment horizontal="right"/>
    </xf>
    <xf numFmtId="0" fontId="18" fillId="0" borderId="0" xfId="1" applyFont="1"/>
    <xf numFmtId="0" fontId="16" fillId="0" borderId="13" xfId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80EF13B0-F972-4E63-BDE5-3E3D0C062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14A7-7EDD-4DEE-B4EC-BB5C376E73B1}">
  <sheetPr>
    <tabColor theme="9"/>
    <pageSetUpPr fitToPage="1"/>
  </sheetPr>
  <dimension ref="A1:X40"/>
  <sheetViews>
    <sheetView tabSelected="1" view="pageBreakPreview" zoomScale="85" zoomScaleNormal="100" zoomScaleSheetLayoutView="85" workbookViewId="0">
      <selection activeCell="C11" sqref="C11"/>
    </sheetView>
  </sheetViews>
  <sheetFormatPr defaultRowHeight="11.25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.125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8.75" style="2" customWidth="1"/>
    <col min="15" max="15" width="8.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9" style="1"/>
    <col min="24" max="24" width="0" style="1" hidden="1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.125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8.75" style="1" customWidth="1"/>
    <col min="271" max="271" width="8.2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.125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8.75" style="1" customWidth="1"/>
    <col min="527" max="527" width="8.2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.125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8.75" style="1" customWidth="1"/>
    <col min="783" max="783" width="8.2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.125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8.75" style="1" customWidth="1"/>
    <col min="1039" max="1039" width="8.2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.125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8.75" style="1" customWidth="1"/>
    <col min="1295" max="1295" width="8.2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.125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8.75" style="1" customWidth="1"/>
    <col min="1551" max="1551" width="8.2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.125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8.75" style="1" customWidth="1"/>
    <col min="1807" max="1807" width="8.2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.125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8.75" style="1" customWidth="1"/>
    <col min="2063" max="2063" width="8.2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.125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8.75" style="1" customWidth="1"/>
    <col min="2319" max="2319" width="8.2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.125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8.75" style="1" customWidth="1"/>
    <col min="2575" max="2575" width="8.2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.125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8.75" style="1" customWidth="1"/>
    <col min="2831" max="2831" width="8.2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.125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8.75" style="1" customWidth="1"/>
    <col min="3087" max="3087" width="8.2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.125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8.75" style="1" customWidth="1"/>
    <col min="3343" max="3343" width="8.2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.125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8.75" style="1" customWidth="1"/>
    <col min="3599" max="3599" width="8.2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.125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8.75" style="1" customWidth="1"/>
    <col min="3855" max="3855" width="8.2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.125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8.75" style="1" customWidth="1"/>
    <col min="4111" max="4111" width="8.2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.125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8.75" style="1" customWidth="1"/>
    <col min="4367" max="4367" width="8.2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.125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8.75" style="1" customWidth="1"/>
    <col min="4623" max="4623" width="8.2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.125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8.75" style="1" customWidth="1"/>
    <col min="4879" max="4879" width="8.2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.125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8.75" style="1" customWidth="1"/>
    <col min="5135" max="5135" width="8.2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.125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8.75" style="1" customWidth="1"/>
    <col min="5391" max="5391" width="8.2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.125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8.75" style="1" customWidth="1"/>
    <col min="5647" max="5647" width="8.2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.125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8.75" style="1" customWidth="1"/>
    <col min="5903" max="5903" width="8.2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.125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8.75" style="1" customWidth="1"/>
    <col min="6159" max="6159" width="8.2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.125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8.75" style="1" customWidth="1"/>
    <col min="6415" max="6415" width="8.2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.125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8.75" style="1" customWidth="1"/>
    <col min="6671" max="6671" width="8.2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.125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8.75" style="1" customWidth="1"/>
    <col min="6927" max="6927" width="8.2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.125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8.75" style="1" customWidth="1"/>
    <col min="7183" max="7183" width="8.2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.125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8.75" style="1" customWidth="1"/>
    <col min="7439" max="7439" width="8.2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.125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8.75" style="1" customWidth="1"/>
    <col min="7695" max="7695" width="8.2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.125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8.75" style="1" customWidth="1"/>
    <col min="7951" max="7951" width="8.2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.125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8.75" style="1" customWidth="1"/>
    <col min="8207" max="8207" width="8.2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.125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8.75" style="1" customWidth="1"/>
    <col min="8463" max="8463" width="8.2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.125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8.75" style="1" customWidth="1"/>
    <col min="8719" max="8719" width="8.2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.125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8.75" style="1" customWidth="1"/>
    <col min="8975" max="8975" width="8.2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.125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8.75" style="1" customWidth="1"/>
    <col min="9231" max="9231" width="8.2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.125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8.75" style="1" customWidth="1"/>
    <col min="9487" max="9487" width="8.2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.125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8.75" style="1" customWidth="1"/>
    <col min="9743" max="9743" width="8.2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.125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8.75" style="1" customWidth="1"/>
    <col min="9999" max="9999" width="8.2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.125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8.75" style="1" customWidth="1"/>
    <col min="10255" max="10255" width="8.2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.125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8.75" style="1" customWidth="1"/>
    <col min="10511" max="10511" width="8.2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.125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8.75" style="1" customWidth="1"/>
    <col min="10767" max="10767" width="8.2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.125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8.75" style="1" customWidth="1"/>
    <col min="11023" max="11023" width="8.2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.125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8.75" style="1" customWidth="1"/>
    <col min="11279" max="11279" width="8.2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.125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8.75" style="1" customWidth="1"/>
    <col min="11535" max="11535" width="8.2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.125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8.75" style="1" customWidth="1"/>
    <col min="11791" max="11791" width="8.2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.125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8.75" style="1" customWidth="1"/>
    <col min="12047" max="12047" width="8.2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.125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8.75" style="1" customWidth="1"/>
    <col min="12303" max="12303" width="8.2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.125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8.75" style="1" customWidth="1"/>
    <col min="12559" max="12559" width="8.2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.125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8.75" style="1" customWidth="1"/>
    <col min="12815" max="12815" width="8.2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.125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8.75" style="1" customWidth="1"/>
    <col min="13071" max="13071" width="8.2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.125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8.75" style="1" customWidth="1"/>
    <col min="13327" max="13327" width="8.2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.125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8.75" style="1" customWidth="1"/>
    <col min="13583" max="13583" width="8.2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.125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8.75" style="1" customWidth="1"/>
    <col min="13839" max="13839" width="8.2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.125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8.75" style="1" customWidth="1"/>
    <col min="14095" max="14095" width="8.2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.125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8.75" style="1" customWidth="1"/>
    <col min="14351" max="14351" width="8.2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.125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8.75" style="1" customWidth="1"/>
    <col min="14607" max="14607" width="8.2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.125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8.75" style="1" customWidth="1"/>
    <col min="14863" max="14863" width="8.2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.125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8.75" style="1" customWidth="1"/>
    <col min="15119" max="15119" width="8.2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.125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8.75" style="1" customWidth="1"/>
    <col min="15375" max="15375" width="8.2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.125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8.75" style="1" customWidth="1"/>
    <col min="15631" max="15631" width="8.2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.125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8.75" style="1" customWidth="1"/>
    <col min="15887" max="15887" width="8.2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.125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8.75" style="1" customWidth="1"/>
    <col min="16143" max="16143" width="8.2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9" style="1"/>
  </cols>
  <sheetData>
    <row r="1" spans="1:24" ht="21.75" customHeight="1">
      <c r="A1" s="81"/>
      <c r="B1" s="81"/>
      <c r="P1" s="80"/>
    </row>
    <row r="2" spans="1:24" ht="15.75">
      <c r="E2" s="79"/>
      <c r="J2" s="74" t="s">
        <v>89</v>
      </c>
      <c r="K2" s="74"/>
      <c r="L2" s="74"/>
      <c r="M2" s="74"/>
      <c r="N2" s="78"/>
      <c r="O2" s="74"/>
      <c r="P2" s="74"/>
      <c r="Q2" s="74"/>
      <c r="R2" s="77" t="s">
        <v>88</v>
      </c>
      <c r="S2" s="77"/>
      <c r="T2" s="77"/>
      <c r="U2" s="77"/>
    </row>
    <row r="3" spans="1:24" ht="23.25" customHeight="1">
      <c r="A3" s="76" t="s">
        <v>87</v>
      </c>
      <c r="B3" s="75"/>
      <c r="C3" s="74"/>
      <c r="I3" s="74"/>
      <c r="P3" s="73"/>
      <c r="U3" s="72"/>
      <c r="V3" s="71" t="s">
        <v>86</v>
      </c>
    </row>
    <row r="4" spans="1:24" ht="14.25" customHeight="1" thickBot="1">
      <c r="A4" s="49" t="s">
        <v>85</v>
      </c>
      <c r="B4" s="69" t="s">
        <v>84</v>
      </c>
      <c r="C4" s="70"/>
      <c r="D4" s="68"/>
      <c r="E4" s="69" t="s">
        <v>83</v>
      </c>
      <c r="F4" s="68"/>
      <c r="G4" s="50" t="s">
        <v>82</v>
      </c>
      <c r="H4" s="50" t="s">
        <v>81</v>
      </c>
      <c r="I4" s="50" t="s">
        <v>80</v>
      </c>
      <c r="J4" s="50" t="s">
        <v>79</v>
      </c>
      <c r="K4" s="67" t="s">
        <v>78</v>
      </c>
      <c r="L4" s="66" t="s">
        <v>77</v>
      </c>
      <c r="M4" s="65"/>
      <c r="N4" s="65"/>
      <c r="O4" s="64"/>
      <c r="P4" s="50" t="s">
        <v>76</v>
      </c>
      <c r="Q4" s="63" t="s">
        <v>75</v>
      </c>
      <c r="R4" s="62"/>
      <c r="S4" s="61"/>
      <c r="T4" s="60" t="s">
        <v>74</v>
      </c>
      <c r="U4" s="59" t="s">
        <v>73</v>
      </c>
      <c r="V4" s="31" t="s">
        <v>72</v>
      </c>
    </row>
    <row r="5" spans="1:24" ht="14.25" customHeight="1">
      <c r="A5" s="42"/>
      <c r="B5" s="41"/>
      <c r="C5" s="40"/>
      <c r="D5" s="58"/>
      <c r="E5" s="39"/>
      <c r="F5" s="58"/>
      <c r="G5" s="42"/>
      <c r="H5" s="42"/>
      <c r="I5" s="42"/>
      <c r="J5" s="42"/>
      <c r="K5" s="41"/>
      <c r="L5" s="57" t="s">
        <v>71</v>
      </c>
      <c r="M5" s="56" t="s">
        <v>70</v>
      </c>
      <c r="N5" s="55" t="s">
        <v>69</v>
      </c>
      <c r="O5" s="31" t="s">
        <v>68</v>
      </c>
      <c r="P5" s="42"/>
      <c r="Q5" s="54"/>
      <c r="R5" s="53"/>
      <c r="S5" s="52"/>
      <c r="T5" s="51"/>
      <c r="U5" s="43"/>
      <c r="V5" s="31"/>
    </row>
    <row r="6" spans="1:24" ht="14.25" customHeight="1">
      <c r="A6" s="42"/>
      <c r="B6" s="41"/>
      <c r="C6" s="40"/>
      <c r="D6" s="49" t="s">
        <v>67</v>
      </c>
      <c r="E6" s="49" t="s">
        <v>67</v>
      </c>
      <c r="F6" s="50" t="s">
        <v>66</v>
      </c>
      <c r="G6" s="42"/>
      <c r="H6" s="42"/>
      <c r="I6" s="42"/>
      <c r="J6" s="42"/>
      <c r="K6" s="41"/>
      <c r="L6" s="47"/>
      <c r="M6" s="46"/>
      <c r="N6" s="45"/>
      <c r="O6" s="35"/>
      <c r="P6" s="42"/>
      <c r="Q6" s="50" t="s">
        <v>65</v>
      </c>
      <c r="R6" s="50" t="s">
        <v>64</v>
      </c>
      <c r="S6" s="49" t="s">
        <v>63</v>
      </c>
      <c r="T6" s="48" t="s">
        <v>62</v>
      </c>
      <c r="U6" s="43"/>
      <c r="V6" s="31"/>
    </row>
    <row r="7" spans="1:24">
      <c r="A7" s="42"/>
      <c r="B7" s="41"/>
      <c r="C7" s="40"/>
      <c r="D7" s="42"/>
      <c r="E7" s="42"/>
      <c r="F7" s="42"/>
      <c r="G7" s="42"/>
      <c r="H7" s="42"/>
      <c r="I7" s="42"/>
      <c r="J7" s="42"/>
      <c r="K7" s="41"/>
      <c r="L7" s="47"/>
      <c r="M7" s="46"/>
      <c r="N7" s="45"/>
      <c r="O7" s="35"/>
      <c r="P7" s="42"/>
      <c r="Q7" s="42"/>
      <c r="R7" s="42"/>
      <c r="S7" s="42"/>
      <c r="T7" s="44"/>
      <c r="U7" s="43"/>
      <c r="V7" s="31"/>
    </row>
    <row r="8" spans="1:24">
      <c r="A8" s="42"/>
      <c r="B8" s="41"/>
      <c r="C8" s="40"/>
      <c r="D8" s="34"/>
      <c r="E8" s="34"/>
      <c r="F8" s="34"/>
      <c r="G8" s="34"/>
      <c r="H8" s="34"/>
      <c r="I8" s="34"/>
      <c r="J8" s="34"/>
      <c r="K8" s="39"/>
      <c r="L8" s="38"/>
      <c r="M8" s="37"/>
      <c r="N8" s="36"/>
      <c r="O8" s="35"/>
      <c r="P8" s="34"/>
      <c r="Q8" s="34"/>
      <c r="R8" s="34"/>
      <c r="S8" s="34"/>
      <c r="T8" s="33"/>
      <c r="U8" s="32"/>
      <c r="V8" s="31"/>
      <c r="X8" s="3" t="s">
        <v>61</v>
      </c>
    </row>
    <row r="9" spans="1:24" ht="24" customHeight="1">
      <c r="A9" s="26" t="s">
        <v>60</v>
      </c>
      <c r="B9" s="26"/>
      <c r="C9" s="25" t="s">
        <v>59</v>
      </c>
      <c r="D9" s="15" t="s">
        <v>55</v>
      </c>
      <c r="E9" s="8" t="s">
        <v>16</v>
      </c>
      <c r="F9" s="14">
        <v>0.65800000000000003</v>
      </c>
      <c r="G9" s="9" t="s">
        <v>15</v>
      </c>
      <c r="H9" s="8" t="s">
        <v>58</v>
      </c>
      <c r="I9" s="8">
        <v>200</v>
      </c>
      <c r="J9" s="8" t="s">
        <v>57</v>
      </c>
      <c r="K9" s="9" t="s">
        <v>52</v>
      </c>
      <c r="L9" s="20">
        <v>25.8</v>
      </c>
      <c r="M9" s="19">
        <f>IF(L9&gt;0,1/L9*34.6*67.1,"")</f>
        <v>89.986821705426351</v>
      </c>
      <c r="N9" s="11">
        <v>18.899999999999999</v>
      </c>
      <c r="O9" s="10">
        <v>22.7</v>
      </c>
      <c r="P9" s="8" t="s">
        <v>11</v>
      </c>
      <c r="Q9" s="9" t="s">
        <v>51</v>
      </c>
      <c r="R9" s="8" t="s">
        <v>56</v>
      </c>
      <c r="S9" s="8"/>
      <c r="T9" s="24" t="s">
        <v>27</v>
      </c>
      <c r="U9" s="5">
        <f>IFERROR(IF(L9&lt;N9,"",(ROUNDDOWN(L9/N9*100,0))),"")</f>
        <v>136</v>
      </c>
      <c r="V9" s="4">
        <f>IF(X9&lt;90,"",X9)</f>
        <v>113</v>
      </c>
      <c r="X9" s="3">
        <f>IFERROR(ROUNDDOWN(L9/O9*100,0),"")</f>
        <v>113</v>
      </c>
    </row>
    <row r="10" spans="1:24" ht="24" customHeight="1">
      <c r="A10" s="22"/>
      <c r="B10" s="22"/>
      <c r="C10" s="21"/>
      <c r="D10" s="15" t="s">
        <v>55</v>
      </c>
      <c r="E10" s="8" t="s">
        <v>16</v>
      </c>
      <c r="F10" s="14">
        <v>0.65800000000000003</v>
      </c>
      <c r="G10" s="9" t="s">
        <v>15</v>
      </c>
      <c r="H10" s="8" t="s">
        <v>54</v>
      </c>
      <c r="I10" s="8">
        <v>200</v>
      </c>
      <c r="J10" s="8" t="s">
        <v>53</v>
      </c>
      <c r="K10" s="9" t="s">
        <v>52</v>
      </c>
      <c r="L10" s="20">
        <v>24.8</v>
      </c>
      <c r="M10" s="19">
        <f>IF(L10&gt;0,1/L10*34.6*67.1,"")</f>
        <v>93.615322580645156</v>
      </c>
      <c r="N10" s="11">
        <v>18.899999999999999</v>
      </c>
      <c r="O10" s="10">
        <v>22.7</v>
      </c>
      <c r="P10" s="8" t="s">
        <v>11</v>
      </c>
      <c r="Q10" s="9" t="s">
        <v>51</v>
      </c>
      <c r="R10" s="8" t="s">
        <v>9</v>
      </c>
      <c r="S10" s="8"/>
      <c r="T10" s="24" t="s">
        <v>27</v>
      </c>
      <c r="U10" s="5">
        <f>IFERROR(IF(L10&lt;N10,"",(ROUNDDOWN(L10/N10*100,0))),"")</f>
        <v>131</v>
      </c>
      <c r="V10" s="4">
        <f>IF(X10&lt;90,"",X10)</f>
        <v>109</v>
      </c>
      <c r="X10" s="3">
        <f>IFERROR(ROUNDDOWN(L10/O10*100,0),"")</f>
        <v>109</v>
      </c>
    </row>
    <row r="11" spans="1:24" ht="24" customHeight="1">
      <c r="A11" s="22"/>
      <c r="B11" s="26"/>
      <c r="C11" s="30" t="s">
        <v>50</v>
      </c>
      <c r="D11" s="15" t="s">
        <v>38</v>
      </c>
      <c r="E11" s="8" t="s">
        <v>16</v>
      </c>
      <c r="F11" s="14">
        <v>0.65800000000000003</v>
      </c>
      <c r="G11" s="9" t="s">
        <v>24</v>
      </c>
      <c r="H11" s="8">
        <v>730</v>
      </c>
      <c r="I11" s="8">
        <v>350</v>
      </c>
      <c r="J11" s="8">
        <v>1190</v>
      </c>
      <c r="K11" s="9" t="s">
        <v>34</v>
      </c>
      <c r="L11" s="20">
        <v>21.2</v>
      </c>
      <c r="M11" s="19">
        <f>IF(L11&gt;0,1/L11*34.6*67.1,"")</f>
        <v>109.51226415094339</v>
      </c>
      <c r="N11" s="11">
        <v>18.2</v>
      </c>
      <c r="O11" s="10">
        <v>21</v>
      </c>
      <c r="P11" s="8" t="s">
        <v>47</v>
      </c>
      <c r="Q11" s="9" t="s">
        <v>10</v>
      </c>
      <c r="R11" s="8" t="s">
        <v>18</v>
      </c>
      <c r="S11" s="8"/>
      <c r="T11" s="6"/>
      <c r="U11" s="5">
        <f>IFERROR(IF(L11&lt;N11,"",(ROUNDDOWN(L11/N11*100,0))),"")</f>
        <v>116</v>
      </c>
      <c r="V11" s="4">
        <f>IF(X11&lt;90,"",X11)</f>
        <v>100</v>
      </c>
      <c r="X11" s="3">
        <f>IFERROR(ROUNDDOWN(L11/O11*100,0),"")</f>
        <v>100</v>
      </c>
    </row>
    <row r="12" spans="1:24" ht="24" customHeight="1">
      <c r="A12" s="22"/>
      <c r="B12" s="22"/>
      <c r="C12" s="21"/>
      <c r="D12" s="15" t="s">
        <v>38</v>
      </c>
      <c r="E12" s="8" t="s">
        <v>16</v>
      </c>
      <c r="F12" s="14">
        <v>0.65800000000000003</v>
      </c>
      <c r="G12" s="9" t="s">
        <v>24</v>
      </c>
      <c r="H12" s="8">
        <v>770</v>
      </c>
      <c r="I12" s="8">
        <v>350</v>
      </c>
      <c r="J12" s="8">
        <v>1230</v>
      </c>
      <c r="K12" s="9" t="s">
        <v>12</v>
      </c>
      <c r="L12" s="20">
        <v>20.3</v>
      </c>
      <c r="M12" s="19">
        <f>IF(L12&gt;0,1/L12*34.6*67.1,"")</f>
        <v>114.36748768472904</v>
      </c>
      <c r="N12" s="11">
        <v>18</v>
      </c>
      <c r="O12" s="10">
        <v>20.399999999999999</v>
      </c>
      <c r="P12" s="8" t="s">
        <v>47</v>
      </c>
      <c r="Q12" s="9" t="s">
        <v>10</v>
      </c>
      <c r="R12" s="8" t="s">
        <v>9</v>
      </c>
      <c r="S12" s="8"/>
      <c r="T12" s="6"/>
      <c r="U12" s="5">
        <f>IFERROR(IF(L12&lt;N12,"",(ROUNDDOWN(L12/N12*100,0))),"")</f>
        <v>112</v>
      </c>
      <c r="V12" s="4">
        <f>IF(X12&lt;90,"",X12)</f>
        <v>99</v>
      </c>
      <c r="X12" s="3">
        <f>IFERROR(ROUNDDOWN(L12/O12*100,0),"")</f>
        <v>99</v>
      </c>
    </row>
    <row r="13" spans="1:24" ht="24" customHeight="1">
      <c r="A13" s="22"/>
      <c r="B13" s="22"/>
      <c r="C13" s="21"/>
      <c r="D13" s="15" t="s">
        <v>38</v>
      </c>
      <c r="E13" s="8" t="s">
        <v>16</v>
      </c>
      <c r="F13" s="14">
        <v>0.65800000000000003</v>
      </c>
      <c r="G13" s="9" t="s">
        <v>40</v>
      </c>
      <c r="H13" s="8" t="s">
        <v>49</v>
      </c>
      <c r="I13" s="8">
        <v>350</v>
      </c>
      <c r="J13" s="8" t="s">
        <v>48</v>
      </c>
      <c r="K13" s="9" t="s">
        <v>12</v>
      </c>
      <c r="L13" s="20">
        <v>20.2</v>
      </c>
      <c r="M13" s="19">
        <f>IF(L13&gt;0,1/L13*34.6*67.1,"")</f>
        <v>114.93366336633663</v>
      </c>
      <c r="N13" s="11">
        <v>18</v>
      </c>
      <c r="O13" s="10">
        <v>20.399999999999999</v>
      </c>
      <c r="P13" s="8" t="s">
        <v>47</v>
      </c>
      <c r="Q13" s="9" t="s">
        <v>10</v>
      </c>
      <c r="R13" s="8" t="s">
        <v>9</v>
      </c>
      <c r="S13" s="8"/>
      <c r="T13" s="6"/>
      <c r="U13" s="5">
        <f>IFERROR(IF(L13&lt;N13,"",(ROUNDDOWN(L13/N13*100,0))),"")</f>
        <v>112</v>
      </c>
      <c r="V13" s="4">
        <f>IF(X13&lt;90,"",X13)</f>
        <v>99</v>
      </c>
      <c r="X13" s="3">
        <f>IFERROR(ROUNDDOWN(L13/O13*100,0),"")</f>
        <v>99</v>
      </c>
    </row>
    <row r="14" spans="1:24" s="27" customFormat="1" ht="24" customHeight="1">
      <c r="A14" s="22"/>
      <c r="B14" s="22"/>
      <c r="C14" s="82"/>
      <c r="D14" s="15" t="s">
        <v>38</v>
      </c>
      <c r="E14" s="8" t="s">
        <v>16</v>
      </c>
      <c r="F14" s="14">
        <v>0.65800000000000003</v>
      </c>
      <c r="G14" s="9" t="s">
        <v>44</v>
      </c>
      <c r="H14" s="8" t="s">
        <v>46</v>
      </c>
      <c r="I14" s="8">
        <v>350</v>
      </c>
      <c r="J14" s="8" t="s">
        <v>45</v>
      </c>
      <c r="K14" s="9" t="s">
        <v>12</v>
      </c>
      <c r="L14" s="20">
        <v>22.5</v>
      </c>
      <c r="M14" s="19">
        <f>IF(L14&gt;0,1/L14*34.6*67.1,"")</f>
        <v>103.18488888888889</v>
      </c>
      <c r="N14" s="11">
        <v>18.2</v>
      </c>
      <c r="O14" s="10">
        <v>21</v>
      </c>
      <c r="P14" s="8" t="s">
        <v>37</v>
      </c>
      <c r="Q14" s="9" t="s">
        <v>39</v>
      </c>
      <c r="R14" s="8" t="s">
        <v>18</v>
      </c>
      <c r="S14" s="8"/>
      <c r="T14" s="6"/>
      <c r="U14" s="5">
        <f>IFERROR(IF(L14&lt;N14,"",(ROUNDDOWN(L14/N14*100,0))),"")</f>
        <v>123</v>
      </c>
      <c r="V14" s="4">
        <f>IF(X14&lt;90,"",X14)</f>
        <v>107</v>
      </c>
      <c r="X14" s="28">
        <f>IFERROR(ROUNDDOWN(L14/O14*100,0),"")</f>
        <v>107</v>
      </c>
    </row>
    <row r="15" spans="1:24" s="27" customFormat="1" ht="24" customHeight="1">
      <c r="A15" s="22"/>
      <c r="B15" s="22"/>
      <c r="C15" s="21"/>
      <c r="D15" s="15" t="s">
        <v>38</v>
      </c>
      <c r="E15" s="8" t="s">
        <v>16</v>
      </c>
      <c r="F15" s="14">
        <v>0.65800000000000003</v>
      </c>
      <c r="G15" s="9" t="s">
        <v>44</v>
      </c>
      <c r="H15" s="8">
        <v>790</v>
      </c>
      <c r="I15" s="8">
        <v>350</v>
      </c>
      <c r="J15" s="8">
        <v>1250</v>
      </c>
      <c r="K15" s="9" t="s">
        <v>12</v>
      </c>
      <c r="L15" s="20">
        <v>21.8</v>
      </c>
      <c r="M15" s="19">
        <f>IF(L15&gt;0,1/L15*34.6*67.1,"")</f>
        <v>106.49816513761466</v>
      </c>
      <c r="N15" s="11">
        <v>18</v>
      </c>
      <c r="O15" s="10">
        <v>20.399999999999999</v>
      </c>
      <c r="P15" s="8" t="s">
        <v>37</v>
      </c>
      <c r="Q15" s="9" t="s">
        <v>39</v>
      </c>
      <c r="R15" s="8" t="s">
        <v>18</v>
      </c>
      <c r="S15" s="8"/>
      <c r="T15" s="6"/>
      <c r="U15" s="5">
        <f>IFERROR(IF(L15&lt;N15,"",(ROUNDDOWN(L15/N15*100,0))),"")</f>
        <v>121</v>
      </c>
      <c r="V15" s="4">
        <f>IF(X15&lt;90,"",X15)</f>
        <v>106</v>
      </c>
      <c r="X15" s="28">
        <f>IFERROR(ROUNDDOWN(L15/O15*100,0),"")</f>
        <v>106</v>
      </c>
    </row>
    <row r="16" spans="1:24" ht="24" customHeight="1">
      <c r="A16" s="22"/>
      <c r="B16" s="22"/>
      <c r="C16" s="29"/>
      <c r="D16" s="15" t="s">
        <v>38</v>
      </c>
      <c r="E16" s="8" t="s">
        <v>16</v>
      </c>
      <c r="F16" s="14">
        <v>0.65800000000000003</v>
      </c>
      <c r="G16" s="9" t="s">
        <v>33</v>
      </c>
      <c r="H16" s="8">
        <v>750</v>
      </c>
      <c r="I16" s="8">
        <v>350</v>
      </c>
      <c r="J16" s="8">
        <v>1210</v>
      </c>
      <c r="K16" s="9" t="s">
        <v>12</v>
      </c>
      <c r="L16" s="20">
        <v>19.8</v>
      </c>
      <c r="M16" s="19">
        <f>IF(L16&gt;0,1/L16*34.6*67.1,"")</f>
        <v>117.25555555555556</v>
      </c>
      <c r="N16" s="11">
        <v>16</v>
      </c>
      <c r="O16" s="10">
        <v>19.8</v>
      </c>
      <c r="P16" s="8" t="s">
        <v>37</v>
      </c>
      <c r="Q16" s="9" t="s">
        <v>10</v>
      </c>
      <c r="R16" s="8" t="s">
        <v>18</v>
      </c>
      <c r="S16" s="8"/>
      <c r="T16" s="6"/>
      <c r="U16" s="5">
        <f>IFERROR(IF(L16&lt;N16,"",(ROUNDDOWN(L16/N16*100,0))),"")</f>
        <v>123</v>
      </c>
      <c r="V16" s="4">
        <f>IF(X16&lt;90,"",X16)</f>
        <v>100</v>
      </c>
      <c r="X16" s="3">
        <f>IFERROR(ROUNDDOWN(L16/O16*100,0),"")</f>
        <v>100</v>
      </c>
    </row>
    <row r="17" spans="1:24" ht="24" customHeight="1">
      <c r="A17" s="22"/>
      <c r="B17" s="22"/>
      <c r="C17" s="21"/>
      <c r="D17" s="15" t="s">
        <v>38</v>
      </c>
      <c r="E17" s="8" t="s">
        <v>16</v>
      </c>
      <c r="F17" s="14">
        <v>0.65800000000000003</v>
      </c>
      <c r="G17" s="9" t="s">
        <v>33</v>
      </c>
      <c r="H17" s="8">
        <v>810</v>
      </c>
      <c r="I17" s="8">
        <v>350</v>
      </c>
      <c r="J17" s="8">
        <v>1270</v>
      </c>
      <c r="K17" s="9" t="s">
        <v>12</v>
      </c>
      <c r="L17" s="20">
        <v>19.5</v>
      </c>
      <c r="M17" s="19">
        <f>IF(L17&gt;0,1/L17*34.6*67.1,"")</f>
        <v>119.05948717948716</v>
      </c>
      <c r="N17" s="11">
        <v>16</v>
      </c>
      <c r="O17" s="10">
        <v>19.8</v>
      </c>
      <c r="P17" s="8" t="s">
        <v>37</v>
      </c>
      <c r="Q17" s="9" t="s">
        <v>10</v>
      </c>
      <c r="R17" s="8" t="s">
        <v>18</v>
      </c>
      <c r="S17" s="8"/>
      <c r="T17" s="6"/>
      <c r="U17" s="5">
        <f>IFERROR(IF(L17&lt;N17,"",(ROUNDDOWN(L17/N17*100,0))),"")</f>
        <v>121</v>
      </c>
      <c r="V17" s="4">
        <f>IF(X17&lt;90,"",X17)</f>
        <v>98</v>
      </c>
      <c r="X17" s="3">
        <f>IFERROR(ROUNDDOWN(L17/O17*100,0),"")</f>
        <v>98</v>
      </c>
    </row>
    <row r="18" spans="1:24" s="27" customFormat="1" ht="24" customHeight="1">
      <c r="A18" s="22"/>
      <c r="B18" s="22"/>
      <c r="C18" s="21"/>
      <c r="D18" s="15" t="s">
        <v>38</v>
      </c>
      <c r="E18" s="8" t="s">
        <v>16</v>
      </c>
      <c r="F18" s="14">
        <v>0.65800000000000003</v>
      </c>
      <c r="G18" s="9" t="s">
        <v>24</v>
      </c>
      <c r="H18" s="8" t="s">
        <v>43</v>
      </c>
      <c r="I18" s="8">
        <v>350</v>
      </c>
      <c r="J18" s="8" t="s">
        <v>42</v>
      </c>
      <c r="K18" s="9" t="s">
        <v>12</v>
      </c>
      <c r="L18" s="20">
        <v>21.4</v>
      </c>
      <c r="M18" s="19">
        <f>IF(L18&gt;0,1/L18*34.6*67.1,"")</f>
        <v>108.48878504672898</v>
      </c>
      <c r="N18" s="11">
        <v>18</v>
      </c>
      <c r="O18" s="10">
        <v>20.399999999999999</v>
      </c>
      <c r="P18" s="8" t="s">
        <v>37</v>
      </c>
      <c r="Q18" s="9" t="s">
        <v>39</v>
      </c>
      <c r="R18" s="8" t="s">
        <v>9</v>
      </c>
      <c r="S18" s="8"/>
      <c r="T18" s="6"/>
      <c r="U18" s="5">
        <f>IFERROR(IF(L18&lt;N18,"",(ROUNDDOWN(L18/N18*100,0))),"")</f>
        <v>118</v>
      </c>
      <c r="V18" s="4">
        <f>IF(X18&lt;90,"",X18)</f>
        <v>104</v>
      </c>
      <c r="X18" s="28">
        <f>IFERROR(ROUNDDOWN(L18/O18*100,0),"")</f>
        <v>104</v>
      </c>
    </row>
    <row r="19" spans="1:24" s="27" customFormat="1" ht="24" customHeight="1">
      <c r="A19" s="22"/>
      <c r="B19" s="22"/>
      <c r="C19" s="21"/>
      <c r="D19" s="15" t="s">
        <v>38</v>
      </c>
      <c r="E19" s="8" t="s">
        <v>16</v>
      </c>
      <c r="F19" s="14">
        <v>0.65800000000000003</v>
      </c>
      <c r="G19" s="9" t="s">
        <v>40</v>
      </c>
      <c r="H19" s="8" t="s">
        <v>90</v>
      </c>
      <c r="I19" s="8">
        <v>350</v>
      </c>
      <c r="J19" s="8" t="s">
        <v>41</v>
      </c>
      <c r="K19" s="9" t="s">
        <v>12</v>
      </c>
      <c r="L19" s="20">
        <v>21.3</v>
      </c>
      <c r="M19" s="19">
        <f>IF(L19&gt;0,1/L19*34.6*67.1,"")</f>
        <v>108.99812206572769</v>
      </c>
      <c r="N19" s="11">
        <v>18</v>
      </c>
      <c r="O19" s="10">
        <v>20.399999999999999</v>
      </c>
      <c r="P19" s="8" t="s">
        <v>37</v>
      </c>
      <c r="Q19" s="9" t="s">
        <v>39</v>
      </c>
      <c r="R19" s="8" t="s">
        <v>9</v>
      </c>
      <c r="S19" s="8"/>
      <c r="T19" s="6"/>
      <c r="U19" s="5">
        <f>IFERROR(IF(L19&lt;N19,"",(ROUNDDOWN(L19/N19*100,0))),"")</f>
        <v>118</v>
      </c>
      <c r="V19" s="4">
        <f>IF(X19&lt;90,"",X19)</f>
        <v>104</v>
      </c>
      <c r="X19" s="28">
        <f>IFERROR(ROUNDDOWN(L19/O19*100,0),"")</f>
        <v>104</v>
      </c>
    </row>
    <row r="20" spans="1:24" s="27" customFormat="1" ht="24" customHeight="1">
      <c r="A20" s="22"/>
      <c r="B20" s="22"/>
      <c r="C20" s="21"/>
      <c r="D20" s="15" t="s">
        <v>38</v>
      </c>
      <c r="E20" s="8" t="s">
        <v>16</v>
      </c>
      <c r="F20" s="14">
        <v>0.65800000000000003</v>
      </c>
      <c r="G20" s="9" t="s">
        <v>40</v>
      </c>
      <c r="H20" s="8">
        <v>840</v>
      </c>
      <c r="I20" s="8">
        <v>350</v>
      </c>
      <c r="J20" s="8">
        <v>1300</v>
      </c>
      <c r="K20" s="9" t="s">
        <v>12</v>
      </c>
      <c r="L20" s="20">
        <v>21.2</v>
      </c>
      <c r="M20" s="19">
        <f>IF(L20&gt;0,1/L20*34.6*67.1,"")</f>
        <v>109.51226415094339</v>
      </c>
      <c r="N20" s="11">
        <v>18</v>
      </c>
      <c r="O20" s="10">
        <v>20.399999999999999</v>
      </c>
      <c r="P20" s="8" t="s">
        <v>37</v>
      </c>
      <c r="Q20" s="9" t="s">
        <v>39</v>
      </c>
      <c r="R20" s="8" t="s">
        <v>9</v>
      </c>
      <c r="S20" s="8"/>
      <c r="T20" s="6"/>
      <c r="U20" s="5">
        <f>IFERROR(IF(L20&lt;N20,"",(ROUNDDOWN(L20/N20*100,0))),"")</f>
        <v>117</v>
      </c>
      <c r="V20" s="4">
        <f>IF(X20&lt;90,"",X20)</f>
        <v>103</v>
      </c>
      <c r="X20" s="28">
        <f>IFERROR(ROUNDDOWN(L20/O20*100,0),"")</f>
        <v>103</v>
      </c>
    </row>
    <row r="21" spans="1:24" ht="24" customHeight="1">
      <c r="A21" s="22"/>
      <c r="B21" s="22"/>
      <c r="C21" s="21"/>
      <c r="D21" s="15" t="s">
        <v>38</v>
      </c>
      <c r="E21" s="8" t="s">
        <v>16</v>
      </c>
      <c r="F21" s="14">
        <v>0.65800000000000003</v>
      </c>
      <c r="G21" s="9" t="s">
        <v>33</v>
      </c>
      <c r="H21" s="8">
        <v>790</v>
      </c>
      <c r="I21" s="8">
        <v>350</v>
      </c>
      <c r="J21" s="8">
        <v>1250</v>
      </c>
      <c r="K21" s="9" t="s">
        <v>12</v>
      </c>
      <c r="L21" s="20">
        <v>19</v>
      </c>
      <c r="M21" s="19">
        <f>IF(L21&gt;0,1/L21*34.6*67.1,"")</f>
        <v>122.19263157894736</v>
      </c>
      <c r="N21" s="11">
        <v>16</v>
      </c>
      <c r="O21" s="10">
        <v>19.8</v>
      </c>
      <c r="P21" s="8" t="s">
        <v>37</v>
      </c>
      <c r="Q21" s="9" t="s">
        <v>10</v>
      </c>
      <c r="R21" s="8" t="s">
        <v>9</v>
      </c>
      <c r="S21" s="8"/>
      <c r="T21" s="6"/>
      <c r="U21" s="5">
        <f>IFERROR(IF(L21&lt;N21,"",(ROUNDDOWN(L21/N21*100,0))),"")</f>
        <v>118</v>
      </c>
      <c r="V21" s="4">
        <f>IF(X21&lt;90,"",X21)</f>
        <v>95</v>
      </c>
      <c r="X21" s="3">
        <f>IFERROR(ROUNDDOWN(L21/O21*100,0),"")</f>
        <v>95</v>
      </c>
    </row>
    <row r="22" spans="1:24" ht="24" customHeight="1">
      <c r="A22" s="22"/>
      <c r="B22" s="22"/>
      <c r="C22" s="21"/>
      <c r="D22" s="15" t="s">
        <v>38</v>
      </c>
      <c r="E22" s="8" t="s">
        <v>16</v>
      </c>
      <c r="F22" s="14">
        <v>0.65800000000000003</v>
      </c>
      <c r="G22" s="9" t="s">
        <v>33</v>
      </c>
      <c r="H22" s="8">
        <v>850</v>
      </c>
      <c r="I22" s="8">
        <v>350</v>
      </c>
      <c r="J22" s="8">
        <v>1310</v>
      </c>
      <c r="K22" s="9" t="s">
        <v>12</v>
      </c>
      <c r="L22" s="20">
        <v>18.600000000000001</v>
      </c>
      <c r="M22" s="19">
        <f>IF(L22&gt;0,1/L22*34.6*67.1,"")</f>
        <v>124.82043010752686</v>
      </c>
      <c r="N22" s="11">
        <v>16</v>
      </c>
      <c r="O22" s="10">
        <v>19.8</v>
      </c>
      <c r="P22" s="8" t="s">
        <v>37</v>
      </c>
      <c r="Q22" s="9" t="s">
        <v>10</v>
      </c>
      <c r="R22" s="8" t="s">
        <v>9</v>
      </c>
      <c r="S22" s="8"/>
      <c r="T22" s="6"/>
      <c r="U22" s="5">
        <f>IFERROR(IF(L22&lt;N22,"",(ROUNDDOWN(L22/N22*100,0))),"")</f>
        <v>116</v>
      </c>
      <c r="V22" s="4">
        <f>IF(X22&lt;90,"",X22)</f>
        <v>93</v>
      </c>
      <c r="X22" s="3">
        <f>IFERROR(ROUNDDOWN(L22/O22*100,0),"")</f>
        <v>93</v>
      </c>
    </row>
    <row r="23" spans="1:24" ht="24" customHeight="1">
      <c r="A23" s="22"/>
      <c r="B23" s="26"/>
      <c r="C23" s="25" t="s">
        <v>36</v>
      </c>
      <c r="D23" s="15" t="s">
        <v>29</v>
      </c>
      <c r="E23" s="8" t="s">
        <v>16</v>
      </c>
      <c r="F23" s="14">
        <v>0.65800000000000003</v>
      </c>
      <c r="G23" s="9" t="s">
        <v>33</v>
      </c>
      <c r="H23" s="8">
        <v>890</v>
      </c>
      <c r="I23" s="8">
        <v>350</v>
      </c>
      <c r="J23" s="8" t="s">
        <v>35</v>
      </c>
      <c r="K23" s="9" t="s">
        <v>34</v>
      </c>
      <c r="L23" s="20">
        <v>19.8</v>
      </c>
      <c r="M23" s="19">
        <f>IF(L23&gt;0,1/L23*34.6*67.1,"")</f>
        <v>117.25555555555556</v>
      </c>
      <c r="N23" s="11">
        <v>15.4</v>
      </c>
      <c r="O23" s="10">
        <v>19.2</v>
      </c>
      <c r="P23" s="8" t="s">
        <v>31</v>
      </c>
      <c r="Q23" s="9" t="s">
        <v>10</v>
      </c>
      <c r="R23" s="8" t="s">
        <v>18</v>
      </c>
      <c r="S23" s="8"/>
      <c r="T23" s="24" t="s">
        <v>27</v>
      </c>
      <c r="U23" s="5">
        <f>IFERROR(IF(L23&lt;N23,"",(ROUNDDOWN(L23/N23*100,0))),"")</f>
        <v>128</v>
      </c>
      <c r="V23" s="4">
        <f>IF(X23&lt;90,"",X23)</f>
        <v>103</v>
      </c>
      <c r="X23" s="3">
        <f>IFERROR(ROUNDDOWN(L23/O23*100,0),"")</f>
        <v>103</v>
      </c>
    </row>
    <row r="24" spans="1:24" ht="24" customHeight="1">
      <c r="A24" s="22"/>
      <c r="B24" s="22"/>
      <c r="C24" s="21"/>
      <c r="D24" s="15" t="s">
        <v>29</v>
      </c>
      <c r="E24" s="8" t="s">
        <v>16</v>
      </c>
      <c r="F24" s="14">
        <v>0.65800000000000003</v>
      </c>
      <c r="G24" s="9" t="s">
        <v>33</v>
      </c>
      <c r="H24" s="8">
        <v>930</v>
      </c>
      <c r="I24" s="8">
        <v>350</v>
      </c>
      <c r="J24" s="8" t="s">
        <v>32</v>
      </c>
      <c r="K24" s="9" t="s">
        <v>12</v>
      </c>
      <c r="L24" s="20">
        <v>19.2</v>
      </c>
      <c r="M24" s="19">
        <f>IF(L24&gt;0,1/L24*34.6*67.1,"")</f>
        <v>120.91979166666667</v>
      </c>
      <c r="N24" s="11">
        <v>15.4</v>
      </c>
      <c r="O24" s="10">
        <v>19.2</v>
      </c>
      <c r="P24" s="8" t="s">
        <v>31</v>
      </c>
      <c r="Q24" s="9" t="s">
        <v>10</v>
      </c>
      <c r="R24" s="8" t="s">
        <v>9</v>
      </c>
      <c r="S24" s="8"/>
      <c r="T24" s="24" t="s">
        <v>27</v>
      </c>
      <c r="U24" s="5">
        <f>IFERROR(IF(L24&lt;N24,"",(ROUNDDOWN(L24/N24*100,0))),"")</f>
        <v>124</v>
      </c>
      <c r="V24" s="4">
        <f>IF(X24&lt;90,"",X24)</f>
        <v>100</v>
      </c>
      <c r="X24" s="3">
        <f>IFERROR(ROUNDDOWN(L24/O24*100,0),"")</f>
        <v>100</v>
      </c>
    </row>
    <row r="25" spans="1:24" ht="24" customHeight="1">
      <c r="A25" s="22"/>
      <c r="B25" s="22"/>
      <c r="C25" s="21"/>
      <c r="D25" s="15" t="s">
        <v>29</v>
      </c>
      <c r="E25" s="8" t="s">
        <v>16</v>
      </c>
      <c r="F25" s="14">
        <v>0.65800000000000003</v>
      </c>
      <c r="G25" s="9" t="s">
        <v>15</v>
      </c>
      <c r="H25" s="8" t="s">
        <v>23</v>
      </c>
      <c r="I25" s="8">
        <v>350</v>
      </c>
      <c r="J25" s="8" t="s">
        <v>22</v>
      </c>
      <c r="K25" s="9" t="s">
        <v>12</v>
      </c>
      <c r="L25" s="20">
        <v>22.1</v>
      </c>
      <c r="M25" s="19">
        <f>IF(L25&gt;0,1/L25*34.6*67.1,"")</f>
        <v>105.0524886877828</v>
      </c>
      <c r="N25" s="11">
        <v>15.4</v>
      </c>
      <c r="O25" s="10">
        <v>19.2</v>
      </c>
      <c r="P25" s="8" t="s">
        <v>11</v>
      </c>
      <c r="Q25" s="9" t="s">
        <v>10</v>
      </c>
      <c r="R25" s="8" t="s">
        <v>18</v>
      </c>
      <c r="S25" s="8"/>
      <c r="T25" s="24" t="s">
        <v>27</v>
      </c>
      <c r="U25" s="5">
        <f>IFERROR(IF(L25&lt;N25,"",(ROUNDDOWN(L25/N25*100,0))),"")</f>
        <v>143</v>
      </c>
      <c r="V25" s="4">
        <f>IF(X25&lt;90,"",X25)</f>
        <v>115</v>
      </c>
      <c r="X25" s="3">
        <f>IFERROR(ROUNDDOWN(L25/O25*100,0),"")</f>
        <v>115</v>
      </c>
    </row>
    <row r="26" spans="1:24" ht="24" customHeight="1">
      <c r="A26" s="22"/>
      <c r="B26" s="22"/>
      <c r="C26" s="21"/>
      <c r="D26" s="15" t="s">
        <v>29</v>
      </c>
      <c r="E26" s="8" t="s">
        <v>16</v>
      </c>
      <c r="F26" s="14">
        <v>0.65800000000000003</v>
      </c>
      <c r="G26" s="9" t="s">
        <v>15</v>
      </c>
      <c r="H26" s="8">
        <v>960</v>
      </c>
      <c r="I26" s="8">
        <v>350</v>
      </c>
      <c r="J26" s="8" t="s">
        <v>30</v>
      </c>
      <c r="K26" s="9" t="s">
        <v>12</v>
      </c>
      <c r="L26" s="20">
        <v>21.1</v>
      </c>
      <c r="M26" s="19">
        <f>IF(L26&gt;0,1/L26*34.6*67.1,"")</f>
        <v>110.03127962085307</v>
      </c>
      <c r="N26" s="11">
        <v>15.4</v>
      </c>
      <c r="O26" s="10">
        <v>19.2</v>
      </c>
      <c r="P26" s="8" t="s">
        <v>11</v>
      </c>
      <c r="Q26" s="9" t="s">
        <v>10</v>
      </c>
      <c r="R26" s="8" t="s">
        <v>9</v>
      </c>
      <c r="S26" s="8"/>
      <c r="T26" s="24" t="s">
        <v>27</v>
      </c>
      <c r="U26" s="5">
        <f>IFERROR(IF(L26&lt;N26,"",(ROUNDDOWN(L26/N26*100,0))),"")</f>
        <v>137</v>
      </c>
      <c r="V26" s="4">
        <f>IF(X26&lt;90,"",X26)</f>
        <v>109</v>
      </c>
      <c r="X26" s="3">
        <f>IFERROR(ROUNDDOWN(L26/O26*100,0),"")</f>
        <v>109</v>
      </c>
    </row>
    <row r="27" spans="1:24" ht="24" customHeight="1">
      <c r="A27" s="22"/>
      <c r="B27" s="22"/>
      <c r="C27" s="21"/>
      <c r="D27" s="15" t="s">
        <v>29</v>
      </c>
      <c r="E27" s="8" t="s">
        <v>16</v>
      </c>
      <c r="F27" s="14">
        <v>0.65800000000000003</v>
      </c>
      <c r="G27" s="9" t="s">
        <v>15</v>
      </c>
      <c r="H27" s="8">
        <v>980</v>
      </c>
      <c r="I27" s="8">
        <v>350</v>
      </c>
      <c r="J27" s="8" t="s">
        <v>28</v>
      </c>
      <c r="K27" s="9" t="s">
        <v>12</v>
      </c>
      <c r="L27" s="20">
        <v>21.1</v>
      </c>
      <c r="M27" s="19">
        <f>IF(L27&gt;0,1/L27*34.6*67.1,"")</f>
        <v>110.03127962085307</v>
      </c>
      <c r="N27" s="11">
        <v>14.7</v>
      </c>
      <c r="O27" s="10">
        <v>18.7</v>
      </c>
      <c r="P27" s="8" t="s">
        <v>11</v>
      </c>
      <c r="Q27" s="9" t="s">
        <v>10</v>
      </c>
      <c r="R27" s="8" t="s">
        <v>9</v>
      </c>
      <c r="S27" s="8"/>
      <c r="T27" s="24" t="s">
        <v>27</v>
      </c>
      <c r="U27" s="5">
        <f>IFERROR(IF(L27&lt;N27,"",(ROUNDDOWN(L27/N27*100,0))),"")</f>
        <v>143</v>
      </c>
      <c r="V27" s="4">
        <f>IF(X27&lt;90,"",X27)</f>
        <v>112</v>
      </c>
      <c r="X27" s="3">
        <f>IFERROR(ROUNDDOWN(L27/O27*100,0),"")</f>
        <v>112</v>
      </c>
    </row>
    <row r="28" spans="1:24" ht="24" customHeight="1">
      <c r="A28" s="22"/>
      <c r="B28" s="22"/>
      <c r="C28" s="21"/>
      <c r="D28" s="15" t="s">
        <v>17</v>
      </c>
      <c r="E28" s="8" t="s">
        <v>16</v>
      </c>
      <c r="F28" s="14">
        <v>0.65800000000000003</v>
      </c>
      <c r="G28" s="9" t="s">
        <v>24</v>
      </c>
      <c r="H28" s="8" t="s">
        <v>26</v>
      </c>
      <c r="I28" s="8">
        <v>350</v>
      </c>
      <c r="J28" s="8" t="s">
        <v>25</v>
      </c>
      <c r="K28" s="9" t="s">
        <v>12</v>
      </c>
      <c r="L28" s="20">
        <v>20.5</v>
      </c>
      <c r="M28" s="19">
        <f>IF(L28&gt;0,1/L28*34.6*67.1,"")</f>
        <v>113.25170731707317</v>
      </c>
      <c r="N28" s="11">
        <v>17.2</v>
      </c>
      <c r="O28" s="10">
        <v>19.899999999999999</v>
      </c>
      <c r="P28" s="8" t="s">
        <v>21</v>
      </c>
      <c r="Q28" s="9" t="s">
        <v>10</v>
      </c>
      <c r="R28" s="8" t="s">
        <v>18</v>
      </c>
      <c r="S28" s="8"/>
      <c r="T28" s="6"/>
      <c r="U28" s="5">
        <f>IFERROR(IF(L28&lt;N28,"",(ROUNDDOWN(L28/N28*100,0))),"")</f>
        <v>119</v>
      </c>
      <c r="V28" s="4">
        <f>IF(X28&lt;90,"",X28)</f>
        <v>103</v>
      </c>
      <c r="X28" s="3">
        <f>IFERROR(ROUNDDOWN(L28/O28*100,0),"")</f>
        <v>103</v>
      </c>
    </row>
    <row r="29" spans="1:24" ht="24" customHeight="1">
      <c r="A29" s="23"/>
      <c r="B29" s="22"/>
      <c r="C29" s="21"/>
      <c r="D29" s="15" t="s">
        <v>17</v>
      </c>
      <c r="E29" s="8" t="s">
        <v>16</v>
      </c>
      <c r="F29" s="14">
        <v>0.65800000000000003</v>
      </c>
      <c r="G29" s="9" t="s">
        <v>24</v>
      </c>
      <c r="H29" s="8" t="s">
        <v>23</v>
      </c>
      <c r="I29" s="8">
        <v>350</v>
      </c>
      <c r="J29" s="8" t="s">
        <v>22</v>
      </c>
      <c r="K29" s="9" t="s">
        <v>12</v>
      </c>
      <c r="L29" s="20">
        <v>20</v>
      </c>
      <c r="M29" s="19">
        <f>IF(L29&gt;0,1/L29*34.6*67.1,"")</f>
        <v>116.083</v>
      </c>
      <c r="N29" s="11">
        <v>17.2</v>
      </c>
      <c r="O29" s="10">
        <v>19.899999999999999</v>
      </c>
      <c r="P29" s="8" t="s">
        <v>21</v>
      </c>
      <c r="Q29" s="9" t="s">
        <v>10</v>
      </c>
      <c r="R29" s="8" t="s">
        <v>9</v>
      </c>
      <c r="S29" s="8"/>
      <c r="T29" s="6"/>
      <c r="U29" s="5">
        <f>IFERROR(IF(L29&lt;N29,"",(ROUNDDOWN(L29/N29*100,0))),"")</f>
        <v>116</v>
      </c>
      <c r="V29" s="4">
        <f>IF(X29&lt;90,"",X29)</f>
        <v>100</v>
      </c>
      <c r="X29" s="3">
        <f>IFERROR(ROUNDDOWN(L29/O29*100,0),"")</f>
        <v>100</v>
      </c>
    </row>
    <row r="30" spans="1:24" ht="24" customHeight="1">
      <c r="A30" s="22"/>
      <c r="B30" s="22"/>
      <c r="C30" s="21"/>
      <c r="D30" s="15" t="s">
        <v>17</v>
      </c>
      <c r="E30" s="8" t="s">
        <v>16</v>
      </c>
      <c r="F30" s="14">
        <v>0.65800000000000003</v>
      </c>
      <c r="G30" s="9" t="s">
        <v>15</v>
      </c>
      <c r="H30" s="8" t="s">
        <v>20</v>
      </c>
      <c r="I30" s="8">
        <v>350</v>
      </c>
      <c r="J30" s="8" t="s">
        <v>19</v>
      </c>
      <c r="K30" s="9" t="s">
        <v>12</v>
      </c>
      <c r="L30" s="20">
        <v>20.7</v>
      </c>
      <c r="M30" s="19">
        <f>IF(L30&gt;0,1/L30*34.6*67.1,"")</f>
        <v>112.15748792270531</v>
      </c>
      <c r="N30" s="11">
        <v>15.4</v>
      </c>
      <c r="O30" s="10">
        <v>19.2</v>
      </c>
      <c r="P30" s="8" t="s">
        <v>11</v>
      </c>
      <c r="Q30" s="9" t="s">
        <v>10</v>
      </c>
      <c r="R30" s="8" t="s">
        <v>18</v>
      </c>
      <c r="S30" s="7" t="s">
        <v>8</v>
      </c>
      <c r="T30" s="6"/>
      <c r="U30" s="5">
        <f>IFERROR(IF(L30&lt;N30,"",(ROUNDDOWN(L30/N30*100,0))),"")</f>
        <v>134</v>
      </c>
      <c r="V30" s="4">
        <f>IF(X30&lt;90,"",X30)</f>
        <v>107</v>
      </c>
      <c r="X30" s="3">
        <f>IFERROR(ROUNDDOWN(L30/O30*100,0),"")</f>
        <v>107</v>
      </c>
    </row>
    <row r="31" spans="1:24" ht="24" customHeight="1" thickBot="1">
      <c r="A31" s="18"/>
      <c r="B31" s="17"/>
      <c r="C31" s="16"/>
      <c r="D31" s="15" t="s">
        <v>17</v>
      </c>
      <c r="E31" s="8" t="s">
        <v>16</v>
      </c>
      <c r="F31" s="14">
        <v>0.65800000000000003</v>
      </c>
      <c r="G31" s="9" t="s">
        <v>15</v>
      </c>
      <c r="H31" s="8" t="s">
        <v>14</v>
      </c>
      <c r="I31" s="8">
        <v>350</v>
      </c>
      <c r="J31" s="8" t="s">
        <v>13</v>
      </c>
      <c r="K31" s="9" t="s">
        <v>12</v>
      </c>
      <c r="L31" s="13">
        <v>19.8</v>
      </c>
      <c r="M31" s="12">
        <f>IF(L31&gt;0,1/L31*34.6*67.1,"")</f>
        <v>117.25555555555556</v>
      </c>
      <c r="N31" s="11">
        <v>14.7</v>
      </c>
      <c r="O31" s="10">
        <v>18.7</v>
      </c>
      <c r="P31" s="8" t="s">
        <v>11</v>
      </c>
      <c r="Q31" s="9" t="s">
        <v>10</v>
      </c>
      <c r="R31" s="8" t="s">
        <v>9</v>
      </c>
      <c r="S31" s="7" t="s">
        <v>8</v>
      </c>
      <c r="T31" s="6"/>
      <c r="U31" s="5">
        <f>IFERROR(IF(L31&lt;N31,"",(ROUNDDOWN(L31/N31*100,0))),"")</f>
        <v>134</v>
      </c>
      <c r="V31" s="4">
        <f>IF(X31&lt;90,"",X31)</f>
        <v>105</v>
      </c>
      <c r="X31" s="3">
        <f>IFERROR(ROUNDDOWN(L31/O31*100,0),"")</f>
        <v>105</v>
      </c>
    </row>
    <row r="33" spans="2:2">
      <c r="B33" s="1" t="s">
        <v>7</v>
      </c>
    </row>
    <row r="34" spans="2:2">
      <c r="B34" s="1" t="s">
        <v>6</v>
      </c>
    </row>
    <row r="35" spans="2:2">
      <c r="B35" s="1" t="s">
        <v>5</v>
      </c>
    </row>
    <row r="36" spans="2:2">
      <c r="B36" s="1" t="s">
        <v>4</v>
      </c>
    </row>
    <row r="37" spans="2:2">
      <c r="B37" s="1" t="s">
        <v>3</v>
      </c>
    </row>
    <row r="38" spans="2:2">
      <c r="B38" s="1" t="s">
        <v>2</v>
      </c>
    </row>
    <row r="39" spans="2:2">
      <c r="B39" s="1" t="s">
        <v>1</v>
      </c>
    </row>
    <row r="40" spans="2:2">
      <c r="B40" s="1" t="s">
        <v>0</v>
      </c>
    </row>
  </sheetData>
  <mergeCells count="27">
    <mergeCell ref="H4:H8"/>
    <mergeCell ref="I4:I8"/>
    <mergeCell ref="J4:J8"/>
    <mergeCell ref="K4:K8"/>
    <mergeCell ref="D6:D8"/>
    <mergeCell ref="E6:E8"/>
    <mergeCell ref="F6:F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8" scale="70" fitToHeight="0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2-３(軽)</vt:lpstr>
      <vt:lpstr>'2-３(軽)'!Print_Area</vt:lpstr>
      <vt:lpstr>'2-３(軽)'!Print_Titles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2024-05-01T02:00:47Z</dcterms:created>
  <dcterms:modified xsi:type="dcterms:W3CDTF">2024-05-01T02:01:25Z</dcterms:modified>
</cp:coreProperties>
</file>